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rett\Desktop\RESISTORS\"/>
    </mc:Choice>
  </mc:AlternateContent>
  <bookViews>
    <workbookView xWindow="0" yWindow="0" windowWidth="23040" windowHeight="10632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G1383" i="1" l="1"/>
  <c r="BF1383" i="1"/>
  <c r="BD1383" i="1"/>
  <c r="BC1383" i="1"/>
  <c r="BB1383" i="1"/>
  <c r="BA1383" i="1"/>
  <c r="AZ1383" i="1"/>
  <c r="AY1383" i="1"/>
  <c r="AX1383" i="1"/>
  <c r="AW1383" i="1"/>
  <c r="AV1383" i="1"/>
  <c r="AU1383" i="1"/>
  <c r="AT1383" i="1"/>
  <c r="BG1382" i="1"/>
  <c r="BF1382" i="1"/>
  <c r="BD1382" i="1"/>
  <c r="BC1382" i="1"/>
  <c r="BB1382" i="1"/>
  <c r="BA1382" i="1"/>
  <c r="AZ1382" i="1"/>
  <c r="AY1382" i="1"/>
  <c r="AX1382" i="1"/>
  <c r="AW1382" i="1"/>
  <c r="AV1382" i="1"/>
  <c r="AU1382" i="1"/>
  <c r="AT1382" i="1"/>
  <c r="BG1381" i="1"/>
  <c r="BF1381" i="1"/>
  <c r="BD1381" i="1"/>
  <c r="BC1381" i="1"/>
  <c r="BB1381" i="1"/>
  <c r="BA1381" i="1"/>
  <c r="AZ1381" i="1"/>
  <c r="AY1381" i="1"/>
  <c r="AX1381" i="1"/>
  <c r="AW1381" i="1"/>
  <c r="AV1381" i="1"/>
  <c r="AU1381" i="1"/>
  <c r="AT1381" i="1"/>
  <c r="BG1380" i="1"/>
  <c r="BF1380" i="1"/>
  <c r="BD1380" i="1"/>
  <c r="BC1380" i="1"/>
  <c r="BB1380" i="1"/>
  <c r="BA1380" i="1"/>
  <c r="AZ1380" i="1"/>
  <c r="AY1380" i="1"/>
  <c r="AX1380" i="1"/>
  <c r="AW1380" i="1"/>
  <c r="AV1380" i="1"/>
  <c r="AU1380" i="1"/>
  <c r="AT1380" i="1"/>
  <c r="BG1379" i="1"/>
  <c r="BF1379" i="1"/>
  <c r="BD1379" i="1"/>
  <c r="BC1379" i="1"/>
  <c r="BB1379" i="1"/>
  <c r="BA1379" i="1"/>
  <c r="AZ1379" i="1"/>
  <c r="AY1379" i="1"/>
  <c r="AX1379" i="1"/>
  <c r="AW1379" i="1"/>
  <c r="AV1379" i="1"/>
  <c r="AU1379" i="1"/>
  <c r="AT1379" i="1"/>
  <c r="BG1378" i="1"/>
  <c r="BF1378" i="1"/>
  <c r="BD1378" i="1"/>
  <c r="BC1378" i="1"/>
  <c r="BB1378" i="1"/>
  <c r="BA1378" i="1"/>
  <c r="AZ1378" i="1"/>
  <c r="AY1378" i="1"/>
  <c r="AX1378" i="1"/>
  <c r="AW1378" i="1"/>
  <c r="AV1378" i="1"/>
  <c r="AU1378" i="1"/>
  <c r="AT1378" i="1"/>
  <c r="BG1377" i="1"/>
  <c r="BF1377" i="1"/>
  <c r="BD1377" i="1"/>
  <c r="BC1377" i="1"/>
  <c r="BB1377" i="1"/>
  <c r="BA1377" i="1"/>
  <c r="AZ1377" i="1"/>
  <c r="AY1377" i="1"/>
  <c r="AX1377" i="1"/>
  <c r="AW1377" i="1"/>
  <c r="AV1377" i="1"/>
  <c r="AU1377" i="1"/>
  <c r="AT1377" i="1"/>
  <c r="BG1376" i="1"/>
  <c r="BF1376" i="1"/>
  <c r="BD1376" i="1"/>
  <c r="BC1376" i="1"/>
  <c r="BB1376" i="1"/>
  <c r="BA1376" i="1"/>
  <c r="AZ1376" i="1"/>
  <c r="AY1376" i="1"/>
  <c r="AX1376" i="1"/>
  <c r="AW1376" i="1"/>
  <c r="AV1376" i="1"/>
  <c r="AU1376" i="1"/>
  <c r="AT1376" i="1"/>
  <c r="BG1375" i="1"/>
  <c r="BF1375" i="1"/>
  <c r="BD1375" i="1"/>
  <c r="BC1375" i="1"/>
  <c r="BB1375" i="1"/>
  <c r="BA1375" i="1"/>
  <c r="AZ1375" i="1"/>
  <c r="AY1375" i="1"/>
  <c r="AX1375" i="1"/>
  <c r="AW1375" i="1"/>
  <c r="AV1375" i="1"/>
  <c r="AU1375" i="1"/>
  <c r="AT1375" i="1"/>
  <c r="BG1374" i="1"/>
  <c r="BF1374" i="1"/>
  <c r="BD1374" i="1"/>
  <c r="BC1374" i="1"/>
  <c r="BB1374" i="1"/>
  <c r="BA1374" i="1"/>
  <c r="AZ1374" i="1"/>
  <c r="AY1374" i="1"/>
  <c r="AX1374" i="1"/>
  <c r="AW1374" i="1"/>
  <c r="AV1374" i="1"/>
  <c r="AU1374" i="1"/>
  <c r="AT1374" i="1"/>
  <c r="BG1373" i="1"/>
  <c r="BF1373" i="1"/>
  <c r="BD1373" i="1"/>
  <c r="BC1373" i="1"/>
  <c r="BB1373" i="1"/>
  <c r="BA1373" i="1"/>
  <c r="AZ1373" i="1"/>
  <c r="AY1373" i="1"/>
  <c r="AX1373" i="1"/>
  <c r="AW1373" i="1"/>
  <c r="AV1373" i="1"/>
  <c r="AU1373" i="1"/>
  <c r="AT1373" i="1"/>
  <c r="BG1372" i="1"/>
  <c r="BF1372" i="1"/>
  <c r="BD1372" i="1"/>
  <c r="BC1372" i="1"/>
  <c r="BB1372" i="1"/>
  <c r="BA1372" i="1"/>
  <c r="AZ1372" i="1"/>
  <c r="AY1372" i="1"/>
  <c r="AX1372" i="1"/>
  <c r="AW1372" i="1"/>
  <c r="AV1372" i="1"/>
  <c r="AU1372" i="1"/>
  <c r="AT1372" i="1"/>
  <c r="BG1371" i="1"/>
  <c r="BF1371" i="1"/>
  <c r="BD1371" i="1"/>
  <c r="BC1371" i="1"/>
  <c r="BB1371" i="1"/>
  <c r="BA1371" i="1"/>
  <c r="AZ1371" i="1"/>
  <c r="AY1371" i="1"/>
  <c r="AX1371" i="1"/>
  <c r="AW1371" i="1"/>
  <c r="AV1371" i="1"/>
  <c r="AU1371" i="1"/>
  <c r="AT1371" i="1"/>
  <c r="BG1370" i="1"/>
  <c r="BF1370" i="1"/>
  <c r="BD1370" i="1"/>
  <c r="BC1370" i="1"/>
  <c r="BB1370" i="1"/>
  <c r="BA1370" i="1"/>
  <c r="AZ1370" i="1"/>
  <c r="AY1370" i="1"/>
  <c r="AX1370" i="1"/>
  <c r="AW1370" i="1"/>
  <c r="AV1370" i="1"/>
  <c r="AU1370" i="1"/>
  <c r="AT1370" i="1"/>
  <c r="BG1369" i="1"/>
  <c r="BF1369" i="1"/>
  <c r="BD1369" i="1"/>
  <c r="BC1369" i="1"/>
  <c r="BB1369" i="1"/>
  <c r="BA1369" i="1"/>
  <c r="AZ1369" i="1"/>
  <c r="AY1369" i="1"/>
  <c r="AX1369" i="1"/>
  <c r="AW1369" i="1"/>
  <c r="AV1369" i="1"/>
  <c r="AU1369" i="1"/>
  <c r="AT1369" i="1"/>
  <c r="BG1368" i="1"/>
  <c r="BF1368" i="1"/>
  <c r="BD1368" i="1"/>
  <c r="BC1368" i="1"/>
  <c r="BB1368" i="1"/>
  <c r="BA1368" i="1"/>
  <c r="AZ1368" i="1"/>
  <c r="AY1368" i="1"/>
  <c r="AX1368" i="1"/>
  <c r="AW1368" i="1"/>
  <c r="AV1368" i="1"/>
  <c r="AU1368" i="1"/>
  <c r="AT1368" i="1"/>
  <c r="BG1367" i="1"/>
  <c r="BF1367" i="1"/>
  <c r="BD1367" i="1"/>
  <c r="BC1367" i="1"/>
  <c r="BB1367" i="1"/>
  <c r="BA1367" i="1"/>
  <c r="AZ1367" i="1"/>
  <c r="AY1367" i="1"/>
  <c r="AX1367" i="1"/>
  <c r="AW1367" i="1"/>
  <c r="AV1367" i="1"/>
  <c r="AU1367" i="1"/>
  <c r="AT1367" i="1"/>
  <c r="BG1366" i="1"/>
  <c r="BF1366" i="1"/>
  <c r="BD1366" i="1"/>
  <c r="BC1366" i="1"/>
  <c r="BB1366" i="1"/>
  <c r="BA1366" i="1"/>
  <c r="AZ1366" i="1"/>
  <c r="AY1366" i="1"/>
  <c r="AX1366" i="1"/>
  <c r="AW1366" i="1"/>
  <c r="AV1366" i="1"/>
  <c r="AU1366" i="1"/>
  <c r="AT1366" i="1"/>
  <c r="BG1365" i="1"/>
  <c r="BF1365" i="1"/>
  <c r="BD1365" i="1"/>
  <c r="BC1365" i="1"/>
  <c r="BB1365" i="1"/>
  <c r="BA1365" i="1"/>
  <c r="AZ1365" i="1"/>
  <c r="AY1365" i="1"/>
  <c r="AX1365" i="1"/>
  <c r="AW1365" i="1"/>
  <c r="AV1365" i="1"/>
  <c r="AU1365" i="1"/>
  <c r="AT1365" i="1"/>
  <c r="BG1364" i="1"/>
  <c r="BF1364" i="1"/>
  <c r="BD1364" i="1"/>
  <c r="BC1364" i="1"/>
  <c r="BB1364" i="1"/>
  <c r="BA1364" i="1"/>
  <c r="AZ1364" i="1"/>
  <c r="AY1364" i="1"/>
  <c r="AX1364" i="1"/>
  <c r="AW1364" i="1"/>
  <c r="AV1364" i="1"/>
  <c r="AU1364" i="1"/>
  <c r="AT1364" i="1"/>
  <c r="BG1363" i="1"/>
  <c r="BF1363" i="1"/>
  <c r="BD1363" i="1"/>
  <c r="BC1363" i="1"/>
  <c r="BB1363" i="1"/>
  <c r="BA1363" i="1"/>
  <c r="AZ1363" i="1"/>
  <c r="AY1363" i="1"/>
  <c r="AX1363" i="1"/>
  <c r="AW1363" i="1"/>
  <c r="AV1363" i="1"/>
  <c r="AU1363" i="1"/>
  <c r="AT1363" i="1"/>
  <c r="BG1362" i="1"/>
  <c r="BF1362" i="1"/>
  <c r="BD1362" i="1"/>
  <c r="BC1362" i="1"/>
  <c r="BB1362" i="1"/>
  <c r="BA1362" i="1"/>
  <c r="AZ1362" i="1"/>
  <c r="AY1362" i="1"/>
  <c r="AX1362" i="1"/>
  <c r="AW1362" i="1"/>
  <c r="AV1362" i="1"/>
  <c r="AU1362" i="1"/>
  <c r="AT1362" i="1"/>
  <c r="BG1361" i="1"/>
  <c r="BF1361" i="1"/>
  <c r="BD1361" i="1"/>
  <c r="BC1361" i="1"/>
  <c r="BB1361" i="1"/>
  <c r="BA1361" i="1"/>
  <c r="AZ1361" i="1"/>
  <c r="AY1361" i="1"/>
  <c r="AX1361" i="1"/>
  <c r="AW1361" i="1"/>
  <c r="AV1361" i="1"/>
  <c r="AU1361" i="1"/>
  <c r="AT1361" i="1"/>
  <c r="BG1360" i="1"/>
  <c r="BF1360" i="1"/>
  <c r="BD1360" i="1"/>
  <c r="BC1360" i="1"/>
  <c r="BB1360" i="1"/>
  <c r="BA1360" i="1"/>
  <c r="AZ1360" i="1"/>
  <c r="AY1360" i="1"/>
  <c r="AX1360" i="1"/>
  <c r="AW1360" i="1"/>
  <c r="AV1360" i="1"/>
  <c r="AU1360" i="1"/>
  <c r="AT1360" i="1"/>
  <c r="BG1359" i="1"/>
  <c r="BF1359" i="1"/>
  <c r="BD1359" i="1"/>
  <c r="BC1359" i="1"/>
  <c r="BB1359" i="1"/>
  <c r="BA1359" i="1"/>
  <c r="AZ1359" i="1"/>
  <c r="AY1359" i="1"/>
  <c r="AX1359" i="1"/>
  <c r="AW1359" i="1"/>
  <c r="AV1359" i="1"/>
  <c r="AU1359" i="1"/>
  <c r="AT1359" i="1"/>
  <c r="BG1358" i="1"/>
  <c r="BF1358" i="1"/>
  <c r="BD1358" i="1"/>
  <c r="BC1358" i="1"/>
  <c r="BB1358" i="1"/>
  <c r="BA1358" i="1"/>
  <c r="AZ1358" i="1"/>
  <c r="AY1358" i="1"/>
  <c r="AX1358" i="1"/>
  <c r="AW1358" i="1"/>
  <c r="AV1358" i="1"/>
  <c r="AU1358" i="1"/>
  <c r="AT1358" i="1"/>
  <c r="BG1357" i="1"/>
  <c r="BF1357" i="1"/>
  <c r="BD1357" i="1"/>
  <c r="BC1357" i="1"/>
  <c r="BB1357" i="1"/>
  <c r="BA1357" i="1"/>
  <c r="AZ1357" i="1"/>
  <c r="AY1357" i="1"/>
  <c r="AX1357" i="1"/>
  <c r="AW1357" i="1"/>
  <c r="AV1357" i="1"/>
  <c r="AU1357" i="1"/>
  <c r="AT1357" i="1"/>
  <c r="BG1356" i="1"/>
  <c r="BF1356" i="1"/>
  <c r="BD1356" i="1"/>
  <c r="BC1356" i="1"/>
  <c r="BB1356" i="1"/>
  <c r="BA1356" i="1"/>
  <c r="AZ1356" i="1"/>
  <c r="AY1356" i="1"/>
  <c r="AX1356" i="1"/>
  <c r="AW1356" i="1"/>
  <c r="AV1356" i="1"/>
  <c r="AU1356" i="1"/>
  <c r="AT1356" i="1"/>
  <c r="BG1355" i="1"/>
  <c r="BF1355" i="1"/>
  <c r="BD1355" i="1"/>
  <c r="BC1355" i="1"/>
  <c r="BB1355" i="1"/>
  <c r="BA1355" i="1"/>
  <c r="AZ1355" i="1"/>
  <c r="AY1355" i="1"/>
  <c r="AX1355" i="1"/>
  <c r="AW1355" i="1"/>
  <c r="AV1355" i="1"/>
  <c r="AU1355" i="1"/>
  <c r="AT1355" i="1"/>
  <c r="BG1354" i="1"/>
  <c r="BF1354" i="1"/>
  <c r="BD1354" i="1"/>
  <c r="BC1354" i="1"/>
  <c r="BB1354" i="1"/>
  <c r="BA1354" i="1"/>
  <c r="AZ1354" i="1"/>
  <c r="AY1354" i="1"/>
  <c r="AX1354" i="1"/>
  <c r="AW1354" i="1"/>
  <c r="AV1354" i="1"/>
  <c r="AU1354" i="1"/>
  <c r="AT1354" i="1"/>
  <c r="BG1353" i="1"/>
  <c r="BF1353" i="1"/>
  <c r="BD1353" i="1"/>
  <c r="BC1353" i="1"/>
  <c r="BB1353" i="1"/>
  <c r="BA1353" i="1"/>
  <c r="AZ1353" i="1"/>
  <c r="AY1353" i="1"/>
  <c r="AX1353" i="1"/>
  <c r="AW1353" i="1"/>
  <c r="AV1353" i="1"/>
  <c r="AU1353" i="1"/>
  <c r="AT1353" i="1"/>
  <c r="BG1352" i="1"/>
  <c r="BF1352" i="1"/>
  <c r="BD1352" i="1"/>
  <c r="BC1352" i="1"/>
  <c r="BB1352" i="1"/>
  <c r="BA1352" i="1"/>
  <c r="AZ1352" i="1"/>
  <c r="AY1352" i="1"/>
  <c r="AX1352" i="1"/>
  <c r="AW1352" i="1"/>
  <c r="AV1352" i="1"/>
  <c r="AU1352" i="1"/>
  <c r="AT1352" i="1"/>
  <c r="BG1351" i="1"/>
  <c r="BF1351" i="1"/>
  <c r="BD1351" i="1"/>
  <c r="BC1351" i="1"/>
  <c r="BB1351" i="1"/>
  <c r="BA1351" i="1"/>
  <c r="AZ1351" i="1"/>
  <c r="AY1351" i="1"/>
  <c r="AX1351" i="1"/>
  <c r="AW1351" i="1"/>
  <c r="AV1351" i="1"/>
  <c r="AU1351" i="1"/>
  <c r="AT1351" i="1"/>
  <c r="BG1350" i="1"/>
  <c r="BF1350" i="1"/>
  <c r="BD1350" i="1"/>
  <c r="BC1350" i="1"/>
  <c r="BB1350" i="1"/>
  <c r="BA1350" i="1"/>
  <c r="AZ1350" i="1"/>
  <c r="AY1350" i="1"/>
  <c r="AX1350" i="1"/>
  <c r="AW1350" i="1"/>
  <c r="AV1350" i="1"/>
  <c r="AU1350" i="1"/>
  <c r="AT1350" i="1"/>
  <c r="BG1349" i="1"/>
  <c r="BF1349" i="1"/>
  <c r="BD1349" i="1"/>
  <c r="BC1349" i="1"/>
  <c r="BB1349" i="1"/>
  <c r="BA1349" i="1"/>
  <c r="AZ1349" i="1"/>
  <c r="AY1349" i="1"/>
  <c r="AX1349" i="1"/>
  <c r="AW1349" i="1"/>
  <c r="AV1349" i="1"/>
  <c r="AU1349" i="1"/>
  <c r="AT1349" i="1"/>
  <c r="BG1348" i="1"/>
  <c r="BF1348" i="1"/>
  <c r="BD1348" i="1"/>
  <c r="BC1348" i="1"/>
  <c r="BB1348" i="1"/>
  <c r="BA1348" i="1"/>
  <c r="AZ1348" i="1"/>
  <c r="AY1348" i="1"/>
  <c r="AX1348" i="1"/>
  <c r="AW1348" i="1"/>
  <c r="AV1348" i="1"/>
  <c r="AU1348" i="1"/>
  <c r="AT1348" i="1"/>
  <c r="BG1347" i="1"/>
  <c r="BF1347" i="1"/>
  <c r="BD1347" i="1"/>
  <c r="BC1347" i="1"/>
  <c r="BB1347" i="1"/>
  <c r="BA1347" i="1"/>
  <c r="AZ1347" i="1"/>
  <c r="AY1347" i="1"/>
  <c r="AX1347" i="1"/>
  <c r="AW1347" i="1"/>
  <c r="AV1347" i="1"/>
  <c r="AU1347" i="1"/>
  <c r="AT1347" i="1"/>
  <c r="BG1346" i="1"/>
  <c r="BF1346" i="1"/>
  <c r="BD1346" i="1"/>
  <c r="BC1346" i="1"/>
  <c r="BB1346" i="1"/>
  <c r="BA1346" i="1"/>
  <c r="AZ1346" i="1"/>
  <c r="AY1346" i="1"/>
  <c r="AX1346" i="1"/>
  <c r="AW1346" i="1"/>
  <c r="AV1346" i="1"/>
  <c r="AU1346" i="1"/>
  <c r="AT1346" i="1"/>
  <c r="BG1345" i="1"/>
  <c r="BF1345" i="1"/>
  <c r="BD1345" i="1"/>
  <c r="BC1345" i="1"/>
  <c r="BB1345" i="1"/>
  <c r="BA1345" i="1"/>
  <c r="AZ1345" i="1"/>
  <c r="AY1345" i="1"/>
  <c r="AX1345" i="1"/>
  <c r="AW1345" i="1"/>
  <c r="AV1345" i="1"/>
  <c r="AU1345" i="1"/>
  <c r="AT1345" i="1"/>
  <c r="BG1344" i="1"/>
  <c r="BF1344" i="1"/>
  <c r="BD1344" i="1"/>
  <c r="BC1344" i="1"/>
  <c r="BB1344" i="1"/>
  <c r="BA1344" i="1"/>
  <c r="AZ1344" i="1"/>
  <c r="AY1344" i="1"/>
  <c r="AX1344" i="1"/>
  <c r="AW1344" i="1"/>
  <c r="AV1344" i="1"/>
  <c r="AU1344" i="1"/>
  <c r="AT1344" i="1"/>
  <c r="BG1343" i="1"/>
  <c r="BF1343" i="1"/>
  <c r="BD1343" i="1"/>
  <c r="BC1343" i="1"/>
  <c r="BB1343" i="1"/>
  <c r="BA1343" i="1"/>
  <c r="AZ1343" i="1"/>
  <c r="AY1343" i="1"/>
  <c r="AX1343" i="1"/>
  <c r="AW1343" i="1"/>
  <c r="AV1343" i="1"/>
  <c r="AU1343" i="1"/>
  <c r="AT1343" i="1"/>
  <c r="BG1342" i="1"/>
  <c r="BF1342" i="1"/>
  <c r="BD1342" i="1"/>
  <c r="BC1342" i="1"/>
  <c r="BB1342" i="1"/>
  <c r="BA1342" i="1"/>
  <c r="AZ1342" i="1"/>
  <c r="AY1342" i="1"/>
  <c r="AX1342" i="1"/>
  <c r="AW1342" i="1"/>
  <c r="AV1342" i="1"/>
  <c r="AU1342" i="1"/>
  <c r="AT1342" i="1"/>
  <c r="BG1341" i="1"/>
  <c r="BF1341" i="1"/>
  <c r="BD1341" i="1"/>
  <c r="BC1341" i="1"/>
  <c r="BB1341" i="1"/>
  <c r="BA1341" i="1"/>
  <c r="AZ1341" i="1"/>
  <c r="AY1341" i="1"/>
  <c r="AX1341" i="1"/>
  <c r="AW1341" i="1"/>
  <c r="AV1341" i="1"/>
  <c r="AU1341" i="1"/>
  <c r="AT1341" i="1"/>
  <c r="BG1340" i="1"/>
  <c r="BF1340" i="1"/>
  <c r="BD1340" i="1"/>
  <c r="BC1340" i="1"/>
  <c r="BB1340" i="1"/>
  <c r="BA1340" i="1"/>
  <c r="AZ1340" i="1"/>
  <c r="AY1340" i="1"/>
  <c r="AX1340" i="1"/>
  <c r="AW1340" i="1"/>
  <c r="AV1340" i="1"/>
  <c r="AU1340" i="1"/>
  <c r="AT1340" i="1"/>
  <c r="BG1339" i="1"/>
  <c r="BF1339" i="1"/>
  <c r="BD1339" i="1"/>
  <c r="BC1339" i="1"/>
  <c r="BB1339" i="1"/>
  <c r="BA1339" i="1"/>
  <c r="AZ1339" i="1"/>
  <c r="AY1339" i="1"/>
  <c r="AX1339" i="1"/>
  <c r="AW1339" i="1"/>
  <c r="AV1339" i="1"/>
  <c r="AU1339" i="1"/>
  <c r="AT1339" i="1"/>
  <c r="BG1338" i="1"/>
  <c r="BF1338" i="1"/>
  <c r="BD1338" i="1"/>
  <c r="BC1338" i="1"/>
  <c r="BB1338" i="1"/>
  <c r="BA1338" i="1"/>
  <c r="AZ1338" i="1"/>
  <c r="AY1338" i="1"/>
  <c r="AX1338" i="1"/>
  <c r="AW1338" i="1"/>
  <c r="AV1338" i="1"/>
  <c r="AU1338" i="1"/>
  <c r="AT1338" i="1"/>
  <c r="BG1337" i="1"/>
  <c r="BF1337" i="1"/>
  <c r="BD1337" i="1"/>
  <c r="BC1337" i="1"/>
  <c r="BB1337" i="1"/>
  <c r="BA1337" i="1"/>
  <c r="AZ1337" i="1"/>
  <c r="AY1337" i="1"/>
  <c r="AX1337" i="1"/>
  <c r="AW1337" i="1"/>
  <c r="AV1337" i="1"/>
  <c r="AU1337" i="1"/>
  <c r="AT1337" i="1"/>
  <c r="BG1336" i="1"/>
  <c r="BF1336" i="1"/>
  <c r="BD1336" i="1"/>
  <c r="BC1336" i="1"/>
  <c r="BB1336" i="1"/>
  <c r="BA1336" i="1"/>
  <c r="AZ1336" i="1"/>
  <c r="AY1336" i="1"/>
  <c r="AX1336" i="1"/>
  <c r="AW1336" i="1"/>
  <c r="AV1336" i="1"/>
  <c r="AU1336" i="1"/>
  <c r="AT1336" i="1"/>
  <c r="BG1335" i="1"/>
  <c r="BF1335" i="1"/>
  <c r="BD1335" i="1"/>
  <c r="BC1335" i="1"/>
  <c r="BB1335" i="1"/>
  <c r="BA1335" i="1"/>
  <c r="AZ1335" i="1"/>
  <c r="AY1335" i="1"/>
  <c r="AX1335" i="1"/>
  <c r="AW1335" i="1"/>
  <c r="AV1335" i="1"/>
  <c r="AU1335" i="1"/>
  <c r="AT1335" i="1"/>
  <c r="BG1334" i="1"/>
  <c r="BF1334" i="1"/>
  <c r="BD1334" i="1"/>
  <c r="BC1334" i="1"/>
  <c r="BB1334" i="1"/>
  <c r="BA1334" i="1"/>
  <c r="AZ1334" i="1"/>
  <c r="AY1334" i="1"/>
  <c r="AX1334" i="1"/>
  <c r="AW1334" i="1"/>
  <c r="AV1334" i="1"/>
  <c r="AU1334" i="1"/>
  <c r="AT1334" i="1"/>
  <c r="BG1333" i="1"/>
  <c r="BF1333" i="1"/>
  <c r="BD1333" i="1"/>
  <c r="BC1333" i="1"/>
  <c r="BB1333" i="1"/>
  <c r="BA1333" i="1"/>
  <c r="AZ1333" i="1"/>
  <c r="AY1333" i="1"/>
  <c r="AX1333" i="1"/>
  <c r="AW1333" i="1"/>
  <c r="AV1333" i="1"/>
  <c r="AU1333" i="1"/>
  <c r="AT1333" i="1"/>
  <c r="BG1332" i="1"/>
  <c r="BF1332" i="1"/>
  <c r="BD1332" i="1"/>
  <c r="BC1332" i="1"/>
  <c r="BB1332" i="1"/>
  <c r="BA1332" i="1"/>
  <c r="AZ1332" i="1"/>
  <c r="AY1332" i="1"/>
  <c r="AX1332" i="1"/>
  <c r="AW1332" i="1"/>
  <c r="AV1332" i="1"/>
  <c r="AU1332" i="1"/>
  <c r="AT1332" i="1"/>
  <c r="BG1331" i="1"/>
  <c r="BF1331" i="1"/>
  <c r="BD1331" i="1"/>
  <c r="BC1331" i="1"/>
  <c r="BB1331" i="1"/>
  <c r="BA1331" i="1"/>
  <c r="AZ1331" i="1"/>
  <c r="AY1331" i="1"/>
  <c r="AX1331" i="1"/>
  <c r="AW1331" i="1"/>
  <c r="AV1331" i="1"/>
  <c r="AU1331" i="1"/>
  <c r="AT1331" i="1"/>
  <c r="BG1330" i="1"/>
  <c r="BF1330" i="1"/>
  <c r="BD1330" i="1"/>
  <c r="BC1330" i="1"/>
  <c r="BB1330" i="1"/>
  <c r="BA1330" i="1"/>
  <c r="AZ1330" i="1"/>
  <c r="AY1330" i="1"/>
  <c r="AX1330" i="1"/>
  <c r="AW1330" i="1"/>
  <c r="AV1330" i="1"/>
  <c r="AU1330" i="1"/>
  <c r="AT1330" i="1"/>
  <c r="BG1329" i="1"/>
  <c r="BF1329" i="1"/>
  <c r="BD1329" i="1"/>
  <c r="BC1329" i="1"/>
  <c r="BB1329" i="1"/>
  <c r="BA1329" i="1"/>
  <c r="AZ1329" i="1"/>
  <c r="AY1329" i="1"/>
  <c r="AX1329" i="1"/>
  <c r="AW1329" i="1"/>
  <c r="AV1329" i="1"/>
  <c r="AU1329" i="1"/>
  <c r="AT1329" i="1"/>
  <c r="BG1328" i="1"/>
  <c r="BF1328" i="1"/>
  <c r="BD1328" i="1"/>
  <c r="BC1328" i="1"/>
  <c r="BB1328" i="1"/>
  <c r="BA1328" i="1"/>
  <c r="AZ1328" i="1"/>
  <c r="AY1328" i="1"/>
  <c r="AX1328" i="1"/>
  <c r="AW1328" i="1"/>
  <c r="AV1328" i="1"/>
  <c r="AU1328" i="1"/>
  <c r="AT1328" i="1"/>
  <c r="BG1327" i="1"/>
  <c r="BF1327" i="1"/>
  <c r="BD1327" i="1"/>
  <c r="BC1327" i="1"/>
  <c r="BB1327" i="1"/>
  <c r="BA1327" i="1"/>
  <c r="AZ1327" i="1"/>
  <c r="AY1327" i="1"/>
  <c r="AX1327" i="1"/>
  <c r="AW1327" i="1"/>
  <c r="AV1327" i="1"/>
  <c r="AU1327" i="1"/>
  <c r="AT1327" i="1"/>
  <c r="BG1326" i="1"/>
  <c r="BF1326" i="1"/>
  <c r="BD1326" i="1"/>
  <c r="BC1326" i="1"/>
  <c r="BB1326" i="1"/>
  <c r="BA1326" i="1"/>
  <c r="AZ1326" i="1"/>
  <c r="AY1326" i="1"/>
  <c r="AX1326" i="1"/>
  <c r="AW1326" i="1"/>
  <c r="AV1326" i="1"/>
  <c r="AU1326" i="1"/>
  <c r="AT1326" i="1"/>
  <c r="BG1325" i="1"/>
  <c r="BF1325" i="1"/>
  <c r="BD1325" i="1"/>
  <c r="BC1325" i="1"/>
  <c r="BB1325" i="1"/>
  <c r="BA1325" i="1"/>
  <c r="AZ1325" i="1"/>
  <c r="AY1325" i="1"/>
  <c r="AX1325" i="1"/>
  <c r="AW1325" i="1"/>
  <c r="AV1325" i="1"/>
  <c r="AU1325" i="1"/>
  <c r="AT1325" i="1"/>
  <c r="BG1324" i="1"/>
  <c r="BF1324" i="1"/>
  <c r="BD1324" i="1"/>
  <c r="BC1324" i="1"/>
  <c r="BB1324" i="1"/>
  <c r="BA1324" i="1"/>
  <c r="AZ1324" i="1"/>
  <c r="AY1324" i="1"/>
  <c r="AX1324" i="1"/>
  <c r="AW1324" i="1"/>
  <c r="AV1324" i="1"/>
  <c r="AU1324" i="1"/>
  <c r="AT1324" i="1"/>
  <c r="BG1323" i="1"/>
  <c r="BF1323" i="1"/>
  <c r="BD1323" i="1"/>
  <c r="BC1323" i="1"/>
  <c r="BB1323" i="1"/>
  <c r="BA1323" i="1"/>
  <c r="AZ1323" i="1"/>
  <c r="AY1323" i="1"/>
  <c r="AX1323" i="1"/>
  <c r="AW1323" i="1"/>
  <c r="AV1323" i="1"/>
  <c r="AU1323" i="1"/>
  <c r="AT1323" i="1"/>
  <c r="BG1322" i="1"/>
  <c r="BF1322" i="1"/>
  <c r="BD1322" i="1"/>
  <c r="BC1322" i="1"/>
  <c r="BB1322" i="1"/>
  <c r="BA1322" i="1"/>
  <c r="AZ1322" i="1"/>
  <c r="AY1322" i="1"/>
  <c r="AX1322" i="1"/>
  <c r="AW1322" i="1"/>
  <c r="AV1322" i="1"/>
  <c r="AU1322" i="1"/>
  <c r="AT1322" i="1"/>
  <c r="BG1321" i="1"/>
  <c r="BF1321" i="1"/>
  <c r="BD1321" i="1"/>
  <c r="BC1321" i="1"/>
  <c r="BB1321" i="1"/>
  <c r="BA1321" i="1"/>
  <c r="AZ1321" i="1"/>
  <c r="AY1321" i="1"/>
  <c r="AX1321" i="1"/>
  <c r="AW1321" i="1"/>
  <c r="AV1321" i="1"/>
  <c r="AU1321" i="1"/>
  <c r="AT1321" i="1"/>
  <c r="BG1320" i="1"/>
  <c r="BF1320" i="1"/>
  <c r="BD1320" i="1"/>
  <c r="BC1320" i="1"/>
  <c r="BB1320" i="1"/>
  <c r="BA1320" i="1"/>
  <c r="AZ1320" i="1"/>
  <c r="AY1320" i="1"/>
  <c r="AX1320" i="1"/>
  <c r="AW1320" i="1"/>
  <c r="AV1320" i="1"/>
  <c r="AU1320" i="1"/>
  <c r="AT1320" i="1"/>
  <c r="BG1319" i="1"/>
  <c r="BF1319" i="1"/>
  <c r="BD1319" i="1"/>
  <c r="BC1319" i="1"/>
  <c r="BB1319" i="1"/>
  <c r="BA1319" i="1"/>
  <c r="AZ1319" i="1"/>
  <c r="AY1319" i="1"/>
  <c r="AX1319" i="1"/>
  <c r="AW1319" i="1"/>
  <c r="AV1319" i="1"/>
  <c r="AU1319" i="1"/>
  <c r="AT1319" i="1"/>
  <c r="BG1318" i="1"/>
  <c r="BF1318" i="1"/>
  <c r="BD1318" i="1"/>
  <c r="BC1318" i="1"/>
  <c r="BB1318" i="1"/>
  <c r="BA1318" i="1"/>
  <c r="AZ1318" i="1"/>
  <c r="AY1318" i="1"/>
  <c r="AX1318" i="1"/>
  <c r="AW1318" i="1"/>
  <c r="AV1318" i="1"/>
  <c r="AU1318" i="1"/>
  <c r="AT1318" i="1"/>
  <c r="BG1317" i="1"/>
  <c r="BF1317" i="1"/>
  <c r="BD1317" i="1"/>
  <c r="BC1317" i="1"/>
  <c r="BB1317" i="1"/>
  <c r="BA1317" i="1"/>
  <c r="AZ1317" i="1"/>
  <c r="AY1317" i="1"/>
  <c r="AX1317" i="1"/>
  <c r="AW1317" i="1"/>
  <c r="AV1317" i="1"/>
  <c r="AU1317" i="1"/>
  <c r="AT1317" i="1"/>
  <c r="BG1316" i="1"/>
  <c r="BF1316" i="1"/>
  <c r="BD1316" i="1"/>
  <c r="BC1316" i="1"/>
  <c r="BB1316" i="1"/>
  <c r="BA1316" i="1"/>
  <c r="AZ1316" i="1"/>
  <c r="AY1316" i="1"/>
  <c r="AX1316" i="1"/>
  <c r="AW1316" i="1"/>
  <c r="AV1316" i="1"/>
  <c r="AU1316" i="1"/>
  <c r="AT1316" i="1"/>
  <c r="BG1315" i="1"/>
  <c r="BF1315" i="1"/>
  <c r="BD1315" i="1"/>
  <c r="BC1315" i="1"/>
  <c r="BB1315" i="1"/>
  <c r="BA1315" i="1"/>
  <c r="AZ1315" i="1"/>
  <c r="AY1315" i="1"/>
  <c r="AX1315" i="1"/>
  <c r="AW1315" i="1"/>
  <c r="AV1315" i="1"/>
  <c r="AU1315" i="1"/>
  <c r="AT1315" i="1"/>
  <c r="BG1314" i="1"/>
  <c r="BF1314" i="1"/>
  <c r="BD1314" i="1"/>
  <c r="BC1314" i="1"/>
  <c r="BB1314" i="1"/>
  <c r="BA1314" i="1"/>
  <c r="AZ1314" i="1"/>
  <c r="AY1314" i="1"/>
  <c r="AX1314" i="1"/>
  <c r="AW1314" i="1"/>
  <c r="AV1314" i="1"/>
  <c r="AU1314" i="1"/>
  <c r="AT1314" i="1"/>
  <c r="BG1313" i="1"/>
  <c r="BF1313" i="1"/>
  <c r="BD1313" i="1"/>
  <c r="BC1313" i="1"/>
  <c r="BB1313" i="1"/>
  <c r="BA1313" i="1"/>
  <c r="AZ1313" i="1"/>
  <c r="AY1313" i="1"/>
  <c r="AX1313" i="1"/>
  <c r="AW1313" i="1"/>
  <c r="AV1313" i="1"/>
  <c r="AU1313" i="1"/>
  <c r="AT1313" i="1"/>
  <c r="BG1312" i="1"/>
  <c r="BF1312" i="1"/>
  <c r="BD1312" i="1"/>
  <c r="BC1312" i="1"/>
  <c r="BB1312" i="1"/>
  <c r="BA1312" i="1"/>
  <c r="AZ1312" i="1"/>
  <c r="AY1312" i="1"/>
  <c r="AX1312" i="1"/>
  <c r="AW1312" i="1"/>
  <c r="AV1312" i="1"/>
  <c r="AU1312" i="1"/>
  <c r="AT1312" i="1"/>
  <c r="BG1311" i="1"/>
  <c r="BF1311" i="1"/>
  <c r="BD1311" i="1"/>
  <c r="BC1311" i="1"/>
  <c r="BB1311" i="1"/>
  <c r="BA1311" i="1"/>
  <c r="AZ1311" i="1"/>
  <c r="AY1311" i="1"/>
  <c r="AX1311" i="1"/>
  <c r="AW1311" i="1"/>
  <c r="AV1311" i="1"/>
  <c r="AU1311" i="1"/>
  <c r="AT1311" i="1"/>
  <c r="BG1310" i="1"/>
  <c r="BF1310" i="1"/>
  <c r="BD1310" i="1"/>
  <c r="BC1310" i="1"/>
  <c r="BB1310" i="1"/>
  <c r="BA1310" i="1"/>
  <c r="AZ1310" i="1"/>
  <c r="AY1310" i="1"/>
  <c r="AX1310" i="1"/>
  <c r="AW1310" i="1"/>
  <c r="AV1310" i="1"/>
  <c r="AU1310" i="1"/>
  <c r="AT1310" i="1"/>
  <c r="BG1309" i="1"/>
  <c r="BF1309" i="1"/>
  <c r="BD1309" i="1"/>
  <c r="BC1309" i="1"/>
  <c r="BB1309" i="1"/>
  <c r="BA1309" i="1"/>
  <c r="AZ1309" i="1"/>
  <c r="AY1309" i="1"/>
  <c r="AX1309" i="1"/>
  <c r="AW1309" i="1"/>
  <c r="AV1309" i="1"/>
  <c r="AU1309" i="1"/>
  <c r="AT1309" i="1"/>
  <c r="BG1308" i="1"/>
  <c r="BF1308" i="1"/>
  <c r="BD1308" i="1"/>
  <c r="BC1308" i="1"/>
  <c r="BB1308" i="1"/>
  <c r="BA1308" i="1"/>
  <c r="AZ1308" i="1"/>
  <c r="AY1308" i="1"/>
  <c r="AX1308" i="1"/>
  <c r="AW1308" i="1"/>
  <c r="AV1308" i="1"/>
  <c r="AU1308" i="1"/>
  <c r="AT1308" i="1"/>
  <c r="BG1307" i="1"/>
  <c r="BF1307" i="1"/>
  <c r="BD1307" i="1"/>
  <c r="BC1307" i="1"/>
  <c r="BB1307" i="1"/>
  <c r="BA1307" i="1"/>
  <c r="AZ1307" i="1"/>
  <c r="AY1307" i="1"/>
  <c r="AX1307" i="1"/>
  <c r="AW1307" i="1"/>
  <c r="AV1307" i="1"/>
  <c r="AU1307" i="1"/>
  <c r="AT1307" i="1"/>
  <c r="BG1306" i="1"/>
  <c r="BF1306" i="1"/>
  <c r="BD1306" i="1"/>
  <c r="BC1306" i="1"/>
  <c r="BB1306" i="1"/>
  <c r="BA1306" i="1"/>
  <c r="AZ1306" i="1"/>
  <c r="AY1306" i="1"/>
  <c r="AX1306" i="1"/>
  <c r="AW1306" i="1"/>
  <c r="AV1306" i="1"/>
  <c r="AU1306" i="1"/>
  <c r="AT1306" i="1"/>
  <c r="BG1305" i="1"/>
  <c r="BF1305" i="1"/>
  <c r="BD1305" i="1"/>
  <c r="BC1305" i="1"/>
  <c r="BB1305" i="1"/>
  <c r="BA1305" i="1"/>
  <c r="AZ1305" i="1"/>
  <c r="AY1305" i="1"/>
  <c r="AX1305" i="1"/>
  <c r="AW1305" i="1"/>
  <c r="AV1305" i="1"/>
  <c r="AU1305" i="1"/>
  <c r="AT1305" i="1"/>
  <c r="BG1304" i="1"/>
  <c r="BF1304" i="1"/>
  <c r="BD1304" i="1"/>
  <c r="BC1304" i="1"/>
  <c r="BB1304" i="1"/>
  <c r="BA1304" i="1"/>
  <c r="AZ1304" i="1"/>
  <c r="AY1304" i="1"/>
  <c r="AX1304" i="1"/>
  <c r="AW1304" i="1"/>
  <c r="AV1304" i="1"/>
  <c r="AU1304" i="1"/>
  <c r="AT1304" i="1"/>
  <c r="BG1303" i="1"/>
  <c r="BF1303" i="1"/>
  <c r="BD1303" i="1"/>
  <c r="BC1303" i="1"/>
  <c r="BB1303" i="1"/>
  <c r="BA1303" i="1"/>
  <c r="AZ1303" i="1"/>
  <c r="AY1303" i="1"/>
  <c r="AX1303" i="1"/>
  <c r="AW1303" i="1"/>
  <c r="AV1303" i="1"/>
  <c r="AU1303" i="1"/>
  <c r="AT1303" i="1"/>
  <c r="BG1302" i="1"/>
  <c r="BF1302" i="1"/>
  <c r="BD1302" i="1"/>
  <c r="BC1302" i="1"/>
  <c r="BB1302" i="1"/>
  <c r="BA1302" i="1"/>
  <c r="AZ1302" i="1"/>
  <c r="AY1302" i="1"/>
  <c r="AX1302" i="1"/>
  <c r="AW1302" i="1"/>
  <c r="AV1302" i="1"/>
  <c r="AU1302" i="1"/>
  <c r="AT1302" i="1"/>
  <c r="BG1301" i="1"/>
  <c r="BF1301" i="1"/>
  <c r="BD1301" i="1"/>
  <c r="BC1301" i="1"/>
  <c r="BB1301" i="1"/>
  <c r="BA1301" i="1"/>
  <c r="AZ1301" i="1"/>
  <c r="AY1301" i="1"/>
  <c r="AX1301" i="1"/>
  <c r="AW1301" i="1"/>
  <c r="AV1301" i="1"/>
  <c r="AU1301" i="1"/>
  <c r="AT1301" i="1"/>
  <c r="BG1300" i="1"/>
  <c r="BF1300" i="1"/>
  <c r="BD1300" i="1"/>
  <c r="BC1300" i="1"/>
  <c r="BB1300" i="1"/>
  <c r="BA1300" i="1"/>
  <c r="AZ1300" i="1"/>
  <c r="AY1300" i="1"/>
  <c r="AX1300" i="1"/>
  <c r="AW1300" i="1"/>
  <c r="AV1300" i="1"/>
  <c r="AU1300" i="1"/>
  <c r="AT1300" i="1"/>
  <c r="BG1299" i="1"/>
  <c r="BF1299" i="1"/>
  <c r="BD1299" i="1"/>
  <c r="BC1299" i="1"/>
  <c r="BB1299" i="1"/>
  <c r="BA1299" i="1"/>
  <c r="AZ1299" i="1"/>
  <c r="AY1299" i="1"/>
  <c r="AX1299" i="1"/>
  <c r="AW1299" i="1"/>
  <c r="AV1299" i="1"/>
  <c r="AU1299" i="1"/>
  <c r="AT1299" i="1"/>
  <c r="BG1298" i="1"/>
  <c r="BF1298" i="1"/>
  <c r="BD1298" i="1"/>
  <c r="BC1298" i="1"/>
  <c r="BB1298" i="1"/>
  <c r="BA1298" i="1"/>
  <c r="AZ1298" i="1"/>
  <c r="AY1298" i="1"/>
  <c r="AX1298" i="1"/>
  <c r="AW1298" i="1"/>
  <c r="AV1298" i="1"/>
  <c r="AU1298" i="1"/>
  <c r="AT1298" i="1"/>
  <c r="BG1297" i="1"/>
  <c r="BF1297" i="1"/>
  <c r="BD1297" i="1"/>
  <c r="BC1297" i="1"/>
  <c r="BB1297" i="1"/>
  <c r="BA1297" i="1"/>
  <c r="AZ1297" i="1"/>
  <c r="AY1297" i="1"/>
  <c r="AX1297" i="1"/>
  <c r="AW1297" i="1"/>
  <c r="AV1297" i="1"/>
  <c r="AU1297" i="1"/>
  <c r="AT1297" i="1"/>
  <c r="BG1296" i="1"/>
  <c r="BF1296" i="1"/>
  <c r="BD1296" i="1"/>
  <c r="BC1296" i="1"/>
  <c r="BB1296" i="1"/>
  <c r="BA1296" i="1"/>
  <c r="AZ1296" i="1"/>
  <c r="AY1296" i="1"/>
  <c r="AX1296" i="1"/>
  <c r="AW1296" i="1"/>
  <c r="AV1296" i="1"/>
  <c r="AU1296" i="1"/>
  <c r="AT1296" i="1"/>
  <c r="BG1295" i="1"/>
  <c r="BF1295" i="1"/>
  <c r="BD1295" i="1"/>
  <c r="BC1295" i="1"/>
  <c r="BB1295" i="1"/>
  <c r="BA1295" i="1"/>
  <c r="AZ1295" i="1"/>
  <c r="AY1295" i="1"/>
  <c r="AX1295" i="1"/>
  <c r="AW1295" i="1"/>
  <c r="AV1295" i="1"/>
  <c r="AU1295" i="1"/>
  <c r="AT1295" i="1"/>
  <c r="BG1294" i="1"/>
  <c r="BF1294" i="1"/>
  <c r="BD1294" i="1"/>
  <c r="BC1294" i="1"/>
  <c r="BB1294" i="1"/>
  <c r="BA1294" i="1"/>
  <c r="AZ1294" i="1"/>
  <c r="AY1294" i="1"/>
  <c r="AX1294" i="1"/>
  <c r="AW1294" i="1"/>
  <c r="AV1294" i="1"/>
  <c r="AU1294" i="1"/>
  <c r="AT1294" i="1"/>
  <c r="BG1293" i="1"/>
  <c r="BF1293" i="1"/>
  <c r="BD1293" i="1"/>
  <c r="BC1293" i="1"/>
  <c r="BB1293" i="1"/>
  <c r="BA1293" i="1"/>
  <c r="AZ1293" i="1"/>
  <c r="AY1293" i="1"/>
  <c r="AX1293" i="1"/>
  <c r="AW1293" i="1"/>
  <c r="AV1293" i="1"/>
  <c r="AU1293" i="1"/>
  <c r="AT1293" i="1"/>
  <c r="BG1292" i="1"/>
  <c r="BF1292" i="1"/>
  <c r="BD1292" i="1"/>
  <c r="BC1292" i="1"/>
  <c r="BB1292" i="1"/>
  <c r="BA1292" i="1"/>
  <c r="AZ1292" i="1"/>
  <c r="AY1292" i="1"/>
  <c r="AX1292" i="1"/>
  <c r="AW1292" i="1"/>
  <c r="AV1292" i="1"/>
  <c r="AU1292" i="1"/>
  <c r="AT1292" i="1"/>
  <c r="BG1291" i="1"/>
  <c r="BF1291" i="1"/>
  <c r="BD1291" i="1"/>
  <c r="BC1291" i="1"/>
  <c r="BB1291" i="1"/>
  <c r="BA1291" i="1"/>
  <c r="AZ1291" i="1"/>
  <c r="AY1291" i="1"/>
  <c r="AX1291" i="1"/>
  <c r="AW1291" i="1"/>
  <c r="AV1291" i="1"/>
  <c r="AU1291" i="1"/>
  <c r="AT1291" i="1"/>
  <c r="BG1290" i="1"/>
  <c r="BF1290" i="1"/>
  <c r="BD1290" i="1"/>
  <c r="BC1290" i="1"/>
  <c r="BB1290" i="1"/>
  <c r="BA1290" i="1"/>
  <c r="AZ1290" i="1"/>
  <c r="AY1290" i="1"/>
  <c r="AX1290" i="1"/>
  <c r="AW1290" i="1"/>
  <c r="AV1290" i="1"/>
  <c r="AU1290" i="1"/>
  <c r="AT1290" i="1"/>
  <c r="BG1289" i="1"/>
  <c r="BF1289" i="1"/>
  <c r="BD1289" i="1"/>
  <c r="BC1289" i="1"/>
  <c r="BB1289" i="1"/>
  <c r="BA1289" i="1"/>
  <c r="AZ1289" i="1"/>
  <c r="AY1289" i="1"/>
  <c r="AX1289" i="1"/>
  <c r="AW1289" i="1"/>
  <c r="AV1289" i="1"/>
  <c r="AU1289" i="1"/>
  <c r="AT1289" i="1"/>
  <c r="BG1288" i="1"/>
  <c r="BF1288" i="1"/>
  <c r="BD1288" i="1"/>
  <c r="BC1288" i="1"/>
  <c r="BB1288" i="1"/>
  <c r="BA1288" i="1"/>
  <c r="AZ1288" i="1"/>
  <c r="AY1288" i="1"/>
  <c r="AX1288" i="1"/>
  <c r="AW1288" i="1"/>
  <c r="AV1288" i="1"/>
  <c r="AU1288" i="1"/>
  <c r="AT1288" i="1"/>
  <c r="BG1287" i="1"/>
  <c r="BF1287" i="1"/>
  <c r="BD1287" i="1"/>
  <c r="BC1287" i="1"/>
  <c r="BB1287" i="1"/>
  <c r="BA1287" i="1"/>
  <c r="AZ1287" i="1"/>
  <c r="AY1287" i="1"/>
  <c r="AX1287" i="1"/>
  <c r="AW1287" i="1"/>
  <c r="AV1287" i="1"/>
  <c r="AU1287" i="1"/>
  <c r="AT1287" i="1"/>
  <c r="BG1286" i="1"/>
  <c r="BF1286" i="1"/>
  <c r="BD1286" i="1"/>
  <c r="BC1286" i="1"/>
  <c r="BB1286" i="1"/>
  <c r="BA1286" i="1"/>
  <c r="AZ1286" i="1"/>
  <c r="AY1286" i="1"/>
  <c r="AX1286" i="1"/>
  <c r="AW1286" i="1"/>
  <c r="AV1286" i="1"/>
  <c r="AU1286" i="1"/>
  <c r="AT1286" i="1"/>
  <c r="BG1285" i="1"/>
  <c r="BF1285" i="1"/>
  <c r="BD1285" i="1"/>
  <c r="BC1285" i="1"/>
  <c r="BB1285" i="1"/>
  <c r="BA1285" i="1"/>
  <c r="AZ1285" i="1"/>
  <c r="AY1285" i="1"/>
  <c r="AX1285" i="1"/>
  <c r="AW1285" i="1"/>
  <c r="AV1285" i="1"/>
  <c r="AU1285" i="1"/>
  <c r="AT1285" i="1"/>
  <c r="BG1284" i="1"/>
  <c r="BF1284" i="1"/>
  <c r="BD1284" i="1"/>
  <c r="BC1284" i="1"/>
  <c r="BB1284" i="1"/>
  <c r="BA1284" i="1"/>
  <c r="AZ1284" i="1"/>
  <c r="AY1284" i="1"/>
  <c r="AX1284" i="1"/>
  <c r="AW1284" i="1"/>
  <c r="AV1284" i="1"/>
  <c r="AU1284" i="1"/>
  <c r="AT1284" i="1"/>
  <c r="BG1283" i="1"/>
  <c r="BF1283" i="1"/>
  <c r="BD1283" i="1"/>
  <c r="BC1283" i="1"/>
  <c r="BB1283" i="1"/>
  <c r="BA1283" i="1"/>
  <c r="AZ1283" i="1"/>
  <c r="AY1283" i="1"/>
  <c r="AX1283" i="1"/>
  <c r="AW1283" i="1"/>
  <c r="AV1283" i="1"/>
  <c r="AU1283" i="1"/>
  <c r="AT1283" i="1"/>
  <c r="BG1282" i="1"/>
  <c r="BF1282" i="1"/>
  <c r="BD1282" i="1"/>
  <c r="BC1282" i="1"/>
  <c r="BB1282" i="1"/>
  <c r="BA1282" i="1"/>
  <c r="AZ1282" i="1"/>
  <c r="AY1282" i="1"/>
  <c r="AX1282" i="1"/>
  <c r="AW1282" i="1"/>
  <c r="AV1282" i="1"/>
  <c r="AU1282" i="1"/>
  <c r="AT1282" i="1"/>
  <c r="BG1281" i="1"/>
  <c r="BF1281" i="1"/>
  <c r="BD1281" i="1"/>
  <c r="BC1281" i="1"/>
  <c r="BB1281" i="1"/>
  <c r="BA1281" i="1"/>
  <c r="AZ1281" i="1"/>
  <c r="AY1281" i="1"/>
  <c r="AX1281" i="1"/>
  <c r="AW1281" i="1"/>
  <c r="AV1281" i="1"/>
  <c r="AU1281" i="1"/>
  <c r="AT1281" i="1"/>
  <c r="BG1280" i="1"/>
  <c r="BF1280" i="1"/>
  <c r="BD1280" i="1"/>
  <c r="BC1280" i="1"/>
  <c r="BB1280" i="1"/>
  <c r="BA1280" i="1"/>
  <c r="AZ1280" i="1"/>
  <c r="AY1280" i="1"/>
  <c r="AX1280" i="1"/>
  <c r="AW1280" i="1"/>
  <c r="AV1280" i="1"/>
  <c r="AU1280" i="1"/>
  <c r="AT1280" i="1"/>
  <c r="BG1279" i="1"/>
  <c r="BF1279" i="1"/>
  <c r="BD1279" i="1"/>
  <c r="BC1279" i="1"/>
  <c r="BB1279" i="1"/>
  <c r="BA1279" i="1"/>
  <c r="AZ1279" i="1"/>
  <c r="AY1279" i="1"/>
  <c r="AX1279" i="1"/>
  <c r="AW1279" i="1"/>
  <c r="AV1279" i="1"/>
  <c r="AU1279" i="1"/>
  <c r="AT1279" i="1"/>
  <c r="BG1278" i="1"/>
  <c r="BF1278" i="1"/>
  <c r="BD1278" i="1"/>
  <c r="BC1278" i="1"/>
  <c r="BB1278" i="1"/>
  <c r="BA1278" i="1"/>
  <c r="AZ1278" i="1"/>
  <c r="AY1278" i="1"/>
  <c r="AX1278" i="1"/>
  <c r="AW1278" i="1"/>
  <c r="AV1278" i="1"/>
  <c r="AU1278" i="1"/>
  <c r="AT1278" i="1"/>
  <c r="BG1277" i="1"/>
  <c r="BF1277" i="1"/>
  <c r="BD1277" i="1"/>
  <c r="BC1277" i="1"/>
  <c r="BB1277" i="1"/>
  <c r="BA1277" i="1"/>
  <c r="AZ1277" i="1"/>
  <c r="AY1277" i="1"/>
  <c r="AX1277" i="1"/>
  <c r="AW1277" i="1"/>
  <c r="AV1277" i="1"/>
  <c r="AU1277" i="1"/>
  <c r="AT1277" i="1"/>
  <c r="BG1276" i="1"/>
  <c r="BF1276" i="1"/>
  <c r="BD1276" i="1"/>
  <c r="BC1276" i="1"/>
  <c r="BB1276" i="1"/>
  <c r="BA1276" i="1"/>
  <c r="AZ1276" i="1"/>
  <c r="AY1276" i="1"/>
  <c r="AX1276" i="1"/>
  <c r="AW1276" i="1"/>
  <c r="AV1276" i="1"/>
  <c r="AU1276" i="1"/>
  <c r="AT1276" i="1"/>
  <c r="BG1275" i="1"/>
  <c r="BF1275" i="1"/>
  <c r="BD1275" i="1"/>
  <c r="BC1275" i="1"/>
  <c r="BB1275" i="1"/>
  <c r="BA1275" i="1"/>
  <c r="AZ1275" i="1"/>
  <c r="AY1275" i="1"/>
  <c r="AX1275" i="1"/>
  <c r="AW1275" i="1"/>
  <c r="AV1275" i="1"/>
  <c r="AU1275" i="1"/>
  <c r="AT1275" i="1"/>
  <c r="BG1274" i="1"/>
  <c r="BF1274" i="1"/>
  <c r="BD1274" i="1"/>
  <c r="BC1274" i="1"/>
  <c r="BB1274" i="1"/>
  <c r="BA1274" i="1"/>
  <c r="AZ1274" i="1"/>
  <c r="AY1274" i="1"/>
  <c r="AX1274" i="1"/>
  <c r="AW1274" i="1"/>
  <c r="AV1274" i="1"/>
  <c r="AU1274" i="1"/>
  <c r="AT1274" i="1"/>
  <c r="BG1273" i="1"/>
  <c r="BF1273" i="1"/>
  <c r="BD1273" i="1"/>
  <c r="BC1273" i="1"/>
  <c r="BB1273" i="1"/>
  <c r="BA1273" i="1"/>
  <c r="AZ1273" i="1"/>
  <c r="AY1273" i="1"/>
  <c r="AX1273" i="1"/>
  <c r="AW1273" i="1"/>
  <c r="AV1273" i="1"/>
  <c r="AU1273" i="1"/>
  <c r="AT1273" i="1"/>
  <c r="BG1272" i="1"/>
  <c r="BF1272" i="1"/>
  <c r="BD1272" i="1"/>
  <c r="BC1272" i="1"/>
  <c r="BB1272" i="1"/>
  <c r="BA1272" i="1"/>
  <c r="AZ1272" i="1"/>
  <c r="AY1272" i="1"/>
  <c r="AX1272" i="1"/>
  <c r="AW1272" i="1"/>
  <c r="AV1272" i="1"/>
  <c r="AU1272" i="1"/>
  <c r="AT1272" i="1"/>
  <c r="BG1271" i="1"/>
  <c r="BF1271" i="1"/>
  <c r="BD1271" i="1"/>
  <c r="BC1271" i="1"/>
  <c r="BB1271" i="1"/>
  <c r="BA1271" i="1"/>
  <c r="AZ1271" i="1"/>
  <c r="AY1271" i="1"/>
  <c r="AX1271" i="1"/>
  <c r="AW1271" i="1"/>
  <c r="AV1271" i="1"/>
  <c r="AU1271" i="1"/>
  <c r="AT1271" i="1"/>
  <c r="BG1270" i="1"/>
  <c r="BF1270" i="1"/>
  <c r="BD1270" i="1"/>
  <c r="BC1270" i="1"/>
  <c r="BB1270" i="1"/>
  <c r="BA1270" i="1"/>
  <c r="AZ1270" i="1"/>
  <c r="AY1270" i="1"/>
  <c r="AX1270" i="1"/>
  <c r="AW1270" i="1"/>
  <c r="AV1270" i="1"/>
  <c r="AU1270" i="1"/>
  <c r="AT1270" i="1"/>
  <c r="BG1269" i="1"/>
  <c r="BF1269" i="1"/>
  <c r="BD1269" i="1"/>
  <c r="BC1269" i="1"/>
  <c r="BB1269" i="1"/>
  <c r="BA1269" i="1"/>
  <c r="AZ1269" i="1"/>
  <c r="AY1269" i="1"/>
  <c r="AX1269" i="1"/>
  <c r="AW1269" i="1"/>
  <c r="AV1269" i="1"/>
  <c r="AU1269" i="1"/>
  <c r="AT1269" i="1"/>
  <c r="BG1268" i="1"/>
  <c r="BF1268" i="1"/>
  <c r="BD1268" i="1"/>
  <c r="BC1268" i="1"/>
  <c r="BB1268" i="1"/>
  <c r="BA1268" i="1"/>
  <c r="AZ1268" i="1"/>
  <c r="AY1268" i="1"/>
  <c r="AX1268" i="1"/>
  <c r="AW1268" i="1"/>
  <c r="AV1268" i="1"/>
  <c r="AU1268" i="1"/>
  <c r="AT1268" i="1"/>
  <c r="BG1267" i="1"/>
  <c r="BF1267" i="1"/>
  <c r="BD1267" i="1"/>
  <c r="BC1267" i="1"/>
  <c r="BB1267" i="1"/>
  <c r="BA1267" i="1"/>
  <c r="AZ1267" i="1"/>
  <c r="AY1267" i="1"/>
  <c r="AX1267" i="1"/>
  <c r="AW1267" i="1"/>
  <c r="AV1267" i="1"/>
  <c r="AU1267" i="1"/>
  <c r="AT1267" i="1"/>
  <c r="BG1266" i="1"/>
  <c r="BF1266" i="1"/>
  <c r="BD1266" i="1"/>
  <c r="BC1266" i="1"/>
  <c r="BB1266" i="1"/>
  <c r="BA1266" i="1"/>
  <c r="AZ1266" i="1"/>
  <c r="AY1266" i="1"/>
  <c r="AX1266" i="1"/>
  <c r="AW1266" i="1"/>
  <c r="AV1266" i="1"/>
  <c r="AU1266" i="1"/>
  <c r="AT1266" i="1"/>
  <c r="BG1265" i="1"/>
  <c r="BF1265" i="1"/>
  <c r="BD1265" i="1"/>
  <c r="BC1265" i="1"/>
  <c r="BB1265" i="1"/>
  <c r="BA1265" i="1"/>
  <c r="AZ1265" i="1"/>
  <c r="AY1265" i="1"/>
  <c r="AX1265" i="1"/>
  <c r="AW1265" i="1"/>
  <c r="AV1265" i="1"/>
  <c r="AU1265" i="1"/>
  <c r="AT1265" i="1"/>
  <c r="BG1264" i="1"/>
  <c r="BF1264" i="1"/>
  <c r="BD1264" i="1"/>
  <c r="BC1264" i="1"/>
  <c r="BB1264" i="1"/>
  <c r="BA1264" i="1"/>
  <c r="AZ1264" i="1"/>
  <c r="AY1264" i="1"/>
  <c r="AX1264" i="1"/>
  <c r="AW1264" i="1"/>
  <c r="AV1264" i="1"/>
  <c r="AU1264" i="1"/>
  <c r="AT1264" i="1"/>
  <c r="BG1263" i="1"/>
  <c r="BF1263" i="1"/>
  <c r="BD1263" i="1"/>
  <c r="BC1263" i="1"/>
  <c r="BB1263" i="1"/>
  <c r="BA1263" i="1"/>
  <c r="AZ1263" i="1"/>
  <c r="AY1263" i="1"/>
  <c r="AX1263" i="1"/>
  <c r="AW1263" i="1"/>
  <c r="AV1263" i="1"/>
  <c r="AU1263" i="1"/>
  <c r="AT1263" i="1"/>
  <c r="BG1262" i="1"/>
  <c r="BF1262" i="1"/>
  <c r="BD1262" i="1"/>
  <c r="BC1262" i="1"/>
  <c r="BB1262" i="1"/>
  <c r="BA1262" i="1"/>
  <c r="AZ1262" i="1"/>
  <c r="AY1262" i="1"/>
  <c r="AX1262" i="1"/>
  <c r="AW1262" i="1"/>
  <c r="AV1262" i="1"/>
  <c r="AU1262" i="1"/>
  <c r="AT1262" i="1"/>
  <c r="BG1261" i="1"/>
  <c r="BF1261" i="1"/>
  <c r="BD1261" i="1"/>
  <c r="BC1261" i="1"/>
  <c r="BB1261" i="1"/>
  <c r="BA1261" i="1"/>
  <c r="AZ1261" i="1"/>
  <c r="AY1261" i="1"/>
  <c r="AX1261" i="1"/>
  <c r="AW1261" i="1"/>
  <c r="AV1261" i="1"/>
  <c r="AU1261" i="1"/>
  <c r="AT1261" i="1"/>
  <c r="BG1260" i="1"/>
  <c r="BF1260" i="1"/>
  <c r="BD1260" i="1"/>
  <c r="BC1260" i="1"/>
  <c r="BB1260" i="1"/>
  <c r="BA1260" i="1"/>
  <c r="AZ1260" i="1"/>
  <c r="AY1260" i="1"/>
  <c r="AX1260" i="1"/>
  <c r="AW1260" i="1"/>
  <c r="AV1260" i="1"/>
  <c r="AU1260" i="1"/>
  <c r="AT1260" i="1"/>
  <c r="BG1259" i="1"/>
  <c r="BF1259" i="1"/>
  <c r="BD1259" i="1"/>
  <c r="BC1259" i="1"/>
  <c r="BB1259" i="1"/>
  <c r="BA1259" i="1"/>
  <c r="AZ1259" i="1"/>
  <c r="AY1259" i="1"/>
  <c r="AX1259" i="1"/>
  <c r="AW1259" i="1"/>
  <c r="AV1259" i="1"/>
  <c r="AU1259" i="1"/>
  <c r="AT1259" i="1"/>
  <c r="BG1258" i="1"/>
  <c r="BF1258" i="1"/>
  <c r="BD1258" i="1"/>
  <c r="BC1258" i="1"/>
  <c r="BB1258" i="1"/>
  <c r="BA1258" i="1"/>
  <c r="AZ1258" i="1"/>
  <c r="AY1258" i="1"/>
  <c r="AX1258" i="1"/>
  <c r="AW1258" i="1"/>
  <c r="AV1258" i="1"/>
  <c r="AU1258" i="1"/>
  <c r="AT1258" i="1"/>
  <c r="BG1257" i="1"/>
  <c r="BF1257" i="1"/>
  <c r="BD1257" i="1"/>
  <c r="BC1257" i="1"/>
  <c r="BB1257" i="1"/>
  <c r="BA1257" i="1"/>
  <c r="AZ1257" i="1"/>
  <c r="AY1257" i="1"/>
  <c r="AX1257" i="1"/>
  <c r="AW1257" i="1"/>
  <c r="AV1257" i="1"/>
  <c r="AU1257" i="1"/>
  <c r="AT1257" i="1"/>
  <c r="BG1256" i="1"/>
  <c r="BF1256" i="1"/>
  <c r="BD1256" i="1"/>
  <c r="BC1256" i="1"/>
  <c r="BB1256" i="1"/>
  <c r="BA1256" i="1"/>
  <c r="AZ1256" i="1"/>
  <c r="AY1256" i="1"/>
  <c r="AX1256" i="1"/>
  <c r="AW1256" i="1"/>
  <c r="AV1256" i="1"/>
  <c r="AU1256" i="1"/>
  <c r="AT1256" i="1"/>
  <c r="BG1255" i="1"/>
  <c r="BF1255" i="1"/>
  <c r="BD1255" i="1"/>
  <c r="BC1255" i="1"/>
  <c r="BB1255" i="1"/>
  <c r="BA1255" i="1"/>
  <c r="AZ1255" i="1"/>
  <c r="AY1255" i="1"/>
  <c r="AX1255" i="1"/>
  <c r="AW1255" i="1"/>
  <c r="AV1255" i="1"/>
  <c r="AU1255" i="1"/>
  <c r="AT1255" i="1"/>
  <c r="BG1254" i="1"/>
  <c r="BF1254" i="1"/>
  <c r="BD1254" i="1"/>
  <c r="BC1254" i="1"/>
  <c r="BB1254" i="1"/>
  <c r="BA1254" i="1"/>
  <c r="AZ1254" i="1"/>
  <c r="AY1254" i="1"/>
  <c r="AX1254" i="1"/>
  <c r="AW1254" i="1"/>
  <c r="AV1254" i="1"/>
  <c r="AU1254" i="1"/>
  <c r="AT1254" i="1"/>
  <c r="BG1253" i="1"/>
  <c r="BF1253" i="1"/>
  <c r="BD1253" i="1"/>
  <c r="BC1253" i="1"/>
  <c r="BB1253" i="1"/>
  <c r="BA1253" i="1"/>
  <c r="AZ1253" i="1"/>
  <c r="AY1253" i="1"/>
  <c r="AX1253" i="1"/>
  <c r="AW1253" i="1"/>
  <c r="AV1253" i="1"/>
  <c r="AU1253" i="1"/>
  <c r="AT1253" i="1"/>
  <c r="BG1252" i="1"/>
  <c r="BF1252" i="1"/>
  <c r="BD1252" i="1"/>
  <c r="BC1252" i="1"/>
  <c r="BB1252" i="1"/>
  <c r="BA1252" i="1"/>
  <c r="AZ1252" i="1"/>
  <c r="AY1252" i="1"/>
  <c r="AX1252" i="1"/>
  <c r="AW1252" i="1"/>
  <c r="AV1252" i="1"/>
  <c r="AU1252" i="1"/>
  <c r="AT1252" i="1"/>
  <c r="BG1251" i="1"/>
  <c r="BF1251" i="1"/>
  <c r="BD1251" i="1"/>
  <c r="BC1251" i="1"/>
  <c r="BB1251" i="1"/>
  <c r="BA1251" i="1"/>
  <c r="AZ1251" i="1"/>
  <c r="AY1251" i="1"/>
  <c r="AX1251" i="1"/>
  <c r="AW1251" i="1"/>
  <c r="AV1251" i="1"/>
  <c r="AU1251" i="1"/>
  <c r="AT1251" i="1"/>
  <c r="BG1250" i="1"/>
  <c r="BF1250" i="1"/>
  <c r="BD1250" i="1"/>
  <c r="BC1250" i="1"/>
  <c r="BB1250" i="1"/>
  <c r="BA1250" i="1"/>
  <c r="AZ1250" i="1"/>
  <c r="AY1250" i="1"/>
  <c r="AX1250" i="1"/>
  <c r="AW1250" i="1"/>
  <c r="AV1250" i="1"/>
  <c r="AU1250" i="1"/>
  <c r="AT1250" i="1"/>
  <c r="BG1249" i="1"/>
  <c r="BF1249" i="1"/>
  <c r="BD1249" i="1"/>
  <c r="BC1249" i="1"/>
  <c r="BB1249" i="1"/>
  <c r="BA1249" i="1"/>
  <c r="AZ1249" i="1"/>
  <c r="AY1249" i="1"/>
  <c r="AX1249" i="1"/>
  <c r="AW1249" i="1"/>
  <c r="AV1249" i="1"/>
  <c r="AU1249" i="1"/>
  <c r="AT1249" i="1"/>
  <c r="BG1248" i="1"/>
  <c r="BF1248" i="1"/>
  <c r="BD1248" i="1"/>
  <c r="BC1248" i="1"/>
  <c r="BB1248" i="1"/>
  <c r="BA1248" i="1"/>
  <c r="AZ1248" i="1"/>
  <c r="AY1248" i="1"/>
  <c r="AX1248" i="1"/>
  <c r="AW1248" i="1"/>
  <c r="AV1248" i="1"/>
  <c r="AU1248" i="1"/>
  <c r="AT1248" i="1"/>
  <c r="BG1247" i="1"/>
  <c r="BF1247" i="1"/>
  <c r="BD1247" i="1"/>
  <c r="BC1247" i="1"/>
  <c r="BB1247" i="1"/>
  <c r="BA1247" i="1"/>
  <c r="AZ1247" i="1"/>
  <c r="AY1247" i="1"/>
  <c r="AX1247" i="1"/>
  <c r="AW1247" i="1"/>
  <c r="AV1247" i="1"/>
  <c r="AU1247" i="1"/>
  <c r="AT1247" i="1"/>
  <c r="BG1246" i="1"/>
  <c r="BF1246" i="1"/>
  <c r="BD1246" i="1"/>
  <c r="BC1246" i="1"/>
  <c r="BB1246" i="1"/>
  <c r="BA1246" i="1"/>
  <c r="AZ1246" i="1"/>
  <c r="AY1246" i="1"/>
  <c r="AX1246" i="1"/>
  <c r="AW1246" i="1"/>
  <c r="AV1246" i="1"/>
  <c r="AU1246" i="1"/>
  <c r="AT1246" i="1"/>
  <c r="BG1245" i="1"/>
  <c r="BF1245" i="1"/>
  <c r="BD1245" i="1"/>
  <c r="BC1245" i="1"/>
  <c r="BB1245" i="1"/>
  <c r="BA1245" i="1"/>
  <c r="AZ1245" i="1"/>
  <c r="AY1245" i="1"/>
  <c r="AX1245" i="1"/>
  <c r="AW1245" i="1"/>
  <c r="AV1245" i="1"/>
  <c r="AU1245" i="1"/>
  <c r="AT1245" i="1"/>
  <c r="BG1244" i="1"/>
  <c r="BF1244" i="1"/>
  <c r="BD1244" i="1"/>
  <c r="BC1244" i="1"/>
  <c r="BB1244" i="1"/>
  <c r="BA1244" i="1"/>
  <c r="AZ1244" i="1"/>
  <c r="AY1244" i="1"/>
  <c r="AX1244" i="1"/>
  <c r="AW1244" i="1"/>
  <c r="AV1244" i="1"/>
  <c r="AU1244" i="1"/>
  <c r="AT1244" i="1"/>
  <c r="BG1243" i="1"/>
  <c r="BF1243" i="1"/>
  <c r="BD1243" i="1"/>
  <c r="BC1243" i="1"/>
  <c r="BB1243" i="1"/>
  <c r="BA1243" i="1"/>
  <c r="AZ1243" i="1"/>
  <c r="AY1243" i="1"/>
  <c r="AX1243" i="1"/>
  <c r="AW1243" i="1"/>
  <c r="AV1243" i="1"/>
  <c r="AU1243" i="1"/>
  <c r="AT1243" i="1"/>
  <c r="BG1242" i="1"/>
  <c r="BF1242" i="1"/>
  <c r="BD1242" i="1"/>
  <c r="BC1242" i="1"/>
  <c r="BB1242" i="1"/>
  <c r="BA1242" i="1"/>
  <c r="AZ1242" i="1"/>
  <c r="AY1242" i="1"/>
  <c r="AX1242" i="1"/>
  <c r="AW1242" i="1"/>
  <c r="AV1242" i="1"/>
  <c r="AU1242" i="1"/>
  <c r="AT1242" i="1"/>
  <c r="BG1241" i="1"/>
  <c r="BF1241" i="1"/>
  <c r="BD1241" i="1"/>
  <c r="BC1241" i="1"/>
  <c r="BB1241" i="1"/>
  <c r="BA1241" i="1"/>
  <c r="AZ1241" i="1"/>
  <c r="AY1241" i="1"/>
  <c r="AX1241" i="1"/>
  <c r="AW1241" i="1"/>
  <c r="AV1241" i="1"/>
  <c r="AU1241" i="1"/>
  <c r="AT1241" i="1"/>
  <c r="BG1240" i="1"/>
  <c r="BF1240" i="1"/>
  <c r="BD1240" i="1"/>
  <c r="BC1240" i="1"/>
  <c r="BB1240" i="1"/>
  <c r="BA1240" i="1"/>
  <c r="AZ1240" i="1"/>
  <c r="AY1240" i="1"/>
  <c r="AX1240" i="1"/>
  <c r="AW1240" i="1"/>
  <c r="AV1240" i="1"/>
  <c r="AU1240" i="1"/>
  <c r="AT1240" i="1"/>
  <c r="BG1239" i="1"/>
  <c r="BF1239" i="1"/>
  <c r="BD1239" i="1"/>
  <c r="BC1239" i="1"/>
  <c r="BB1239" i="1"/>
  <c r="BA1239" i="1"/>
  <c r="AZ1239" i="1"/>
  <c r="AY1239" i="1"/>
  <c r="AX1239" i="1"/>
  <c r="AW1239" i="1"/>
  <c r="AV1239" i="1"/>
  <c r="AU1239" i="1"/>
  <c r="AT1239" i="1"/>
  <c r="BG1238" i="1"/>
  <c r="BF1238" i="1"/>
  <c r="BD1238" i="1"/>
  <c r="BC1238" i="1"/>
  <c r="BB1238" i="1"/>
  <c r="BA1238" i="1"/>
  <c r="AZ1238" i="1"/>
  <c r="AY1238" i="1"/>
  <c r="AX1238" i="1"/>
  <c r="AW1238" i="1"/>
  <c r="AV1238" i="1"/>
  <c r="AU1238" i="1"/>
  <c r="AT1238" i="1"/>
  <c r="BG1237" i="1"/>
  <c r="BF1237" i="1"/>
  <c r="BD1237" i="1"/>
  <c r="BC1237" i="1"/>
  <c r="BB1237" i="1"/>
  <c r="BA1237" i="1"/>
  <c r="AZ1237" i="1"/>
  <c r="AY1237" i="1"/>
  <c r="AX1237" i="1"/>
  <c r="AW1237" i="1"/>
  <c r="AV1237" i="1"/>
  <c r="AU1237" i="1"/>
  <c r="AT1237" i="1"/>
  <c r="BG1236" i="1"/>
  <c r="BF1236" i="1"/>
  <c r="BD1236" i="1"/>
  <c r="BC1236" i="1"/>
  <c r="BB1236" i="1"/>
  <c r="BA1236" i="1"/>
  <c r="AZ1236" i="1"/>
  <c r="AY1236" i="1"/>
  <c r="AX1236" i="1"/>
  <c r="AW1236" i="1"/>
  <c r="AV1236" i="1"/>
  <c r="AU1236" i="1"/>
  <c r="AT1236" i="1"/>
  <c r="BG1235" i="1"/>
  <c r="BF1235" i="1"/>
  <c r="BD1235" i="1"/>
  <c r="BC1235" i="1"/>
  <c r="BB1235" i="1"/>
  <c r="BA1235" i="1"/>
  <c r="AZ1235" i="1"/>
  <c r="AY1235" i="1"/>
  <c r="AX1235" i="1"/>
  <c r="AW1235" i="1"/>
  <c r="AV1235" i="1"/>
  <c r="AU1235" i="1"/>
  <c r="AT1235" i="1"/>
  <c r="BG1234" i="1"/>
  <c r="BF1234" i="1"/>
  <c r="BD1234" i="1"/>
  <c r="BC1234" i="1"/>
  <c r="BB1234" i="1"/>
  <c r="BA1234" i="1"/>
  <c r="AZ1234" i="1"/>
  <c r="AY1234" i="1"/>
  <c r="AX1234" i="1"/>
  <c r="AW1234" i="1"/>
  <c r="AV1234" i="1"/>
  <c r="AU1234" i="1"/>
  <c r="AT1234" i="1"/>
  <c r="BG1233" i="1"/>
  <c r="BF1233" i="1"/>
  <c r="BD1233" i="1"/>
  <c r="BC1233" i="1"/>
  <c r="BB1233" i="1"/>
  <c r="BA1233" i="1"/>
  <c r="AZ1233" i="1"/>
  <c r="AY1233" i="1"/>
  <c r="AX1233" i="1"/>
  <c r="AW1233" i="1"/>
  <c r="AV1233" i="1"/>
  <c r="AU1233" i="1"/>
  <c r="AT1233" i="1"/>
  <c r="BG1232" i="1"/>
  <c r="BF1232" i="1"/>
  <c r="BD1232" i="1"/>
  <c r="BC1232" i="1"/>
  <c r="BB1232" i="1"/>
  <c r="BA1232" i="1"/>
  <c r="AZ1232" i="1"/>
  <c r="AY1232" i="1"/>
  <c r="AX1232" i="1"/>
  <c r="AW1232" i="1"/>
  <c r="AV1232" i="1"/>
  <c r="AU1232" i="1"/>
  <c r="AT1232" i="1"/>
  <c r="BG1231" i="1"/>
  <c r="BF1231" i="1"/>
  <c r="BD1231" i="1"/>
  <c r="BC1231" i="1"/>
  <c r="BB1231" i="1"/>
  <c r="BA1231" i="1"/>
  <c r="AZ1231" i="1"/>
  <c r="AY1231" i="1"/>
  <c r="AX1231" i="1"/>
  <c r="AW1231" i="1"/>
  <c r="AV1231" i="1"/>
  <c r="AU1231" i="1"/>
  <c r="AT1231" i="1"/>
  <c r="BG1230" i="1"/>
  <c r="BF1230" i="1"/>
  <c r="BD1230" i="1"/>
  <c r="BC1230" i="1"/>
  <c r="BB1230" i="1"/>
  <c r="BA1230" i="1"/>
  <c r="AZ1230" i="1"/>
  <c r="AY1230" i="1"/>
  <c r="AX1230" i="1"/>
  <c r="AW1230" i="1"/>
  <c r="AV1230" i="1"/>
  <c r="AU1230" i="1"/>
  <c r="AT1230" i="1"/>
  <c r="BG1229" i="1"/>
  <c r="BF1229" i="1"/>
  <c r="BD1229" i="1"/>
  <c r="BC1229" i="1"/>
  <c r="BB1229" i="1"/>
  <c r="BA1229" i="1"/>
  <c r="AZ1229" i="1"/>
  <c r="AY1229" i="1"/>
  <c r="AX1229" i="1"/>
  <c r="AW1229" i="1"/>
  <c r="AV1229" i="1"/>
  <c r="AU1229" i="1"/>
  <c r="AT1229" i="1"/>
  <c r="BG1228" i="1"/>
  <c r="BF1228" i="1"/>
  <c r="BD1228" i="1"/>
  <c r="BC1228" i="1"/>
  <c r="BB1228" i="1"/>
  <c r="BA1228" i="1"/>
  <c r="AZ1228" i="1"/>
  <c r="AY1228" i="1"/>
  <c r="AX1228" i="1"/>
  <c r="AW1228" i="1"/>
  <c r="AV1228" i="1"/>
  <c r="AU1228" i="1"/>
  <c r="AT1228" i="1"/>
  <c r="BG1227" i="1"/>
  <c r="BF1227" i="1"/>
  <c r="BD1227" i="1"/>
  <c r="BC1227" i="1"/>
  <c r="BB1227" i="1"/>
  <c r="BA1227" i="1"/>
  <c r="AZ1227" i="1"/>
  <c r="AY1227" i="1"/>
  <c r="AX1227" i="1"/>
  <c r="AW1227" i="1"/>
  <c r="AV1227" i="1"/>
  <c r="AU1227" i="1"/>
  <c r="AT1227" i="1"/>
  <c r="BG1226" i="1"/>
  <c r="BF1226" i="1"/>
  <c r="BD1226" i="1"/>
  <c r="BC1226" i="1"/>
  <c r="BB1226" i="1"/>
  <c r="BA1226" i="1"/>
  <c r="AZ1226" i="1"/>
  <c r="AY1226" i="1"/>
  <c r="AX1226" i="1"/>
  <c r="AW1226" i="1"/>
  <c r="AV1226" i="1"/>
  <c r="AU1226" i="1"/>
  <c r="AT1226" i="1"/>
  <c r="BG1225" i="1"/>
  <c r="BF1225" i="1"/>
  <c r="BD1225" i="1"/>
  <c r="BC1225" i="1"/>
  <c r="BB1225" i="1"/>
  <c r="BA1225" i="1"/>
  <c r="AZ1225" i="1"/>
  <c r="AY1225" i="1"/>
  <c r="AX1225" i="1"/>
  <c r="AW1225" i="1"/>
  <c r="AV1225" i="1"/>
  <c r="AU1225" i="1"/>
  <c r="AT1225" i="1"/>
  <c r="BG1224" i="1"/>
  <c r="BF1224" i="1"/>
  <c r="BD1224" i="1"/>
  <c r="BC1224" i="1"/>
  <c r="BB1224" i="1"/>
  <c r="BA1224" i="1"/>
  <c r="AZ1224" i="1"/>
  <c r="AY1224" i="1"/>
  <c r="AX1224" i="1"/>
  <c r="AW1224" i="1"/>
  <c r="AV1224" i="1"/>
  <c r="AU1224" i="1"/>
  <c r="AT1224" i="1"/>
  <c r="BG1223" i="1"/>
  <c r="BF1223" i="1"/>
  <c r="BD1223" i="1"/>
  <c r="BC1223" i="1"/>
  <c r="BB1223" i="1"/>
  <c r="BA1223" i="1"/>
  <c r="AZ1223" i="1"/>
  <c r="AY1223" i="1"/>
  <c r="AX1223" i="1"/>
  <c r="AW1223" i="1"/>
  <c r="AV1223" i="1"/>
  <c r="AU1223" i="1"/>
  <c r="AT1223" i="1"/>
  <c r="BG1222" i="1"/>
  <c r="BF1222" i="1"/>
  <c r="BD1222" i="1"/>
  <c r="BC1222" i="1"/>
  <c r="BB1222" i="1"/>
  <c r="BA1222" i="1"/>
  <c r="AZ1222" i="1"/>
  <c r="AY1222" i="1"/>
  <c r="AX1222" i="1"/>
  <c r="AW1222" i="1"/>
  <c r="AV1222" i="1"/>
  <c r="AU1222" i="1"/>
  <c r="AT1222" i="1"/>
  <c r="BG1221" i="1"/>
  <c r="BF1221" i="1"/>
  <c r="BD1221" i="1"/>
  <c r="BC1221" i="1"/>
  <c r="BB1221" i="1"/>
  <c r="BA1221" i="1"/>
  <c r="AZ1221" i="1"/>
  <c r="AY1221" i="1"/>
  <c r="AX1221" i="1"/>
  <c r="AW1221" i="1"/>
  <c r="AV1221" i="1"/>
  <c r="AU1221" i="1"/>
  <c r="AT1221" i="1"/>
  <c r="BG1220" i="1"/>
  <c r="BF1220" i="1"/>
  <c r="BD1220" i="1"/>
  <c r="BC1220" i="1"/>
  <c r="BB1220" i="1"/>
  <c r="BA1220" i="1"/>
  <c r="AZ1220" i="1"/>
  <c r="AY1220" i="1"/>
  <c r="AX1220" i="1"/>
  <c r="AW1220" i="1"/>
  <c r="AV1220" i="1"/>
  <c r="AU1220" i="1"/>
  <c r="AT1220" i="1"/>
  <c r="BG1219" i="1"/>
  <c r="BF1219" i="1"/>
  <c r="BD1219" i="1"/>
  <c r="BC1219" i="1"/>
  <c r="BB1219" i="1"/>
  <c r="BA1219" i="1"/>
  <c r="AZ1219" i="1"/>
  <c r="AY1219" i="1"/>
  <c r="AX1219" i="1"/>
  <c r="AW1219" i="1"/>
  <c r="AV1219" i="1"/>
  <c r="AU1219" i="1"/>
  <c r="AT1219" i="1"/>
  <c r="BG1218" i="1"/>
  <c r="BF1218" i="1"/>
  <c r="BD1218" i="1"/>
  <c r="BC1218" i="1"/>
  <c r="BB1218" i="1"/>
  <c r="BA1218" i="1"/>
  <c r="AZ1218" i="1"/>
  <c r="AY1218" i="1"/>
  <c r="AX1218" i="1"/>
  <c r="AW1218" i="1"/>
  <c r="AV1218" i="1"/>
  <c r="AU1218" i="1"/>
  <c r="AT1218" i="1"/>
  <c r="BG1217" i="1"/>
  <c r="BF1217" i="1"/>
  <c r="BD1217" i="1"/>
  <c r="BC1217" i="1"/>
  <c r="BB1217" i="1"/>
  <c r="BA1217" i="1"/>
  <c r="AZ1217" i="1"/>
  <c r="AY1217" i="1"/>
  <c r="AX1217" i="1"/>
  <c r="AW1217" i="1"/>
  <c r="AV1217" i="1"/>
  <c r="AU1217" i="1"/>
  <c r="AT1217" i="1"/>
  <c r="BG1216" i="1"/>
  <c r="BF1216" i="1"/>
  <c r="BD1216" i="1"/>
  <c r="BC1216" i="1"/>
  <c r="BB1216" i="1"/>
  <c r="BA1216" i="1"/>
  <c r="AZ1216" i="1"/>
  <c r="AY1216" i="1"/>
  <c r="AX1216" i="1"/>
  <c r="AW1216" i="1"/>
  <c r="AV1216" i="1"/>
  <c r="AU1216" i="1"/>
  <c r="AT1216" i="1"/>
  <c r="BG1215" i="1"/>
  <c r="BF1215" i="1"/>
  <c r="BD1215" i="1"/>
  <c r="BC1215" i="1"/>
  <c r="BB1215" i="1"/>
  <c r="BA1215" i="1"/>
  <c r="AZ1215" i="1"/>
  <c r="AY1215" i="1"/>
  <c r="AX1215" i="1"/>
  <c r="AW1215" i="1"/>
  <c r="AV1215" i="1"/>
  <c r="AU1215" i="1"/>
  <c r="AT1215" i="1"/>
  <c r="BG1214" i="1"/>
  <c r="BF1214" i="1"/>
  <c r="BD1214" i="1"/>
  <c r="BC1214" i="1"/>
  <c r="BB1214" i="1"/>
  <c r="BA1214" i="1"/>
  <c r="AZ1214" i="1"/>
  <c r="AY1214" i="1"/>
  <c r="AX1214" i="1"/>
  <c r="AW1214" i="1"/>
  <c r="AV1214" i="1"/>
  <c r="AU1214" i="1"/>
  <c r="AT1214" i="1"/>
  <c r="BG1213" i="1"/>
  <c r="BF1213" i="1"/>
  <c r="BD1213" i="1"/>
  <c r="BC1213" i="1"/>
  <c r="BB1213" i="1"/>
  <c r="BA1213" i="1"/>
  <c r="AZ1213" i="1"/>
  <c r="AY1213" i="1"/>
  <c r="AX1213" i="1"/>
  <c r="AW1213" i="1"/>
  <c r="AV1213" i="1"/>
  <c r="AU1213" i="1"/>
  <c r="AT1213" i="1"/>
  <c r="BG1212" i="1"/>
  <c r="BF1212" i="1"/>
  <c r="BD1212" i="1"/>
  <c r="BC1212" i="1"/>
  <c r="BB1212" i="1"/>
  <c r="BA1212" i="1"/>
  <c r="AZ1212" i="1"/>
  <c r="AY1212" i="1"/>
  <c r="AX1212" i="1"/>
  <c r="AW1212" i="1"/>
  <c r="AV1212" i="1"/>
  <c r="AU1212" i="1"/>
  <c r="AT1212" i="1"/>
  <c r="BG1211" i="1"/>
  <c r="BF1211" i="1"/>
  <c r="BD1211" i="1"/>
  <c r="BC1211" i="1"/>
  <c r="BB1211" i="1"/>
  <c r="BA1211" i="1"/>
  <c r="AZ1211" i="1"/>
  <c r="AY1211" i="1"/>
  <c r="AX1211" i="1"/>
  <c r="AW1211" i="1"/>
  <c r="AV1211" i="1"/>
  <c r="AU1211" i="1"/>
  <c r="AT1211" i="1"/>
  <c r="BG1210" i="1"/>
  <c r="BF1210" i="1"/>
  <c r="BD1210" i="1"/>
  <c r="BC1210" i="1"/>
  <c r="BB1210" i="1"/>
  <c r="BA1210" i="1"/>
  <c r="AZ1210" i="1"/>
  <c r="AY1210" i="1"/>
  <c r="AX1210" i="1"/>
  <c r="AW1210" i="1"/>
  <c r="AV1210" i="1"/>
  <c r="AU1210" i="1"/>
  <c r="AT1210" i="1"/>
  <c r="BG1209" i="1"/>
  <c r="BF1209" i="1"/>
  <c r="BD1209" i="1"/>
  <c r="BC1209" i="1"/>
  <c r="BB1209" i="1"/>
  <c r="BA1209" i="1"/>
  <c r="AZ1209" i="1"/>
  <c r="AY1209" i="1"/>
  <c r="AX1209" i="1"/>
  <c r="AW1209" i="1"/>
  <c r="AV1209" i="1"/>
  <c r="AU1209" i="1"/>
  <c r="AT1209" i="1"/>
  <c r="BG1208" i="1"/>
  <c r="BF1208" i="1"/>
  <c r="BD1208" i="1"/>
  <c r="BC1208" i="1"/>
  <c r="BB1208" i="1"/>
  <c r="BA1208" i="1"/>
  <c r="AZ1208" i="1"/>
  <c r="AY1208" i="1"/>
  <c r="AX1208" i="1"/>
  <c r="AW1208" i="1"/>
  <c r="AV1208" i="1"/>
  <c r="AU1208" i="1"/>
  <c r="AT1208" i="1"/>
  <c r="BG1207" i="1"/>
  <c r="BF1207" i="1"/>
  <c r="BD1207" i="1"/>
  <c r="BC1207" i="1"/>
  <c r="BB1207" i="1"/>
  <c r="BA1207" i="1"/>
  <c r="AZ1207" i="1"/>
  <c r="AY1207" i="1"/>
  <c r="AX1207" i="1"/>
  <c r="AW1207" i="1"/>
  <c r="AV1207" i="1"/>
  <c r="AU1207" i="1"/>
  <c r="AT1207" i="1"/>
  <c r="BG1206" i="1"/>
  <c r="BF1206" i="1"/>
  <c r="BD1206" i="1"/>
  <c r="BC1206" i="1"/>
  <c r="BB1206" i="1"/>
  <c r="BA1206" i="1"/>
  <c r="AZ1206" i="1"/>
  <c r="AY1206" i="1"/>
  <c r="AX1206" i="1"/>
  <c r="AW1206" i="1"/>
  <c r="AV1206" i="1"/>
  <c r="AU1206" i="1"/>
  <c r="AT1206" i="1"/>
  <c r="BG1205" i="1"/>
  <c r="BF1205" i="1"/>
  <c r="BD1205" i="1"/>
  <c r="BC1205" i="1"/>
  <c r="BB1205" i="1"/>
  <c r="BA1205" i="1"/>
  <c r="AZ1205" i="1"/>
  <c r="AY1205" i="1"/>
  <c r="AX1205" i="1"/>
  <c r="AW1205" i="1"/>
  <c r="AV1205" i="1"/>
  <c r="AU1205" i="1"/>
  <c r="AT1205" i="1"/>
  <c r="BG1204" i="1"/>
  <c r="BF1204" i="1"/>
  <c r="BD1204" i="1"/>
  <c r="BC1204" i="1"/>
  <c r="BB1204" i="1"/>
  <c r="BA1204" i="1"/>
  <c r="AZ1204" i="1"/>
  <c r="AY1204" i="1"/>
  <c r="AX1204" i="1"/>
  <c r="AW1204" i="1"/>
  <c r="AV1204" i="1"/>
  <c r="AU1204" i="1"/>
  <c r="AT1204" i="1"/>
  <c r="BG1203" i="1"/>
  <c r="BF1203" i="1"/>
  <c r="BD1203" i="1"/>
  <c r="BC1203" i="1"/>
  <c r="BB1203" i="1"/>
  <c r="BA1203" i="1"/>
  <c r="AZ1203" i="1"/>
  <c r="AY1203" i="1"/>
  <c r="AX1203" i="1"/>
  <c r="AW1203" i="1"/>
  <c r="AV1203" i="1"/>
  <c r="AU1203" i="1"/>
  <c r="AT1203" i="1"/>
  <c r="BG1202" i="1"/>
  <c r="BF1202" i="1"/>
  <c r="BD1202" i="1"/>
  <c r="BC1202" i="1"/>
  <c r="BB1202" i="1"/>
  <c r="BA1202" i="1"/>
  <c r="AZ1202" i="1"/>
  <c r="AY1202" i="1"/>
  <c r="AX1202" i="1"/>
  <c r="AW1202" i="1"/>
  <c r="AV1202" i="1"/>
  <c r="AU1202" i="1"/>
  <c r="AT1202" i="1"/>
  <c r="BG1201" i="1"/>
  <c r="BF1201" i="1"/>
  <c r="BD1201" i="1"/>
  <c r="BC1201" i="1"/>
  <c r="BB1201" i="1"/>
  <c r="BA1201" i="1"/>
  <c r="AZ1201" i="1"/>
  <c r="AY1201" i="1"/>
  <c r="AX1201" i="1"/>
  <c r="AW1201" i="1"/>
  <c r="AV1201" i="1"/>
  <c r="AU1201" i="1"/>
  <c r="AT1201" i="1"/>
  <c r="BG1200" i="1"/>
  <c r="BF1200" i="1"/>
  <c r="BD1200" i="1"/>
  <c r="BC1200" i="1"/>
  <c r="BB1200" i="1"/>
  <c r="BA1200" i="1"/>
  <c r="AZ1200" i="1"/>
  <c r="AY1200" i="1"/>
  <c r="AX1200" i="1"/>
  <c r="AW1200" i="1"/>
  <c r="AV1200" i="1"/>
  <c r="AU1200" i="1"/>
  <c r="AT1200" i="1"/>
  <c r="BG1199" i="1"/>
  <c r="BF1199" i="1"/>
  <c r="BD1199" i="1"/>
  <c r="BC1199" i="1"/>
  <c r="BB1199" i="1"/>
  <c r="BA1199" i="1"/>
  <c r="AZ1199" i="1"/>
  <c r="AY1199" i="1"/>
  <c r="AX1199" i="1"/>
  <c r="AW1199" i="1"/>
  <c r="AV1199" i="1"/>
  <c r="AU1199" i="1"/>
  <c r="AT1199" i="1"/>
  <c r="BG1198" i="1"/>
  <c r="BF1198" i="1"/>
  <c r="BD1198" i="1"/>
  <c r="BC1198" i="1"/>
  <c r="BB1198" i="1"/>
  <c r="BA1198" i="1"/>
  <c r="AZ1198" i="1"/>
  <c r="AY1198" i="1"/>
  <c r="AX1198" i="1"/>
  <c r="AW1198" i="1"/>
  <c r="AV1198" i="1"/>
  <c r="AU1198" i="1"/>
  <c r="AT1198" i="1"/>
  <c r="BG1197" i="1"/>
  <c r="BF1197" i="1"/>
  <c r="BD1197" i="1"/>
  <c r="BC1197" i="1"/>
  <c r="BB1197" i="1"/>
  <c r="BA1197" i="1"/>
  <c r="AZ1197" i="1"/>
  <c r="AY1197" i="1"/>
  <c r="AX1197" i="1"/>
  <c r="AW1197" i="1"/>
  <c r="AV1197" i="1"/>
  <c r="AU1197" i="1"/>
  <c r="AT1197" i="1"/>
  <c r="BG1196" i="1"/>
  <c r="BF1196" i="1"/>
  <c r="BD1196" i="1"/>
  <c r="BC1196" i="1"/>
  <c r="BB1196" i="1"/>
  <c r="BA1196" i="1"/>
  <c r="AZ1196" i="1"/>
  <c r="AY1196" i="1"/>
  <c r="AX1196" i="1"/>
  <c r="AW1196" i="1"/>
  <c r="AV1196" i="1"/>
  <c r="AU1196" i="1"/>
  <c r="AT1196" i="1"/>
  <c r="BG1195" i="1"/>
  <c r="BF1195" i="1"/>
  <c r="BD1195" i="1"/>
  <c r="BC1195" i="1"/>
  <c r="BB1195" i="1"/>
  <c r="BA1195" i="1"/>
  <c r="AZ1195" i="1"/>
  <c r="AY1195" i="1"/>
  <c r="AX1195" i="1"/>
  <c r="AW1195" i="1"/>
  <c r="AV1195" i="1"/>
  <c r="AU1195" i="1"/>
  <c r="AT1195" i="1"/>
  <c r="BG1194" i="1"/>
  <c r="BF1194" i="1"/>
  <c r="BD1194" i="1"/>
  <c r="BC1194" i="1"/>
  <c r="BB1194" i="1"/>
  <c r="BA1194" i="1"/>
  <c r="AZ1194" i="1"/>
  <c r="AY1194" i="1"/>
  <c r="AX1194" i="1"/>
  <c r="AW1194" i="1"/>
  <c r="AV1194" i="1"/>
  <c r="AU1194" i="1"/>
  <c r="AT1194" i="1"/>
  <c r="BG1193" i="1"/>
  <c r="BF1193" i="1"/>
  <c r="BD1193" i="1"/>
  <c r="BC1193" i="1"/>
  <c r="BB1193" i="1"/>
  <c r="BA1193" i="1"/>
  <c r="AZ1193" i="1"/>
  <c r="AY1193" i="1"/>
  <c r="AX1193" i="1"/>
  <c r="AW1193" i="1"/>
  <c r="AV1193" i="1"/>
  <c r="AU1193" i="1"/>
  <c r="AT1193" i="1"/>
  <c r="BG1192" i="1"/>
  <c r="BF1192" i="1"/>
  <c r="BD1192" i="1"/>
  <c r="BC1192" i="1"/>
  <c r="BB1192" i="1"/>
  <c r="BA1192" i="1"/>
  <c r="AZ1192" i="1"/>
  <c r="AY1192" i="1"/>
  <c r="AX1192" i="1"/>
  <c r="AW1192" i="1"/>
  <c r="AV1192" i="1"/>
  <c r="AU1192" i="1"/>
  <c r="AT1192" i="1"/>
  <c r="BG1191" i="1"/>
  <c r="BF1191" i="1"/>
  <c r="BD1191" i="1"/>
  <c r="BC1191" i="1"/>
  <c r="BB1191" i="1"/>
  <c r="BA1191" i="1"/>
  <c r="AZ1191" i="1"/>
  <c r="AY1191" i="1"/>
  <c r="AX1191" i="1"/>
  <c r="AW1191" i="1"/>
  <c r="AV1191" i="1"/>
  <c r="AU1191" i="1"/>
  <c r="AT1191" i="1"/>
  <c r="BG1190" i="1"/>
  <c r="BF1190" i="1"/>
  <c r="BD1190" i="1"/>
  <c r="BC1190" i="1"/>
  <c r="BB1190" i="1"/>
  <c r="BA1190" i="1"/>
  <c r="AZ1190" i="1"/>
  <c r="AY1190" i="1"/>
  <c r="AX1190" i="1"/>
  <c r="AW1190" i="1"/>
  <c r="AV1190" i="1"/>
  <c r="AU1190" i="1"/>
  <c r="AT1190" i="1"/>
  <c r="BG1189" i="1"/>
  <c r="BF1189" i="1"/>
  <c r="BD1189" i="1"/>
  <c r="BC1189" i="1"/>
  <c r="BB1189" i="1"/>
  <c r="BA1189" i="1"/>
  <c r="AZ1189" i="1"/>
  <c r="AY1189" i="1"/>
  <c r="AX1189" i="1"/>
  <c r="AW1189" i="1"/>
  <c r="AV1189" i="1"/>
  <c r="AU1189" i="1"/>
  <c r="AT1189" i="1"/>
  <c r="BG1188" i="1"/>
  <c r="BF1188" i="1"/>
  <c r="BD1188" i="1"/>
  <c r="BC1188" i="1"/>
  <c r="BB1188" i="1"/>
  <c r="BA1188" i="1"/>
  <c r="AZ1188" i="1"/>
  <c r="AY1188" i="1"/>
  <c r="AX1188" i="1"/>
  <c r="AW1188" i="1"/>
  <c r="AV1188" i="1"/>
  <c r="AU1188" i="1"/>
  <c r="AT1188" i="1"/>
  <c r="BG1187" i="1"/>
  <c r="BF1187" i="1"/>
  <c r="BD1187" i="1"/>
  <c r="BC1187" i="1"/>
  <c r="BB1187" i="1"/>
  <c r="BA1187" i="1"/>
  <c r="AZ1187" i="1"/>
  <c r="AY1187" i="1"/>
  <c r="AX1187" i="1"/>
  <c r="AW1187" i="1"/>
  <c r="AV1187" i="1"/>
  <c r="AU1187" i="1"/>
  <c r="AT1187" i="1"/>
  <c r="BG1186" i="1"/>
  <c r="BF1186" i="1"/>
  <c r="BD1186" i="1"/>
  <c r="BC1186" i="1"/>
  <c r="BB1186" i="1"/>
  <c r="BA1186" i="1"/>
  <c r="AZ1186" i="1"/>
  <c r="AY1186" i="1"/>
  <c r="AX1186" i="1"/>
  <c r="AW1186" i="1"/>
  <c r="AV1186" i="1"/>
  <c r="AU1186" i="1"/>
  <c r="AT1186" i="1"/>
  <c r="BG1185" i="1"/>
  <c r="BF1185" i="1"/>
  <c r="BD1185" i="1"/>
  <c r="BC1185" i="1"/>
  <c r="BB1185" i="1"/>
  <c r="BA1185" i="1"/>
  <c r="AZ1185" i="1"/>
  <c r="AY1185" i="1"/>
  <c r="AX1185" i="1"/>
  <c r="AW1185" i="1"/>
  <c r="AV1185" i="1"/>
  <c r="AU1185" i="1"/>
  <c r="AT1185" i="1"/>
  <c r="BG1184" i="1"/>
  <c r="BF1184" i="1"/>
  <c r="BD1184" i="1"/>
  <c r="BC1184" i="1"/>
  <c r="BB1184" i="1"/>
  <c r="BA1184" i="1"/>
  <c r="AZ1184" i="1"/>
  <c r="AY1184" i="1"/>
  <c r="AX1184" i="1"/>
  <c r="AW1184" i="1"/>
  <c r="AV1184" i="1"/>
  <c r="AU1184" i="1"/>
  <c r="AT1184" i="1"/>
  <c r="BG1183" i="1"/>
  <c r="BF1183" i="1"/>
  <c r="BD1183" i="1"/>
  <c r="BC1183" i="1"/>
  <c r="BB1183" i="1"/>
  <c r="BA1183" i="1"/>
  <c r="AZ1183" i="1"/>
  <c r="AY1183" i="1"/>
  <c r="AX1183" i="1"/>
  <c r="AW1183" i="1"/>
  <c r="AV1183" i="1"/>
  <c r="AU1183" i="1"/>
  <c r="AT1183" i="1"/>
  <c r="BG1182" i="1"/>
  <c r="BF1182" i="1"/>
  <c r="BD1182" i="1"/>
  <c r="BC1182" i="1"/>
  <c r="BB1182" i="1"/>
  <c r="BA1182" i="1"/>
  <c r="AZ1182" i="1"/>
  <c r="AY1182" i="1"/>
  <c r="AX1182" i="1"/>
  <c r="AW1182" i="1"/>
  <c r="AV1182" i="1"/>
  <c r="AU1182" i="1"/>
  <c r="AT1182" i="1"/>
  <c r="BG1181" i="1"/>
  <c r="BF1181" i="1"/>
  <c r="BD1181" i="1"/>
  <c r="BC1181" i="1"/>
  <c r="BB1181" i="1"/>
  <c r="BA1181" i="1"/>
  <c r="AZ1181" i="1"/>
  <c r="AY1181" i="1"/>
  <c r="AX1181" i="1"/>
  <c r="AW1181" i="1"/>
  <c r="AV1181" i="1"/>
  <c r="AU1181" i="1"/>
  <c r="AT1181" i="1"/>
  <c r="BG1180" i="1"/>
  <c r="BF1180" i="1"/>
  <c r="BD1180" i="1"/>
  <c r="BC1180" i="1"/>
  <c r="BB1180" i="1"/>
  <c r="BA1180" i="1"/>
  <c r="AZ1180" i="1"/>
  <c r="AY1180" i="1"/>
  <c r="AX1180" i="1"/>
  <c r="AW1180" i="1"/>
  <c r="AV1180" i="1"/>
  <c r="AU1180" i="1"/>
  <c r="AT1180" i="1"/>
  <c r="BG1179" i="1"/>
  <c r="BF1179" i="1"/>
  <c r="BD1179" i="1"/>
  <c r="BC1179" i="1"/>
  <c r="BB1179" i="1"/>
  <c r="BA1179" i="1"/>
  <c r="AZ1179" i="1"/>
  <c r="AY1179" i="1"/>
  <c r="AX1179" i="1"/>
  <c r="AW1179" i="1"/>
  <c r="AV1179" i="1"/>
  <c r="AU1179" i="1"/>
  <c r="AT1179" i="1"/>
  <c r="BG1178" i="1"/>
  <c r="BF1178" i="1"/>
  <c r="BD1178" i="1"/>
  <c r="BC1178" i="1"/>
  <c r="BB1178" i="1"/>
  <c r="BA1178" i="1"/>
  <c r="AZ1178" i="1"/>
  <c r="AY1178" i="1"/>
  <c r="AX1178" i="1"/>
  <c r="AW1178" i="1"/>
  <c r="AV1178" i="1"/>
  <c r="AU1178" i="1"/>
  <c r="AT1178" i="1"/>
  <c r="BG1177" i="1"/>
  <c r="BF1177" i="1"/>
  <c r="BD1177" i="1"/>
  <c r="BC1177" i="1"/>
  <c r="BB1177" i="1"/>
  <c r="BA1177" i="1"/>
  <c r="AZ1177" i="1"/>
  <c r="AY1177" i="1"/>
  <c r="AX1177" i="1"/>
  <c r="AW1177" i="1"/>
  <c r="AV1177" i="1"/>
  <c r="AU1177" i="1"/>
  <c r="AT1177" i="1"/>
  <c r="BG1176" i="1"/>
  <c r="BF1176" i="1"/>
  <c r="BD1176" i="1"/>
  <c r="BC1176" i="1"/>
  <c r="BB1176" i="1"/>
  <c r="BA1176" i="1"/>
  <c r="AZ1176" i="1"/>
  <c r="AY1176" i="1"/>
  <c r="AX1176" i="1"/>
  <c r="AW1176" i="1"/>
  <c r="AV1176" i="1"/>
  <c r="AU1176" i="1"/>
  <c r="AT1176" i="1"/>
  <c r="BG1175" i="1"/>
  <c r="BF1175" i="1"/>
  <c r="BD1175" i="1"/>
  <c r="BC1175" i="1"/>
  <c r="BB1175" i="1"/>
  <c r="BA1175" i="1"/>
  <c r="AZ1175" i="1"/>
  <c r="AY1175" i="1"/>
  <c r="AX1175" i="1"/>
  <c r="AW1175" i="1"/>
  <c r="AV1175" i="1"/>
  <c r="AU1175" i="1"/>
  <c r="AT1175" i="1"/>
  <c r="BG1174" i="1"/>
  <c r="BF1174" i="1"/>
  <c r="BD1174" i="1"/>
  <c r="BC1174" i="1"/>
  <c r="BB1174" i="1"/>
  <c r="BA1174" i="1"/>
  <c r="AZ1174" i="1"/>
  <c r="AY1174" i="1"/>
  <c r="AX1174" i="1"/>
  <c r="AW1174" i="1"/>
  <c r="AV1174" i="1"/>
  <c r="AU1174" i="1"/>
  <c r="AT1174" i="1"/>
  <c r="BG1173" i="1"/>
  <c r="BF1173" i="1"/>
  <c r="BD1173" i="1"/>
  <c r="BC1173" i="1"/>
  <c r="BB1173" i="1"/>
  <c r="BA1173" i="1"/>
  <c r="AZ1173" i="1"/>
  <c r="AY1173" i="1"/>
  <c r="AX1173" i="1"/>
  <c r="AW1173" i="1"/>
  <c r="AV1173" i="1"/>
  <c r="AU1173" i="1"/>
  <c r="AT1173" i="1"/>
  <c r="BG1172" i="1"/>
  <c r="BF1172" i="1"/>
  <c r="BD1172" i="1"/>
  <c r="BC1172" i="1"/>
  <c r="BB1172" i="1"/>
  <c r="BA1172" i="1"/>
  <c r="AZ1172" i="1"/>
  <c r="AY1172" i="1"/>
  <c r="AX1172" i="1"/>
  <c r="AW1172" i="1"/>
  <c r="AV1172" i="1"/>
  <c r="AU1172" i="1"/>
  <c r="AT1172" i="1"/>
  <c r="BG1171" i="1"/>
  <c r="BF1171" i="1"/>
  <c r="BD1171" i="1"/>
  <c r="BC1171" i="1"/>
  <c r="BB1171" i="1"/>
  <c r="BA1171" i="1"/>
  <c r="AZ1171" i="1"/>
  <c r="AY1171" i="1"/>
  <c r="AX1171" i="1"/>
  <c r="AW1171" i="1"/>
  <c r="AV1171" i="1"/>
  <c r="AU1171" i="1"/>
  <c r="AT1171" i="1"/>
  <c r="BG1170" i="1"/>
  <c r="BF1170" i="1"/>
  <c r="BD1170" i="1"/>
  <c r="BC1170" i="1"/>
  <c r="BB1170" i="1"/>
  <c r="BA1170" i="1"/>
  <c r="AZ1170" i="1"/>
  <c r="AY1170" i="1"/>
  <c r="AX1170" i="1"/>
  <c r="AW1170" i="1"/>
  <c r="AV1170" i="1"/>
  <c r="AU1170" i="1"/>
  <c r="AT1170" i="1"/>
  <c r="BG1169" i="1"/>
  <c r="BF1169" i="1"/>
  <c r="BD1169" i="1"/>
  <c r="BC1169" i="1"/>
  <c r="BB1169" i="1"/>
  <c r="BA1169" i="1"/>
  <c r="AZ1169" i="1"/>
  <c r="AY1169" i="1"/>
  <c r="AX1169" i="1"/>
  <c r="AW1169" i="1"/>
  <c r="AV1169" i="1"/>
  <c r="AU1169" i="1"/>
  <c r="AT1169" i="1"/>
  <c r="BG1168" i="1"/>
  <c r="BF1168" i="1"/>
  <c r="BD1168" i="1"/>
  <c r="BC1168" i="1"/>
  <c r="BB1168" i="1"/>
  <c r="BA1168" i="1"/>
  <c r="AZ1168" i="1"/>
  <c r="AY1168" i="1"/>
  <c r="AX1168" i="1"/>
  <c r="AW1168" i="1"/>
  <c r="AV1168" i="1"/>
  <c r="AU1168" i="1"/>
  <c r="AT1168" i="1"/>
  <c r="BG1167" i="1"/>
  <c r="BF1167" i="1"/>
  <c r="BD1167" i="1"/>
  <c r="BC1167" i="1"/>
  <c r="BB1167" i="1"/>
  <c r="BA1167" i="1"/>
  <c r="AZ1167" i="1"/>
  <c r="AY1167" i="1"/>
  <c r="AX1167" i="1"/>
  <c r="AW1167" i="1"/>
  <c r="AV1167" i="1"/>
  <c r="AU1167" i="1"/>
  <c r="AT1167" i="1"/>
  <c r="BG1166" i="1"/>
  <c r="BF1166" i="1"/>
  <c r="BD1166" i="1"/>
  <c r="BC1166" i="1"/>
  <c r="BB1166" i="1"/>
  <c r="BA1166" i="1"/>
  <c r="AZ1166" i="1"/>
  <c r="AY1166" i="1"/>
  <c r="AX1166" i="1"/>
  <c r="AW1166" i="1"/>
  <c r="AV1166" i="1"/>
  <c r="AU1166" i="1"/>
  <c r="AT1166" i="1"/>
  <c r="BG1165" i="1"/>
  <c r="BF1165" i="1"/>
  <c r="BD1165" i="1"/>
  <c r="BC1165" i="1"/>
  <c r="BB1165" i="1"/>
  <c r="BA1165" i="1"/>
  <c r="AZ1165" i="1"/>
  <c r="AY1165" i="1"/>
  <c r="AX1165" i="1"/>
  <c r="AW1165" i="1"/>
  <c r="AV1165" i="1"/>
  <c r="AU1165" i="1"/>
  <c r="AT1165" i="1"/>
  <c r="BG1164" i="1"/>
  <c r="BF1164" i="1"/>
  <c r="BD1164" i="1"/>
  <c r="BC1164" i="1"/>
  <c r="BB1164" i="1"/>
  <c r="BA1164" i="1"/>
  <c r="AZ1164" i="1"/>
  <c r="AY1164" i="1"/>
  <c r="AX1164" i="1"/>
  <c r="AW1164" i="1"/>
  <c r="AV1164" i="1"/>
  <c r="AU1164" i="1"/>
  <c r="AT1164" i="1"/>
  <c r="BG1163" i="1"/>
  <c r="BF1163" i="1"/>
  <c r="BD1163" i="1"/>
  <c r="BC1163" i="1"/>
  <c r="BB1163" i="1"/>
  <c r="BA1163" i="1"/>
  <c r="AZ1163" i="1"/>
  <c r="AY1163" i="1"/>
  <c r="AX1163" i="1"/>
  <c r="AW1163" i="1"/>
  <c r="AV1163" i="1"/>
  <c r="AU1163" i="1"/>
  <c r="AT1163" i="1"/>
  <c r="BG1162" i="1"/>
  <c r="BF1162" i="1"/>
  <c r="BD1162" i="1"/>
  <c r="BC1162" i="1"/>
  <c r="BB1162" i="1"/>
  <c r="BA1162" i="1"/>
  <c r="AZ1162" i="1"/>
  <c r="AY1162" i="1"/>
  <c r="AX1162" i="1"/>
  <c r="AW1162" i="1"/>
  <c r="AV1162" i="1"/>
  <c r="AU1162" i="1"/>
  <c r="AT1162" i="1"/>
  <c r="BG1161" i="1"/>
  <c r="BF1161" i="1"/>
  <c r="BD1161" i="1"/>
  <c r="BC1161" i="1"/>
  <c r="BB1161" i="1"/>
  <c r="BA1161" i="1"/>
  <c r="AZ1161" i="1"/>
  <c r="AY1161" i="1"/>
  <c r="AX1161" i="1"/>
  <c r="AW1161" i="1"/>
  <c r="AV1161" i="1"/>
  <c r="AU1161" i="1"/>
  <c r="AT1161" i="1"/>
  <c r="BG1160" i="1"/>
  <c r="BF1160" i="1"/>
  <c r="BD1160" i="1"/>
  <c r="BC1160" i="1"/>
  <c r="BB1160" i="1"/>
  <c r="BA1160" i="1"/>
  <c r="AZ1160" i="1"/>
  <c r="AY1160" i="1"/>
  <c r="AX1160" i="1"/>
  <c r="AW1160" i="1"/>
  <c r="AV1160" i="1"/>
  <c r="AU1160" i="1"/>
  <c r="AT1160" i="1"/>
  <c r="BG1159" i="1"/>
  <c r="BF1159" i="1"/>
  <c r="BD1159" i="1"/>
  <c r="BC1159" i="1"/>
  <c r="BB1159" i="1"/>
  <c r="BA1159" i="1"/>
  <c r="AZ1159" i="1"/>
  <c r="AY1159" i="1"/>
  <c r="AX1159" i="1"/>
  <c r="AW1159" i="1"/>
  <c r="AV1159" i="1"/>
  <c r="AU1159" i="1"/>
  <c r="AT1159" i="1"/>
  <c r="BG1158" i="1"/>
  <c r="BF1158" i="1"/>
  <c r="BD1158" i="1"/>
  <c r="BC1158" i="1"/>
  <c r="BB1158" i="1"/>
  <c r="BA1158" i="1"/>
  <c r="AZ1158" i="1"/>
  <c r="AY1158" i="1"/>
  <c r="AX1158" i="1"/>
  <c r="AW1158" i="1"/>
  <c r="AV1158" i="1"/>
  <c r="AU1158" i="1"/>
  <c r="AT1158" i="1"/>
  <c r="BG1157" i="1"/>
  <c r="BF1157" i="1"/>
  <c r="BD1157" i="1"/>
  <c r="BC1157" i="1"/>
  <c r="BB1157" i="1"/>
  <c r="BA1157" i="1"/>
  <c r="AZ1157" i="1"/>
  <c r="AY1157" i="1"/>
  <c r="AX1157" i="1"/>
  <c r="AW1157" i="1"/>
  <c r="AV1157" i="1"/>
  <c r="AU1157" i="1"/>
  <c r="AT1157" i="1"/>
  <c r="BG1156" i="1"/>
  <c r="BF1156" i="1"/>
  <c r="BD1156" i="1"/>
  <c r="BC1156" i="1"/>
  <c r="BB1156" i="1"/>
  <c r="BA1156" i="1"/>
  <c r="AZ1156" i="1"/>
  <c r="AY1156" i="1"/>
  <c r="AX1156" i="1"/>
  <c r="AW1156" i="1"/>
  <c r="AV1156" i="1"/>
  <c r="AU1156" i="1"/>
  <c r="AT1156" i="1"/>
  <c r="BG1155" i="1"/>
  <c r="BF1155" i="1"/>
  <c r="BD1155" i="1"/>
  <c r="BC1155" i="1"/>
  <c r="BB1155" i="1"/>
  <c r="BA1155" i="1"/>
  <c r="AZ1155" i="1"/>
  <c r="AY1155" i="1"/>
  <c r="AX1155" i="1"/>
  <c r="AW1155" i="1"/>
  <c r="AV1155" i="1"/>
  <c r="AU1155" i="1"/>
  <c r="AT1155" i="1"/>
  <c r="BG1154" i="1"/>
  <c r="BF1154" i="1"/>
  <c r="BD1154" i="1"/>
  <c r="BC1154" i="1"/>
  <c r="BB1154" i="1"/>
  <c r="BA1154" i="1"/>
  <c r="AZ1154" i="1"/>
  <c r="AY1154" i="1"/>
  <c r="AX1154" i="1"/>
  <c r="AW1154" i="1"/>
  <c r="AV1154" i="1"/>
  <c r="AU1154" i="1"/>
  <c r="AT1154" i="1"/>
  <c r="BG1153" i="1"/>
  <c r="BF1153" i="1"/>
  <c r="BD1153" i="1"/>
  <c r="BC1153" i="1"/>
  <c r="BB1153" i="1"/>
  <c r="BA1153" i="1"/>
  <c r="AZ1153" i="1"/>
  <c r="AY1153" i="1"/>
  <c r="AX1153" i="1"/>
  <c r="AW1153" i="1"/>
  <c r="AV1153" i="1"/>
  <c r="AU1153" i="1"/>
  <c r="AT1153" i="1"/>
  <c r="BG1152" i="1"/>
  <c r="BF1152" i="1"/>
  <c r="BD1152" i="1"/>
  <c r="BC1152" i="1"/>
  <c r="BB1152" i="1"/>
  <c r="BA1152" i="1"/>
  <c r="AZ1152" i="1"/>
  <c r="AY1152" i="1"/>
  <c r="AX1152" i="1"/>
  <c r="AW1152" i="1"/>
  <c r="AV1152" i="1"/>
  <c r="AU1152" i="1"/>
  <c r="AT1152" i="1"/>
  <c r="BG1151" i="1"/>
  <c r="BF1151" i="1"/>
  <c r="BD1151" i="1"/>
  <c r="BC1151" i="1"/>
  <c r="BB1151" i="1"/>
  <c r="BA1151" i="1"/>
  <c r="AZ1151" i="1"/>
  <c r="AY1151" i="1"/>
  <c r="AX1151" i="1"/>
  <c r="AW1151" i="1"/>
  <c r="AV1151" i="1"/>
  <c r="AU1151" i="1"/>
  <c r="AT1151" i="1"/>
  <c r="BG1150" i="1"/>
  <c r="BF1150" i="1"/>
  <c r="BD1150" i="1"/>
  <c r="BC1150" i="1"/>
  <c r="BB1150" i="1"/>
  <c r="BA1150" i="1"/>
  <c r="AZ1150" i="1"/>
  <c r="AY1150" i="1"/>
  <c r="AX1150" i="1"/>
  <c r="AW1150" i="1"/>
  <c r="AV1150" i="1"/>
  <c r="AU1150" i="1"/>
  <c r="AT1150" i="1"/>
  <c r="BG1149" i="1"/>
  <c r="BF1149" i="1"/>
  <c r="BD1149" i="1"/>
  <c r="BC1149" i="1"/>
  <c r="BB1149" i="1"/>
  <c r="BA1149" i="1"/>
  <c r="AZ1149" i="1"/>
  <c r="AY1149" i="1"/>
  <c r="AX1149" i="1"/>
  <c r="AW1149" i="1"/>
  <c r="AV1149" i="1"/>
  <c r="AU1149" i="1"/>
  <c r="AT1149" i="1"/>
  <c r="BG1148" i="1"/>
  <c r="BF1148" i="1"/>
  <c r="BD1148" i="1"/>
  <c r="BC1148" i="1"/>
  <c r="BB1148" i="1"/>
  <c r="BA1148" i="1"/>
  <c r="AZ1148" i="1"/>
  <c r="AY1148" i="1"/>
  <c r="AX1148" i="1"/>
  <c r="AW1148" i="1"/>
  <c r="AV1148" i="1"/>
  <c r="AU1148" i="1"/>
  <c r="AT1148" i="1"/>
  <c r="BG1147" i="1"/>
  <c r="BF1147" i="1"/>
  <c r="BD1147" i="1"/>
  <c r="BC1147" i="1"/>
  <c r="BB1147" i="1"/>
  <c r="BA1147" i="1"/>
  <c r="AZ1147" i="1"/>
  <c r="AY1147" i="1"/>
  <c r="AX1147" i="1"/>
  <c r="AW1147" i="1"/>
  <c r="AV1147" i="1"/>
  <c r="AU1147" i="1"/>
  <c r="AT1147" i="1"/>
  <c r="BG1146" i="1"/>
  <c r="BF1146" i="1"/>
  <c r="BD1146" i="1"/>
  <c r="BC1146" i="1"/>
  <c r="BB1146" i="1"/>
  <c r="BA1146" i="1"/>
  <c r="AZ1146" i="1"/>
  <c r="AY1146" i="1"/>
  <c r="AX1146" i="1"/>
  <c r="AW1146" i="1"/>
  <c r="AV1146" i="1"/>
  <c r="AU1146" i="1"/>
  <c r="AT1146" i="1"/>
  <c r="BG1145" i="1"/>
  <c r="BF1145" i="1"/>
  <c r="BD1145" i="1"/>
  <c r="BC1145" i="1"/>
  <c r="BB1145" i="1"/>
  <c r="BA1145" i="1"/>
  <c r="AZ1145" i="1"/>
  <c r="AY1145" i="1"/>
  <c r="AX1145" i="1"/>
  <c r="AW1145" i="1"/>
  <c r="AV1145" i="1"/>
  <c r="AU1145" i="1"/>
  <c r="AT1145" i="1"/>
  <c r="BG1144" i="1"/>
  <c r="BF1144" i="1"/>
  <c r="BD1144" i="1"/>
  <c r="BC1144" i="1"/>
  <c r="BB1144" i="1"/>
  <c r="BA1144" i="1"/>
  <c r="AZ1144" i="1"/>
  <c r="AY1144" i="1"/>
  <c r="AX1144" i="1"/>
  <c r="AW1144" i="1"/>
  <c r="AV1144" i="1"/>
  <c r="AU1144" i="1"/>
  <c r="AT1144" i="1"/>
  <c r="BG1143" i="1"/>
  <c r="BF1143" i="1"/>
  <c r="BD1143" i="1"/>
  <c r="BC1143" i="1"/>
  <c r="BB1143" i="1"/>
  <c r="BA1143" i="1"/>
  <c r="AZ1143" i="1"/>
  <c r="AY1143" i="1"/>
  <c r="AX1143" i="1"/>
  <c r="AW1143" i="1"/>
  <c r="AV1143" i="1"/>
  <c r="AU1143" i="1"/>
  <c r="AT1143" i="1"/>
  <c r="BG1142" i="1"/>
  <c r="BF1142" i="1"/>
  <c r="BD1142" i="1"/>
  <c r="BC1142" i="1"/>
  <c r="BB1142" i="1"/>
  <c r="BA1142" i="1"/>
  <c r="AZ1142" i="1"/>
  <c r="AY1142" i="1"/>
  <c r="AX1142" i="1"/>
  <c r="AW1142" i="1"/>
  <c r="AV1142" i="1"/>
  <c r="AU1142" i="1"/>
  <c r="AT1142" i="1"/>
  <c r="BG1141" i="1"/>
  <c r="BF1141" i="1"/>
  <c r="BD1141" i="1"/>
  <c r="BC1141" i="1"/>
  <c r="BB1141" i="1"/>
  <c r="BA1141" i="1"/>
  <c r="AZ1141" i="1"/>
  <c r="AY1141" i="1"/>
  <c r="AX1141" i="1"/>
  <c r="AW1141" i="1"/>
  <c r="AV1141" i="1"/>
  <c r="AU1141" i="1"/>
  <c r="AT1141" i="1"/>
  <c r="BG1140" i="1"/>
  <c r="BF1140" i="1"/>
  <c r="BD1140" i="1"/>
  <c r="BC1140" i="1"/>
  <c r="BB1140" i="1"/>
  <c r="BA1140" i="1"/>
  <c r="AZ1140" i="1"/>
  <c r="AY1140" i="1"/>
  <c r="AX1140" i="1"/>
  <c r="AW1140" i="1"/>
  <c r="AV1140" i="1"/>
  <c r="AU1140" i="1"/>
  <c r="AT1140" i="1"/>
  <c r="BG1139" i="1"/>
  <c r="BF1139" i="1"/>
  <c r="BD1139" i="1"/>
  <c r="BC1139" i="1"/>
  <c r="BB1139" i="1"/>
  <c r="BA1139" i="1"/>
  <c r="AZ1139" i="1"/>
  <c r="AY1139" i="1"/>
  <c r="AX1139" i="1"/>
  <c r="AW1139" i="1"/>
  <c r="AV1139" i="1"/>
  <c r="AU1139" i="1"/>
  <c r="AT1139" i="1"/>
  <c r="BG1138" i="1"/>
  <c r="BF1138" i="1"/>
  <c r="BD1138" i="1"/>
  <c r="BC1138" i="1"/>
  <c r="BB1138" i="1"/>
  <c r="BA1138" i="1"/>
  <c r="AZ1138" i="1"/>
  <c r="AY1138" i="1"/>
  <c r="AX1138" i="1"/>
  <c r="AW1138" i="1"/>
  <c r="AV1138" i="1"/>
  <c r="AU1138" i="1"/>
  <c r="AT1138" i="1"/>
  <c r="BG1137" i="1"/>
  <c r="BF1137" i="1"/>
  <c r="BD1137" i="1"/>
  <c r="BC1137" i="1"/>
  <c r="BB1137" i="1"/>
  <c r="BA1137" i="1"/>
  <c r="AZ1137" i="1"/>
  <c r="AY1137" i="1"/>
  <c r="AX1137" i="1"/>
  <c r="AW1137" i="1"/>
  <c r="AV1137" i="1"/>
  <c r="AU1137" i="1"/>
  <c r="AT1137" i="1"/>
  <c r="BG1136" i="1"/>
  <c r="BF1136" i="1"/>
  <c r="BD1136" i="1"/>
  <c r="BC1136" i="1"/>
  <c r="BB1136" i="1"/>
  <c r="BA1136" i="1"/>
  <c r="AZ1136" i="1"/>
  <c r="AY1136" i="1"/>
  <c r="AX1136" i="1"/>
  <c r="AW1136" i="1"/>
  <c r="AV1136" i="1"/>
  <c r="AU1136" i="1"/>
  <c r="AT1136" i="1"/>
  <c r="BG1135" i="1"/>
  <c r="BF1135" i="1"/>
  <c r="BD1135" i="1"/>
  <c r="BC1135" i="1"/>
  <c r="BB1135" i="1"/>
  <c r="BA1135" i="1"/>
  <c r="AZ1135" i="1"/>
  <c r="AY1135" i="1"/>
  <c r="AX1135" i="1"/>
  <c r="AW1135" i="1"/>
  <c r="AV1135" i="1"/>
  <c r="AU1135" i="1"/>
  <c r="AT1135" i="1"/>
  <c r="BG1134" i="1"/>
  <c r="BF1134" i="1"/>
  <c r="BD1134" i="1"/>
  <c r="BC1134" i="1"/>
  <c r="BB1134" i="1"/>
  <c r="BA1134" i="1"/>
  <c r="AZ1134" i="1"/>
  <c r="AY1134" i="1"/>
  <c r="AX1134" i="1"/>
  <c r="AW1134" i="1"/>
  <c r="AV1134" i="1"/>
  <c r="AU1134" i="1"/>
  <c r="AT1134" i="1"/>
  <c r="BG1133" i="1"/>
  <c r="BF1133" i="1"/>
  <c r="BD1133" i="1"/>
  <c r="BC1133" i="1"/>
  <c r="BB1133" i="1"/>
  <c r="BA1133" i="1"/>
  <c r="AZ1133" i="1"/>
  <c r="AY1133" i="1"/>
  <c r="AX1133" i="1"/>
  <c r="AW1133" i="1"/>
  <c r="AV1133" i="1"/>
  <c r="AU1133" i="1"/>
  <c r="AT1133" i="1"/>
  <c r="BG1132" i="1"/>
  <c r="BF1132" i="1"/>
  <c r="BD1132" i="1"/>
  <c r="BC1132" i="1"/>
  <c r="BB1132" i="1"/>
  <c r="BA1132" i="1"/>
  <c r="AZ1132" i="1"/>
  <c r="AY1132" i="1"/>
  <c r="AX1132" i="1"/>
  <c r="AW1132" i="1"/>
  <c r="AV1132" i="1"/>
  <c r="AU1132" i="1"/>
  <c r="AT1132" i="1"/>
  <c r="BG1131" i="1"/>
  <c r="BF1131" i="1"/>
  <c r="BD1131" i="1"/>
  <c r="BC1131" i="1"/>
  <c r="BB1131" i="1"/>
  <c r="BA1131" i="1"/>
  <c r="AZ1131" i="1"/>
  <c r="AY1131" i="1"/>
  <c r="AX1131" i="1"/>
  <c r="AW1131" i="1"/>
  <c r="AV1131" i="1"/>
  <c r="AU1131" i="1"/>
  <c r="AT1131" i="1"/>
  <c r="BG1130" i="1"/>
  <c r="BF1130" i="1"/>
  <c r="BD1130" i="1"/>
  <c r="BC1130" i="1"/>
  <c r="BB1130" i="1"/>
  <c r="BA1130" i="1"/>
  <c r="AZ1130" i="1"/>
  <c r="AY1130" i="1"/>
  <c r="AX1130" i="1"/>
  <c r="AW1130" i="1"/>
  <c r="AV1130" i="1"/>
  <c r="AU1130" i="1"/>
  <c r="AT1130" i="1"/>
  <c r="BG1129" i="1"/>
  <c r="BF1129" i="1"/>
  <c r="BD1129" i="1"/>
  <c r="BC1129" i="1"/>
  <c r="BB1129" i="1"/>
  <c r="BA1129" i="1"/>
  <c r="AZ1129" i="1"/>
  <c r="AY1129" i="1"/>
  <c r="AX1129" i="1"/>
  <c r="AW1129" i="1"/>
  <c r="AV1129" i="1"/>
  <c r="AU1129" i="1"/>
  <c r="AT1129" i="1"/>
  <c r="BG1128" i="1"/>
  <c r="BF1128" i="1"/>
  <c r="BD1128" i="1"/>
  <c r="BC1128" i="1"/>
  <c r="BB1128" i="1"/>
  <c r="BA1128" i="1"/>
  <c r="AZ1128" i="1"/>
  <c r="AY1128" i="1"/>
  <c r="AX1128" i="1"/>
  <c r="AW1128" i="1"/>
  <c r="AV1128" i="1"/>
  <c r="AU1128" i="1"/>
  <c r="AT1128" i="1"/>
  <c r="BG1127" i="1"/>
  <c r="BF1127" i="1"/>
  <c r="BD1127" i="1"/>
  <c r="BC1127" i="1"/>
  <c r="BB1127" i="1"/>
  <c r="BA1127" i="1"/>
  <c r="AZ1127" i="1"/>
  <c r="AY1127" i="1"/>
  <c r="AX1127" i="1"/>
  <c r="AW1127" i="1"/>
  <c r="AV1127" i="1"/>
  <c r="AU1127" i="1"/>
  <c r="AT1127" i="1"/>
  <c r="BG1126" i="1"/>
  <c r="BF1126" i="1"/>
  <c r="BD1126" i="1"/>
  <c r="BC1126" i="1"/>
  <c r="BB1126" i="1"/>
  <c r="BA1126" i="1"/>
  <c r="AZ1126" i="1"/>
  <c r="AY1126" i="1"/>
  <c r="AX1126" i="1"/>
  <c r="AW1126" i="1"/>
  <c r="AV1126" i="1"/>
  <c r="AU1126" i="1"/>
  <c r="AT1126" i="1"/>
  <c r="BG1125" i="1"/>
  <c r="BF1125" i="1"/>
  <c r="BD1125" i="1"/>
  <c r="BC1125" i="1"/>
  <c r="BB1125" i="1"/>
  <c r="BA1125" i="1"/>
  <c r="AZ1125" i="1"/>
  <c r="AY1125" i="1"/>
  <c r="AX1125" i="1"/>
  <c r="AW1125" i="1"/>
  <c r="AV1125" i="1"/>
  <c r="AU1125" i="1"/>
  <c r="AT1125" i="1"/>
  <c r="BG1124" i="1"/>
  <c r="BF1124" i="1"/>
  <c r="BD1124" i="1"/>
  <c r="BC1124" i="1"/>
  <c r="BB1124" i="1"/>
  <c r="BA1124" i="1"/>
  <c r="AZ1124" i="1"/>
  <c r="AY1124" i="1"/>
  <c r="AX1124" i="1"/>
  <c r="AW1124" i="1"/>
  <c r="AV1124" i="1"/>
  <c r="AU1124" i="1"/>
  <c r="AT1124" i="1"/>
  <c r="BG1123" i="1"/>
  <c r="BF1123" i="1"/>
  <c r="BD1123" i="1"/>
  <c r="BC1123" i="1"/>
  <c r="BB1123" i="1"/>
  <c r="BA1123" i="1"/>
  <c r="AZ1123" i="1"/>
  <c r="AY1123" i="1"/>
  <c r="AX1123" i="1"/>
  <c r="AW1123" i="1"/>
  <c r="AV1123" i="1"/>
  <c r="AU1123" i="1"/>
  <c r="AT1123" i="1"/>
  <c r="BG1122" i="1"/>
  <c r="BF1122" i="1"/>
  <c r="BD1122" i="1"/>
  <c r="BC1122" i="1"/>
  <c r="BB1122" i="1"/>
  <c r="BA1122" i="1"/>
  <c r="AZ1122" i="1"/>
  <c r="AY1122" i="1"/>
  <c r="AX1122" i="1"/>
  <c r="AW1122" i="1"/>
  <c r="AV1122" i="1"/>
  <c r="AU1122" i="1"/>
  <c r="AT1122" i="1"/>
  <c r="BG1121" i="1"/>
  <c r="BF1121" i="1"/>
  <c r="BD1121" i="1"/>
  <c r="BC1121" i="1"/>
  <c r="BB1121" i="1"/>
  <c r="BA1121" i="1"/>
  <c r="AZ1121" i="1"/>
  <c r="AY1121" i="1"/>
  <c r="AX1121" i="1"/>
  <c r="AW1121" i="1"/>
  <c r="AV1121" i="1"/>
  <c r="AU1121" i="1"/>
  <c r="AT1121" i="1"/>
  <c r="BG1120" i="1"/>
  <c r="BF1120" i="1"/>
  <c r="BD1120" i="1"/>
  <c r="BC1120" i="1"/>
  <c r="BB1120" i="1"/>
  <c r="BA1120" i="1"/>
  <c r="AZ1120" i="1"/>
  <c r="AY1120" i="1"/>
  <c r="AX1120" i="1"/>
  <c r="AW1120" i="1"/>
  <c r="AV1120" i="1"/>
  <c r="AU1120" i="1"/>
  <c r="AT1120" i="1"/>
  <c r="BG1119" i="1"/>
  <c r="BF1119" i="1"/>
  <c r="BD1119" i="1"/>
  <c r="BC1119" i="1"/>
  <c r="BB1119" i="1"/>
  <c r="BA1119" i="1"/>
  <c r="AZ1119" i="1"/>
  <c r="AY1119" i="1"/>
  <c r="AX1119" i="1"/>
  <c r="AW1119" i="1"/>
  <c r="AV1119" i="1"/>
  <c r="AU1119" i="1"/>
  <c r="AT1119" i="1"/>
  <c r="BG1118" i="1"/>
  <c r="BF1118" i="1"/>
  <c r="BD1118" i="1"/>
  <c r="BC1118" i="1"/>
  <c r="BB1118" i="1"/>
  <c r="BA1118" i="1"/>
  <c r="AZ1118" i="1"/>
  <c r="AY1118" i="1"/>
  <c r="AX1118" i="1"/>
  <c r="AW1118" i="1"/>
  <c r="AV1118" i="1"/>
  <c r="AU1118" i="1"/>
  <c r="AT1118" i="1"/>
  <c r="BG1117" i="1"/>
  <c r="BF1117" i="1"/>
  <c r="BD1117" i="1"/>
  <c r="BC1117" i="1"/>
  <c r="BB1117" i="1"/>
  <c r="BA1117" i="1"/>
  <c r="AZ1117" i="1"/>
  <c r="AY1117" i="1"/>
  <c r="AX1117" i="1"/>
  <c r="AW1117" i="1"/>
  <c r="AV1117" i="1"/>
  <c r="AU1117" i="1"/>
  <c r="AT1117" i="1"/>
  <c r="BG1116" i="1"/>
  <c r="BF1116" i="1"/>
  <c r="BD1116" i="1"/>
  <c r="BC1116" i="1"/>
  <c r="BB1116" i="1"/>
  <c r="BA1116" i="1"/>
  <c r="AZ1116" i="1"/>
  <c r="AY1116" i="1"/>
  <c r="AX1116" i="1"/>
  <c r="AW1116" i="1"/>
  <c r="AV1116" i="1"/>
  <c r="AU1116" i="1"/>
  <c r="AT1116" i="1"/>
  <c r="BG1115" i="1"/>
  <c r="BF1115" i="1"/>
  <c r="BD1115" i="1"/>
  <c r="BC1115" i="1"/>
  <c r="BB1115" i="1"/>
  <c r="BA1115" i="1"/>
  <c r="AZ1115" i="1"/>
  <c r="AY1115" i="1"/>
  <c r="AX1115" i="1"/>
  <c r="AW1115" i="1"/>
  <c r="AV1115" i="1"/>
  <c r="AU1115" i="1"/>
  <c r="AT1115" i="1"/>
  <c r="BG1114" i="1"/>
  <c r="BF1114" i="1"/>
  <c r="BD1114" i="1"/>
  <c r="BC1114" i="1"/>
  <c r="BB1114" i="1"/>
  <c r="BA1114" i="1"/>
  <c r="AZ1114" i="1"/>
  <c r="AY1114" i="1"/>
  <c r="AX1114" i="1"/>
  <c r="AW1114" i="1"/>
  <c r="AV1114" i="1"/>
  <c r="AU1114" i="1"/>
  <c r="AT1114" i="1"/>
  <c r="BG1113" i="1"/>
  <c r="BF1113" i="1"/>
  <c r="BD1113" i="1"/>
  <c r="BC1113" i="1"/>
  <c r="BB1113" i="1"/>
  <c r="BA1113" i="1"/>
  <c r="AZ1113" i="1"/>
  <c r="AY1113" i="1"/>
  <c r="AX1113" i="1"/>
  <c r="AW1113" i="1"/>
  <c r="AV1113" i="1"/>
  <c r="AU1113" i="1"/>
  <c r="AT1113" i="1"/>
  <c r="BG1112" i="1"/>
  <c r="BF1112" i="1"/>
  <c r="BD1112" i="1"/>
  <c r="BC1112" i="1"/>
  <c r="BB1112" i="1"/>
  <c r="BA1112" i="1"/>
  <c r="AZ1112" i="1"/>
  <c r="AY1112" i="1"/>
  <c r="AX1112" i="1"/>
  <c r="AW1112" i="1"/>
  <c r="AV1112" i="1"/>
  <c r="AU1112" i="1"/>
  <c r="AT1112" i="1"/>
  <c r="BG1111" i="1"/>
  <c r="BF1111" i="1"/>
  <c r="BD1111" i="1"/>
  <c r="BC1111" i="1"/>
  <c r="BB1111" i="1"/>
  <c r="BA1111" i="1"/>
  <c r="AZ1111" i="1"/>
  <c r="AY1111" i="1"/>
  <c r="AX1111" i="1"/>
  <c r="AW1111" i="1"/>
  <c r="AV1111" i="1"/>
  <c r="AU1111" i="1"/>
  <c r="AT1111" i="1"/>
  <c r="BG1110" i="1"/>
  <c r="BF1110" i="1"/>
  <c r="BD1110" i="1"/>
  <c r="BC1110" i="1"/>
  <c r="BB1110" i="1"/>
  <c r="BA1110" i="1"/>
  <c r="AZ1110" i="1"/>
  <c r="AY1110" i="1"/>
  <c r="AX1110" i="1"/>
  <c r="AW1110" i="1"/>
  <c r="AV1110" i="1"/>
  <c r="AU1110" i="1"/>
  <c r="AT1110" i="1"/>
  <c r="BG1109" i="1"/>
  <c r="BF1109" i="1"/>
  <c r="BD1109" i="1"/>
  <c r="BC1109" i="1"/>
  <c r="BB1109" i="1"/>
  <c r="BA1109" i="1"/>
  <c r="AZ1109" i="1"/>
  <c r="AY1109" i="1"/>
  <c r="AX1109" i="1"/>
  <c r="AW1109" i="1"/>
  <c r="AV1109" i="1"/>
  <c r="AU1109" i="1"/>
  <c r="AT1109" i="1"/>
  <c r="BG1108" i="1"/>
  <c r="BF1108" i="1"/>
  <c r="BD1108" i="1"/>
  <c r="BC1108" i="1"/>
  <c r="BB1108" i="1"/>
  <c r="BA1108" i="1"/>
  <c r="AZ1108" i="1"/>
  <c r="AY1108" i="1"/>
  <c r="AX1108" i="1"/>
  <c r="AW1108" i="1"/>
  <c r="AV1108" i="1"/>
  <c r="AU1108" i="1"/>
  <c r="AT1108" i="1"/>
  <c r="BG1107" i="1"/>
  <c r="BF1107" i="1"/>
  <c r="BD1107" i="1"/>
  <c r="BC1107" i="1"/>
  <c r="BB1107" i="1"/>
  <c r="BA1107" i="1"/>
  <c r="AZ1107" i="1"/>
  <c r="AY1107" i="1"/>
  <c r="AX1107" i="1"/>
  <c r="AW1107" i="1"/>
  <c r="AV1107" i="1"/>
  <c r="AU1107" i="1"/>
  <c r="AT1107" i="1"/>
  <c r="BG1106" i="1"/>
  <c r="BF1106" i="1"/>
  <c r="BD1106" i="1"/>
  <c r="BC1106" i="1"/>
  <c r="BB1106" i="1"/>
  <c r="BA1106" i="1"/>
  <c r="AZ1106" i="1"/>
  <c r="AY1106" i="1"/>
  <c r="AX1106" i="1"/>
  <c r="AW1106" i="1"/>
  <c r="AV1106" i="1"/>
  <c r="AU1106" i="1"/>
  <c r="AT1106" i="1"/>
  <c r="BG1105" i="1"/>
  <c r="BF1105" i="1"/>
  <c r="BD1105" i="1"/>
  <c r="BC1105" i="1"/>
  <c r="BB1105" i="1"/>
  <c r="BA1105" i="1"/>
  <c r="AZ1105" i="1"/>
  <c r="AY1105" i="1"/>
  <c r="AX1105" i="1"/>
  <c r="AW1105" i="1"/>
  <c r="AV1105" i="1"/>
  <c r="AU1105" i="1"/>
  <c r="AT1105" i="1"/>
  <c r="BG1104" i="1"/>
  <c r="BF1104" i="1"/>
  <c r="BD1104" i="1"/>
  <c r="BC1104" i="1"/>
  <c r="BB1104" i="1"/>
  <c r="BA1104" i="1"/>
  <c r="AZ1104" i="1"/>
  <c r="AY1104" i="1"/>
  <c r="AX1104" i="1"/>
  <c r="AW1104" i="1"/>
  <c r="AV1104" i="1"/>
  <c r="AU1104" i="1"/>
  <c r="AT1104" i="1"/>
  <c r="BG1103" i="1"/>
  <c r="BF1103" i="1"/>
  <c r="BD1103" i="1"/>
  <c r="BC1103" i="1"/>
  <c r="BB1103" i="1"/>
  <c r="BA1103" i="1"/>
  <c r="AZ1103" i="1"/>
  <c r="AY1103" i="1"/>
  <c r="AX1103" i="1"/>
  <c r="AW1103" i="1"/>
  <c r="AV1103" i="1"/>
  <c r="AU1103" i="1"/>
  <c r="AT1103" i="1"/>
  <c r="BG1102" i="1"/>
  <c r="BF1102" i="1"/>
  <c r="BD1102" i="1"/>
  <c r="BC1102" i="1"/>
  <c r="BB1102" i="1"/>
  <c r="BA1102" i="1"/>
  <c r="AZ1102" i="1"/>
  <c r="AY1102" i="1"/>
  <c r="AX1102" i="1"/>
  <c r="AW1102" i="1"/>
  <c r="AV1102" i="1"/>
  <c r="AU1102" i="1"/>
  <c r="AT1102" i="1"/>
  <c r="BG1101" i="1"/>
  <c r="BF1101" i="1"/>
  <c r="BD1101" i="1"/>
  <c r="BC1101" i="1"/>
  <c r="BB1101" i="1"/>
  <c r="BA1101" i="1"/>
  <c r="AZ1101" i="1"/>
  <c r="AY1101" i="1"/>
  <c r="AX1101" i="1"/>
  <c r="AW1101" i="1"/>
  <c r="AV1101" i="1"/>
  <c r="AU1101" i="1"/>
  <c r="AT1101" i="1"/>
  <c r="BG1100" i="1"/>
  <c r="BF1100" i="1"/>
  <c r="BD1100" i="1"/>
  <c r="BC1100" i="1"/>
  <c r="BB1100" i="1"/>
  <c r="BA1100" i="1"/>
  <c r="AZ1100" i="1"/>
  <c r="AY1100" i="1"/>
  <c r="AX1100" i="1"/>
  <c r="AW1100" i="1"/>
  <c r="AV1100" i="1"/>
  <c r="AU1100" i="1"/>
  <c r="AT1100" i="1"/>
  <c r="BG1099" i="1"/>
  <c r="BF1099" i="1"/>
  <c r="BD1099" i="1"/>
  <c r="BC1099" i="1"/>
  <c r="BB1099" i="1"/>
  <c r="BA1099" i="1"/>
  <c r="AZ1099" i="1"/>
  <c r="AY1099" i="1"/>
  <c r="AX1099" i="1"/>
  <c r="AW1099" i="1"/>
  <c r="AV1099" i="1"/>
  <c r="AU1099" i="1"/>
  <c r="AT1099" i="1"/>
  <c r="BG1098" i="1"/>
  <c r="BF1098" i="1"/>
  <c r="BD1098" i="1"/>
  <c r="BC1098" i="1"/>
  <c r="BB1098" i="1"/>
  <c r="BA1098" i="1"/>
  <c r="AZ1098" i="1"/>
  <c r="AY1098" i="1"/>
  <c r="AX1098" i="1"/>
  <c r="AW1098" i="1"/>
  <c r="AV1098" i="1"/>
  <c r="AU1098" i="1"/>
  <c r="AT1098" i="1"/>
  <c r="BG1097" i="1"/>
  <c r="BF1097" i="1"/>
  <c r="BD1097" i="1"/>
  <c r="BC1097" i="1"/>
  <c r="BB1097" i="1"/>
  <c r="BA1097" i="1"/>
  <c r="AZ1097" i="1"/>
  <c r="AY1097" i="1"/>
  <c r="AX1097" i="1"/>
  <c r="AW1097" i="1"/>
  <c r="AV1097" i="1"/>
  <c r="AU1097" i="1"/>
  <c r="AT1097" i="1"/>
  <c r="BG1096" i="1"/>
  <c r="BF1096" i="1"/>
  <c r="BD1096" i="1"/>
  <c r="BC1096" i="1"/>
  <c r="BB1096" i="1"/>
  <c r="BA1096" i="1"/>
  <c r="AZ1096" i="1"/>
  <c r="AY1096" i="1"/>
  <c r="AX1096" i="1"/>
  <c r="AW1096" i="1"/>
  <c r="AV1096" i="1"/>
  <c r="AU1096" i="1"/>
  <c r="AT1096" i="1"/>
  <c r="BG1095" i="1"/>
  <c r="BF1095" i="1"/>
  <c r="BD1095" i="1"/>
  <c r="BC1095" i="1"/>
  <c r="BB1095" i="1"/>
  <c r="BA1095" i="1"/>
  <c r="AZ1095" i="1"/>
  <c r="AY1095" i="1"/>
  <c r="AX1095" i="1"/>
  <c r="AW1095" i="1"/>
  <c r="AV1095" i="1"/>
  <c r="AU1095" i="1"/>
  <c r="AT1095" i="1"/>
  <c r="BG1094" i="1"/>
  <c r="BF1094" i="1"/>
  <c r="BD1094" i="1"/>
  <c r="BC1094" i="1"/>
  <c r="BB1094" i="1"/>
  <c r="BA1094" i="1"/>
  <c r="AZ1094" i="1"/>
  <c r="AY1094" i="1"/>
  <c r="AX1094" i="1"/>
  <c r="AW1094" i="1"/>
  <c r="AV1094" i="1"/>
  <c r="AU1094" i="1"/>
  <c r="AT1094" i="1"/>
  <c r="BG1093" i="1"/>
  <c r="BF1093" i="1"/>
  <c r="BD1093" i="1"/>
  <c r="BC1093" i="1"/>
  <c r="BB1093" i="1"/>
  <c r="BA1093" i="1"/>
  <c r="AZ1093" i="1"/>
  <c r="AY1093" i="1"/>
  <c r="AX1093" i="1"/>
  <c r="AW1093" i="1"/>
  <c r="AV1093" i="1"/>
  <c r="AU1093" i="1"/>
  <c r="AT1093" i="1"/>
  <c r="BG1092" i="1"/>
  <c r="BF1092" i="1"/>
  <c r="BD1092" i="1"/>
  <c r="BC1092" i="1"/>
  <c r="BB1092" i="1"/>
  <c r="BA1092" i="1"/>
  <c r="AZ1092" i="1"/>
  <c r="AY1092" i="1"/>
  <c r="AX1092" i="1"/>
  <c r="AW1092" i="1"/>
  <c r="AV1092" i="1"/>
  <c r="AU1092" i="1"/>
  <c r="AT1092" i="1"/>
  <c r="BG1091" i="1"/>
  <c r="BF1091" i="1"/>
  <c r="BD1091" i="1"/>
  <c r="BC1091" i="1"/>
  <c r="BB1091" i="1"/>
  <c r="BA1091" i="1"/>
  <c r="AZ1091" i="1"/>
  <c r="AY1091" i="1"/>
  <c r="AX1091" i="1"/>
  <c r="AW1091" i="1"/>
  <c r="AV1091" i="1"/>
  <c r="AU1091" i="1"/>
  <c r="AT1091" i="1"/>
  <c r="BG1090" i="1"/>
  <c r="BF1090" i="1"/>
  <c r="BD1090" i="1"/>
  <c r="BC1090" i="1"/>
  <c r="BB1090" i="1"/>
  <c r="BA1090" i="1"/>
  <c r="AZ1090" i="1"/>
  <c r="AY1090" i="1"/>
  <c r="AX1090" i="1"/>
  <c r="AW1090" i="1"/>
  <c r="AV1090" i="1"/>
  <c r="AU1090" i="1"/>
  <c r="AT1090" i="1"/>
  <c r="BG1089" i="1"/>
  <c r="BF1089" i="1"/>
  <c r="BD1089" i="1"/>
  <c r="BC1089" i="1"/>
  <c r="BB1089" i="1"/>
  <c r="BA1089" i="1"/>
  <c r="AZ1089" i="1"/>
  <c r="AY1089" i="1"/>
  <c r="AX1089" i="1"/>
  <c r="AW1089" i="1"/>
  <c r="AV1089" i="1"/>
  <c r="AU1089" i="1"/>
  <c r="AT1089" i="1"/>
  <c r="BG1088" i="1"/>
  <c r="BF1088" i="1"/>
  <c r="BD1088" i="1"/>
  <c r="BC1088" i="1"/>
  <c r="BB1088" i="1"/>
  <c r="BA1088" i="1"/>
  <c r="AZ1088" i="1"/>
  <c r="AY1088" i="1"/>
  <c r="AX1088" i="1"/>
  <c r="AW1088" i="1"/>
  <c r="AV1088" i="1"/>
  <c r="AU1088" i="1"/>
  <c r="AT1088" i="1"/>
  <c r="BG1087" i="1"/>
  <c r="BF1087" i="1"/>
  <c r="BD1087" i="1"/>
  <c r="BC1087" i="1"/>
  <c r="BB1087" i="1"/>
  <c r="BA1087" i="1"/>
  <c r="AZ1087" i="1"/>
  <c r="AY1087" i="1"/>
  <c r="AX1087" i="1"/>
  <c r="AW1087" i="1"/>
  <c r="AV1087" i="1"/>
  <c r="AU1087" i="1"/>
  <c r="AT1087" i="1"/>
  <c r="BG1086" i="1"/>
  <c r="BF1086" i="1"/>
  <c r="BD1086" i="1"/>
  <c r="BC1086" i="1"/>
  <c r="BB1086" i="1"/>
  <c r="BA1086" i="1"/>
  <c r="AZ1086" i="1"/>
  <c r="AY1086" i="1"/>
  <c r="AX1086" i="1"/>
  <c r="AW1086" i="1"/>
  <c r="AV1086" i="1"/>
  <c r="AU1086" i="1"/>
  <c r="AT1086" i="1"/>
  <c r="BG1085" i="1"/>
  <c r="BF1085" i="1"/>
  <c r="BD1085" i="1"/>
  <c r="BC1085" i="1"/>
  <c r="BB1085" i="1"/>
  <c r="BA1085" i="1"/>
  <c r="AZ1085" i="1"/>
  <c r="AY1085" i="1"/>
  <c r="AX1085" i="1"/>
  <c r="AW1085" i="1"/>
  <c r="AV1085" i="1"/>
  <c r="AU1085" i="1"/>
  <c r="AT1085" i="1"/>
  <c r="BG1084" i="1"/>
  <c r="BF1084" i="1"/>
  <c r="BD1084" i="1"/>
  <c r="BC1084" i="1"/>
  <c r="BB1084" i="1"/>
  <c r="BA1084" i="1"/>
  <c r="AZ1084" i="1"/>
  <c r="AY1084" i="1"/>
  <c r="AX1084" i="1"/>
  <c r="AW1084" i="1"/>
  <c r="AV1084" i="1"/>
  <c r="AU1084" i="1"/>
  <c r="AT1084" i="1"/>
  <c r="BG1083" i="1"/>
  <c r="BF1083" i="1"/>
  <c r="BD1083" i="1"/>
  <c r="BC1083" i="1"/>
  <c r="BB1083" i="1"/>
  <c r="BA1083" i="1"/>
  <c r="AZ1083" i="1"/>
  <c r="AY1083" i="1"/>
  <c r="AX1083" i="1"/>
  <c r="AW1083" i="1"/>
  <c r="AV1083" i="1"/>
  <c r="AU1083" i="1"/>
  <c r="AT1083" i="1"/>
  <c r="BG1082" i="1"/>
  <c r="BF1082" i="1"/>
  <c r="BD1082" i="1"/>
  <c r="BC1082" i="1"/>
  <c r="BB1082" i="1"/>
  <c r="BA1082" i="1"/>
  <c r="AZ1082" i="1"/>
  <c r="AY1082" i="1"/>
  <c r="AX1082" i="1"/>
  <c r="AW1082" i="1"/>
  <c r="AV1082" i="1"/>
  <c r="AU1082" i="1"/>
  <c r="AT1082" i="1"/>
  <c r="BG1081" i="1"/>
  <c r="BF1081" i="1"/>
  <c r="BD1081" i="1"/>
  <c r="BC1081" i="1"/>
  <c r="BB1081" i="1"/>
  <c r="BA1081" i="1"/>
  <c r="AZ1081" i="1"/>
  <c r="AY1081" i="1"/>
  <c r="AX1081" i="1"/>
  <c r="AW1081" i="1"/>
  <c r="AV1081" i="1"/>
  <c r="AU1081" i="1"/>
  <c r="AT1081" i="1"/>
  <c r="BG1080" i="1"/>
  <c r="BF1080" i="1"/>
  <c r="BD1080" i="1"/>
  <c r="BC1080" i="1"/>
  <c r="BB1080" i="1"/>
  <c r="BA1080" i="1"/>
  <c r="AZ1080" i="1"/>
  <c r="AY1080" i="1"/>
  <c r="AX1080" i="1"/>
  <c r="AW1080" i="1"/>
  <c r="AV1080" i="1"/>
  <c r="AU1080" i="1"/>
  <c r="AT1080" i="1"/>
  <c r="BG1079" i="1"/>
  <c r="BF1079" i="1"/>
  <c r="BD1079" i="1"/>
  <c r="BC1079" i="1"/>
  <c r="BB1079" i="1"/>
  <c r="BA1079" i="1"/>
  <c r="AZ1079" i="1"/>
  <c r="AY1079" i="1"/>
  <c r="AX1079" i="1"/>
  <c r="AW1079" i="1"/>
  <c r="AV1079" i="1"/>
  <c r="AU1079" i="1"/>
  <c r="AT1079" i="1"/>
  <c r="BG1078" i="1"/>
  <c r="BF1078" i="1"/>
  <c r="BD1078" i="1"/>
  <c r="BC1078" i="1"/>
  <c r="BB1078" i="1"/>
  <c r="BA1078" i="1"/>
  <c r="AZ1078" i="1"/>
  <c r="AY1078" i="1"/>
  <c r="AX1078" i="1"/>
  <c r="AW1078" i="1"/>
  <c r="AV1078" i="1"/>
  <c r="AU1078" i="1"/>
  <c r="AT1078" i="1"/>
  <c r="BG1077" i="1"/>
  <c r="BF1077" i="1"/>
  <c r="BD1077" i="1"/>
  <c r="BC1077" i="1"/>
  <c r="BB1077" i="1"/>
  <c r="BA1077" i="1"/>
  <c r="AZ1077" i="1"/>
  <c r="AY1077" i="1"/>
  <c r="AX1077" i="1"/>
  <c r="AW1077" i="1"/>
  <c r="AV1077" i="1"/>
  <c r="AU1077" i="1"/>
  <c r="AT1077" i="1"/>
  <c r="BG1076" i="1"/>
  <c r="BF1076" i="1"/>
  <c r="BD1076" i="1"/>
  <c r="BC1076" i="1"/>
  <c r="BB1076" i="1"/>
  <c r="BA1076" i="1"/>
  <c r="AZ1076" i="1"/>
  <c r="AY1076" i="1"/>
  <c r="AX1076" i="1"/>
  <c r="AW1076" i="1"/>
  <c r="AV1076" i="1"/>
  <c r="AU1076" i="1"/>
  <c r="AT1076" i="1"/>
  <c r="BG1075" i="1"/>
  <c r="BF1075" i="1"/>
  <c r="BD1075" i="1"/>
  <c r="BC1075" i="1"/>
  <c r="BB1075" i="1"/>
  <c r="BA1075" i="1"/>
  <c r="AZ1075" i="1"/>
  <c r="AY1075" i="1"/>
  <c r="AX1075" i="1"/>
  <c r="AW1075" i="1"/>
  <c r="AV1075" i="1"/>
  <c r="AU1075" i="1"/>
  <c r="AT1075" i="1"/>
  <c r="BG1074" i="1"/>
  <c r="BF1074" i="1"/>
  <c r="BD1074" i="1"/>
  <c r="BC1074" i="1"/>
  <c r="BB1074" i="1"/>
  <c r="BA1074" i="1"/>
  <c r="AZ1074" i="1"/>
  <c r="AY1074" i="1"/>
  <c r="AX1074" i="1"/>
  <c r="AW1074" i="1"/>
  <c r="AV1074" i="1"/>
  <c r="AU1074" i="1"/>
  <c r="AT1074" i="1"/>
  <c r="BG1073" i="1"/>
  <c r="BF1073" i="1"/>
  <c r="BD1073" i="1"/>
  <c r="BC1073" i="1"/>
  <c r="BB1073" i="1"/>
  <c r="BA1073" i="1"/>
  <c r="AZ1073" i="1"/>
  <c r="AY1073" i="1"/>
  <c r="AX1073" i="1"/>
  <c r="AW1073" i="1"/>
  <c r="AV1073" i="1"/>
  <c r="AU1073" i="1"/>
  <c r="AT1073" i="1"/>
  <c r="BG1072" i="1"/>
  <c r="BF1072" i="1"/>
  <c r="BD1072" i="1"/>
  <c r="BC1072" i="1"/>
  <c r="BB1072" i="1"/>
  <c r="BA1072" i="1"/>
  <c r="AZ1072" i="1"/>
  <c r="AY1072" i="1"/>
  <c r="AX1072" i="1"/>
  <c r="AW1072" i="1"/>
  <c r="AV1072" i="1"/>
  <c r="AU1072" i="1"/>
  <c r="AT1072" i="1"/>
  <c r="BG1071" i="1"/>
  <c r="BF1071" i="1"/>
  <c r="BD1071" i="1"/>
  <c r="BC1071" i="1"/>
  <c r="BB1071" i="1"/>
  <c r="BA1071" i="1"/>
  <c r="AZ1071" i="1"/>
  <c r="AY1071" i="1"/>
  <c r="AX1071" i="1"/>
  <c r="AW1071" i="1"/>
  <c r="AV1071" i="1"/>
  <c r="AU1071" i="1"/>
  <c r="AT1071" i="1"/>
  <c r="BG1070" i="1"/>
  <c r="BF1070" i="1"/>
  <c r="BD1070" i="1"/>
  <c r="BC1070" i="1"/>
  <c r="BB1070" i="1"/>
  <c r="BA1070" i="1"/>
  <c r="AZ1070" i="1"/>
  <c r="AY1070" i="1"/>
  <c r="AX1070" i="1"/>
  <c r="AW1070" i="1"/>
  <c r="AV1070" i="1"/>
  <c r="AU1070" i="1"/>
  <c r="AT1070" i="1"/>
  <c r="BG1069" i="1"/>
  <c r="BF1069" i="1"/>
  <c r="BD1069" i="1"/>
  <c r="BC1069" i="1"/>
  <c r="BB1069" i="1"/>
  <c r="BA1069" i="1"/>
  <c r="AZ1069" i="1"/>
  <c r="AY1069" i="1"/>
  <c r="AX1069" i="1"/>
  <c r="AW1069" i="1"/>
  <c r="AV1069" i="1"/>
  <c r="AU1069" i="1"/>
  <c r="AT1069" i="1"/>
  <c r="BG1068" i="1"/>
  <c r="BF1068" i="1"/>
  <c r="BD1068" i="1"/>
  <c r="BC1068" i="1"/>
  <c r="BB1068" i="1"/>
  <c r="BA1068" i="1"/>
  <c r="AZ1068" i="1"/>
  <c r="AY1068" i="1"/>
  <c r="AX1068" i="1"/>
  <c r="AW1068" i="1"/>
  <c r="AV1068" i="1"/>
  <c r="AU1068" i="1"/>
  <c r="AT1068" i="1"/>
  <c r="BG1067" i="1"/>
  <c r="BF1067" i="1"/>
  <c r="BD1067" i="1"/>
  <c r="BC1067" i="1"/>
  <c r="BB1067" i="1"/>
  <c r="BA1067" i="1"/>
  <c r="AZ1067" i="1"/>
  <c r="AY1067" i="1"/>
  <c r="AX1067" i="1"/>
  <c r="AW1067" i="1"/>
  <c r="AV1067" i="1"/>
  <c r="AU1067" i="1"/>
  <c r="AT1067" i="1"/>
  <c r="BG1066" i="1"/>
  <c r="BF1066" i="1"/>
  <c r="BD1066" i="1"/>
  <c r="BC1066" i="1"/>
  <c r="BB1066" i="1"/>
  <c r="BA1066" i="1"/>
  <c r="AZ1066" i="1"/>
  <c r="AY1066" i="1"/>
  <c r="AX1066" i="1"/>
  <c r="AW1066" i="1"/>
  <c r="AV1066" i="1"/>
  <c r="AU1066" i="1"/>
  <c r="AT1066" i="1"/>
  <c r="BG1065" i="1"/>
  <c r="BF1065" i="1"/>
  <c r="BD1065" i="1"/>
  <c r="BC1065" i="1"/>
  <c r="BB1065" i="1"/>
  <c r="BA1065" i="1"/>
  <c r="AZ1065" i="1"/>
  <c r="AY1065" i="1"/>
  <c r="AX1065" i="1"/>
  <c r="AW1065" i="1"/>
  <c r="AV1065" i="1"/>
  <c r="AU1065" i="1"/>
  <c r="AT1065" i="1"/>
  <c r="BG1064" i="1"/>
  <c r="BF1064" i="1"/>
  <c r="BD1064" i="1"/>
  <c r="BC1064" i="1"/>
  <c r="BB1064" i="1"/>
  <c r="BA1064" i="1"/>
  <c r="AZ1064" i="1"/>
  <c r="AY1064" i="1"/>
  <c r="AX1064" i="1"/>
  <c r="AW1064" i="1"/>
  <c r="AV1064" i="1"/>
  <c r="AU1064" i="1"/>
  <c r="AT1064" i="1"/>
  <c r="BG1063" i="1"/>
  <c r="BF1063" i="1"/>
  <c r="BD1063" i="1"/>
  <c r="BC1063" i="1"/>
  <c r="BB1063" i="1"/>
  <c r="BA1063" i="1"/>
  <c r="AZ1063" i="1"/>
  <c r="AY1063" i="1"/>
  <c r="AX1063" i="1"/>
  <c r="AW1063" i="1"/>
  <c r="AV1063" i="1"/>
  <c r="AU1063" i="1"/>
  <c r="AT1063" i="1"/>
  <c r="BG1062" i="1"/>
  <c r="BF1062" i="1"/>
  <c r="BD1062" i="1"/>
  <c r="BC1062" i="1"/>
  <c r="BB1062" i="1"/>
  <c r="BA1062" i="1"/>
  <c r="AZ1062" i="1"/>
  <c r="AY1062" i="1"/>
  <c r="AX1062" i="1"/>
  <c r="AW1062" i="1"/>
  <c r="AV1062" i="1"/>
  <c r="AU1062" i="1"/>
  <c r="AT1062" i="1"/>
  <c r="BG1061" i="1"/>
  <c r="BF1061" i="1"/>
  <c r="BD1061" i="1"/>
  <c r="BC1061" i="1"/>
  <c r="BB1061" i="1"/>
  <c r="BA1061" i="1"/>
  <c r="AZ1061" i="1"/>
  <c r="AY1061" i="1"/>
  <c r="AX1061" i="1"/>
  <c r="AW1061" i="1"/>
  <c r="AV1061" i="1"/>
  <c r="AU1061" i="1"/>
  <c r="AT1061" i="1"/>
  <c r="BG1060" i="1"/>
  <c r="BF1060" i="1"/>
  <c r="BD1060" i="1"/>
  <c r="BC1060" i="1"/>
  <c r="BB1060" i="1"/>
  <c r="BA1060" i="1"/>
  <c r="AZ1060" i="1"/>
  <c r="AY1060" i="1"/>
  <c r="AX1060" i="1"/>
  <c r="AW1060" i="1"/>
  <c r="AV1060" i="1"/>
  <c r="AU1060" i="1"/>
  <c r="AT1060" i="1"/>
  <c r="BG1059" i="1"/>
  <c r="BF1059" i="1"/>
  <c r="BD1059" i="1"/>
  <c r="BC1059" i="1"/>
  <c r="BB1059" i="1"/>
  <c r="BA1059" i="1"/>
  <c r="AZ1059" i="1"/>
  <c r="AY1059" i="1"/>
  <c r="AX1059" i="1"/>
  <c r="AW1059" i="1"/>
  <c r="AV1059" i="1"/>
  <c r="AU1059" i="1"/>
  <c r="AT1059" i="1"/>
  <c r="BG1058" i="1"/>
  <c r="BF1058" i="1"/>
  <c r="BD1058" i="1"/>
  <c r="BC1058" i="1"/>
  <c r="BB1058" i="1"/>
  <c r="BA1058" i="1"/>
  <c r="AZ1058" i="1"/>
  <c r="AY1058" i="1"/>
  <c r="AX1058" i="1"/>
  <c r="AW1058" i="1"/>
  <c r="AV1058" i="1"/>
  <c r="AU1058" i="1"/>
  <c r="AT1058" i="1"/>
  <c r="BG1057" i="1"/>
  <c r="BF1057" i="1"/>
  <c r="BD1057" i="1"/>
  <c r="BC1057" i="1"/>
  <c r="BB1057" i="1"/>
  <c r="BA1057" i="1"/>
  <c r="AZ1057" i="1"/>
  <c r="AY1057" i="1"/>
  <c r="AX1057" i="1"/>
  <c r="AW1057" i="1"/>
  <c r="AV1057" i="1"/>
  <c r="AU1057" i="1"/>
  <c r="AT1057" i="1"/>
  <c r="BG1056" i="1"/>
  <c r="BF1056" i="1"/>
  <c r="BD1056" i="1"/>
  <c r="BC1056" i="1"/>
  <c r="BB1056" i="1"/>
  <c r="BA1056" i="1"/>
  <c r="AZ1056" i="1"/>
  <c r="AY1056" i="1"/>
  <c r="AX1056" i="1"/>
  <c r="AW1056" i="1"/>
  <c r="AV1056" i="1"/>
  <c r="AU1056" i="1"/>
  <c r="AT1056" i="1"/>
  <c r="BG1055" i="1"/>
  <c r="BF1055" i="1"/>
  <c r="BD1055" i="1"/>
  <c r="BC1055" i="1"/>
  <c r="BB1055" i="1"/>
  <c r="BA1055" i="1"/>
  <c r="AZ1055" i="1"/>
  <c r="AY1055" i="1"/>
  <c r="AX1055" i="1"/>
  <c r="AW1055" i="1"/>
  <c r="AV1055" i="1"/>
  <c r="AU1055" i="1"/>
  <c r="AT1055" i="1"/>
  <c r="BG1054" i="1"/>
  <c r="BF1054" i="1"/>
  <c r="BD1054" i="1"/>
  <c r="BC1054" i="1"/>
  <c r="BB1054" i="1"/>
  <c r="BA1054" i="1"/>
  <c r="AZ1054" i="1"/>
  <c r="AY1054" i="1"/>
  <c r="AX1054" i="1"/>
  <c r="AW1054" i="1"/>
  <c r="AV1054" i="1"/>
  <c r="AU1054" i="1"/>
  <c r="AT1054" i="1"/>
  <c r="BG1053" i="1"/>
  <c r="BF1053" i="1"/>
  <c r="BD1053" i="1"/>
  <c r="BC1053" i="1"/>
  <c r="BB1053" i="1"/>
  <c r="BA1053" i="1"/>
  <c r="AZ1053" i="1"/>
  <c r="AY1053" i="1"/>
  <c r="AX1053" i="1"/>
  <c r="AW1053" i="1"/>
  <c r="AV1053" i="1"/>
  <c r="AU1053" i="1"/>
  <c r="AT1053" i="1"/>
  <c r="BG1052" i="1"/>
  <c r="BF1052" i="1"/>
  <c r="BD1052" i="1"/>
  <c r="BC1052" i="1"/>
  <c r="BB1052" i="1"/>
  <c r="BA1052" i="1"/>
  <c r="AZ1052" i="1"/>
  <c r="AY1052" i="1"/>
  <c r="AX1052" i="1"/>
  <c r="AW1052" i="1"/>
  <c r="AV1052" i="1"/>
  <c r="AU1052" i="1"/>
  <c r="AT1052" i="1"/>
  <c r="BG1051" i="1"/>
  <c r="BF1051" i="1"/>
  <c r="BD1051" i="1"/>
  <c r="BC1051" i="1"/>
  <c r="BB1051" i="1"/>
  <c r="BA1051" i="1"/>
  <c r="AZ1051" i="1"/>
  <c r="AY1051" i="1"/>
  <c r="AX1051" i="1"/>
  <c r="AW1051" i="1"/>
  <c r="AV1051" i="1"/>
  <c r="AU1051" i="1"/>
  <c r="AT1051" i="1"/>
  <c r="BG1050" i="1"/>
  <c r="BF1050" i="1"/>
  <c r="BD1050" i="1"/>
  <c r="BC1050" i="1"/>
  <c r="BB1050" i="1"/>
  <c r="BA1050" i="1"/>
  <c r="AZ1050" i="1"/>
  <c r="AY1050" i="1"/>
  <c r="AX1050" i="1"/>
  <c r="AW1050" i="1"/>
  <c r="AV1050" i="1"/>
  <c r="AU1050" i="1"/>
  <c r="AT1050" i="1"/>
  <c r="BG1049" i="1"/>
  <c r="BF1049" i="1"/>
  <c r="BD1049" i="1"/>
  <c r="BC1049" i="1"/>
  <c r="BB1049" i="1"/>
  <c r="BA1049" i="1"/>
  <c r="AZ1049" i="1"/>
  <c r="AY1049" i="1"/>
  <c r="AX1049" i="1"/>
  <c r="AW1049" i="1"/>
  <c r="AV1049" i="1"/>
  <c r="AU1049" i="1"/>
  <c r="AT1049" i="1"/>
  <c r="BG1048" i="1"/>
  <c r="BF1048" i="1"/>
  <c r="BD1048" i="1"/>
  <c r="BC1048" i="1"/>
  <c r="BB1048" i="1"/>
  <c r="BA1048" i="1"/>
  <c r="AZ1048" i="1"/>
  <c r="AY1048" i="1"/>
  <c r="AX1048" i="1"/>
  <c r="AW1048" i="1"/>
  <c r="AV1048" i="1"/>
  <c r="AU1048" i="1"/>
  <c r="AT1048" i="1"/>
  <c r="BG1047" i="1"/>
  <c r="BF1047" i="1"/>
  <c r="BD1047" i="1"/>
  <c r="BC1047" i="1"/>
  <c r="BB1047" i="1"/>
  <c r="BA1047" i="1"/>
  <c r="AZ1047" i="1"/>
  <c r="AY1047" i="1"/>
  <c r="AX1047" i="1"/>
  <c r="AW1047" i="1"/>
  <c r="AV1047" i="1"/>
  <c r="AU1047" i="1"/>
  <c r="AT1047" i="1"/>
  <c r="BG1046" i="1"/>
  <c r="BF1046" i="1"/>
  <c r="BD1046" i="1"/>
  <c r="BC1046" i="1"/>
  <c r="BB1046" i="1"/>
  <c r="BA1046" i="1"/>
  <c r="AZ1046" i="1"/>
  <c r="AY1046" i="1"/>
  <c r="AX1046" i="1"/>
  <c r="AW1046" i="1"/>
  <c r="AV1046" i="1"/>
  <c r="AU1046" i="1"/>
  <c r="AT1046" i="1"/>
  <c r="BG1045" i="1"/>
  <c r="BF1045" i="1"/>
  <c r="BD1045" i="1"/>
  <c r="BC1045" i="1"/>
  <c r="BB1045" i="1"/>
  <c r="BA1045" i="1"/>
  <c r="AZ1045" i="1"/>
  <c r="AY1045" i="1"/>
  <c r="AX1045" i="1"/>
  <c r="AW1045" i="1"/>
  <c r="AV1045" i="1"/>
  <c r="AU1045" i="1"/>
  <c r="AT1045" i="1"/>
  <c r="BG1044" i="1"/>
  <c r="BF1044" i="1"/>
  <c r="BD1044" i="1"/>
  <c r="BC1044" i="1"/>
  <c r="BB1044" i="1"/>
  <c r="BA1044" i="1"/>
  <c r="AZ1044" i="1"/>
  <c r="AY1044" i="1"/>
  <c r="AX1044" i="1"/>
  <c r="AW1044" i="1"/>
  <c r="AV1044" i="1"/>
  <c r="AU1044" i="1"/>
  <c r="AT1044" i="1"/>
  <c r="AR1969" i="1"/>
  <c r="AR1968" i="1"/>
  <c r="AR1967" i="1"/>
  <c r="AR1966" i="1"/>
  <c r="AR1965" i="1"/>
  <c r="AR1964" i="1"/>
  <c r="AR1963" i="1"/>
  <c r="AR1962" i="1"/>
  <c r="AR1961" i="1"/>
  <c r="AR1960" i="1"/>
  <c r="AR1959" i="1"/>
  <c r="AR1958" i="1"/>
  <c r="AR1957" i="1"/>
  <c r="AR1956" i="1"/>
  <c r="AR1955" i="1"/>
  <c r="AR1954" i="1"/>
  <c r="AR1953" i="1"/>
  <c r="AR1952" i="1"/>
  <c r="AR1951" i="1"/>
  <c r="AR1950" i="1"/>
  <c r="AR1949" i="1"/>
  <c r="AR1948" i="1"/>
  <c r="AR1947" i="1"/>
  <c r="AR1946" i="1"/>
  <c r="AR1945" i="1"/>
  <c r="AR1944" i="1"/>
  <c r="AR1943" i="1"/>
  <c r="AR1942" i="1"/>
  <c r="AR1941" i="1"/>
  <c r="AR1940" i="1"/>
  <c r="AR1939" i="1"/>
  <c r="AR1938" i="1"/>
  <c r="AR1937" i="1"/>
  <c r="AR1936" i="1"/>
  <c r="AR1935" i="1"/>
  <c r="AR1934" i="1"/>
  <c r="AR1933" i="1"/>
  <c r="AR1932" i="1"/>
  <c r="AR1931" i="1"/>
  <c r="AR1930" i="1"/>
  <c r="AR1929" i="1"/>
  <c r="AR1928" i="1"/>
  <c r="AR1927" i="1"/>
  <c r="AR1926" i="1"/>
  <c r="AR1925" i="1"/>
  <c r="AR1924" i="1"/>
  <c r="AR1923" i="1"/>
  <c r="AR1922" i="1"/>
  <c r="AR1921" i="1"/>
  <c r="AR1920" i="1"/>
  <c r="AR1919" i="1"/>
  <c r="AR1918" i="1"/>
  <c r="AR1917" i="1"/>
  <c r="AR1916" i="1"/>
  <c r="AR1915" i="1"/>
  <c r="AR1914" i="1"/>
  <c r="AR1913" i="1"/>
  <c r="AR1912" i="1"/>
  <c r="AR1911" i="1"/>
  <c r="AR1910" i="1"/>
  <c r="AR1909" i="1"/>
  <c r="AR1908" i="1"/>
  <c r="AR1907" i="1"/>
  <c r="AR1906" i="1"/>
  <c r="AR1905" i="1"/>
  <c r="AR1904" i="1"/>
  <c r="AR1903" i="1"/>
  <c r="AR1902" i="1"/>
  <c r="AR1901" i="1"/>
  <c r="AR1900" i="1"/>
  <c r="AR1899" i="1"/>
  <c r="AR1898" i="1"/>
  <c r="AR1897" i="1"/>
  <c r="AR1896" i="1"/>
  <c r="AR1895" i="1"/>
  <c r="AR1894" i="1"/>
  <c r="AR1893" i="1"/>
  <c r="AR1892" i="1"/>
  <c r="AR1891" i="1"/>
  <c r="AR1890" i="1"/>
  <c r="AR1889" i="1"/>
  <c r="AR1888" i="1"/>
  <c r="AR1887" i="1"/>
  <c r="AR1886" i="1"/>
  <c r="AR1885" i="1"/>
  <c r="AR1884" i="1"/>
  <c r="AR1883" i="1"/>
  <c r="AR1882" i="1"/>
  <c r="AR1881" i="1"/>
  <c r="AR1880" i="1"/>
  <c r="AR1879" i="1"/>
  <c r="AR1878" i="1"/>
  <c r="AR1877" i="1"/>
  <c r="AR1876" i="1"/>
  <c r="AR1875" i="1"/>
  <c r="AR1874" i="1"/>
  <c r="AR1873" i="1"/>
  <c r="AR1872" i="1"/>
  <c r="AR1871" i="1"/>
  <c r="AR1870" i="1"/>
  <c r="AR1869" i="1"/>
  <c r="AR1868" i="1"/>
  <c r="AR1867" i="1"/>
  <c r="AR1866" i="1"/>
  <c r="AR1865" i="1"/>
  <c r="AR1864" i="1"/>
  <c r="AR1863" i="1"/>
  <c r="AR1862" i="1"/>
  <c r="AR1861" i="1"/>
  <c r="AR1860" i="1"/>
  <c r="AR1859" i="1"/>
  <c r="AR1858" i="1"/>
  <c r="AR1857" i="1"/>
  <c r="AR1856" i="1"/>
  <c r="AR1855" i="1"/>
  <c r="AR1854" i="1"/>
  <c r="AR1853" i="1"/>
  <c r="AR1852" i="1"/>
  <c r="AR1851" i="1"/>
  <c r="AR1850" i="1"/>
  <c r="AR1849" i="1"/>
  <c r="AR1848" i="1"/>
  <c r="AR1847" i="1"/>
  <c r="AR1846" i="1"/>
  <c r="AR1845" i="1"/>
  <c r="AR1844" i="1"/>
  <c r="AR1843" i="1"/>
  <c r="AR1842" i="1"/>
  <c r="AR1841" i="1"/>
  <c r="AR1840" i="1"/>
  <c r="AR1839" i="1"/>
  <c r="AR1838" i="1"/>
  <c r="AR1837" i="1"/>
  <c r="AR1836" i="1"/>
  <c r="AR1835" i="1"/>
  <c r="AR1834" i="1"/>
  <c r="AR1833" i="1"/>
  <c r="AR1832" i="1"/>
  <c r="AR1831" i="1"/>
  <c r="AR1830" i="1"/>
  <c r="AR1829" i="1"/>
  <c r="AR1828" i="1"/>
  <c r="AR1827" i="1"/>
  <c r="AR1826" i="1"/>
  <c r="AR1825" i="1"/>
  <c r="AR1824" i="1"/>
  <c r="AR1823" i="1"/>
  <c r="AR1822" i="1"/>
  <c r="AR1821" i="1"/>
  <c r="AR1820" i="1"/>
  <c r="AR1819" i="1"/>
  <c r="AR1818" i="1"/>
  <c r="AR1817" i="1"/>
  <c r="AR1816" i="1"/>
  <c r="AR1815" i="1"/>
  <c r="AR1814" i="1"/>
  <c r="AR1813" i="1"/>
  <c r="AR1812" i="1"/>
  <c r="AR1811" i="1"/>
  <c r="AR1810" i="1"/>
  <c r="AR1809" i="1"/>
  <c r="AR1808" i="1"/>
  <c r="AR1807" i="1"/>
  <c r="AR1806" i="1"/>
  <c r="AR1805" i="1"/>
  <c r="AR1804" i="1"/>
  <c r="AR1803" i="1"/>
  <c r="AR1802" i="1"/>
  <c r="AR1801" i="1"/>
  <c r="AR1800" i="1"/>
  <c r="AR1799" i="1"/>
  <c r="AR1798" i="1"/>
  <c r="AR1797" i="1"/>
  <c r="AR1796" i="1"/>
  <c r="AR1795" i="1"/>
  <c r="AR1794" i="1"/>
  <c r="AR1793" i="1"/>
  <c r="AR1792" i="1"/>
  <c r="AR1791" i="1"/>
  <c r="AR1790" i="1"/>
  <c r="AR1789" i="1"/>
  <c r="AR1788" i="1"/>
  <c r="AR1787" i="1"/>
  <c r="AR1786" i="1"/>
  <c r="AR1785" i="1"/>
  <c r="AR1784" i="1"/>
  <c r="AR1783" i="1"/>
  <c r="AR1782" i="1"/>
  <c r="AR1781" i="1"/>
  <c r="AR1780" i="1"/>
  <c r="AR1779" i="1"/>
  <c r="AR1778" i="1"/>
  <c r="AR1777" i="1"/>
  <c r="AR1776" i="1"/>
  <c r="AR1775" i="1"/>
  <c r="AR1774" i="1"/>
  <c r="AR1773" i="1"/>
  <c r="AR1772" i="1"/>
  <c r="AR1771" i="1"/>
  <c r="AR1770" i="1"/>
  <c r="AR1769" i="1"/>
  <c r="AR1768" i="1"/>
  <c r="AR1767" i="1"/>
  <c r="AR1766" i="1"/>
  <c r="AR1765" i="1"/>
  <c r="AR1764" i="1"/>
  <c r="AR1763" i="1"/>
  <c r="AR1762" i="1"/>
  <c r="AR1761" i="1"/>
  <c r="AR1760" i="1"/>
  <c r="AR1759" i="1"/>
  <c r="AR1758" i="1"/>
  <c r="AR1757" i="1"/>
  <c r="AR1756" i="1"/>
  <c r="AR1755" i="1"/>
  <c r="AR1754" i="1"/>
  <c r="AR1753" i="1"/>
  <c r="AR1752" i="1"/>
  <c r="AR1751" i="1"/>
  <c r="AR1750" i="1"/>
  <c r="AR1749" i="1"/>
  <c r="AR1748" i="1"/>
  <c r="AR1747" i="1"/>
  <c r="AR1746" i="1"/>
  <c r="AR1745" i="1"/>
  <c r="AR1744" i="1"/>
  <c r="AR1743" i="1"/>
  <c r="AR1742" i="1"/>
  <c r="AR1741" i="1"/>
  <c r="AR1740" i="1"/>
  <c r="AR1739" i="1"/>
  <c r="AR1738" i="1"/>
  <c r="AR1737" i="1"/>
  <c r="AR1736" i="1"/>
  <c r="AR1735" i="1"/>
  <c r="AR1734" i="1"/>
  <c r="AR1733" i="1"/>
  <c r="AR1732" i="1"/>
  <c r="AR1731" i="1"/>
  <c r="AR1730" i="1"/>
  <c r="AR1729" i="1"/>
  <c r="AR1728" i="1"/>
  <c r="AR1727" i="1"/>
  <c r="AR1726" i="1"/>
  <c r="AR1725" i="1"/>
  <c r="AR1724" i="1"/>
  <c r="AR1723" i="1"/>
  <c r="AR1722" i="1"/>
  <c r="AR1721" i="1"/>
  <c r="AR1720" i="1"/>
  <c r="AR1719" i="1"/>
  <c r="AR1718" i="1"/>
  <c r="AR1717" i="1"/>
  <c r="AR1716" i="1"/>
  <c r="AR1715" i="1"/>
  <c r="AR1714" i="1"/>
  <c r="AR1713" i="1"/>
  <c r="AR1712" i="1"/>
  <c r="AR1711" i="1"/>
  <c r="AR1710" i="1"/>
  <c r="AR1709" i="1"/>
  <c r="AR1708" i="1"/>
  <c r="AR1707" i="1"/>
  <c r="AR1706" i="1"/>
  <c r="AR1705" i="1"/>
  <c r="AR1704" i="1"/>
  <c r="AR1703" i="1"/>
  <c r="AR1702" i="1"/>
  <c r="AR1701" i="1"/>
  <c r="AR1700" i="1"/>
  <c r="AR1699" i="1"/>
  <c r="AR1698" i="1"/>
  <c r="AR1697" i="1"/>
  <c r="AR1696" i="1"/>
  <c r="AR1695" i="1"/>
  <c r="AR1694" i="1"/>
  <c r="AR1693" i="1"/>
  <c r="AR1692" i="1"/>
  <c r="AR1691" i="1"/>
  <c r="AR1690" i="1"/>
  <c r="AR1689" i="1"/>
  <c r="AR1688" i="1"/>
  <c r="AR1687" i="1"/>
  <c r="AR1686" i="1"/>
  <c r="AR1685" i="1"/>
  <c r="AR1684" i="1"/>
  <c r="AR1683" i="1"/>
  <c r="AR1682" i="1"/>
  <c r="AR1681" i="1"/>
  <c r="AR1680" i="1"/>
  <c r="AR1679" i="1"/>
  <c r="AR1678" i="1"/>
  <c r="AR1677" i="1"/>
  <c r="AR1676" i="1"/>
  <c r="AR1675" i="1"/>
  <c r="AR1674" i="1"/>
  <c r="AR1673" i="1"/>
  <c r="AR1672" i="1"/>
  <c r="AR1671" i="1"/>
  <c r="AR1670" i="1"/>
  <c r="AR1669" i="1"/>
  <c r="AR1668" i="1"/>
  <c r="AR1667" i="1"/>
  <c r="AR1666" i="1"/>
  <c r="AR1665" i="1"/>
  <c r="AR1664" i="1"/>
  <c r="AR1663" i="1"/>
  <c r="AR1662" i="1"/>
  <c r="AR1661" i="1"/>
  <c r="AR1660" i="1"/>
  <c r="AR1659" i="1"/>
  <c r="AR1658" i="1"/>
  <c r="AR1657" i="1"/>
  <c r="AR1656" i="1"/>
  <c r="AR1655" i="1"/>
  <c r="AR1654" i="1"/>
  <c r="AR1653" i="1"/>
  <c r="AR1652" i="1"/>
  <c r="AR1651" i="1"/>
  <c r="AR1650" i="1"/>
  <c r="AR1649" i="1"/>
  <c r="AR1648" i="1"/>
  <c r="AR1647" i="1"/>
  <c r="AR1646" i="1"/>
  <c r="AR1645" i="1"/>
  <c r="AR1644" i="1"/>
  <c r="AR1643" i="1"/>
  <c r="AR1642" i="1"/>
  <c r="AR1641" i="1"/>
  <c r="AR1640" i="1"/>
  <c r="AR1639" i="1"/>
  <c r="AR1638" i="1"/>
  <c r="AR1637" i="1"/>
  <c r="AR1636" i="1"/>
  <c r="AR1635" i="1"/>
  <c r="AR1634" i="1"/>
  <c r="AR1633" i="1"/>
  <c r="AR1632" i="1"/>
  <c r="AR1631" i="1"/>
  <c r="AR1630" i="1"/>
  <c r="AR1629" i="1"/>
  <c r="AR1628" i="1"/>
  <c r="AR1627" i="1"/>
  <c r="AR1626" i="1"/>
  <c r="AR1625" i="1"/>
  <c r="AR1624" i="1"/>
  <c r="AR1623" i="1"/>
  <c r="AR1622" i="1"/>
  <c r="AR1621" i="1"/>
  <c r="AR1620" i="1"/>
  <c r="AR1619" i="1"/>
  <c r="AR1618" i="1"/>
  <c r="AR1617" i="1"/>
  <c r="AR1616" i="1"/>
  <c r="AR1615" i="1"/>
  <c r="AR1614" i="1"/>
  <c r="AR1613" i="1"/>
  <c r="AR1612" i="1"/>
  <c r="AR1611" i="1"/>
  <c r="AR1610" i="1"/>
  <c r="AR1609" i="1"/>
  <c r="AR1608" i="1"/>
  <c r="AR1607" i="1"/>
  <c r="AR1606" i="1"/>
  <c r="AR1605" i="1"/>
  <c r="AR1604" i="1"/>
  <c r="AR1603" i="1"/>
  <c r="AR1602" i="1"/>
  <c r="AR1601" i="1"/>
  <c r="AR1600" i="1"/>
  <c r="AR1599" i="1"/>
  <c r="AR1598" i="1"/>
  <c r="AR1597" i="1"/>
  <c r="AR1596" i="1"/>
  <c r="AR1595" i="1"/>
  <c r="AR1594" i="1"/>
  <c r="AR1593" i="1"/>
  <c r="AR1592" i="1"/>
  <c r="AR1591" i="1"/>
  <c r="AR1590" i="1"/>
  <c r="AR1589" i="1"/>
  <c r="AR1588" i="1"/>
  <c r="AR1587" i="1"/>
  <c r="AR1586" i="1"/>
  <c r="AR1585" i="1"/>
  <c r="AR1584" i="1"/>
  <c r="AR1583" i="1"/>
  <c r="AR1582" i="1"/>
  <c r="AR1581" i="1"/>
  <c r="AR1580" i="1"/>
  <c r="AR1579" i="1"/>
  <c r="AR1578" i="1"/>
  <c r="AR1577" i="1"/>
  <c r="AR1576" i="1"/>
  <c r="AR1575" i="1"/>
  <c r="AR1574" i="1"/>
  <c r="AR1573" i="1"/>
  <c r="AR1572" i="1"/>
  <c r="AR1571" i="1"/>
  <c r="AR1570" i="1"/>
  <c r="AR1569" i="1"/>
  <c r="AR1568" i="1"/>
  <c r="AR1567" i="1"/>
  <c r="AR1566" i="1"/>
  <c r="AR1565" i="1"/>
  <c r="AR1564" i="1"/>
  <c r="AR1563" i="1"/>
  <c r="AR1562" i="1"/>
  <c r="AR1561" i="1"/>
  <c r="AR1560" i="1"/>
  <c r="AR1559" i="1"/>
  <c r="AR1558" i="1"/>
  <c r="AR1557" i="1"/>
  <c r="AR1556" i="1"/>
  <c r="AR1555" i="1"/>
  <c r="AR1554" i="1"/>
  <c r="AR1553" i="1"/>
  <c r="AR1552" i="1"/>
  <c r="AR1551" i="1"/>
  <c r="AR1550" i="1"/>
  <c r="AR1549" i="1"/>
  <c r="AR1548" i="1"/>
  <c r="AR1547" i="1"/>
  <c r="AR1546" i="1"/>
  <c r="AR1545" i="1"/>
  <c r="AR1544" i="1"/>
  <c r="AR1543" i="1"/>
  <c r="AR1542" i="1"/>
  <c r="AR1541" i="1"/>
  <c r="AR1540" i="1"/>
  <c r="AR1539" i="1"/>
  <c r="AR1538" i="1"/>
  <c r="AR1537" i="1"/>
  <c r="AR1536" i="1"/>
  <c r="AR1535" i="1"/>
  <c r="AR1534" i="1"/>
  <c r="AR1533" i="1"/>
  <c r="AR1532" i="1"/>
  <c r="AR1531" i="1"/>
  <c r="AR1530" i="1"/>
  <c r="AR1529" i="1"/>
  <c r="AR1528" i="1"/>
  <c r="AR1527" i="1"/>
  <c r="AR1526" i="1"/>
  <c r="AR1525" i="1"/>
  <c r="AR1524" i="1"/>
  <c r="AR1523" i="1"/>
  <c r="AR1522" i="1"/>
  <c r="AR1521" i="1"/>
  <c r="AR1520" i="1"/>
  <c r="AR1519" i="1"/>
  <c r="AR1518" i="1"/>
  <c r="AR1517" i="1"/>
  <c r="AR1516" i="1"/>
  <c r="AR1515" i="1"/>
  <c r="AR1514" i="1"/>
  <c r="AR1513" i="1"/>
  <c r="AR1512" i="1"/>
  <c r="AR1511" i="1"/>
  <c r="AR1510" i="1"/>
  <c r="AR1509" i="1"/>
  <c r="AR1508" i="1"/>
  <c r="AR1507" i="1"/>
  <c r="AR1506" i="1"/>
  <c r="AR1505" i="1"/>
  <c r="AR1504" i="1"/>
  <c r="AR1503" i="1"/>
  <c r="AR1502" i="1"/>
  <c r="AR1501" i="1"/>
  <c r="AR1500" i="1"/>
  <c r="AR1499" i="1"/>
  <c r="AR1498" i="1"/>
  <c r="AR1497" i="1"/>
  <c r="AR1496" i="1"/>
  <c r="AR1495" i="1"/>
  <c r="AR1494" i="1"/>
  <c r="AR1493" i="1"/>
  <c r="AR1492" i="1"/>
  <c r="AR1491" i="1"/>
  <c r="AR1490" i="1"/>
  <c r="AR1489" i="1"/>
  <c r="AR1488" i="1"/>
  <c r="AR1487" i="1"/>
  <c r="AR1486" i="1"/>
  <c r="AR1485" i="1"/>
  <c r="AR1484" i="1"/>
  <c r="AR1483" i="1"/>
  <c r="AR1482" i="1"/>
  <c r="AR1481" i="1"/>
  <c r="AR1480" i="1"/>
  <c r="AR1479" i="1"/>
  <c r="AR1478" i="1"/>
  <c r="AR1477" i="1"/>
  <c r="AR1476" i="1"/>
  <c r="AR1475" i="1"/>
  <c r="AR1474" i="1"/>
  <c r="AR1473" i="1"/>
  <c r="AR1472" i="1"/>
  <c r="AR1471" i="1"/>
  <c r="AR1470" i="1"/>
  <c r="AR1469" i="1"/>
  <c r="AR1468" i="1"/>
  <c r="AR1467" i="1"/>
  <c r="AR1466" i="1"/>
  <c r="AR1465" i="1"/>
  <c r="AR1464" i="1"/>
  <c r="AR1463" i="1"/>
  <c r="AR1462" i="1"/>
  <c r="AR1461" i="1"/>
  <c r="AR1460" i="1"/>
  <c r="AR1459" i="1"/>
  <c r="AR1458" i="1"/>
  <c r="AR1457" i="1"/>
  <c r="AR1456" i="1"/>
  <c r="AR1455" i="1"/>
  <c r="AR1454" i="1"/>
  <c r="AR1453" i="1"/>
  <c r="AR1452" i="1"/>
  <c r="AR1451" i="1"/>
  <c r="AR1450" i="1"/>
  <c r="AR1449" i="1"/>
  <c r="AR1448" i="1"/>
  <c r="AR1447" i="1"/>
  <c r="AR1446" i="1"/>
  <c r="AR1445" i="1"/>
  <c r="AR1444" i="1"/>
  <c r="AR1443" i="1"/>
  <c r="AR1442" i="1"/>
  <c r="AR1441" i="1"/>
  <c r="AR1440" i="1"/>
  <c r="AR1439" i="1"/>
  <c r="AR1438" i="1"/>
  <c r="AR1437" i="1"/>
  <c r="AR1436" i="1"/>
  <c r="AR1435" i="1"/>
  <c r="AR1434" i="1"/>
  <c r="AR1433" i="1"/>
  <c r="AR1432" i="1"/>
  <c r="AR1431" i="1"/>
  <c r="AR1430" i="1"/>
  <c r="AR1429" i="1"/>
  <c r="AR1428" i="1"/>
  <c r="AR1427" i="1"/>
  <c r="AR1426" i="1"/>
  <c r="AR1425" i="1"/>
  <c r="AR1424" i="1"/>
  <c r="AR1423" i="1"/>
  <c r="AR1422" i="1"/>
  <c r="AR1421" i="1"/>
  <c r="AR1420" i="1"/>
  <c r="AR1419" i="1"/>
  <c r="AR1418" i="1"/>
  <c r="AR1417" i="1"/>
  <c r="AR1416" i="1"/>
  <c r="AR1415" i="1"/>
  <c r="AR1414" i="1"/>
  <c r="AR1413" i="1"/>
  <c r="AR1412" i="1"/>
  <c r="AR1411" i="1"/>
  <c r="AR1410" i="1"/>
  <c r="AR1409" i="1"/>
  <c r="AR1408" i="1"/>
  <c r="AR1407" i="1"/>
  <c r="AR1406" i="1"/>
  <c r="AR1405" i="1"/>
  <c r="AR1404" i="1"/>
  <c r="AR1403" i="1"/>
  <c r="AR1402" i="1"/>
  <c r="AR1401" i="1"/>
  <c r="AR1400" i="1"/>
  <c r="AR1399" i="1"/>
  <c r="AR1398" i="1"/>
  <c r="AR1397" i="1"/>
  <c r="AR1396" i="1"/>
  <c r="AR1395" i="1"/>
  <c r="AR1394" i="1"/>
  <c r="AR1393" i="1"/>
  <c r="AR1392" i="1"/>
  <c r="AR1391" i="1"/>
  <c r="AR1390" i="1"/>
  <c r="AR1389" i="1"/>
  <c r="AR1388" i="1"/>
  <c r="AR1387" i="1"/>
  <c r="AR1386" i="1"/>
  <c r="AR1385" i="1"/>
  <c r="AR1384" i="1"/>
  <c r="AR1383" i="1"/>
  <c r="AR1382" i="1"/>
  <c r="AR1381" i="1"/>
  <c r="AR1380" i="1"/>
  <c r="AR1379" i="1"/>
  <c r="AR1378" i="1"/>
  <c r="AR1377" i="1"/>
  <c r="AR1376" i="1"/>
  <c r="AR1375" i="1"/>
  <c r="AR1374" i="1"/>
  <c r="AR1373" i="1"/>
  <c r="AR1372" i="1"/>
  <c r="AR1371" i="1"/>
  <c r="AR1370" i="1"/>
  <c r="AR1369" i="1"/>
  <c r="AR1368" i="1"/>
  <c r="AR1367" i="1"/>
  <c r="AR1366" i="1"/>
  <c r="AR1365" i="1"/>
  <c r="AR1364" i="1"/>
  <c r="AR1363" i="1"/>
  <c r="AR1362" i="1"/>
  <c r="AR1361" i="1"/>
  <c r="AR1360" i="1"/>
  <c r="AR1359" i="1"/>
  <c r="AR1358" i="1"/>
  <c r="AR1357" i="1"/>
  <c r="AR1356" i="1"/>
  <c r="AR1355" i="1"/>
  <c r="AR1354" i="1"/>
  <c r="AR1353" i="1"/>
  <c r="AR1352" i="1"/>
  <c r="AR1351" i="1"/>
  <c r="AR1350" i="1"/>
  <c r="AR1349" i="1"/>
  <c r="AR1348" i="1"/>
  <c r="AR1347" i="1"/>
  <c r="AR1346" i="1"/>
  <c r="AR1345" i="1"/>
  <c r="AR1344" i="1"/>
  <c r="AR1343" i="1"/>
  <c r="AR1342" i="1"/>
  <c r="AR1341" i="1"/>
  <c r="AR1340" i="1"/>
  <c r="AR1339" i="1"/>
  <c r="AR1338" i="1"/>
  <c r="AR1337" i="1"/>
  <c r="AR1336" i="1"/>
  <c r="AR1335" i="1"/>
  <c r="AR1334" i="1"/>
  <c r="AR1333" i="1"/>
  <c r="AR1332" i="1"/>
  <c r="AR1331" i="1"/>
  <c r="AR1330" i="1"/>
  <c r="AR1329" i="1"/>
  <c r="AR1328" i="1"/>
  <c r="AR1327" i="1"/>
  <c r="AR1326" i="1"/>
  <c r="AR1325" i="1"/>
  <c r="AR1324" i="1"/>
  <c r="AR1323" i="1"/>
  <c r="AR1322" i="1"/>
  <c r="AR1321" i="1"/>
  <c r="AR1320" i="1"/>
  <c r="AR1319" i="1"/>
  <c r="AR1318" i="1"/>
  <c r="AR1317" i="1"/>
  <c r="AR1316" i="1"/>
  <c r="AR1315" i="1"/>
  <c r="AR1314" i="1"/>
  <c r="AR1313" i="1"/>
  <c r="AR1312" i="1"/>
  <c r="AR1311" i="1"/>
  <c r="AR1310" i="1"/>
  <c r="AR1309" i="1"/>
  <c r="AR1308" i="1"/>
  <c r="AR1307" i="1"/>
  <c r="AR1306" i="1"/>
  <c r="AR1305" i="1"/>
  <c r="AR1304" i="1"/>
  <c r="AR1303" i="1"/>
  <c r="AR1302" i="1"/>
  <c r="AR1301" i="1"/>
  <c r="AR1300" i="1"/>
  <c r="AR1299" i="1"/>
  <c r="AR1298" i="1"/>
  <c r="AR1297" i="1"/>
  <c r="AR1296" i="1"/>
  <c r="AR1295" i="1"/>
  <c r="AR1294" i="1"/>
  <c r="AR1293" i="1"/>
  <c r="AR1292" i="1"/>
  <c r="AR1291" i="1"/>
  <c r="AR1290" i="1"/>
  <c r="AR1289" i="1"/>
  <c r="AR1288" i="1"/>
  <c r="AR1287" i="1"/>
  <c r="AR1286" i="1"/>
  <c r="AR1285" i="1"/>
  <c r="AR1284" i="1"/>
  <c r="AR1283" i="1"/>
  <c r="AR1282" i="1"/>
  <c r="AR1281" i="1"/>
  <c r="AR1280" i="1"/>
  <c r="AR1279" i="1"/>
  <c r="AR1278" i="1"/>
  <c r="AR1277" i="1"/>
  <c r="AR1276" i="1"/>
  <c r="AR1275" i="1"/>
  <c r="AR1274" i="1"/>
  <c r="AR1273" i="1"/>
  <c r="AR1272" i="1"/>
  <c r="AR1271" i="1"/>
  <c r="AR1270" i="1"/>
  <c r="AR1269" i="1"/>
  <c r="AR1268" i="1"/>
  <c r="AR1267" i="1"/>
  <c r="AR1266" i="1"/>
  <c r="AR1265" i="1"/>
  <c r="AR1264" i="1"/>
  <c r="AR1263" i="1"/>
  <c r="AR1262" i="1"/>
  <c r="AR1261" i="1"/>
  <c r="AR1260" i="1"/>
  <c r="AR1259" i="1"/>
  <c r="AR1258" i="1"/>
  <c r="AR1257" i="1"/>
  <c r="AR1256" i="1"/>
  <c r="AR1255" i="1"/>
  <c r="AR1254" i="1"/>
  <c r="AR1253" i="1"/>
  <c r="AR1252" i="1"/>
  <c r="AR1251" i="1"/>
  <c r="AR1250" i="1"/>
  <c r="AR1249" i="1"/>
  <c r="AR1248" i="1"/>
  <c r="AR1247" i="1"/>
  <c r="AR1246" i="1"/>
  <c r="AR1245" i="1"/>
  <c r="AR1244" i="1"/>
  <c r="AR1243" i="1"/>
  <c r="AR1242" i="1"/>
  <c r="AR1241" i="1"/>
  <c r="AR1240" i="1"/>
  <c r="AR1239" i="1"/>
  <c r="AR1238" i="1"/>
  <c r="AR1237" i="1"/>
  <c r="AR1236" i="1"/>
  <c r="AR1235" i="1"/>
  <c r="AR1234" i="1"/>
  <c r="AR1233" i="1"/>
  <c r="AR1232" i="1"/>
  <c r="AR1231" i="1"/>
  <c r="AR1230" i="1"/>
  <c r="AR1229" i="1"/>
  <c r="AR1228" i="1"/>
  <c r="AR1227" i="1"/>
  <c r="AR1226" i="1"/>
  <c r="AR1225" i="1"/>
  <c r="AR1224" i="1"/>
  <c r="AR1223" i="1"/>
  <c r="AR1222" i="1"/>
  <c r="AR1221" i="1"/>
  <c r="AR1220" i="1"/>
  <c r="AR1219" i="1"/>
  <c r="AR1218" i="1"/>
  <c r="AR1217" i="1"/>
  <c r="AR1216" i="1"/>
  <c r="AR1215" i="1"/>
  <c r="AR1214" i="1"/>
  <c r="AR1213" i="1"/>
  <c r="AR1212" i="1"/>
  <c r="AR1211" i="1"/>
  <c r="AR1210" i="1"/>
  <c r="AR1209" i="1"/>
  <c r="AR1208" i="1"/>
  <c r="AR1207" i="1"/>
  <c r="AR1206" i="1"/>
  <c r="AR1205" i="1"/>
  <c r="AR1204" i="1"/>
  <c r="AR1203" i="1"/>
  <c r="AR1202" i="1"/>
  <c r="AR1201" i="1"/>
  <c r="AR1200" i="1"/>
  <c r="AR1199" i="1"/>
  <c r="AR1198" i="1"/>
  <c r="AR1197" i="1"/>
  <c r="AR1196" i="1"/>
  <c r="AR1195" i="1"/>
  <c r="AR1194" i="1"/>
  <c r="AR1193" i="1"/>
  <c r="AR1192" i="1"/>
  <c r="AR1191" i="1"/>
  <c r="AR1190" i="1"/>
  <c r="AR1189" i="1"/>
  <c r="AR1188" i="1"/>
  <c r="AR1187" i="1"/>
  <c r="AR1186" i="1"/>
  <c r="AR1185" i="1"/>
  <c r="AR1184" i="1"/>
  <c r="AR1183" i="1"/>
  <c r="AR1182" i="1"/>
  <c r="AR1181" i="1"/>
  <c r="AR1180" i="1"/>
  <c r="AR1179" i="1"/>
  <c r="AR1178" i="1"/>
  <c r="AR1177" i="1"/>
  <c r="AR1176" i="1"/>
  <c r="AR1175" i="1"/>
  <c r="AR1174" i="1"/>
  <c r="AR1173" i="1"/>
  <c r="AR1172" i="1"/>
  <c r="AR1171" i="1"/>
  <c r="AR1170" i="1"/>
  <c r="AR1169" i="1"/>
  <c r="AR1168" i="1"/>
  <c r="AR1167" i="1"/>
  <c r="AR1166" i="1"/>
  <c r="AR1165" i="1"/>
  <c r="AR1164" i="1"/>
  <c r="AR1163" i="1"/>
  <c r="AR1162" i="1"/>
  <c r="AR1161" i="1"/>
  <c r="AR1160" i="1"/>
  <c r="AR1159" i="1"/>
  <c r="AR1158" i="1"/>
  <c r="AR1157" i="1"/>
  <c r="AR1156" i="1"/>
  <c r="AR1155" i="1"/>
  <c r="AR1154" i="1"/>
  <c r="AR1153" i="1"/>
  <c r="AR1152" i="1"/>
  <c r="AR1151" i="1"/>
  <c r="AR1150" i="1"/>
  <c r="AR1149" i="1"/>
  <c r="AR1148" i="1"/>
  <c r="AR1147" i="1"/>
  <c r="AR1146" i="1"/>
  <c r="AR1145" i="1"/>
  <c r="AR1144" i="1"/>
  <c r="AR1143" i="1"/>
  <c r="AR1142" i="1"/>
  <c r="AR1141" i="1"/>
  <c r="AR1140" i="1"/>
  <c r="AR1139" i="1"/>
  <c r="AR1138" i="1"/>
  <c r="AR1137" i="1"/>
  <c r="AR1136" i="1"/>
  <c r="AR1135" i="1"/>
  <c r="AR1134" i="1"/>
  <c r="AR1133" i="1"/>
  <c r="AR1132" i="1"/>
  <c r="AR1131" i="1"/>
  <c r="AR1130" i="1"/>
  <c r="AR1129" i="1"/>
  <c r="AR1128" i="1"/>
  <c r="AR1127" i="1"/>
  <c r="AR1126" i="1"/>
  <c r="AR1125" i="1"/>
  <c r="AR1124" i="1"/>
  <c r="AR1123" i="1"/>
  <c r="AR1122" i="1"/>
  <c r="AR1121" i="1"/>
  <c r="AR1120" i="1"/>
  <c r="AR1119" i="1"/>
  <c r="AR1118" i="1"/>
  <c r="AR1117" i="1"/>
  <c r="AR1116" i="1"/>
  <c r="AR1115" i="1"/>
  <c r="AR1114" i="1"/>
  <c r="AR1113" i="1"/>
  <c r="AR1112" i="1"/>
  <c r="AR1111" i="1"/>
  <c r="AR1110" i="1"/>
  <c r="AR1109" i="1"/>
  <c r="AR1108" i="1"/>
  <c r="AR1107" i="1"/>
  <c r="AR1106" i="1"/>
  <c r="AR1105" i="1"/>
  <c r="AR1104" i="1"/>
  <c r="AR1103" i="1"/>
  <c r="AR1102" i="1"/>
  <c r="AR1101" i="1"/>
  <c r="AR1100" i="1"/>
  <c r="AR1099" i="1"/>
  <c r="AR1098" i="1"/>
  <c r="AR1097" i="1"/>
  <c r="AR1096" i="1"/>
  <c r="AR1095" i="1"/>
  <c r="AR1094" i="1"/>
  <c r="AR1093" i="1"/>
  <c r="AR1092" i="1"/>
  <c r="AR1091" i="1"/>
  <c r="AR1090" i="1"/>
  <c r="AR1089" i="1"/>
  <c r="AR1088" i="1"/>
  <c r="AR1087" i="1"/>
  <c r="AR1086" i="1"/>
  <c r="AR1085" i="1"/>
  <c r="AR1084" i="1"/>
  <c r="AR1083" i="1"/>
  <c r="AR1082" i="1"/>
  <c r="AR1081" i="1"/>
  <c r="AR1080" i="1"/>
  <c r="AR1079" i="1"/>
  <c r="AR1078" i="1"/>
  <c r="AR1077" i="1"/>
  <c r="AR1076" i="1"/>
  <c r="AR1075" i="1"/>
  <c r="AR1074" i="1"/>
  <c r="AR1073" i="1"/>
  <c r="AR1072" i="1"/>
  <c r="AR1071" i="1"/>
  <c r="AR1070" i="1"/>
  <c r="AR1069" i="1"/>
  <c r="AR1068" i="1"/>
  <c r="AR1067" i="1"/>
  <c r="AR1066" i="1"/>
  <c r="AR1065" i="1"/>
  <c r="AR1064" i="1"/>
  <c r="AR1063" i="1"/>
  <c r="AR1062" i="1"/>
  <c r="AR1061" i="1"/>
  <c r="AR1060" i="1"/>
  <c r="AR1059" i="1"/>
  <c r="AR1058" i="1"/>
  <c r="AR1057" i="1"/>
  <c r="AR1056" i="1"/>
  <c r="AR1055" i="1"/>
  <c r="AR1054" i="1"/>
  <c r="AR1053" i="1"/>
  <c r="AR1052" i="1"/>
  <c r="AR1051" i="1"/>
  <c r="AR1050" i="1"/>
  <c r="AR1049" i="1"/>
  <c r="AR1048" i="1"/>
  <c r="AR1047" i="1"/>
  <c r="AR1046" i="1"/>
  <c r="AR1045" i="1"/>
  <c r="AR1044" i="1"/>
  <c r="AR1039" i="1"/>
  <c r="AR1038" i="1"/>
  <c r="AR1037" i="1"/>
  <c r="AR1036" i="1"/>
  <c r="AR1031" i="1"/>
  <c r="AR1030" i="1"/>
  <c r="AR1029" i="1"/>
  <c r="AR1028" i="1"/>
  <c r="AR1027" i="1"/>
  <c r="AR1026" i="1"/>
  <c r="AR1025" i="1"/>
  <c r="AR1024" i="1"/>
  <c r="AR1023" i="1"/>
  <c r="AR1022" i="1"/>
  <c r="AR1021" i="1"/>
  <c r="AR1020" i="1"/>
  <c r="AR1019" i="1"/>
  <c r="AR1018" i="1"/>
  <c r="AR1017" i="1"/>
  <c r="AR1016" i="1"/>
  <c r="AR1015" i="1"/>
  <c r="AR1014" i="1"/>
  <c r="AR1013" i="1"/>
  <c r="AR1012" i="1"/>
  <c r="AR1011" i="1"/>
  <c r="AR1010" i="1"/>
  <c r="AR1009" i="1"/>
  <c r="AR1008" i="1"/>
  <c r="AR1007" i="1"/>
  <c r="AR1006" i="1"/>
  <c r="AR1005" i="1"/>
  <c r="AR1004" i="1"/>
  <c r="AR1003" i="1"/>
  <c r="AR1002" i="1"/>
  <c r="AR1001" i="1"/>
  <c r="AR1000" i="1"/>
  <c r="AR999" i="1"/>
  <c r="AR998" i="1"/>
  <c r="AR997" i="1"/>
  <c r="AR996" i="1"/>
  <c r="AR995" i="1"/>
  <c r="AR994" i="1"/>
  <c r="AR993" i="1"/>
  <c r="AR992" i="1"/>
  <c r="AR991" i="1"/>
  <c r="AR990" i="1"/>
  <c r="AR989" i="1"/>
  <c r="AR988" i="1"/>
  <c r="AR987" i="1"/>
  <c r="AR986" i="1"/>
  <c r="AR985" i="1"/>
  <c r="AR984" i="1"/>
  <c r="AR983" i="1"/>
  <c r="AR982" i="1"/>
  <c r="AR981" i="1"/>
  <c r="AR980" i="1"/>
  <c r="AR979" i="1"/>
  <c r="AR978" i="1"/>
  <c r="AR977" i="1"/>
  <c r="AR976" i="1"/>
  <c r="AR975" i="1"/>
  <c r="AR974" i="1"/>
  <c r="AR973" i="1"/>
  <c r="AR972" i="1"/>
  <c r="AR971" i="1"/>
  <c r="AR970" i="1"/>
  <c r="AR969" i="1"/>
  <c r="AR968" i="1"/>
  <c r="AR967" i="1"/>
  <c r="AR966" i="1"/>
  <c r="AR965" i="1"/>
  <c r="AR964" i="1"/>
  <c r="AR963" i="1"/>
  <c r="AR962" i="1"/>
  <c r="AR961" i="1"/>
  <c r="AR960" i="1"/>
  <c r="AR959" i="1"/>
  <c r="AR958" i="1"/>
  <c r="AR957" i="1"/>
  <c r="AR956" i="1"/>
  <c r="AR955" i="1"/>
  <c r="AR954" i="1"/>
  <c r="AR953" i="1"/>
  <c r="AR952" i="1"/>
  <c r="AR951" i="1"/>
  <c r="AR950" i="1"/>
  <c r="AR949" i="1"/>
  <c r="AR948" i="1"/>
  <c r="AR947" i="1"/>
  <c r="AR946" i="1"/>
  <c r="AR945" i="1"/>
  <c r="AR944" i="1"/>
  <c r="AR943" i="1"/>
  <c r="AR942" i="1"/>
  <c r="AR941" i="1"/>
  <c r="AR940" i="1"/>
  <c r="AR939" i="1"/>
  <c r="AR938" i="1"/>
  <c r="AR937" i="1"/>
  <c r="AR936" i="1"/>
  <c r="AR935" i="1"/>
  <c r="AR934" i="1"/>
  <c r="AR933" i="1"/>
  <c r="AR932" i="1"/>
  <c r="AR931" i="1"/>
  <c r="AR930" i="1"/>
  <c r="AR929" i="1"/>
  <c r="AR928" i="1"/>
  <c r="AR927" i="1"/>
  <c r="AR926" i="1"/>
  <c r="AR925" i="1"/>
  <c r="AR924" i="1"/>
  <c r="AR923" i="1"/>
  <c r="AR922" i="1"/>
  <c r="AR921" i="1"/>
  <c r="AR920" i="1"/>
  <c r="AR919" i="1"/>
  <c r="AR918" i="1"/>
  <c r="AR917" i="1"/>
  <c r="AR916" i="1"/>
  <c r="AR915" i="1"/>
  <c r="AR914" i="1"/>
  <c r="AR913" i="1"/>
  <c r="AR912" i="1"/>
  <c r="AR911" i="1"/>
  <c r="AR910" i="1"/>
  <c r="AR909" i="1"/>
  <c r="AR908" i="1"/>
  <c r="AR907" i="1"/>
  <c r="AR906" i="1"/>
  <c r="AR905" i="1"/>
  <c r="AR904" i="1"/>
  <c r="AR903" i="1"/>
  <c r="AR902" i="1"/>
  <c r="AR901" i="1"/>
  <c r="AR900" i="1"/>
  <c r="AR899" i="1"/>
  <c r="AR898" i="1"/>
  <c r="AR897" i="1"/>
  <c r="AR896" i="1"/>
  <c r="AR895" i="1"/>
  <c r="AR894" i="1"/>
  <c r="AR893" i="1"/>
  <c r="AR892" i="1"/>
  <c r="AR891" i="1"/>
  <c r="AR890" i="1"/>
  <c r="AR889" i="1"/>
  <c r="AR888" i="1"/>
  <c r="AR887" i="1"/>
  <c r="AR886" i="1"/>
  <c r="AR885" i="1"/>
  <c r="AR884" i="1"/>
  <c r="AR883" i="1"/>
  <c r="AR882" i="1"/>
  <c r="AR881" i="1"/>
  <c r="AR880" i="1"/>
  <c r="AR879" i="1"/>
  <c r="AR878" i="1"/>
  <c r="AR877" i="1"/>
  <c r="AR876" i="1"/>
  <c r="AR875" i="1"/>
  <c r="AR874" i="1"/>
  <c r="AR873" i="1"/>
  <c r="AR872" i="1"/>
  <c r="AR871" i="1"/>
  <c r="AR870" i="1"/>
  <c r="AR869" i="1"/>
  <c r="AR868" i="1"/>
  <c r="AR867" i="1"/>
  <c r="AR866" i="1"/>
  <c r="AR865" i="1"/>
  <c r="AR864" i="1"/>
  <c r="AR863" i="1"/>
  <c r="AR862" i="1"/>
  <c r="AR861" i="1"/>
  <c r="AR860" i="1"/>
  <c r="AR859" i="1"/>
  <c r="AR858" i="1"/>
  <c r="AR857" i="1"/>
  <c r="AR854" i="1"/>
  <c r="AR853" i="1"/>
  <c r="AR852" i="1"/>
  <c r="AR851" i="1"/>
  <c r="AR850" i="1"/>
  <c r="AR849" i="1"/>
  <c r="AR848" i="1"/>
  <c r="AR847" i="1"/>
  <c r="AR846" i="1"/>
  <c r="AR845" i="1"/>
  <c r="AR844" i="1"/>
  <c r="AR843" i="1"/>
  <c r="AR842" i="1"/>
  <c r="AR841" i="1"/>
  <c r="AR840" i="1"/>
  <c r="AR839" i="1"/>
  <c r="AR838" i="1"/>
  <c r="AR837" i="1"/>
  <c r="AR836" i="1"/>
  <c r="AR835" i="1"/>
  <c r="AR834" i="1"/>
  <c r="AR833" i="1"/>
  <c r="AR832" i="1"/>
  <c r="AR831" i="1"/>
  <c r="AR830" i="1"/>
  <c r="AR829" i="1"/>
  <c r="AR828" i="1"/>
  <c r="AR827" i="1"/>
  <c r="AR826" i="1"/>
  <c r="AR825" i="1"/>
  <c r="AR824" i="1"/>
  <c r="AR823" i="1"/>
  <c r="AR822" i="1"/>
  <c r="AR821" i="1"/>
  <c r="AR820" i="1"/>
  <c r="AR819" i="1"/>
  <c r="AR818" i="1"/>
  <c r="AR817" i="1"/>
  <c r="AR816" i="1"/>
  <c r="AR815" i="1"/>
  <c r="AR814" i="1"/>
  <c r="AR813" i="1"/>
  <c r="AR812" i="1"/>
  <c r="AR811" i="1"/>
  <c r="AR810" i="1"/>
  <c r="AR809" i="1"/>
  <c r="AR808" i="1"/>
  <c r="AR807" i="1"/>
  <c r="AR806" i="1"/>
  <c r="AR805" i="1"/>
  <c r="AR804" i="1"/>
  <c r="AR803" i="1"/>
  <c r="AR802" i="1"/>
  <c r="AR801" i="1"/>
  <c r="AR800" i="1"/>
  <c r="AR799" i="1"/>
  <c r="AR798" i="1"/>
  <c r="AR797" i="1"/>
  <c r="AR796" i="1"/>
  <c r="AR795" i="1"/>
  <c r="AR794" i="1"/>
  <c r="AR793" i="1"/>
  <c r="AR792" i="1"/>
  <c r="AR791" i="1"/>
  <c r="AR790" i="1"/>
  <c r="AR789" i="1"/>
  <c r="AR788" i="1"/>
  <c r="AR787" i="1"/>
  <c r="AR786" i="1"/>
  <c r="AR785" i="1"/>
  <c r="AR784" i="1"/>
  <c r="AR783" i="1"/>
  <c r="AR782" i="1"/>
  <c r="AR781" i="1"/>
  <c r="AR780" i="1"/>
  <c r="AR779" i="1"/>
  <c r="AR778" i="1"/>
  <c r="AR777" i="1"/>
  <c r="AR776" i="1"/>
  <c r="AR775" i="1"/>
  <c r="AR774" i="1"/>
  <c r="AR773" i="1"/>
  <c r="AR772" i="1"/>
  <c r="AR771" i="1"/>
  <c r="AR770" i="1"/>
  <c r="AR769" i="1"/>
  <c r="AR768" i="1"/>
  <c r="AR767" i="1"/>
  <c r="AR766" i="1"/>
  <c r="AR765" i="1"/>
  <c r="AR764" i="1"/>
  <c r="AR763" i="1"/>
  <c r="AR762" i="1"/>
  <c r="AR761" i="1"/>
  <c r="AR760" i="1"/>
  <c r="AR759" i="1"/>
  <c r="AR758" i="1"/>
  <c r="AR757" i="1"/>
  <c r="AR756" i="1"/>
  <c r="AR755" i="1"/>
  <c r="AR754" i="1"/>
  <c r="AR753" i="1"/>
  <c r="AR752" i="1"/>
  <c r="AR751" i="1"/>
  <c r="AR750" i="1"/>
  <c r="AR749" i="1"/>
  <c r="AR748" i="1"/>
  <c r="AR747" i="1"/>
  <c r="AR746" i="1"/>
  <c r="AR745" i="1"/>
  <c r="AR744" i="1"/>
  <c r="AR743" i="1"/>
  <c r="AR742" i="1"/>
  <c r="AR741" i="1"/>
  <c r="AR740" i="1"/>
  <c r="AR739" i="1"/>
  <c r="AR738" i="1"/>
  <c r="AR737" i="1"/>
  <c r="AR736" i="1"/>
  <c r="AR735" i="1"/>
  <c r="AR734" i="1"/>
  <c r="AR733" i="1"/>
  <c r="AR732" i="1"/>
  <c r="AR731" i="1"/>
  <c r="AR730" i="1"/>
  <c r="AR729" i="1"/>
  <c r="AR728" i="1"/>
  <c r="AR727" i="1"/>
  <c r="AR726" i="1"/>
  <c r="AR725" i="1"/>
  <c r="AR724" i="1"/>
  <c r="AR723" i="1"/>
  <c r="AR722" i="1"/>
  <c r="AR721" i="1"/>
  <c r="AR720" i="1"/>
  <c r="AR719" i="1"/>
  <c r="AR718" i="1"/>
  <c r="AR717" i="1"/>
  <c r="AR716" i="1"/>
  <c r="AR715" i="1"/>
  <c r="AR714" i="1"/>
  <c r="AR713" i="1"/>
  <c r="AR712" i="1"/>
  <c r="AR711" i="1"/>
  <c r="AR710" i="1"/>
  <c r="AR709" i="1"/>
  <c r="AR708" i="1"/>
  <c r="AR707" i="1"/>
  <c r="AR706" i="1"/>
  <c r="AR705" i="1"/>
  <c r="AR704" i="1"/>
  <c r="AR703" i="1"/>
  <c r="AR702" i="1"/>
  <c r="AR701" i="1"/>
  <c r="AR700" i="1"/>
  <c r="AR699" i="1"/>
  <c r="AR698" i="1"/>
  <c r="AR697" i="1"/>
  <c r="AR696" i="1"/>
  <c r="AR695" i="1"/>
  <c r="AR694" i="1"/>
  <c r="AR693" i="1"/>
  <c r="AR692" i="1"/>
  <c r="AR691" i="1"/>
  <c r="AR690" i="1"/>
  <c r="AR689" i="1"/>
  <c r="AR688" i="1"/>
  <c r="AR687" i="1"/>
  <c r="AR686" i="1"/>
  <c r="AR685" i="1"/>
  <c r="AR684" i="1"/>
  <c r="AR683" i="1"/>
  <c r="AR682" i="1"/>
  <c r="AR681" i="1"/>
  <c r="AR680" i="1"/>
  <c r="AR679" i="1"/>
  <c r="AR678" i="1"/>
  <c r="AR677" i="1"/>
  <c r="AR676" i="1"/>
  <c r="AR675" i="1"/>
  <c r="AR674" i="1"/>
  <c r="AR673" i="1"/>
  <c r="AR672" i="1"/>
  <c r="AR671" i="1"/>
  <c r="AR670" i="1"/>
  <c r="AR669" i="1"/>
  <c r="AR668" i="1"/>
  <c r="AR667" i="1"/>
  <c r="AR666" i="1"/>
  <c r="AR665" i="1"/>
  <c r="AR664" i="1"/>
  <c r="AR663" i="1"/>
  <c r="AR662" i="1"/>
  <c r="AR661" i="1"/>
  <c r="AR660" i="1"/>
  <c r="AR659" i="1"/>
  <c r="AR658" i="1"/>
  <c r="AR657" i="1"/>
  <c r="AR656" i="1"/>
  <c r="AR655" i="1"/>
  <c r="AR654" i="1"/>
  <c r="AR653" i="1"/>
  <c r="AR652" i="1"/>
  <c r="AR651" i="1"/>
  <c r="AR650" i="1"/>
  <c r="AR649" i="1"/>
  <c r="AR648" i="1"/>
  <c r="AR647" i="1"/>
  <c r="AR646" i="1"/>
  <c r="AR645" i="1"/>
  <c r="AR644" i="1"/>
  <c r="AR643" i="1"/>
  <c r="AR642" i="1"/>
  <c r="AR641" i="1"/>
  <c r="AR640" i="1"/>
  <c r="AR639" i="1"/>
  <c r="AR638" i="1"/>
  <c r="AR637" i="1"/>
  <c r="AR636" i="1"/>
  <c r="AR635" i="1"/>
  <c r="AR634" i="1"/>
  <c r="AR633" i="1"/>
  <c r="AR632" i="1"/>
  <c r="AR631" i="1"/>
  <c r="AR630" i="1"/>
  <c r="AR629" i="1"/>
  <c r="AR628" i="1"/>
  <c r="AR627" i="1"/>
  <c r="AR626" i="1"/>
  <c r="AR625" i="1"/>
  <c r="AR624" i="1"/>
  <c r="AR623" i="1"/>
  <c r="AR622" i="1"/>
  <c r="AR621" i="1"/>
  <c r="AR620" i="1"/>
  <c r="AR619" i="1"/>
  <c r="AR618" i="1"/>
  <c r="AR617" i="1"/>
  <c r="AR616" i="1"/>
  <c r="AR615" i="1"/>
  <c r="AR614" i="1"/>
  <c r="AR613" i="1"/>
  <c r="AR612" i="1"/>
  <c r="AR611" i="1"/>
  <c r="AR610" i="1"/>
  <c r="AR609" i="1"/>
  <c r="AR608" i="1"/>
  <c r="AR607" i="1"/>
  <c r="AR606" i="1"/>
  <c r="AR605" i="1"/>
  <c r="AR604" i="1"/>
  <c r="AR603" i="1"/>
  <c r="AR602" i="1"/>
  <c r="AR601" i="1"/>
  <c r="AR600" i="1"/>
  <c r="AR599" i="1"/>
  <c r="AR598" i="1"/>
  <c r="AR597" i="1"/>
  <c r="AR596" i="1"/>
  <c r="AR595" i="1"/>
  <c r="AR594" i="1"/>
  <c r="AR593" i="1"/>
  <c r="AR592" i="1"/>
  <c r="AR591" i="1"/>
  <c r="AR590" i="1"/>
  <c r="AR589" i="1"/>
  <c r="AR588" i="1"/>
  <c r="AR587" i="1"/>
  <c r="AR586" i="1"/>
  <c r="AR585" i="1"/>
  <c r="AR584" i="1"/>
  <c r="AR583" i="1"/>
  <c r="AR582" i="1"/>
  <c r="AR581" i="1"/>
  <c r="AR580" i="1"/>
  <c r="AR579" i="1"/>
  <c r="AR578" i="1"/>
  <c r="AR577" i="1"/>
  <c r="AR576" i="1"/>
  <c r="AR575" i="1"/>
  <c r="AR574" i="1"/>
  <c r="AR573" i="1"/>
  <c r="AR572" i="1"/>
  <c r="AR571" i="1"/>
  <c r="AR570" i="1"/>
  <c r="AR569" i="1"/>
  <c r="AR568" i="1"/>
  <c r="AR567" i="1"/>
  <c r="AR566" i="1"/>
  <c r="AR565" i="1"/>
  <c r="AR564" i="1"/>
  <c r="AR563" i="1"/>
  <c r="AR562" i="1"/>
  <c r="AR561" i="1"/>
  <c r="AR560" i="1"/>
  <c r="AR559" i="1"/>
  <c r="AR558" i="1"/>
  <c r="AR557" i="1"/>
  <c r="AR556" i="1"/>
  <c r="AR555" i="1"/>
  <c r="AR554" i="1"/>
  <c r="AR553" i="1"/>
  <c r="AR552" i="1"/>
  <c r="AR551" i="1"/>
  <c r="AR550" i="1"/>
  <c r="AR549" i="1"/>
  <c r="AR548" i="1"/>
  <c r="AR547" i="1"/>
  <c r="AR546" i="1"/>
  <c r="AR545" i="1"/>
  <c r="AR544" i="1"/>
  <c r="AR543" i="1"/>
  <c r="AR542" i="1"/>
  <c r="AR541" i="1"/>
  <c r="AR540" i="1"/>
  <c r="AR539" i="1"/>
  <c r="AR538" i="1"/>
  <c r="AR537" i="1"/>
  <c r="AR536" i="1"/>
  <c r="AR535" i="1"/>
  <c r="AR534" i="1"/>
  <c r="AR533" i="1"/>
  <c r="AR532" i="1"/>
  <c r="AR531" i="1"/>
  <c r="AR530" i="1"/>
  <c r="AR529" i="1"/>
  <c r="AR528" i="1"/>
  <c r="AR527" i="1"/>
  <c r="AR526" i="1"/>
  <c r="AR525" i="1"/>
  <c r="AR524" i="1"/>
  <c r="AR523" i="1"/>
  <c r="AR522" i="1"/>
  <c r="AR521" i="1"/>
  <c r="AR520" i="1"/>
  <c r="AR519" i="1"/>
  <c r="AR518" i="1"/>
  <c r="AR517" i="1"/>
  <c r="AR516" i="1"/>
  <c r="AR515" i="1"/>
  <c r="AR514" i="1"/>
  <c r="AR513" i="1"/>
  <c r="AR512" i="1"/>
  <c r="AR511" i="1"/>
  <c r="AR510" i="1"/>
  <c r="AR509" i="1"/>
  <c r="AR508" i="1"/>
  <c r="AR507" i="1"/>
  <c r="AR506" i="1"/>
  <c r="AR505" i="1"/>
  <c r="AR504" i="1"/>
  <c r="AR503" i="1"/>
  <c r="AR502" i="1"/>
  <c r="AR501" i="1"/>
  <c r="AR500" i="1"/>
  <c r="AR499" i="1"/>
  <c r="AR498" i="1"/>
  <c r="AR497" i="1"/>
  <c r="AR496" i="1"/>
  <c r="AR495" i="1"/>
  <c r="AR494" i="1"/>
  <c r="AR493" i="1"/>
  <c r="AR492" i="1"/>
  <c r="AR491" i="1"/>
  <c r="AR490" i="1"/>
  <c r="AR489" i="1"/>
  <c r="AR488" i="1"/>
  <c r="AR487" i="1"/>
  <c r="AR486" i="1"/>
  <c r="AR485" i="1"/>
  <c r="AR484" i="1"/>
  <c r="AR483" i="1"/>
  <c r="AR482" i="1"/>
  <c r="AR481" i="1"/>
  <c r="AR480" i="1"/>
  <c r="AR479" i="1"/>
  <c r="AR478" i="1"/>
  <c r="AR477" i="1"/>
  <c r="AR476" i="1"/>
  <c r="AR475" i="1"/>
  <c r="AR474" i="1"/>
  <c r="AR473" i="1"/>
  <c r="AR472" i="1"/>
  <c r="AR471" i="1"/>
  <c r="AR470" i="1"/>
  <c r="AR469" i="1"/>
  <c r="AR468" i="1"/>
  <c r="AR467" i="1"/>
  <c r="AR466" i="1"/>
  <c r="AR465" i="1"/>
  <c r="AR464" i="1"/>
  <c r="AR463" i="1"/>
  <c r="AR462" i="1"/>
  <c r="AR461" i="1"/>
  <c r="AR460" i="1"/>
  <c r="AR459" i="1"/>
  <c r="AR458" i="1"/>
  <c r="AR457" i="1"/>
  <c r="AR456" i="1"/>
  <c r="AR455" i="1"/>
  <c r="AR454" i="1"/>
  <c r="AR453" i="1"/>
  <c r="AR452" i="1"/>
  <c r="AR451" i="1"/>
  <c r="AR450" i="1"/>
  <c r="AR449" i="1"/>
  <c r="AR448" i="1"/>
  <c r="AR447" i="1"/>
  <c r="AR446" i="1"/>
  <c r="AR445" i="1"/>
  <c r="AR444" i="1"/>
  <c r="AR443" i="1"/>
  <c r="AR442" i="1"/>
  <c r="AR441" i="1"/>
  <c r="AR440" i="1"/>
  <c r="AR439" i="1"/>
  <c r="AR438" i="1"/>
  <c r="AR437" i="1"/>
  <c r="AR436" i="1"/>
  <c r="AR435" i="1"/>
  <c r="AR434" i="1"/>
  <c r="AR433" i="1"/>
  <c r="AR432" i="1"/>
  <c r="AR431" i="1"/>
  <c r="AR430" i="1"/>
  <c r="AR429" i="1"/>
  <c r="AR428" i="1"/>
  <c r="AR427" i="1"/>
  <c r="AR426" i="1"/>
  <c r="AR425" i="1"/>
  <c r="AR424" i="1"/>
  <c r="AR423" i="1"/>
  <c r="AR422" i="1"/>
  <c r="AR421" i="1"/>
  <c r="AR420" i="1"/>
  <c r="AR419" i="1"/>
  <c r="AR418" i="1"/>
  <c r="AR417" i="1"/>
  <c r="AR416" i="1"/>
  <c r="AR415" i="1"/>
  <c r="AR414" i="1"/>
  <c r="AR413" i="1"/>
  <c r="AR412" i="1"/>
  <c r="AR411" i="1"/>
  <c r="AR410" i="1"/>
  <c r="AR409" i="1"/>
  <c r="AR408" i="1"/>
  <c r="AR407" i="1"/>
  <c r="AR406" i="1"/>
  <c r="AR405" i="1"/>
  <c r="AR404" i="1"/>
  <c r="AR403" i="1"/>
  <c r="AR402" i="1"/>
  <c r="AR401" i="1"/>
  <c r="AR400" i="1"/>
  <c r="AR399" i="1"/>
  <c r="AR398" i="1"/>
  <c r="AR397" i="1"/>
  <c r="AR396" i="1"/>
  <c r="AR395" i="1"/>
  <c r="AR394" i="1"/>
  <c r="AR393" i="1"/>
  <c r="AR392" i="1"/>
  <c r="AR391" i="1"/>
  <c r="AR390" i="1"/>
  <c r="AR389" i="1"/>
  <c r="AR388" i="1"/>
  <c r="AR387" i="1"/>
  <c r="AR386" i="1"/>
  <c r="AR385" i="1"/>
  <c r="AR384" i="1"/>
  <c r="AR383" i="1"/>
  <c r="AR382" i="1"/>
  <c r="AR381" i="1"/>
  <c r="AR380" i="1"/>
  <c r="AR379" i="1"/>
  <c r="AR378" i="1"/>
  <c r="AR377" i="1"/>
  <c r="AR376" i="1"/>
  <c r="AR375" i="1"/>
  <c r="AR374" i="1"/>
  <c r="AR373" i="1"/>
  <c r="AR372" i="1"/>
  <c r="AR371" i="1"/>
  <c r="AR370" i="1"/>
  <c r="AR369" i="1"/>
  <c r="AR368" i="1"/>
  <c r="AR367" i="1"/>
  <c r="AR366" i="1"/>
  <c r="AR365" i="1"/>
  <c r="AR364" i="1"/>
  <c r="AR363" i="1"/>
  <c r="AR362" i="1"/>
  <c r="AR361" i="1"/>
  <c r="AR360" i="1"/>
  <c r="AR359" i="1"/>
  <c r="AR358" i="1"/>
  <c r="AR357" i="1"/>
  <c r="AR356" i="1"/>
  <c r="AR355" i="1"/>
  <c r="AR354" i="1"/>
  <c r="AR353" i="1"/>
  <c r="AR352" i="1"/>
  <c r="AR351" i="1"/>
  <c r="AR350" i="1"/>
  <c r="AR349" i="1"/>
  <c r="AR348" i="1"/>
  <c r="AR347" i="1"/>
  <c r="AR346" i="1"/>
  <c r="AR345" i="1"/>
  <c r="AR344" i="1"/>
  <c r="AR343" i="1"/>
  <c r="AR342" i="1"/>
  <c r="AR341" i="1"/>
  <c r="AR340" i="1"/>
  <c r="AR339" i="1"/>
  <c r="AR338" i="1"/>
  <c r="AR337" i="1"/>
  <c r="AR336" i="1"/>
  <c r="AR335" i="1"/>
  <c r="AR334" i="1"/>
  <c r="AR333" i="1"/>
  <c r="AR332" i="1"/>
  <c r="AR331" i="1"/>
  <c r="AR330" i="1"/>
  <c r="AR329" i="1"/>
  <c r="AR328" i="1"/>
  <c r="AR327" i="1"/>
  <c r="AR326" i="1"/>
  <c r="AR325" i="1"/>
  <c r="AR324" i="1"/>
  <c r="AR323" i="1"/>
  <c r="AR322" i="1"/>
  <c r="AR321" i="1"/>
  <c r="AR320" i="1"/>
  <c r="AR319" i="1"/>
  <c r="AR318" i="1"/>
  <c r="AR317" i="1"/>
  <c r="AR316" i="1"/>
  <c r="AR315" i="1"/>
  <c r="AR314" i="1"/>
  <c r="AR313" i="1"/>
  <c r="AR312" i="1"/>
  <c r="AR311" i="1"/>
  <c r="AR310" i="1"/>
  <c r="AR309" i="1"/>
  <c r="AR308" i="1"/>
  <c r="AR307" i="1"/>
  <c r="AR306" i="1"/>
  <c r="AR305" i="1"/>
  <c r="AR304" i="1"/>
  <c r="AR303" i="1"/>
  <c r="AR302" i="1"/>
  <c r="AR301" i="1"/>
  <c r="AR300" i="1"/>
  <c r="AR299" i="1"/>
  <c r="AR298" i="1"/>
  <c r="AR297" i="1"/>
  <c r="AR296" i="1"/>
  <c r="AR295" i="1"/>
  <c r="AR294" i="1"/>
  <c r="AR293" i="1"/>
  <c r="AR292" i="1"/>
  <c r="AR291" i="1"/>
  <c r="AR290" i="1"/>
  <c r="AR289" i="1"/>
  <c r="AR288" i="1"/>
  <c r="AR287" i="1"/>
  <c r="AR286" i="1"/>
  <c r="AR285" i="1"/>
  <c r="AR284" i="1"/>
  <c r="AR283" i="1"/>
  <c r="AR282" i="1"/>
  <c r="AR281" i="1"/>
  <c r="AR280" i="1"/>
  <c r="AR279" i="1"/>
  <c r="AR278" i="1"/>
  <c r="AR277" i="1"/>
  <c r="AR276" i="1"/>
  <c r="AR275" i="1"/>
  <c r="AR274" i="1"/>
  <c r="AR273" i="1"/>
  <c r="AR272" i="1"/>
  <c r="AR271" i="1"/>
  <c r="AR270" i="1"/>
  <c r="AR269" i="1"/>
  <c r="AR268" i="1"/>
  <c r="AR267" i="1"/>
  <c r="AR266" i="1"/>
  <c r="AR265" i="1"/>
  <c r="AR264" i="1"/>
  <c r="AR263" i="1"/>
  <c r="AR262" i="1"/>
  <c r="AR261" i="1"/>
  <c r="AR260" i="1"/>
  <c r="AR259" i="1"/>
  <c r="AR258" i="1"/>
  <c r="AR257" i="1"/>
  <c r="AR256" i="1"/>
  <c r="AR255" i="1"/>
  <c r="AR254" i="1"/>
  <c r="AR253" i="1"/>
  <c r="AR252" i="1"/>
  <c r="AR251" i="1"/>
  <c r="AR250" i="1"/>
  <c r="AR249" i="1"/>
  <c r="AR248" i="1"/>
  <c r="AR247" i="1"/>
  <c r="AR246" i="1"/>
  <c r="AR245" i="1"/>
  <c r="AR244" i="1"/>
  <c r="AR243" i="1"/>
  <c r="AR242" i="1"/>
  <c r="AR241" i="1"/>
  <c r="AR240" i="1"/>
  <c r="AR239" i="1"/>
  <c r="AR238" i="1"/>
  <c r="AR237" i="1"/>
  <c r="AR236" i="1"/>
  <c r="AR235" i="1"/>
  <c r="AR234" i="1"/>
  <c r="AR233" i="1"/>
  <c r="AR232" i="1"/>
  <c r="AR231" i="1"/>
  <c r="AR230" i="1"/>
  <c r="AR229" i="1"/>
  <c r="AR228" i="1"/>
  <c r="AR227" i="1"/>
  <c r="AR226" i="1"/>
  <c r="AR225" i="1"/>
  <c r="AR224" i="1"/>
  <c r="AR223" i="1"/>
  <c r="AR222" i="1"/>
  <c r="AR221" i="1"/>
  <c r="AR220" i="1"/>
  <c r="AR219" i="1"/>
  <c r="AR218" i="1"/>
  <c r="AR217" i="1"/>
  <c r="AR216" i="1"/>
  <c r="AR215" i="1"/>
  <c r="AR214" i="1"/>
  <c r="AR213" i="1"/>
  <c r="AR212" i="1"/>
  <c r="AR211" i="1"/>
  <c r="AR210" i="1"/>
  <c r="AR209" i="1"/>
  <c r="AR208" i="1"/>
  <c r="AR207" i="1"/>
  <c r="AR206" i="1"/>
  <c r="AR205" i="1"/>
  <c r="AR204" i="1"/>
  <c r="AR203" i="1"/>
  <c r="AR202" i="1"/>
  <c r="AR201" i="1"/>
  <c r="AR200" i="1"/>
  <c r="AR199" i="1"/>
  <c r="AR198" i="1"/>
  <c r="AR197" i="1"/>
  <c r="AR196" i="1"/>
  <c r="AR195" i="1"/>
  <c r="AR194" i="1"/>
  <c r="AR193" i="1"/>
  <c r="AR192" i="1"/>
  <c r="AR191" i="1"/>
  <c r="AR190" i="1"/>
  <c r="AR189" i="1"/>
  <c r="AR188" i="1"/>
  <c r="AR187" i="1"/>
  <c r="AR186" i="1"/>
  <c r="AR185" i="1"/>
  <c r="AR184" i="1"/>
  <c r="AR183" i="1"/>
  <c r="AR182" i="1"/>
  <c r="AR181" i="1"/>
  <c r="AR180" i="1"/>
  <c r="AR179" i="1"/>
  <c r="AR178" i="1"/>
  <c r="AR177" i="1"/>
  <c r="AR176" i="1"/>
  <c r="AR175" i="1"/>
  <c r="AR174" i="1"/>
  <c r="AR173" i="1"/>
  <c r="AR172" i="1"/>
  <c r="AR171" i="1"/>
  <c r="AR170" i="1"/>
  <c r="AR169" i="1"/>
  <c r="AR168" i="1"/>
  <c r="AR167" i="1"/>
  <c r="AR166" i="1"/>
  <c r="AR165" i="1"/>
  <c r="AR164" i="1"/>
  <c r="AR163" i="1"/>
  <c r="AR162" i="1"/>
  <c r="AR161" i="1"/>
  <c r="AR160" i="1"/>
  <c r="AR159" i="1"/>
  <c r="AR158" i="1"/>
  <c r="AR157" i="1"/>
  <c r="AR156" i="1"/>
  <c r="AR155" i="1"/>
  <c r="AR154" i="1"/>
  <c r="AR153" i="1"/>
  <c r="AG1969" i="1"/>
  <c r="AG1968" i="1"/>
  <c r="AG1967" i="1"/>
  <c r="AG1966" i="1"/>
  <c r="AG1965" i="1"/>
  <c r="AG1964" i="1"/>
  <c r="AG1963" i="1"/>
  <c r="AG1962" i="1"/>
  <c r="AG1961" i="1"/>
  <c r="AG1960" i="1"/>
  <c r="AG1959" i="1"/>
  <c r="AG1958" i="1"/>
  <c r="AG1957" i="1"/>
  <c r="AG1956" i="1"/>
  <c r="AG1955" i="1"/>
  <c r="AG1954" i="1"/>
  <c r="AG1953" i="1"/>
  <c r="AG1952" i="1"/>
  <c r="AG1951" i="1"/>
  <c r="AG1950" i="1"/>
  <c r="AG1949" i="1"/>
  <c r="AG1948" i="1"/>
  <c r="AG1947" i="1"/>
  <c r="AG1946" i="1"/>
  <c r="AG1945" i="1"/>
  <c r="AG1944" i="1"/>
  <c r="AG1943" i="1"/>
  <c r="AG1942" i="1"/>
  <c r="AG1941" i="1"/>
  <c r="AG1940" i="1"/>
  <c r="AG1939" i="1"/>
  <c r="AG1938" i="1"/>
  <c r="AG1937" i="1"/>
  <c r="AG1936" i="1"/>
  <c r="AG1935" i="1"/>
  <c r="AG1934" i="1"/>
  <c r="AG1933" i="1"/>
  <c r="AG1932" i="1"/>
  <c r="AG1931" i="1"/>
  <c r="AG1930" i="1"/>
  <c r="AG1929" i="1"/>
  <c r="AG1928" i="1"/>
  <c r="AG1927" i="1"/>
  <c r="AG1926" i="1"/>
  <c r="AG1925" i="1"/>
  <c r="AG1924" i="1"/>
  <c r="AG1923" i="1"/>
  <c r="AG1922" i="1"/>
  <c r="AG1921" i="1"/>
  <c r="AG1920" i="1"/>
  <c r="AG1919" i="1"/>
  <c r="AG1918" i="1"/>
  <c r="AG1917" i="1"/>
  <c r="AG1916" i="1"/>
  <c r="AG1915" i="1"/>
  <c r="AG1914" i="1"/>
  <c r="AG1913" i="1"/>
  <c r="AG1912" i="1"/>
  <c r="AG1911" i="1"/>
  <c r="AG1910" i="1"/>
  <c r="AG1909" i="1"/>
  <c r="AG1908" i="1"/>
  <c r="AG1907" i="1"/>
  <c r="AG1906" i="1"/>
  <c r="AG1905" i="1"/>
  <c r="AG1904" i="1"/>
  <c r="AG1903" i="1"/>
  <c r="AG1902" i="1"/>
  <c r="AG1901" i="1"/>
  <c r="AG1900" i="1"/>
  <c r="AG1899" i="1"/>
  <c r="AG1898" i="1"/>
  <c r="AG1897" i="1"/>
  <c r="AG1896" i="1"/>
  <c r="AG1895" i="1"/>
  <c r="AG1894" i="1"/>
  <c r="AG1893" i="1"/>
  <c r="AG1892" i="1"/>
  <c r="AG1891" i="1"/>
  <c r="AG1890" i="1"/>
  <c r="AG1889" i="1"/>
  <c r="AG1888" i="1"/>
  <c r="AG1887" i="1"/>
  <c r="AG1886" i="1"/>
  <c r="AG1885" i="1"/>
  <c r="AG1884" i="1"/>
  <c r="AG1883" i="1"/>
  <c r="AG1882" i="1"/>
  <c r="AG1881" i="1"/>
  <c r="AG1880" i="1"/>
  <c r="AG1879" i="1"/>
  <c r="AG1878" i="1"/>
  <c r="AG1877" i="1"/>
  <c r="AG1876" i="1"/>
  <c r="AG1875" i="1"/>
  <c r="AG1874" i="1"/>
  <c r="AG1873" i="1"/>
  <c r="AG1872" i="1"/>
  <c r="AG1871" i="1"/>
  <c r="AG1870" i="1"/>
  <c r="AG1869" i="1"/>
  <c r="AG1868" i="1"/>
  <c r="AG1867" i="1"/>
  <c r="AG1866" i="1"/>
  <c r="AG1865" i="1"/>
  <c r="AG1864" i="1"/>
  <c r="AG1863" i="1"/>
  <c r="AG1862" i="1"/>
  <c r="AG1861" i="1"/>
  <c r="AG1860" i="1"/>
  <c r="AG1859" i="1"/>
  <c r="AG1858" i="1"/>
  <c r="AG1857" i="1"/>
  <c r="AG1856" i="1"/>
  <c r="AG1855" i="1"/>
  <c r="AG1854" i="1"/>
  <c r="AG1853" i="1"/>
  <c r="AG1852" i="1"/>
  <c r="AG1851" i="1"/>
  <c r="AG1850" i="1"/>
  <c r="AG1849" i="1"/>
  <c r="AG1848" i="1"/>
  <c r="AG1847" i="1"/>
  <c r="AG1846" i="1"/>
  <c r="AG1845" i="1"/>
  <c r="AG1844" i="1"/>
  <c r="AG1843" i="1"/>
  <c r="AG1842" i="1"/>
  <c r="AG1841" i="1"/>
  <c r="AG1840" i="1"/>
  <c r="AG1839" i="1"/>
  <c r="AG1838" i="1"/>
  <c r="AG1837" i="1"/>
  <c r="AG1836" i="1"/>
  <c r="AG1835" i="1"/>
  <c r="AG1834" i="1"/>
  <c r="AG1833" i="1"/>
  <c r="AG1832" i="1"/>
  <c r="AG1831" i="1"/>
  <c r="AG1830" i="1"/>
  <c r="AG1829" i="1"/>
  <c r="AG1828" i="1"/>
  <c r="AG1827" i="1"/>
  <c r="AG1826" i="1"/>
  <c r="AG1825" i="1"/>
  <c r="AG1824" i="1"/>
  <c r="AG1823" i="1"/>
  <c r="AG1822" i="1"/>
  <c r="AG1821" i="1"/>
  <c r="AG1820" i="1"/>
  <c r="AG1819" i="1"/>
  <c r="AG1818" i="1"/>
  <c r="AG1817" i="1"/>
  <c r="AG1816" i="1"/>
  <c r="AG1815" i="1"/>
  <c r="AG1814" i="1"/>
  <c r="AG1813" i="1"/>
  <c r="AG1812" i="1"/>
  <c r="AG1811" i="1"/>
  <c r="AG1810" i="1"/>
  <c r="AG1809" i="1"/>
  <c r="AG1808" i="1"/>
  <c r="AG1807" i="1"/>
  <c r="AG1806" i="1"/>
  <c r="AG1805" i="1"/>
  <c r="AG1804" i="1"/>
  <c r="AG1803" i="1"/>
  <c r="AG1802" i="1"/>
  <c r="AG1801" i="1"/>
  <c r="AG1800" i="1"/>
  <c r="AG1799" i="1"/>
  <c r="AG1798" i="1"/>
  <c r="AG1797" i="1"/>
  <c r="AG1796" i="1"/>
  <c r="AG1795" i="1"/>
  <c r="AG1794" i="1"/>
  <c r="AG1793" i="1"/>
  <c r="AG1792" i="1"/>
  <c r="AG1791" i="1"/>
  <c r="AG1790" i="1"/>
  <c r="AG1789" i="1"/>
  <c r="AG1788" i="1"/>
  <c r="AG1787" i="1"/>
  <c r="AG1786" i="1"/>
  <c r="AG1785" i="1"/>
  <c r="AG1784" i="1"/>
  <c r="AG1783" i="1"/>
  <c r="AG1782" i="1"/>
  <c r="AG1781" i="1"/>
  <c r="AG1780" i="1"/>
  <c r="AG1779" i="1"/>
  <c r="AG1778" i="1"/>
  <c r="AG1777" i="1"/>
  <c r="AG1776" i="1"/>
  <c r="AG1775" i="1"/>
  <c r="AG1774" i="1"/>
  <c r="AG1773" i="1"/>
  <c r="AG1772" i="1"/>
  <c r="AG1771" i="1"/>
  <c r="AG1770" i="1"/>
  <c r="AG1769" i="1"/>
  <c r="AG1768" i="1"/>
  <c r="AG1767" i="1"/>
  <c r="AG1766" i="1"/>
  <c r="AG1765" i="1"/>
  <c r="AG1764" i="1"/>
  <c r="AG1763" i="1"/>
  <c r="AG1762" i="1"/>
  <c r="AG1761" i="1"/>
  <c r="AG1760" i="1"/>
  <c r="AG1759" i="1"/>
  <c r="AG1758" i="1"/>
  <c r="AG1757" i="1"/>
  <c r="AG1756" i="1"/>
  <c r="AG1755" i="1"/>
  <c r="AG1754" i="1"/>
  <c r="AG1753" i="1"/>
  <c r="AG1752" i="1"/>
  <c r="AG1751" i="1"/>
  <c r="AG1750" i="1"/>
  <c r="AG1749" i="1"/>
  <c r="AG1748" i="1"/>
  <c r="AG1747" i="1"/>
  <c r="AG1746" i="1"/>
  <c r="AG1745" i="1"/>
  <c r="AG1744" i="1"/>
  <c r="AG1743" i="1"/>
  <c r="AG1742" i="1"/>
  <c r="AG1741" i="1"/>
  <c r="AG1740" i="1"/>
  <c r="AG1739" i="1"/>
  <c r="AG1738" i="1"/>
  <c r="AG1737" i="1"/>
  <c r="AG1736" i="1"/>
  <c r="AG1735" i="1"/>
  <c r="AG1734" i="1"/>
  <c r="AG1733" i="1"/>
  <c r="AG1732" i="1"/>
  <c r="AG1731" i="1"/>
  <c r="AG1730" i="1"/>
  <c r="AG1729" i="1"/>
  <c r="AG1728" i="1"/>
  <c r="AG1727" i="1"/>
  <c r="AG1726" i="1"/>
  <c r="AG1725" i="1"/>
  <c r="AG1724" i="1"/>
  <c r="AG1723" i="1"/>
  <c r="AG1722" i="1"/>
  <c r="AG1721" i="1"/>
  <c r="AG1720" i="1"/>
  <c r="AG1719" i="1"/>
  <c r="AG1718" i="1"/>
  <c r="AG1717" i="1"/>
  <c r="AG1716" i="1"/>
  <c r="AG1715" i="1"/>
  <c r="AG1714" i="1"/>
  <c r="AG1713" i="1"/>
  <c r="AG1712" i="1"/>
  <c r="AG1711" i="1"/>
  <c r="AG1710" i="1"/>
  <c r="AG1709" i="1"/>
  <c r="AG1708" i="1"/>
  <c r="AG1707" i="1"/>
  <c r="AG1706" i="1"/>
  <c r="AG1705" i="1"/>
  <c r="AG1704" i="1"/>
  <c r="AG1703" i="1"/>
  <c r="AG1702" i="1"/>
  <c r="AG1701" i="1"/>
  <c r="AG1700" i="1"/>
  <c r="AG1699" i="1"/>
  <c r="AG1698" i="1"/>
  <c r="AG1697" i="1"/>
  <c r="AG1696" i="1"/>
  <c r="AG1695" i="1"/>
  <c r="AG1694" i="1"/>
  <c r="AG1693" i="1"/>
  <c r="AG1692" i="1"/>
  <c r="AG1691" i="1"/>
  <c r="AG1690" i="1"/>
  <c r="AG1689" i="1"/>
  <c r="AG1688" i="1"/>
  <c r="AG1687" i="1"/>
  <c r="AG1686" i="1"/>
  <c r="AG1685" i="1"/>
  <c r="AG1684" i="1"/>
  <c r="AG1683" i="1"/>
  <c r="AG1682" i="1"/>
  <c r="AG1681" i="1"/>
  <c r="AG1680" i="1"/>
  <c r="AG1679" i="1"/>
  <c r="AG1678" i="1"/>
  <c r="AG1677" i="1"/>
  <c r="AG1676" i="1"/>
  <c r="AG1675" i="1"/>
  <c r="AG1674" i="1"/>
  <c r="AG1673" i="1"/>
  <c r="AG1672" i="1"/>
  <c r="AG1671" i="1"/>
  <c r="AG1670" i="1"/>
  <c r="AG1669" i="1"/>
  <c r="AG1668" i="1"/>
  <c r="AG1667" i="1"/>
  <c r="AG1666" i="1"/>
  <c r="AG1665" i="1"/>
  <c r="AG1664" i="1"/>
  <c r="AG1663" i="1"/>
  <c r="AG1662" i="1"/>
  <c r="AG1661" i="1"/>
  <c r="AG1660" i="1"/>
  <c r="AG1659" i="1"/>
  <c r="AG1658" i="1"/>
  <c r="AG1657" i="1"/>
  <c r="AG1656" i="1"/>
  <c r="AG1655" i="1"/>
  <c r="AG1654" i="1"/>
  <c r="AG1653" i="1"/>
  <c r="AG1652" i="1"/>
  <c r="AG1651" i="1"/>
  <c r="AG1650" i="1"/>
  <c r="AG1649" i="1"/>
  <c r="AG1648" i="1"/>
  <c r="AG1647" i="1"/>
  <c r="AG1646" i="1"/>
  <c r="AG1645" i="1"/>
  <c r="AG1644" i="1"/>
  <c r="AG1643" i="1"/>
  <c r="AG1642" i="1"/>
  <c r="AG1641" i="1"/>
  <c r="AG1640" i="1"/>
  <c r="AG1639" i="1"/>
  <c r="AG1638" i="1"/>
  <c r="AG1637" i="1"/>
  <c r="AG1636" i="1"/>
  <c r="AG1635" i="1"/>
  <c r="AG1634" i="1"/>
  <c r="AG1633" i="1"/>
  <c r="AG1632" i="1"/>
  <c r="AG1631" i="1"/>
  <c r="AG1630" i="1"/>
  <c r="AG1629" i="1"/>
  <c r="AG1628" i="1"/>
  <c r="AG1627" i="1"/>
  <c r="AG1626" i="1"/>
  <c r="AG1625" i="1"/>
  <c r="AG1624" i="1"/>
  <c r="AG1623" i="1"/>
  <c r="AG1622" i="1"/>
  <c r="AG1621" i="1"/>
  <c r="AG1620" i="1"/>
  <c r="AG1619" i="1"/>
  <c r="AG1618" i="1"/>
  <c r="AG1617" i="1"/>
  <c r="AG1616" i="1"/>
  <c r="AG1615" i="1"/>
  <c r="AG1614" i="1"/>
  <c r="AG1613" i="1"/>
  <c r="AG1612" i="1"/>
  <c r="AG1611" i="1"/>
  <c r="AG1610" i="1"/>
  <c r="AG1609" i="1"/>
  <c r="AG1608" i="1"/>
  <c r="AG1607" i="1"/>
  <c r="AG1606" i="1"/>
  <c r="AG1605" i="1"/>
  <c r="AG1604" i="1"/>
  <c r="AG1603" i="1"/>
  <c r="AG1602" i="1"/>
  <c r="AG1601" i="1"/>
  <c r="AG1600" i="1"/>
  <c r="AG1599" i="1"/>
  <c r="AG1598" i="1"/>
  <c r="AG1597" i="1"/>
  <c r="AG1596" i="1"/>
  <c r="AG1595" i="1"/>
  <c r="AG1594" i="1"/>
  <c r="AG1593" i="1"/>
  <c r="AG1592" i="1"/>
  <c r="AG1591" i="1"/>
  <c r="AG1590" i="1"/>
  <c r="AG1589" i="1"/>
  <c r="AG1588" i="1"/>
  <c r="AG1587" i="1"/>
  <c r="AG1586" i="1"/>
  <c r="AG1585" i="1"/>
  <c r="AG1584" i="1"/>
  <c r="AG1583" i="1"/>
  <c r="AG1582" i="1"/>
  <c r="AG1581" i="1"/>
  <c r="AG1580" i="1"/>
  <c r="AG1579" i="1"/>
  <c r="AG1578" i="1"/>
  <c r="AG1577" i="1"/>
  <c r="AG1576" i="1"/>
  <c r="AG1575" i="1"/>
  <c r="AG1574" i="1"/>
  <c r="AG1573" i="1"/>
  <c r="AG1572" i="1"/>
  <c r="AG1571" i="1"/>
  <c r="AG1570" i="1"/>
  <c r="AG1569" i="1"/>
  <c r="AG1568" i="1"/>
  <c r="AG1567" i="1"/>
  <c r="AG1566" i="1"/>
  <c r="AG1565" i="1"/>
  <c r="AG1564" i="1"/>
  <c r="AG1563" i="1"/>
  <c r="AG1562" i="1"/>
  <c r="AG1561" i="1"/>
  <c r="AG1560" i="1"/>
  <c r="AG1559" i="1"/>
  <c r="AG1558" i="1"/>
  <c r="AG1557" i="1"/>
  <c r="AG1556" i="1"/>
  <c r="AG1555" i="1"/>
  <c r="AG1554" i="1"/>
  <c r="AG1553" i="1"/>
  <c r="AG1552" i="1"/>
  <c r="AG1551" i="1"/>
  <c r="AG1550" i="1"/>
  <c r="AG1549" i="1"/>
  <c r="AG1548" i="1"/>
  <c r="AG1547" i="1"/>
  <c r="AG1546" i="1"/>
  <c r="AG1545" i="1"/>
  <c r="AG1544" i="1"/>
  <c r="AG1543" i="1"/>
  <c r="AG1542" i="1"/>
  <c r="AG1541" i="1"/>
  <c r="AG1540" i="1"/>
  <c r="AG1539" i="1"/>
  <c r="AG1538" i="1"/>
  <c r="AG1537" i="1"/>
  <c r="AG1536" i="1"/>
  <c r="AG1535" i="1"/>
  <c r="AG1534" i="1"/>
  <c r="AG1533" i="1"/>
  <c r="AG1532" i="1"/>
  <c r="AG1531" i="1"/>
  <c r="AG1530" i="1"/>
  <c r="AG1529" i="1"/>
  <c r="AG1528" i="1"/>
  <c r="AG1527" i="1"/>
  <c r="AG1526" i="1"/>
  <c r="AG1525" i="1"/>
  <c r="AG1524" i="1"/>
  <c r="AG1523" i="1"/>
  <c r="AG1522" i="1"/>
  <c r="AG1521" i="1"/>
  <c r="AG1520" i="1"/>
  <c r="AG1519" i="1"/>
  <c r="AG1518" i="1"/>
  <c r="AG1517" i="1"/>
  <c r="AG1516" i="1"/>
  <c r="AG1515" i="1"/>
  <c r="AG1514" i="1"/>
  <c r="AG1513" i="1"/>
  <c r="AG1512" i="1"/>
  <c r="AG1511" i="1"/>
  <c r="AG1510" i="1"/>
  <c r="AG1509" i="1"/>
  <c r="AG1508" i="1"/>
  <c r="AG1507" i="1"/>
  <c r="AG1506" i="1"/>
  <c r="AG1505" i="1"/>
  <c r="AG1504" i="1"/>
  <c r="AG1503" i="1"/>
  <c r="AG1502" i="1"/>
  <c r="AG1501" i="1"/>
  <c r="AG1500" i="1"/>
  <c r="AG1499" i="1"/>
  <c r="AG1498" i="1"/>
  <c r="AG1497" i="1"/>
  <c r="AG1496" i="1"/>
  <c r="AG1495" i="1"/>
  <c r="AG1494" i="1"/>
  <c r="AG1493" i="1"/>
  <c r="AG1492" i="1"/>
  <c r="AG1491" i="1"/>
  <c r="AG1490" i="1"/>
  <c r="AG1489" i="1"/>
  <c r="AG1488" i="1"/>
  <c r="AG1487" i="1"/>
  <c r="AG1486" i="1"/>
  <c r="AG1485" i="1"/>
  <c r="AG1484" i="1"/>
  <c r="AG1483" i="1"/>
  <c r="AG1482" i="1"/>
  <c r="AG1481" i="1"/>
  <c r="AG1480" i="1"/>
  <c r="AG1479" i="1"/>
  <c r="AG1478" i="1"/>
  <c r="AG1477" i="1"/>
  <c r="AG1476" i="1"/>
  <c r="AG1475" i="1"/>
  <c r="AG1474" i="1"/>
  <c r="AG1473" i="1"/>
  <c r="AG1472" i="1"/>
  <c r="AG1471" i="1"/>
  <c r="AG1470" i="1"/>
  <c r="AG1469" i="1"/>
  <c r="AG1468" i="1"/>
  <c r="AG1467" i="1"/>
  <c r="AG1466" i="1"/>
  <c r="AG1465" i="1"/>
  <c r="AG1464" i="1"/>
  <c r="AG1463" i="1"/>
  <c r="AG1462" i="1"/>
  <c r="AG1461" i="1"/>
  <c r="AG1460" i="1"/>
  <c r="AG1459" i="1"/>
  <c r="AG1458" i="1"/>
  <c r="AG1457" i="1"/>
  <c r="AG1456" i="1"/>
  <c r="AG1455" i="1"/>
  <c r="AG1454" i="1"/>
  <c r="AG1453" i="1"/>
  <c r="AG1452" i="1"/>
  <c r="AG1451" i="1"/>
  <c r="AG1450" i="1"/>
  <c r="AG1449" i="1"/>
  <c r="AG1448" i="1"/>
  <c r="AG1447" i="1"/>
  <c r="AG1446" i="1"/>
  <c r="AG1445" i="1"/>
  <c r="AG1444" i="1"/>
  <c r="AG1443" i="1"/>
  <c r="AG1442" i="1"/>
  <c r="AG1441" i="1"/>
  <c r="AG1440" i="1"/>
  <c r="AG1439" i="1"/>
  <c r="AG1438" i="1"/>
  <c r="AG1437" i="1"/>
  <c r="AG1436" i="1"/>
  <c r="AG1435" i="1"/>
  <c r="AG1434" i="1"/>
  <c r="AG1433" i="1"/>
  <c r="AG1432" i="1"/>
  <c r="AG1431" i="1"/>
  <c r="AG1430" i="1"/>
  <c r="AG1429" i="1"/>
  <c r="AG1428" i="1"/>
  <c r="AG1427" i="1"/>
  <c r="AG1426" i="1"/>
  <c r="AG1425" i="1"/>
  <c r="AG1424" i="1"/>
  <c r="AG1423" i="1"/>
  <c r="AG1422" i="1"/>
  <c r="AG1421" i="1"/>
  <c r="AG1420" i="1"/>
  <c r="AG1419" i="1"/>
  <c r="AG1418" i="1"/>
  <c r="AG1417" i="1"/>
  <c r="AG1416" i="1"/>
  <c r="AG1415" i="1"/>
  <c r="AG1414" i="1"/>
  <c r="AG1413" i="1"/>
  <c r="AG1412" i="1"/>
  <c r="AG1411" i="1"/>
  <c r="AG1410" i="1"/>
  <c r="AG1409" i="1"/>
  <c r="AG1408" i="1"/>
  <c r="AG1407" i="1"/>
  <c r="AG1406" i="1"/>
  <c r="AG1405" i="1"/>
  <c r="AG1404" i="1"/>
  <c r="AG1403" i="1"/>
  <c r="AG1402" i="1"/>
  <c r="AG1401" i="1"/>
  <c r="AG1400" i="1"/>
  <c r="AG1399" i="1"/>
  <c r="AG1398" i="1"/>
  <c r="AG1397" i="1"/>
  <c r="AG1396" i="1"/>
  <c r="AG1395" i="1"/>
  <c r="AG1394" i="1"/>
  <c r="AG1393" i="1"/>
  <c r="AG1392" i="1"/>
  <c r="AG1391" i="1"/>
  <c r="AG1390" i="1"/>
  <c r="AG1389" i="1"/>
  <c r="AG1388" i="1"/>
  <c r="AG1387" i="1"/>
  <c r="AG1386" i="1"/>
  <c r="AG1385" i="1"/>
  <c r="AG1384" i="1"/>
  <c r="AG1383" i="1"/>
  <c r="AG1382" i="1"/>
  <c r="AG1381" i="1"/>
  <c r="AG1380" i="1"/>
  <c r="AG1379" i="1"/>
  <c r="AG1378" i="1"/>
  <c r="AG1377" i="1"/>
  <c r="AG1376" i="1"/>
  <c r="AG1375" i="1"/>
  <c r="AG1374" i="1"/>
  <c r="AG1373" i="1"/>
  <c r="AG1372" i="1"/>
  <c r="AG1371" i="1"/>
  <c r="AG1370" i="1"/>
  <c r="AG1369" i="1"/>
  <c r="AG1368" i="1"/>
  <c r="AG1367" i="1"/>
  <c r="AG1366" i="1"/>
  <c r="AG1365" i="1"/>
  <c r="AG1364" i="1"/>
  <c r="AG1363" i="1"/>
  <c r="AG1362" i="1"/>
  <c r="AG1361" i="1"/>
  <c r="AG1360" i="1"/>
  <c r="AG1359" i="1"/>
  <c r="AG1358" i="1"/>
  <c r="AG1357" i="1"/>
  <c r="AG1356" i="1"/>
  <c r="AG1355" i="1"/>
  <c r="AG1354" i="1"/>
  <c r="AG1353" i="1"/>
  <c r="AG1352" i="1"/>
  <c r="AG1351" i="1"/>
  <c r="AG1350" i="1"/>
  <c r="AG1349" i="1"/>
  <c r="AG1348" i="1"/>
  <c r="AG1347" i="1"/>
  <c r="AG1346" i="1"/>
  <c r="AG1345" i="1"/>
  <c r="AG1344" i="1"/>
  <c r="AG1343" i="1"/>
  <c r="AG1342" i="1"/>
  <c r="AG1341" i="1"/>
  <c r="AG1340" i="1"/>
  <c r="AG1339" i="1"/>
  <c r="AG1338" i="1"/>
  <c r="AG1337" i="1"/>
  <c r="AG1336" i="1"/>
  <c r="AG1335" i="1"/>
  <c r="AG1334" i="1"/>
  <c r="AG1333" i="1"/>
  <c r="AG1332" i="1"/>
  <c r="AG1331" i="1"/>
  <c r="AG1330" i="1"/>
  <c r="AG1329" i="1"/>
  <c r="AG1328" i="1"/>
  <c r="AG1327" i="1"/>
  <c r="AG1326" i="1"/>
  <c r="AG1325" i="1"/>
  <c r="AG1324" i="1"/>
  <c r="AG1323" i="1"/>
  <c r="AG1322" i="1"/>
  <c r="AG1321" i="1"/>
  <c r="AG1320" i="1"/>
  <c r="AG1319" i="1"/>
  <c r="AG1318" i="1"/>
  <c r="AG1317" i="1"/>
  <c r="AG1316" i="1"/>
  <c r="AG1315" i="1"/>
  <c r="AG1314" i="1"/>
  <c r="AG1313" i="1"/>
  <c r="AG1312" i="1"/>
  <c r="AG1311" i="1"/>
  <c r="AG1310" i="1"/>
  <c r="AG1309" i="1"/>
  <c r="AG1308" i="1"/>
  <c r="AG1307" i="1"/>
  <c r="AG1306" i="1"/>
  <c r="AG1305" i="1"/>
  <c r="AG1304" i="1"/>
  <c r="AG1303" i="1"/>
  <c r="AG1302" i="1"/>
  <c r="AG1301" i="1"/>
  <c r="AG1300" i="1"/>
  <c r="AG1299" i="1"/>
  <c r="AG1298" i="1"/>
  <c r="AG1297" i="1"/>
  <c r="AG1296" i="1"/>
  <c r="AG1295" i="1"/>
  <c r="AG1294" i="1"/>
  <c r="AG1293" i="1"/>
  <c r="AG1292" i="1"/>
  <c r="AG1291" i="1"/>
  <c r="AG1290" i="1"/>
  <c r="AG1289" i="1"/>
  <c r="AG1288" i="1"/>
  <c r="AG1287" i="1"/>
  <c r="AG1286" i="1"/>
  <c r="AG1285" i="1"/>
  <c r="AG1284" i="1"/>
  <c r="AG1283" i="1"/>
  <c r="AG1282" i="1"/>
  <c r="AG1281" i="1"/>
  <c r="AG1280" i="1"/>
  <c r="AG1279" i="1"/>
  <c r="AG1278" i="1"/>
  <c r="AG1277" i="1"/>
  <c r="AG1276" i="1"/>
  <c r="AG1275" i="1"/>
  <c r="AG1274" i="1"/>
  <c r="AG1273" i="1"/>
  <c r="AG1272" i="1"/>
  <c r="AG1271" i="1"/>
  <c r="AG1270" i="1"/>
  <c r="AG1269" i="1"/>
  <c r="AG1268" i="1"/>
  <c r="AG1267" i="1"/>
  <c r="AG1266" i="1"/>
  <c r="AG1265" i="1"/>
  <c r="AG1264" i="1"/>
  <c r="AG1263" i="1"/>
  <c r="AG1262" i="1"/>
  <c r="AG1261" i="1"/>
  <c r="AG1260" i="1"/>
  <c r="AG1259" i="1"/>
  <c r="AG1258" i="1"/>
  <c r="AG1257" i="1"/>
  <c r="AG1256" i="1"/>
  <c r="AG1255" i="1"/>
  <c r="AG1254" i="1"/>
  <c r="AG1253" i="1"/>
  <c r="AG1252" i="1"/>
  <c r="AG1251" i="1"/>
  <c r="AG1250" i="1"/>
  <c r="AG1249" i="1"/>
  <c r="AG1248" i="1"/>
  <c r="AG1247" i="1"/>
  <c r="AG1246" i="1"/>
  <c r="AG1245" i="1"/>
  <c r="AG1244" i="1"/>
  <c r="AG1243" i="1"/>
  <c r="AG1242" i="1"/>
  <c r="AG1241" i="1"/>
  <c r="AG1240" i="1"/>
  <c r="AG1239" i="1"/>
  <c r="AG1238" i="1"/>
  <c r="AG1237" i="1"/>
  <c r="AG1236" i="1"/>
  <c r="AG1235" i="1"/>
  <c r="AG1234" i="1"/>
  <c r="AG1233" i="1"/>
  <c r="AG1232" i="1"/>
  <c r="AG1231" i="1"/>
  <c r="AG1230" i="1"/>
  <c r="AG1229" i="1"/>
  <c r="AG1228" i="1"/>
  <c r="AG1227" i="1"/>
  <c r="AG1226" i="1"/>
  <c r="AG1225" i="1"/>
  <c r="AG1224" i="1"/>
  <c r="AG1223" i="1"/>
  <c r="AG1222" i="1"/>
  <c r="AG1221" i="1"/>
  <c r="AG1220" i="1"/>
  <c r="AG1219" i="1"/>
  <c r="AG1218" i="1"/>
  <c r="AG1217" i="1"/>
  <c r="AG1216" i="1"/>
  <c r="AG1215" i="1"/>
  <c r="AG1214" i="1"/>
  <c r="AG1213" i="1"/>
  <c r="AG1212" i="1"/>
  <c r="AG1211" i="1"/>
  <c r="AG1210" i="1"/>
  <c r="AG1209" i="1"/>
  <c r="AG1208" i="1"/>
  <c r="AG1207" i="1"/>
  <c r="AG1206" i="1"/>
  <c r="AG1205" i="1"/>
  <c r="AG1204" i="1"/>
  <c r="AG1203" i="1"/>
  <c r="AG1202" i="1"/>
  <c r="AG1201" i="1"/>
  <c r="AG1200" i="1"/>
  <c r="AG1199" i="1"/>
  <c r="AG1198" i="1"/>
  <c r="AG1197" i="1"/>
  <c r="AG1196" i="1"/>
  <c r="AG1195" i="1"/>
  <c r="AG1194" i="1"/>
  <c r="AG1193" i="1"/>
  <c r="AG1192" i="1"/>
  <c r="AG1191" i="1"/>
  <c r="AG1190" i="1"/>
  <c r="AG1189" i="1"/>
  <c r="AG1188" i="1"/>
  <c r="AG1187" i="1"/>
  <c r="AG1186" i="1"/>
  <c r="AG1185" i="1"/>
  <c r="AG1184" i="1"/>
  <c r="AG1183" i="1"/>
  <c r="AG1182" i="1"/>
  <c r="AG1181" i="1"/>
  <c r="AG1180" i="1"/>
  <c r="AG1179" i="1"/>
  <c r="AG1178" i="1"/>
  <c r="AG1177" i="1"/>
  <c r="AG1176" i="1"/>
  <c r="AG1175" i="1"/>
  <c r="AG1174" i="1"/>
  <c r="AG1173" i="1"/>
  <c r="AG1172" i="1"/>
  <c r="AG1171" i="1"/>
  <c r="AG1170" i="1"/>
  <c r="AG1169" i="1"/>
  <c r="AG1168" i="1"/>
  <c r="AG1167" i="1"/>
  <c r="AG1166" i="1"/>
  <c r="AG1165" i="1"/>
  <c r="AG1164" i="1"/>
  <c r="AG1163" i="1"/>
  <c r="AG1162" i="1"/>
  <c r="AG1161" i="1"/>
  <c r="AG1160" i="1"/>
  <c r="AG1159" i="1"/>
  <c r="AG1158" i="1"/>
  <c r="AG1157" i="1"/>
  <c r="AG1156" i="1"/>
  <c r="AG1155" i="1"/>
  <c r="AG1154" i="1"/>
  <c r="AG1153" i="1"/>
  <c r="AG1152" i="1"/>
  <c r="AG1151" i="1"/>
  <c r="AG1150" i="1"/>
  <c r="AG1149" i="1"/>
  <c r="AG1148" i="1"/>
  <c r="AG1147" i="1"/>
  <c r="AG1146" i="1"/>
  <c r="AG1145" i="1"/>
  <c r="AG1144" i="1"/>
  <c r="AG1143" i="1"/>
  <c r="AG1142" i="1"/>
  <c r="AG1141" i="1"/>
  <c r="AG1140" i="1"/>
  <c r="AG1139" i="1"/>
  <c r="AG1138" i="1"/>
  <c r="AG1137" i="1"/>
  <c r="AG1136" i="1"/>
  <c r="AG1135" i="1"/>
  <c r="AG1134" i="1"/>
  <c r="AG1133" i="1"/>
  <c r="AG1132" i="1"/>
  <c r="AG1131" i="1"/>
  <c r="AG1130" i="1"/>
  <c r="AG1129" i="1"/>
  <c r="AG1128" i="1"/>
  <c r="AG1127" i="1"/>
  <c r="AG1126" i="1"/>
  <c r="AG1125" i="1"/>
  <c r="AG1124" i="1"/>
  <c r="AG1123" i="1"/>
  <c r="AG1122" i="1"/>
  <c r="AG1121" i="1"/>
  <c r="AG1120" i="1"/>
  <c r="AG1119" i="1"/>
  <c r="AG1118" i="1"/>
  <c r="AG1117" i="1"/>
  <c r="AG1116" i="1"/>
  <c r="AG1115" i="1"/>
  <c r="AG1114" i="1"/>
  <c r="AG1113" i="1"/>
  <c r="AG1112" i="1"/>
  <c r="AG1111" i="1"/>
  <c r="AG1110" i="1"/>
  <c r="AG1109" i="1"/>
  <c r="AG1108" i="1"/>
  <c r="AG1107" i="1"/>
  <c r="AG1106" i="1"/>
  <c r="AG1105" i="1"/>
  <c r="AG1104" i="1"/>
  <c r="AG1103" i="1"/>
  <c r="AG1102" i="1"/>
  <c r="AG1101" i="1"/>
  <c r="AG1100" i="1"/>
  <c r="AG1099" i="1"/>
  <c r="AG1098" i="1"/>
  <c r="AG1097" i="1"/>
  <c r="AG1096" i="1"/>
  <c r="AG1095" i="1"/>
  <c r="AG1094" i="1"/>
  <c r="AG1093" i="1"/>
  <c r="AG1092" i="1"/>
  <c r="AG1091" i="1"/>
  <c r="AG1090" i="1"/>
  <c r="AG1089" i="1"/>
  <c r="AG1088" i="1"/>
  <c r="AG1087" i="1"/>
  <c r="AG1086" i="1"/>
  <c r="AG1085" i="1"/>
  <c r="AG1084" i="1"/>
  <c r="AG1083" i="1"/>
  <c r="AG1082" i="1"/>
  <c r="AG1081" i="1"/>
  <c r="AG1080" i="1"/>
  <c r="AG1079" i="1"/>
  <c r="AG1078" i="1"/>
  <c r="AG1077" i="1"/>
  <c r="AG1076" i="1"/>
  <c r="AG1075" i="1"/>
  <c r="AG1074" i="1"/>
  <c r="AG1073" i="1"/>
  <c r="AG1072" i="1"/>
  <c r="AG1071" i="1"/>
  <c r="AG1070" i="1"/>
  <c r="AG1069" i="1"/>
  <c r="AG1068" i="1"/>
  <c r="AG1067" i="1"/>
  <c r="AG1066" i="1"/>
  <c r="AG1065" i="1"/>
  <c r="AG1064" i="1"/>
  <c r="AG1063" i="1"/>
  <c r="AG1062" i="1"/>
  <c r="AG1061" i="1"/>
  <c r="AG1060" i="1"/>
  <c r="AG1059" i="1"/>
  <c r="AG1058" i="1"/>
  <c r="AG1057" i="1"/>
  <c r="AG1056" i="1"/>
  <c r="AG1055" i="1"/>
  <c r="AG1054" i="1"/>
  <c r="AG1053" i="1"/>
  <c r="AG1052" i="1"/>
  <c r="AG1051" i="1"/>
  <c r="AG1050" i="1"/>
  <c r="AG1049" i="1"/>
  <c r="AG1048" i="1"/>
  <c r="AG1047" i="1"/>
  <c r="AG1046" i="1"/>
  <c r="AG1045" i="1"/>
  <c r="AG1044" i="1"/>
  <c r="AG1039" i="1"/>
  <c r="AG1038" i="1"/>
  <c r="AG1037" i="1"/>
  <c r="AG1036" i="1"/>
  <c r="AG1031" i="1"/>
  <c r="AG1030" i="1"/>
  <c r="AG1029" i="1"/>
  <c r="AG1028" i="1"/>
  <c r="AG1027" i="1"/>
  <c r="AG1026" i="1"/>
  <c r="AG1025" i="1"/>
  <c r="AG1024" i="1"/>
  <c r="AG1023" i="1"/>
  <c r="AG1022" i="1"/>
  <c r="AG1021" i="1"/>
  <c r="AG1020" i="1"/>
  <c r="AG1019" i="1"/>
  <c r="AG1018" i="1"/>
  <c r="AG1017" i="1"/>
  <c r="AG1016" i="1"/>
  <c r="AG1015" i="1"/>
  <c r="AG1014" i="1"/>
  <c r="AG1013" i="1"/>
  <c r="AG1012" i="1"/>
  <c r="AG1011" i="1"/>
  <c r="AG1010" i="1"/>
  <c r="AG1009" i="1"/>
  <c r="AG1008" i="1"/>
  <c r="AG1007" i="1"/>
  <c r="AG1006" i="1"/>
  <c r="AG1005" i="1"/>
  <c r="AG1004" i="1"/>
  <c r="AG1003" i="1"/>
  <c r="AG1002" i="1"/>
  <c r="AG1001" i="1"/>
  <c r="AG1000" i="1"/>
  <c r="AG999" i="1"/>
  <c r="AG998" i="1"/>
  <c r="AG997" i="1"/>
  <c r="AG996" i="1"/>
  <c r="AG995" i="1"/>
  <c r="AG994" i="1"/>
  <c r="AG993" i="1"/>
  <c r="AG992" i="1"/>
  <c r="AG991" i="1"/>
  <c r="AG990" i="1"/>
  <c r="AG989" i="1"/>
  <c r="AG988" i="1"/>
  <c r="AG987" i="1"/>
  <c r="AG986" i="1"/>
  <c r="AG985" i="1"/>
  <c r="AG984" i="1"/>
  <c r="AG983" i="1"/>
  <c r="AG982" i="1"/>
  <c r="AG981" i="1"/>
  <c r="AG980" i="1"/>
  <c r="AG979" i="1"/>
  <c r="AG978" i="1"/>
  <c r="AG977" i="1"/>
  <c r="AG976" i="1"/>
  <c r="AG975" i="1"/>
  <c r="AG974" i="1"/>
  <c r="AG973" i="1"/>
  <c r="AG972" i="1"/>
  <c r="AG971" i="1"/>
  <c r="AG970" i="1"/>
  <c r="AG969" i="1"/>
  <c r="AG968" i="1"/>
  <c r="AG967" i="1"/>
  <c r="AG966" i="1"/>
  <c r="AG965" i="1"/>
  <c r="AG964" i="1"/>
  <c r="AG963" i="1"/>
  <c r="AG962" i="1"/>
  <c r="AG961" i="1"/>
  <c r="AG960" i="1"/>
  <c r="AG959" i="1"/>
  <c r="AG958" i="1"/>
  <c r="AG957" i="1"/>
  <c r="AG956" i="1"/>
  <c r="AG955" i="1"/>
  <c r="AG954" i="1"/>
  <c r="AG953" i="1"/>
  <c r="AG952" i="1"/>
  <c r="AG951" i="1"/>
  <c r="AG950" i="1"/>
  <c r="AG949" i="1"/>
  <c r="AG948" i="1"/>
  <c r="AG947" i="1"/>
  <c r="AG946" i="1"/>
  <c r="AG945" i="1"/>
  <c r="AG944" i="1"/>
  <c r="AG943" i="1"/>
  <c r="AG942" i="1"/>
  <c r="AG941" i="1"/>
  <c r="AG940" i="1"/>
  <c r="AG939" i="1"/>
  <c r="AG938" i="1"/>
  <c r="AG937" i="1"/>
  <c r="AG936" i="1"/>
  <c r="AG935" i="1"/>
  <c r="AG934" i="1"/>
  <c r="AG933" i="1"/>
  <c r="AG932" i="1"/>
  <c r="AG931" i="1"/>
  <c r="AG930" i="1"/>
  <c r="AG929" i="1"/>
  <c r="AG928" i="1"/>
  <c r="AG927" i="1"/>
  <c r="AG926" i="1"/>
  <c r="AG925" i="1"/>
  <c r="AG924" i="1"/>
  <c r="AG923" i="1"/>
  <c r="AG922" i="1"/>
  <c r="AG921" i="1"/>
  <c r="AG920" i="1"/>
  <c r="AG919" i="1"/>
  <c r="AG918" i="1"/>
  <c r="AG917" i="1"/>
  <c r="AG916" i="1"/>
  <c r="AG915" i="1"/>
  <c r="AG914" i="1"/>
  <c r="AG913" i="1"/>
  <c r="AG912" i="1"/>
  <c r="AG911" i="1"/>
  <c r="AG910" i="1"/>
  <c r="AG909" i="1"/>
  <c r="AG908" i="1"/>
  <c r="AG907" i="1"/>
  <c r="AG906" i="1"/>
  <c r="AG905" i="1"/>
  <c r="AG904" i="1"/>
  <c r="AG903" i="1"/>
  <c r="AG902" i="1"/>
  <c r="AG901" i="1"/>
  <c r="AG900" i="1"/>
  <c r="AG899" i="1"/>
  <c r="AG898" i="1"/>
  <c r="AG897" i="1"/>
  <c r="AG896" i="1"/>
  <c r="AG895" i="1"/>
  <c r="AG894" i="1"/>
  <c r="AG893" i="1"/>
  <c r="AG892" i="1"/>
  <c r="AG891" i="1"/>
  <c r="AG890" i="1"/>
  <c r="AG889" i="1"/>
  <c r="AG888" i="1"/>
  <c r="AG887" i="1"/>
  <c r="AG886" i="1"/>
  <c r="AG885" i="1"/>
  <c r="AG884" i="1"/>
  <c r="AG883" i="1"/>
  <c r="AG882" i="1"/>
  <c r="AG881" i="1"/>
  <c r="AG880" i="1"/>
  <c r="AG879" i="1"/>
  <c r="AG878" i="1"/>
  <c r="AG877" i="1"/>
  <c r="AG876" i="1"/>
  <c r="AG875" i="1"/>
  <c r="AG874" i="1"/>
  <c r="AG873" i="1"/>
  <c r="AG872" i="1"/>
  <c r="AG871" i="1"/>
  <c r="AG870" i="1"/>
  <c r="AG869" i="1"/>
  <c r="AG868" i="1"/>
  <c r="AG867" i="1"/>
  <c r="AG866" i="1"/>
  <c r="AG865" i="1"/>
  <c r="AG864" i="1"/>
  <c r="AG863" i="1"/>
  <c r="AG862" i="1"/>
  <c r="AG861" i="1"/>
  <c r="AG860" i="1"/>
  <c r="AG859" i="1"/>
  <c r="AG858" i="1"/>
  <c r="AG857" i="1"/>
  <c r="AG854" i="1"/>
  <c r="AG853" i="1"/>
  <c r="AG852" i="1"/>
  <c r="AG851" i="1"/>
  <c r="AG850" i="1"/>
  <c r="AG849" i="1"/>
  <c r="AG848" i="1"/>
  <c r="AG847" i="1"/>
  <c r="AG846" i="1"/>
  <c r="AG845" i="1"/>
  <c r="AG844" i="1"/>
  <c r="AG843" i="1"/>
  <c r="AG842" i="1"/>
  <c r="AG841" i="1"/>
  <c r="AG840" i="1"/>
  <c r="AG839" i="1"/>
  <c r="AG838" i="1"/>
  <c r="AG837" i="1"/>
  <c r="AG836" i="1"/>
  <c r="AG835" i="1"/>
  <c r="AG834" i="1"/>
  <c r="AG833" i="1"/>
  <c r="AG832" i="1"/>
  <c r="AG831" i="1"/>
  <c r="AG830" i="1"/>
  <c r="AG829" i="1"/>
  <c r="AG828" i="1"/>
  <c r="AG827" i="1"/>
  <c r="AG826" i="1"/>
  <c r="AG825" i="1"/>
  <c r="AG824" i="1"/>
  <c r="AG823" i="1"/>
  <c r="AG822" i="1"/>
  <c r="AG821" i="1"/>
  <c r="AG820" i="1"/>
  <c r="AG819" i="1"/>
  <c r="AG818" i="1"/>
  <c r="AG817" i="1"/>
  <c r="AG816" i="1"/>
  <c r="AG815" i="1"/>
  <c r="AG814" i="1"/>
  <c r="AG813" i="1"/>
  <c r="AG812" i="1"/>
  <c r="AG811" i="1"/>
  <c r="AG810" i="1"/>
  <c r="AG809" i="1"/>
  <c r="AG808" i="1"/>
  <c r="AG807" i="1"/>
  <c r="AG806" i="1"/>
  <c r="AG805" i="1"/>
  <c r="AG804" i="1"/>
  <c r="AG803" i="1"/>
  <c r="AG802" i="1"/>
  <c r="AG801" i="1"/>
  <c r="AG800" i="1"/>
  <c r="AG799" i="1"/>
  <c r="AG798" i="1"/>
  <c r="AG797" i="1"/>
  <c r="AG796" i="1"/>
  <c r="AG795" i="1"/>
  <c r="AG794" i="1"/>
  <c r="AG793" i="1"/>
  <c r="AG792" i="1"/>
  <c r="AG791" i="1"/>
  <c r="AG790" i="1"/>
  <c r="AG789" i="1"/>
  <c r="AG788" i="1"/>
  <c r="AG787" i="1"/>
  <c r="AG786" i="1"/>
  <c r="AG785" i="1"/>
  <c r="AG784" i="1"/>
  <c r="AG783" i="1"/>
  <c r="AG782" i="1"/>
  <c r="AG781" i="1"/>
  <c r="AG780" i="1"/>
  <c r="AG779" i="1"/>
  <c r="AG778" i="1"/>
  <c r="AG777" i="1"/>
  <c r="AG776" i="1"/>
  <c r="AG775" i="1"/>
  <c r="AG774" i="1"/>
  <c r="AG773" i="1"/>
  <c r="AG772" i="1"/>
  <c r="AG771" i="1"/>
  <c r="AG770" i="1"/>
  <c r="AG769" i="1"/>
  <c r="AG768" i="1"/>
  <c r="AG767" i="1"/>
  <c r="AG766" i="1"/>
  <c r="AG765" i="1"/>
  <c r="AG764" i="1"/>
  <c r="AG763" i="1"/>
  <c r="AG762" i="1"/>
  <c r="AG761" i="1"/>
  <c r="AG760" i="1"/>
  <c r="AG759" i="1"/>
  <c r="AG758" i="1"/>
  <c r="AG757" i="1"/>
  <c r="AG756" i="1"/>
  <c r="AG755" i="1"/>
  <c r="AG754" i="1"/>
  <c r="AG753" i="1"/>
  <c r="AG752" i="1"/>
  <c r="AG751" i="1"/>
  <c r="AG750" i="1"/>
  <c r="AG749" i="1"/>
  <c r="AG748" i="1"/>
  <c r="AG747" i="1"/>
  <c r="AG746" i="1"/>
  <c r="AG745" i="1"/>
  <c r="AG744" i="1"/>
  <c r="AG743" i="1"/>
  <c r="AG742" i="1"/>
  <c r="AG741" i="1"/>
  <c r="AG740" i="1"/>
  <c r="AG739" i="1"/>
  <c r="AG738" i="1"/>
  <c r="AG737" i="1"/>
  <c r="AG736" i="1"/>
  <c r="AG735" i="1"/>
  <c r="AG734" i="1"/>
  <c r="AG733" i="1"/>
  <c r="AG732" i="1"/>
  <c r="AG731" i="1"/>
  <c r="AG730" i="1"/>
  <c r="AG729" i="1"/>
  <c r="AG728" i="1"/>
  <c r="AG727" i="1"/>
  <c r="AG726" i="1"/>
  <c r="AG725" i="1"/>
  <c r="AG724" i="1"/>
  <c r="AG723" i="1"/>
  <c r="AG722" i="1"/>
  <c r="AG721" i="1"/>
  <c r="AG720" i="1"/>
  <c r="AG719" i="1"/>
  <c r="AG718" i="1"/>
  <c r="AG717" i="1"/>
  <c r="AG716" i="1"/>
  <c r="AG715" i="1"/>
  <c r="AG714" i="1"/>
  <c r="AG713" i="1"/>
  <c r="AG712" i="1"/>
  <c r="AG711" i="1"/>
  <c r="AG710" i="1"/>
  <c r="AG709" i="1"/>
  <c r="AG708" i="1"/>
  <c r="AG707" i="1"/>
  <c r="AG706" i="1"/>
  <c r="AG705" i="1"/>
  <c r="AG704" i="1"/>
  <c r="AG703" i="1"/>
  <c r="AG702" i="1"/>
  <c r="AG701" i="1"/>
  <c r="AG700" i="1"/>
  <c r="AG699" i="1"/>
  <c r="AG698" i="1"/>
  <c r="AG697" i="1"/>
  <c r="AG696" i="1"/>
  <c r="AG695" i="1"/>
  <c r="AG694" i="1"/>
  <c r="AG693" i="1"/>
  <c r="AG692" i="1"/>
  <c r="AG691" i="1"/>
  <c r="AG690" i="1"/>
  <c r="AG689" i="1"/>
  <c r="AG688" i="1"/>
  <c r="AG687" i="1"/>
  <c r="AG686" i="1"/>
  <c r="AG685" i="1"/>
  <c r="AG684" i="1"/>
  <c r="AG683" i="1"/>
  <c r="AG682" i="1"/>
  <c r="AG681" i="1"/>
  <c r="AG680" i="1"/>
  <c r="AG679" i="1"/>
  <c r="AG678" i="1"/>
  <c r="AG677" i="1"/>
  <c r="AG676" i="1"/>
  <c r="AG675" i="1"/>
  <c r="AG674" i="1"/>
  <c r="AG673" i="1"/>
  <c r="AG672" i="1"/>
  <c r="AG671" i="1"/>
  <c r="AG670" i="1"/>
  <c r="AG669" i="1"/>
  <c r="AG668" i="1"/>
  <c r="AG667" i="1"/>
  <c r="AG666" i="1"/>
  <c r="AG665" i="1"/>
  <c r="AG664" i="1"/>
  <c r="AG663" i="1"/>
  <c r="AG662" i="1"/>
  <c r="AG661" i="1"/>
  <c r="AG660" i="1"/>
  <c r="AG659" i="1"/>
  <c r="AG658" i="1"/>
  <c r="AG657" i="1"/>
  <c r="AG656" i="1"/>
  <c r="AG655" i="1"/>
  <c r="AG654" i="1"/>
  <c r="AG653" i="1"/>
  <c r="AG652" i="1"/>
  <c r="AG651" i="1"/>
  <c r="AG650" i="1"/>
  <c r="AG649" i="1"/>
  <c r="AG648" i="1"/>
  <c r="AG647" i="1"/>
  <c r="AG646" i="1"/>
  <c r="AG645" i="1"/>
  <c r="AG644" i="1"/>
  <c r="AG643" i="1"/>
  <c r="AG642" i="1"/>
  <c r="AG641" i="1"/>
  <c r="AG640" i="1"/>
  <c r="AG639" i="1"/>
  <c r="AG638" i="1"/>
  <c r="AG637" i="1"/>
  <c r="AG636" i="1"/>
  <c r="AG635" i="1"/>
  <c r="AG634" i="1"/>
  <c r="AG633" i="1"/>
  <c r="AG632" i="1"/>
  <c r="AG631" i="1"/>
  <c r="AG630" i="1"/>
  <c r="AG629" i="1"/>
  <c r="AG628" i="1"/>
  <c r="AG627" i="1"/>
  <c r="AG626" i="1"/>
  <c r="AG625" i="1"/>
  <c r="AG624" i="1"/>
  <c r="AG623" i="1"/>
  <c r="AG622" i="1"/>
  <c r="AG621" i="1"/>
  <c r="AG620" i="1"/>
  <c r="AG619" i="1"/>
  <c r="AG618" i="1"/>
  <c r="AG617" i="1"/>
  <c r="AG616" i="1"/>
  <c r="AG615" i="1"/>
  <c r="AG614" i="1"/>
  <c r="AG613" i="1"/>
  <c r="AG612" i="1"/>
  <c r="AG611" i="1"/>
  <c r="AG610" i="1"/>
  <c r="AG609" i="1"/>
  <c r="AG608" i="1"/>
  <c r="AG607" i="1"/>
  <c r="AG606" i="1"/>
  <c r="AG605" i="1"/>
  <c r="AG604" i="1"/>
  <c r="AG603" i="1"/>
  <c r="AG602" i="1"/>
  <c r="AG601" i="1"/>
  <c r="AG600" i="1"/>
  <c r="AG599" i="1"/>
  <c r="AG598" i="1"/>
  <c r="AG597" i="1"/>
  <c r="AG596" i="1"/>
  <c r="AG595" i="1"/>
  <c r="AG594" i="1"/>
  <c r="AG593" i="1"/>
  <c r="AG592" i="1"/>
  <c r="AG591" i="1"/>
  <c r="AG590" i="1"/>
  <c r="AG589" i="1"/>
  <c r="AG588" i="1"/>
  <c r="AG587" i="1"/>
  <c r="AG586" i="1"/>
  <c r="AG585" i="1"/>
  <c r="AG584" i="1"/>
  <c r="AG583" i="1"/>
  <c r="AG582" i="1"/>
  <c r="AG581" i="1"/>
  <c r="AG580" i="1"/>
  <c r="AG579" i="1"/>
  <c r="AG578" i="1"/>
  <c r="AG577" i="1"/>
  <c r="AG576" i="1"/>
  <c r="AG575" i="1"/>
  <c r="AG574" i="1"/>
  <c r="AG573" i="1"/>
  <c r="AG572" i="1"/>
  <c r="AG571" i="1"/>
  <c r="AG570" i="1"/>
  <c r="AG569" i="1"/>
  <c r="AG568" i="1"/>
  <c r="AG567" i="1"/>
  <c r="AG566" i="1"/>
  <c r="AG565" i="1"/>
  <c r="AG564" i="1"/>
  <c r="AG563" i="1"/>
  <c r="AG562" i="1"/>
  <c r="AG561" i="1"/>
  <c r="AG560" i="1"/>
  <c r="AG559" i="1"/>
  <c r="AG558" i="1"/>
  <c r="AG557" i="1"/>
  <c r="AG556" i="1"/>
  <c r="AG555" i="1"/>
  <c r="AG554" i="1"/>
  <c r="AG553" i="1"/>
  <c r="AG552" i="1"/>
  <c r="AG551" i="1"/>
  <c r="AG550" i="1"/>
  <c r="AG549" i="1"/>
  <c r="AG548" i="1"/>
  <c r="AG547" i="1"/>
  <c r="AG546" i="1"/>
  <c r="AG545" i="1"/>
  <c r="AG544" i="1"/>
  <c r="AG543" i="1"/>
  <c r="AG542" i="1"/>
  <c r="AG541" i="1"/>
  <c r="AG540" i="1"/>
  <c r="AG539" i="1"/>
  <c r="AG538" i="1"/>
  <c r="AG537" i="1"/>
  <c r="AG536" i="1"/>
  <c r="AG535" i="1"/>
  <c r="AG534" i="1"/>
  <c r="AG533" i="1"/>
  <c r="AG532" i="1"/>
  <c r="AG531" i="1"/>
  <c r="AG530" i="1"/>
  <c r="AG529" i="1"/>
  <c r="AG528" i="1"/>
  <c r="AG527" i="1"/>
  <c r="AG526" i="1"/>
  <c r="AG525" i="1"/>
  <c r="AG524" i="1"/>
  <c r="AG523" i="1"/>
  <c r="AG522" i="1"/>
  <c r="AG521" i="1"/>
  <c r="AG520" i="1"/>
  <c r="AG519" i="1"/>
  <c r="AG518" i="1"/>
  <c r="AG517" i="1"/>
  <c r="AG516" i="1"/>
  <c r="AG515" i="1"/>
  <c r="AG514" i="1"/>
  <c r="AG513" i="1"/>
  <c r="AG512" i="1"/>
  <c r="AG511" i="1"/>
  <c r="AG510" i="1"/>
  <c r="AG509" i="1"/>
  <c r="AG508" i="1"/>
  <c r="AG507" i="1"/>
  <c r="AG506" i="1"/>
  <c r="AG505" i="1"/>
  <c r="AG504" i="1"/>
  <c r="AG503" i="1"/>
  <c r="AG502" i="1"/>
  <c r="AG501" i="1"/>
  <c r="AG500" i="1"/>
  <c r="AG499" i="1"/>
  <c r="AG498" i="1"/>
  <c r="AG497" i="1"/>
  <c r="AG496" i="1"/>
  <c r="AG495" i="1"/>
  <c r="AG494" i="1"/>
  <c r="AG493" i="1"/>
  <c r="AG492" i="1"/>
  <c r="AG491" i="1"/>
  <c r="AG490" i="1"/>
  <c r="AG489" i="1"/>
  <c r="AG488" i="1"/>
  <c r="AG487" i="1"/>
  <c r="AG486" i="1"/>
  <c r="AG485" i="1"/>
  <c r="AG484" i="1"/>
  <c r="AG483" i="1"/>
  <c r="AG482" i="1"/>
  <c r="AG481" i="1"/>
  <c r="AG480" i="1"/>
  <c r="AG479" i="1"/>
  <c r="AG478" i="1"/>
  <c r="AG477" i="1"/>
  <c r="AG476" i="1"/>
  <c r="AG475" i="1"/>
  <c r="AG474" i="1"/>
  <c r="AG473" i="1"/>
  <c r="AG472" i="1"/>
  <c r="AG471" i="1"/>
  <c r="AG470" i="1"/>
  <c r="AG469" i="1"/>
  <c r="AG468" i="1"/>
  <c r="AG467" i="1"/>
  <c r="AG466" i="1"/>
  <c r="AG465" i="1"/>
  <c r="AG464" i="1"/>
  <c r="AG463" i="1"/>
  <c r="AG462" i="1"/>
  <c r="AG461" i="1"/>
  <c r="AG460" i="1"/>
  <c r="AG459" i="1"/>
  <c r="AG458" i="1"/>
  <c r="AG457" i="1"/>
  <c r="AG456" i="1"/>
  <c r="AG455" i="1"/>
  <c r="AG454" i="1"/>
  <c r="AG453" i="1"/>
  <c r="AG452" i="1"/>
  <c r="AG451" i="1"/>
  <c r="AG450" i="1"/>
  <c r="AG449" i="1"/>
  <c r="AG448" i="1"/>
  <c r="AG447" i="1"/>
  <c r="AG446" i="1"/>
  <c r="AG445" i="1"/>
  <c r="AG444" i="1"/>
  <c r="AG443" i="1"/>
  <c r="AG442" i="1"/>
  <c r="AG441" i="1"/>
  <c r="AG440" i="1"/>
  <c r="AG439" i="1"/>
  <c r="AG438" i="1"/>
  <c r="AG437" i="1"/>
  <c r="AG436" i="1"/>
  <c r="AG435" i="1"/>
  <c r="AG434" i="1"/>
  <c r="AG433" i="1"/>
  <c r="AG432" i="1"/>
  <c r="AG431" i="1"/>
  <c r="AG430" i="1"/>
  <c r="AG429" i="1"/>
  <c r="AG428" i="1"/>
  <c r="AG427" i="1"/>
  <c r="AG426" i="1"/>
  <c r="AG425" i="1"/>
  <c r="AG424" i="1"/>
  <c r="AG423" i="1"/>
  <c r="AG422" i="1"/>
  <c r="AG421" i="1"/>
  <c r="AG420" i="1"/>
  <c r="AG419" i="1"/>
  <c r="AG418" i="1"/>
  <c r="AG417" i="1"/>
  <c r="AG416" i="1"/>
  <c r="AG415" i="1"/>
  <c r="AG414" i="1"/>
  <c r="AG413" i="1"/>
  <c r="AG412" i="1"/>
  <c r="AG411" i="1"/>
  <c r="AG410" i="1"/>
  <c r="AG409" i="1"/>
  <c r="AG408" i="1"/>
  <c r="AG407" i="1"/>
  <c r="AG406" i="1"/>
  <c r="AG405" i="1"/>
  <c r="AG404" i="1"/>
  <c r="AG403" i="1"/>
  <c r="AG402" i="1"/>
  <c r="AG401" i="1"/>
  <c r="AG400" i="1"/>
  <c r="AG399" i="1"/>
  <c r="AG398" i="1"/>
  <c r="AG397" i="1"/>
  <c r="AG396" i="1"/>
  <c r="AG395" i="1"/>
  <c r="AG394" i="1"/>
  <c r="AG393" i="1"/>
  <c r="AG392" i="1"/>
  <c r="AG391" i="1"/>
  <c r="AG390" i="1"/>
  <c r="AG389" i="1"/>
  <c r="AG388" i="1"/>
  <c r="AG387" i="1"/>
  <c r="AG386" i="1"/>
  <c r="AG385" i="1"/>
  <c r="AG384" i="1"/>
  <c r="AG383" i="1"/>
  <c r="AG382" i="1"/>
  <c r="AG381" i="1"/>
  <c r="AG380" i="1"/>
  <c r="AG379" i="1"/>
  <c r="AG378" i="1"/>
  <c r="AG377" i="1"/>
  <c r="AG376" i="1"/>
  <c r="AG375" i="1"/>
  <c r="AG374" i="1"/>
  <c r="AG373" i="1"/>
  <c r="AG372" i="1"/>
  <c r="AG371" i="1"/>
  <c r="AG370" i="1"/>
  <c r="AG369" i="1"/>
  <c r="AG368" i="1"/>
  <c r="AG367" i="1"/>
  <c r="AG366" i="1"/>
  <c r="AG365" i="1"/>
  <c r="AG364" i="1"/>
  <c r="AG363" i="1"/>
  <c r="AG362" i="1"/>
  <c r="AG361" i="1"/>
  <c r="AG360" i="1"/>
  <c r="AG359" i="1"/>
  <c r="AG358" i="1"/>
  <c r="AG357" i="1"/>
  <c r="AG356" i="1"/>
  <c r="AG355" i="1"/>
  <c r="AG354" i="1"/>
  <c r="AG353" i="1"/>
  <c r="AG352" i="1"/>
  <c r="AG351" i="1"/>
  <c r="AG350" i="1"/>
  <c r="AG349" i="1"/>
  <c r="AG348" i="1"/>
  <c r="AG347" i="1"/>
  <c r="AG346" i="1"/>
  <c r="AG345" i="1"/>
  <c r="AG344" i="1"/>
  <c r="AG343" i="1"/>
  <c r="AG342" i="1"/>
  <c r="AG341" i="1"/>
  <c r="AG340" i="1"/>
  <c r="AG339" i="1"/>
  <c r="AG338" i="1"/>
  <c r="AG337" i="1"/>
  <c r="AG336" i="1"/>
  <c r="AG335" i="1"/>
  <c r="AG334" i="1"/>
  <c r="AG333" i="1"/>
  <c r="AG332" i="1"/>
  <c r="AG331" i="1"/>
  <c r="AG330" i="1"/>
  <c r="AG329" i="1"/>
  <c r="AG328" i="1"/>
  <c r="AG327" i="1"/>
  <c r="AG326" i="1"/>
  <c r="AG325" i="1"/>
  <c r="AG324" i="1"/>
  <c r="AG323" i="1"/>
  <c r="AG322" i="1"/>
  <c r="AG321" i="1"/>
  <c r="AG320" i="1"/>
  <c r="AG319" i="1"/>
  <c r="AG318" i="1"/>
  <c r="AG317" i="1"/>
  <c r="AG316" i="1"/>
  <c r="AG315" i="1"/>
  <c r="AG314" i="1"/>
  <c r="AG313" i="1"/>
  <c r="AG312" i="1"/>
  <c r="AG311" i="1"/>
  <c r="AG310" i="1"/>
  <c r="AG309" i="1"/>
  <c r="AG308" i="1"/>
  <c r="AG307" i="1"/>
  <c r="AG306" i="1"/>
  <c r="AG305" i="1"/>
  <c r="AG304" i="1"/>
  <c r="AG303" i="1"/>
  <c r="AG302" i="1"/>
  <c r="AG301" i="1"/>
  <c r="AG300" i="1"/>
  <c r="AG299" i="1"/>
  <c r="AG298" i="1"/>
  <c r="AG297" i="1"/>
  <c r="AG296" i="1"/>
  <c r="AG295" i="1"/>
  <c r="AG294" i="1"/>
  <c r="AG293" i="1"/>
  <c r="AG292" i="1"/>
  <c r="AG291" i="1"/>
  <c r="AG290" i="1"/>
  <c r="AG289" i="1"/>
  <c r="AG288" i="1"/>
  <c r="AG287" i="1"/>
  <c r="AG286" i="1"/>
  <c r="AG285" i="1"/>
  <c r="AG284" i="1"/>
  <c r="AG283" i="1"/>
  <c r="AG282" i="1"/>
  <c r="AG281" i="1"/>
  <c r="AG280" i="1"/>
  <c r="AG279" i="1"/>
  <c r="AG278" i="1"/>
  <c r="AG277" i="1"/>
  <c r="AG276" i="1"/>
  <c r="AG275" i="1"/>
  <c r="AG274" i="1"/>
  <c r="AG273" i="1"/>
  <c r="AG272" i="1"/>
  <c r="AG271" i="1"/>
  <c r="AG270" i="1"/>
  <c r="AG269" i="1"/>
  <c r="AG268" i="1"/>
  <c r="AG267" i="1"/>
  <c r="AG266" i="1"/>
  <c r="AG265" i="1"/>
  <c r="AG264" i="1"/>
  <c r="AG263" i="1"/>
  <c r="AG262" i="1"/>
  <c r="AG261" i="1"/>
  <c r="AG260" i="1"/>
  <c r="AG259" i="1"/>
  <c r="AG258" i="1"/>
  <c r="AG257" i="1"/>
  <c r="AG256" i="1"/>
  <c r="AG255" i="1"/>
  <c r="AG254" i="1"/>
  <c r="AG253" i="1"/>
  <c r="AG252" i="1"/>
  <c r="AG251" i="1"/>
  <c r="AG250" i="1"/>
  <c r="AG249" i="1"/>
  <c r="AG248" i="1"/>
  <c r="AG247" i="1"/>
  <c r="AG246" i="1"/>
  <c r="AG245" i="1"/>
  <c r="AG244" i="1"/>
  <c r="AG243" i="1"/>
  <c r="AG242" i="1"/>
  <c r="AG241" i="1"/>
  <c r="AG240" i="1"/>
  <c r="AG239" i="1"/>
  <c r="AG238" i="1"/>
  <c r="AG237" i="1"/>
  <c r="AG236" i="1"/>
  <c r="AG235" i="1"/>
  <c r="AG234" i="1"/>
  <c r="AG233" i="1"/>
  <c r="AG232" i="1"/>
  <c r="AG231" i="1"/>
  <c r="AG230" i="1"/>
  <c r="AG229" i="1"/>
  <c r="AG228" i="1"/>
  <c r="AG227" i="1"/>
  <c r="AG226" i="1"/>
  <c r="AG225" i="1"/>
  <c r="AG224" i="1"/>
  <c r="AG223" i="1"/>
  <c r="AG222" i="1"/>
  <c r="AG221" i="1"/>
  <c r="AG220" i="1"/>
  <c r="AG219" i="1"/>
  <c r="AG218" i="1"/>
  <c r="AG217" i="1"/>
  <c r="AG216" i="1"/>
  <c r="AG215" i="1"/>
  <c r="AG214" i="1"/>
  <c r="AG213" i="1"/>
  <c r="AG212" i="1"/>
  <c r="AG211" i="1"/>
  <c r="AG210" i="1"/>
  <c r="AG209" i="1"/>
  <c r="AG208" i="1"/>
  <c r="AG207" i="1"/>
  <c r="AG206" i="1"/>
  <c r="AG205" i="1"/>
  <c r="AG204" i="1"/>
  <c r="AG203" i="1"/>
  <c r="AG202" i="1"/>
  <c r="AG201" i="1"/>
  <c r="AG200" i="1"/>
  <c r="AG199" i="1"/>
  <c r="AG198" i="1"/>
  <c r="AG197" i="1"/>
  <c r="AG196" i="1"/>
  <c r="AG195" i="1"/>
  <c r="AG194" i="1"/>
  <c r="AG193" i="1"/>
  <c r="AG192" i="1"/>
  <c r="AG191" i="1"/>
  <c r="AG190" i="1"/>
  <c r="AG189" i="1"/>
  <c r="AG188" i="1"/>
  <c r="AG187" i="1"/>
  <c r="AG186" i="1"/>
  <c r="AG185" i="1"/>
  <c r="AG184" i="1"/>
  <c r="AG183" i="1"/>
  <c r="AG182" i="1"/>
  <c r="AG181" i="1"/>
  <c r="AG180" i="1"/>
  <c r="AG179" i="1"/>
  <c r="AG178" i="1"/>
  <c r="AG177" i="1"/>
  <c r="AG176" i="1"/>
  <c r="AG175" i="1"/>
  <c r="AG174" i="1"/>
  <c r="AG173" i="1"/>
  <c r="AG172" i="1"/>
  <c r="AG171" i="1"/>
  <c r="AG170" i="1"/>
  <c r="AG169" i="1"/>
  <c r="AG168" i="1"/>
  <c r="AG167" i="1"/>
  <c r="AG166" i="1"/>
  <c r="AG165" i="1"/>
  <c r="AG164" i="1"/>
  <c r="AG163" i="1"/>
  <c r="AG162" i="1"/>
  <c r="AG161" i="1"/>
  <c r="AG160" i="1"/>
  <c r="AG159" i="1"/>
  <c r="AG158" i="1"/>
  <c r="AG157" i="1"/>
  <c r="AG156" i="1"/>
  <c r="AG155" i="1"/>
  <c r="AG154" i="1"/>
  <c r="AG153" i="1"/>
  <c r="AV5" i="1"/>
  <c r="AX5" i="1"/>
  <c r="AY5" i="1"/>
  <c r="AZ5" i="1"/>
  <c r="BA5" i="1"/>
  <c r="BB5" i="1"/>
  <c r="BD5" i="1"/>
  <c r="AV6" i="1"/>
  <c r="AW6" i="1"/>
  <c r="AX6" i="1"/>
  <c r="AY6" i="1"/>
  <c r="AZ6" i="1"/>
  <c r="BA6" i="1"/>
  <c r="BB6" i="1"/>
  <c r="BC6" i="1"/>
  <c r="BD6" i="1"/>
  <c r="AV7" i="1"/>
  <c r="AW7" i="1"/>
  <c r="AX7" i="1"/>
  <c r="AY7" i="1"/>
  <c r="AZ7" i="1"/>
  <c r="BA7" i="1"/>
  <c r="BB7" i="1"/>
  <c r="BC7" i="1"/>
  <c r="BD7" i="1"/>
  <c r="BG166" i="1"/>
  <c r="BF166" i="1"/>
  <c r="BD166" i="1"/>
  <c r="BC166" i="1"/>
  <c r="BB166" i="1"/>
  <c r="BA166" i="1"/>
  <c r="AZ166" i="1"/>
  <c r="AY166" i="1"/>
  <c r="AX166" i="1"/>
  <c r="AW166" i="1"/>
  <c r="AV166" i="1"/>
  <c r="AU166" i="1"/>
  <c r="AT166" i="1"/>
  <c r="BG165" i="1"/>
  <c r="BF165" i="1"/>
  <c r="BD165" i="1"/>
  <c r="BC165" i="1"/>
  <c r="BB165" i="1"/>
  <c r="BA165" i="1"/>
  <c r="AZ165" i="1"/>
  <c r="AY165" i="1"/>
  <c r="AX165" i="1"/>
  <c r="AW165" i="1"/>
  <c r="AV165" i="1"/>
  <c r="AU165" i="1"/>
  <c r="AT165" i="1"/>
  <c r="BG164" i="1"/>
  <c r="BF164" i="1"/>
  <c r="BD164" i="1"/>
  <c r="BC164" i="1"/>
  <c r="BB164" i="1"/>
  <c r="BA164" i="1"/>
  <c r="AZ164" i="1"/>
  <c r="AY164" i="1"/>
  <c r="AX164" i="1"/>
  <c r="AW164" i="1"/>
  <c r="AV164" i="1"/>
  <c r="AU164" i="1"/>
  <c r="AT164" i="1"/>
  <c r="BG163" i="1"/>
  <c r="BF163" i="1"/>
  <c r="BD163" i="1"/>
  <c r="BC163" i="1"/>
  <c r="BB163" i="1"/>
  <c r="BA163" i="1"/>
  <c r="AZ163" i="1"/>
  <c r="AY163" i="1"/>
  <c r="AX163" i="1"/>
  <c r="AW163" i="1"/>
  <c r="AV163" i="1"/>
  <c r="AU163" i="1"/>
  <c r="AT163" i="1"/>
  <c r="BG162" i="1"/>
  <c r="BF162" i="1"/>
  <c r="BD162" i="1"/>
  <c r="BC162" i="1"/>
  <c r="BB162" i="1"/>
  <c r="BA162" i="1"/>
  <c r="AZ162" i="1"/>
  <c r="AY162" i="1"/>
  <c r="AX162" i="1"/>
  <c r="AW162" i="1"/>
  <c r="AV162" i="1"/>
  <c r="AU162" i="1"/>
  <c r="AT162" i="1"/>
  <c r="BG161" i="1"/>
  <c r="BF161" i="1"/>
  <c r="BD161" i="1"/>
  <c r="BC161" i="1"/>
  <c r="BB161" i="1"/>
  <c r="BA161" i="1"/>
  <c r="AZ161" i="1"/>
  <c r="AY161" i="1"/>
  <c r="AX161" i="1"/>
  <c r="AW161" i="1"/>
  <c r="AV161" i="1"/>
  <c r="AU161" i="1"/>
  <c r="AT161" i="1"/>
  <c r="BG160" i="1"/>
  <c r="BF160" i="1"/>
  <c r="BD160" i="1"/>
  <c r="BC160" i="1"/>
  <c r="BB160" i="1"/>
  <c r="BA160" i="1"/>
  <c r="AZ160" i="1"/>
  <c r="AY160" i="1"/>
  <c r="AX160" i="1"/>
  <c r="AW160" i="1"/>
  <c r="AV160" i="1"/>
  <c r="AU160" i="1"/>
  <c r="AT160" i="1"/>
  <c r="BG159" i="1"/>
  <c r="BF159" i="1"/>
  <c r="BD159" i="1"/>
  <c r="BC159" i="1"/>
  <c r="BB159" i="1"/>
  <c r="BA159" i="1"/>
  <c r="AZ159" i="1"/>
  <c r="AY159" i="1"/>
  <c r="AX159" i="1"/>
  <c r="AW159" i="1"/>
  <c r="AV159" i="1"/>
  <c r="AU159" i="1"/>
  <c r="AT159" i="1"/>
  <c r="BG158" i="1"/>
  <c r="BF158" i="1"/>
  <c r="BD158" i="1"/>
  <c r="BC158" i="1"/>
  <c r="BB158" i="1"/>
  <c r="BA158" i="1"/>
  <c r="AZ158" i="1"/>
  <c r="AY158" i="1"/>
  <c r="AX158" i="1"/>
  <c r="AW158" i="1"/>
  <c r="AV158" i="1"/>
  <c r="AU158" i="1"/>
  <c r="AT158" i="1"/>
  <c r="BG157" i="1"/>
  <c r="BF157" i="1"/>
  <c r="BD157" i="1"/>
  <c r="BC157" i="1"/>
  <c r="BB157" i="1"/>
  <c r="BA157" i="1"/>
  <c r="AZ157" i="1"/>
  <c r="AY157" i="1"/>
  <c r="AX157" i="1"/>
  <c r="AW157" i="1"/>
  <c r="AV157" i="1"/>
  <c r="AU157" i="1"/>
  <c r="AT157" i="1"/>
  <c r="BG156" i="1"/>
  <c r="BF156" i="1"/>
  <c r="BD156" i="1"/>
  <c r="BC156" i="1"/>
  <c r="BB156" i="1"/>
  <c r="BA156" i="1"/>
  <c r="AZ156" i="1"/>
  <c r="AY156" i="1"/>
  <c r="AX156" i="1"/>
  <c r="AW156" i="1"/>
  <c r="AV156" i="1"/>
  <c r="AU156" i="1"/>
  <c r="AT156" i="1"/>
  <c r="BG155" i="1"/>
  <c r="BF155" i="1"/>
  <c r="BD155" i="1"/>
  <c r="BC155" i="1"/>
  <c r="BB155" i="1"/>
  <c r="BA155" i="1"/>
  <c r="AZ155" i="1"/>
  <c r="AY155" i="1"/>
  <c r="AX155" i="1"/>
  <c r="AW155" i="1"/>
  <c r="AV155" i="1"/>
  <c r="AU155" i="1"/>
  <c r="AT155" i="1"/>
  <c r="BG154" i="1"/>
  <c r="BF154" i="1"/>
  <c r="BD154" i="1"/>
  <c r="BC154" i="1"/>
  <c r="BB154" i="1"/>
  <c r="BA154" i="1"/>
  <c r="AZ154" i="1"/>
  <c r="AY154" i="1"/>
  <c r="AX154" i="1"/>
  <c r="AW154" i="1"/>
  <c r="AV154" i="1"/>
  <c r="AU154" i="1"/>
  <c r="AT154" i="1"/>
  <c r="BG153" i="1"/>
  <c r="BF153" i="1"/>
  <c r="BD153" i="1"/>
  <c r="BC153" i="1"/>
  <c r="BB153" i="1"/>
  <c r="BA153" i="1"/>
  <c r="AZ153" i="1"/>
  <c r="AY153" i="1"/>
  <c r="AX153" i="1"/>
  <c r="AW153" i="1"/>
  <c r="AV153" i="1"/>
  <c r="AU153" i="1"/>
  <c r="AT153" i="1"/>
  <c r="BG149" i="1"/>
  <c r="BF149" i="1"/>
  <c r="BD149" i="1"/>
  <c r="BC149" i="1"/>
  <c r="BB149" i="1"/>
  <c r="BA149" i="1"/>
  <c r="AZ149" i="1"/>
  <c r="AY149" i="1"/>
  <c r="AX149" i="1"/>
  <c r="AW149" i="1"/>
  <c r="AV149" i="1"/>
  <c r="AU149" i="1"/>
  <c r="AT149" i="1"/>
  <c r="BG148" i="1"/>
  <c r="BF148" i="1"/>
  <c r="BD148" i="1"/>
  <c r="BC148" i="1"/>
  <c r="BB148" i="1"/>
  <c r="BA148" i="1"/>
  <c r="AZ148" i="1"/>
  <c r="AY148" i="1"/>
  <c r="AX148" i="1"/>
  <c r="AW148" i="1"/>
  <c r="AV148" i="1"/>
  <c r="AU148" i="1"/>
  <c r="AT148" i="1"/>
  <c r="BG147" i="1"/>
  <c r="BF147" i="1"/>
  <c r="BD147" i="1"/>
  <c r="BC147" i="1"/>
  <c r="BB147" i="1"/>
  <c r="BA147" i="1"/>
  <c r="AZ147" i="1"/>
  <c r="AY147" i="1"/>
  <c r="AX147" i="1"/>
  <c r="AW147" i="1"/>
  <c r="AV147" i="1"/>
  <c r="AU147" i="1"/>
  <c r="AT147" i="1"/>
  <c r="BG146" i="1"/>
  <c r="BF146" i="1"/>
  <c r="BD146" i="1"/>
  <c r="BC146" i="1"/>
  <c r="BB146" i="1"/>
  <c r="BA146" i="1"/>
  <c r="AZ146" i="1"/>
  <c r="AY146" i="1"/>
  <c r="AX146" i="1"/>
  <c r="AW146" i="1"/>
  <c r="AV146" i="1"/>
  <c r="AU146" i="1"/>
  <c r="AT146" i="1"/>
  <c r="BG145" i="1"/>
  <c r="BF145" i="1"/>
  <c r="BD145" i="1"/>
  <c r="BC145" i="1"/>
  <c r="BB145" i="1"/>
  <c r="BA145" i="1"/>
  <c r="AZ145" i="1"/>
  <c r="AY145" i="1"/>
  <c r="AX145" i="1"/>
  <c r="AW145" i="1"/>
  <c r="AV145" i="1"/>
  <c r="AU145" i="1"/>
  <c r="AT145" i="1"/>
  <c r="BG144" i="1"/>
  <c r="BF144" i="1"/>
  <c r="BD144" i="1"/>
  <c r="BC144" i="1"/>
  <c r="BB144" i="1"/>
  <c r="BA144" i="1"/>
  <c r="AZ144" i="1"/>
  <c r="AY144" i="1"/>
  <c r="AX144" i="1"/>
  <c r="AW144" i="1"/>
  <c r="AV144" i="1"/>
  <c r="AU144" i="1"/>
  <c r="AT144" i="1"/>
  <c r="BG143" i="1"/>
  <c r="BF143" i="1"/>
  <c r="BD143" i="1"/>
  <c r="BC143" i="1"/>
  <c r="BB143" i="1"/>
  <c r="BA143" i="1"/>
  <c r="AZ143" i="1"/>
  <c r="AY143" i="1"/>
  <c r="AX143" i="1"/>
  <c r="AW143" i="1"/>
  <c r="AV143" i="1"/>
  <c r="AU143" i="1"/>
  <c r="AT143" i="1"/>
  <c r="BG142" i="1"/>
  <c r="BF142" i="1"/>
  <c r="BD142" i="1"/>
  <c r="BC142" i="1"/>
  <c r="BB142" i="1"/>
  <c r="BA142" i="1"/>
  <c r="AZ142" i="1"/>
  <c r="AY142" i="1"/>
  <c r="AX142" i="1"/>
  <c r="AW142" i="1"/>
  <c r="AV142" i="1"/>
  <c r="AU142" i="1"/>
  <c r="AT142" i="1"/>
  <c r="BG141" i="1"/>
  <c r="BF141" i="1"/>
  <c r="BD141" i="1"/>
  <c r="BC141" i="1"/>
  <c r="BB141" i="1"/>
  <c r="BA141" i="1"/>
  <c r="AZ141" i="1"/>
  <c r="AY141" i="1"/>
  <c r="AX141" i="1"/>
  <c r="AW141" i="1"/>
  <c r="AV141" i="1"/>
  <c r="AU141" i="1"/>
  <c r="AT141" i="1"/>
  <c r="BG140" i="1"/>
  <c r="BF140" i="1"/>
  <c r="BD140" i="1"/>
  <c r="BC140" i="1"/>
  <c r="BB140" i="1"/>
  <c r="BA140" i="1"/>
  <c r="AZ140" i="1"/>
  <c r="AY140" i="1"/>
  <c r="AX140" i="1"/>
  <c r="AW140" i="1"/>
  <c r="AV140" i="1"/>
  <c r="AU140" i="1"/>
  <c r="AT140" i="1"/>
  <c r="BG139" i="1"/>
  <c r="BF139" i="1"/>
  <c r="BD139" i="1"/>
  <c r="BC139" i="1"/>
  <c r="BB139" i="1"/>
  <c r="BA139" i="1"/>
  <c r="AZ139" i="1"/>
  <c r="AY139" i="1"/>
  <c r="AX139" i="1"/>
  <c r="AW139" i="1"/>
  <c r="AV139" i="1"/>
  <c r="AU139" i="1"/>
  <c r="AT139" i="1"/>
  <c r="BG138" i="1"/>
  <c r="BF138" i="1"/>
  <c r="BD138" i="1"/>
  <c r="BC138" i="1"/>
  <c r="BB138" i="1"/>
  <c r="BA138" i="1"/>
  <c r="AZ138" i="1"/>
  <c r="AY138" i="1"/>
  <c r="AX138" i="1"/>
  <c r="AW138" i="1"/>
  <c r="AV138" i="1"/>
  <c r="AU138" i="1"/>
  <c r="AT138" i="1"/>
  <c r="BG137" i="1"/>
  <c r="BF137" i="1"/>
  <c r="BD137" i="1"/>
  <c r="BC137" i="1"/>
  <c r="BB137" i="1"/>
  <c r="BA137" i="1"/>
  <c r="AZ137" i="1"/>
  <c r="AY137" i="1"/>
  <c r="AX137" i="1"/>
  <c r="AW137" i="1"/>
  <c r="AV137" i="1"/>
  <c r="AU137" i="1"/>
  <c r="AT137" i="1"/>
  <c r="BG136" i="1"/>
  <c r="BF136" i="1"/>
  <c r="BD136" i="1"/>
  <c r="BC136" i="1"/>
  <c r="BB136" i="1"/>
  <c r="BA136" i="1"/>
  <c r="AZ136" i="1"/>
  <c r="AY136" i="1"/>
  <c r="AX136" i="1"/>
  <c r="AW136" i="1"/>
  <c r="AV136" i="1"/>
  <c r="AU136" i="1"/>
  <c r="AT136" i="1"/>
  <c r="BG135" i="1"/>
  <c r="BF135" i="1"/>
  <c r="BD135" i="1"/>
  <c r="BC135" i="1"/>
  <c r="BB135" i="1"/>
  <c r="BA135" i="1"/>
  <c r="AZ135" i="1"/>
  <c r="AY135" i="1"/>
  <c r="AX135" i="1"/>
  <c r="AW135" i="1"/>
  <c r="AV135" i="1"/>
  <c r="AU135" i="1"/>
  <c r="AT135" i="1"/>
  <c r="BG134" i="1"/>
  <c r="BF134" i="1"/>
  <c r="BD134" i="1"/>
  <c r="BC134" i="1"/>
  <c r="BB134" i="1"/>
  <c r="BA134" i="1"/>
  <c r="AZ134" i="1"/>
  <c r="AY134" i="1"/>
  <c r="AX134" i="1"/>
  <c r="AW134" i="1"/>
  <c r="AV134" i="1"/>
  <c r="AU134" i="1"/>
  <c r="AT134" i="1"/>
  <c r="BG133" i="1"/>
  <c r="BF133" i="1"/>
  <c r="BD133" i="1"/>
  <c r="BC133" i="1"/>
  <c r="BB133" i="1"/>
  <c r="BA133" i="1"/>
  <c r="AZ133" i="1"/>
  <c r="AY133" i="1"/>
  <c r="AX133" i="1"/>
  <c r="AW133" i="1"/>
  <c r="AV133" i="1"/>
  <c r="AU133" i="1"/>
  <c r="AT133" i="1"/>
  <c r="BG132" i="1"/>
  <c r="BF132" i="1"/>
  <c r="BD132" i="1"/>
  <c r="BC132" i="1"/>
  <c r="BB132" i="1"/>
  <c r="BA132" i="1"/>
  <c r="AZ132" i="1"/>
  <c r="AY132" i="1"/>
  <c r="AX132" i="1"/>
  <c r="AW132" i="1"/>
  <c r="AV132" i="1"/>
  <c r="AU132" i="1"/>
  <c r="AT132" i="1"/>
  <c r="BG131" i="1"/>
  <c r="BF131" i="1"/>
  <c r="BD131" i="1"/>
  <c r="BC131" i="1"/>
  <c r="BB131" i="1"/>
  <c r="BA131" i="1"/>
  <c r="AZ131" i="1"/>
  <c r="AY131" i="1"/>
  <c r="AX131" i="1"/>
  <c r="AW131" i="1"/>
  <c r="AV131" i="1"/>
  <c r="AU131" i="1"/>
  <c r="AT131" i="1"/>
  <c r="BG130" i="1"/>
  <c r="BF130" i="1"/>
  <c r="BD130" i="1"/>
  <c r="BC130" i="1"/>
  <c r="BB130" i="1"/>
  <c r="BA130" i="1"/>
  <c r="AZ130" i="1"/>
  <c r="AY130" i="1"/>
  <c r="AX130" i="1"/>
  <c r="AW130" i="1"/>
  <c r="AV130" i="1"/>
  <c r="AU130" i="1"/>
  <c r="AT130" i="1"/>
  <c r="BG129" i="1"/>
  <c r="BF129" i="1"/>
  <c r="BD129" i="1"/>
  <c r="BC129" i="1"/>
  <c r="BB129" i="1"/>
  <c r="BA129" i="1"/>
  <c r="AZ129" i="1"/>
  <c r="AY129" i="1"/>
  <c r="AX129" i="1"/>
  <c r="AW129" i="1"/>
  <c r="AV129" i="1"/>
  <c r="AU129" i="1"/>
  <c r="AT129" i="1"/>
  <c r="BG128" i="1"/>
  <c r="BF128" i="1"/>
  <c r="BD128" i="1"/>
  <c r="BC128" i="1"/>
  <c r="BB128" i="1"/>
  <c r="BA128" i="1"/>
  <c r="AZ128" i="1"/>
  <c r="AY128" i="1"/>
  <c r="AX128" i="1"/>
  <c r="AW128" i="1"/>
  <c r="AV128" i="1"/>
  <c r="AU128" i="1"/>
  <c r="AT128" i="1"/>
  <c r="BG127" i="1"/>
  <c r="BF127" i="1"/>
  <c r="BD127" i="1"/>
  <c r="BC127" i="1"/>
  <c r="BB127" i="1"/>
  <c r="BA127" i="1"/>
  <c r="AZ127" i="1"/>
  <c r="AY127" i="1"/>
  <c r="AX127" i="1"/>
  <c r="AW127" i="1"/>
  <c r="AV127" i="1"/>
  <c r="AU127" i="1"/>
  <c r="AT127" i="1"/>
  <c r="BG126" i="1"/>
  <c r="BF126" i="1"/>
  <c r="BD126" i="1"/>
  <c r="BC126" i="1"/>
  <c r="BB126" i="1"/>
  <c r="BA126" i="1"/>
  <c r="AZ126" i="1"/>
  <c r="AY126" i="1"/>
  <c r="AX126" i="1"/>
  <c r="AW126" i="1"/>
  <c r="AV126" i="1"/>
  <c r="AU126" i="1"/>
  <c r="AT126" i="1"/>
  <c r="BG125" i="1"/>
  <c r="BF125" i="1"/>
  <c r="BD125" i="1"/>
  <c r="BC125" i="1"/>
  <c r="BB125" i="1"/>
  <c r="BA125" i="1"/>
  <c r="AZ125" i="1"/>
  <c r="AY125" i="1"/>
  <c r="AX125" i="1"/>
  <c r="AW125" i="1"/>
  <c r="AV125" i="1"/>
  <c r="AU125" i="1"/>
  <c r="AT125" i="1"/>
  <c r="BG124" i="1"/>
  <c r="BF124" i="1"/>
  <c r="BD124" i="1"/>
  <c r="BC124" i="1"/>
  <c r="BB124" i="1"/>
  <c r="BA124" i="1"/>
  <c r="AZ124" i="1"/>
  <c r="AY124" i="1"/>
  <c r="AX124" i="1"/>
  <c r="AW124" i="1"/>
  <c r="AV124" i="1"/>
  <c r="AU124" i="1"/>
  <c r="AT124" i="1"/>
  <c r="BG123" i="1"/>
  <c r="BF123" i="1"/>
  <c r="BD123" i="1"/>
  <c r="BC123" i="1"/>
  <c r="BB123" i="1"/>
  <c r="BA123" i="1"/>
  <c r="AZ123" i="1"/>
  <c r="AY123" i="1"/>
  <c r="AX123" i="1"/>
  <c r="AW123" i="1"/>
  <c r="AV123" i="1"/>
  <c r="AU123" i="1"/>
  <c r="AT123" i="1"/>
  <c r="BG122" i="1"/>
  <c r="BF122" i="1"/>
  <c r="BD122" i="1"/>
  <c r="BC122" i="1"/>
  <c r="BB122" i="1"/>
  <c r="BA122" i="1"/>
  <c r="AZ122" i="1"/>
  <c r="AY122" i="1"/>
  <c r="AX122" i="1"/>
  <c r="AW122" i="1"/>
  <c r="AV122" i="1"/>
  <c r="AU122" i="1"/>
  <c r="AT122" i="1"/>
  <c r="BG121" i="1"/>
  <c r="BF121" i="1"/>
  <c r="BD121" i="1"/>
  <c r="BC121" i="1"/>
  <c r="BB121" i="1"/>
  <c r="BA121" i="1"/>
  <c r="AZ121" i="1"/>
  <c r="AY121" i="1"/>
  <c r="AX121" i="1"/>
  <c r="AW121" i="1"/>
  <c r="AV121" i="1"/>
  <c r="AU121" i="1"/>
  <c r="AT121" i="1"/>
  <c r="BG120" i="1"/>
  <c r="BF120" i="1"/>
  <c r="BD120" i="1"/>
  <c r="BC120" i="1"/>
  <c r="BB120" i="1"/>
  <c r="BA120" i="1"/>
  <c r="AZ120" i="1"/>
  <c r="AY120" i="1"/>
  <c r="AX120" i="1"/>
  <c r="AW120" i="1"/>
  <c r="AV120" i="1"/>
  <c r="AU120" i="1"/>
  <c r="AT120" i="1"/>
  <c r="BG119" i="1"/>
  <c r="BF119" i="1"/>
  <c r="BD119" i="1"/>
  <c r="BC119" i="1"/>
  <c r="BB119" i="1"/>
  <c r="BA119" i="1"/>
  <c r="AZ119" i="1"/>
  <c r="AY119" i="1"/>
  <c r="AX119" i="1"/>
  <c r="AW119" i="1"/>
  <c r="AV119" i="1"/>
  <c r="AU119" i="1"/>
  <c r="AT119" i="1"/>
  <c r="BG118" i="1"/>
  <c r="BF118" i="1"/>
  <c r="BD118" i="1"/>
  <c r="BC118" i="1"/>
  <c r="BB118" i="1"/>
  <c r="BA118" i="1"/>
  <c r="AZ118" i="1"/>
  <c r="AY118" i="1"/>
  <c r="AX118" i="1"/>
  <c r="AW118" i="1"/>
  <c r="AV118" i="1"/>
  <c r="AU118" i="1"/>
  <c r="AT118" i="1"/>
  <c r="BG117" i="1"/>
  <c r="BF117" i="1"/>
  <c r="BD117" i="1"/>
  <c r="BC117" i="1"/>
  <c r="BB117" i="1"/>
  <c r="BA117" i="1"/>
  <c r="AZ117" i="1"/>
  <c r="AY117" i="1"/>
  <c r="AX117" i="1"/>
  <c r="AW117" i="1"/>
  <c r="AV117" i="1"/>
  <c r="AU117" i="1"/>
  <c r="AT117" i="1"/>
  <c r="BG116" i="1"/>
  <c r="BF116" i="1"/>
  <c r="BD116" i="1"/>
  <c r="BC116" i="1"/>
  <c r="BB116" i="1"/>
  <c r="BA116" i="1"/>
  <c r="AZ116" i="1"/>
  <c r="AY116" i="1"/>
  <c r="AX116" i="1"/>
  <c r="AW116" i="1"/>
  <c r="AV116" i="1"/>
  <c r="AU116" i="1"/>
  <c r="AT116" i="1"/>
  <c r="BG115" i="1"/>
  <c r="BF115" i="1"/>
  <c r="BD115" i="1"/>
  <c r="BC115" i="1"/>
  <c r="BB115" i="1"/>
  <c r="BA115" i="1"/>
  <c r="AZ115" i="1"/>
  <c r="AY115" i="1"/>
  <c r="AX115" i="1"/>
  <c r="AW115" i="1"/>
  <c r="AV115" i="1"/>
  <c r="AU115" i="1"/>
  <c r="AT115" i="1"/>
  <c r="BG114" i="1"/>
  <c r="BF114" i="1"/>
  <c r="BD114" i="1"/>
  <c r="BC114" i="1"/>
  <c r="BB114" i="1"/>
  <c r="BA114" i="1"/>
  <c r="AZ114" i="1"/>
  <c r="AY114" i="1"/>
  <c r="AX114" i="1"/>
  <c r="AW114" i="1"/>
  <c r="AV114" i="1"/>
  <c r="AU114" i="1"/>
  <c r="AT114" i="1"/>
  <c r="BG113" i="1"/>
  <c r="BF113" i="1"/>
  <c r="BD113" i="1"/>
  <c r="BC113" i="1"/>
  <c r="BB113" i="1"/>
  <c r="BA113" i="1"/>
  <c r="AZ113" i="1"/>
  <c r="AY113" i="1"/>
  <c r="AX113" i="1"/>
  <c r="AW113" i="1"/>
  <c r="AV113" i="1"/>
  <c r="AU113" i="1"/>
  <c r="AT113" i="1"/>
  <c r="BG112" i="1"/>
  <c r="BF112" i="1"/>
  <c r="BD112" i="1"/>
  <c r="BC112" i="1"/>
  <c r="BB112" i="1"/>
  <c r="BA112" i="1"/>
  <c r="AZ112" i="1"/>
  <c r="AY112" i="1"/>
  <c r="AX112" i="1"/>
  <c r="AW112" i="1"/>
  <c r="AV112" i="1"/>
  <c r="AU112" i="1"/>
  <c r="AT112" i="1"/>
  <c r="BG111" i="1"/>
  <c r="BF111" i="1"/>
  <c r="BD111" i="1"/>
  <c r="BC111" i="1"/>
  <c r="BB111" i="1"/>
  <c r="BA111" i="1"/>
  <c r="AZ111" i="1"/>
  <c r="AY111" i="1"/>
  <c r="AX111" i="1"/>
  <c r="AW111" i="1"/>
  <c r="AV111" i="1"/>
  <c r="AU111" i="1"/>
  <c r="AT111" i="1"/>
  <c r="BG110" i="1"/>
  <c r="BF110" i="1"/>
  <c r="BD110" i="1"/>
  <c r="BC110" i="1"/>
  <c r="BB110" i="1"/>
  <c r="BA110" i="1"/>
  <c r="AZ110" i="1"/>
  <c r="AY110" i="1"/>
  <c r="AX110" i="1"/>
  <c r="AW110" i="1"/>
  <c r="AV110" i="1"/>
  <c r="AU110" i="1"/>
  <c r="AT110" i="1"/>
  <c r="BG109" i="1"/>
  <c r="BF109" i="1"/>
  <c r="BD109" i="1"/>
  <c r="BC109" i="1"/>
  <c r="BB109" i="1"/>
  <c r="BA109" i="1"/>
  <c r="AZ109" i="1"/>
  <c r="AY109" i="1"/>
  <c r="AX109" i="1"/>
  <c r="AW109" i="1"/>
  <c r="AV109" i="1"/>
  <c r="AU109" i="1"/>
  <c r="AT109" i="1"/>
  <c r="BG108" i="1"/>
  <c r="BF108" i="1"/>
  <c r="BD108" i="1"/>
  <c r="BC108" i="1"/>
  <c r="BB108" i="1"/>
  <c r="BA108" i="1"/>
  <c r="AZ108" i="1"/>
  <c r="AY108" i="1"/>
  <c r="AX108" i="1"/>
  <c r="AW108" i="1"/>
  <c r="AV108" i="1"/>
  <c r="AU108" i="1"/>
  <c r="AT108" i="1"/>
  <c r="BG107" i="1"/>
  <c r="BF107" i="1"/>
  <c r="BD107" i="1"/>
  <c r="BC107" i="1"/>
  <c r="BB107" i="1"/>
  <c r="BA107" i="1"/>
  <c r="AZ107" i="1"/>
  <c r="AY107" i="1"/>
  <c r="AX107" i="1"/>
  <c r="AW107" i="1"/>
  <c r="AV107" i="1"/>
  <c r="AU107" i="1"/>
  <c r="AT107" i="1"/>
  <c r="BG106" i="1"/>
  <c r="BF106" i="1"/>
  <c r="BD106" i="1"/>
  <c r="BC106" i="1"/>
  <c r="BB106" i="1"/>
  <c r="BA106" i="1"/>
  <c r="AZ106" i="1"/>
  <c r="AY106" i="1"/>
  <c r="AX106" i="1"/>
  <c r="AW106" i="1"/>
  <c r="AV106" i="1"/>
  <c r="AU106" i="1"/>
  <c r="AT106" i="1"/>
  <c r="BG105" i="1"/>
  <c r="BF105" i="1"/>
  <c r="BD105" i="1"/>
  <c r="BC105" i="1"/>
  <c r="BB105" i="1"/>
  <c r="BA105" i="1"/>
  <c r="AZ105" i="1"/>
  <c r="AY105" i="1"/>
  <c r="AX105" i="1"/>
  <c r="AW105" i="1"/>
  <c r="AV105" i="1"/>
  <c r="AU105" i="1"/>
  <c r="AT105" i="1"/>
  <c r="BG104" i="1"/>
  <c r="BF104" i="1"/>
  <c r="BD104" i="1"/>
  <c r="BC104" i="1"/>
  <c r="BB104" i="1"/>
  <c r="BA104" i="1"/>
  <c r="AZ104" i="1"/>
  <c r="AY104" i="1"/>
  <c r="AX104" i="1"/>
  <c r="AW104" i="1"/>
  <c r="AV104" i="1"/>
  <c r="AU104" i="1"/>
  <c r="AT104" i="1"/>
  <c r="BG103" i="1"/>
  <c r="BF103" i="1"/>
  <c r="BD103" i="1"/>
  <c r="BC103" i="1"/>
  <c r="BB103" i="1"/>
  <c r="BA103" i="1"/>
  <c r="AZ103" i="1"/>
  <c r="AY103" i="1"/>
  <c r="AX103" i="1"/>
  <c r="AW103" i="1"/>
  <c r="AV103" i="1"/>
  <c r="AU103" i="1"/>
  <c r="AT103" i="1"/>
  <c r="BG102" i="1"/>
  <c r="BF102" i="1"/>
  <c r="BD102" i="1"/>
  <c r="BC102" i="1"/>
  <c r="BB102" i="1"/>
  <c r="BA102" i="1"/>
  <c r="AZ102" i="1"/>
  <c r="AY102" i="1"/>
  <c r="AX102" i="1"/>
  <c r="AW102" i="1"/>
  <c r="AV102" i="1"/>
  <c r="AU102" i="1"/>
  <c r="AT102" i="1"/>
  <c r="BG101" i="1"/>
  <c r="BF101" i="1"/>
  <c r="BD101" i="1"/>
  <c r="BC101" i="1"/>
  <c r="BB101" i="1"/>
  <c r="BA101" i="1"/>
  <c r="AZ101" i="1"/>
  <c r="AY101" i="1"/>
  <c r="AX101" i="1"/>
  <c r="AW101" i="1"/>
  <c r="AV101" i="1"/>
  <c r="AU101" i="1"/>
  <c r="AT101" i="1"/>
  <c r="BG100" i="1"/>
  <c r="BF100" i="1"/>
  <c r="BD100" i="1"/>
  <c r="BC100" i="1"/>
  <c r="BB100" i="1"/>
  <c r="BA100" i="1"/>
  <c r="AZ100" i="1"/>
  <c r="AY100" i="1"/>
  <c r="AX100" i="1"/>
  <c r="AW100" i="1"/>
  <c r="AV100" i="1"/>
  <c r="AU100" i="1"/>
  <c r="AT100" i="1"/>
  <c r="BG99" i="1"/>
  <c r="BF99" i="1"/>
  <c r="BD99" i="1"/>
  <c r="BC99" i="1"/>
  <c r="BB99" i="1"/>
  <c r="BA99" i="1"/>
  <c r="AZ99" i="1"/>
  <c r="AY99" i="1"/>
  <c r="AX99" i="1"/>
  <c r="AW99" i="1"/>
  <c r="AV99" i="1"/>
  <c r="AU99" i="1"/>
  <c r="AT99" i="1"/>
  <c r="BG98" i="1"/>
  <c r="BF98" i="1"/>
  <c r="BD98" i="1"/>
  <c r="BC98" i="1"/>
  <c r="BB98" i="1"/>
  <c r="BA98" i="1"/>
  <c r="AZ98" i="1"/>
  <c r="AY98" i="1"/>
  <c r="AX98" i="1"/>
  <c r="AW98" i="1"/>
  <c r="AV98" i="1"/>
  <c r="AU98" i="1"/>
  <c r="AT98" i="1"/>
  <c r="BG97" i="1"/>
  <c r="BF97" i="1"/>
  <c r="BD97" i="1"/>
  <c r="BC97" i="1"/>
  <c r="BB97" i="1"/>
  <c r="BA97" i="1"/>
  <c r="AZ97" i="1"/>
  <c r="AY97" i="1"/>
  <c r="AX97" i="1"/>
  <c r="AW97" i="1"/>
  <c r="AV97" i="1"/>
  <c r="AU97" i="1"/>
  <c r="AT97" i="1"/>
  <c r="BG96" i="1"/>
  <c r="BF96" i="1"/>
  <c r="BD96" i="1"/>
  <c r="BC96" i="1"/>
  <c r="BB96" i="1"/>
  <c r="BA96" i="1"/>
  <c r="AZ96" i="1"/>
  <c r="AY96" i="1"/>
  <c r="AX96" i="1"/>
  <c r="AW96" i="1"/>
  <c r="AV96" i="1"/>
  <c r="AU96" i="1"/>
  <c r="AT96" i="1"/>
  <c r="BG95" i="1"/>
  <c r="BF95" i="1"/>
  <c r="BD95" i="1"/>
  <c r="BC95" i="1"/>
  <c r="BB95" i="1"/>
  <c r="BA95" i="1"/>
  <c r="AZ95" i="1"/>
  <c r="AY95" i="1"/>
  <c r="AX95" i="1"/>
  <c r="AW95" i="1"/>
  <c r="AV95" i="1"/>
  <c r="AU95" i="1"/>
  <c r="AT95" i="1"/>
  <c r="BG94" i="1"/>
  <c r="BF94" i="1"/>
  <c r="BD94" i="1"/>
  <c r="BC94" i="1"/>
  <c r="BB94" i="1"/>
  <c r="BA94" i="1"/>
  <c r="AZ94" i="1"/>
  <c r="AY94" i="1"/>
  <c r="AX94" i="1"/>
  <c r="AW94" i="1"/>
  <c r="AV94" i="1"/>
  <c r="AU94" i="1"/>
  <c r="AT94" i="1"/>
  <c r="BG93" i="1"/>
  <c r="BF93" i="1"/>
  <c r="BD93" i="1"/>
  <c r="BC93" i="1"/>
  <c r="BB93" i="1"/>
  <c r="BA93" i="1"/>
  <c r="AZ93" i="1"/>
  <c r="AY93" i="1"/>
  <c r="AX93" i="1"/>
  <c r="AW93" i="1"/>
  <c r="AV93" i="1"/>
  <c r="AU93" i="1"/>
  <c r="AT93" i="1"/>
  <c r="BG92" i="1"/>
  <c r="BF92" i="1"/>
  <c r="BD92" i="1"/>
  <c r="BC92" i="1"/>
  <c r="BB92" i="1"/>
  <c r="BA92" i="1"/>
  <c r="AZ92" i="1"/>
  <c r="AY92" i="1"/>
  <c r="AX92" i="1"/>
  <c r="AW92" i="1"/>
  <c r="AV92" i="1"/>
  <c r="AU92" i="1"/>
  <c r="AT92" i="1"/>
  <c r="BG91" i="1"/>
  <c r="BF91" i="1"/>
  <c r="BD91" i="1"/>
  <c r="BC91" i="1"/>
  <c r="BB91" i="1"/>
  <c r="BA91" i="1"/>
  <c r="AZ91" i="1"/>
  <c r="AY91" i="1"/>
  <c r="AX91" i="1"/>
  <c r="AW91" i="1"/>
  <c r="AV91" i="1"/>
  <c r="AU91" i="1"/>
  <c r="AT91" i="1"/>
  <c r="BG90" i="1"/>
  <c r="BF90" i="1"/>
  <c r="BD90" i="1"/>
  <c r="BC90" i="1"/>
  <c r="BB90" i="1"/>
  <c r="BA90" i="1"/>
  <c r="AZ90" i="1"/>
  <c r="AY90" i="1"/>
  <c r="AX90" i="1"/>
  <c r="AW90" i="1"/>
  <c r="AV90" i="1"/>
  <c r="AU90" i="1"/>
  <c r="AT90" i="1"/>
  <c r="BG89" i="1"/>
  <c r="BF89" i="1"/>
  <c r="BD89" i="1"/>
  <c r="BC89" i="1"/>
  <c r="BB89" i="1"/>
  <c r="BA89" i="1"/>
  <c r="AZ89" i="1"/>
  <c r="AY89" i="1"/>
  <c r="AX89" i="1"/>
  <c r="AW89" i="1"/>
  <c r="AV89" i="1"/>
  <c r="AU89" i="1"/>
  <c r="AT89" i="1"/>
  <c r="BG88" i="1"/>
  <c r="BF88" i="1"/>
  <c r="BD88" i="1"/>
  <c r="BC88" i="1"/>
  <c r="BB88" i="1"/>
  <c r="BA88" i="1"/>
  <c r="AZ88" i="1"/>
  <c r="AY88" i="1"/>
  <c r="AX88" i="1"/>
  <c r="AW88" i="1"/>
  <c r="AV88" i="1"/>
  <c r="AU88" i="1"/>
  <c r="AT88" i="1"/>
  <c r="BG87" i="1"/>
  <c r="BF87" i="1"/>
  <c r="BD87" i="1"/>
  <c r="BC87" i="1"/>
  <c r="BB87" i="1"/>
  <c r="BA87" i="1"/>
  <c r="AZ87" i="1"/>
  <c r="AY87" i="1"/>
  <c r="AX87" i="1"/>
  <c r="AW87" i="1"/>
  <c r="AV87" i="1"/>
  <c r="AU87" i="1"/>
  <c r="AT87" i="1"/>
  <c r="BG86" i="1"/>
  <c r="BF86" i="1"/>
  <c r="BD86" i="1"/>
  <c r="BC86" i="1"/>
  <c r="BB86" i="1"/>
  <c r="BA86" i="1"/>
  <c r="AZ86" i="1"/>
  <c r="AY86" i="1"/>
  <c r="AX86" i="1"/>
  <c r="AW86" i="1"/>
  <c r="AV86" i="1"/>
  <c r="AU86" i="1"/>
  <c r="AT86" i="1"/>
  <c r="BG85" i="1"/>
  <c r="BF85" i="1"/>
  <c r="BD85" i="1"/>
  <c r="BC85" i="1"/>
  <c r="BB85" i="1"/>
  <c r="BA85" i="1"/>
  <c r="AZ85" i="1"/>
  <c r="AY85" i="1"/>
  <c r="AX85" i="1"/>
  <c r="AW85" i="1"/>
  <c r="AV85" i="1"/>
  <c r="AU85" i="1"/>
  <c r="AT85" i="1"/>
  <c r="BG84" i="1"/>
  <c r="BF84" i="1"/>
  <c r="BD84" i="1"/>
  <c r="BC84" i="1"/>
  <c r="BB84" i="1"/>
  <c r="BA84" i="1"/>
  <c r="AZ84" i="1"/>
  <c r="AY84" i="1"/>
  <c r="AX84" i="1"/>
  <c r="AW84" i="1"/>
  <c r="AV84" i="1"/>
  <c r="AU84" i="1"/>
  <c r="AT84" i="1"/>
  <c r="BG83" i="1"/>
  <c r="BF83" i="1"/>
  <c r="BD83" i="1"/>
  <c r="BC83" i="1"/>
  <c r="BB83" i="1"/>
  <c r="BA83" i="1"/>
  <c r="AZ83" i="1"/>
  <c r="AY83" i="1"/>
  <c r="AX83" i="1"/>
  <c r="AW83" i="1"/>
  <c r="AV83" i="1"/>
  <c r="AU83" i="1"/>
  <c r="AT83" i="1"/>
  <c r="BG82" i="1"/>
  <c r="BF82" i="1"/>
  <c r="BD82" i="1"/>
  <c r="BC82" i="1"/>
  <c r="BB82" i="1"/>
  <c r="BA82" i="1"/>
  <c r="AZ82" i="1"/>
  <c r="AY82" i="1"/>
  <c r="AX82" i="1"/>
  <c r="AW82" i="1"/>
  <c r="AV82" i="1"/>
  <c r="AU82" i="1"/>
  <c r="AT82" i="1"/>
  <c r="BG81" i="1"/>
  <c r="BF81" i="1"/>
  <c r="BD81" i="1"/>
  <c r="BC81" i="1"/>
  <c r="BB81" i="1"/>
  <c r="BA81" i="1"/>
  <c r="AZ81" i="1"/>
  <c r="AY81" i="1"/>
  <c r="AX81" i="1"/>
  <c r="AW81" i="1"/>
  <c r="AV81" i="1"/>
  <c r="AU81" i="1"/>
  <c r="AT81" i="1"/>
  <c r="BG80" i="1"/>
  <c r="BF80" i="1"/>
  <c r="BD80" i="1"/>
  <c r="BC80" i="1"/>
  <c r="BB80" i="1"/>
  <c r="BA80" i="1"/>
  <c r="AZ80" i="1"/>
  <c r="AY80" i="1"/>
  <c r="AX80" i="1"/>
  <c r="AW80" i="1"/>
  <c r="AV80" i="1"/>
  <c r="AU80" i="1"/>
  <c r="AT80" i="1"/>
  <c r="BG79" i="1"/>
  <c r="BF79" i="1"/>
  <c r="BD79" i="1"/>
  <c r="BC79" i="1"/>
  <c r="BB79" i="1"/>
  <c r="BA79" i="1"/>
  <c r="AZ79" i="1"/>
  <c r="AY79" i="1"/>
  <c r="AX79" i="1"/>
  <c r="AW79" i="1"/>
  <c r="AV79" i="1"/>
  <c r="AU79" i="1"/>
  <c r="AT79" i="1"/>
  <c r="BG78" i="1"/>
  <c r="BF78" i="1"/>
  <c r="BD78" i="1"/>
  <c r="BC78" i="1"/>
  <c r="BB78" i="1"/>
  <c r="BA78" i="1"/>
  <c r="AZ78" i="1"/>
  <c r="AY78" i="1"/>
  <c r="AX78" i="1"/>
  <c r="AW78" i="1"/>
  <c r="AV78" i="1"/>
  <c r="AU78" i="1"/>
  <c r="AT78" i="1"/>
  <c r="BG77" i="1"/>
  <c r="BF77" i="1"/>
  <c r="BD77" i="1"/>
  <c r="BC77" i="1"/>
  <c r="BB77" i="1"/>
  <c r="BA77" i="1"/>
  <c r="AZ77" i="1"/>
  <c r="AY77" i="1"/>
  <c r="AX77" i="1"/>
  <c r="AW77" i="1"/>
  <c r="AV77" i="1"/>
  <c r="AU77" i="1"/>
  <c r="AT77" i="1"/>
  <c r="BG76" i="1"/>
  <c r="BF76" i="1"/>
  <c r="BD76" i="1"/>
  <c r="BC76" i="1"/>
  <c r="BB76" i="1"/>
  <c r="BA76" i="1"/>
  <c r="AZ76" i="1"/>
  <c r="AY76" i="1"/>
  <c r="AX76" i="1"/>
  <c r="AW76" i="1"/>
  <c r="AV76" i="1"/>
  <c r="AU76" i="1"/>
  <c r="AT76" i="1"/>
  <c r="BG75" i="1"/>
  <c r="BF75" i="1"/>
  <c r="BD75" i="1"/>
  <c r="BC75" i="1"/>
  <c r="BB75" i="1"/>
  <c r="BA75" i="1"/>
  <c r="AZ75" i="1"/>
  <c r="AY75" i="1"/>
  <c r="AX75" i="1"/>
  <c r="AW75" i="1"/>
  <c r="AV75" i="1"/>
  <c r="AU75" i="1"/>
  <c r="AT75" i="1"/>
  <c r="BG74" i="1"/>
  <c r="BF74" i="1"/>
  <c r="BD74" i="1"/>
  <c r="BC74" i="1"/>
  <c r="BB74" i="1"/>
  <c r="BA74" i="1"/>
  <c r="AZ74" i="1"/>
  <c r="AY74" i="1"/>
  <c r="AX74" i="1"/>
  <c r="AW74" i="1"/>
  <c r="AV74" i="1"/>
  <c r="AU74" i="1"/>
  <c r="AT74" i="1"/>
  <c r="BG73" i="1"/>
  <c r="BF73" i="1"/>
  <c r="BD73" i="1"/>
  <c r="BC73" i="1"/>
  <c r="BB73" i="1"/>
  <c r="BA73" i="1"/>
  <c r="AZ73" i="1"/>
  <c r="AY73" i="1"/>
  <c r="AX73" i="1"/>
  <c r="AW73" i="1"/>
  <c r="AV73" i="1"/>
  <c r="AU73" i="1"/>
  <c r="AT73" i="1"/>
  <c r="BG72" i="1"/>
  <c r="BF72" i="1"/>
  <c r="BD72" i="1"/>
  <c r="BC72" i="1"/>
  <c r="BB72" i="1"/>
  <c r="BA72" i="1"/>
  <c r="AZ72" i="1"/>
  <c r="AY72" i="1"/>
  <c r="AX72" i="1"/>
  <c r="AW72" i="1"/>
  <c r="AV72" i="1"/>
  <c r="AU72" i="1"/>
  <c r="AT72" i="1"/>
  <c r="BG71" i="1"/>
  <c r="BF71" i="1"/>
  <c r="BD71" i="1"/>
  <c r="BC71" i="1"/>
  <c r="BB71" i="1"/>
  <c r="BA71" i="1"/>
  <c r="AZ71" i="1"/>
  <c r="AY71" i="1"/>
  <c r="AX71" i="1"/>
  <c r="AW71" i="1"/>
  <c r="AV71" i="1"/>
  <c r="AU71" i="1"/>
  <c r="AT71" i="1"/>
  <c r="BG70" i="1"/>
  <c r="BF70" i="1"/>
  <c r="BD70" i="1"/>
  <c r="BC70" i="1"/>
  <c r="BB70" i="1"/>
  <c r="BA70" i="1"/>
  <c r="AZ70" i="1"/>
  <c r="AY70" i="1"/>
  <c r="AX70" i="1"/>
  <c r="AW70" i="1"/>
  <c r="AV70" i="1"/>
  <c r="AU70" i="1"/>
  <c r="AT70" i="1"/>
  <c r="BG69" i="1"/>
  <c r="BF69" i="1"/>
  <c r="BD69" i="1"/>
  <c r="BC69" i="1"/>
  <c r="BB69" i="1"/>
  <c r="BA69" i="1"/>
  <c r="AZ69" i="1"/>
  <c r="AY69" i="1"/>
  <c r="AX69" i="1"/>
  <c r="AW69" i="1"/>
  <c r="AV69" i="1"/>
  <c r="AU69" i="1"/>
  <c r="AT69" i="1"/>
  <c r="BG68" i="1"/>
  <c r="BF68" i="1"/>
  <c r="BD68" i="1"/>
  <c r="BC68" i="1"/>
  <c r="BB68" i="1"/>
  <c r="BA68" i="1"/>
  <c r="AZ68" i="1"/>
  <c r="AY68" i="1"/>
  <c r="AX68" i="1"/>
  <c r="AW68" i="1"/>
  <c r="AV68" i="1"/>
  <c r="AU68" i="1"/>
  <c r="AT68" i="1"/>
  <c r="BG67" i="1"/>
  <c r="BF67" i="1"/>
  <c r="BD67" i="1"/>
  <c r="BC67" i="1"/>
  <c r="BB67" i="1"/>
  <c r="BA67" i="1"/>
  <c r="AZ67" i="1"/>
  <c r="AY67" i="1"/>
  <c r="AX67" i="1"/>
  <c r="AW67" i="1"/>
  <c r="AV67" i="1"/>
  <c r="BG66" i="1"/>
  <c r="BF66" i="1"/>
  <c r="BD66" i="1"/>
  <c r="BC66" i="1"/>
  <c r="BB66" i="1"/>
  <c r="BA66" i="1"/>
  <c r="AZ66" i="1"/>
  <c r="AY66" i="1"/>
  <c r="AX66" i="1"/>
  <c r="AW66" i="1"/>
  <c r="AV66" i="1"/>
  <c r="BG65" i="1"/>
  <c r="BF65" i="1"/>
  <c r="BD65" i="1"/>
  <c r="BC65" i="1"/>
  <c r="BB65" i="1"/>
  <c r="BA65" i="1"/>
  <c r="AZ65" i="1"/>
  <c r="AY65" i="1"/>
  <c r="AX65" i="1"/>
  <c r="AW65" i="1"/>
  <c r="AV65" i="1"/>
  <c r="BG64" i="1"/>
  <c r="BF64" i="1"/>
  <c r="BD64" i="1"/>
  <c r="BC64" i="1"/>
  <c r="BB64" i="1"/>
  <c r="BA64" i="1"/>
  <c r="AZ64" i="1"/>
  <c r="AY64" i="1"/>
  <c r="AX64" i="1"/>
  <c r="AW64" i="1"/>
  <c r="AV64" i="1"/>
  <c r="BG63" i="1"/>
  <c r="BF63" i="1"/>
  <c r="BD63" i="1"/>
  <c r="BC63" i="1"/>
  <c r="BB63" i="1"/>
  <c r="BA63" i="1"/>
  <c r="AZ63" i="1"/>
  <c r="AY63" i="1"/>
  <c r="AX63" i="1"/>
  <c r="AW63" i="1"/>
  <c r="AV63" i="1"/>
  <c r="BG62" i="1"/>
  <c r="BF62" i="1"/>
  <c r="BD62" i="1"/>
  <c r="BC62" i="1"/>
  <c r="BB62" i="1"/>
  <c r="BA62" i="1"/>
  <c r="AZ62" i="1"/>
  <c r="AY62" i="1"/>
  <c r="AX62" i="1"/>
  <c r="AW62" i="1"/>
  <c r="AV62" i="1"/>
  <c r="BG61" i="1"/>
  <c r="BF61" i="1"/>
  <c r="BD61" i="1"/>
  <c r="BC61" i="1"/>
  <c r="BB61" i="1"/>
  <c r="BA61" i="1"/>
  <c r="AZ61" i="1"/>
  <c r="AY61" i="1"/>
  <c r="AX61" i="1"/>
  <c r="AW61" i="1"/>
  <c r="AV61" i="1"/>
  <c r="BG60" i="1"/>
  <c r="BF60" i="1"/>
  <c r="BD60" i="1"/>
  <c r="BC60" i="1"/>
  <c r="BB60" i="1"/>
  <c r="BA60" i="1"/>
  <c r="AZ60" i="1"/>
  <c r="AY60" i="1"/>
  <c r="AX60" i="1"/>
  <c r="AW60" i="1"/>
  <c r="AV60" i="1"/>
  <c r="BG59" i="1"/>
  <c r="BF59" i="1"/>
  <c r="BD59" i="1"/>
  <c r="BC59" i="1"/>
  <c r="BB59" i="1"/>
  <c r="BA59" i="1"/>
  <c r="AZ59" i="1"/>
  <c r="AY59" i="1"/>
  <c r="AX59" i="1"/>
  <c r="AW59" i="1"/>
  <c r="AV59" i="1"/>
  <c r="BG58" i="1"/>
  <c r="BF58" i="1"/>
  <c r="BD58" i="1"/>
  <c r="BC58" i="1"/>
  <c r="BB58" i="1"/>
  <c r="BA58" i="1"/>
  <c r="AZ58" i="1"/>
  <c r="AY58" i="1"/>
  <c r="AX58" i="1"/>
  <c r="AW58" i="1"/>
  <c r="AV58" i="1"/>
  <c r="BG57" i="1"/>
  <c r="BF57" i="1"/>
  <c r="BD57" i="1"/>
  <c r="BC57" i="1"/>
  <c r="BB57" i="1"/>
  <c r="BA57" i="1"/>
  <c r="AZ57" i="1"/>
  <c r="AY57" i="1"/>
  <c r="AX57" i="1"/>
  <c r="AW57" i="1"/>
  <c r="AV57" i="1"/>
  <c r="BG56" i="1"/>
  <c r="BF56" i="1"/>
  <c r="BD56" i="1"/>
  <c r="BC56" i="1"/>
  <c r="BB56" i="1"/>
  <c r="BA56" i="1"/>
  <c r="AZ56" i="1"/>
  <c r="AY56" i="1"/>
  <c r="AX56" i="1"/>
  <c r="AW56" i="1"/>
  <c r="AV56" i="1"/>
  <c r="BG55" i="1"/>
  <c r="BF55" i="1"/>
  <c r="BD55" i="1"/>
  <c r="BC55" i="1"/>
  <c r="BB55" i="1"/>
  <c r="BA55" i="1"/>
  <c r="AZ55" i="1"/>
  <c r="AY55" i="1"/>
  <c r="AX55" i="1"/>
  <c r="AW55" i="1"/>
  <c r="AV55" i="1"/>
  <c r="BG54" i="1"/>
  <c r="BF54" i="1"/>
  <c r="BD54" i="1"/>
  <c r="BC54" i="1"/>
  <c r="BB54" i="1"/>
  <c r="BA54" i="1"/>
  <c r="AZ54" i="1"/>
  <c r="AY54" i="1"/>
  <c r="AX54" i="1"/>
  <c r="AW54" i="1"/>
  <c r="AV54" i="1"/>
  <c r="BG53" i="1"/>
  <c r="BF53" i="1"/>
  <c r="BD53" i="1"/>
  <c r="BC53" i="1"/>
  <c r="BB53" i="1"/>
  <c r="BA53" i="1"/>
  <c r="AZ53" i="1"/>
  <c r="AY53" i="1"/>
  <c r="AX53" i="1"/>
  <c r="AW53" i="1"/>
  <c r="AV53" i="1"/>
  <c r="BG52" i="1"/>
  <c r="BF52" i="1"/>
  <c r="BD52" i="1"/>
  <c r="BC52" i="1"/>
  <c r="BB52" i="1"/>
  <c r="BA52" i="1"/>
  <c r="AZ52" i="1"/>
  <c r="AY52" i="1"/>
  <c r="AX52" i="1"/>
  <c r="AW52" i="1"/>
  <c r="AV52" i="1"/>
  <c r="BG51" i="1"/>
  <c r="BF51" i="1"/>
  <c r="BD51" i="1"/>
  <c r="BC51" i="1"/>
  <c r="BB51" i="1"/>
  <c r="BA51" i="1"/>
  <c r="AZ51" i="1"/>
  <c r="AY51" i="1"/>
  <c r="AX51" i="1"/>
  <c r="AW51" i="1"/>
  <c r="AV51" i="1"/>
  <c r="BG50" i="1"/>
  <c r="BF50" i="1"/>
  <c r="BD50" i="1"/>
  <c r="BC50" i="1"/>
  <c r="BB50" i="1"/>
  <c r="BA50" i="1"/>
  <c r="AZ50" i="1"/>
  <c r="AY50" i="1"/>
  <c r="AX50" i="1"/>
  <c r="AW50" i="1"/>
  <c r="AV50" i="1"/>
  <c r="BG49" i="1"/>
  <c r="BF49" i="1"/>
  <c r="BD49" i="1"/>
  <c r="BC49" i="1"/>
  <c r="BB49" i="1"/>
  <c r="BA49" i="1"/>
  <c r="AZ49" i="1"/>
  <c r="AY49" i="1"/>
  <c r="AX49" i="1"/>
  <c r="AW49" i="1"/>
  <c r="AV49" i="1"/>
  <c r="BG48" i="1"/>
  <c r="BF48" i="1"/>
  <c r="BD48" i="1"/>
  <c r="BC48" i="1"/>
  <c r="BB48" i="1"/>
  <c r="BA48" i="1"/>
  <c r="AZ48" i="1"/>
  <c r="AY48" i="1"/>
  <c r="AX48" i="1"/>
  <c r="AW48" i="1"/>
  <c r="AV48" i="1"/>
  <c r="BG47" i="1"/>
  <c r="BF47" i="1"/>
  <c r="BD47" i="1"/>
  <c r="BC47" i="1"/>
  <c r="BB47" i="1"/>
  <c r="BA47" i="1"/>
  <c r="AZ47" i="1"/>
  <c r="AY47" i="1"/>
  <c r="AX47" i="1"/>
  <c r="AW47" i="1"/>
  <c r="AV47" i="1"/>
  <c r="BG46" i="1"/>
  <c r="BF46" i="1"/>
  <c r="BD46" i="1"/>
  <c r="BC46" i="1"/>
  <c r="BB46" i="1"/>
  <c r="BA46" i="1"/>
  <c r="AZ46" i="1"/>
  <c r="AY46" i="1"/>
  <c r="AX46" i="1"/>
  <c r="AW46" i="1"/>
  <c r="AV46" i="1"/>
  <c r="BG45" i="1"/>
  <c r="BF45" i="1"/>
  <c r="BD45" i="1"/>
  <c r="BC45" i="1"/>
  <c r="BB45" i="1"/>
  <c r="BA45" i="1"/>
  <c r="AZ45" i="1"/>
  <c r="AY45" i="1"/>
  <c r="AX45" i="1"/>
  <c r="AW45" i="1"/>
  <c r="AV45" i="1"/>
  <c r="BG44" i="1"/>
  <c r="BF44" i="1"/>
  <c r="BD44" i="1"/>
  <c r="BC44" i="1"/>
  <c r="BB44" i="1"/>
  <c r="BA44" i="1"/>
  <c r="AZ44" i="1"/>
  <c r="AY44" i="1"/>
  <c r="AX44" i="1"/>
  <c r="AW44" i="1"/>
  <c r="AV44" i="1"/>
  <c r="BG43" i="1"/>
  <c r="BF43" i="1"/>
  <c r="BD43" i="1"/>
  <c r="BC43" i="1"/>
  <c r="BB43" i="1"/>
  <c r="BA43" i="1"/>
  <c r="AZ43" i="1"/>
  <c r="AY43" i="1"/>
  <c r="AX43" i="1"/>
  <c r="AW43" i="1"/>
  <c r="AV43" i="1"/>
  <c r="BG42" i="1"/>
  <c r="BF42" i="1"/>
  <c r="BD42" i="1"/>
  <c r="BC42" i="1"/>
  <c r="BB42" i="1"/>
  <c r="BA42" i="1"/>
  <c r="AZ42" i="1"/>
  <c r="AY42" i="1"/>
  <c r="AX42" i="1"/>
  <c r="AW42" i="1"/>
  <c r="AV42" i="1"/>
  <c r="BG41" i="1"/>
  <c r="BF41" i="1"/>
  <c r="BD41" i="1"/>
  <c r="BC41" i="1"/>
  <c r="BB41" i="1"/>
  <c r="BA41" i="1"/>
  <c r="AZ41" i="1"/>
  <c r="AY41" i="1"/>
  <c r="AX41" i="1"/>
  <c r="AW41" i="1"/>
  <c r="AV41" i="1"/>
  <c r="BG40" i="1"/>
  <c r="BF40" i="1"/>
  <c r="BD40" i="1"/>
  <c r="BC40" i="1"/>
  <c r="BB40" i="1"/>
  <c r="BA40" i="1"/>
  <c r="AZ40" i="1"/>
  <c r="AY40" i="1"/>
  <c r="AX40" i="1"/>
  <c r="AW40" i="1"/>
  <c r="AV40" i="1"/>
  <c r="BG39" i="1"/>
  <c r="BF39" i="1"/>
  <c r="BD39" i="1"/>
  <c r="BC39" i="1"/>
  <c r="BB39" i="1"/>
  <c r="BA39" i="1"/>
  <c r="AZ39" i="1"/>
  <c r="AY39" i="1"/>
  <c r="AX39" i="1"/>
  <c r="AW39" i="1"/>
  <c r="AV39" i="1"/>
  <c r="BG38" i="1"/>
  <c r="BF38" i="1"/>
  <c r="BD38" i="1"/>
  <c r="BC38" i="1"/>
  <c r="BB38" i="1"/>
  <c r="BA38" i="1"/>
  <c r="AZ38" i="1"/>
  <c r="AY38" i="1"/>
  <c r="AX38" i="1"/>
  <c r="AW38" i="1"/>
  <c r="AV38" i="1"/>
  <c r="BG37" i="1"/>
  <c r="BF37" i="1"/>
  <c r="BD37" i="1"/>
  <c r="BC37" i="1"/>
  <c r="BB37" i="1"/>
  <c r="BA37" i="1"/>
  <c r="AZ37" i="1"/>
  <c r="AY37" i="1"/>
  <c r="AX37" i="1"/>
  <c r="AW37" i="1"/>
  <c r="AV37" i="1"/>
  <c r="BG36" i="1"/>
  <c r="BF36" i="1"/>
  <c r="BD36" i="1"/>
  <c r="BC36" i="1"/>
  <c r="BB36" i="1"/>
  <c r="BA36" i="1"/>
  <c r="AZ36" i="1"/>
  <c r="AY36" i="1"/>
  <c r="AX36" i="1"/>
  <c r="AW36" i="1"/>
  <c r="AV36" i="1"/>
  <c r="BG35" i="1"/>
  <c r="BF35" i="1"/>
  <c r="BD35" i="1"/>
  <c r="BC35" i="1"/>
  <c r="BB35" i="1"/>
  <c r="BA35" i="1"/>
  <c r="AZ35" i="1"/>
  <c r="AY35" i="1"/>
  <c r="AX35" i="1"/>
  <c r="AW35" i="1"/>
  <c r="AV35" i="1"/>
  <c r="BG34" i="1"/>
  <c r="BF34" i="1"/>
  <c r="BD34" i="1"/>
  <c r="BC34" i="1"/>
  <c r="BB34" i="1"/>
  <c r="BA34" i="1"/>
  <c r="AZ34" i="1"/>
  <c r="AY34" i="1"/>
  <c r="AX34" i="1"/>
  <c r="AW34" i="1"/>
  <c r="AV34" i="1"/>
  <c r="BG33" i="1"/>
  <c r="BF33" i="1"/>
  <c r="BD33" i="1"/>
  <c r="BC33" i="1"/>
  <c r="BB33" i="1"/>
  <c r="BA33" i="1"/>
  <c r="AZ33" i="1"/>
  <c r="AY33" i="1"/>
  <c r="AX33" i="1"/>
  <c r="AW33" i="1"/>
  <c r="AV33" i="1"/>
  <c r="BG32" i="1"/>
  <c r="BF32" i="1"/>
  <c r="BD32" i="1"/>
  <c r="BC32" i="1"/>
  <c r="BB32" i="1"/>
  <c r="BA32" i="1"/>
  <c r="AZ32" i="1"/>
  <c r="AY32" i="1"/>
  <c r="AX32" i="1"/>
  <c r="AW32" i="1"/>
  <c r="AV32" i="1"/>
  <c r="BG31" i="1"/>
  <c r="BF31" i="1"/>
  <c r="BD31" i="1"/>
  <c r="BC31" i="1"/>
  <c r="BB31" i="1"/>
  <c r="BA31" i="1"/>
  <c r="AZ31" i="1"/>
  <c r="AY31" i="1"/>
  <c r="AX31" i="1"/>
  <c r="AW31" i="1"/>
  <c r="AV31" i="1"/>
  <c r="BG30" i="1"/>
  <c r="BF30" i="1"/>
  <c r="BD30" i="1"/>
  <c r="BC30" i="1"/>
  <c r="BB30" i="1"/>
  <c r="BA30" i="1"/>
  <c r="AZ30" i="1"/>
  <c r="AY30" i="1"/>
  <c r="AX30" i="1"/>
  <c r="AW30" i="1"/>
  <c r="AV30" i="1"/>
  <c r="BG29" i="1"/>
  <c r="BF29" i="1"/>
  <c r="BD29" i="1"/>
  <c r="BC29" i="1"/>
  <c r="BB29" i="1"/>
  <c r="BA29" i="1"/>
  <c r="AZ29" i="1"/>
  <c r="AY29" i="1"/>
  <c r="AX29" i="1"/>
  <c r="AW29" i="1"/>
  <c r="AV29" i="1"/>
  <c r="BG28" i="1"/>
  <c r="BF28" i="1"/>
  <c r="BD28" i="1"/>
  <c r="BC28" i="1"/>
  <c r="BB28" i="1"/>
  <c r="BA28" i="1"/>
  <c r="AZ28" i="1"/>
  <c r="AY28" i="1"/>
  <c r="AX28" i="1"/>
  <c r="AW28" i="1"/>
  <c r="AV28" i="1"/>
  <c r="BG27" i="1"/>
  <c r="BF27" i="1"/>
  <c r="BD27" i="1"/>
  <c r="BC27" i="1"/>
  <c r="BB27" i="1"/>
  <c r="BA27" i="1"/>
  <c r="AZ27" i="1"/>
  <c r="AY27" i="1"/>
  <c r="AX27" i="1"/>
  <c r="AW27" i="1"/>
  <c r="AV27" i="1"/>
  <c r="BG26" i="1"/>
  <c r="BF26" i="1"/>
  <c r="BD26" i="1"/>
  <c r="BC26" i="1"/>
  <c r="BB26" i="1"/>
  <c r="BA26" i="1"/>
  <c r="AZ26" i="1"/>
  <c r="AY26" i="1"/>
  <c r="AX26" i="1"/>
  <c r="AW26" i="1"/>
  <c r="AV26" i="1"/>
  <c r="BG25" i="1"/>
  <c r="BF25" i="1"/>
  <c r="BD25" i="1"/>
  <c r="BC25" i="1"/>
  <c r="BB25" i="1"/>
  <c r="BA25" i="1"/>
  <c r="AZ25" i="1"/>
  <c r="AY25" i="1"/>
  <c r="AX25" i="1"/>
  <c r="AW25" i="1"/>
  <c r="AV25" i="1"/>
  <c r="BG24" i="1"/>
  <c r="BF24" i="1"/>
  <c r="BD24" i="1"/>
  <c r="BC24" i="1"/>
  <c r="BB24" i="1"/>
  <c r="BA24" i="1"/>
  <c r="AZ24" i="1"/>
  <c r="AY24" i="1"/>
  <c r="AX24" i="1"/>
  <c r="AW24" i="1"/>
  <c r="AV24" i="1"/>
  <c r="BG23" i="1"/>
  <c r="BF23" i="1"/>
  <c r="BD23" i="1"/>
  <c r="BC23" i="1"/>
  <c r="BB23" i="1"/>
  <c r="BA23" i="1"/>
  <c r="AZ23" i="1"/>
  <c r="AY23" i="1"/>
  <c r="AX23" i="1"/>
  <c r="AW23" i="1"/>
  <c r="AV23" i="1"/>
  <c r="BG22" i="1"/>
  <c r="BF22" i="1"/>
  <c r="BD22" i="1"/>
  <c r="BC22" i="1"/>
  <c r="BB22" i="1"/>
  <c r="BA22" i="1"/>
  <c r="AZ22" i="1"/>
  <c r="AY22" i="1"/>
  <c r="AX22" i="1"/>
  <c r="AW22" i="1"/>
  <c r="AV22" i="1"/>
  <c r="BG21" i="1"/>
  <c r="BF21" i="1"/>
  <c r="BD21" i="1"/>
  <c r="BC21" i="1"/>
  <c r="BB21" i="1"/>
  <c r="BA21" i="1"/>
  <c r="AZ21" i="1"/>
  <c r="AY21" i="1"/>
  <c r="AX21" i="1"/>
  <c r="AW21" i="1"/>
  <c r="AV21" i="1"/>
  <c r="BG20" i="1"/>
  <c r="BF20" i="1"/>
  <c r="BD20" i="1"/>
  <c r="BC20" i="1"/>
  <c r="BB20" i="1"/>
  <c r="BA20" i="1"/>
  <c r="AZ20" i="1"/>
  <c r="AY20" i="1"/>
  <c r="AX20" i="1"/>
  <c r="AW20" i="1"/>
  <c r="AV20" i="1"/>
  <c r="BG19" i="1"/>
  <c r="BF19" i="1"/>
  <c r="BD19" i="1"/>
  <c r="BC19" i="1"/>
  <c r="BB19" i="1"/>
  <c r="BA19" i="1"/>
  <c r="AZ19" i="1"/>
  <c r="AY19" i="1"/>
  <c r="AX19" i="1"/>
  <c r="AW19" i="1"/>
  <c r="AV19" i="1"/>
  <c r="BG18" i="1"/>
  <c r="BF18" i="1"/>
  <c r="BD18" i="1"/>
  <c r="BC18" i="1"/>
  <c r="BB18" i="1"/>
  <c r="BA18" i="1"/>
  <c r="AZ18" i="1"/>
  <c r="AY18" i="1"/>
  <c r="AX18" i="1"/>
  <c r="AW18" i="1"/>
  <c r="AV18" i="1"/>
  <c r="BG17" i="1"/>
  <c r="BF17" i="1"/>
  <c r="BD17" i="1"/>
  <c r="BC17" i="1"/>
  <c r="BB17" i="1"/>
  <c r="BA17" i="1"/>
  <c r="AZ17" i="1"/>
  <c r="AY17" i="1"/>
  <c r="AX17" i="1"/>
  <c r="AW17" i="1"/>
  <c r="AV17" i="1"/>
  <c r="BG16" i="1"/>
  <c r="BF16" i="1"/>
  <c r="BD16" i="1"/>
  <c r="BC16" i="1"/>
  <c r="BB16" i="1"/>
  <c r="BA16" i="1"/>
  <c r="AZ16" i="1"/>
  <c r="AY16" i="1"/>
  <c r="AX16" i="1"/>
  <c r="AW16" i="1"/>
  <c r="AV16" i="1"/>
  <c r="BG15" i="1"/>
  <c r="BF15" i="1"/>
  <c r="BD15" i="1"/>
  <c r="BC15" i="1"/>
  <c r="BB15" i="1"/>
  <c r="BA15" i="1"/>
  <c r="AZ15" i="1"/>
  <c r="AY15" i="1"/>
  <c r="AX15" i="1"/>
  <c r="AW15" i="1"/>
  <c r="AV15" i="1"/>
  <c r="BG14" i="1"/>
  <c r="BF14" i="1"/>
  <c r="BD14" i="1"/>
  <c r="BC14" i="1"/>
  <c r="BB14" i="1"/>
  <c r="BA14" i="1"/>
  <c r="AZ14" i="1"/>
  <c r="AY14" i="1"/>
  <c r="AX14" i="1"/>
  <c r="AW14" i="1"/>
  <c r="AV14" i="1"/>
  <c r="BG13" i="1"/>
  <c r="BF13" i="1"/>
  <c r="BD13" i="1"/>
  <c r="BC13" i="1"/>
  <c r="BB13" i="1"/>
  <c r="BA13" i="1"/>
  <c r="AZ13" i="1"/>
  <c r="AY13" i="1"/>
  <c r="AX13" i="1"/>
  <c r="AW13" i="1"/>
  <c r="AV13" i="1"/>
  <c r="BG12" i="1"/>
  <c r="BF12" i="1"/>
  <c r="BD12" i="1"/>
  <c r="BC12" i="1"/>
  <c r="BB12" i="1"/>
  <c r="BA12" i="1"/>
  <c r="AZ12" i="1"/>
  <c r="AY12" i="1"/>
  <c r="AX12" i="1"/>
  <c r="AW12" i="1"/>
  <c r="AV12" i="1"/>
  <c r="BG11" i="1"/>
  <c r="BF11" i="1"/>
  <c r="BD11" i="1"/>
  <c r="BC11" i="1"/>
  <c r="BB11" i="1"/>
  <c r="BA11" i="1"/>
  <c r="AZ11" i="1"/>
  <c r="AY11" i="1"/>
  <c r="AX11" i="1"/>
  <c r="AW11" i="1"/>
  <c r="AV11" i="1"/>
  <c r="BG10" i="1"/>
  <c r="BF10" i="1"/>
  <c r="BD10" i="1"/>
  <c r="BC10" i="1"/>
  <c r="BB10" i="1"/>
  <c r="BA10" i="1"/>
  <c r="AZ10" i="1"/>
  <c r="AY10" i="1"/>
  <c r="AX10" i="1"/>
  <c r="AW10" i="1"/>
  <c r="AV10" i="1"/>
  <c r="BG9" i="1"/>
  <c r="BF9" i="1"/>
  <c r="BD9" i="1"/>
  <c r="BC9" i="1"/>
  <c r="BB9" i="1"/>
  <c r="BA9" i="1"/>
  <c r="AZ9" i="1"/>
  <c r="AY9" i="1"/>
  <c r="AX9" i="1"/>
  <c r="AW9" i="1"/>
  <c r="AV9" i="1"/>
  <c r="BG8" i="1"/>
  <c r="BF8" i="1"/>
  <c r="BD8" i="1"/>
  <c r="BC8" i="1"/>
  <c r="BB8" i="1"/>
  <c r="BA8" i="1"/>
  <c r="AZ8" i="1"/>
  <c r="AY8" i="1"/>
  <c r="AX8" i="1"/>
  <c r="AW8" i="1"/>
  <c r="AV8" i="1"/>
  <c r="BG7" i="1"/>
  <c r="BF7" i="1"/>
  <c r="BG6" i="1"/>
  <c r="BF6" i="1"/>
  <c r="AR149" i="1"/>
  <c r="AR148" i="1"/>
  <c r="AR147" i="1"/>
  <c r="AR146" i="1"/>
  <c r="AR145" i="1"/>
  <c r="AR144" i="1"/>
  <c r="AR143" i="1"/>
  <c r="AR142" i="1"/>
  <c r="AR141" i="1"/>
  <c r="AR140" i="1"/>
  <c r="AR139" i="1"/>
  <c r="AR138" i="1"/>
  <c r="AR137" i="1"/>
  <c r="AR136" i="1"/>
  <c r="AR135" i="1"/>
  <c r="AR134" i="1"/>
  <c r="AR133" i="1"/>
  <c r="AR132" i="1"/>
  <c r="AR131" i="1"/>
  <c r="AR130" i="1"/>
  <c r="AR129" i="1"/>
  <c r="AR128" i="1"/>
  <c r="AR127" i="1"/>
  <c r="AR126" i="1"/>
  <c r="AR125" i="1"/>
  <c r="AR124" i="1"/>
  <c r="AR123" i="1"/>
  <c r="AR122" i="1"/>
  <c r="AR121" i="1"/>
  <c r="AR120" i="1"/>
  <c r="AR119" i="1"/>
  <c r="AR118" i="1"/>
  <c r="AR117" i="1"/>
  <c r="AR116" i="1"/>
  <c r="AR115" i="1"/>
  <c r="AR114" i="1"/>
  <c r="AR113" i="1"/>
  <c r="AR112" i="1"/>
  <c r="AR111" i="1"/>
  <c r="AR110" i="1"/>
  <c r="AR109" i="1"/>
  <c r="AR108" i="1"/>
  <c r="AR107" i="1"/>
  <c r="AR106" i="1"/>
  <c r="AR105" i="1"/>
  <c r="AR104" i="1"/>
  <c r="AR103" i="1"/>
  <c r="AR102" i="1"/>
  <c r="AR101" i="1"/>
  <c r="AR100" i="1"/>
  <c r="AR99" i="1"/>
  <c r="AR98" i="1"/>
  <c r="AR97" i="1"/>
  <c r="AR96" i="1"/>
  <c r="AR95" i="1"/>
  <c r="AR94" i="1"/>
  <c r="AR93" i="1"/>
  <c r="AR92" i="1"/>
  <c r="AR91" i="1"/>
  <c r="AR90" i="1"/>
  <c r="AR89" i="1"/>
  <c r="AR88" i="1"/>
  <c r="AR87" i="1"/>
  <c r="AR86" i="1"/>
  <c r="AR85" i="1"/>
  <c r="AR84" i="1"/>
  <c r="AR83" i="1"/>
  <c r="AR82" i="1"/>
  <c r="AR81" i="1"/>
  <c r="AR80" i="1"/>
  <c r="AR79" i="1"/>
  <c r="AR78" i="1"/>
  <c r="AR77" i="1"/>
  <c r="AR76" i="1"/>
  <c r="AR75" i="1"/>
  <c r="AR74" i="1"/>
  <c r="AR73" i="1"/>
  <c r="AR72" i="1"/>
  <c r="AR71" i="1"/>
  <c r="AR70" i="1"/>
  <c r="AR69" i="1"/>
  <c r="AR68" i="1"/>
  <c r="AR67" i="1"/>
  <c r="AR66" i="1"/>
  <c r="AR65" i="1"/>
  <c r="AR64" i="1"/>
  <c r="AR63" i="1"/>
  <c r="AR62" i="1"/>
  <c r="AR61" i="1"/>
  <c r="AR60" i="1"/>
  <c r="AR59" i="1"/>
  <c r="AR58" i="1"/>
  <c r="AR57" i="1"/>
  <c r="AR56" i="1"/>
  <c r="AR55" i="1"/>
  <c r="AR54" i="1"/>
  <c r="AR53" i="1"/>
  <c r="AR52" i="1"/>
  <c r="AR51" i="1"/>
  <c r="AR50" i="1"/>
  <c r="AR49" i="1"/>
  <c r="AR48" i="1"/>
  <c r="AR47" i="1"/>
  <c r="AR46" i="1"/>
  <c r="AR45" i="1"/>
  <c r="AR44" i="1"/>
  <c r="AR43" i="1"/>
  <c r="AR42" i="1"/>
  <c r="AR41" i="1"/>
  <c r="AR40" i="1"/>
  <c r="AR39" i="1"/>
  <c r="AR38" i="1"/>
  <c r="AR37" i="1"/>
  <c r="AR36" i="1"/>
  <c r="AR35" i="1"/>
  <c r="AR34" i="1"/>
  <c r="AR33" i="1"/>
  <c r="AR32" i="1"/>
  <c r="AR31" i="1"/>
  <c r="AR30" i="1"/>
  <c r="AR29" i="1"/>
  <c r="AR28" i="1"/>
  <c r="AR27" i="1"/>
  <c r="AR26" i="1"/>
  <c r="AR25" i="1"/>
  <c r="AR24" i="1"/>
  <c r="AR23" i="1"/>
  <c r="AR22" i="1"/>
  <c r="AR21" i="1"/>
  <c r="AR20" i="1"/>
  <c r="AR19" i="1"/>
  <c r="AR18" i="1"/>
  <c r="AR17" i="1"/>
  <c r="AR16" i="1"/>
  <c r="AR15" i="1"/>
  <c r="AR14" i="1"/>
  <c r="AR13" i="1"/>
  <c r="AR12" i="1"/>
  <c r="AR11" i="1"/>
  <c r="AR10" i="1"/>
  <c r="AR9" i="1"/>
  <c r="AR8" i="1"/>
  <c r="AR7" i="1"/>
  <c r="AR6" i="1"/>
  <c r="BG5" i="1"/>
  <c r="BF5" i="1"/>
  <c r="AI1969" i="1"/>
  <c r="AI1968" i="1"/>
  <c r="AI1967" i="1"/>
  <c r="AI1966" i="1"/>
  <c r="AI1965" i="1"/>
  <c r="AI1964" i="1"/>
  <c r="AI1963" i="1"/>
  <c r="AI1962" i="1"/>
  <c r="AI1961" i="1"/>
  <c r="AI1960" i="1"/>
  <c r="AI1959" i="1"/>
  <c r="AI1958" i="1"/>
  <c r="AI1957" i="1"/>
  <c r="AI1956" i="1"/>
  <c r="AI1955" i="1"/>
  <c r="AI1954" i="1"/>
  <c r="AI1953" i="1"/>
  <c r="AI1952" i="1"/>
  <c r="AI1951" i="1"/>
  <c r="AI1950" i="1"/>
  <c r="AI1949" i="1"/>
  <c r="AI1948" i="1"/>
  <c r="AI1947" i="1"/>
  <c r="AI1946" i="1"/>
  <c r="AI1945" i="1"/>
  <c r="AI1944" i="1"/>
  <c r="AI1943" i="1"/>
  <c r="AI1942" i="1"/>
  <c r="AI1941" i="1"/>
  <c r="AI1940" i="1"/>
  <c r="AI1939" i="1"/>
  <c r="AI1938" i="1"/>
  <c r="AI1937" i="1"/>
  <c r="AI1936" i="1"/>
  <c r="AI1935" i="1"/>
  <c r="AI1934" i="1"/>
  <c r="AI1933" i="1"/>
  <c r="AI1932" i="1"/>
  <c r="AI1931" i="1"/>
  <c r="AI1930" i="1"/>
  <c r="AI1929" i="1"/>
  <c r="AI1928" i="1"/>
  <c r="AI1927" i="1"/>
  <c r="AI1926" i="1"/>
  <c r="AI1925" i="1"/>
  <c r="AI1924" i="1"/>
  <c r="AI1923" i="1"/>
  <c r="AI1922" i="1"/>
  <c r="AI1921" i="1"/>
  <c r="AI1920" i="1"/>
  <c r="AI1919" i="1"/>
  <c r="AI1918" i="1"/>
  <c r="AI1917" i="1"/>
  <c r="AI1916" i="1"/>
  <c r="AI1915" i="1"/>
  <c r="AI1914" i="1"/>
  <c r="AI1913" i="1"/>
  <c r="AI1912" i="1"/>
  <c r="AI1911" i="1"/>
  <c r="AI1910" i="1"/>
  <c r="AI1909" i="1"/>
  <c r="AI1908" i="1"/>
  <c r="AI1907" i="1"/>
  <c r="AI1906" i="1"/>
  <c r="AI1905" i="1"/>
  <c r="AI1904" i="1"/>
  <c r="AI1903" i="1"/>
  <c r="AI1902" i="1"/>
  <c r="AI1901" i="1"/>
  <c r="AI1900" i="1"/>
  <c r="AI1899" i="1"/>
  <c r="AI1898" i="1"/>
  <c r="AI1897" i="1"/>
  <c r="AI1896" i="1"/>
  <c r="AI1895" i="1"/>
  <c r="AI1894" i="1"/>
  <c r="AI1893" i="1"/>
  <c r="AI1892" i="1"/>
  <c r="AI1891" i="1"/>
  <c r="AI1890" i="1"/>
  <c r="AI1889" i="1"/>
  <c r="AI1888" i="1"/>
  <c r="AI1887" i="1"/>
  <c r="AI1886" i="1"/>
  <c r="AI1885" i="1"/>
  <c r="AI1884" i="1"/>
  <c r="AI1883" i="1"/>
  <c r="AI1882" i="1"/>
  <c r="AI1881" i="1"/>
  <c r="AI1880" i="1"/>
  <c r="AI1879" i="1"/>
  <c r="AI1878" i="1"/>
  <c r="AI1877" i="1"/>
  <c r="AI1876" i="1"/>
  <c r="AI1875" i="1"/>
  <c r="AI1874" i="1"/>
  <c r="AI1873" i="1"/>
  <c r="AI1872" i="1"/>
  <c r="AI1871" i="1"/>
  <c r="AI1870" i="1"/>
  <c r="AI1869" i="1"/>
  <c r="AI1868" i="1"/>
  <c r="AI1867" i="1"/>
  <c r="AI1866" i="1"/>
  <c r="AI1865" i="1"/>
  <c r="AI1864" i="1"/>
  <c r="AI1863" i="1"/>
  <c r="AI1862" i="1"/>
  <c r="AI1861" i="1"/>
  <c r="AI1860" i="1"/>
  <c r="AI1859" i="1"/>
  <c r="AI1858" i="1"/>
  <c r="AI1857" i="1"/>
  <c r="AI1856" i="1"/>
  <c r="AI1855" i="1"/>
  <c r="AI1854" i="1"/>
  <c r="AI1853" i="1"/>
  <c r="AI1852" i="1"/>
  <c r="AI1851" i="1"/>
  <c r="AI1850" i="1"/>
  <c r="AI1849" i="1"/>
  <c r="AI1848" i="1"/>
  <c r="AI1847" i="1"/>
  <c r="AI1846" i="1"/>
  <c r="AI1845" i="1"/>
  <c r="AI1844" i="1"/>
  <c r="AI1843" i="1"/>
  <c r="AI1842" i="1"/>
  <c r="AI1841" i="1"/>
  <c r="AI1840" i="1"/>
  <c r="AI1839" i="1"/>
  <c r="AI1838" i="1"/>
  <c r="AI1837" i="1"/>
  <c r="AI1836" i="1"/>
  <c r="AI1835" i="1"/>
  <c r="AI1834" i="1"/>
  <c r="AI1833" i="1"/>
  <c r="AI1832" i="1"/>
  <c r="AI1831" i="1"/>
  <c r="AI1830" i="1"/>
  <c r="AI1829" i="1"/>
  <c r="AI1828" i="1"/>
  <c r="AI1827" i="1"/>
  <c r="AI1826" i="1"/>
  <c r="AI1825" i="1"/>
  <c r="AI1824" i="1"/>
  <c r="AI1823" i="1"/>
  <c r="AI1822" i="1"/>
  <c r="AI1821" i="1"/>
  <c r="AI1820" i="1"/>
  <c r="AI1819" i="1"/>
  <c r="AI1818" i="1"/>
  <c r="AI1817" i="1"/>
  <c r="AI1816" i="1"/>
  <c r="AI1815" i="1"/>
  <c r="AI1814" i="1"/>
  <c r="AI1813" i="1"/>
  <c r="AI1812" i="1"/>
  <c r="AI1811" i="1"/>
  <c r="AI1810" i="1"/>
  <c r="AI1809" i="1"/>
  <c r="AI1808" i="1"/>
  <c r="AI1807" i="1"/>
  <c r="AI1806" i="1"/>
  <c r="AI1805" i="1"/>
  <c r="AI1804" i="1"/>
  <c r="AI1803" i="1"/>
  <c r="AI1802" i="1"/>
  <c r="AI1801" i="1"/>
  <c r="AI1800" i="1"/>
  <c r="AI1799" i="1"/>
  <c r="AI1798" i="1"/>
  <c r="AI1797" i="1"/>
  <c r="AI1796" i="1"/>
  <c r="AI1795" i="1"/>
  <c r="AI1794" i="1"/>
  <c r="AI1793" i="1"/>
  <c r="AI1792" i="1"/>
  <c r="AI1791" i="1"/>
  <c r="AI1790" i="1"/>
  <c r="AI1789" i="1"/>
  <c r="AI1788" i="1"/>
  <c r="AI1787" i="1"/>
  <c r="AI1786" i="1"/>
  <c r="AI1785" i="1"/>
  <c r="AI1784" i="1"/>
  <c r="AI1783" i="1"/>
  <c r="AI1782" i="1"/>
  <c r="AI1781" i="1"/>
  <c r="AI1780" i="1"/>
  <c r="AI1779" i="1"/>
  <c r="AI1778" i="1"/>
  <c r="AI1777" i="1"/>
  <c r="AI1776" i="1"/>
  <c r="AI1775" i="1"/>
  <c r="AI1774" i="1"/>
  <c r="AI1773" i="1"/>
  <c r="AI1772" i="1"/>
  <c r="AI1771" i="1"/>
  <c r="AI1770" i="1"/>
  <c r="AI1769" i="1"/>
  <c r="AI1768" i="1"/>
  <c r="AI1767" i="1"/>
  <c r="AI1766" i="1"/>
  <c r="AI1765" i="1"/>
  <c r="AI1764" i="1"/>
  <c r="AI1763" i="1"/>
  <c r="AI1762" i="1"/>
  <c r="AI1761" i="1"/>
  <c r="AI1760" i="1"/>
  <c r="AI1759" i="1"/>
  <c r="AI1758" i="1"/>
  <c r="AI1757" i="1"/>
  <c r="AI1756" i="1"/>
  <c r="AI1755" i="1"/>
  <c r="AI1754" i="1"/>
  <c r="AI1753" i="1"/>
  <c r="AI1752" i="1"/>
  <c r="AI1751" i="1"/>
  <c r="AI1750" i="1"/>
  <c r="AI1749" i="1"/>
  <c r="AI1748" i="1"/>
  <c r="AI1747" i="1"/>
  <c r="AI1746" i="1"/>
  <c r="AI1745" i="1"/>
  <c r="AI1744" i="1"/>
  <c r="AI1743" i="1"/>
  <c r="AI1742" i="1"/>
  <c r="AI1741" i="1"/>
  <c r="AI1740" i="1"/>
  <c r="AI1739" i="1"/>
  <c r="AI1738" i="1"/>
  <c r="AI1737" i="1"/>
  <c r="AI1736" i="1"/>
  <c r="AI1735" i="1"/>
  <c r="AI1734" i="1"/>
  <c r="AI1733" i="1"/>
  <c r="AI1732" i="1"/>
  <c r="AI1731" i="1"/>
  <c r="AI1730" i="1"/>
  <c r="AI1729" i="1"/>
  <c r="AI1728" i="1"/>
  <c r="AI1727" i="1"/>
  <c r="AI1726" i="1"/>
  <c r="AI1725" i="1"/>
  <c r="AI1724" i="1"/>
  <c r="AI1723" i="1"/>
  <c r="AI1722" i="1"/>
  <c r="AI1721" i="1"/>
  <c r="AI1720" i="1"/>
  <c r="AI1719" i="1"/>
  <c r="AI1718" i="1"/>
  <c r="AI1717" i="1"/>
  <c r="AI1716" i="1"/>
  <c r="AI1715" i="1"/>
  <c r="AI1714" i="1"/>
  <c r="AI1713" i="1"/>
  <c r="AI1712" i="1"/>
  <c r="AI1711" i="1"/>
  <c r="AI1710" i="1"/>
  <c r="AI1709" i="1"/>
  <c r="AI1708" i="1"/>
  <c r="AI1707" i="1"/>
  <c r="AI1706" i="1"/>
  <c r="AI1705" i="1"/>
  <c r="AI1704" i="1"/>
  <c r="AI1703" i="1"/>
  <c r="AI1702" i="1"/>
  <c r="AI1701" i="1"/>
  <c r="AI1700" i="1"/>
  <c r="AI1699" i="1"/>
  <c r="AI1698" i="1"/>
  <c r="AI1697" i="1"/>
  <c r="AI1696" i="1"/>
  <c r="AI1695" i="1"/>
  <c r="AI1694" i="1"/>
  <c r="AI1693" i="1"/>
  <c r="AI1692" i="1"/>
  <c r="AI1691" i="1"/>
  <c r="AI1690" i="1"/>
  <c r="AI1689" i="1"/>
  <c r="AI1688" i="1"/>
  <c r="AI1687" i="1"/>
  <c r="AI1686" i="1"/>
  <c r="AI1685" i="1"/>
  <c r="AI1684" i="1"/>
  <c r="AI1683" i="1"/>
  <c r="AI1682" i="1"/>
  <c r="AI1681" i="1"/>
  <c r="AI1680" i="1"/>
  <c r="AI1679" i="1"/>
  <c r="AI1678" i="1"/>
  <c r="AI1677" i="1"/>
  <c r="AI1676" i="1"/>
  <c r="AI1675" i="1"/>
  <c r="AI1674" i="1"/>
  <c r="AI1673" i="1"/>
  <c r="AI1672" i="1"/>
  <c r="AI1671" i="1"/>
  <c r="AI1670" i="1"/>
  <c r="AI1669" i="1"/>
  <c r="AI1668" i="1"/>
  <c r="AI1667" i="1"/>
  <c r="AI1666" i="1"/>
  <c r="AI1665" i="1"/>
  <c r="AI1664" i="1"/>
  <c r="AI1663" i="1"/>
  <c r="AI1662" i="1"/>
  <c r="AI1661" i="1"/>
  <c r="AI1660" i="1"/>
  <c r="AI1659" i="1"/>
  <c r="AI1658" i="1"/>
  <c r="AI1657" i="1"/>
  <c r="AI1656" i="1"/>
  <c r="AI1655" i="1"/>
  <c r="AI1654" i="1"/>
  <c r="AI1653" i="1"/>
  <c r="AI1652" i="1"/>
  <c r="AI1651" i="1"/>
  <c r="AI1650" i="1"/>
  <c r="AI1649" i="1"/>
  <c r="AI1648" i="1"/>
  <c r="AI1647" i="1"/>
  <c r="AI1646" i="1"/>
  <c r="AI1645" i="1"/>
  <c r="AI1644" i="1"/>
  <c r="AI1643" i="1"/>
  <c r="AI1642" i="1"/>
  <c r="AI1641" i="1"/>
  <c r="AI1640" i="1"/>
  <c r="AI1639" i="1"/>
  <c r="AI1638" i="1"/>
  <c r="AI1637" i="1"/>
  <c r="AI1636" i="1"/>
  <c r="AI1635" i="1"/>
  <c r="AI1634" i="1"/>
  <c r="AI1633" i="1"/>
  <c r="AI1632" i="1"/>
  <c r="AI1631" i="1"/>
  <c r="AI1630" i="1"/>
  <c r="AI1629" i="1"/>
  <c r="AI1628" i="1"/>
  <c r="AI1627" i="1"/>
  <c r="AI1626" i="1"/>
  <c r="AI1625" i="1"/>
  <c r="AI1624" i="1"/>
  <c r="AI1623" i="1"/>
  <c r="AI1622" i="1"/>
  <c r="AI1621" i="1"/>
  <c r="AI1620" i="1"/>
  <c r="AI1619" i="1"/>
  <c r="AI1618" i="1"/>
  <c r="AI1617" i="1"/>
  <c r="AI1616" i="1"/>
  <c r="AI1615" i="1"/>
  <c r="AI1614" i="1"/>
  <c r="AI1613" i="1"/>
  <c r="AI1612" i="1"/>
  <c r="AI1611" i="1"/>
  <c r="AI1610" i="1"/>
  <c r="AI1609" i="1"/>
  <c r="AI1608" i="1"/>
  <c r="AI1607" i="1"/>
  <c r="AI1606" i="1"/>
  <c r="AI1605" i="1"/>
  <c r="AI1604" i="1"/>
  <c r="AI1603" i="1"/>
  <c r="AI1602" i="1"/>
  <c r="AI1601" i="1"/>
  <c r="AI1600" i="1"/>
  <c r="AI1599" i="1"/>
  <c r="AI1598" i="1"/>
  <c r="AI1597" i="1"/>
  <c r="AI1596" i="1"/>
  <c r="AI1595" i="1"/>
  <c r="AI1594" i="1"/>
  <c r="AI1593" i="1"/>
  <c r="AI1592" i="1"/>
  <c r="AI1591" i="1"/>
  <c r="AI1590" i="1"/>
  <c r="AI1589" i="1"/>
  <c r="AI1588" i="1"/>
  <c r="AI1587" i="1"/>
  <c r="AI1586" i="1"/>
  <c r="AI1585" i="1"/>
  <c r="AI1584" i="1"/>
  <c r="AI1583" i="1"/>
  <c r="AI1582" i="1"/>
  <c r="AI1581" i="1"/>
  <c r="AI1580" i="1"/>
  <c r="AI1579" i="1"/>
  <c r="AI1578" i="1"/>
  <c r="AI1577" i="1"/>
  <c r="AI1576" i="1"/>
  <c r="AI1575" i="1"/>
  <c r="AI1574" i="1"/>
  <c r="AI1573" i="1"/>
  <c r="AI1572" i="1"/>
  <c r="AI1571" i="1"/>
  <c r="AI1570" i="1"/>
  <c r="AI1569" i="1"/>
  <c r="AI1568" i="1"/>
  <c r="AI1567" i="1"/>
  <c r="AI1566" i="1"/>
  <c r="AI1565" i="1"/>
  <c r="AI1564" i="1"/>
  <c r="AI1563" i="1"/>
  <c r="AI1562" i="1"/>
  <c r="AI1561" i="1"/>
  <c r="AI1560" i="1"/>
  <c r="AI1559" i="1"/>
  <c r="AI1558" i="1"/>
  <c r="AI1557" i="1"/>
  <c r="AI1556" i="1"/>
  <c r="AI1555" i="1"/>
  <c r="AI1554" i="1"/>
  <c r="AI1553" i="1"/>
  <c r="AI1552" i="1"/>
  <c r="AI1551" i="1"/>
  <c r="AI1550" i="1"/>
  <c r="AI1549" i="1"/>
  <c r="AI1548" i="1"/>
  <c r="AI1547" i="1"/>
  <c r="AI1546" i="1"/>
  <c r="AI1545" i="1"/>
  <c r="AI1544" i="1"/>
  <c r="AI1543" i="1"/>
  <c r="AI1542" i="1"/>
  <c r="AI1541" i="1"/>
  <c r="AI1540" i="1"/>
  <c r="AI1539" i="1"/>
  <c r="AI1538" i="1"/>
  <c r="AI1537" i="1"/>
  <c r="AI1536" i="1"/>
  <c r="AI1535" i="1"/>
  <c r="AI1534" i="1"/>
  <c r="AI1533" i="1"/>
  <c r="AI1532" i="1"/>
  <c r="AI1531" i="1"/>
  <c r="AI1530" i="1"/>
  <c r="AI1529" i="1"/>
  <c r="AI1528" i="1"/>
  <c r="AI1527" i="1"/>
  <c r="AI1526" i="1"/>
  <c r="AI1525" i="1"/>
  <c r="AI1524" i="1"/>
  <c r="AI1523" i="1"/>
  <c r="AI1522" i="1"/>
  <c r="AI1521" i="1"/>
  <c r="AI1520" i="1"/>
  <c r="AI1519" i="1"/>
  <c r="AI1518" i="1"/>
  <c r="AI1517" i="1"/>
  <c r="AI1516" i="1"/>
  <c r="AI1515" i="1"/>
  <c r="AI1514" i="1"/>
  <c r="AI1513" i="1"/>
  <c r="AI1512" i="1"/>
  <c r="AI1511" i="1"/>
  <c r="AI1510" i="1"/>
  <c r="AI1509" i="1"/>
  <c r="AI1508" i="1"/>
  <c r="AI1507" i="1"/>
  <c r="AI1506" i="1"/>
  <c r="AI1505" i="1"/>
  <c r="AI1504" i="1"/>
  <c r="AI1503" i="1"/>
  <c r="AI1502" i="1"/>
  <c r="AI1501" i="1"/>
  <c r="AI1500" i="1"/>
  <c r="AI1499" i="1"/>
  <c r="AI1498" i="1"/>
  <c r="AI1497" i="1"/>
  <c r="AI1496" i="1"/>
  <c r="AI1495" i="1"/>
  <c r="AI1494" i="1"/>
  <c r="AI1493" i="1"/>
  <c r="AI1492" i="1"/>
  <c r="AI1491" i="1"/>
  <c r="AI1490" i="1"/>
  <c r="AI1489" i="1"/>
  <c r="AI1488" i="1"/>
  <c r="AI1487" i="1"/>
  <c r="AI1486" i="1"/>
  <c r="AI1485" i="1"/>
  <c r="AI1484" i="1"/>
  <c r="AI1483" i="1"/>
  <c r="AI1482" i="1"/>
  <c r="AI1481" i="1"/>
  <c r="AI1480" i="1"/>
  <c r="AI1479" i="1"/>
  <c r="AI1478" i="1"/>
  <c r="AI1477" i="1"/>
  <c r="AI1476" i="1"/>
  <c r="AI1475" i="1"/>
  <c r="AI1474" i="1"/>
  <c r="AI1473" i="1"/>
  <c r="AI1472" i="1"/>
  <c r="AI1471" i="1"/>
  <c r="AI1470" i="1"/>
  <c r="AI1469" i="1"/>
  <c r="AI1468" i="1"/>
  <c r="AI1467" i="1"/>
  <c r="AI1466" i="1"/>
  <c r="AI1465" i="1"/>
  <c r="AI1464" i="1"/>
  <c r="AI1463" i="1"/>
  <c r="AI1462" i="1"/>
  <c r="AI1461" i="1"/>
  <c r="AI1460" i="1"/>
  <c r="AI1459" i="1"/>
  <c r="AI1458" i="1"/>
  <c r="AI1457" i="1"/>
  <c r="AI1456" i="1"/>
  <c r="AI1455" i="1"/>
  <c r="AI1454" i="1"/>
  <c r="AI1453" i="1"/>
  <c r="AI1452" i="1"/>
  <c r="AI1451" i="1"/>
  <c r="AI1450" i="1"/>
  <c r="AI1449" i="1"/>
  <c r="AI1448" i="1"/>
  <c r="AI1447" i="1"/>
  <c r="AI1446" i="1"/>
  <c r="AI1445" i="1"/>
  <c r="AI1444" i="1"/>
  <c r="AI1443" i="1"/>
  <c r="AI1442" i="1"/>
  <c r="AI1441" i="1"/>
  <c r="AI1440" i="1"/>
  <c r="AI1439" i="1"/>
  <c r="AI1438" i="1"/>
  <c r="AI1437" i="1"/>
  <c r="AI1436" i="1"/>
  <c r="AI1435" i="1"/>
  <c r="AI1434" i="1"/>
  <c r="AI1433" i="1"/>
  <c r="AI1432" i="1"/>
  <c r="AI1431" i="1"/>
  <c r="AI1430" i="1"/>
  <c r="AI1429" i="1"/>
  <c r="AI1428" i="1"/>
  <c r="AI1427" i="1"/>
  <c r="AI1426" i="1"/>
  <c r="AI1425" i="1"/>
  <c r="AI1424" i="1"/>
  <c r="AI1423" i="1"/>
  <c r="AI1422" i="1"/>
  <c r="AI1421" i="1"/>
  <c r="AI1420" i="1"/>
  <c r="AI1419" i="1"/>
  <c r="AI1418" i="1"/>
  <c r="AI1417" i="1"/>
  <c r="AI1416" i="1"/>
  <c r="AI1415" i="1"/>
  <c r="AI1414" i="1"/>
  <c r="AI1413" i="1"/>
  <c r="AI1412" i="1"/>
  <c r="AI1411" i="1"/>
  <c r="AI1410" i="1"/>
  <c r="AI1409" i="1"/>
  <c r="AI1408" i="1"/>
  <c r="AI1407" i="1"/>
  <c r="AI1406" i="1"/>
  <c r="AI1405" i="1"/>
  <c r="AI1404" i="1"/>
  <c r="AI1403" i="1"/>
  <c r="AI1402" i="1"/>
  <c r="AI1401" i="1"/>
  <c r="AI1400" i="1"/>
  <c r="AI1399" i="1"/>
  <c r="AI1398" i="1"/>
  <c r="AI1397" i="1"/>
  <c r="AI1396" i="1"/>
  <c r="AI1395" i="1"/>
  <c r="AI1394" i="1"/>
  <c r="AI1393" i="1"/>
  <c r="AI1392" i="1"/>
  <c r="AI1391" i="1"/>
  <c r="AI1390" i="1"/>
  <c r="AI1389" i="1"/>
  <c r="AI1388" i="1"/>
  <c r="AI1387" i="1"/>
  <c r="AI1386" i="1"/>
  <c r="AI1385" i="1"/>
  <c r="AI1384" i="1"/>
  <c r="AI1383" i="1"/>
  <c r="AI1382" i="1"/>
  <c r="AI1381" i="1"/>
  <c r="AI1380" i="1"/>
  <c r="AI1379" i="1"/>
  <c r="AI1378" i="1"/>
  <c r="AI1377" i="1"/>
  <c r="AI1376" i="1"/>
  <c r="AI1375" i="1"/>
  <c r="AI1374" i="1"/>
  <c r="AI1373" i="1"/>
  <c r="AI1372" i="1"/>
  <c r="AI1371" i="1"/>
  <c r="AI1370" i="1"/>
  <c r="AI1369" i="1"/>
  <c r="AI1368" i="1"/>
  <c r="AI1367" i="1"/>
  <c r="AI1366" i="1"/>
  <c r="AI1365" i="1"/>
  <c r="AI1364" i="1"/>
  <c r="AI1363" i="1"/>
  <c r="AI1362" i="1"/>
  <c r="AI1361" i="1"/>
  <c r="AI1360" i="1"/>
  <c r="AI1359" i="1"/>
  <c r="AI1358" i="1"/>
  <c r="AI1357" i="1"/>
  <c r="AI1356" i="1"/>
  <c r="AI1355" i="1"/>
  <c r="AI1354" i="1"/>
  <c r="AI1353" i="1"/>
  <c r="AI1352" i="1"/>
  <c r="AI1351" i="1"/>
  <c r="AI1350" i="1"/>
  <c r="AI1349" i="1"/>
  <c r="AI1348" i="1"/>
  <c r="AI1347" i="1"/>
  <c r="AI1346" i="1"/>
  <c r="AI1345" i="1"/>
  <c r="AI1344" i="1"/>
  <c r="AI1343" i="1"/>
  <c r="AI1342" i="1"/>
  <c r="AI1341" i="1"/>
  <c r="AI1340" i="1"/>
  <c r="AI1339" i="1"/>
  <c r="AI1338" i="1"/>
  <c r="AI1337" i="1"/>
  <c r="AI1336" i="1"/>
  <c r="AI1335" i="1"/>
  <c r="AI1334" i="1"/>
  <c r="AI1333" i="1"/>
  <c r="AI1332" i="1"/>
  <c r="AI1331" i="1"/>
  <c r="AI1330" i="1"/>
  <c r="AI1329" i="1"/>
  <c r="AI1328" i="1"/>
  <c r="AI1327" i="1"/>
  <c r="AI1326" i="1"/>
  <c r="AI1325" i="1"/>
  <c r="AI1324" i="1"/>
  <c r="AI1323" i="1"/>
  <c r="AI1322" i="1"/>
  <c r="AI1321" i="1"/>
  <c r="AI1320" i="1"/>
  <c r="AI1319" i="1"/>
  <c r="AI1318" i="1"/>
  <c r="AI1317" i="1"/>
  <c r="AI1316" i="1"/>
  <c r="AI1315" i="1"/>
  <c r="AI1314" i="1"/>
  <c r="AI1313" i="1"/>
  <c r="AI1312" i="1"/>
  <c r="AI1311" i="1"/>
  <c r="AI1310" i="1"/>
  <c r="AI1309" i="1"/>
  <c r="AI1308" i="1"/>
  <c r="AI1307" i="1"/>
  <c r="AI1306" i="1"/>
  <c r="AI1305" i="1"/>
  <c r="AI1304" i="1"/>
  <c r="AI1303" i="1"/>
  <c r="AI1302" i="1"/>
  <c r="AI1301" i="1"/>
  <c r="AI1300" i="1"/>
  <c r="AI1299" i="1"/>
  <c r="AI1298" i="1"/>
  <c r="AI1297" i="1"/>
  <c r="AI1296" i="1"/>
  <c r="AI1295" i="1"/>
  <c r="AI1294" i="1"/>
  <c r="AI1293" i="1"/>
  <c r="AI1292" i="1"/>
  <c r="AI1291" i="1"/>
  <c r="AI1290" i="1"/>
  <c r="AI1289" i="1"/>
  <c r="AI1288" i="1"/>
  <c r="AI1287" i="1"/>
  <c r="AI1286" i="1"/>
  <c r="AI1285" i="1"/>
  <c r="AI1284" i="1"/>
  <c r="AI1283" i="1"/>
  <c r="AI1282" i="1"/>
  <c r="AI1281" i="1"/>
  <c r="AI1280" i="1"/>
  <c r="AI1279" i="1"/>
  <c r="AI1278" i="1"/>
  <c r="AI1277" i="1"/>
  <c r="AI1276" i="1"/>
  <c r="AI1275" i="1"/>
  <c r="AI1274" i="1"/>
  <c r="AI1273" i="1"/>
  <c r="AI1272" i="1"/>
  <c r="AI1271" i="1"/>
  <c r="AI1270" i="1"/>
  <c r="AI1269" i="1"/>
  <c r="AI1268" i="1"/>
  <c r="AI1267" i="1"/>
  <c r="AI1266" i="1"/>
  <c r="AI1265" i="1"/>
  <c r="AI1264" i="1"/>
  <c r="AI1263" i="1"/>
  <c r="AI1262" i="1"/>
  <c r="AI1261" i="1"/>
  <c r="AI1260" i="1"/>
  <c r="AI1259" i="1"/>
  <c r="AI1258" i="1"/>
  <c r="AI1257" i="1"/>
  <c r="AI1256" i="1"/>
  <c r="AI1255" i="1"/>
  <c r="AI1254" i="1"/>
  <c r="AI1253" i="1"/>
  <c r="AI1252" i="1"/>
  <c r="AI1251" i="1"/>
  <c r="AI1250" i="1"/>
  <c r="AI1249" i="1"/>
  <c r="AI1248" i="1"/>
  <c r="AI1247" i="1"/>
  <c r="AI1246" i="1"/>
  <c r="AI1245" i="1"/>
  <c r="AI1244" i="1"/>
  <c r="AI1243" i="1"/>
  <c r="AI1242" i="1"/>
  <c r="AI1241" i="1"/>
  <c r="AI1240" i="1"/>
  <c r="AI1239" i="1"/>
  <c r="AI1238" i="1"/>
  <c r="AI1237" i="1"/>
  <c r="AI1236" i="1"/>
  <c r="AI1235" i="1"/>
  <c r="AI1234" i="1"/>
  <c r="AI1233" i="1"/>
  <c r="AI1232" i="1"/>
  <c r="AI1231" i="1"/>
  <c r="AI1230" i="1"/>
  <c r="AI1229" i="1"/>
  <c r="AI1228" i="1"/>
  <c r="AI1227" i="1"/>
  <c r="AI1226" i="1"/>
  <c r="AI1225" i="1"/>
  <c r="AI1224" i="1"/>
  <c r="AI1223" i="1"/>
  <c r="AI1222" i="1"/>
  <c r="AI1221" i="1"/>
  <c r="AI1220" i="1"/>
  <c r="AI1219" i="1"/>
  <c r="AI1218" i="1"/>
  <c r="AI1217" i="1"/>
  <c r="AI1216" i="1"/>
  <c r="AI1215" i="1"/>
  <c r="AI1214" i="1"/>
  <c r="AI1213" i="1"/>
  <c r="AI1212" i="1"/>
  <c r="AI1211" i="1"/>
  <c r="AI1210" i="1"/>
  <c r="AI1209" i="1"/>
  <c r="AI1208" i="1"/>
  <c r="AI1207" i="1"/>
  <c r="AI1206" i="1"/>
  <c r="AI1205" i="1"/>
  <c r="AI1204" i="1"/>
  <c r="AI1203" i="1"/>
  <c r="AI1202" i="1"/>
  <c r="AI1201" i="1"/>
  <c r="AI1200" i="1"/>
  <c r="AI1199" i="1"/>
  <c r="AI1198" i="1"/>
  <c r="AI1197" i="1"/>
  <c r="AI1196" i="1"/>
  <c r="AI1195" i="1"/>
  <c r="AI1194" i="1"/>
  <c r="AI1193" i="1"/>
  <c r="AI1192" i="1"/>
  <c r="AI1191" i="1"/>
  <c r="AI1190" i="1"/>
  <c r="AI1189" i="1"/>
  <c r="AI1188" i="1"/>
  <c r="AI1187" i="1"/>
  <c r="AI1186" i="1"/>
  <c r="AI1185" i="1"/>
  <c r="AI1184" i="1"/>
  <c r="AI1183" i="1"/>
  <c r="AI1182" i="1"/>
  <c r="AI1181" i="1"/>
  <c r="AI1180" i="1"/>
  <c r="AI1179" i="1"/>
  <c r="AI1178" i="1"/>
  <c r="AI1177" i="1"/>
  <c r="AI1176" i="1"/>
  <c r="AI1175" i="1"/>
  <c r="AI1174" i="1"/>
  <c r="AI1173" i="1"/>
  <c r="AI1172" i="1"/>
  <c r="AI1171" i="1"/>
  <c r="AI1170" i="1"/>
  <c r="AI1169" i="1"/>
  <c r="AI1168" i="1"/>
  <c r="AI1167" i="1"/>
  <c r="AI1166" i="1"/>
  <c r="AI1165" i="1"/>
  <c r="AI1164" i="1"/>
  <c r="AI1163" i="1"/>
  <c r="AI1162" i="1"/>
  <c r="AI1161" i="1"/>
  <c r="AI1160" i="1"/>
  <c r="AI1159" i="1"/>
  <c r="AI1158" i="1"/>
  <c r="AI1157" i="1"/>
  <c r="AI1156" i="1"/>
  <c r="AI1155" i="1"/>
  <c r="AI1154" i="1"/>
  <c r="AI1153" i="1"/>
  <c r="AI1152" i="1"/>
  <c r="AI1151" i="1"/>
  <c r="AI1150" i="1"/>
  <c r="AI1149" i="1"/>
  <c r="AI1148" i="1"/>
  <c r="AI1147" i="1"/>
  <c r="AI1146" i="1"/>
  <c r="AI1145" i="1"/>
  <c r="AI1144" i="1"/>
  <c r="AI1143" i="1"/>
  <c r="AI1142" i="1"/>
  <c r="AI1141" i="1"/>
  <c r="AI1140" i="1"/>
  <c r="AI1139" i="1"/>
  <c r="AI1138" i="1"/>
  <c r="AI1137" i="1"/>
  <c r="AI1136" i="1"/>
  <c r="AI1135" i="1"/>
  <c r="AI1134" i="1"/>
  <c r="AI1133" i="1"/>
  <c r="AI1132" i="1"/>
  <c r="AI1131" i="1"/>
  <c r="AI1130" i="1"/>
  <c r="AI1129" i="1"/>
  <c r="AI1128" i="1"/>
  <c r="AI1127" i="1"/>
  <c r="AI1126" i="1"/>
  <c r="AI1125" i="1"/>
  <c r="AI1124" i="1"/>
  <c r="AI1123" i="1"/>
  <c r="AI1122" i="1"/>
  <c r="AI1121" i="1"/>
  <c r="AI1120" i="1"/>
  <c r="AI1119" i="1"/>
  <c r="AI1118" i="1"/>
  <c r="AI1117" i="1"/>
  <c r="AI1116" i="1"/>
  <c r="AI1115" i="1"/>
  <c r="AI1114" i="1"/>
  <c r="AI1113" i="1"/>
  <c r="AI1112" i="1"/>
  <c r="AI1111" i="1"/>
  <c r="AI1110" i="1"/>
  <c r="AI1109" i="1"/>
  <c r="AI1108" i="1"/>
  <c r="AI1107" i="1"/>
  <c r="AI1106" i="1"/>
  <c r="AI1105" i="1"/>
  <c r="AI1104" i="1"/>
  <c r="AI1103" i="1"/>
  <c r="AI1102" i="1"/>
  <c r="AI1101" i="1"/>
  <c r="AI1100" i="1"/>
  <c r="AI1099" i="1"/>
  <c r="AI1098" i="1"/>
  <c r="AI1097" i="1"/>
  <c r="AI1096" i="1"/>
  <c r="AI1095" i="1"/>
  <c r="AI1094" i="1"/>
  <c r="AI1093" i="1"/>
  <c r="AI1092" i="1"/>
  <c r="AI1091" i="1"/>
  <c r="AI1090" i="1"/>
  <c r="AI1089" i="1"/>
  <c r="AI1088" i="1"/>
  <c r="AI1087" i="1"/>
  <c r="AI1086" i="1"/>
  <c r="AI1085" i="1"/>
  <c r="AI1084" i="1"/>
  <c r="AI1083" i="1"/>
  <c r="AI1082" i="1"/>
  <c r="AI1081" i="1"/>
  <c r="AI1080" i="1"/>
  <c r="AI1079" i="1"/>
  <c r="AI1078" i="1"/>
  <c r="AI1077" i="1"/>
  <c r="AI1076" i="1"/>
  <c r="AI1075" i="1"/>
  <c r="AI1074" i="1"/>
  <c r="AI1073" i="1"/>
  <c r="AI1072" i="1"/>
  <c r="AI1071" i="1"/>
  <c r="AI1070" i="1"/>
  <c r="AI1069" i="1"/>
  <c r="AI1068" i="1"/>
  <c r="AI1067" i="1"/>
  <c r="AI1066" i="1"/>
  <c r="AI1065" i="1"/>
  <c r="AI1064" i="1"/>
  <c r="AI1063" i="1"/>
  <c r="AI1062" i="1"/>
  <c r="AI1061" i="1"/>
  <c r="AI1060" i="1"/>
  <c r="AI1059" i="1"/>
  <c r="AI1058" i="1"/>
  <c r="AI1057" i="1"/>
  <c r="AI1056" i="1"/>
  <c r="AI1055" i="1"/>
  <c r="AI1054" i="1"/>
  <c r="AI1053" i="1"/>
  <c r="AI1052" i="1"/>
  <c r="AI1051" i="1"/>
  <c r="AI1050" i="1"/>
  <c r="AI1049" i="1"/>
  <c r="AI1048" i="1"/>
  <c r="AI1047" i="1"/>
  <c r="AI1046" i="1"/>
  <c r="AI1045" i="1"/>
  <c r="AI1044" i="1"/>
  <c r="AI1039" i="1"/>
  <c r="AI1038" i="1"/>
  <c r="AI1037" i="1"/>
  <c r="AI1036" i="1"/>
  <c r="AI1031" i="1"/>
  <c r="AI1030" i="1"/>
  <c r="AI1029" i="1"/>
  <c r="AI1028" i="1"/>
  <c r="AI1027" i="1"/>
  <c r="AI1026" i="1"/>
  <c r="AI1025" i="1"/>
  <c r="AI1024" i="1"/>
  <c r="AI1023" i="1"/>
  <c r="AI1022" i="1"/>
  <c r="AI1021" i="1"/>
  <c r="AI1020" i="1"/>
  <c r="AI1019" i="1"/>
  <c r="AI1018" i="1"/>
  <c r="AI1017" i="1"/>
  <c r="AI1016" i="1"/>
  <c r="AI1015" i="1"/>
  <c r="AI1014" i="1"/>
  <c r="AI1013" i="1"/>
  <c r="AI1012" i="1"/>
  <c r="AI1011" i="1"/>
  <c r="AI1010" i="1"/>
  <c r="AI1009" i="1"/>
  <c r="AI1008" i="1"/>
  <c r="AI1007" i="1"/>
  <c r="AI1006" i="1"/>
  <c r="AI1005" i="1"/>
  <c r="AI1004" i="1"/>
  <c r="AI1003" i="1"/>
  <c r="AI1002" i="1"/>
  <c r="AI1001" i="1"/>
  <c r="AI1000" i="1"/>
  <c r="AI999" i="1"/>
  <c r="AI998" i="1"/>
  <c r="AI997" i="1"/>
  <c r="AI996" i="1"/>
  <c r="AI995" i="1"/>
  <c r="AI994" i="1"/>
  <c r="AI993" i="1"/>
  <c r="AI992" i="1"/>
  <c r="AI991" i="1"/>
  <c r="AI990" i="1"/>
  <c r="AI989" i="1"/>
  <c r="AI988" i="1"/>
  <c r="AI987" i="1"/>
  <c r="AI986" i="1"/>
  <c r="AI985" i="1"/>
  <c r="AI984" i="1"/>
  <c r="AI983" i="1"/>
  <c r="AI982" i="1"/>
  <c r="AI981" i="1"/>
  <c r="AI980" i="1"/>
  <c r="AI979" i="1"/>
  <c r="AI978" i="1"/>
  <c r="AI977" i="1"/>
  <c r="AI976" i="1"/>
  <c r="AI975" i="1"/>
  <c r="AI974" i="1"/>
  <c r="AI973" i="1"/>
  <c r="AI972" i="1"/>
  <c r="AI971" i="1"/>
  <c r="AI970" i="1"/>
  <c r="AI969" i="1"/>
  <c r="AI968" i="1"/>
  <c r="AI967" i="1"/>
  <c r="AI966" i="1"/>
  <c r="AI965" i="1"/>
  <c r="AI964" i="1"/>
  <c r="AI963" i="1"/>
  <c r="AI962" i="1"/>
  <c r="AI961" i="1"/>
  <c r="AI960" i="1"/>
  <c r="AI959" i="1"/>
  <c r="AI958" i="1"/>
  <c r="AI957" i="1"/>
  <c r="AI956" i="1"/>
  <c r="AI955" i="1"/>
  <c r="AI954" i="1"/>
  <c r="AI953" i="1"/>
  <c r="AI952" i="1"/>
  <c r="AI951" i="1"/>
  <c r="AI950" i="1"/>
  <c r="AI949" i="1"/>
  <c r="AI948" i="1"/>
  <c r="AI947" i="1"/>
  <c r="AI946" i="1"/>
  <c r="AI945" i="1"/>
  <c r="AI944" i="1"/>
  <c r="AI943" i="1"/>
  <c r="AI942" i="1"/>
  <c r="AI941" i="1"/>
  <c r="AI940" i="1"/>
  <c r="AI939" i="1"/>
  <c r="AI938" i="1"/>
  <c r="AI937" i="1"/>
  <c r="AI936" i="1"/>
  <c r="AI935" i="1"/>
  <c r="AI934" i="1"/>
  <c r="AI933" i="1"/>
  <c r="AI932" i="1"/>
  <c r="AI931" i="1"/>
  <c r="AI930" i="1"/>
  <c r="AI929" i="1"/>
  <c r="AI928" i="1"/>
  <c r="AI927" i="1"/>
  <c r="AI926" i="1"/>
  <c r="AI925" i="1"/>
  <c r="AI924" i="1"/>
  <c r="AI923" i="1"/>
  <c r="AI922" i="1"/>
  <c r="AI921" i="1"/>
  <c r="AI920" i="1"/>
  <c r="AI919" i="1"/>
  <c r="AI918" i="1"/>
  <c r="AI917" i="1"/>
  <c r="AI916" i="1"/>
  <c r="AI915" i="1"/>
  <c r="AI914" i="1"/>
  <c r="AI913" i="1"/>
  <c r="AI912" i="1"/>
  <c r="AI911" i="1"/>
  <c r="AI910" i="1"/>
  <c r="AI909" i="1"/>
  <c r="AI908" i="1"/>
  <c r="AI907" i="1"/>
  <c r="AI906" i="1"/>
  <c r="AI905" i="1"/>
  <c r="AI904" i="1"/>
  <c r="AI903" i="1"/>
  <c r="AI902" i="1"/>
  <c r="AI901" i="1"/>
  <c r="AI900" i="1"/>
  <c r="AI899" i="1"/>
  <c r="AI898" i="1"/>
  <c r="AI897" i="1"/>
  <c r="AI896" i="1"/>
  <c r="AI895" i="1"/>
  <c r="AI894" i="1"/>
  <c r="AI893" i="1"/>
  <c r="AI892" i="1"/>
  <c r="AI891" i="1"/>
  <c r="AI890" i="1"/>
  <c r="AI889" i="1"/>
  <c r="AI888" i="1"/>
  <c r="AI887" i="1"/>
  <c r="AI886" i="1"/>
  <c r="AI885" i="1"/>
  <c r="AI884" i="1"/>
  <c r="AI883" i="1"/>
  <c r="AI882" i="1"/>
  <c r="AI881" i="1"/>
  <c r="AI880" i="1"/>
  <c r="AI879" i="1"/>
  <c r="AI878" i="1"/>
  <c r="AI877" i="1"/>
  <c r="AI876" i="1"/>
  <c r="AI875" i="1"/>
  <c r="AI874" i="1"/>
  <c r="AI873" i="1"/>
  <c r="AI872" i="1"/>
  <c r="AI871" i="1"/>
  <c r="AI870" i="1"/>
  <c r="AI869" i="1"/>
  <c r="AI868" i="1"/>
  <c r="AI867" i="1"/>
  <c r="AI866" i="1"/>
  <c r="AI865" i="1"/>
  <c r="AI864" i="1"/>
  <c r="AI863" i="1"/>
  <c r="AI862" i="1"/>
  <c r="AI861" i="1"/>
  <c r="AI860" i="1"/>
  <c r="AI859" i="1"/>
  <c r="AI858" i="1"/>
  <c r="AI857" i="1"/>
  <c r="AI854" i="1"/>
  <c r="AI853" i="1"/>
  <c r="AI852" i="1"/>
  <c r="AI851" i="1"/>
  <c r="AI850" i="1"/>
  <c r="AI849" i="1"/>
  <c r="AI848" i="1"/>
  <c r="AI847" i="1"/>
  <c r="AI846" i="1"/>
  <c r="AI845" i="1"/>
  <c r="AI844" i="1"/>
  <c r="AI843" i="1"/>
  <c r="AI842" i="1"/>
  <c r="AI841" i="1"/>
  <c r="AI840" i="1"/>
  <c r="AI839" i="1"/>
  <c r="AI838" i="1"/>
  <c r="AI837" i="1"/>
  <c r="AI836" i="1"/>
  <c r="AI835" i="1"/>
  <c r="AI834" i="1"/>
  <c r="AI833" i="1"/>
  <c r="AI832" i="1"/>
  <c r="AI831" i="1"/>
  <c r="AI830" i="1"/>
  <c r="AI829" i="1"/>
  <c r="AI828" i="1"/>
  <c r="AI827" i="1"/>
  <c r="AI826" i="1"/>
  <c r="AI825" i="1"/>
  <c r="AI824" i="1"/>
  <c r="AI823" i="1"/>
  <c r="AI822" i="1"/>
  <c r="AI821" i="1"/>
  <c r="AI820" i="1"/>
  <c r="AI819" i="1"/>
  <c r="AI818" i="1"/>
  <c r="AI817" i="1"/>
  <c r="AI816" i="1"/>
  <c r="AI815" i="1"/>
  <c r="AI814" i="1"/>
  <c r="AI813" i="1"/>
  <c r="AI812" i="1"/>
  <c r="AI811" i="1"/>
  <c r="AI810" i="1"/>
  <c r="AI809" i="1"/>
  <c r="AI808" i="1"/>
  <c r="AI807" i="1"/>
  <c r="AI806" i="1"/>
  <c r="AI805" i="1"/>
  <c r="AI804" i="1"/>
  <c r="AI803" i="1"/>
  <c r="AI802" i="1"/>
  <c r="AI801" i="1"/>
  <c r="AI800" i="1"/>
  <c r="AI799" i="1"/>
  <c r="AI798" i="1"/>
  <c r="AI797" i="1"/>
  <c r="AI796" i="1"/>
  <c r="AI795" i="1"/>
  <c r="AI794" i="1"/>
  <c r="AI793" i="1"/>
  <c r="AI792" i="1"/>
  <c r="AI791" i="1"/>
  <c r="AI790" i="1"/>
  <c r="AI789" i="1"/>
  <c r="AI788" i="1"/>
  <c r="AI787" i="1"/>
  <c r="AI786" i="1"/>
  <c r="AI785" i="1"/>
  <c r="AI784" i="1"/>
  <c r="AI783" i="1"/>
  <c r="AI782" i="1"/>
  <c r="AI781" i="1"/>
  <c r="AI780" i="1"/>
  <c r="AI779" i="1"/>
  <c r="AI778" i="1"/>
  <c r="AI777" i="1"/>
  <c r="AI776" i="1"/>
  <c r="AI775" i="1"/>
  <c r="AI774" i="1"/>
  <c r="AI773" i="1"/>
  <c r="AI772" i="1"/>
  <c r="AI771" i="1"/>
  <c r="AI770" i="1"/>
  <c r="AI769" i="1"/>
  <c r="AI768" i="1"/>
  <c r="AI767" i="1"/>
  <c r="AI766" i="1"/>
  <c r="AI765" i="1"/>
  <c r="AI764" i="1"/>
  <c r="AI763" i="1"/>
  <c r="AI762" i="1"/>
  <c r="AI761" i="1"/>
  <c r="AI760" i="1"/>
  <c r="AI759" i="1"/>
  <c r="AI758" i="1"/>
  <c r="AI757" i="1"/>
  <c r="AI756" i="1"/>
  <c r="AI755" i="1"/>
  <c r="AI754" i="1"/>
  <c r="AI753" i="1"/>
  <c r="AI752" i="1"/>
  <c r="AI751" i="1"/>
  <c r="AI750" i="1"/>
  <c r="AI749" i="1"/>
  <c r="AI748" i="1"/>
  <c r="AI747" i="1"/>
  <c r="AI746" i="1"/>
  <c r="AI745" i="1"/>
  <c r="AI744" i="1"/>
  <c r="AI743" i="1"/>
  <c r="AI742" i="1"/>
  <c r="AI741" i="1"/>
  <c r="AI740" i="1"/>
  <c r="AI739" i="1"/>
  <c r="AI738" i="1"/>
  <c r="AI737" i="1"/>
  <c r="AI736" i="1"/>
  <c r="AI735" i="1"/>
  <c r="AI734" i="1"/>
  <c r="AI733" i="1"/>
  <c r="AI732" i="1"/>
  <c r="AI731" i="1"/>
  <c r="AI730" i="1"/>
  <c r="AI729" i="1"/>
  <c r="AI728" i="1"/>
  <c r="AI727" i="1"/>
  <c r="AI726" i="1"/>
  <c r="AI725" i="1"/>
  <c r="AI724" i="1"/>
  <c r="AI723" i="1"/>
  <c r="AI722" i="1"/>
  <c r="AI721" i="1"/>
  <c r="AI720" i="1"/>
  <c r="AI719" i="1"/>
  <c r="AI718" i="1"/>
  <c r="AI717" i="1"/>
  <c r="AI716" i="1"/>
  <c r="AI715" i="1"/>
  <c r="AI714" i="1"/>
  <c r="AI713" i="1"/>
  <c r="AI712" i="1"/>
  <c r="AI711" i="1"/>
  <c r="AI710" i="1"/>
  <c r="AI709" i="1"/>
  <c r="AI708" i="1"/>
  <c r="AI707" i="1"/>
  <c r="AI706" i="1"/>
  <c r="AI705" i="1"/>
  <c r="AI704" i="1"/>
  <c r="AI703" i="1"/>
  <c r="AI702" i="1"/>
  <c r="AI701" i="1"/>
  <c r="AI700" i="1"/>
  <c r="AI699" i="1"/>
  <c r="AI698" i="1"/>
  <c r="AI697" i="1"/>
  <c r="AI696" i="1"/>
  <c r="AI695" i="1"/>
  <c r="AI694" i="1"/>
  <c r="AI693" i="1"/>
  <c r="AI692" i="1"/>
  <c r="AI691" i="1"/>
  <c r="AI690" i="1"/>
  <c r="AI689" i="1"/>
  <c r="AI688" i="1"/>
  <c r="AI687" i="1"/>
  <c r="AI686" i="1"/>
  <c r="AI685" i="1"/>
  <c r="AI684" i="1"/>
  <c r="AI683" i="1"/>
  <c r="AI682" i="1"/>
  <c r="AI681" i="1"/>
  <c r="AI680" i="1"/>
  <c r="AI679" i="1"/>
  <c r="AI678" i="1"/>
  <c r="AI677" i="1"/>
  <c r="AI676" i="1"/>
  <c r="AI675" i="1"/>
  <c r="AI674" i="1"/>
  <c r="AI673" i="1"/>
  <c r="AI672" i="1"/>
  <c r="AI671" i="1"/>
  <c r="AI670" i="1"/>
  <c r="AI669" i="1"/>
  <c r="AI668" i="1"/>
  <c r="AI667" i="1"/>
  <c r="AI666" i="1"/>
  <c r="AI665" i="1"/>
  <c r="AI664" i="1"/>
  <c r="AI663" i="1"/>
  <c r="AI662" i="1"/>
  <c r="AI661" i="1"/>
  <c r="AI660" i="1"/>
  <c r="AI659" i="1"/>
  <c r="AI658" i="1"/>
  <c r="AI657" i="1"/>
  <c r="AI656" i="1"/>
  <c r="AI655" i="1"/>
  <c r="AI654" i="1"/>
  <c r="AI653" i="1"/>
  <c r="AI652" i="1"/>
  <c r="AI651" i="1"/>
  <c r="AI650" i="1"/>
  <c r="AI649" i="1"/>
  <c r="AI648" i="1"/>
  <c r="AI647" i="1"/>
  <c r="AI646" i="1"/>
  <c r="AI645" i="1"/>
  <c r="AI644" i="1"/>
  <c r="AI643" i="1"/>
  <c r="AI642" i="1"/>
  <c r="AI641" i="1"/>
  <c r="AI640" i="1"/>
  <c r="AI639" i="1"/>
  <c r="AI638" i="1"/>
  <c r="AI637" i="1"/>
  <c r="AI636" i="1"/>
  <c r="AI635" i="1"/>
  <c r="AI634" i="1"/>
  <c r="AI633" i="1"/>
  <c r="AI632" i="1"/>
  <c r="AI631" i="1"/>
  <c r="AI630" i="1"/>
  <c r="AI629" i="1"/>
  <c r="AI628" i="1"/>
  <c r="AI627" i="1"/>
  <c r="AI626" i="1"/>
  <c r="AI625" i="1"/>
  <c r="AI624" i="1"/>
  <c r="AI623" i="1"/>
  <c r="AI622" i="1"/>
  <c r="AI621" i="1"/>
  <c r="AI620" i="1"/>
  <c r="AI619" i="1"/>
  <c r="AI618" i="1"/>
  <c r="AI617" i="1"/>
  <c r="AI616" i="1"/>
  <c r="AI615" i="1"/>
  <c r="AI614" i="1"/>
  <c r="AI613" i="1"/>
  <c r="AI612" i="1"/>
  <c r="AI611" i="1"/>
  <c r="AI610" i="1"/>
  <c r="AI609" i="1"/>
  <c r="AI608" i="1"/>
  <c r="AI607" i="1"/>
  <c r="AI606" i="1"/>
  <c r="AI605" i="1"/>
  <c r="AI604" i="1"/>
  <c r="AI603" i="1"/>
  <c r="AI602" i="1"/>
  <c r="AI601" i="1"/>
  <c r="AI600" i="1"/>
  <c r="AI599" i="1"/>
  <c r="AI598" i="1"/>
  <c r="AI597" i="1"/>
  <c r="AI596" i="1"/>
  <c r="AI595" i="1"/>
  <c r="AI594" i="1"/>
  <c r="AI593" i="1"/>
  <c r="AI592" i="1"/>
  <c r="AI591" i="1"/>
  <c r="AI590" i="1"/>
  <c r="AI589" i="1"/>
  <c r="AI588" i="1"/>
  <c r="AI587" i="1"/>
  <c r="AI586" i="1"/>
  <c r="AI585" i="1"/>
  <c r="AI584" i="1"/>
  <c r="AI583" i="1"/>
  <c r="AI582" i="1"/>
  <c r="AI581" i="1"/>
  <c r="AI580" i="1"/>
  <c r="AI579" i="1"/>
  <c r="AI578" i="1"/>
  <c r="AI577" i="1"/>
  <c r="AI576" i="1"/>
  <c r="AI575" i="1"/>
  <c r="AI574" i="1"/>
  <c r="AI573" i="1"/>
  <c r="AI572" i="1"/>
  <c r="AI571" i="1"/>
  <c r="AI570" i="1"/>
  <c r="AI569" i="1"/>
  <c r="AI568" i="1"/>
  <c r="AI567" i="1"/>
  <c r="AI566" i="1"/>
  <c r="AI565" i="1"/>
  <c r="AI564" i="1"/>
  <c r="AI563" i="1"/>
  <c r="AI562" i="1"/>
  <c r="AI561" i="1"/>
  <c r="AI560" i="1"/>
  <c r="AI559" i="1"/>
  <c r="AI558" i="1"/>
  <c r="AI557" i="1"/>
  <c r="AI556" i="1"/>
  <c r="AI555" i="1"/>
  <c r="AI554" i="1"/>
  <c r="AI553" i="1"/>
  <c r="AI552" i="1"/>
  <c r="AI551" i="1"/>
  <c r="AI550" i="1"/>
  <c r="AI549" i="1"/>
  <c r="AI548" i="1"/>
  <c r="AI547" i="1"/>
  <c r="AI546" i="1"/>
  <c r="AI545" i="1"/>
  <c r="AI544" i="1"/>
  <c r="AI543" i="1"/>
  <c r="AI542" i="1"/>
  <c r="AI541" i="1"/>
  <c r="AI540" i="1"/>
  <c r="AI539" i="1"/>
  <c r="AI538" i="1"/>
  <c r="AI537" i="1"/>
  <c r="AI536" i="1"/>
  <c r="AI535" i="1"/>
  <c r="AI534" i="1"/>
  <c r="AI533" i="1"/>
  <c r="AI532" i="1"/>
  <c r="AI531" i="1"/>
  <c r="AI530" i="1"/>
  <c r="AI529" i="1"/>
  <c r="AI528" i="1"/>
  <c r="AI527" i="1"/>
  <c r="AI526" i="1"/>
  <c r="AI525" i="1"/>
  <c r="AI524" i="1"/>
  <c r="AI523" i="1"/>
  <c r="AI522" i="1"/>
  <c r="AI521" i="1"/>
  <c r="AI520" i="1"/>
  <c r="AI519" i="1"/>
  <c r="AI518" i="1"/>
  <c r="AI517" i="1"/>
  <c r="AI516" i="1"/>
  <c r="AI515" i="1"/>
  <c r="AI514" i="1"/>
  <c r="AI513" i="1"/>
  <c r="AI512" i="1"/>
  <c r="AI511" i="1"/>
  <c r="AI510" i="1"/>
  <c r="AI509" i="1"/>
  <c r="AI508" i="1"/>
  <c r="AI507" i="1"/>
  <c r="AI506" i="1"/>
  <c r="AI505" i="1"/>
  <c r="AI504" i="1"/>
  <c r="AI503" i="1"/>
  <c r="AI502" i="1"/>
  <c r="AI501" i="1"/>
  <c r="AI500" i="1"/>
  <c r="AI499" i="1"/>
  <c r="AI498" i="1"/>
  <c r="AI497" i="1"/>
  <c r="AI496" i="1"/>
  <c r="AI495" i="1"/>
  <c r="AI494" i="1"/>
  <c r="AI493" i="1"/>
  <c r="AI492" i="1"/>
  <c r="AI491" i="1"/>
  <c r="AI490" i="1"/>
  <c r="AI489" i="1"/>
  <c r="AI488" i="1"/>
  <c r="AI487" i="1"/>
  <c r="AI486" i="1"/>
  <c r="AI485" i="1"/>
  <c r="AI484" i="1"/>
  <c r="AI483" i="1"/>
  <c r="AI482" i="1"/>
  <c r="AI481" i="1"/>
  <c r="AI480" i="1"/>
  <c r="AI479" i="1"/>
  <c r="AI478" i="1"/>
  <c r="AI477" i="1"/>
  <c r="AI476" i="1"/>
  <c r="AI475" i="1"/>
  <c r="AI474" i="1"/>
  <c r="AI473" i="1"/>
  <c r="AI472" i="1"/>
  <c r="AI471" i="1"/>
  <c r="AI470" i="1"/>
  <c r="AI469" i="1"/>
  <c r="AI468" i="1"/>
  <c r="AI467" i="1"/>
  <c r="AI466" i="1"/>
  <c r="AI465" i="1"/>
  <c r="AI464" i="1"/>
  <c r="AI463" i="1"/>
  <c r="AI462" i="1"/>
  <c r="AI461" i="1"/>
  <c r="AI460" i="1"/>
  <c r="AI459" i="1"/>
  <c r="AI458" i="1"/>
  <c r="AI457" i="1"/>
  <c r="AI456" i="1"/>
  <c r="AI455" i="1"/>
  <c r="AI454" i="1"/>
  <c r="AI453" i="1"/>
  <c r="AI452" i="1"/>
  <c r="AI451" i="1"/>
  <c r="AI450" i="1"/>
  <c r="AI449" i="1"/>
  <c r="AI448" i="1"/>
  <c r="AI447" i="1"/>
  <c r="AI446" i="1"/>
  <c r="AI445" i="1"/>
  <c r="AI444" i="1"/>
  <c r="AI443" i="1"/>
  <c r="AI442" i="1"/>
  <c r="AI441" i="1"/>
  <c r="AI440" i="1"/>
  <c r="AI439" i="1"/>
  <c r="AI438" i="1"/>
  <c r="AI437" i="1"/>
  <c r="AI436" i="1"/>
  <c r="AI435" i="1"/>
  <c r="AI434" i="1"/>
  <c r="AI433" i="1"/>
  <c r="AI432" i="1"/>
  <c r="AI431" i="1"/>
  <c r="AI430" i="1"/>
  <c r="AI429" i="1"/>
  <c r="AI428" i="1"/>
  <c r="AI427" i="1"/>
  <c r="AI426" i="1"/>
  <c r="AI425" i="1"/>
  <c r="AI424" i="1"/>
  <c r="AI423" i="1"/>
  <c r="AI422" i="1"/>
  <c r="AI421" i="1"/>
  <c r="AI420" i="1"/>
  <c r="AI419" i="1"/>
  <c r="AI418" i="1"/>
  <c r="AI417" i="1"/>
  <c r="AI416" i="1"/>
  <c r="AI415" i="1"/>
  <c r="AI414" i="1"/>
  <c r="AI413" i="1"/>
  <c r="AI412" i="1"/>
  <c r="AI411" i="1"/>
  <c r="AI410" i="1"/>
  <c r="AI409" i="1"/>
  <c r="AI408" i="1"/>
  <c r="AI407" i="1"/>
  <c r="AI406" i="1"/>
  <c r="AI405" i="1"/>
  <c r="AI404" i="1"/>
  <c r="AI403" i="1"/>
  <c r="AI402" i="1"/>
  <c r="AI401" i="1"/>
  <c r="AI400" i="1"/>
  <c r="AI399" i="1"/>
  <c r="AI398" i="1"/>
  <c r="AI397" i="1"/>
  <c r="AI396" i="1"/>
  <c r="AI395" i="1"/>
  <c r="AI394" i="1"/>
  <c r="AI393" i="1"/>
  <c r="AI392" i="1"/>
  <c r="AI391" i="1"/>
  <c r="AI390" i="1"/>
  <c r="AI389" i="1"/>
  <c r="AI388" i="1"/>
  <c r="AI387" i="1"/>
  <c r="AI386" i="1"/>
  <c r="AI385" i="1"/>
  <c r="AI384" i="1"/>
  <c r="AI383" i="1"/>
  <c r="AI382" i="1"/>
  <c r="AI381" i="1"/>
  <c r="AI380" i="1"/>
  <c r="AI379" i="1"/>
  <c r="AI378" i="1"/>
  <c r="AI377" i="1"/>
  <c r="AI376" i="1"/>
  <c r="AI375" i="1"/>
  <c r="AI374" i="1"/>
  <c r="AI373" i="1"/>
  <c r="AI372" i="1"/>
  <c r="AI371" i="1"/>
  <c r="AI370" i="1"/>
  <c r="AI369" i="1"/>
  <c r="AI368" i="1"/>
  <c r="AI367" i="1"/>
  <c r="AI366" i="1"/>
  <c r="AI365" i="1"/>
  <c r="AI364" i="1"/>
  <c r="AI363" i="1"/>
  <c r="AI362" i="1"/>
  <c r="AI361" i="1"/>
  <c r="AI360" i="1"/>
  <c r="AI359" i="1"/>
  <c r="AI358" i="1"/>
  <c r="AI357" i="1"/>
  <c r="AI356" i="1"/>
  <c r="AI355" i="1"/>
  <c r="AI354" i="1"/>
  <c r="AI353" i="1"/>
  <c r="AI352" i="1"/>
  <c r="AI351" i="1"/>
  <c r="AI350" i="1"/>
  <c r="AI349" i="1"/>
  <c r="AI348" i="1"/>
  <c r="AI347" i="1"/>
  <c r="AI346" i="1"/>
  <c r="AI345" i="1"/>
  <c r="AI344" i="1"/>
  <c r="AI343" i="1"/>
  <c r="AI342" i="1"/>
  <c r="AI341" i="1"/>
  <c r="AI340" i="1"/>
  <c r="AI339" i="1"/>
  <c r="AI338" i="1"/>
  <c r="AI337" i="1"/>
  <c r="AI336" i="1"/>
  <c r="AI335" i="1"/>
  <c r="AI334" i="1"/>
  <c r="AI333" i="1"/>
  <c r="AI332" i="1"/>
  <c r="AI331" i="1"/>
  <c r="AI330" i="1"/>
  <c r="AI329" i="1"/>
  <c r="AI328" i="1"/>
  <c r="AI327" i="1"/>
  <c r="AI326" i="1"/>
  <c r="AI325" i="1"/>
  <c r="AI324" i="1"/>
  <c r="AI323" i="1"/>
  <c r="AI322" i="1"/>
  <c r="AI321" i="1"/>
  <c r="AI320" i="1"/>
  <c r="AI319" i="1"/>
  <c r="AI318" i="1"/>
  <c r="AI317" i="1"/>
  <c r="AI316" i="1"/>
  <c r="AI315" i="1"/>
  <c r="AI314" i="1"/>
  <c r="AI313" i="1"/>
  <c r="AI312" i="1"/>
  <c r="AI311" i="1"/>
  <c r="AI310" i="1"/>
  <c r="AI309" i="1"/>
  <c r="AI308" i="1"/>
  <c r="AI307" i="1"/>
  <c r="AI306" i="1"/>
  <c r="AI305" i="1"/>
  <c r="AI304" i="1"/>
  <c r="AI303" i="1"/>
  <c r="AI302" i="1"/>
  <c r="AI301" i="1"/>
  <c r="AI300" i="1"/>
  <c r="AI299" i="1"/>
  <c r="AI298" i="1"/>
  <c r="AI297" i="1"/>
  <c r="AI296" i="1"/>
  <c r="AI295" i="1"/>
  <c r="AI294" i="1"/>
  <c r="AI293" i="1"/>
  <c r="AI292" i="1"/>
  <c r="AI291" i="1"/>
  <c r="AI290" i="1"/>
  <c r="AI289" i="1"/>
  <c r="AI288" i="1"/>
  <c r="AI287" i="1"/>
  <c r="AI286" i="1"/>
  <c r="AI285" i="1"/>
  <c r="AI284" i="1"/>
  <c r="AI283" i="1"/>
  <c r="AI282" i="1"/>
  <c r="AI281" i="1"/>
  <c r="AI280" i="1"/>
  <c r="AI279" i="1"/>
  <c r="AI278" i="1"/>
  <c r="AI277" i="1"/>
  <c r="AI276" i="1"/>
  <c r="AI275" i="1"/>
  <c r="AI274" i="1"/>
  <c r="AI273" i="1"/>
  <c r="AI272" i="1"/>
  <c r="AI271" i="1"/>
  <c r="AI270" i="1"/>
  <c r="AI269" i="1"/>
  <c r="AI268" i="1"/>
  <c r="AI267" i="1"/>
  <c r="AI266" i="1"/>
  <c r="AI265" i="1"/>
  <c r="AI264" i="1"/>
  <c r="AI263" i="1"/>
  <c r="AI262" i="1"/>
  <c r="AI261" i="1"/>
  <c r="AI260" i="1"/>
  <c r="AI259" i="1"/>
  <c r="AI258" i="1"/>
  <c r="AI257" i="1"/>
  <c r="AI256" i="1"/>
  <c r="AI255" i="1"/>
  <c r="AI254" i="1"/>
  <c r="AI253" i="1"/>
  <c r="AI252" i="1"/>
  <c r="AI251" i="1"/>
  <c r="AI250" i="1"/>
  <c r="AI249" i="1"/>
  <c r="AI248" i="1"/>
  <c r="AI247" i="1"/>
  <c r="AI246" i="1"/>
  <c r="AI245" i="1"/>
  <c r="AI244" i="1"/>
  <c r="AI243" i="1"/>
  <c r="AI242" i="1"/>
  <c r="AI241" i="1"/>
  <c r="AI240" i="1"/>
  <c r="AI239" i="1"/>
  <c r="AI238" i="1"/>
  <c r="AI237" i="1"/>
  <c r="AI236" i="1"/>
  <c r="AI235" i="1"/>
  <c r="AI234" i="1"/>
  <c r="AI233" i="1"/>
  <c r="AI232" i="1"/>
  <c r="AI231" i="1"/>
  <c r="AI230" i="1"/>
  <c r="AI229" i="1"/>
  <c r="AI228" i="1"/>
  <c r="AI227" i="1"/>
  <c r="AI226" i="1"/>
  <c r="AI225" i="1"/>
  <c r="AI224" i="1"/>
  <c r="AI223" i="1"/>
  <c r="AI222" i="1"/>
  <c r="AI221" i="1"/>
  <c r="AI220" i="1"/>
  <c r="AI219" i="1"/>
  <c r="AI218" i="1"/>
  <c r="AI217" i="1"/>
  <c r="AI216" i="1"/>
  <c r="AI215" i="1"/>
  <c r="AI214" i="1"/>
  <c r="AI213" i="1"/>
  <c r="AI212" i="1"/>
  <c r="AI211" i="1"/>
  <c r="AI210" i="1"/>
  <c r="AI209" i="1"/>
  <c r="AI208" i="1"/>
  <c r="AI207" i="1"/>
  <c r="AI206" i="1"/>
  <c r="AI205" i="1"/>
  <c r="AI204" i="1"/>
  <c r="AI203" i="1"/>
  <c r="AI202" i="1"/>
  <c r="AI201" i="1"/>
  <c r="AI200" i="1"/>
  <c r="AI199" i="1"/>
  <c r="AI198" i="1"/>
  <c r="AI197" i="1"/>
  <c r="AI196" i="1"/>
  <c r="AI195" i="1"/>
  <c r="AI194" i="1"/>
  <c r="AI193" i="1"/>
  <c r="AI192" i="1"/>
  <c r="AI191" i="1"/>
  <c r="AI190" i="1"/>
  <c r="AI189" i="1"/>
  <c r="AI188" i="1"/>
  <c r="AI187" i="1"/>
  <c r="AI186" i="1"/>
  <c r="AI185" i="1"/>
  <c r="AI184" i="1"/>
  <c r="AI183" i="1"/>
  <c r="AI182" i="1"/>
  <c r="AI181" i="1"/>
  <c r="AI180" i="1"/>
  <c r="AI179" i="1"/>
  <c r="AI178" i="1"/>
  <c r="AI177" i="1"/>
  <c r="AI176" i="1"/>
  <c r="AI175" i="1"/>
  <c r="AI174" i="1"/>
  <c r="AI173" i="1"/>
  <c r="AI172" i="1"/>
  <c r="AI171" i="1"/>
  <c r="AI170" i="1"/>
  <c r="AI169" i="1"/>
  <c r="AI168" i="1"/>
  <c r="AI167" i="1"/>
  <c r="AI166" i="1"/>
  <c r="AI165" i="1"/>
  <c r="AI164" i="1"/>
  <c r="AI163" i="1"/>
  <c r="AI162" i="1"/>
  <c r="AI161" i="1"/>
  <c r="AI160" i="1"/>
  <c r="AI159" i="1"/>
  <c r="AI158" i="1"/>
  <c r="AI157" i="1"/>
  <c r="AI156" i="1"/>
  <c r="AI155" i="1"/>
  <c r="AI154" i="1"/>
  <c r="AI153" i="1"/>
  <c r="AI152" i="1"/>
  <c r="AI151" i="1"/>
  <c r="AI150" i="1"/>
  <c r="AI149" i="1"/>
  <c r="AI148" i="1"/>
  <c r="AI147" i="1"/>
  <c r="AI146" i="1"/>
  <c r="AI145" i="1"/>
  <c r="AI144" i="1"/>
  <c r="AI143" i="1"/>
  <c r="AI142" i="1"/>
  <c r="AI141" i="1"/>
  <c r="AI140" i="1"/>
  <c r="AI139" i="1"/>
  <c r="AI138" i="1"/>
  <c r="AI137" i="1"/>
  <c r="AI136" i="1"/>
  <c r="AI135" i="1"/>
  <c r="AI134" i="1"/>
  <c r="AI133" i="1"/>
  <c r="AI132" i="1"/>
  <c r="AI131" i="1"/>
  <c r="AI130" i="1"/>
  <c r="AI129" i="1"/>
  <c r="AI128" i="1"/>
  <c r="AI127" i="1"/>
  <c r="AI126" i="1"/>
  <c r="AI125" i="1"/>
  <c r="AI124" i="1"/>
  <c r="AI123" i="1"/>
  <c r="AI122" i="1"/>
  <c r="AI121" i="1"/>
  <c r="AI120" i="1"/>
  <c r="AI119" i="1"/>
  <c r="AI118" i="1"/>
  <c r="AI117" i="1"/>
  <c r="AI116" i="1"/>
  <c r="AI115" i="1"/>
  <c r="AI114" i="1"/>
  <c r="AI113" i="1"/>
  <c r="AI112" i="1"/>
  <c r="AI111" i="1"/>
  <c r="AI110" i="1"/>
  <c r="AI109" i="1"/>
  <c r="AI108" i="1"/>
  <c r="AI107" i="1"/>
  <c r="AI106" i="1"/>
  <c r="AI105" i="1"/>
  <c r="AI104" i="1"/>
  <c r="AI103" i="1"/>
  <c r="AI102" i="1"/>
  <c r="AI101" i="1"/>
  <c r="AI100" i="1"/>
  <c r="AI99" i="1"/>
  <c r="AI98" i="1"/>
  <c r="AI97" i="1"/>
  <c r="AI96" i="1"/>
  <c r="AI95" i="1"/>
  <c r="AI94" i="1"/>
  <c r="AI93" i="1"/>
  <c r="AI92" i="1"/>
  <c r="AI91" i="1"/>
  <c r="AI90" i="1"/>
  <c r="AI89" i="1"/>
  <c r="AI88" i="1"/>
  <c r="AI87" i="1"/>
  <c r="AI86" i="1"/>
  <c r="AI85" i="1"/>
  <c r="AI84" i="1"/>
  <c r="AI83" i="1"/>
  <c r="AI82" i="1"/>
  <c r="AI81" i="1"/>
  <c r="AI80" i="1"/>
  <c r="AI79" i="1"/>
  <c r="AI78" i="1"/>
  <c r="AI77" i="1"/>
  <c r="AI76" i="1"/>
  <c r="AI75" i="1"/>
  <c r="AI74" i="1"/>
  <c r="AI73" i="1"/>
  <c r="AI72" i="1"/>
  <c r="AI71" i="1"/>
  <c r="AI70" i="1"/>
  <c r="AI69" i="1"/>
  <c r="AI68" i="1"/>
  <c r="AI67" i="1"/>
  <c r="AI66" i="1"/>
  <c r="AI65" i="1"/>
  <c r="AI64" i="1"/>
  <c r="AI63" i="1"/>
  <c r="AI62" i="1"/>
  <c r="AI61" i="1"/>
  <c r="AI60" i="1"/>
  <c r="AI59" i="1"/>
  <c r="AI58" i="1"/>
  <c r="AI57" i="1"/>
  <c r="AI56" i="1"/>
  <c r="AI55" i="1"/>
  <c r="AI54" i="1"/>
  <c r="AI53" i="1"/>
  <c r="AI52" i="1"/>
  <c r="AI51" i="1"/>
  <c r="AI50" i="1"/>
  <c r="AI49" i="1"/>
  <c r="AI48" i="1"/>
  <c r="AI47" i="1"/>
  <c r="AI46" i="1"/>
  <c r="AI45" i="1"/>
  <c r="AI44" i="1"/>
  <c r="AI43" i="1"/>
  <c r="AI42" i="1"/>
  <c r="AI41" i="1"/>
  <c r="AI40" i="1"/>
  <c r="AI39" i="1"/>
  <c r="AI38" i="1"/>
  <c r="AI37" i="1"/>
  <c r="AI36" i="1"/>
  <c r="AI35" i="1"/>
  <c r="AI34" i="1"/>
  <c r="AI33" i="1"/>
  <c r="AI32" i="1"/>
  <c r="AI31" i="1"/>
  <c r="AI30" i="1"/>
  <c r="AI29" i="1"/>
  <c r="AI28" i="1"/>
  <c r="AI27" i="1"/>
  <c r="AI26" i="1"/>
  <c r="AI25" i="1"/>
  <c r="AI24" i="1"/>
  <c r="AI23" i="1"/>
  <c r="AI22" i="1"/>
  <c r="AI21" i="1"/>
  <c r="AI20" i="1"/>
  <c r="AI19" i="1"/>
  <c r="AI18" i="1"/>
  <c r="AI17" i="1"/>
  <c r="AI16" i="1"/>
  <c r="AI15" i="1"/>
  <c r="AI14" i="1"/>
  <c r="AI13" i="1"/>
  <c r="AI12" i="1"/>
  <c r="AI11" i="1"/>
  <c r="AI10" i="1"/>
  <c r="AI9" i="1"/>
  <c r="AI8" i="1"/>
  <c r="AI7" i="1"/>
  <c r="AI6" i="1"/>
  <c r="AI5" i="1"/>
  <c r="AJ1969" i="1"/>
  <c r="AJ1968" i="1"/>
  <c r="AJ1967" i="1"/>
  <c r="AJ1966" i="1"/>
  <c r="AJ1965" i="1"/>
  <c r="AJ1964" i="1"/>
  <c r="AJ1963" i="1"/>
  <c r="AJ1962" i="1"/>
  <c r="AJ1961" i="1"/>
  <c r="AJ1960" i="1"/>
  <c r="AJ1959" i="1"/>
  <c r="AJ1958" i="1"/>
  <c r="AJ1957" i="1"/>
  <c r="AJ1956" i="1"/>
  <c r="AJ1955" i="1"/>
  <c r="AJ1954" i="1"/>
  <c r="AJ1953" i="1"/>
  <c r="AJ1952" i="1"/>
  <c r="AJ1951" i="1"/>
  <c r="AJ1950" i="1"/>
  <c r="AJ1949" i="1"/>
  <c r="AJ1948" i="1"/>
  <c r="AJ1947" i="1"/>
  <c r="AJ1946" i="1"/>
  <c r="AJ1945" i="1"/>
  <c r="AJ1944" i="1"/>
  <c r="AJ1943" i="1"/>
  <c r="AJ1942" i="1"/>
  <c r="AJ1941" i="1"/>
  <c r="AJ1940" i="1"/>
  <c r="AJ1939" i="1"/>
  <c r="AJ1938" i="1"/>
  <c r="AJ1937" i="1"/>
  <c r="AJ1936" i="1"/>
  <c r="AJ1935" i="1"/>
  <c r="AJ1934" i="1"/>
  <c r="AJ1933" i="1"/>
  <c r="AJ1932" i="1"/>
  <c r="AJ1931" i="1"/>
  <c r="AJ1930" i="1"/>
  <c r="AJ1929" i="1"/>
  <c r="AJ1928" i="1"/>
  <c r="AJ1927" i="1"/>
  <c r="AJ1926" i="1"/>
  <c r="AJ1925" i="1"/>
  <c r="AJ1924" i="1"/>
  <c r="AJ1923" i="1"/>
  <c r="AJ1922" i="1"/>
  <c r="AJ1921" i="1"/>
  <c r="AJ1920" i="1"/>
  <c r="AJ1919" i="1"/>
  <c r="AJ1918" i="1"/>
  <c r="AJ1917" i="1"/>
  <c r="AJ1916" i="1"/>
  <c r="AJ1915" i="1"/>
  <c r="AJ1914" i="1"/>
  <c r="AJ1913" i="1"/>
  <c r="AJ1912" i="1"/>
  <c r="AJ1911" i="1"/>
  <c r="AJ1910" i="1"/>
  <c r="AJ1909" i="1"/>
  <c r="AJ1908" i="1"/>
  <c r="AJ1907" i="1"/>
  <c r="AJ1906" i="1"/>
  <c r="AJ1905" i="1"/>
  <c r="AJ1904" i="1"/>
  <c r="AJ1903" i="1"/>
  <c r="AJ1902" i="1"/>
  <c r="AJ1901" i="1"/>
  <c r="AJ1900" i="1"/>
  <c r="AJ1899" i="1"/>
  <c r="AJ1898" i="1"/>
  <c r="AJ1897" i="1"/>
  <c r="AJ1896" i="1"/>
  <c r="AJ1895" i="1"/>
  <c r="AJ1894" i="1"/>
  <c r="AJ1893" i="1"/>
  <c r="AJ1892" i="1"/>
  <c r="AJ1891" i="1"/>
  <c r="AJ1890" i="1"/>
  <c r="AJ1889" i="1"/>
  <c r="AJ1888" i="1"/>
  <c r="AJ1887" i="1"/>
  <c r="AJ1886" i="1"/>
  <c r="AJ1885" i="1"/>
  <c r="AJ1884" i="1"/>
  <c r="AJ1883" i="1"/>
  <c r="AJ1882" i="1"/>
  <c r="AJ1881" i="1"/>
  <c r="AJ1880" i="1"/>
  <c r="AJ1879" i="1"/>
  <c r="AJ1878" i="1"/>
  <c r="AJ1877" i="1"/>
  <c r="AJ1876" i="1"/>
  <c r="AJ1875" i="1"/>
  <c r="AJ1874" i="1"/>
  <c r="AJ1873" i="1"/>
  <c r="AJ1872" i="1"/>
  <c r="AJ1871" i="1"/>
  <c r="AJ1870" i="1"/>
  <c r="AJ1869" i="1"/>
  <c r="AJ1868" i="1"/>
  <c r="AJ1867" i="1"/>
  <c r="AJ1866" i="1"/>
  <c r="AJ1865" i="1"/>
  <c r="AJ1864" i="1"/>
  <c r="AJ1863" i="1"/>
  <c r="AJ1862" i="1"/>
  <c r="AJ1861" i="1"/>
  <c r="AJ1860" i="1"/>
  <c r="AJ1859" i="1"/>
  <c r="AJ1858" i="1"/>
  <c r="AJ1857" i="1"/>
  <c r="AJ1856" i="1"/>
  <c r="AJ1855" i="1"/>
  <c r="AJ1854" i="1"/>
  <c r="AJ1853" i="1"/>
  <c r="AJ1852" i="1"/>
  <c r="AJ1851" i="1"/>
  <c r="AJ1850" i="1"/>
  <c r="AJ1849" i="1"/>
  <c r="AJ1848" i="1"/>
  <c r="AJ1847" i="1"/>
  <c r="AJ1846" i="1"/>
  <c r="AJ1845" i="1"/>
  <c r="AJ1844" i="1"/>
  <c r="AJ1843" i="1"/>
  <c r="AJ1842" i="1"/>
  <c r="AJ1841" i="1"/>
  <c r="AJ1840" i="1"/>
  <c r="AJ1839" i="1"/>
  <c r="AJ1838" i="1"/>
  <c r="AJ1837" i="1"/>
  <c r="AJ1836" i="1"/>
  <c r="AJ1835" i="1"/>
  <c r="AJ1834" i="1"/>
  <c r="AJ1833" i="1"/>
  <c r="AJ1832" i="1"/>
  <c r="AJ1831" i="1"/>
  <c r="AJ1830" i="1"/>
  <c r="AJ1829" i="1"/>
  <c r="AJ1828" i="1"/>
  <c r="AJ1827" i="1"/>
  <c r="AJ1826" i="1"/>
  <c r="AJ1825" i="1"/>
  <c r="AJ1824" i="1"/>
  <c r="AJ1823" i="1"/>
  <c r="AJ1822" i="1"/>
  <c r="AJ1821" i="1"/>
  <c r="AJ1820" i="1"/>
  <c r="AJ1819" i="1"/>
  <c r="AJ1818" i="1"/>
  <c r="AJ1817" i="1"/>
  <c r="AJ1816" i="1"/>
  <c r="AJ1815" i="1"/>
  <c r="AJ1814" i="1"/>
  <c r="AJ1813" i="1"/>
  <c r="AJ1812" i="1"/>
  <c r="AJ1811" i="1"/>
  <c r="AJ1810" i="1"/>
  <c r="AJ1809" i="1"/>
  <c r="AJ1808" i="1"/>
  <c r="AJ1807" i="1"/>
  <c r="AJ1806" i="1"/>
  <c r="AJ1805" i="1"/>
  <c r="AJ1804" i="1"/>
  <c r="AJ1803" i="1"/>
  <c r="AJ1802" i="1"/>
  <c r="AJ1801" i="1"/>
  <c r="AJ1800" i="1"/>
  <c r="AJ1799" i="1"/>
  <c r="AJ1798" i="1"/>
  <c r="AJ1797" i="1"/>
  <c r="AJ1796" i="1"/>
  <c r="AJ1795" i="1"/>
  <c r="AJ1794" i="1"/>
  <c r="AJ1793" i="1"/>
  <c r="AJ1792" i="1"/>
  <c r="AJ1791" i="1"/>
  <c r="AJ1790" i="1"/>
  <c r="AJ1789" i="1"/>
  <c r="AJ1788" i="1"/>
  <c r="AJ1787" i="1"/>
  <c r="AJ1786" i="1"/>
  <c r="AJ1785" i="1"/>
  <c r="AJ1784" i="1"/>
  <c r="AJ1783" i="1"/>
  <c r="AJ1782" i="1"/>
  <c r="AJ1781" i="1"/>
  <c r="AJ1780" i="1"/>
  <c r="AJ1779" i="1"/>
  <c r="AJ1778" i="1"/>
  <c r="AJ1777" i="1"/>
  <c r="AJ1776" i="1"/>
  <c r="AJ1775" i="1"/>
  <c r="AJ1774" i="1"/>
  <c r="AJ1773" i="1"/>
  <c r="AJ1772" i="1"/>
  <c r="AJ1771" i="1"/>
  <c r="AJ1770" i="1"/>
  <c r="AJ1769" i="1"/>
  <c r="AJ1768" i="1"/>
  <c r="AJ1767" i="1"/>
  <c r="AJ1766" i="1"/>
  <c r="AJ1765" i="1"/>
  <c r="AJ1764" i="1"/>
  <c r="AJ1763" i="1"/>
  <c r="AJ1762" i="1"/>
  <c r="AJ1761" i="1"/>
  <c r="AJ1760" i="1"/>
  <c r="AJ1759" i="1"/>
  <c r="AJ1758" i="1"/>
  <c r="AJ1757" i="1"/>
  <c r="AJ1756" i="1"/>
  <c r="AJ1755" i="1"/>
  <c r="AJ1754" i="1"/>
  <c r="AJ1753" i="1"/>
  <c r="AJ1752" i="1"/>
  <c r="AJ1751" i="1"/>
  <c r="AJ1750" i="1"/>
  <c r="AJ1749" i="1"/>
  <c r="AJ1748" i="1"/>
  <c r="AJ1747" i="1"/>
  <c r="AJ1746" i="1"/>
  <c r="AJ1745" i="1"/>
  <c r="AJ1744" i="1"/>
  <c r="AJ1743" i="1"/>
  <c r="AJ1742" i="1"/>
  <c r="AJ1741" i="1"/>
  <c r="AJ1740" i="1"/>
  <c r="AJ1739" i="1"/>
  <c r="AJ1738" i="1"/>
  <c r="AJ1737" i="1"/>
  <c r="AJ1736" i="1"/>
  <c r="AJ1735" i="1"/>
  <c r="AJ1734" i="1"/>
  <c r="AJ1733" i="1"/>
  <c r="AJ1732" i="1"/>
  <c r="AJ1731" i="1"/>
  <c r="AJ1730" i="1"/>
  <c r="AJ1729" i="1"/>
  <c r="AJ1728" i="1"/>
  <c r="AJ1727" i="1"/>
  <c r="AJ1726" i="1"/>
  <c r="AJ1725" i="1"/>
  <c r="AJ1724" i="1"/>
  <c r="AJ1723" i="1"/>
  <c r="AJ1722" i="1"/>
  <c r="AJ1721" i="1"/>
  <c r="AJ1720" i="1"/>
  <c r="AJ1719" i="1"/>
  <c r="AJ1718" i="1"/>
  <c r="AJ1717" i="1"/>
  <c r="AJ1716" i="1"/>
  <c r="AJ1715" i="1"/>
  <c r="AJ1714" i="1"/>
  <c r="AJ1713" i="1"/>
  <c r="AJ1712" i="1"/>
  <c r="AJ1711" i="1"/>
  <c r="AJ1710" i="1"/>
  <c r="AJ1709" i="1"/>
  <c r="AJ1708" i="1"/>
  <c r="AJ1707" i="1"/>
  <c r="AJ1706" i="1"/>
  <c r="AJ1705" i="1"/>
  <c r="AJ1704" i="1"/>
  <c r="AJ1703" i="1"/>
  <c r="AJ1702" i="1"/>
  <c r="AJ1701" i="1"/>
  <c r="AJ1700" i="1"/>
  <c r="AJ1699" i="1"/>
  <c r="AJ1698" i="1"/>
  <c r="AJ1697" i="1"/>
  <c r="AJ1696" i="1"/>
  <c r="AJ1695" i="1"/>
  <c r="AJ1694" i="1"/>
  <c r="AJ1693" i="1"/>
  <c r="AJ1692" i="1"/>
  <c r="AJ1691" i="1"/>
  <c r="AJ1690" i="1"/>
  <c r="AJ1689" i="1"/>
  <c r="AJ1688" i="1"/>
  <c r="AJ1687" i="1"/>
  <c r="AJ1686" i="1"/>
  <c r="AJ1685" i="1"/>
  <c r="AJ1684" i="1"/>
  <c r="AJ1683" i="1"/>
  <c r="AJ1682" i="1"/>
  <c r="AJ1681" i="1"/>
  <c r="AJ1680" i="1"/>
  <c r="AJ1679" i="1"/>
  <c r="AJ1678" i="1"/>
  <c r="AJ1677" i="1"/>
  <c r="AJ1676" i="1"/>
  <c r="AJ1675" i="1"/>
  <c r="AJ1674" i="1"/>
  <c r="AJ1673" i="1"/>
  <c r="AJ1672" i="1"/>
  <c r="AJ1671" i="1"/>
  <c r="AJ1670" i="1"/>
  <c r="AJ1669" i="1"/>
  <c r="AJ1668" i="1"/>
  <c r="AJ1667" i="1"/>
  <c r="AJ1666" i="1"/>
  <c r="AJ1665" i="1"/>
  <c r="AJ1664" i="1"/>
  <c r="AJ1663" i="1"/>
  <c r="AJ1662" i="1"/>
  <c r="AJ1661" i="1"/>
  <c r="AJ1660" i="1"/>
  <c r="AJ1659" i="1"/>
  <c r="AJ1658" i="1"/>
  <c r="AJ1657" i="1"/>
  <c r="AJ1656" i="1"/>
  <c r="AJ1655" i="1"/>
  <c r="AJ1654" i="1"/>
  <c r="AJ1653" i="1"/>
  <c r="AJ1652" i="1"/>
  <c r="AJ1651" i="1"/>
  <c r="AJ1650" i="1"/>
  <c r="AJ1649" i="1"/>
  <c r="AJ1648" i="1"/>
  <c r="AJ1647" i="1"/>
  <c r="AJ1646" i="1"/>
  <c r="AJ1645" i="1"/>
  <c r="AJ1644" i="1"/>
  <c r="AJ1643" i="1"/>
  <c r="AJ1642" i="1"/>
  <c r="AJ1641" i="1"/>
  <c r="AJ1640" i="1"/>
  <c r="AJ1639" i="1"/>
  <c r="AJ1638" i="1"/>
  <c r="AJ1637" i="1"/>
  <c r="AJ1636" i="1"/>
  <c r="AJ1635" i="1"/>
  <c r="AJ1634" i="1"/>
  <c r="AJ1633" i="1"/>
  <c r="AJ1632" i="1"/>
  <c r="AJ1631" i="1"/>
  <c r="AJ1630" i="1"/>
  <c r="AJ1629" i="1"/>
  <c r="AJ1628" i="1"/>
  <c r="AJ1627" i="1"/>
  <c r="AJ1626" i="1"/>
  <c r="AJ1625" i="1"/>
  <c r="AJ1624" i="1"/>
  <c r="AJ1623" i="1"/>
  <c r="AJ1622" i="1"/>
  <c r="AJ1621" i="1"/>
  <c r="AJ1620" i="1"/>
  <c r="AJ1619" i="1"/>
  <c r="AJ1618" i="1"/>
  <c r="AJ1617" i="1"/>
  <c r="AJ1616" i="1"/>
  <c r="AJ1615" i="1"/>
  <c r="AJ1614" i="1"/>
  <c r="AJ1613" i="1"/>
  <c r="AJ1612" i="1"/>
  <c r="AJ1611" i="1"/>
  <c r="AJ1610" i="1"/>
  <c r="AJ1609" i="1"/>
  <c r="AJ1608" i="1"/>
  <c r="AJ1607" i="1"/>
  <c r="AJ1606" i="1"/>
  <c r="AJ1605" i="1"/>
  <c r="AJ1604" i="1"/>
  <c r="AJ1603" i="1"/>
  <c r="AJ1602" i="1"/>
  <c r="AJ1601" i="1"/>
  <c r="AJ1600" i="1"/>
  <c r="AJ1599" i="1"/>
  <c r="AJ1598" i="1"/>
  <c r="AJ1597" i="1"/>
  <c r="AJ1596" i="1"/>
  <c r="AJ1595" i="1"/>
  <c r="AJ1594" i="1"/>
  <c r="AJ1593" i="1"/>
  <c r="AJ1592" i="1"/>
  <c r="AJ1591" i="1"/>
  <c r="AJ1590" i="1"/>
  <c r="AJ1589" i="1"/>
  <c r="AJ1588" i="1"/>
  <c r="AJ1587" i="1"/>
  <c r="AJ1586" i="1"/>
  <c r="AJ1585" i="1"/>
  <c r="AJ1584" i="1"/>
  <c r="AJ1583" i="1"/>
  <c r="AJ1582" i="1"/>
  <c r="AJ1581" i="1"/>
  <c r="AJ1580" i="1"/>
  <c r="AJ1579" i="1"/>
  <c r="AJ1578" i="1"/>
  <c r="AJ1577" i="1"/>
  <c r="AJ1576" i="1"/>
  <c r="AJ1575" i="1"/>
  <c r="AJ1574" i="1"/>
  <c r="AJ1573" i="1"/>
  <c r="AJ1572" i="1"/>
  <c r="AJ1571" i="1"/>
  <c r="AJ1570" i="1"/>
  <c r="AJ1569" i="1"/>
  <c r="AJ1568" i="1"/>
  <c r="AJ1567" i="1"/>
  <c r="AJ1566" i="1"/>
  <c r="AJ1565" i="1"/>
  <c r="AJ1564" i="1"/>
  <c r="AJ1563" i="1"/>
  <c r="AJ1562" i="1"/>
  <c r="AJ1561" i="1"/>
  <c r="AJ1560" i="1"/>
  <c r="AJ1559" i="1"/>
  <c r="AJ1558" i="1"/>
  <c r="AJ1557" i="1"/>
  <c r="AJ1556" i="1"/>
  <c r="AJ1555" i="1"/>
  <c r="AJ1554" i="1"/>
  <c r="AJ1553" i="1"/>
  <c r="AJ1552" i="1"/>
  <c r="AJ1551" i="1"/>
  <c r="AJ1550" i="1"/>
  <c r="AJ1549" i="1"/>
  <c r="AJ1548" i="1"/>
  <c r="AJ1547" i="1"/>
  <c r="AJ1546" i="1"/>
  <c r="AJ1545" i="1"/>
  <c r="AJ1544" i="1"/>
  <c r="AJ1543" i="1"/>
  <c r="AJ1542" i="1"/>
  <c r="AJ1541" i="1"/>
  <c r="AJ1540" i="1"/>
  <c r="AJ1539" i="1"/>
  <c r="AJ1538" i="1"/>
  <c r="AJ1537" i="1"/>
  <c r="AJ1536" i="1"/>
  <c r="AJ1535" i="1"/>
  <c r="AJ1534" i="1"/>
  <c r="AJ1533" i="1"/>
  <c r="AJ1532" i="1"/>
  <c r="AJ1531" i="1"/>
  <c r="AJ1530" i="1"/>
  <c r="AJ1529" i="1"/>
  <c r="AJ1528" i="1"/>
  <c r="AJ1527" i="1"/>
  <c r="AJ1526" i="1"/>
  <c r="AJ1525" i="1"/>
  <c r="AJ1524" i="1"/>
  <c r="AJ1523" i="1"/>
  <c r="AJ1522" i="1"/>
  <c r="AJ1521" i="1"/>
  <c r="AJ1520" i="1"/>
  <c r="AJ1519" i="1"/>
  <c r="AJ1518" i="1"/>
  <c r="AJ1517" i="1"/>
  <c r="AJ1516" i="1"/>
  <c r="AJ1515" i="1"/>
  <c r="AJ1514" i="1"/>
  <c r="AJ1513" i="1"/>
  <c r="AJ1512" i="1"/>
  <c r="AJ1511" i="1"/>
  <c r="AJ1510" i="1"/>
  <c r="AJ1509" i="1"/>
  <c r="AJ1508" i="1"/>
  <c r="AJ1507" i="1"/>
  <c r="AJ1506" i="1"/>
  <c r="AJ1505" i="1"/>
  <c r="AJ1504" i="1"/>
  <c r="AJ1503" i="1"/>
  <c r="AJ1502" i="1"/>
  <c r="AJ1501" i="1"/>
  <c r="AJ1500" i="1"/>
  <c r="AJ1499" i="1"/>
  <c r="AJ1498" i="1"/>
  <c r="AJ1497" i="1"/>
  <c r="AJ1496" i="1"/>
  <c r="AJ1495" i="1"/>
  <c r="AJ1494" i="1"/>
  <c r="AJ1493" i="1"/>
  <c r="AJ1492" i="1"/>
  <c r="AJ1491" i="1"/>
  <c r="AJ1490" i="1"/>
  <c r="AJ1489" i="1"/>
  <c r="AJ1488" i="1"/>
  <c r="AJ1487" i="1"/>
  <c r="AJ1486" i="1"/>
  <c r="AJ1485" i="1"/>
  <c r="AJ1484" i="1"/>
  <c r="AJ1483" i="1"/>
  <c r="AJ1482" i="1"/>
  <c r="AJ1481" i="1"/>
  <c r="AJ1480" i="1"/>
  <c r="AJ1479" i="1"/>
  <c r="AJ1478" i="1"/>
  <c r="AJ1477" i="1"/>
  <c r="AJ1476" i="1"/>
  <c r="AJ1475" i="1"/>
  <c r="AJ1474" i="1"/>
  <c r="AJ1473" i="1"/>
  <c r="AJ1472" i="1"/>
  <c r="AJ1471" i="1"/>
  <c r="AJ1470" i="1"/>
  <c r="AJ1469" i="1"/>
  <c r="AJ1468" i="1"/>
  <c r="AJ1467" i="1"/>
  <c r="AJ1466" i="1"/>
  <c r="AJ1465" i="1"/>
  <c r="AJ1464" i="1"/>
  <c r="AJ1463" i="1"/>
  <c r="AJ1462" i="1"/>
  <c r="AJ1461" i="1"/>
  <c r="AJ1460" i="1"/>
  <c r="AJ1459" i="1"/>
  <c r="AJ1458" i="1"/>
  <c r="AJ1457" i="1"/>
  <c r="AJ1456" i="1"/>
  <c r="AJ1455" i="1"/>
  <c r="AJ1454" i="1"/>
  <c r="AJ1453" i="1"/>
  <c r="AJ1452" i="1"/>
  <c r="AJ1451" i="1"/>
  <c r="AJ1450" i="1"/>
  <c r="AJ1449" i="1"/>
  <c r="AJ1448" i="1"/>
  <c r="AJ1447" i="1"/>
  <c r="AJ1446" i="1"/>
  <c r="AJ1445" i="1"/>
  <c r="AJ1444" i="1"/>
  <c r="AJ1443" i="1"/>
  <c r="AJ1442" i="1"/>
  <c r="AJ1441" i="1"/>
  <c r="AJ1440" i="1"/>
  <c r="AJ1439" i="1"/>
  <c r="AJ1438" i="1"/>
  <c r="AJ1437" i="1"/>
  <c r="AJ1436" i="1"/>
  <c r="AJ1435" i="1"/>
  <c r="AJ1434" i="1"/>
  <c r="AJ1433" i="1"/>
  <c r="AJ1432" i="1"/>
  <c r="AJ1431" i="1"/>
  <c r="AJ1430" i="1"/>
  <c r="AJ1429" i="1"/>
  <c r="AJ1428" i="1"/>
  <c r="AJ1427" i="1"/>
  <c r="AJ1426" i="1"/>
  <c r="AJ1425" i="1"/>
  <c r="AJ1424" i="1"/>
  <c r="AJ1423" i="1"/>
  <c r="AJ1422" i="1"/>
  <c r="AJ1421" i="1"/>
  <c r="AJ1420" i="1"/>
  <c r="AJ1419" i="1"/>
  <c r="AJ1418" i="1"/>
  <c r="AJ1417" i="1"/>
  <c r="AJ1416" i="1"/>
  <c r="AJ1415" i="1"/>
  <c r="AJ1414" i="1"/>
  <c r="AJ1413" i="1"/>
  <c r="AJ1412" i="1"/>
  <c r="AJ1411" i="1"/>
  <c r="AJ1410" i="1"/>
  <c r="AJ1409" i="1"/>
  <c r="AJ1408" i="1"/>
  <c r="AJ1407" i="1"/>
  <c r="AJ1406" i="1"/>
  <c r="AJ1405" i="1"/>
  <c r="AJ1404" i="1"/>
  <c r="AJ1403" i="1"/>
  <c r="AJ1402" i="1"/>
  <c r="AJ1401" i="1"/>
  <c r="AJ1400" i="1"/>
  <c r="AJ1399" i="1"/>
  <c r="AJ1398" i="1"/>
  <c r="AJ1397" i="1"/>
  <c r="AJ1396" i="1"/>
  <c r="AJ1395" i="1"/>
  <c r="AJ1394" i="1"/>
  <c r="AJ1393" i="1"/>
  <c r="AJ1392" i="1"/>
  <c r="AJ1391" i="1"/>
  <c r="AJ1390" i="1"/>
  <c r="AJ1389" i="1"/>
  <c r="AJ1388" i="1"/>
  <c r="AJ1387" i="1"/>
  <c r="AJ1386" i="1"/>
  <c r="AJ1385" i="1"/>
  <c r="AJ1384" i="1"/>
  <c r="AJ1383" i="1"/>
  <c r="AJ1382" i="1"/>
  <c r="AJ1381" i="1"/>
  <c r="AJ1380" i="1"/>
  <c r="AJ1379" i="1"/>
  <c r="AJ1378" i="1"/>
  <c r="AJ1377" i="1"/>
  <c r="AJ1376" i="1"/>
  <c r="AJ1375" i="1"/>
  <c r="AJ1374" i="1"/>
  <c r="AJ1373" i="1"/>
  <c r="AJ1372" i="1"/>
  <c r="AJ1371" i="1"/>
  <c r="AJ1370" i="1"/>
  <c r="AJ1369" i="1"/>
  <c r="AJ1368" i="1"/>
  <c r="AJ1367" i="1"/>
  <c r="AJ1366" i="1"/>
  <c r="AJ1365" i="1"/>
  <c r="AJ1364" i="1"/>
  <c r="AJ1363" i="1"/>
  <c r="AJ1362" i="1"/>
  <c r="AJ1361" i="1"/>
  <c r="AJ1360" i="1"/>
  <c r="AJ1359" i="1"/>
  <c r="AJ1358" i="1"/>
  <c r="AJ1357" i="1"/>
  <c r="AJ1356" i="1"/>
  <c r="AJ1355" i="1"/>
  <c r="AJ1354" i="1"/>
  <c r="AJ1353" i="1"/>
  <c r="AJ1352" i="1"/>
  <c r="AJ1351" i="1"/>
  <c r="AJ1350" i="1"/>
  <c r="AJ1349" i="1"/>
  <c r="AJ1348" i="1"/>
  <c r="AJ1347" i="1"/>
  <c r="AJ1346" i="1"/>
  <c r="AJ1345" i="1"/>
  <c r="AJ1344" i="1"/>
  <c r="AJ1343" i="1"/>
  <c r="AJ1342" i="1"/>
  <c r="AJ1341" i="1"/>
  <c r="AJ1340" i="1"/>
  <c r="AJ1339" i="1"/>
  <c r="AJ1338" i="1"/>
  <c r="AJ1337" i="1"/>
  <c r="AJ1336" i="1"/>
  <c r="AJ1335" i="1"/>
  <c r="AJ1334" i="1"/>
  <c r="AJ1333" i="1"/>
  <c r="AJ1332" i="1"/>
  <c r="AJ1331" i="1"/>
  <c r="AJ1330" i="1"/>
  <c r="AJ1329" i="1"/>
  <c r="AJ1328" i="1"/>
  <c r="AJ1327" i="1"/>
  <c r="AJ1326" i="1"/>
  <c r="AJ1325" i="1"/>
  <c r="AJ1324" i="1"/>
  <c r="AJ1323" i="1"/>
  <c r="AJ1322" i="1"/>
  <c r="AJ1321" i="1"/>
  <c r="AJ1320" i="1"/>
  <c r="AJ1319" i="1"/>
  <c r="AJ1318" i="1"/>
  <c r="AJ1317" i="1"/>
  <c r="AJ1316" i="1"/>
  <c r="AJ1315" i="1"/>
  <c r="AJ1314" i="1"/>
  <c r="AJ1313" i="1"/>
  <c r="AJ1312" i="1"/>
  <c r="AJ1311" i="1"/>
  <c r="AJ1310" i="1"/>
  <c r="AJ1309" i="1"/>
  <c r="AJ1308" i="1"/>
  <c r="AJ1307" i="1"/>
  <c r="AJ1306" i="1"/>
  <c r="AJ1305" i="1"/>
  <c r="AJ1304" i="1"/>
  <c r="AJ1303" i="1"/>
  <c r="AJ1302" i="1"/>
  <c r="AJ1301" i="1"/>
  <c r="AJ1300" i="1"/>
  <c r="AJ1299" i="1"/>
  <c r="AJ1298" i="1"/>
  <c r="AJ1297" i="1"/>
  <c r="AJ1296" i="1"/>
  <c r="AJ1295" i="1"/>
  <c r="AJ1294" i="1"/>
  <c r="AJ1293" i="1"/>
  <c r="AJ1292" i="1"/>
  <c r="AJ1291" i="1"/>
  <c r="AJ1290" i="1"/>
  <c r="AJ1289" i="1"/>
  <c r="AJ1288" i="1"/>
  <c r="AJ1287" i="1"/>
  <c r="AJ1286" i="1"/>
  <c r="AJ1285" i="1"/>
  <c r="AJ1284" i="1"/>
  <c r="AJ1283" i="1"/>
  <c r="AJ1282" i="1"/>
  <c r="AJ1281" i="1"/>
  <c r="AJ1280" i="1"/>
  <c r="AJ1279" i="1"/>
  <c r="AJ1278" i="1"/>
  <c r="AJ1277" i="1"/>
  <c r="AJ1276" i="1"/>
  <c r="AJ1275" i="1"/>
  <c r="AJ1274" i="1"/>
  <c r="AJ1273" i="1"/>
  <c r="AJ1272" i="1"/>
  <c r="AJ1271" i="1"/>
  <c r="AJ1270" i="1"/>
  <c r="AJ1269" i="1"/>
  <c r="AJ1268" i="1"/>
  <c r="AJ1267" i="1"/>
  <c r="AJ1266" i="1"/>
  <c r="AJ1265" i="1"/>
  <c r="AJ1264" i="1"/>
  <c r="AJ1263" i="1"/>
  <c r="AJ1262" i="1"/>
  <c r="AJ1261" i="1"/>
  <c r="AJ1260" i="1"/>
  <c r="AJ1259" i="1"/>
  <c r="AJ1258" i="1"/>
  <c r="AJ1257" i="1"/>
  <c r="AJ1256" i="1"/>
  <c r="AJ1255" i="1"/>
  <c r="AJ1254" i="1"/>
  <c r="AJ1253" i="1"/>
  <c r="AJ1252" i="1"/>
  <c r="AJ1251" i="1"/>
  <c r="AJ1250" i="1"/>
  <c r="AJ1249" i="1"/>
  <c r="AJ1248" i="1"/>
  <c r="AJ1247" i="1"/>
  <c r="AJ1246" i="1"/>
  <c r="AJ1245" i="1"/>
  <c r="AJ1244" i="1"/>
  <c r="AJ1243" i="1"/>
  <c r="AJ1242" i="1"/>
  <c r="AJ1241" i="1"/>
  <c r="AJ1240" i="1"/>
  <c r="AJ1239" i="1"/>
  <c r="AJ1238" i="1"/>
  <c r="AJ1237" i="1"/>
  <c r="AJ1236" i="1"/>
  <c r="AJ1235" i="1"/>
  <c r="AJ1234" i="1"/>
  <c r="AJ1233" i="1"/>
  <c r="AJ1232" i="1"/>
  <c r="AJ1231" i="1"/>
  <c r="AJ1230" i="1"/>
  <c r="AJ1229" i="1"/>
  <c r="AJ1228" i="1"/>
  <c r="AJ1227" i="1"/>
  <c r="AJ1226" i="1"/>
  <c r="AJ1225" i="1"/>
  <c r="AJ1224" i="1"/>
  <c r="AJ1223" i="1"/>
  <c r="AJ1222" i="1"/>
  <c r="AJ1221" i="1"/>
  <c r="AJ1220" i="1"/>
  <c r="AJ1219" i="1"/>
  <c r="AJ1218" i="1"/>
  <c r="AJ1217" i="1"/>
  <c r="AJ1216" i="1"/>
  <c r="AJ1215" i="1"/>
  <c r="AJ1214" i="1"/>
  <c r="AJ1213" i="1"/>
  <c r="AJ1212" i="1"/>
  <c r="AJ1211" i="1"/>
  <c r="AJ1210" i="1"/>
  <c r="AJ1209" i="1"/>
  <c r="AJ1208" i="1"/>
  <c r="AJ1207" i="1"/>
  <c r="AJ1206" i="1"/>
  <c r="AJ1205" i="1"/>
  <c r="AJ1204" i="1"/>
  <c r="AJ1203" i="1"/>
  <c r="AJ1202" i="1"/>
  <c r="AJ1201" i="1"/>
  <c r="AJ1200" i="1"/>
  <c r="AJ1199" i="1"/>
  <c r="AJ1198" i="1"/>
  <c r="AJ1197" i="1"/>
  <c r="AJ1196" i="1"/>
  <c r="AJ1195" i="1"/>
  <c r="AJ1194" i="1"/>
  <c r="AJ1193" i="1"/>
  <c r="AJ1192" i="1"/>
  <c r="AJ1191" i="1"/>
  <c r="AJ1190" i="1"/>
  <c r="AJ1189" i="1"/>
  <c r="AJ1188" i="1"/>
  <c r="AJ1187" i="1"/>
  <c r="AJ1186" i="1"/>
  <c r="AJ1185" i="1"/>
  <c r="AJ1184" i="1"/>
  <c r="AJ1183" i="1"/>
  <c r="AJ1182" i="1"/>
  <c r="AJ1181" i="1"/>
  <c r="AJ1180" i="1"/>
  <c r="AJ1179" i="1"/>
  <c r="AJ1178" i="1"/>
  <c r="AJ1177" i="1"/>
  <c r="AJ1176" i="1"/>
  <c r="AJ1175" i="1"/>
  <c r="AJ1174" i="1"/>
  <c r="AJ1173" i="1"/>
  <c r="AJ1172" i="1"/>
  <c r="AJ1171" i="1"/>
  <c r="AJ1170" i="1"/>
  <c r="AJ1169" i="1"/>
  <c r="AJ1168" i="1"/>
  <c r="AJ1167" i="1"/>
  <c r="AJ1166" i="1"/>
  <c r="AJ1165" i="1"/>
  <c r="AJ1164" i="1"/>
  <c r="AJ1163" i="1"/>
  <c r="AJ1162" i="1"/>
  <c r="AJ1161" i="1"/>
  <c r="AJ1160" i="1"/>
  <c r="AJ1159" i="1"/>
  <c r="AJ1158" i="1"/>
  <c r="AJ1157" i="1"/>
  <c r="AJ1156" i="1"/>
  <c r="AJ1155" i="1"/>
  <c r="AJ1154" i="1"/>
  <c r="AJ1153" i="1"/>
  <c r="AJ1152" i="1"/>
  <c r="AJ1151" i="1"/>
  <c r="AJ1150" i="1"/>
  <c r="AJ1149" i="1"/>
  <c r="AJ1148" i="1"/>
  <c r="AJ1147" i="1"/>
  <c r="AJ1146" i="1"/>
  <c r="AJ1145" i="1"/>
  <c r="AJ1144" i="1"/>
  <c r="AJ1143" i="1"/>
  <c r="AJ1142" i="1"/>
  <c r="AJ1141" i="1"/>
  <c r="AJ1140" i="1"/>
  <c r="AJ1139" i="1"/>
  <c r="AJ1138" i="1"/>
  <c r="AJ1137" i="1"/>
  <c r="AJ1136" i="1"/>
  <c r="AJ1135" i="1"/>
  <c r="AJ1134" i="1"/>
  <c r="AJ1133" i="1"/>
  <c r="AJ1132" i="1"/>
  <c r="AJ1131" i="1"/>
  <c r="AJ1130" i="1"/>
  <c r="AJ1129" i="1"/>
  <c r="AJ1128" i="1"/>
  <c r="AJ1127" i="1"/>
  <c r="AJ1126" i="1"/>
  <c r="AJ1125" i="1"/>
  <c r="AJ1124" i="1"/>
  <c r="AJ1123" i="1"/>
  <c r="AJ1122" i="1"/>
  <c r="AJ1121" i="1"/>
  <c r="AJ1120" i="1"/>
  <c r="AJ1119" i="1"/>
  <c r="AJ1118" i="1"/>
  <c r="AJ1117" i="1"/>
  <c r="AJ1116" i="1"/>
  <c r="AJ1115" i="1"/>
  <c r="AJ1114" i="1"/>
  <c r="AJ1113" i="1"/>
  <c r="AJ1112" i="1"/>
  <c r="AJ1111" i="1"/>
  <c r="AJ1110" i="1"/>
  <c r="AJ1109" i="1"/>
  <c r="AJ1108" i="1"/>
  <c r="AJ1107" i="1"/>
  <c r="AJ1106" i="1"/>
  <c r="AJ1105" i="1"/>
  <c r="AJ1104" i="1"/>
  <c r="AJ1103" i="1"/>
  <c r="AJ1102" i="1"/>
  <c r="AJ1101" i="1"/>
  <c r="AJ1100" i="1"/>
  <c r="AJ1099" i="1"/>
  <c r="AJ1098" i="1"/>
  <c r="AJ1097" i="1"/>
  <c r="AJ1096" i="1"/>
  <c r="AJ1095" i="1"/>
  <c r="AJ1094" i="1"/>
  <c r="AJ1093" i="1"/>
  <c r="AJ1092" i="1"/>
  <c r="AJ1091" i="1"/>
  <c r="AJ1090" i="1"/>
  <c r="AJ1089" i="1"/>
  <c r="AJ1088" i="1"/>
  <c r="AJ1087" i="1"/>
  <c r="AJ1086" i="1"/>
  <c r="AJ1085" i="1"/>
  <c r="AJ1084" i="1"/>
  <c r="AJ1083" i="1"/>
  <c r="AJ1082" i="1"/>
  <c r="AJ1081" i="1"/>
  <c r="AJ1080" i="1"/>
  <c r="AJ1079" i="1"/>
  <c r="AJ1078" i="1"/>
  <c r="AJ1077" i="1"/>
  <c r="AJ1076" i="1"/>
  <c r="AJ1075" i="1"/>
  <c r="AJ1074" i="1"/>
  <c r="AJ1073" i="1"/>
  <c r="AJ1072" i="1"/>
  <c r="AJ1071" i="1"/>
  <c r="AJ1070" i="1"/>
  <c r="AJ1069" i="1"/>
  <c r="AJ1068" i="1"/>
  <c r="AJ1067" i="1"/>
  <c r="AJ1066" i="1"/>
  <c r="AJ1065" i="1"/>
  <c r="AJ1064" i="1"/>
  <c r="AJ1063" i="1"/>
  <c r="AJ1062" i="1"/>
  <c r="AJ1061" i="1"/>
  <c r="AJ1060" i="1"/>
  <c r="AJ1059" i="1"/>
  <c r="AJ1058" i="1"/>
  <c r="AJ1057" i="1"/>
  <c r="AJ1056" i="1"/>
  <c r="AJ1055" i="1"/>
  <c r="AJ1054" i="1"/>
  <c r="AJ1053" i="1"/>
  <c r="AJ1052" i="1"/>
  <c r="AJ1051" i="1"/>
  <c r="AJ1050" i="1"/>
  <c r="AJ1049" i="1"/>
  <c r="AJ1048" i="1"/>
  <c r="AJ1047" i="1"/>
  <c r="AJ1046" i="1"/>
  <c r="AJ1045" i="1"/>
  <c r="AJ1044" i="1"/>
  <c r="AJ1039" i="1"/>
  <c r="AJ1038" i="1"/>
  <c r="AJ1037" i="1"/>
  <c r="AJ1036" i="1"/>
  <c r="AJ1031" i="1"/>
  <c r="AJ1030" i="1"/>
  <c r="AJ1029" i="1"/>
  <c r="AJ1028" i="1"/>
  <c r="AJ1027" i="1"/>
  <c r="AJ1026" i="1"/>
  <c r="AJ1025" i="1"/>
  <c r="AJ1024" i="1"/>
  <c r="AJ1023" i="1"/>
  <c r="AJ1022" i="1"/>
  <c r="AJ1021" i="1"/>
  <c r="AJ1020" i="1"/>
  <c r="AJ1019" i="1"/>
  <c r="AJ1018" i="1"/>
  <c r="AJ1017" i="1"/>
  <c r="AJ1016" i="1"/>
  <c r="AJ1015" i="1"/>
  <c r="AJ1014" i="1"/>
  <c r="AJ1013" i="1"/>
  <c r="AJ1012" i="1"/>
  <c r="AJ1011" i="1"/>
  <c r="AJ1010" i="1"/>
  <c r="AJ1009" i="1"/>
  <c r="AJ1008" i="1"/>
  <c r="AJ1007" i="1"/>
  <c r="AJ1006" i="1"/>
  <c r="AJ1005" i="1"/>
  <c r="AJ1004" i="1"/>
  <c r="AJ1003" i="1"/>
  <c r="AJ1002" i="1"/>
  <c r="AJ1001" i="1"/>
  <c r="AJ1000" i="1"/>
  <c r="AJ999" i="1"/>
  <c r="AJ998" i="1"/>
  <c r="AJ997" i="1"/>
  <c r="AJ996" i="1"/>
  <c r="AJ995" i="1"/>
  <c r="AJ994" i="1"/>
  <c r="AJ993" i="1"/>
  <c r="AJ992" i="1"/>
  <c r="AJ991" i="1"/>
  <c r="AJ990" i="1"/>
  <c r="AJ989" i="1"/>
  <c r="AJ988" i="1"/>
  <c r="AJ987" i="1"/>
  <c r="AJ986" i="1"/>
  <c r="AJ985" i="1"/>
  <c r="AJ984" i="1"/>
  <c r="AJ983" i="1"/>
  <c r="AJ982" i="1"/>
  <c r="AJ981" i="1"/>
  <c r="AJ980" i="1"/>
  <c r="AJ979" i="1"/>
  <c r="AJ978" i="1"/>
  <c r="AJ977" i="1"/>
  <c r="AJ976" i="1"/>
  <c r="AJ975" i="1"/>
  <c r="AJ974" i="1"/>
  <c r="AJ973" i="1"/>
  <c r="AJ972" i="1"/>
  <c r="AJ971" i="1"/>
  <c r="AJ970" i="1"/>
  <c r="AJ969" i="1"/>
  <c r="AJ968" i="1"/>
  <c r="AJ967" i="1"/>
  <c r="AJ966" i="1"/>
  <c r="AJ965" i="1"/>
  <c r="AJ964" i="1"/>
  <c r="AJ963" i="1"/>
  <c r="AJ962" i="1"/>
  <c r="AJ961" i="1"/>
  <c r="AJ960" i="1"/>
  <c r="AJ959" i="1"/>
  <c r="AJ958" i="1"/>
  <c r="AJ957" i="1"/>
  <c r="AJ956" i="1"/>
  <c r="AJ955" i="1"/>
  <c r="AJ954" i="1"/>
  <c r="AJ953" i="1"/>
  <c r="AJ952" i="1"/>
  <c r="AJ951" i="1"/>
  <c r="AJ950" i="1"/>
  <c r="AJ949" i="1"/>
  <c r="AJ948" i="1"/>
  <c r="AJ947" i="1"/>
  <c r="AJ946" i="1"/>
  <c r="AJ945" i="1"/>
  <c r="AJ944" i="1"/>
  <c r="AJ943" i="1"/>
  <c r="AJ942" i="1"/>
  <c r="AJ941" i="1"/>
  <c r="AJ940" i="1"/>
  <c r="AJ939" i="1"/>
  <c r="AJ938" i="1"/>
  <c r="AJ937" i="1"/>
  <c r="AJ936" i="1"/>
  <c r="AJ935" i="1"/>
  <c r="AJ934" i="1"/>
  <c r="AJ933" i="1"/>
  <c r="AJ932" i="1"/>
  <c r="AJ931" i="1"/>
  <c r="AJ930" i="1"/>
  <c r="AJ929" i="1"/>
  <c r="AJ928" i="1"/>
  <c r="AJ927" i="1"/>
  <c r="AJ926" i="1"/>
  <c r="AJ925" i="1"/>
  <c r="AJ924" i="1"/>
  <c r="AJ923" i="1"/>
  <c r="AJ922" i="1"/>
  <c r="AJ921" i="1"/>
  <c r="AJ920" i="1"/>
  <c r="AJ919" i="1"/>
  <c r="AJ918" i="1"/>
  <c r="AJ917" i="1"/>
  <c r="AJ916" i="1"/>
  <c r="AJ915" i="1"/>
  <c r="AJ914" i="1"/>
  <c r="AJ913" i="1"/>
  <c r="AJ912" i="1"/>
  <c r="AJ911" i="1"/>
  <c r="AJ910" i="1"/>
  <c r="AJ909" i="1"/>
  <c r="AJ908" i="1"/>
  <c r="AJ907" i="1"/>
  <c r="AJ906" i="1"/>
  <c r="AJ905" i="1"/>
  <c r="AJ904" i="1"/>
  <c r="AJ903" i="1"/>
  <c r="AJ902" i="1"/>
  <c r="AJ901" i="1"/>
  <c r="AJ900" i="1"/>
  <c r="AJ899" i="1"/>
  <c r="AJ898" i="1"/>
  <c r="AJ897" i="1"/>
  <c r="AJ896" i="1"/>
  <c r="AJ895" i="1"/>
  <c r="AJ894" i="1"/>
  <c r="AJ893" i="1"/>
  <c r="AJ892" i="1"/>
  <c r="AJ891" i="1"/>
  <c r="AJ890" i="1"/>
  <c r="AJ889" i="1"/>
  <c r="AJ888" i="1"/>
  <c r="AJ887" i="1"/>
  <c r="AJ886" i="1"/>
  <c r="AJ885" i="1"/>
  <c r="AJ884" i="1"/>
  <c r="AJ883" i="1"/>
  <c r="AJ882" i="1"/>
  <c r="AJ881" i="1"/>
  <c r="AJ880" i="1"/>
  <c r="AJ879" i="1"/>
  <c r="AJ878" i="1"/>
  <c r="AJ877" i="1"/>
  <c r="AJ876" i="1"/>
  <c r="AJ875" i="1"/>
  <c r="AJ874" i="1"/>
  <c r="AJ873" i="1"/>
  <c r="AJ872" i="1"/>
  <c r="AJ871" i="1"/>
  <c r="AJ870" i="1"/>
  <c r="AJ869" i="1"/>
  <c r="AJ868" i="1"/>
  <c r="AJ867" i="1"/>
  <c r="AJ866" i="1"/>
  <c r="AJ865" i="1"/>
  <c r="AJ864" i="1"/>
  <c r="AJ863" i="1"/>
  <c r="AJ862" i="1"/>
  <c r="AJ861" i="1"/>
  <c r="AJ860" i="1"/>
  <c r="AJ859" i="1"/>
  <c r="AJ858" i="1"/>
  <c r="AJ857" i="1"/>
  <c r="AJ854" i="1"/>
  <c r="AJ853" i="1"/>
  <c r="AJ852" i="1"/>
  <c r="AJ851" i="1"/>
  <c r="AJ850" i="1"/>
  <c r="AJ849" i="1"/>
  <c r="AJ848" i="1"/>
  <c r="AJ847" i="1"/>
  <c r="AJ846" i="1"/>
  <c r="AJ845" i="1"/>
  <c r="AJ844" i="1"/>
  <c r="AJ843" i="1"/>
  <c r="AJ842" i="1"/>
  <c r="AJ841" i="1"/>
  <c r="AJ840" i="1"/>
  <c r="AJ839" i="1"/>
  <c r="AJ838" i="1"/>
  <c r="AJ837" i="1"/>
  <c r="AJ836" i="1"/>
  <c r="AJ835" i="1"/>
  <c r="AJ834" i="1"/>
  <c r="AJ833" i="1"/>
  <c r="AJ832" i="1"/>
  <c r="AJ831" i="1"/>
  <c r="AJ830" i="1"/>
  <c r="AJ829" i="1"/>
  <c r="AJ828" i="1"/>
  <c r="AJ827" i="1"/>
  <c r="AJ826" i="1"/>
  <c r="AJ825" i="1"/>
  <c r="AJ824" i="1"/>
  <c r="AJ823" i="1"/>
  <c r="AJ822" i="1"/>
  <c r="AJ821" i="1"/>
  <c r="AJ820" i="1"/>
  <c r="AJ819" i="1"/>
  <c r="AJ818" i="1"/>
  <c r="AJ817" i="1"/>
  <c r="AJ816" i="1"/>
  <c r="AJ815" i="1"/>
  <c r="AJ814" i="1"/>
  <c r="AJ813" i="1"/>
  <c r="AJ812" i="1"/>
  <c r="AJ811" i="1"/>
  <c r="AJ810" i="1"/>
  <c r="AJ809" i="1"/>
  <c r="AJ808" i="1"/>
  <c r="AJ807" i="1"/>
  <c r="AJ806" i="1"/>
  <c r="AJ805" i="1"/>
  <c r="AJ804" i="1"/>
  <c r="AJ803" i="1"/>
  <c r="AJ802" i="1"/>
  <c r="AJ801" i="1"/>
  <c r="AJ800" i="1"/>
  <c r="AJ799" i="1"/>
  <c r="AJ798" i="1"/>
  <c r="AJ797" i="1"/>
  <c r="AJ796" i="1"/>
  <c r="AJ795" i="1"/>
  <c r="AJ794" i="1"/>
  <c r="AJ793" i="1"/>
  <c r="AJ792" i="1"/>
  <c r="AJ791" i="1"/>
  <c r="AJ790" i="1"/>
  <c r="AJ789" i="1"/>
  <c r="AJ788" i="1"/>
  <c r="AJ787" i="1"/>
  <c r="AJ786" i="1"/>
  <c r="AJ785" i="1"/>
  <c r="AJ784" i="1"/>
  <c r="AJ783" i="1"/>
  <c r="AJ782" i="1"/>
  <c r="AJ781" i="1"/>
  <c r="AJ780" i="1"/>
  <c r="AJ779" i="1"/>
  <c r="AJ778" i="1"/>
  <c r="AJ777" i="1"/>
  <c r="AJ776" i="1"/>
  <c r="AJ775" i="1"/>
  <c r="AJ774" i="1"/>
  <c r="AJ773" i="1"/>
  <c r="AJ772" i="1"/>
  <c r="AJ771" i="1"/>
  <c r="AJ770" i="1"/>
  <c r="AJ769" i="1"/>
  <c r="AJ768" i="1"/>
  <c r="AJ767" i="1"/>
  <c r="AJ766" i="1"/>
  <c r="AJ765" i="1"/>
  <c r="AJ764" i="1"/>
  <c r="AJ763" i="1"/>
  <c r="AJ762" i="1"/>
  <c r="AJ761" i="1"/>
  <c r="AJ760" i="1"/>
  <c r="AJ759" i="1"/>
  <c r="AJ758" i="1"/>
  <c r="AJ757" i="1"/>
  <c r="AJ756" i="1"/>
  <c r="AJ755" i="1"/>
  <c r="AJ754" i="1"/>
  <c r="AJ753" i="1"/>
  <c r="AJ752" i="1"/>
  <c r="AJ751" i="1"/>
  <c r="AJ750" i="1"/>
  <c r="AJ749" i="1"/>
  <c r="AJ748" i="1"/>
  <c r="AJ747" i="1"/>
  <c r="AJ746" i="1"/>
  <c r="AJ745" i="1"/>
  <c r="AJ744" i="1"/>
  <c r="AJ743" i="1"/>
  <c r="AJ742" i="1"/>
  <c r="AJ741" i="1"/>
  <c r="AJ740" i="1"/>
  <c r="AJ739" i="1"/>
  <c r="AJ738" i="1"/>
  <c r="AJ737" i="1"/>
  <c r="AJ736" i="1"/>
  <c r="AJ735" i="1"/>
  <c r="AJ734" i="1"/>
  <c r="AJ733" i="1"/>
  <c r="AJ732" i="1"/>
  <c r="AJ731" i="1"/>
  <c r="AJ730" i="1"/>
  <c r="AJ729" i="1"/>
  <c r="AJ728" i="1"/>
  <c r="AJ727" i="1"/>
  <c r="AJ726" i="1"/>
  <c r="AJ725" i="1"/>
  <c r="AJ724" i="1"/>
  <c r="AJ723" i="1"/>
  <c r="AJ722" i="1"/>
  <c r="AJ721" i="1"/>
  <c r="AJ720" i="1"/>
  <c r="AJ719" i="1"/>
  <c r="AJ718" i="1"/>
  <c r="AJ717" i="1"/>
  <c r="AJ716" i="1"/>
  <c r="AJ715" i="1"/>
  <c r="AJ714" i="1"/>
  <c r="AJ713" i="1"/>
  <c r="AJ712" i="1"/>
  <c r="AJ711" i="1"/>
  <c r="AJ710" i="1"/>
  <c r="AJ709" i="1"/>
  <c r="AJ708" i="1"/>
  <c r="AJ707" i="1"/>
  <c r="AJ706" i="1"/>
  <c r="AJ705" i="1"/>
  <c r="AJ704" i="1"/>
  <c r="AJ703" i="1"/>
  <c r="AJ702" i="1"/>
  <c r="AJ701" i="1"/>
  <c r="AJ700" i="1"/>
  <c r="AJ699" i="1"/>
  <c r="AJ698" i="1"/>
  <c r="AJ697" i="1"/>
  <c r="AJ696" i="1"/>
  <c r="AJ695" i="1"/>
  <c r="AJ694" i="1"/>
  <c r="AJ693" i="1"/>
  <c r="AJ692" i="1"/>
  <c r="AJ691" i="1"/>
  <c r="AJ690" i="1"/>
  <c r="AJ689" i="1"/>
  <c r="AJ688" i="1"/>
  <c r="AJ687" i="1"/>
  <c r="AJ686" i="1"/>
  <c r="AJ685" i="1"/>
  <c r="AJ684" i="1"/>
  <c r="AJ683" i="1"/>
  <c r="AJ682" i="1"/>
  <c r="AJ681" i="1"/>
  <c r="AJ680" i="1"/>
  <c r="AJ679" i="1"/>
  <c r="AJ678" i="1"/>
  <c r="AJ677" i="1"/>
  <c r="AJ676" i="1"/>
  <c r="AJ675" i="1"/>
  <c r="AJ674" i="1"/>
  <c r="AJ673" i="1"/>
  <c r="AJ672" i="1"/>
  <c r="AJ671" i="1"/>
  <c r="AJ670" i="1"/>
  <c r="AJ669" i="1"/>
  <c r="AJ668" i="1"/>
  <c r="AJ667" i="1"/>
  <c r="AJ666" i="1"/>
  <c r="AJ665" i="1"/>
  <c r="AJ664" i="1"/>
  <c r="AJ663" i="1"/>
  <c r="AJ662" i="1"/>
  <c r="AJ661" i="1"/>
  <c r="AJ660" i="1"/>
  <c r="AJ659" i="1"/>
  <c r="AJ658" i="1"/>
  <c r="AJ657" i="1"/>
  <c r="AJ656" i="1"/>
  <c r="AJ655" i="1"/>
  <c r="AJ654" i="1"/>
  <c r="AJ653" i="1"/>
  <c r="AJ652" i="1"/>
  <c r="AJ651" i="1"/>
  <c r="AJ650" i="1"/>
  <c r="AJ649" i="1"/>
  <c r="AJ648" i="1"/>
  <c r="AJ647" i="1"/>
  <c r="AJ646" i="1"/>
  <c r="AJ645" i="1"/>
  <c r="AJ644" i="1"/>
  <c r="AJ643" i="1"/>
  <c r="AJ642" i="1"/>
  <c r="AJ641" i="1"/>
  <c r="AJ640" i="1"/>
  <c r="AJ639" i="1"/>
  <c r="AJ638" i="1"/>
  <c r="AJ637" i="1"/>
  <c r="AJ636" i="1"/>
  <c r="AJ635" i="1"/>
  <c r="AJ634" i="1"/>
  <c r="AJ633" i="1"/>
  <c r="AJ632" i="1"/>
  <c r="AJ631" i="1"/>
  <c r="AJ630" i="1"/>
  <c r="AJ629" i="1"/>
  <c r="AJ628" i="1"/>
  <c r="AJ627" i="1"/>
  <c r="AJ626" i="1"/>
  <c r="AJ625" i="1"/>
  <c r="AJ624" i="1"/>
  <c r="AJ623" i="1"/>
  <c r="AJ622" i="1"/>
  <c r="AJ621" i="1"/>
  <c r="AJ620" i="1"/>
  <c r="AJ619" i="1"/>
  <c r="AJ618" i="1"/>
  <c r="AJ617" i="1"/>
  <c r="AJ616" i="1"/>
  <c r="AJ615" i="1"/>
  <c r="AJ614" i="1"/>
  <c r="AJ613" i="1"/>
  <c r="AJ612" i="1"/>
  <c r="AJ611" i="1"/>
  <c r="AJ610" i="1"/>
  <c r="AJ609" i="1"/>
  <c r="AJ608" i="1"/>
  <c r="AJ607" i="1"/>
  <c r="AJ606" i="1"/>
  <c r="AJ605" i="1"/>
  <c r="AJ604" i="1"/>
  <c r="AJ603" i="1"/>
  <c r="AJ602" i="1"/>
  <c r="AJ601" i="1"/>
  <c r="AJ600" i="1"/>
  <c r="AJ599" i="1"/>
  <c r="AJ598" i="1"/>
  <c r="AJ597" i="1"/>
  <c r="AJ596" i="1"/>
  <c r="AJ595" i="1"/>
  <c r="AJ594" i="1"/>
  <c r="AJ593" i="1"/>
  <c r="AJ592" i="1"/>
  <c r="AJ591" i="1"/>
  <c r="AJ590" i="1"/>
  <c r="AJ589" i="1"/>
  <c r="AJ588" i="1"/>
  <c r="AJ587" i="1"/>
  <c r="AJ586" i="1"/>
  <c r="AJ585" i="1"/>
  <c r="AJ584" i="1"/>
  <c r="AJ583" i="1"/>
  <c r="AJ582" i="1"/>
  <c r="AJ581" i="1"/>
  <c r="AJ580" i="1"/>
  <c r="AJ579" i="1"/>
  <c r="AJ578" i="1"/>
  <c r="AJ577" i="1"/>
  <c r="AJ576" i="1"/>
  <c r="AJ575" i="1"/>
  <c r="AJ574" i="1"/>
  <c r="AJ573" i="1"/>
  <c r="AJ572" i="1"/>
  <c r="AJ571" i="1"/>
  <c r="AJ570" i="1"/>
  <c r="AJ569" i="1"/>
  <c r="AJ568" i="1"/>
  <c r="AJ567" i="1"/>
  <c r="AJ566" i="1"/>
  <c r="AJ565" i="1"/>
  <c r="AJ564" i="1"/>
  <c r="AJ563" i="1"/>
  <c r="AJ562" i="1"/>
  <c r="AJ561" i="1"/>
  <c r="AJ560" i="1"/>
  <c r="AJ559" i="1"/>
  <c r="AJ558" i="1"/>
  <c r="AJ557" i="1"/>
  <c r="AJ556" i="1"/>
  <c r="AJ555" i="1"/>
  <c r="AJ554" i="1"/>
  <c r="AJ553" i="1"/>
  <c r="AJ552" i="1"/>
  <c r="AJ551" i="1"/>
  <c r="AJ550" i="1"/>
  <c r="AJ549" i="1"/>
  <c r="AJ548" i="1"/>
  <c r="AJ547" i="1"/>
  <c r="AJ546" i="1"/>
  <c r="AJ545" i="1"/>
  <c r="AJ544" i="1"/>
  <c r="AJ543" i="1"/>
  <c r="AJ542" i="1"/>
  <c r="AJ541" i="1"/>
  <c r="AJ540" i="1"/>
  <c r="AJ539" i="1"/>
  <c r="AJ538" i="1"/>
  <c r="AJ537" i="1"/>
  <c r="AJ536" i="1"/>
  <c r="AJ535" i="1"/>
  <c r="AJ534" i="1"/>
  <c r="AJ533" i="1"/>
  <c r="AJ532" i="1"/>
  <c r="AJ531" i="1"/>
  <c r="AJ530" i="1"/>
  <c r="AJ529" i="1"/>
  <c r="AJ528" i="1"/>
  <c r="AJ527" i="1"/>
  <c r="AJ526" i="1"/>
  <c r="AJ525" i="1"/>
  <c r="AJ524" i="1"/>
  <c r="AJ523" i="1"/>
  <c r="AJ522" i="1"/>
  <c r="AJ521" i="1"/>
  <c r="AJ520" i="1"/>
  <c r="AJ519" i="1"/>
  <c r="AJ518" i="1"/>
  <c r="AJ517" i="1"/>
  <c r="AJ516" i="1"/>
  <c r="AJ515" i="1"/>
  <c r="AJ514" i="1"/>
  <c r="AJ513" i="1"/>
  <c r="AJ512" i="1"/>
  <c r="AJ511" i="1"/>
  <c r="AJ510" i="1"/>
  <c r="AJ509" i="1"/>
  <c r="AJ508" i="1"/>
  <c r="AJ507" i="1"/>
  <c r="AJ506" i="1"/>
  <c r="AJ505" i="1"/>
  <c r="AJ504" i="1"/>
  <c r="AJ503" i="1"/>
  <c r="AJ502" i="1"/>
  <c r="AJ501" i="1"/>
  <c r="AJ500" i="1"/>
  <c r="AJ499" i="1"/>
  <c r="AJ498" i="1"/>
  <c r="AJ497" i="1"/>
  <c r="AJ496" i="1"/>
  <c r="AJ495" i="1"/>
  <c r="AJ494" i="1"/>
  <c r="AJ493" i="1"/>
  <c r="AJ492" i="1"/>
  <c r="AJ491" i="1"/>
  <c r="AJ490" i="1"/>
  <c r="AJ489" i="1"/>
  <c r="AJ488" i="1"/>
  <c r="AJ487" i="1"/>
  <c r="AJ486" i="1"/>
  <c r="AJ485" i="1"/>
  <c r="AJ484" i="1"/>
  <c r="AJ483" i="1"/>
  <c r="AJ482" i="1"/>
  <c r="AJ481" i="1"/>
  <c r="AJ480" i="1"/>
  <c r="AJ479" i="1"/>
  <c r="AJ478" i="1"/>
  <c r="AJ477" i="1"/>
  <c r="AJ476" i="1"/>
  <c r="AJ475" i="1"/>
  <c r="AJ474" i="1"/>
  <c r="AJ473" i="1"/>
  <c r="AJ472" i="1"/>
  <c r="AJ471" i="1"/>
  <c r="AJ470" i="1"/>
  <c r="AJ469" i="1"/>
  <c r="AJ468" i="1"/>
  <c r="AJ467" i="1"/>
  <c r="AJ466" i="1"/>
  <c r="AJ465" i="1"/>
  <c r="AJ464" i="1"/>
  <c r="AJ463" i="1"/>
  <c r="AJ462" i="1"/>
  <c r="AJ461" i="1"/>
  <c r="AJ460" i="1"/>
  <c r="AJ459" i="1"/>
  <c r="AJ458" i="1"/>
  <c r="AJ457" i="1"/>
  <c r="AJ456" i="1"/>
  <c r="AJ455" i="1"/>
  <c r="AJ454" i="1"/>
  <c r="AJ453" i="1"/>
  <c r="AJ452" i="1"/>
  <c r="AJ451" i="1"/>
  <c r="AJ450" i="1"/>
  <c r="AJ449" i="1"/>
  <c r="AJ448" i="1"/>
  <c r="AJ447" i="1"/>
  <c r="AJ446" i="1"/>
  <c r="AJ445" i="1"/>
  <c r="AJ444" i="1"/>
  <c r="AJ443" i="1"/>
  <c r="AJ442" i="1"/>
  <c r="AJ441" i="1"/>
  <c r="AJ440" i="1"/>
  <c r="AJ439" i="1"/>
  <c r="AJ438" i="1"/>
  <c r="AJ437" i="1"/>
  <c r="AJ436" i="1"/>
  <c r="AJ435" i="1"/>
  <c r="AJ434" i="1"/>
  <c r="AJ433" i="1"/>
  <c r="AJ432" i="1"/>
  <c r="AJ431" i="1"/>
  <c r="AJ430" i="1"/>
  <c r="AJ429" i="1"/>
  <c r="AJ428" i="1"/>
  <c r="AJ427" i="1"/>
  <c r="AJ426" i="1"/>
  <c r="AJ425" i="1"/>
  <c r="AJ424" i="1"/>
  <c r="AJ423" i="1"/>
  <c r="AJ422" i="1"/>
  <c r="AJ421" i="1"/>
  <c r="AJ420" i="1"/>
  <c r="AJ419" i="1"/>
  <c r="AJ418" i="1"/>
  <c r="AJ417" i="1"/>
  <c r="AJ416" i="1"/>
  <c r="AJ415" i="1"/>
  <c r="AJ414" i="1"/>
  <c r="AJ413" i="1"/>
  <c r="AJ412" i="1"/>
  <c r="AJ411" i="1"/>
  <c r="AJ410" i="1"/>
  <c r="AJ409" i="1"/>
  <c r="AJ408" i="1"/>
  <c r="AJ407" i="1"/>
  <c r="AJ406" i="1"/>
  <c r="AJ405" i="1"/>
  <c r="AJ404" i="1"/>
  <c r="AJ403" i="1"/>
  <c r="AJ402" i="1"/>
  <c r="AJ401" i="1"/>
  <c r="AJ400" i="1"/>
  <c r="AJ399" i="1"/>
  <c r="AJ398" i="1"/>
  <c r="AJ397" i="1"/>
  <c r="AJ396" i="1"/>
  <c r="AJ395" i="1"/>
  <c r="AJ394" i="1"/>
  <c r="AJ393" i="1"/>
  <c r="AJ392" i="1"/>
  <c r="AJ391" i="1"/>
  <c r="AJ390" i="1"/>
  <c r="AJ389" i="1"/>
  <c r="AJ388" i="1"/>
  <c r="AJ387" i="1"/>
  <c r="AJ386" i="1"/>
  <c r="AJ385" i="1"/>
  <c r="AJ384" i="1"/>
  <c r="AJ383" i="1"/>
  <c r="AJ382" i="1"/>
  <c r="AJ381" i="1"/>
  <c r="AJ380" i="1"/>
  <c r="AJ379" i="1"/>
  <c r="AJ378" i="1"/>
  <c r="AJ377" i="1"/>
  <c r="AJ376" i="1"/>
  <c r="AJ375" i="1"/>
  <c r="AJ374" i="1"/>
  <c r="AJ373" i="1"/>
  <c r="AJ372" i="1"/>
  <c r="AJ371" i="1"/>
  <c r="AJ370" i="1"/>
  <c r="AJ369" i="1"/>
  <c r="AJ368" i="1"/>
  <c r="AJ367" i="1"/>
  <c r="AJ366" i="1"/>
  <c r="AJ365" i="1"/>
  <c r="AJ364" i="1"/>
  <c r="AJ363" i="1"/>
  <c r="AJ362" i="1"/>
  <c r="AJ361" i="1"/>
  <c r="AJ360" i="1"/>
  <c r="AJ359" i="1"/>
  <c r="AJ358" i="1"/>
  <c r="AJ357" i="1"/>
  <c r="AJ356" i="1"/>
  <c r="AJ355" i="1"/>
  <c r="AJ354" i="1"/>
  <c r="AJ353" i="1"/>
  <c r="AJ352" i="1"/>
  <c r="AJ351" i="1"/>
  <c r="AJ350" i="1"/>
  <c r="AJ349" i="1"/>
  <c r="AJ348" i="1"/>
  <c r="AJ347" i="1"/>
  <c r="AJ346" i="1"/>
  <c r="AJ345" i="1"/>
  <c r="AJ344" i="1"/>
  <c r="AJ343" i="1"/>
  <c r="AJ342" i="1"/>
  <c r="AJ341" i="1"/>
  <c r="AJ340" i="1"/>
  <c r="AJ339" i="1"/>
  <c r="AJ338" i="1"/>
  <c r="AJ337" i="1"/>
  <c r="AJ336" i="1"/>
  <c r="AJ335" i="1"/>
  <c r="AJ334" i="1"/>
  <c r="AJ333" i="1"/>
  <c r="AJ332" i="1"/>
  <c r="AJ331" i="1"/>
  <c r="AJ330" i="1"/>
  <c r="AJ329" i="1"/>
  <c r="AJ328" i="1"/>
  <c r="AJ327" i="1"/>
  <c r="AJ326" i="1"/>
  <c r="AJ325" i="1"/>
  <c r="AJ324" i="1"/>
  <c r="AJ323" i="1"/>
  <c r="AJ322" i="1"/>
  <c r="AJ321" i="1"/>
  <c r="AJ320" i="1"/>
  <c r="AJ319" i="1"/>
  <c r="AJ318" i="1"/>
  <c r="AJ317" i="1"/>
  <c r="AJ316" i="1"/>
  <c r="AJ315" i="1"/>
  <c r="AJ314" i="1"/>
  <c r="AJ313" i="1"/>
  <c r="AJ312" i="1"/>
  <c r="AJ311" i="1"/>
  <c r="AJ310" i="1"/>
  <c r="AJ309" i="1"/>
  <c r="AJ308" i="1"/>
  <c r="AJ307" i="1"/>
  <c r="AJ306" i="1"/>
  <c r="AJ305" i="1"/>
  <c r="AJ304" i="1"/>
  <c r="AJ303" i="1"/>
  <c r="AJ302" i="1"/>
  <c r="AJ301" i="1"/>
  <c r="AJ300" i="1"/>
  <c r="AJ299" i="1"/>
  <c r="AJ298" i="1"/>
  <c r="AJ297" i="1"/>
  <c r="AJ296" i="1"/>
  <c r="AJ295" i="1"/>
  <c r="AJ294" i="1"/>
  <c r="AJ293" i="1"/>
  <c r="AJ292" i="1"/>
  <c r="AJ291" i="1"/>
  <c r="AJ290" i="1"/>
  <c r="AJ289" i="1"/>
  <c r="AJ288" i="1"/>
  <c r="AJ287" i="1"/>
  <c r="AJ286" i="1"/>
  <c r="AJ285" i="1"/>
  <c r="AJ284" i="1"/>
  <c r="AJ283" i="1"/>
  <c r="AJ282" i="1"/>
  <c r="AJ281" i="1"/>
  <c r="AJ280" i="1"/>
  <c r="AJ279" i="1"/>
  <c r="AJ278" i="1"/>
  <c r="AJ277" i="1"/>
  <c r="AJ276" i="1"/>
  <c r="AJ275" i="1"/>
  <c r="AJ274" i="1"/>
  <c r="AJ273" i="1"/>
  <c r="AJ272" i="1"/>
  <c r="AJ271" i="1"/>
  <c r="AJ270" i="1"/>
  <c r="AJ269" i="1"/>
  <c r="AJ268" i="1"/>
  <c r="AJ267" i="1"/>
  <c r="AJ266" i="1"/>
  <c r="AJ265" i="1"/>
  <c r="AJ264" i="1"/>
  <c r="AJ263" i="1"/>
  <c r="AJ262" i="1"/>
  <c r="AJ261" i="1"/>
  <c r="AJ260" i="1"/>
  <c r="AJ259" i="1"/>
  <c r="AJ258" i="1"/>
  <c r="AJ257" i="1"/>
  <c r="AJ256" i="1"/>
  <c r="AJ255" i="1"/>
  <c r="AJ254" i="1"/>
  <c r="AJ253" i="1"/>
  <c r="AJ252" i="1"/>
  <c r="AJ251" i="1"/>
  <c r="AJ250" i="1"/>
  <c r="AJ249" i="1"/>
  <c r="AJ248" i="1"/>
  <c r="AJ247" i="1"/>
  <c r="AJ246" i="1"/>
  <c r="AJ245" i="1"/>
  <c r="AJ244" i="1"/>
  <c r="AJ243" i="1"/>
  <c r="AJ242" i="1"/>
  <c r="AJ241" i="1"/>
  <c r="AJ240" i="1"/>
  <c r="AJ239" i="1"/>
  <c r="AJ238" i="1"/>
  <c r="AJ237" i="1"/>
  <c r="AJ236" i="1"/>
  <c r="AJ235" i="1"/>
  <c r="AJ234" i="1"/>
  <c r="AJ233" i="1"/>
  <c r="AJ232" i="1"/>
  <c r="AJ231" i="1"/>
  <c r="AJ230" i="1"/>
  <c r="AJ229" i="1"/>
  <c r="AJ228" i="1"/>
  <c r="AJ227" i="1"/>
  <c r="AJ226" i="1"/>
  <c r="AJ225" i="1"/>
  <c r="AJ224" i="1"/>
  <c r="AJ223" i="1"/>
  <c r="AJ222" i="1"/>
  <c r="AJ221" i="1"/>
  <c r="AJ220" i="1"/>
  <c r="AJ219" i="1"/>
  <c r="AJ218" i="1"/>
  <c r="AJ217" i="1"/>
  <c r="AJ216" i="1"/>
  <c r="AJ215" i="1"/>
  <c r="AJ214" i="1"/>
  <c r="AJ213" i="1"/>
  <c r="AJ212" i="1"/>
  <c r="AJ211" i="1"/>
  <c r="AJ210" i="1"/>
  <c r="AJ209" i="1"/>
  <c r="AJ208" i="1"/>
  <c r="AJ207" i="1"/>
  <c r="AJ206" i="1"/>
  <c r="AJ205" i="1"/>
  <c r="AJ204" i="1"/>
  <c r="AJ203" i="1"/>
  <c r="AJ202" i="1"/>
  <c r="AJ201" i="1"/>
  <c r="AJ200" i="1"/>
  <c r="AJ199" i="1"/>
  <c r="AJ198" i="1"/>
  <c r="AJ197" i="1"/>
  <c r="AJ196" i="1"/>
  <c r="AJ195" i="1"/>
  <c r="AJ194" i="1"/>
  <c r="AJ193" i="1"/>
  <c r="AJ192" i="1"/>
  <c r="AJ191" i="1"/>
  <c r="AJ190" i="1"/>
  <c r="AJ189" i="1"/>
  <c r="AJ188" i="1"/>
  <c r="AJ187" i="1"/>
  <c r="AJ186" i="1"/>
  <c r="AJ185" i="1"/>
  <c r="AJ184" i="1"/>
  <c r="AJ183" i="1"/>
  <c r="AJ182" i="1"/>
  <c r="AJ181" i="1"/>
  <c r="AJ180" i="1"/>
  <c r="AJ179" i="1"/>
  <c r="AJ178" i="1"/>
  <c r="AJ177" i="1"/>
  <c r="AJ176" i="1"/>
  <c r="AJ175" i="1"/>
  <c r="AJ174" i="1"/>
  <c r="AJ173" i="1"/>
  <c r="AJ172" i="1"/>
  <c r="AJ171" i="1"/>
  <c r="AJ170" i="1"/>
  <c r="AJ169" i="1"/>
  <c r="AJ168" i="1"/>
  <c r="AJ167" i="1"/>
  <c r="AJ166" i="1"/>
  <c r="AJ165" i="1"/>
  <c r="AJ164" i="1"/>
  <c r="AJ163" i="1"/>
  <c r="AJ162" i="1"/>
  <c r="AJ161" i="1"/>
  <c r="AJ160" i="1"/>
  <c r="AJ159" i="1"/>
  <c r="AJ158" i="1"/>
  <c r="AJ157" i="1"/>
  <c r="AJ156" i="1"/>
  <c r="AJ155" i="1"/>
  <c r="AJ154" i="1"/>
  <c r="AJ153" i="1"/>
  <c r="AJ152" i="1"/>
  <c r="AJ151" i="1"/>
  <c r="AJ150" i="1"/>
  <c r="AJ149" i="1"/>
  <c r="AJ148" i="1"/>
  <c r="AJ147" i="1"/>
  <c r="AJ146" i="1"/>
  <c r="AJ145" i="1"/>
  <c r="AJ144" i="1"/>
  <c r="AJ143" i="1"/>
  <c r="AJ142" i="1"/>
  <c r="AJ141" i="1"/>
  <c r="AJ140" i="1"/>
  <c r="AJ139" i="1"/>
  <c r="AJ138" i="1"/>
  <c r="AJ137" i="1"/>
  <c r="AJ136" i="1"/>
  <c r="AJ135" i="1"/>
  <c r="AJ134" i="1"/>
  <c r="AJ133" i="1"/>
  <c r="AJ132" i="1"/>
  <c r="AJ131" i="1"/>
  <c r="AJ130" i="1"/>
  <c r="AJ129" i="1"/>
  <c r="AJ128" i="1"/>
  <c r="AJ127" i="1"/>
  <c r="AJ126" i="1"/>
  <c r="AJ125" i="1"/>
  <c r="AJ124" i="1"/>
  <c r="AJ123" i="1"/>
  <c r="AJ122" i="1"/>
  <c r="AJ121" i="1"/>
  <c r="AJ120" i="1"/>
  <c r="AJ119" i="1"/>
  <c r="AJ118" i="1"/>
  <c r="AJ117" i="1"/>
  <c r="AJ116" i="1"/>
  <c r="AJ115" i="1"/>
  <c r="AJ114" i="1"/>
  <c r="AJ113" i="1"/>
  <c r="AJ112" i="1"/>
  <c r="AJ111" i="1"/>
  <c r="AJ110" i="1"/>
  <c r="AJ109" i="1"/>
  <c r="AJ108" i="1"/>
  <c r="AJ107" i="1"/>
  <c r="AJ106" i="1"/>
  <c r="AJ105" i="1"/>
  <c r="AJ104" i="1"/>
  <c r="AJ103" i="1"/>
  <c r="AJ102" i="1"/>
  <c r="AJ101" i="1"/>
  <c r="AJ100" i="1"/>
  <c r="AJ99" i="1"/>
  <c r="AJ98" i="1"/>
  <c r="AJ97" i="1"/>
  <c r="AJ96" i="1"/>
  <c r="AJ95" i="1"/>
  <c r="AJ94" i="1"/>
  <c r="AJ93" i="1"/>
  <c r="AJ92" i="1"/>
  <c r="AJ91" i="1"/>
  <c r="AJ90" i="1"/>
  <c r="AJ89" i="1"/>
  <c r="AJ88" i="1"/>
  <c r="AJ87" i="1"/>
  <c r="AJ86" i="1"/>
  <c r="AJ85" i="1"/>
  <c r="AJ84" i="1"/>
  <c r="AJ83" i="1"/>
  <c r="AJ82" i="1"/>
  <c r="AJ81" i="1"/>
  <c r="AJ80" i="1"/>
  <c r="AJ79" i="1"/>
  <c r="AJ78" i="1"/>
  <c r="AJ77" i="1"/>
  <c r="AJ76" i="1"/>
  <c r="AJ75" i="1"/>
  <c r="AJ74" i="1"/>
  <c r="AJ73" i="1"/>
  <c r="AJ72" i="1"/>
  <c r="AJ71" i="1"/>
  <c r="AJ70" i="1"/>
  <c r="AJ69" i="1"/>
  <c r="AJ68" i="1"/>
  <c r="AJ67" i="1"/>
  <c r="AJ66" i="1"/>
  <c r="AJ65" i="1"/>
  <c r="AJ64" i="1"/>
  <c r="AJ63" i="1"/>
  <c r="AJ62" i="1"/>
  <c r="AJ61" i="1"/>
  <c r="AJ60" i="1"/>
  <c r="AJ59" i="1"/>
  <c r="AJ58" i="1"/>
  <c r="AJ57" i="1"/>
  <c r="AJ56" i="1"/>
  <c r="AJ55" i="1"/>
  <c r="AJ54" i="1"/>
  <c r="AJ53" i="1"/>
  <c r="AJ52" i="1"/>
  <c r="AJ51" i="1"/>
  <c r="AJ50" i="1"/>
  <c r="AJ49" i="1"/>
  <c r="AJ48" i="1"/>
  <c r="AJ47" i="1"/>
  <c r="AJ46" i="1"/>
  <c r="AJ45" i="1"/>
  <c r="AJ44" i="1"/>
  <c r="AJ43" i="1"/>
  <c r="AJ42" i="1"/>
  <c r="AJ41" i="1"/>
  <c r="AJ40" i="1"/>
  <c r="AJ39" i="1"/>
  <c r="AJ38" i="1"/>
  <c r="AJ37" i="1"/>
  <c r="AJ36" i="1"/>
  <c r="AJ35" i="1"/>
  <c r="AJ34" i="1"/>
  <c r="AJ33" i="1"/>
  <c r="AJ32" i="1"/>
  <c r="AJ31" i="1"/>
  <c r="AJ30" i="1"/>
  <c r="AJ29" i="1"/>
  <c r="AJ28" i="1"/>
  <c r="AJ27" i="1"/>
  <c r="AJ26" i="1"/>
  <c r="AJ25" i="1"/>
  <c r="AJ24" i="1"/>
  <c r="AJ23" i="1"/>
  <c r="AJ22" i="1"/>
  <c r="AJ21" i="1"/>
  <c r="AJ20" i="1"/>
  <c r="AJ19" i="1"/>
  <c r="AJ18" i="1"/>
  <c r="AJ17" i="1"/>
  <c r="AJ16" i="1"/>
  <c r="AJ15" i="1"/>
  <c r="AJ14" i="1"/>
  <c r="AJ13" i="1"/>
  <c r="AJ12" i="1"/>
  <c r="AJ11" i="1"/>
  <c r="AJ10" i="1"/>
  <c r="AJ9" i="1"/>
  <c r="AJ8" i="1"/>
  <c r="AJ7" i="1"/>
  <c r="AJ6" i="1"/>
  <c r="AJ5" i="1"/>
  <c r="AR5" i="1"/>
  <c r="AD1969" i="1"/>
  <c r="AD1968" i="1"/>
  <c r="AD1967" i="1"/>
  <c r="AD1966" i="1"/>
  <c r="AD1965" i="1"/>
  <c r="AD1964" i="1"/>
  <c r="AD1963" i="1"/>
  <c r="AD1962" i="1"/>
  <c r="AD1961" i="1"/>
  <c r="AD1960" i="1"/>
  <c r="AD1959" i="1"/>
  <c r="AD1958" i="1"/>
  <c r="AD1957" i="1"/>
  <c r="AD1956" i="1"/>
  <c r="AD1955" i="1"/>
  <c r="AD1954" i="1"/>
  <c r="AD1953" i="1"/>
  <c r="AD1952" i="1"/>
  <c r="AD1951" i="1"/>
  <c r="AD1950" i="1"/>
  <c r="AD1949" i="1"/>
  <c r="AD1948" i="1"/>
  <c r="AD1947" i="1"/>
  <c r="AD1946" i="1"/>
  <c r="AD1945" i="1"/>
  <c r="AD1944" i="1"/>
  <c r="AD1943" i="1"/>
  <c r="AD1942" i="1"/>
  <c r="AD1941" i="1"/>
  <c r="AD1940" i="1"/>
  <c r="AD1939" i="1"/>
  <c r="AD1938" i="1"/>
  <c r="AD1937" i="1"/>
  <c r="AD1936" i="1"/>
  <c r="AD1935" i="1"/>
  <c r="AD1934" i="1"/>
  <c r="AD1933" i="1"/>
  <c r="AD1932" i="1"/>
  <c r="AD1931" i="1"/>
  <c r="AD1930" i="1"/>
  <c r="AD1929" i="1"/>
  <c r="AD1928" i="1"/>
  <c r="AD1927" i="1"/>
  <c r="AD1926" i="1"/>
  <c r="AD1925" i="1"/>
  <c r="AD1924" i="1"/>
  <c r="AD1923" i="1"/>
  <c r="AD1922" i="1"/>
  <c r="AD1921" i="1"/>
  <c r="AD1920" i="1"/>
  <c r="AD1919" i="1"/>
  <c r="AD1918" i="1"/>
  <c r="AD1917" i="1"/>
  <c r="AD1916" i="1"/>
  <c r="AD1915" i="1"/>
  <c r="AD1914" i="1"/>
  <c r="AD1913" i="1"/>
  <c r="AD1912" i="1"/>
  <c r="AD1911" i="1"/>
  <c r="AD1910" i="1"/>
  <c r="AD1909" i="1"/>
  <c r="AD1908" i="1"/>
  <c r="AD1907" i="1"/>
  <c r="AD1906" i="1"/>
  <c r="AD1905" i="1"/>
  <c r="AD1904" i="1"/>
  <c r="AD1903" i="1"/>
  <c r="AD1902" i="1"/>
  <c r="AD1901" i="1"/>
  <c r="AD1900" i="1"/>
  <c r="AD1899" i="1"/>
  <c r="AD1898" i="1"/>
  <c r="AD1897" i="1"/>
  <c r="AD1896" i="1"/>
  <c r="AD1895" i="1"/>
  <c r="AD1894" i="1"/>
  <c r="AD1893" i="1"/>
  <c r="AD1892" i="1"/>
  <c r="AD1891" i="1"/>
  <c r="AD1890" i="1"/>
  <c r="AD1889" i="1"/>
  <c r="AD1888" i="1"/>
  <c r="AD1887" i="1"/>
  <c r="AD1886" i="1"/>
  <c r="AD1885" i="1"/>
  <c r="AD1884" i="1"/>
  <c r="AO1884" i="1" s="1"/>
  <c r="AD1883" i="1"/>
  <c r="AO1883" i="1" s="1"/>
  <c r="AD1882" i="1"/>
  <c r="AO1882" i="1" s="1"/>
  <c r="AD1881" i="1"/>
  <c r="AO1881" i="1" s="1"/>
  <c r="AD1880" i="1"/>
  <c r="AO1880" i="1" s="1"/>
  <c r="AD1879" i="1"/>
  <c r="AD1878" i="1"/>
  <c r="AO1878" i="1" s="1"/>
  <c r="AD1877" i="1"/>
  <c r="AO1877" i="1" s="1"/>
  <c r="AD1876" i="1"/>
  <c r="AO1876" i="1" s="1"/>
  <c r="AD1875" i="1"/>
  <c r="AO1875" i="1" s="1"/>
  <c r="AD1874" i="1"/>
  <c r="AO1874" i="1" s="1"/>
  <c r="AD1873" i="1"/>
  <c r="AE1873" i="1" s="1"/>
  <c r="AD1872" i="1"/>
  <c r="AD1871" i="1"/>
  <c r="AE1871" i="1" s="1"/>
  <c r="AD1870" i="1"/>
  <c r="AD1869" i="1"/>
  <c r="AE1869" i="1" s="1"/>
  <c r="AD1868" i="1"/>
  <c r="AD1867" i="1"/>
  <c r="AE1867" i="1" s="1"/>
  <c r="AD1866" i="1"/>
  <c r="AD1865" i="1"/>
  <c r="AE1865" i="1" s="1"/>
  <c r="AD1864" i="1"/>
  <c r="AD1863" i="1"/>
  <c r="AE1863" i="1" s="1"/>
  <c r="AD1862" i="1"/>
  <c r="AD1861" i="1"/>
  <c r="AE1861" i="1" s="1"/>
  <c r="AD1860" i="1"/>
  <c r="AD1859" i="1"/>
  <c r="AE1859" i="1" s="1"/>
  <c r="AD1858" i="1"/>
  <c r="AD1857" i="1"/>
  <c r="AE1857" i="1" s="1"/>
  <c r="AD1856" i="1"/>
  <c r="AD1855" i="1"/>
  <c r="AE1855" i="1" s="1"/>
  <c r="AD1854" i="1"/>
  <c r="AD1853" i="1"/>
  <c r="AE1853" i="1" s="1"/>
  <c r="AD1852" i="1"/>
  <c r="AD1851" i="1"/>
  <c r="AE1851" i="1" s="1"/>
  <c r="AD1850" i="1"/>
  <c r="AD1849" i="1"/>
  <c r="AE1849" i="1" s="1"/>
  <c r="AD1848" i="1"/>
  <c r="AD1847" i="1"/>
  <c r="AE1847" i="1" s="1"/>
  <c r="AD1846" i="1"/>
  <c r="AD1845" i="1"/>
  <c r="AE1845" i="1" s="1"/>
  <c r="AD1844" i="1"/>
  <c r="AD1843" i="1"/>
  <c r="AE1843" i="1" s="1"/>
  <c r="AD1842" i="1"/>
  <c r="AD1841" i="1"/>
  <c r="AE1841" i="1" s="1"/>
  <c r="AD1840" i="1"/>
  <c r="AD1839" i="1"/>
  <c r="AE1839" i="1" s="1"/>
  <c r="AD1838" i="1"/>
  <c r="AD1837" i="1"/>
  <c r="AE1837" i="1" s="1"/>
  <c r="AD1836" i="1"/>
  <c r="AD1835" i="1"/>
  <c r="AE1835" i="1" s="1"/>
  <c r="AD1834" i="1"/>
  <c r="AD1833" i="1"/>
  <c r="AE1833" i="1" s="1"/>
  <c r="AD1832" i="1"/>
  <c r="AD1831" i="1"/>
  <c r="AE1831" i="1" s="1"/>
  <c r="AD1830" i="1"/>
  <c r="AD1829" i="1"/>
  <c r="AE1829" i="1" s="1"/>
  <c r="AD1828" i="1"/>
  <c r="AD1827" i="1"/>
  <c r="AD1826" i="1"/>
  <c r="AD1825" i="1"/>
  <c r="AE1825" i="1" s="1"/>
  <c r="AD1824" i="1"/>
  <c r="AD1823" i="1"/>
  <c r="AD1822" i="1"/>
  <c r="AD1821" i="1"/>
  <c r="AE1821" i="1" s="1"/>
  <c r="AD1820" i="1"/>
  <c r="AD1819" i="1"/>
  <c r="AD1818" i="1"/>
  <c r="AD1817" i="1"/>
  <c r="AE1817" i="1" s="1"/>
  <c r="AD1816" i="1"/>
  <c r="AD1815" i="1"/>
  <c r="AD1814" i="1"/>
  <c r="AD1813" i="1"/>
  <c r="AE1813" i="1" s="1"/>
  <c r="AD1812" i="1"/>
  <c r="AD1811" i="1"/>
  <c r="AD1810" i="1"/>
  <c r="AD1809" i="1"/>
  <c r="AE1809" i="1" s="1"/>
  <c r="AD1808" i="1"/>
  <c r="AD1807" i="1"/>
  <c r="AD1806" i="1"/>
  <c r="AD1805" i="1"/>
  <c r="AM1805" i="1" s="1"/>
  <c r="AD1804" i="1"/>
  <c r="AD1803" i="1"/>
  <c r="AM1803" i="1" s="1"/>
  <c r="AD1802" i="1"/>
  <c r="AM1802" i="1" s="1"/>
  <c r="AD1801" i="1"/>
  <c r="AD1800" i="1"/>
  <c r="AD1799" i="1"/>
  <c r="AE1799" i="1" s="1"/>
  <c r="AD1798" i="1"/>
  <c r="AM1798" i="1" s="1"/>
  <c r="AD1797" i="1"/>
  <c r="AM1797" i="1" s="1"/>
  <c r="AD1796" i="1"/>
  <c r="AD1795" i="1"/>
  <c r="AD1794" i="1"/>
  <c r="AM1794" i="1" s="1"/>
  <c r="AD1793" i="1"/>
  <c r="AM1793" i="1" s="1"/>
  <c r="AD1792" i="1"/>
  <c r="AD1791" i="1"/>
  <c r="AE1791" i="1" s="1"/>
  <c r="AD1790" i="1"/>
  <c r="AM1790" i="1" s="1"/>
  <c r="AD1789" i="1"/>
  <c r="AD1788" i="1"/>
  <c r="AD1787" i="1"/>
  <c r="AD1786" i="1"/>
  <c r="AM1786" i="1" s="1"/>
  <c r="AD1785" i="1"/>
  <c r="AM1785" i="1" s="1"/>
  <c r="AD1784" i="1"/>
  <c r="AD1783" i="1"/>
  <c r="AE1783" i="1" s="1"/>
  <c r="AD1782" i="1"/>
  <c r="AM1782" i="1" s="1"/>
  <c r="AD1781" i="1"/>
  <c r="AM1781" i="1" s="1"/>
  <c r="AD1780" i="1"/>
  <c r="AD1779" i="1"/>
  <c r="AD1778" i="1"/>
  <c r="AM1778" i="1" s="1"/>
  <c r="AD1777" i="1"/>
  <c r="AM1777" i="1" s="1"/>
  <c r="AD1776" i="1"/>
  <c r="AD1775" i="1"/>
  <c r="AE1775" i="1" s="1"/>
  <c r="AD1774" i="1"/>
  <c r="AM1774" i="1" s="1"/>
  <c r="AD1773" i="1"/>
  <c r="AD1772" i="1"/>
  <c r="AD1771" i="1"/>
  <c r="AD1770" i="1"/>
  <c r="AM1770" i="1" s="1"/>
  <c r="AD1769" i="1"/>
  <c r="AM1769" i="1" s="1"/>
  <c r="AD1768" i="1"/>
  <c r="AD1767" i="1"/>
  <c r="AE1767" i="1" s="1"/>
  <c r="AD1766" i="1"/>
  <c r="AM1766" i="1" s="1"/>
  <c r="AD1765" i="1"/>
  <c r="AM1765" i="1" s="1"/>
  <c r="AD1764" i="1"/>
  <c r="AD1763" i="1"/>
  <c r="AD1762" i="1"/>
  <c r="AM1762" i="1" s="1"/>
  <c r="AD1761" i="1"/>
  <c r="AM1761" i="1" s="1"/>
  <c r="AD1760" i="1"/>
  <c r="AD1759" i="1"/>
  <c r="AE1759" i="1" s="1"/>
  <c r="AD1758" i="1"/>
  <c r="AM1758" i="1" s="1"/>
  <c r="AD1757" i="1"/>
  <c r="AD1756" i="1"/>
  <c r="AD1755" i="1"/>
  <c r="AD1754" i="1"/>
  <c r="AM1754" i="1" s="1"/>
  <c r="AD1753" i="1"/>
  <c r="AM1753" i="1" s="1"/>
  <c r="AD1752" i="1"/>
  <c r="AD1751" i="1"/>
  <c r="AE1751" i="1" s="1"/>
  <c r="AD1750" i="1"/>
  <c r="AM1750" i="1" s="1"/>
  <c r="AD1749" i="1"/>
  <c r="AD1748" i="1"/>
  <c r="AD1747" i="1"/>
  <c r="AD1746" i="1"/>
  <c r="AM1746" i="1" s="1"/>
  <c r="AD1745" i="1"/>
  <c r="AM1745" i="1" s="1"/>
  <c r="AD1744" i="1"/>
  <c r="AD1743" i="1"/>
  <c r="AE1743" i="1" s="1"/>
  <c r="AD1742" i="1"/>
  <c r="AM1742" i="1" s="1"/>
  <c r="AD1741" i="1"/>
  <c r="AD1740" i="1"/>
  <c r="AD1739" i="1"/>
  <c r="AD1738" i="1"/>
  <c r="AM1738" i="1" s="1"/>
  <c r="AD1737" i="1"/>
  <c r="AM1737" i="1" s="1"/>
  <c r="AD1736" i="1"/>
  <c r="AD1735" i="1"/>
  <c r="AE1735" i="1" s="1"/>
  <c r="AD1734" i="1"/>
  <c r="AM1734" i="1" s="1"/>
  <c r="AD1733" i="1"/>
  <c r="AM1733" i="1" s="1"/>
  <c r="AD1732" i="1"/>
  <c r="AD1731" i="1"/>
  <c r="AD1730" i="1"/>
  <c r="AM1730" i="1" s="1"/>
  <c r="AD1729" i="1"/>
  <c r="AM1729" i="1" s="1"/>
  <c r="AD1728" i="1"/>
  <c r="AD1727" i="1"/>
  <c r="AM1727" i="1" s="1"/>
  <c r="AD1726" i="1"/>
  <c r="AD1725" i="1"/>
  <c r="AM1725" i="1" s="1"/>
  <c r="AD1724" i="1"/>
  <c r="AD1723" i="1"/>
  <c r="AM1723" i="1" s="1"/>
  <c r="AD1722" i="1"/>
  <c r="AD1721" i="1"/>
  <c r="AD1720" i="1"/>
  <c r="AD1719" i="1"/>
  <c r="AE1719" i="1" s="1"/>
  <c r="AD1718" i="1"/>
  <c r="AD1717" i="1"/>
  <c r="AD1716" i="1"/>
  <c r="AD1715" i="1"/>
  <c r="AD1714" i="1"/>
  <c r="AD1713" i="1"/>
  <c r="AM1713" i="1" s="1"/>
  <c r="AD1712" i="1"/>
  <c r="AO1712" i="1" s="1"/>
  <c r="AD1711" i="1"/>
  <c r="AM1711" i="1" s="1"/>
  <c r="AD1710" i="1"/>
  <c r="AD1709" i="1"/>
  <c r="AD1708" i="1"/>
  <c r="AD1707" i="1"/>
  <c r="AD1706" i="1"/>
  <c r="AO1706" i="1" s="1"/>
  <c r="AD1705" i="1"/>
  <c r="AM1705" i="1" s="1"/>
  <c r="AD1704" i="1"/>
  <c r="AO1704" i="1" s="1"/>
  <c r="AD1703" i="1"/>
  <c r="AM1703" i="1" s="1"/>
  <c r="AD1702" i="1"/>
  <c r="AD1701" i="1"/>
  <c r="AD1700" i="1"/>
  <c r="AD1699" i="1"/>
  <c r="AD1698" i="1"/>
  <c r="AO1698" i="1" s="1"/>
  <c r="AD1697" i="1"/>
  <c r="AM1697" i="1" s="1"/>
  <c r="AD1696" i="1"/>
  <c r="AO1696" i="1" s="1"/>
  <c r="AD1695" i="1"/>
  <c r="AM1695" i="1" s="1"/>
  <c r="AD1694" i="1"/>
  <c r="AD1693" i="1"/>
  <c r="AD1692" i="1"/>
  <c r="AD1691" i="1"/>
  <c r="AD1690" i="1"/>
  <c r="AO1690" i="1" s="1"/>
  <c r="AD1689" i="1"/>
  <c r="AM1689" i="1" s="1"/>
  <c r="AD1688" i="1"/>
  <c r="AO1688" i="1" s="1"/>
  <c r="AD1687" i="1"/>
  <c r="AM1687" i="1" s="1"/>
  <c r="AD1686" i="1"/>
  <c r="AM1686" i="1" s="1"/>
  <c r="AD1685" i="1"/>
  <c r="AE1685" i="1" s="1"/>
  <c r="AD1684" i="1"/>
  <c r="AO1684" i="1" s="1"/>
  <c r="AD1683" i="1"/>
  <c r="AD1682" i="1"/>
  <c r="AM1682" i="1" s="1"/>
  <c r="AD1681" i="1"/>
  <c r="AE1681" i="1" s="1"/>
  <c r="AD1680" i="1"/>
  <c r="AO1680" i="1" s="1"/>
  <c r="AD1679" i="1"/>
  <c r="AM1679" i="1" s="1"/>
  <c r="AD1678" i="1"/>
  <c r="AD1677" i="1"/>
  <c r="AE1677" i="1" s="1"/>
  <c r="AD1676" i="1"/>
  <c r="AO1676" i="1" s="1"/>
  <c r="AD1675" i="1"/>
  <c r="AD1674" i="1"/>
  <c r="AE1674" i="1" s="1"/>
  <c r="AD1673" i="1"/>
  <c r="AE1673" i="1" s="1"/>
  <c r="AD1672" i="1"/>
  <c r="AO1672" i="1" s="1"/>
  <c r="AD1671" i="1"/>
  <c r="AE1671" i="1" s="1"/>
  <c r="AD1670" i="1"/>
  <c r="AD1669" i="1"/>
  <c r="AO1669" i="1" s="1"/>
  <c r="AD1668" i="1"/>
  <c r="AE1668" i="1" s="1"/>
  <c r="AD1667" i="1"/>
  <c r="AD1666" i="1"/>
  <c r="AD1665" i="1"/>
  <c r="AO1665" i="1" s="1"/>
  <c r="AD1664" i="1"/>
  <c r="AE1664" i="1" s="1"/>
  <c r="AD1663" i="1"/>
  <c r="AD1662" i="1"/>
  <c r="AD1661" i="1"/>
  <c r="AO1661" i="1" s="1"/>
  <c r="AD1660" i="1"/>
  <c r="AE1660" i="1" s="1"/>
  <c r="AD1659" i="1"/>
  <c r="AD1658" i="1"/>
  <c r="AD1657" i="1"/>
  <c r="AO1657" i="1" s="1"/>
  <c r="AD1656" i="1"/>
  <c r="AE1656" i="1" s="1"/>
  <c r="AD1655" i="1"/>
  <c r="AD1654" i="1"/>
  <c r="AD1653" i="1"/>
  <c r="AO1653" i="1" s="1"/>
  <c r="AD1652" i="1"/>
  <c r="AE1652" i="1" s="1"/>
  <c r="AD1651" i="1"/>
  <c r="AD1650" i="1"/>
  <c r="AD1649" i="1"/>
  <c r="AO1649" i="1" s="1"/>
  <c r="AD1648" i="1"/>
  <c r="AE1648" i="1" s="1"/>
  <c r="AD1647" i="1"/>
  <c r="AD1646" i="1"/>
  <c r="AD1645" i="1"/>
  <c r="AO1645" i="1" s="1"/>
  <c r="AD1644" i="1"/>
  <c r="AE1644" i="1" s="1"/>
  <c r="AD1643" i="1"/>
  <c r="AD1642" i="1"/>
  <c r="AD1641" i="1"/>
  <c r="AO1641" i="1" s="1"/>
  <c r="AD1640" i="1"/>
  <c r="AE1640" i="1" s="1"/>
  <c r="AD1639" i="1"/>
  <c r="AD1638" i="1"/>
  <c r="AD1637" i="1"/>
  <c r="AO1637" i="1" s="1"/>
  <c r="AD1636" i="1"/>
  <c r="AE1636" i="1" s="1"/>
  <c r="AD1635" i="1"/>
  <c r="AD1634" i="1"/>
  <c r="AD1633" i="1"/>
  <c r="AO1633" i="1" s="1"/>
  <c r="AD1632" i="1"/>
  <c r="AE1632" i="1" s="1"/>
  <c r="AD1631" i="1"/>
  <c r="AD1630" i="1"/>
  <c r="AD1629" i="1"/>
  <c r="AO1629" i="1" s="1"/>
  <c r="AD1628" i="1"/>
  <c r="AE1628" i="1" s="1"/>
  <c r="AD1627" i="1"/>
  <c r="AD1626" i="1"/>
  <c r="AD1625" i="1"/>
  <c r="AO1625" i="1" s="1"/>
  <c r="AD1624" i="1"/>
  <c r="AE1624" i="1" s="1"/>
  <c r="AD1623" i="1"/>
  <c r="AD1622" i="1"/>
  <c r="AD1621" i="1"/>
  <c r="AO1621" i="1" s="1"/>
  <c r="AD1620" i="1"/>
  <c r="AE1620" i="1" s="1"/>
  <c r="AD1619" i="1"/>
  <c r="AD1618" i="1"/>
  <c r="AD1617" i="1"/>
  <c r="AO1617" i="1" s="1"/>
  <c r="AD1616" i="1"/>
  <c r="AE1616" i="1" s="1"/>
  <c r="AD1615" i="1"/>
  <c r="AD1614" i="1"/>
  <c r="AD1613" i="1"/>
  <c r="AO1613" i="1" s="1"/>
  <c r="AD1612" i="1"/>
  <c r="AE1612" i="1" s="1"/>
  <c r="AD1611" i="1"/>
  <c r="AD1610" i="1"/>
  <c r="AD1609" i="1"/>
  <c r="AO1609" i="1" s="1"/>
  <c r="AD1608" i="1"/>
  <c r="AE1608" i="1" s="1"/>
  <c r="AD1607" i="1"/>
  <c r="AD1606" i="1"/>
  <c r="AD1605" i="1"/>
  <c r="AO1605" i="1" s="1"/>
  <c r="AD1604" i="1"/>
  <c r="AE1604" i="1" s="1"/>
  <c r="AD1603" i="1"/>
  <c r="AD1602" i="1"/>
  <c r="AD1601" i="1"/>
  <c r="AO1601" i="1" s="1"/>
  <c r="AD1600" i="1"/>
  <c r="AE1600" i="1" s="1"/>
  <c r="AD1599" i="1"/>
  <c r="AD1598" i="1"/>
  <c r="AD1597" i="1"/>
  <c r="AO1597" i="1" s="1"/>
  <c r="AD1596" i="1"/>
  <c r="AE1596" i="1" s="1"/>
  <c r="AD1595" i="1"/>
  <c r="AD1594" i="1"/>
  <c r="AD1593" i="1"/>
  <c r="AO1593" i="1" s="1"/>
  <c r="AD1592" i="1"/>
  <c r="AE1592" i="1" s="1"/>
  <c r="AD1591" i="1"/>
  <c r="AD1590" i="1"/>
  <c r="AD1589" i="1"/>
  <c r="AO1589" i="1" s="1"/>
  <c r="AD1588" i="1"/>
  <c r="AE1588" i="1" s="1"/>
  <c r="AD1587" i="1"/>
  <c r="AD1586" i="1"/>
  <c r="AD1585" i="1"/>
  <c r="AD1584" i="1"/>
  <c r="AE1584" i="1" s="1"/>
  <c r="AD1583" i="1"/>
  <c r="AD1582" i="1"/>
  <c r="AD1581" i="1"/>
  <c r="AO1581" i="1" s="1"/>
  <c r="AD1580" i="1"/>
  <c r="AE1580" i="1" s="1"/>
  <c r="AD1579" i="1"/>
  <c r="AD1578" i="1"/>
  <c r="AD1577" i="1"/>
  <c r="AD1576" i="1"/>
  <c r="AE1576" i="1" s="1"/>
  <c r="AD1575" i="1"/>
  <c r="AD1574" i="1"/>
  <c r="AD1573" i="1"/>
  <c r="AO1573" i="1" s="1"/>
  <c r="AD1572" i="1"/>
  <c r="AE1572" i="1" s="1"/>
  <c r="AD1571" i="1"/>
  <c r="AM1571" i="1" s="1"/>
  <c r="AD1570" i="1"/>
  <c r="AD1569" i="1"/>
  <c r="AD1568" i="1"/>
  <c r="AD1567" i="1"/>
  <c r="AD1566" i="1"/>
  <c r="AM1566" i="1" s="1"/>
  <c r="AD1565" i="1"/>
  <c r="AD1564" i="1"/>
  <c r="AM1564" i="1" s="1"/>
  <c r="AD1563" i="1"/>
  <c r="AD1562" i="1"/>
  <c r="AM1562" i="1" s="1"/>
  <c r="AD1561" i="1"/>
  <c r="AD1560" i="1"/>
  <c r="AM1560" i="1" s="1"/>
  <c r="AD1559" i="1"/>
  <c r="AD1558" i="1"/>
  <c r="AM1558" i="1" s="1"/>
  <c r="AD1557" i="1"/>
  <c r="AD1556" i="1"/>
  <c r="AM1556" i="1" s="1"/>
  <c r="AD1555" i="1"/>
  <c r="AD1554" i="1"/>
  <c r="AD1553" i="1"/>
  <c r="AD1552" i="1"/>
  <c r="AD1551" i="1"/>
  <c r="AD1550" i="1"/>
  <c r="AD1549" i="1"/>
  <c r="AD1548" i="1"/>
  <c r="AD1547" i="1"/>
  <c r="AD1546" i="1"/>
  <c r="AD1545" i="1"/>
  <c r="AD1544" i="1"/>
  <c r="AD1543" i="1"/>
  <c r="AD1542" i="1"/>
  <c r="AD1541" i="1"/>
  <c r="AD1540" i="1"/>
  <c r="AD1539" i="1"/>
  <c r="AD1538" i="1"/>
  <c r="AD1537" i="1"/>
  <c r="AD1536" i="1"/>
  <c r="AD1535" i="1"/>
  <c r="AD1534" i="1"/>
  <c r="AD1533" i="1"/>
  <c r="AD1532" i="1"/>
  <c r="AD1531" i="1"/>
  <c r="AD1530" i="1"/>
  <c r="AD1529" i="1"/>
  <c r="AD1528" i="1"/>
  <c r="AD1527" i="1"/>
  <c r="AD1526" i="1"/>
  <c r="AD1525" i="1"/>
  <c r="AD1524" i="1"/>
  <c r="AD1523" i="1"/>
  <c r="AD1522" i="1"/>
  <c r="AD1521" i="1"/>
  <c r="AD1520" i="1"/>
  <c r="AD1519" i="1"/>
  <c r="AD1518" i="1"/>
  <c r="AD1517" i="1"/>
  <c r="AD1516" i="1"/>
  <c r="AD1515" i="1"/>
  <c r="AD1514" i="1"/>
  <c r="AD1513" i="1"/>
  <c r="AD1512" i="1"/>
  <c r="AD1511" i="1"/>
  <c r="AD1510" i="1"/>
  <c r="AD1509" i="1"/>
  <c r="AD1508" i="1"/>
  <c r="AD1507" i="1"/>
  <c r="AD1506" i="1"/>
  <c r="AD1505" i="1"/>
  <c r="AM1505" i="1" s="1"/>
  <c r="AD1504" i="1"/>
  <c r="AM1504" i="1" s="1"/>
  <c r="AD1503" i="1"/>
  <c r="AD1502" i="1"/>
  <c r="AD1501" i="1"/>
  <c r="AM1501" i="1" s="1"/>
  <c r="AD1500" i="1"/>
  <c r="AM1500" i="1" s="1"/>
  <c r="AD1499" i="1"/>
  <c r="AE1499" i="1" s="1"/>
  <c r="AD1498" i="1"/>
  <c r="AD1497" i="1"/>
  <c r="AD1496" i="1"/>
  <c r="AD1495" i="1"/>
  <c r="AE1495" i="1" s="1"/>
  <c r="AD1494" i="1"/>
  <c r="AD1493" i="1"/>
  <c r="AM1493" i="1" s="1"/>
  <c r="AD1492" i="1"/>
  <c r="AD1491" i="1"/>
  <c r="AD1490" i="1"/>
  <c r="AD1489" i="1"/>
  <c r="AD1488" i="1"/>
  <c r="AD1487" i="1"/>
  <c r="AD1486" i="1"/>
  <c r="AD1485" i="1"/>
  <c r="AM1485" i="1" s="1"/>
  <c r="AD1484" i="1"/>
  <c r="AD1483" i="1"/>
  <c r="AE1483" i="1" s="1"/>
  <c r="AD1482" i="1"/>
  <c r="AD1481" i="1"/>
  <c r="AM1481" i="1" s="1"/>
  <c r="AD1480" i="1"/>
  <c r="AD1479" i="1"/>
  <c r="AE1479" i="1" s="1"/>
  <c r="AD1478" i="1"/>
  <c r="AD1477" i="1"/>
  <c r="AM1477" i="1" s="1"/>
  <c r="AD1476" i="1"/>
  <c r="AD1475" i="1"/>
  <c r="AD1474" i="1"/>
  <c r="AD1473" i="1"/>
  <c r="AD1472" i="1"/>
  <c r="AM1472" i="1" s="1"/>
  <c r="AD1471" i="1"/>
  <c r="AD1470" i="1"/>
  <c r="AD1469" i="1"/>
  <c r="AM1469" i="1" s="1"/>
  <c r="AD1468" i="1"/>
  <c r="AD1467" i="1"/>
  <c r="AE1467" i="1" s="1"/>
  <c r="AD1466" i="1"/>
  <c r="AD1465" i="1"/>
  <c r="AD1464" i="1"/>
  <c r="AE1464" i="1" s="1"/>
  <c r="AD1463" i="1"/>
  <c r="AD1462" i="1"/>
  <c r="AD1461" i="1"/>
  <c r="AM1461" i="1" s="1"/>
  <c r="AD1460" i="1"/>
  <c r="AD1459" i="1"/>
  <c r="AD1458" i="1"/>
  <c r="AD1457" i="1"/>
  <c r="AM1457" i="1" s="1"/>
  <c r="AD1456" i="1"/>
  <c r="AE1456" i="1" s="1"/>
  <c r="AD1455" i="1"/>
  <c r="AD1454" i="1"/>
  <c r="AD1453" i="1"/>
  <c r="AD1452" i="1"/>
  <c r="AD1451" i="1"/>
  <c r="AD1450" i="1"/>
  <c r="AD1449" i="1"/>
  <c r="AM1449" i="1" s="1"/>
  <c r="AD1448" i="1"/>
  <c r="AE1448" i="1" s="1"/>
  <c r="AD1447" i="1"/>
  <c r="AD1446" i="1"/>
  <c r="AD1445" i="1"/>
  <c r="AM1445" i="1" s="1"/>
  <c r="AD1444" i="1"/>
  <c r="AD1443" i="1"/>
  <c r="AD1442" i="1"/>
  <c r="AD1441" i="1"/>
  <c r="AD1440" i="1"/>
  <c r="AE1440" i="1" s="1"/>
  <c r="AD1439" i="1"/>
  <c r="AD1438" i="1"/>
  <c r="AD1437" i="1"/>
  <c r="AM1437" i="1" s="1"/>
  <c r="AD1436" i="1"/>
  <c r="AD1435" i="1"/>
  <c r="AD1434" i="1"/>
  <c r="AD1433" i="1"/>
  <c r="AM1433" i="1" s="1"/>
  <c r="AD1432" i="1"/>
  <c r="AE1432" i="1" s="1"/>
  <c r="AD1431" i="1"/>
  <c r="AD1430" i="1"/>
  <c r="AD1429" i="1"/>
  <c r="AD1428" i="1"/>
  <c r="AD1427" i="1"/>
  <c r="AD1426" i="1"/>
  <c r="AD1425" i="1"/>
  <c r="AM1425" i="1" s="1"/>
  <c r="AD1424" i="1"/>
  <c r="AE1424" i="1" s="1"/>
  <c r="AD1423" i="1"/>
  <c r="AD1422" i="1"/>
  <c r="AD1421" i="1"/>
  <c r="AD1420" i="1"/>
  <c r="AD1419" i="1"/>
  <c r="AD1418" i="1"/>
  <c r="AD1417" i="1"/>
  <c r="AM1417" i="1" s="1"/>
  <c r="AD1416" i="1"/>
  <c r="AE1416" i="1" s="1"/>
  <c r="AD1415" i="1"/>
  <c r="AD1414" i="1"/>
  <c r="AD1413" i="1"/>
  <c r="AM1413" i="1" s="1"/>
  <c r="AD1412" i="1"/>
  <c r="AD1411" i="1"/>
  <c r="AD1410" i="1"/>
  <c r="AD1409" i="1"/>
  <c r="AD1408" i="1"/>
  <c r="AE1408" i="1" s="1"/>
  <c r="AD1407" i="1"/>
  <c r="AD1406" i="1"/>
  <c r="AD1405" i="1"/>
  <c r="AM1405" i="1" s="1"/>
  <c r="AD1404" i="1"/>
  <c r="AD1403" i="1"/>
  <c r="AD1402" i="1"/>
  <c r="AD1401" i="1"/>
  <c r="AD1400" i="1"/>
  <c r="AE1400" i="1" s="1"/>
  <c r="AD1399" i="1"/>
  <c r="AD1398" i="1"/>
  <c r="AD1397" i="1"/>
  <c r="AM1397" i="1" s="1"/>
  <c r="AD1396" i="1"/>
  <c r="AD1395" i="1"/>
  <c r="AD1394" i="1"/>
  <c r="AD1393" i="1"/>
  <c r="AM1393" i="1" s="1"/>
  <c r="AD1392" i="1"/>
  <c r="AE1392" i="1" s="1"/>
  <c r="AD1391" i="1"/>
  <c r="AD1390" i="1"/>
  <c r="AD1389" i="1"/>
  <c r="AD1388" i="1"/>
  <c r="AD1387" i="1"/>
  <c r="AD1386" i="1"/>
  <c r="AD1385" i="1"/>
  <c r="AM1385" i="1" s="1"/>
  <c r="AD1384" i="1"/>
  <c r="AE1384" i="1" s="1"/>
  <c r="AD1383" i="1"/>
  <c r="AD1382" i="1"/>
  <c r="AD1381" i="1"/>
  <c r="AM1381" i="1" s="1"/>
  <c r="AD1380" i="1"/>
  <c r="AD1379" i="1"/>
  <c r="AD1378" i="1"/>
  <c r="AD1377" i="1"/>
  <c r="AD1376" i="1"/>
  <c r="AE1376" i="1" s="1"/>
  <c r="AD1375" i="1"/>
  <c r="AD1374" i="1"/>
  <c r="AD1373" i="1"/>
  <c r="AM1373" i="1" s="1"/>
  <c r="AD1372" i="1"/>
  <c r="AD1371" i="1"/>
  <c r="AD1370" i="1"/>
  <c r="AD1369" i="1"/>
  <c r="AM1369" i="1" s="1"/>
  <c r="AD1368" i="1"/>
  <c r="AE1368" i="1" s="1"/>
  <c r="AD1367" i="1"/>
  <c r="AD1366" i="1"/>
  <c r="AD1365" i="1"/>
  <c r="AD1364" i="1"/>
  <c r="AD1363" i="1"/>
  <c r="AD1362" i="1"/>
  <c r="AD1361" i="1"/>
  <c r="AM1361" i="1" s="1"/>
  <c r="AD1360" i="1"/>
  <c r="AE1360" i="1" s="1"/>
  <c r="AD1359" i="1"/>
  <c r="AD1358" i="1"/>
  <c r="AD1357" i="1"/>
  <c r="AD1356" i="1"/>
  <c r="AD1355" i="1"/>
  <c r="AD1354" i="1"/>
  <c r="AD1353" i="1"/>
  <c r="AM1353" i="1" s="1"/>
  <c r="AD1352" i="1"/>
  <c r="AE1352" i="1" s="1"/>
  <c r="AD1351" i="1"/>
  <c r="AD1350" i="1"/>
  <c r="AD1349" i="1"/>
  <c r="AM1349" i="1" s="1"/>
  <c r="AD1348" i="1"/>
  <c r="AD1347" i="1"/>
  <c r="AD1346" i="1"/>
  <c r="AD1345" i="1"/>
  <c r="AD1344" i="1"/>
  <c r="AE1344" i="1" s="1"/>
  <c r="AD1343" i="1"/>
  <c r="AD1342" i="1"/>
  <c r="AD1341" i="1"/>
  <c r="AO1341" i="1" s="1"/>
  <c r="AD1340" i="1"/>
  <c r="AD1339" i="1"/>
  <c r="AO1339" i="1" s="1"/>
  <c r="AD1338" i="1"/>
  <c r="AM1338" i="1" s="1"/>
  <c r="AD1337" i="1"/>
  <c r="AO1337" i="1" s="1"/>
  <c r="AD1336" i="1"/>
  <c r="AM1336" i="1" s="1"/>
  <c r="AD1335" i="1"/>
  <c r="AD1334" i="1"/>
  <c r="AM1334" i="1" s="1"/>
  <c r="AD1333" i="1"/>
  <c r="AD1332" i="1"/>
  <c r="AE1332" i="1" s="1"/>
  <c r="AD1331" i="1"/>
  <c r="AD1330" i="1"/>
  <c r="AD1329" i="1"/>
  <c r="AD1328" i="1"/>
  <c r="AD1327" i="1"/>
  <c r="AO1327" i="1" s="1"/>
  <c r="AD1326" i="1"/>
  <c r="AD1325" i="1"/>
  <c r="AO1325" i="1" s="1"/>
  <c r="AD1324" i="1"/>
  <c r="AE1324" i="1" s="1"/>
  <c r="AD1323" i="1"/>
  <c r="AO1323" i="1" s="1"/>
  <c r="AD1322" i="1"/>
  <c r="AD1321" i="1"/>
  <c r="AO1321" i="1" s="1"/>
  <c r="AD1320" i="1"/>
  <c r="AD1319" i="1"/>
  <c r="AD1318" i="1"/>
  <c r="AM1318" i="1" s="1"/>
  <c r="AD1317" i="1"/>
  <c r="AD1316" i="1"/>
  <c r="AD1315" i="1"/>
  <c r="AD1314" i="1"/>
  <c r="AD1313" i="1"/>
  <c r="AD1312" i="1"/>
  <c r="AD1311" i="1"/>
  <c r="AO1311" i="1" s="1"/>
  <c r="AD1310" i="1"/>
  <c r="AD1309" i="1"/>
  <c r="AO1309" i="1" s="1"/>
  <c r="AD1308" i="1"/>
  <c r="AD1307" i="1"/>
  <c r="AO1307" i="1" s="1"/>
  <c r="AD1306" i="1"/>
  <c r="AM1306" i="1" s="1"/>
  <c r="AD1305" i="1"/>
  <c r="AO1305" i="1" s="1"/>
  <c r="AD1304" i="1"/>
  <c r="AM1304" i="1" s="1"/>
  <c r="AD1303" i="1"/>
  <c r="AD1302" i="1"/>
  <c r="AM1302" i="1" s="1"/>
  <c r="AD1301" i="1"/>
  <c r="AD1300" i="1"/>
  <c r="AE1300" i="1" s="1"/>
  <c r="AD1299" i="1"/>
  <c r="AD1298" i="1"/>
  <c r="AD1297" i="1"/>
  <c r="AD1296" i="1"/>
  <c r="AD1295" i="1"/>
  <c r="AO1295" i="1" s="1"/>
  <c r="AD1294" i="1"/>
  <c r="AD1293" i="1"/>
  <c r="AO1293" i="1" s="1"/>
  <c r="AD1292" i="1"/>
  <c r="AE1292" i="1" s="1"/>
  <c r="AO1291" i="1"/>
  <c r="AD1291" i="1"/>
  <c r="AD1290" i="1"/>
  <c r="AM1290" i="1" s="1"/>
  <c r="AD1289" i="1"/>
  <c r="AO1289" i="1" s="1"/>
  <c r="AD1288" i="1"/>
  <c r="AD1287" i="1"/>
  <c r="AD1286" i="1"/>
  <c r="AM1286" i="1" s="1"/>
  <c r="AD1285" i="1"/>
  <c r="AD1284" i="1"/>
  <c r="AD1283" i="1"/>
  <c r="AD1282" i="1"/>
  <c r="AM1282" i="1" s="1"/>
  <c r="AD1281" i="1"/>
  <c r="AD1280" i="1"/>
  <c r="AE1280" i="1" s="1"/>
  <c r="AD1279" i="1"/>
  <c r="AO1279" i="1" s="1"/>
  <c r="AD1278" i="1"/>
  <c r="AM1278" i="1" s="1"/>
  <c r="AD1277" i="1"/>
  <c r="AO1277" i="1" s="1"/>
  <c r="AD1276" i="1"/>
  <c r="AM1276" i="1" s="1"/>
  <c r="AD1275" i="1"/>
  <c r="AO1275" i="1" s="1"/>
  <c r="AD1274" i="1"/>
  <c r="AM1274" i="1" s="1"/>
  <c r="AD1273" i="1"/>
  <c r="AO1273" i="1" s="1"/>
  <c r="AD1272" i="1"/>
  <c r="AM1272" i="1" s="1"/>
  <c r="AD1271" i="1"/>
  <c r="AD1270" i="1"/>
  <c r="AM1270" i="1" s="1"/>
  <c r="AD1269" i="1"/>
  <c r="AD1268" i="1"/>
  <c r="AM1268" i="1" s="1"/>
  <c r="AD1267" i="1"/>
  <c r="AD1266" i="1"/>
  <c r="AM1266" i="1" s="1"/>
  <c r="AD1265" i="1"/>
  <c r="AD1264" i="1"/>
  <c r="AM1264" i="1" s="1"/>
  <c r="AD1263" i="1"/>
  <c r="AO1263" i="1" s="1"/>
  <c r="AD1262" i="1"/>
  <c r="AM1262" i="1" s="1"/>
  <c r="AD1261" i="1"/>
  <c r="AO1261" i="1" s="1"/>
  <c r="AD1260" i="1"/>
  <c r="AM1260" i="1" s="1"/>
  <c r="AD1259" i="1"/>
  <c r="AO1259" i="1" s="1"/>
  <c r="AD1258" i="1"/>
  <c r="AM1258" i="1" s="1"/>
  <c r="AD1257" i="1"/>
  <c r="AO1257" i="1" s="1"/>
  <c r="AD1256" i="1"/>
  <c r="AM1256" i="1" s="1"/>
  <c r="AD1255" i="1"/>
  <c r="AD1254" i="1"/>
  <c r="AM1254" i="1" s="1"/>
  <c r="AD1253" i="1"/>
  <c r="AD1252" i="1"/>
  <c r="AM1252" i="1" s="1"/>
  <c r="AD1251" i="1"/>
  <c r="AD1250" i="1"/>
  <c r="AD1249" i="1"/>
  <c r="AO1249" i="1" s="1"/>
  <c r="AD1248" i="1"/>
  <c r="AD1247" i="1"/>
  <c r="AM1247" i="1" s="1"/>
  <c r="AD1246" i="1"/>
  <c r="AE1246" i="1" s="1"/>
  <c r="AD1245" i="1"/>
  <c r="AD1244" i="1"/>
  <c r="AM1244" i="1" s="1"/>
  <c r="AD1243" i="1"/>
  <c r="AD1242" i="1"/>
  <c r="AD1241" i="1"/>
  <c r="AO1241" i="1" s="1"/>
  <c r="AD1240" i="1"/>
  <c r="AD1239" i="1"/>
  <c r="AM1239" i="1" s="1"/>
  <c r="AD1238" i="1"/>
  <c r="AE1238" i="1" s="1"/>
  <c r="AD1237" i="1"/>
  <c r="AD1236" i="1"/>
  <c r="AD1235" i="1"/>
  <c r="AM1235" i="1" s="1"/>
  <c r="AD1234" i="1"/>
  <c r="AD1233" i="1"/>
  <c r="AO1233" i="1" s="1"/>
  <c r="AD1232" i="1"/>
  <c r="AE1232" i="1" s="1"/>
  <c r="AD1231" i="1"/>
  <c r="AM1231" i="1" s="1"/>
  <c r="AD1230" i="1"/>
  <c r="AE1230" i="1" s="1"/>
  <c r="AD1229" i="1"/>
  <c r="AD1228" i="1"/>
  <c r="AD1227" i="1"/>
  <c r="AD1226" i="1"/>
  <c r="AD1225" i="1"/>
  <c r="AO1225" i="1" s="1"/>
  <c r="AD1224" i="1"/>
  <c r="AE1224" i="1" s="1"/>
  <c r="AD1223" i="1"/>
  <c r="AM1223" i="1" s="1"/>
  <c r="AD1222" i="1"/>
  <c r="AE1222" i="1" s="1"/>
  <c r="AD1221" i="1"/>
  <c r="AD1220" i="1"/>
  <c r="AD1219" i="1"/>
  <c r="AM1219" i="1" s="1"/>
  <c r="AD1218" i="1"/>
  <c r="AD1217" i="1"/>
  <c r="AO1217" i="1" s="1"/>
  <c r="AD1216" i="1"/>
  <c r="AD1215" i="1"/>
  <c r="AM1215" i="1" s="1"/>
  <c r="AD1214" i="1"/>
  <c r="AE1214" i="1" s="1"/>
  <c r="AD1213" i="1"/>
  <c r="AD1212" i="1"/>
  <c r="AO1212" i="1" s="1"/>
  <c r="AD1211" i="1"/>
  <c r="AD1210" i="1"/>
  <c r="AD1209" i="1"/>
  <c r="AO1209" i="1" s="1"/>
  <c r="AD1208" i="1"/>
  <c r="AE1208" i="1" s="1"/>
  <c r="AD1207" i="1"/>
  <c r="AM1207" i="1" s="1"/>
  <c r="AD1206" i="1"/>
  <c r="AE1206" i="1" s="1"/>
  <c r="AD1205" i="1"/>
  <c r="AD1204" i="1"/>
  <c r="AO1204" i="1" s="1"/>
  <c r="AD1203" i="1"/>
  <c r="AM1203" i="1" s="1"/>
  <c r="AD1202" i="1"/>
  <c r="AD1201" i="1"/>
  <c r="AO1201" i="1" s="1"/>
  <c r="AD1200" i="1"/>
  <c r="AE1200" i="1" s="1"/>
  <c r="AD1199" i="1"/>
  <c r="AM1199" i="1" s="1"/>
  <c r="AD1198" i="1"/>
  <c r="AE1198" i="1" s="1"/>
  <c r="AD1197" i="1"/>
  <c r="AD1196" i="1"/>
  <c r="AO1196" i="1" s="1"/>
  <c r="AD1195" i="1"/>
  <c r="AD1194" i="1"/>
  <c r="AO1194" i="1" s="1"/>
  <c r="AD1193" i="1"/>
  <c r="AO1193" i="1" s="1"/>
  <c r="AD1192" i="1"/>
  <c r="AM1192" i="1" s="1"/>
  <c r="AD1191" i="1"/>
  <c r="AM1191" i="1" s="1"/>
  <c r="AD1190" i="1"/>
  <c r="AO1190" i="1" s="1"/>
  <c r="AD1189" i="1"/>
  <c r="AO1189" i="1" s="1"/>
  <c r="AD1188" i="1"/>
  <c r="AM1188" i="1" s="1"/>
  <c r="AD1187" i="1"/>
  <c r="AD1186" i="1"/>
  <c r="AO1186" i="1" s="1"/>
  <c r="AD1185" i="1"/>
  <c r="AO1185" i="1" s="1"/>
  <c r="AD1184" i="1"/>
  <c r="AD1183" i="1"/>
  <c r="AO1183" i="1" s="1"/>
  <c r="AD1182" i="1"/>
  <c r="AO1182" i="1" s="1"/>
  <c r="AD1181" i="1"/>
  <c r="AO1181" i="1" s="1"/>
  <c r="AD1180" i="1"/>
  <c r="AM1180" i="1" s="1"/>
  <c r="AD1179" i="1"/>
  <c r="AM1179" i="1" s="1"/>
  <c r="AD1178" i="1"/>
  <c r="AO1178" i="1" s="1"/>
  <c r="AD1177" i="1"/>
  <c r="AO1177" i="1" s="1"/>
  <c r="AD1176" i="1"/>
  <c r="AM1176" i="1" s="1"/>
  <c r="AD1175" i="1"/>
  <c r="AD1174" i="1"/>
  <c r="AO1174" i="1" s="1"/>
  <c r="AD1173" i="1"/>
  <c r="AO1173" i="1" s="1"/>
  <c r="AD1172" i="1"/>
  <c r="AM1172" i="1" s="1"/>
  <c r="AD1171" i="1"/>
  <c r="AO1171" i="1" s="1"/>
  <c r="AD1170" i="1"/>
  <c r="AO1170" i="1" s="1"/>
  <c r="AD1169" i="1"/>
  <c r="AO1169" i="1" s="1"/>
  <c r="AD1168" i="1"/>
  <c r="AD1167" i="1"/>
  <c r="AO1167" i="1" s="1"/>
  <c r="AD1166" i="1"/>
  <c r="AO1166" i="1" s="1"/>
  <c r="AD1165" i="1"/>
  <c r="AO1165" i="1" s="1"/>
  <c r="AD1164" i="1"/>
  <c r="AM1164" i="1" s="1"/>
  <c r="AD1163" i="1"/>
  <c r="AM1163" i="1" s="1"/>
  <c r="AD1162" i="1"/>
  <c r="AO1162" i="1" s="1"/>
  <c r="AD1161" i="1"/>
  <c r="AO1161" i="1" s="1"/>
  <c r="AD1160" i="1"/>
  <c r="AM1160" i="1" s="1"/>
  <c r="AD1159" i="1"/>
  <c r="AE1159" i="1" s="1"/>
  <c r="AD1158" i="1"/>
  <c r="AE1158" i="1" s="1"/>
  <c r="AD1157" i="1"/>
  <c r="AD1156" i="1"/>
  <c r="AE1156" i="1" s="1"/>
  <c r="AD1155" i="1"/>
  <c r="AD1154" i="1"/>
  <c r="AE1154" i="1" s="1"/>
  <c r="AD1153" i="1"/>
  <c r="AE1153" i="1" s="1"/>
  <c r="AD1152" i="1"/>
  <c r="AE1152" i="1" s="1"/>
  <c r="AD1151" i="1"/>
  <c r="AE1151" i="1" s="1"/>
  <c r="AD1150" i="1"/>
  <c r="AE1150" i="1" s="1"/>
  <c r="AD1149" i="1"/>
  <c r="AE1149" i="1" s="1"/>
  <c r="AD1148" i="1"/>
  <c r="AD1147" i="1"/>
  <c r="AE1147" i="1" s="1"/>
  <c r="AD1146" i="1"/>
  <c r="AE1146" i="1" s="1"/>
  <c r="AD1145" i="1"/>
  <c r="AE1145" i="1" s="1"/>
  <c r="AD1144" i="1"/>
  <c r="AE1144" i="1" s="1"/>
  <c r="AD1143" i="1"/>
  <c r="AE1143" i="1" s="1"/>
  <c r="AD1142" i="1"/>
  <c r="AE1142" i="1" s="1"/>
  <c r="AD1141" i="1"/>
  <c r="AD1140" i="1"/>
  <c r="AE1140" i="1" s="1"/>
  <c r="AD1139" i="1"/>
  <c r="AD1138" i="1"/>
  <c r="AE1138" i="1" s="1"/>
  <c r="AD1137" i="1"/>
  <c r="AE1137" i="1" s="1"/>
  <c r="AD1136" i="1"/>
  <c r="AE1136" i="1" s="1"/>
  <c r="AD1135" i="1"/>
  <c r="AE1135" i="1" s="1"/>
  <c r="AD1134" i="1"/>
  <c r="AE1134" i="1" s="1"/>
  <c r="AD1133" i="1"/>
  <c r="AE1133" i="1" s="1"/>
  <c r="AD1132" i="1"/>
  <c r="AD1131" i="1"/>
  <c r="AE1131" i="1" s="1"/>
  <c r="AD1130" i="1"/>
  <c r="AE1130" i="1" s="1"/>
  <c r="AD1129" i="1"/>
  <c r="AE1129" i="1" s="1"/>
  <c r="AD1128" i="1"/>
  <c r="AE1128" i="1" s="1"/>
  <c r="AD1127" i="1"/>
  <c r="AE1127" i="1" s="1"/>
  <c r="AD1126" i="1"/>
  <c r="AE1126" i="1" s="1"/>
  <c r="AD1125" i="1"/>
  <c r="AD1124" i="1"/>
  <c r="AE1124" i="1" s="1"/>
  <c r="AD1123" i="1"/>
  <c r="AD1122" i="1"/>
  <c r="AE1122" i="1" s="1"/>
  <c r="AD1121" i="1"/>
  <c r="AE1121" i="1" s="1"/>
  <c r="AD1120" i="1"/>
  <c r="AE1120" i="1" s="1"/>
  <c r="AD1119" i="1"/>
  <c r="AD1118" i="1"/>
  <c r="AE1118" i="1" s="1"/>
  <c r="AD1117" i="1"/>
  <c r="AM1117" i="1" s="1"/>
  <c r="AD1116" i="1"/>
  <c r="AE1116" i="1" s="1"/>
  <c r="AD1115" i="1"/>
  <c r="AE1115" i="1" s="1"/>
  <c r="AD1114" i="1"/>
  <c r="AE1114" i="1" s="1"/>
  <c r="AD1113" i="1"/>
  <c r="AD1112" i="1"/>
  <c r="AE1112" i="1" s="1"/>
  <c r="AD1111" i="1"/>
  <c r="AE1111" i="1" s="1"/>
  <c r="AD1110" i="1"/>
  <c r="AE1110" i="1" s="1"/>
  <c r="AD1109" i="1"/>
  <c r="AM1109" i="1" s="1"/>
  <c r="AD1108" i="1"/>
  <c r="AE1108" i="1" s="1"/>
  <c r="AD1107" i="1"/>
  <c r="AE1107" i="1" s="1"/>
  <c r="AD1106" i="1"/>
  <c r="AE1106" i="1" s="1"/>
  <c r="AD1105" i="1"/>
  <c r="AD1104" i="1"/>
  <c r="AE1104" i="1" s="1"/>
  <c r="AD1103" i="1"/>
  <c r="AD1102" i="1"/>
  <c r="AE1102" i="1" s="1"/>
  <c r="AD1101" i="1"/>
  <c r="AM1101" i="1" s="1"/>
  <c r="AD1100" i="1"/>
  <c r="AE1100" i="1" s="1"/>
  <c r="AD1099" i="1"/>
  <c r="AE1099" i="1" s="1"/>
  <c r="AD1098" i="1"/>
  <c r="AE1098" i="1" s="1"/>
  <c r="AD1097" i="1"/>
  <c r="AD1096" i="1"/>
  <c r="AE1096" i="1" s="1"/>
  <c r="AD1095" i="1"/>
  <c r="AE1095" i="1" s="1"/>
  <c r="AD1094" i="1"/>
  <c r="AE1094" i="1" s="1"/>
  <c r="AD1093" i="1"/>
  <c r="AM1093" i="1" s="1"/>
  <c r="AD1092" i="1"/>
  <c r="AE1092" i="1" s="1"/>
  <c r="AD1091" i="1"/>
  <c r="AE1091" i="1" s="1"/>
  <c r="AD1090" i="1"/>
  <c r="AE1090" i="1" s="1"/>
  <c r="AD1089" i="1"/>
  <c r="AD1088" i="1"/>
  <c r="AE1088" i="1" s="1"/>
  <c r="AD1087" i="1"/>
  <c r="AD1086" i="1"/>
  <c r="AE1086" i="1" s="1"/>
  <c r="AD1085" i="1"/>
  <c r="AM1085" i="1" s="1"/>
  <c r="AD1084" i="1"/>
  <c r="AE1084" i="1" s="1"/>
  <c r="AD1083" i="1"/>
  <c r="AE1083" i="1" s="1"/>
  <c r="AD1082" i="1"/>
  <c r="AE1082" i="1" s="1"/>
  <c r="AD1081" i="1"/>
  <c r="AD1080" i="1"/>
  <c r="AE1080" i="1" s="1"/>
  <c r="AD1079" i="1"/>
  <c r="AE1079" i="1" s="1"/>
  <c r="AD1078" i="1"/>
  <c r="AE1078" i="1" s="1"/>
  <c r="AD1077" i="1"/>
  <c r="AM1077" i="1" s="1"/>
  <c r="AD1076" i="1"/>
  <c r="AE1076" i="1" s="1"/>
  <c r="AM1075" i="1"/>
  <c r="AD1075" i="1"/>
  <c r="AE1075" i="1" s="1"/>
  <c r="AD1074" i="1"/>
  <c r="AD1073" i="1"/>
  <c r="AE1073" i="1" s="1"/>
  <c r="AD1072" i="1"/>
  <c r="AE1072" i="1" s="1"/>
  <c r="AD1071" i="1"/>
  <c r="AE1071" i="1" s="1"/>
  <c r="AD1070" i="1"/>
  <c r="AD1069" i="1"/>
  <c r="AE1069" i="1" s="1"/>
  <c r="AD1068" i="1"/>
  <c r="AE1068" i="1" s="1"/>
  <c r="AD1067" i="1"/>
  <c r="AE1067" i="1" s="1"/>
  <c r="AD1066" i="1"/>
  <c r="AD1065" i="1"/>
  <c r="AE1065" i="1" s="1"/>
  <c r="AD1064" i="1"/>
  <c r="AD1063" i="1"/>
  <c r="AD1062" i="1"/>
  <c r="AM1062" i="1" s="1"/>
  <c r="AD1061" i="1"/>
  <c r="AM1061" i="1" s="1"/>
  <c r="AD1060" i="1"/>
  <c r="AO1060" i="1" s="1"/>
  <c r="AD1059" i="1"/>
  <c r="AD1058" i="1"/>
  <c r="AM1058" i="1" s="1"/>
  <c r="AD1057" i="1"/>
  <c r="AM1057" i="1" s="1"/>
  <c r="AD1056" i="1"/>
  <c r="AD1055" i="1"/>
  <c r="AD1054" i="1"/>
  <c r="AM1054" i="1" s="1"/>
  <c r="AD1053" i="1"/>
  <c r="AM1053" i="1" s="1"/>
  <c r="AD1052" i="1"/>
  <c r="AO1052" i="1" s="1"/>
  <c r="AD1051" i="1"/>
  <c r="AD1050" i="1"/>
  <c r="AM1050" i="1" s="1"/>
  <c r="AD1049" i="1"/>
  <c r="AM1049" i="1" s="1"/>
  <c r="AD1048" i="1"/>
  <c r="AM1048" i="1" s="1"/>
  <c r="AD1047" i="1"/>
  <c r="AD1046" i="1"/>
  <c r="AD1045" i="1"/>
  <c r="AM1045" i="1" s="1"/>
  <c r="AD1044" i="1"/>
  <c r="AM1044" i="1" s="1"/>
  <c r="AD1039" i="1"/>
  <c r="AD1038" i="1"/>
  <c r="AM1038" i="1" s="1"/>
  <c r="AD1037" i="1"/>
  <c r="AM1037" i="1" s="1"/>
  <c r="AD1036" i="1"/>
  <c r="AM1036" i="1" s="1"/>
  <c r="AD1031" i="1"/>
  <c r="AD1030" i="1"/>
  <c r="AM1030" i="1" s="1"/>
  <c r="AD1029" i="1"/>
  <c r="AM1029" i="1" s="1"/>
  <c r="AD1028" i="1"/>
  <c r="AM1028" i="1" s="1"/>
  <c r="AD1027" i="1"/>
  <c r="AD1026" i="1"/>
  <c r="AM1026" i="1" s="1"/>
  <c r="AD1025" i="1"/>
  <c r="AM1025" i="1" s="1"/>
  <c r="AD1024" i="1"/>
  <c r="AM1024" i="1" s="1"/>
  <c r="AD1023" i="1"/>
  <c r="AD1022" i="1"/>
  <c r="AD1021" i="1"/>
  <c r="AM1021" i="1" s="1"/>
  <c r="AD1020" i="1"/>
  <c r="AM1020" i="1" s="1"/>
  <c r="AD1019" i="1"/>
  <c r="AD1018" i="1"/>
  <c r="AM1018" i="1" s="1"/>
  <c r="AD1017" i="1"/>
  <c r="AM1017" i="1" s="1"/>
  <c r="AD1016" i="1"/>
  <c r="AM1016" i="1" s="1"/>
  <c r="AD1015" i="1"/>
  <c r="AD1014" i="1"/>
  <c r="AM1014" i="1" s="1"/>
  <c r="AD1013" i="1"/>
  <c r="AM1013" i="1" s="1"/>
  <c r="AD1012" i="1"/>
  <c r="AM1012" i="1" s="1"/>
  <c r="AD1011" i="1"/>
  <c r="AD1010" i="1"/>
  <c r="AM1010" i="1" s="1"/>
  <c r="AD1009" i="1"/>
  <c r="AM1009" i="1" s="1"/>
  <c r="AD1008" i="1"/>
  <c r="AM1008" i="1" s="1"/>
  <c r="AD1007" i="1"/>
  <c r="AD1006" i="1"/>
  <c r="AD1005" i="1"/>
  <c r="AM1005" i="1" s="1"/>
  <c r="AD1004" i="1"/>
  <c r="AM1004" i="1" s="1"/>
  <c r="AD1003" i="1"/>
  <c r="AD1002" i="1"/>
  <c r="AM1002" i="1" s="1"/>
  <c r="AD1001" i="1"/>
  <c r="AM1001" i="1" s="1"/>
  <c r="AD1000" i="1"/>
  <c r="AM1000" i="1" s="1"/>
  <c r="AD999" i="1"/>
  <c r="AD998" i="1"/>
  <c r="AM998" i="1" s="1"/>
  <c r="AD997" i="1"/>
  <c r="AM997" i="1" s="1"/>
  <c r="AD996" i="1"/>
  <c r="AM996" i="1" s="1"/>
  <c r="AD995" i="1"/>
  <c r="AD994" i="1"/>
  <c r="AM994" i="1" s="1"/>
  <c r="AD993" i="1"/>
  <c r="AM993" i="1" s="1"/>
  <c r="AD992" i="1"/>
  <c r="AM992" i="1" s="1"/>
  <c r="AD991" i="1"/>
  <c r="AD990" i="1"/>
  <c r="AD989" i="1"/>
  <c r="AM989" i="1" s="1"/>
  <c r="AD988" i="1"/>
  <c r="AM988" i="1" s="1"/>
  <c r="AD987" i="1"/>
  <c r="AD986" i="1"/>
  <c r="AM986" i="1" s="1"/>
  <c r="AD985" i="1"/>
  <c r="AM985" i="1" s="1"/>
  <c r="AD984" i="1"/>
  <c r="AM984" i="1" s="1"/>
  <c r="AD983" i="1"/>
  <c r="AD982" i="1"/>
  <c r="AM982" i="1" s="1"/>
  <c r="AD981" i="1"/>
  <c r="AM981" i="1" s="1"/>
  <c r="AD980" i="1"/>
  <c r="AM980" i="1" s="1"/>
  <c r="AD979" i="1"/>
  <c r="AD978" i="1"/>
  <c r="AM978" i="1" s="1"/>
  <c r="AD977" i="1"/>
  <c r="AM977" i="1" s="1"/>
  <c r="AD976" i="1"/>
  <c r="AM976" i="1" s="1"/>
  <c r="AD975" i="1"/>
  <c r="AD974" i="1"/>
  <c r="AD973" i="1"/>
  <c r="AM973" i="1" s="1"/>
  <c r="AD972" i="1"/>
  <c r="AM972" i="1" s="1"/>
  <c r="AD971" i="1"/>
  <c r="AD970" i="1"/>
  <c r="AM970" i="1" s="1"/>
  <c r="AD969" i="1"/>
  <c r="AM969" i="1" s="1"/>
  <c r="AD968" i="1"/>
  <c r="AM968" i="1" s="1"/>
  <c r="AD967" i="1"/>
  <c r="AD966" i="1"/>
  <c r="AM966" i="1" s="1"/>
  <c r="AD965" i="1"/>
  <c r="AM965" i="1" s="1"/>
  <c r="AD964" i="1"/>
  <c r="AM964" i="1" s="1"/>
  <c r="AD963" i="1"/>
  <c r="AD962" i="1"/>
  <c r="AM962" i="1" s="1"/>
  <c r="AD961" i="1"/>
  <c r="AM961" i="1" s="1"/>
  <c r="AD960" i="1"/>
  <c r="AM960" i="1" s="1"/>
  <c r="AD959" i="1"/>
  <c r="AM959" i="1" s="1"/>
  <c r="AD958" i="1"/>
  <c r="AD957" i="1"/>
  <c r="AM957" i="1" s="1"/>
  <c r="AD956" i="1"/>
  <c r="AD955" i="1"/>
  <c r="AD954" i="1"/>
  <c r="AM954" i="1" s="1"/>
  <c r="AD953" i="1"/>
  <c r="AD952" i="1"/>
  <c r="AD951" i="1"/>
  <c r="AM951" i="1" s="1"/>
  <c r="AD950" i="1"/>
  <c r="AD949" i="1"/>
  <c r="AD948" i="1"/>
  <c r="AD947" i="1"/>
  <c r="AM947" i="1" s="1"/>
  <c r="AD946" i="1"/>
  <c r="AM946" i="1" s="1"/>
  <c r="AD945" i="1"/>
  <c r="AD944" i="1"/>
  <c r="AD943" i="1"/>
  <c r="AM943" i="1" s="1"/>
  <c r="AD942" i="1"/>
  <c r="AM942" i="1" s="1"/>
  <c r="AD941" i="1"/>
  <c r="AD940" i="1"/>
  <c r="AD939" i="1"/>
  <c r="AM939" i="1" s="1"/>
  <c r="AD938" i="1"/>
  <c r="AD937" i="1"/>
  <c r="AD936" i="1"/>
  <c r="AM936" i="1" s="1"/>
  <c r="AD935" i="1"/>
  <c r="AM935" i="1" s="1"/>
  <c r="AD934" i="1"/>
  <c r="AD933" i="1"/>
  <c r="AD932" i="1"/>
  <c r="AM932" i="1" s="1"/>
  <c r="AD931" i="1"/>
  <c r="AM931" i="1" s="1"/>
  <c r="AD930" i="1"/>
  <c r="AD929" i="1"/>
  <c r="AD928" i="1"/>
  <c r="AM928" i="1" s="1"/>
  <c r="AD927" i="1"/>
  <c r="AD926" i="1"/>
  <c r="AD925" i="1"/>
  <c r="AD924" i="1"/>
  <c r="AD923" i="1"/>
  <c r="AM923" i="1" s="1"/>
  <c r="AD922" i="1"/>
  <c r="AD921" i="1"/>
  <c r="AD920" i="1"/>
  <c r="AM920" i="1" s="1"/>
  <c r="AD919" i="1"/>
  <c r="AO919" i="1" s="1"/>
  <c r="AD918" i="1"/>
  <c r="AD917" i="1"/>
  <c r="AD916" i="1"/>
  <c r="AD915" i="1"/>
  <c r="AM915" i="1" s="1"/>
  <c r="AD914" i="1"/>
  <c r="AD913" i="1"/>
  <c r="AD912" i="1"/>
  <c r="AM912" i="1" s="1"/>
  <c r="AO911" i="1"/>
  <c r="AD911" i="1"/>
  <c r="AD910" i="1"/>
  <c r="AD909" i="1"/>
  <c r="AO908" i="1"/>
  <c r="AD908" i="1"/>
  <c r="AD907" i="1"/>
  <c r="AD906" i="1"/>
  <c r="AD905" i="1"/>
  <c r="AE905" i="1" s="1"/>
  <c r="AD904" i="1"/>
  <c r="AD903" i="1"/>
  <c r="AD902" i="1"/>
  <c r="AD901" i="1"/>
  <c r="AD900" i="1"/>
  <c r="AO900" i="1" s="1"/>
  <c r="AD899" i="1"/>
  <c r="AD898" i="1"/>
  <c r="AD897" i="1"/>
  <c r="AE897" i="1" s="1"/>
  <c r="AD896" i="1"/>
  <c r="AD895" i="1"/>
  <c r="AD894" i="1"/>
  <c r="AD893" i="1"/>
  <c r="AD892" i="1"/>
  <c r="AO892" i="1" s="1"/>
  <c r="AD891" i="1"/>
  <c r="AO891" i="1" s="1"/>
  <c r="AD890" i="1"/>
  <c r="AD889" i="1"/>
  <c r="AE889" i="1" s="1"/>
  <c r="AD888" i="1"/>
  <c r="AD887" i="1"/>
  <c r="AD886" i="1"/>
  <c r="AD885" i="1"/>
  <c r="AD884" i="1"/>
  <c r="AO884" i="1" s="1"/>
  <c r="AD883" i="1"/>
  <c r="AD882" i="1"/>
  <c r="AD881" i="1"/>
  <c r="AE881" i="1" s="1"/>
  <c r="AD880" i="1"/>
  <c r="AD879" i="1"/>
  <c r="AO879" i="1" s="1"/>
  <c r="AD878" i="1"/>
  <c r="AD877" i="1"/>
  <c r="AD876" i="1"/>
  <c r="AO876" i="1" s="1"/>
  <c r="AD875" i="1"/>
  <c r="AD874" i="1"/>
  <c r="AM874" i="1" s="1"/>
  <c r="AD873" i="1"/>
  <c r="AM873" i="1" s="1"/>
  <c r="AD872" i="1"/>
  <c r="AD871" i="1"/>
  <c r="AD870" i="1"/>
  <c r="AM870" i="1" s="1"/>
  <c r="AD869" i="1"/>
  <c r="AM869" i="1" s="1"/>
  <c r="AD868" i="1"/>
  <c r="AO868" i="1" s="1"/>
  <c r="AD867" i="1"/>
  <c r="AD866" i="1"/>
  <c r="AM866" i="1" s="1"/>
  <c r="AD865" i="1"/>
  <c r="AM865" i="1" s="1"/>
  <c r="AD864" i="1"/>
  <c r="AD863" i="1"/>
  <c r="AD862" i="1"/>
  <c r="AM862" i="1" s="1"/>
  <c r="AD861" i="1"/>
  <c r="AM861" i="1" s="1"/>
  <c r="AO860" i="1"/>
  <c r="AD860" i="1"/>
  <c r="AD859" i="1"/>
  <c r="AD858" i="1"/>
  <c r="AM858" i="1" s="1"/>
  <c r="AO857" i="1"/>
  <c r="AD857" i="1"/>
  <c r="AM857" i="1" s="1"/>
  <c r="AD854" i="1"/>
  <c r="AD853" i="1"/>
  <c r="AD852" i="1"/>
  <c r="AD851" i="1"/>
  <c r="AM851" i="1" s="1"/>
  <c r="AD850" i="1"/>
  <c r="AO850" i="1" s="1"/>
  <c r="AD849" i="1"/>
  <c r="AD848" i="1"/>
  <c r="AD847" i="1"/>
  <c r="AD846" i="1"/>
  <c r="AM846" i="1" s="1"/>
  <c r="AD845" i="1"/>
  <c r="AD844" i="1"/>
  <c r="AD843" i="1"/>
  <c r="AM843" i="1" s="1"/>
  <c r="AD842" i="1"/>
  <c r="AO842" i="1" s="1"/>
  <c r="AD841" i="1"/>
  <c r="AD840" i="1"/>
  <c r="AD839" i="1"/>
  <c r="AE838" i="1"/>
  <c r="AD838" i="1"/>
  <c r="AM838" i="1" s="1"/>
  <c r="AD837" i="1"/>
  <c r="AD836" i="1"/>
  <c r="AD835" i="1"/>
  <c r="AM835" i="1" s="1"/>
  <c r="AD834" i="1"/>
  <c r="AD833" i="1"/>
  <c r="AD832" i="1"/>
  <c r="AD831" i="1"/>
  <c r="AD830" i="1"/>
  <c r="AM830" i="1" s="1"/>
  <c r="AD829" i="1"/>
  <c r="AD828" i="1"/>
  <c r="AD827" i="1"/>
  <c r="AM827" i="1" s="1"/>
  <c r="AD826" i="1"/>
  <c r="AD825" i="1"/>
  <c r="AD824" i="1"/>
  <c r="AD823" i="1"/>
  <c r="AD822" i="1"/>
  <c r="AM822" i="1" s="1"/>
  <c r="AD821" i="1"/>
  <c r="AD820" i="1"/>
  <c r="AD819" i="1"/>
  <c r="AM819" i="1" s="1"/>
  <c r="AD818" i="1"/>
  <c r="AD817" i="1"/>
  <c r="AD816" i="1"/>
  <c r="AD815" i="1"/>
  <c r="AD814" i="1"/>
  <c r="AM814" i="1" s="1"/>
  <c r="AD813" i="1"/>
  <c r="AD812" i="1"/>
  <c r="AD811" i="1"/>
  <c r="AM811" i="1" s="1"/>
  <c r="AD810" i="1"/>
  <c r="AD809" i="1"/>
  <c r="AD808" i="1"/>
  <c r="AD807" i="1"/>
  <c r="AD806" i="1"/>
  <c r="AM806" i="1" s="1"/>
  <c r="AD805" i="1"/>
  <c r="AD804" i="1"/>
  <c r="AD803" i="1"/>
  <c r="AM803" i="1" s="1"/>
  <c r="AD802" i="1"/>
  <c r="AD801" i="1"/>
  <c r="AD800" i="1"/>
  <c r="AD799" i="1"/>
  <c r="AD798" i="1"/>
  <c r="AM798" i="1" s="1"/>
  <c r="AD797" i="1"/>
  <c r="AD796" i="1"/>
  <c r="AD795" i="1"/>
  <c r="AM795" i="1" s="1"/>
  <c r="AD794" i="1"/>
  <c r="AD793" i="1"/>
  <c r="AD792" i="1"/>
  <c r="AD791" i="1"/>
  <c r="AD790" i="1"/>
  <c r="AM790" i="1" s="1"/>
  <c r="AD789" i="1"/>
  <c r="AD788" i="1"/>
  <c r="AD787" i="1"/>
  <c r="AM787" i="1" s="1"/>
  <c r="AD786" i="1"/>
  <c r="AO786" i="1" s="1"/>
  <c r="AD785" i="1"/>
  <c r="AD784" i="1"/>
  <c r="AD783" i="1"/>
  <c r="AD782" i="1"/>
  <c r="AM782" i="1" s="1"/>
  <c r="AD781" i="1"/>
  <c r="AD780" i="1"/>
  <c r="AD779" i="1"/>
  <c r="AM779" i="1" s="1"/>
  <c r="AD778" i="1"/>
  <c r="AM778" i="1" s="1"/>
  <c r="AD777" i="1"/>
  <c r="AD776" i="1"/>
  <c r="AD775" i="1"/>
  <c r="AM775" i="1" s="1"/>
  <c r="AD774" i="1"/>
  <c r="AD773" i="1"/>
  <c r="AD772" i="1"/>
  <c r="AD771" i="1"/>
  <c r="AD770" i="1"/>
  <c r="AD769" i="1"/>
  <c r="AD768" i="1"/>
  <c r="AE768" i="1" s="1"/>
  <c r="AD767" i="1"/>
  <c r="AD766" i="1"/>
  <c r="AE766" i="1" s="1"/>
  <c r="AD765" i="1"/>
  <c r="AD764" i="1"/>
  <c r="AE764" i="1" s="1"/>
  <c r="AD763" i="1"/>
  <c r="AD762" i="1"/>
  <c r="AE762" i="1" s="1"/>
  <c r="AD761" i="1"/>
  <c r="AD760" i="1"/>
  <c r="AE760" i="1" s="1"/>
  <c r="AD759" i="1"/>
  <c r="AD758" i="1"/>
  <c r="AE758" i="1" s="1"/>
  <c r="AD757" i="1"/>
  <c r="AD756" i="1"/>
  <c r="AE756" i="1" s="1"/>
  <c r="AD755" i="1"/>
  <c r="AD754" i="1"/>
  <c r="AE754" i="1" s="1"/>
  <c r="AD753" i="1"/>
  <c r="AD752" i="1"/>
  <c r="AE752" i="1" s="1"/>
  <c r="AD751" i="1"/>
  <c r="AD750" i="1"/>
  <c r="AE750" i="1" s="1"/>
  <c r="AD749" i="1"/>
  <c r="AD748" i="1"/>
  <c r="AE748" i="1" s="1"/>
  <c r="AD747" i="1"/>
  <c r="AD746" i="1"/>
  <c r="AE746" i="1" s="1"/>
  <c r="AD745" i="1"/>
  <c r="AD744" i="1"/>
  <c r="AE744" i="1" s="1"/>
  <c r="AD743" i="1"/>
  <c r="AD742" i="1"/>
  <c r="AE742" i="1" s="1"/>
  <c r="AD741" i="1"/>
  <c r="AD740" i="1"/>
  <c r="AE740" i="1" s="1"/>
  <c r="AD739" i="1"/>
  <c r="AD738" i="1"/>
  <c r="AE738" i="1" s="1"/>
  <c r="AD737" i="1"/>
  <c r="AD736" i="1"/>
  <c r="AE736" i="1" s="1"/>
  <c r="AD735" i="1"/>
  <c r="AD734" i="1"/>
  <c r="AE734" i="1" s="1"/>
  <c r="AD733" i="1"/>
  <c r="AD732" i="1"/>
  <c r="AE732" i="1" s="1"/>
  <c r="AD731" i="1"/>
  <c r="AD730" i="1"/>
  <c r="AE730" i="1" s="1"/>
  <c r="AD729" i="1"/>
  <c r="AD728" i="1"/>
  <c r="AE728" i="1" s="1"/>
  <c r="AD727" i="1"/>
  <c r="AD726" i="1"/>
  <c r="AE726" i="1" s="1"/>
  <c r="AD725" i="1"/>
  <c r="AD724" i="1"/>
  <c r="AE724" i="1" s="1"/>
  <c r="AD723" i="1"/>
  <c r="AD722" i="1"/>
  <c r="AE722" i="1" s="1"/>
  <c r="AD721" i="1"/>
  <c r="AD720" i="1"/>
  <c r="AE720" i="1" s="1"/>
  <c r="AD719" i="1"/>
  <c r="AD718" i="1"/>
  <c r="AE718" i="1" s="1"/>
  <c r="AD717" i="1"/>
  <c r="AD716" i="1"/>
  <c r="AE716" i="1" s="1"/>
  <c r="AD715" i="1"/>
  <c r="AD714" i="1"/>
  <c r="AE714" i="1" s="1"/>
  <c r="AD713" i="1"/>
  <c r="AD712" i="1"/>
  <c r="AE712" i="1" s="1"/>
  <c r="AD711" i="1"/>
  <c r="AD710" i="1"/>
  <c r="AE710" i="1" s="1"/>
  <c r="AD709" i="1"/>
  <c r="AD708" i="1"/>
  <c r="AE708" i="1" s="1"/>
  <c r="AD707" i="1"/>
  <c r="AE706" i="1"/>
  <c r="AD706" i="1"/>
  <c r="AD705" i="1"/>
  <c r="AD704" i="1"/>
  <c r="AE704" i="1" s="1"/>
  <c r="AD703" i="1"/>
  <c r="AD702" i="1"/>
  <c r="AE702" i="1" s="1"/>
  <c r="AD701" i="1"/>
  <c r="AD700" i="1"/>
  <c r="AE700" i="1" s="1"/>
  <c r="AD699" i="1"/>
  <c r="AD698" i="1"/>
  <c r="AE698" i="1" s="1"/>
  <c r="AD697" i="1"/>
  <c r="AD696" i="1"/>
  <c r="AE696" i="1" s="1"/>
  <c r="AD695" i="1"/>
  <c r="AD694" i="1"/>
  <c r="AE694" i="1" s="1"/>
  <c r="AD693" i="1"/>
  <c r="AD692" i="1"/>
  <c r="AE692" i="1" s="1"/>
  <c r="AD691" i="1"/>
  <c r="AD690" i="1"/>
  <c r="AE690" i="1" s="1"/>
  <c r="AD689" i="1"/>
  <c r="AD688" i="1"/>
  <c r="AE688" i="1" s="1"/>
  <c r="AD687" i="1"/>
  <c r="AD686" i="1"/>
  <c r="AE686" i="1" s="1"/>
  <c r="AD685" i="1"/>
  <c r="AD684" i="1"/>
  <c r="AE684" i="1" s="1"/>
  <c r="AD683" i="1"/>
  <c r="AD682" i="1"/>
  <c r="AE682" i="1" s="1"/>
  <c r="AD681" i="1"/>
  <c r="AD680" i="1"/>
  <c r="AE680" i="1" s="1"/>
  <c r="AD679" i="1"/>
  <c r="AD678" i="1"/>
  <c r="AE678" i="1" s="1"/>
  <c r="AD677" i="1"/>
  <c r="AD676" i="1"/>
  <c r="AE676" i="1" s="1"/>
  <c r="AD675" i="1"/>
  <c r="AD674" i="1"/>
  <c r="AE674" i="1" s="1"/>
  <c r="AD673" i="1"/>
  <c r="AD672" i="1"/>
  <c r="AE672" i="1" s="1"/>
  <c r="AD671" i="1"/>
  <c r="AD670" i="1"/>
  <c r="AE670" i="1" s="1"/>
  <c r="AD669" i="1"/>
  <c r="AD668" i="1"/>
  <c r="AE668" i="1" s="1"/>
  <c r="AD667" i="1"/>
  <c r="AD666" i="1"/>
  <c r="AE666" i="1" s="1"/>
  <c r="AD665" i="1"/>
  <c r="AD664" i="1"/>
  <c r="AE664" i="1" s="1"/>
  <c r="AD663" i="1"/>
  <c r="AD662" i="1"/>
  <c r="AE662" i="1" s="1"/>
  <c r="AD661" i="1"/>
  <c r="AD660" i="1"/>
  <c r="AE660" i="1" s="1"/>
  <c r="AD659" i="1"/>
  <c r="AD658" i="1"/>
  <c r="AE658" i="1" s="1"/>
  <c r="AD657" i="1"/>
  <c r="AD656" i="1"/>
  <c r="AE656" i="1" s="1"/>
  <c r="AD655" i="1"/>
  <c r="AD654" i="1"/>
  <c r="AE654" i="1" s="1"/>
  <c r="AD653" i="1"/>
  <c r="AD652" i="1"/>
  <c r="AE652" i="1" s="1"/>
  <c r="AD651" i="1"/>
  <c r="AD650" i="1"/>
  <c r="AE650" i="1" s="1"/>
  <c r="AD649" i="1"/>
  <c r="AD648" i="1"/>
  <c r="AE648" i="1" s="1"/>
  <c r="AD647" i="1"/>
  <c r="AD646" i="1"/>
  <c r="AE646" i="1" s="1"/>
  <c r="AD645" i="1"/>
  <c r="AD644" i="1"/>
  <c r="AE644" i="1" s="1"/>
  <c r="AD643" i="1"/>
  <c r="AD642" i="1"/>
  <c r="AE642" i="1" s="1"/>
  <c r="AD641" i="1"/>
  <c r="AD640" i="1"/>
  <c r="AE640" i="1" s="1"/>
  <c r="AD639" i="1"/>
  <c r="AD638" i="1"/>
  <c r="AE638" i="1" s="1"/>
  <c r="AD637" i="1"/>
  <c r="AD636" i="1"/>
  <c r="AE636" i="1" s="1"/>
  <c r="AD635" i="1"/>
  <c r="AD634" i="1"/>
  <c r="AE634" i="1" s="1"/>
  <c r="AD633" i="1"/>
  <c r="AD632" i="1"/>
  <c r="AE632" i="1" s="1"/>
  <c r="AD631" i="1"/>
  <c r="AD630" i="1"/>
  <c r="AE630" i="1" s="1"/>
  <c r="AD629" i="1"/>
  <c r="AD628" i="1"/>
  <c r="AE628" i="1" s="1"/>
  <c r="AD627" i="1"/>
  <c r="AD626" i="1"/>
  <c r="AE626" i="1" s="1"/>
  <c r="AD625" i="1"/>
  <c r="AD624" i="1"/>
  <c r="AE624" i="1" s="1"/>
  <c r="AD623" i="1"/>
  <c r="AD622" i="1"/>
  <c r="AE622" i="1" s="1"/>
  <c r="AD621" i="1"/>
  <c r="AD620" i="1"/>
  <c r="AE620" i="1" s="1"/>
  <c r="AD619" i="1"/>
  <c r="AD618" i="1"/>
  <c r="AE618" i="1" s="1"/>
  <c r="AD617" i="1"/>
  <c r="AD616" i="1"/>
  <c r="AE616" i="1" s="1"/>
  <c r="AD615" i="1"/>
  <c r="AD614" i="1"/>
  <c r="AE614" i="1" s="1"/>
  <c r="AD613" i="1"/>
  <c r="AD612" i="1"/>
  <c r="AE612" i="1" s="1"/>
  <c r="AD611" i="1"/>
  <c r="AD610" i="1"/>
  <c r="AE610" i="1" s="1"/>
  <c r="AD609" i="1"/>
  <c r="AD608" i="1"/>
  <c r="AE608" i="1" s="1"/>
  <c r="AD607" i="1"/>
  <c r="AD606" i="1"/>
  <c r="AE606" i="1" s="1"/>
  <c r="AD605" i="1"/>
  <c r="AD604" i="1"/>
  <c r="AE604" i="1" s="1"/>
  <c r="AD603" i="1"/>
  <c r="AD602" i="1"/>
  <c r="AE602" i="1" s="1"/>
  <c r="AD601" i="1"/>
  <c r="AD600" i="1"/>
  <c r="AE600" i="1" s="1"/>
  <c r="AD599" i="1"/>
  <c r="AD598" i="1"/>
  <c r="AE598" i="1" s="1"/>
  <c r="AD597" i="1"/>
  <c r="AD596" i="1"/>
  <c r="AE596" i="1" s="1"/>
  <c r="AD595" i="1"/>
  <c r="AD594" i="1"/>
  <c r="AE594" i="1" s="1"/>
  <c r="AD593" i="1"/>
  <c r="AD592" i="1"/>
  <c r="AE592" i="1" s="1"/>
  <c r="AD591" i="1"/>
  <c r="AD590" i="1"/>
  <c r="AE590" i="1" s="1"/>
  <c r="AD589" i="1"/>
  <c r="AD588" i="1"/>
  <c r="AE588" i="1" s="1"/>
  <c r="AD587" i="1"/>
  <c r="AD586" i="1"/>
  <c r="AE586" i="1" s="1"/>
  <c r="AD585" i="1"/>
  <c r="AD584" i="1"/>
  <c r="AE584" i="1" s="1"/>
  <c r="AD583" i="1"/>
  <c r="AD582" i="1"/>
  <c r="AE582" i="1" s="1"/>
  <c r="AD581" i="1"/>
  <c r="AD580" i="1"/>
  <c r="AE580" i="1" s="1"/>
  <c r="AD579" i="1"/>
  <c r="AD578" i="1"/>
  <c r="AE578" i="1" s="1"/>
  <c r="AD577" i="1"/>
  <c r="AD576" i="1"/>
  <c r="AE576" i="1" s="1"/>
  <c r="AD575" i="1"/>
  <c r="AD574" i="1"/>
  <c r="AE574" i="1" s="1"/>
  <c r="AD573" i="1"/>
  <c r="AD572" i="1"/>
  <c r="AE572" i="1" s="1"/>
  <c r="AD571" i="1"/>
  <c r="AD570" i="1"/>
  <c r="AE570" i="1" s="1"/>
  <c r="AD569" i="1"/>
  <c r="AD568" i="1"/>
  <c r="AE568" i="1" s="1"/>
  <c r="AD567" i="1"/>
  <c r="AD566" i="1"/>
  <c r="AE566" i="1" s="1"/>
  <c r="AD565" i="1"/>
  <c r="AD564" i="1"/>
  <c r="AE564" i="1" s="1"/>
  <c r="AD563" i="1"/>
  <c r="AD562" i="1"/>
  <c r="AE562" i="1" s="1"/>
  <c r="AD561" i="1"/>
  <c r="AD560" i="1"/>
  <c r="AE560" i="1" s="1"/>
  <c r="AD559" i="1"/>
  <c r="AD558" i="1"/>
  <c r="AE558" i="1" s="1"/>
  <c r="AD557" i="1"/>
  <c r="AD556" i="1"/>
  <c r="AE556" i="1" s="1"/>
  <c r="AD555" i="1"/>
  <c r="AD554" i="1"/>
  <c r="AE554" i="1" s="1"/>
  <c r="AD553" i="1"/>
  <c r="AD552" i="1"/>
  <c r="AE552" i="1" s="1"/>
  <c r="AD551" i="1"/>
  <c r="AD550" i="1"/>
  <c r="AE550" i="1" s="1"/>
  <c r="AD549" i="1"/>
  <c r="AD548" i="1"/>
  <c r="AE548" i="1" s="1"/>
  <c r="AD547" i="1"/>
  <c r="AD546" i="1"/>
  <c r="AE546" i="1" s="1"/>
  <c r="AD545" i="1"/>
  <c r="AD544" i="1"/>
  <c r="AE544" i="1" s="1"/>
  <c r="AD543" i="1"/>
  <c r="AD542" i="1"/>
  <c r="AE542" i="1" s="1"/>
  <c r="AD541" i="1"/>
  <c r="AD540" i="1"/>
  <c r="AE540" i="1" s="1"/>
  <c r="AD539" i="1"/>
  <c r="AD538" i="1"/>
  <c r="AE538" i="1" s="1"/>
  <c r="AD537" i="1"/>
  <c r="AD536" i="1"/>
  <c r="AE536" i="1" s="1"/>
  <c r="AD535" i="1"/>
  <c r="AD534" i="1"/>
  <c r="AE534" i="1" s="1"/>
  <c r="AD533" i="1"/>
  <c r="AD532" i="1"/>
  <c r="AE532" i="1" s="1"/>
  <c r="AD531" i="1"/>
  <c r="AD530" i="1"/>
  <c r="AE530" i="1" s="1"/>
  <c r="AD529" i="1"/>
  <c r="AD528" i="1"/>
  <c r="AE528" i="1" s="1"/>
  <c r="AD527" i="1"/>
  <c r="AD526" i="1"/>
  <c r="AE526" i="1" s="1"/>
  <c r="AD525" i="1"/>
  <c r="AD524" i="1"/>
  <c r="AE524" i="1" s="1"/>
  <c r="AD523" i="1"/>
  <c r="AD522" i="1"/>
  <c r="AE522" i="1" s="1"/>
  <c r="AD521" i="1"/>
  <c r="AD520" i="1"/>
  <c r="AE520" i="1" s="1"/>
  <c r="AD519" i="1"/>
  <c r="AD518" i="1"/>
  <c r="AE518" i="1" s="1"/>
  <c r="AD517" i="1"/>
  <c r="AD516" i="1"/>
  <c r="AE516" i="1" s="1"/>
  <c r="AD515" i="1"/>
  <c r="AD514" i="1"/>
  <c r="AE514" i="1" s="1"/>
  <c r="AD513" i="1"/>
  <c r="AD512" i="1"/>
  <c r="AE512" i="1" s="1"/>
  <c r="AD511" i="1"/>
  <c r="AD510" i="1"/>
  <c r="AE510" i="1" s="1"/>
  <c r="AD509" i="1"/>
  <c r="AD508" i="1"/>
  <c r="AE508" i="1" s="1"/>
  <c r="AD507" i="1"/>
  <c r="AD506" i="1"/>
  <c r="AE506" i="1" s="1"/>
  <c r="AD505" i="1"/>
  <c r="AD504" i="1"/>
  <c r="AE504" i="1" s="1"/>
  <c r="AD503" i="1"/>
  <c r="AD502" i="1"/>
  <c r="AE502" i="1" s="1"/>
  <c r="AD501" i="1"/>
  <c r="AD500" i="1"/>
  <c r="AE500" i="1" s="1"/>
  <c r="AD499" i="1"/>
  <c r="AE498" i="1"/>
  <c r="AD498" i="1"/>
  <c r="AD497" i="1"/>
  <c r="AD496" i="1"/>
  <c r="AE496" i="1" s="1"/>
  <c r="AD495" i="1"/>
  <c r="AO495" i="1" s="1"/>
  <c r="AD494" i="1"/>
  <c r="AO494" i="1" s="1"/>
  <c r="AD493" i="1"/>
  <c r="AO493" i="1" s="1"/>
  <c r="AD492" i="1"/>
  <c r="AD491" i="1"/>
  <c r="AO491" i="1" s="1"/>
  <c r="AD490" i="1"/>
  <c r="AO490" i="1" s="1"/>
  <c r="AD489" i="1"/>
  <c r="AO489" i="1" s="1"/>
  <c r="AD488" i="1"/>
  <c r="AD487" i="1"/>
  <c r="AO487" i="1" s="1"/>
  <c r="AD486" i="1"/>
  <c r="AO486" i="1" s="1"/>
  <c r="AD485" i="1"/>
  <c r="AO485" i="1" s="1"/>
  <c r="AD484" i="1"/>
  <c r="AD483" i="1"/>
  <c r="AO483" i="1" s="1"/>
  <c r="AD482" i="1"/>
  <c r="AO482" i="1" s="1"/>
  <c r="AD481" i="1"/>
  <c r="AO481" i="1" s="1"/>
  <c r="AD480" i="1"/>
  <c r="AD479" i="1"/>
  <c r="AO479" i="1" s="1"/>
  <c r="AD478" i="1"/>
  <c r="AO478" i="1" s="1"/>
  <c r="AD477" i="1"/>
  <c r="AO477" i="1" s="1"/>
  <c r="AD476" i="1"/>
  <c r="AD475" i="1"/>
  <c r="AO475" i="1" s="1"/>
  <c r="AD474" i="1"/>
  <c r="AO474" i="1" s="1"/>
  <c r="AD473" i="1"/>
  <c r="AO473" i="1" s="1"/>
  <c r="AD472" i="1"/>
  <c r="AD471" i="1"/>
  <c r="AO471" i="1" s="1"/>
  <c r="AD470" i="1"/>
  <c r="AO470" i="1" s="1"/>
  <c r="AD469" i="1"/>
  <c r="AO469" i="1" s="1"/>
  <c r="AD468" i="1"/>
  <c r="AD467" i="1"/>
  <c r="AO467" i="1" s="1"/>
  <c r="AD466" i="1"/>
  <c r="AO466" i="1" s="1"/>
  <c r="AD465" i="1"/>
  <c r="AO465" i="1" s="1"/>
  <c r="AD464" i="1"/>
  <c r="AD463" i="1"/>
  <c r="AO463" i="1" s="1"/>
  <c r="AD462" i="1"/>
  <c r="AO462" i="1" s="1"/>
  <c r="AD461" i="1"/>
  <c r="AO461" i="1" s="1"/>
  <c r="AD460" i="1"/>
  <c r="AD459" i="1"/>
  <c r="AO459" i="1" s="1"/>
  <c r="AD458" i="1"/>
  <c r="AO458" i="1" s="1"/>
  <c r="AD457" i="1"/>
  <c r="AO457" i="1" s="1"/>
  <c r="AD456" i="1"/>
  <c r="AD455" i="1"/>
  <c r="AO455" i="1" s="1"/>
  <c r="AD454" i="1"/>
  <c r="AO454" i="1" s="1"/>
  <c r="AM453" i="1"/>
  <c r="AD453" i="1"/>
  <c r="AO453" i="1" s="1"/>
  <c r="AD452" i="1"/>
  <c r="AD451" i="1"/>
  <c r="AO451" i="1" s="1"/>
  <c r="AD450" i="1"/>
  <c r="AO450" i="1" s="1"/>
  <c r="AD449" i="1"/>
  <c r="AO449" i="1" s="1"/>
  <c r="AD448" i="1"/>
  <c r="AD447" i="1"/>
  <c r="AO447" i="1" s="1"/>
  <c r="AD446" i="1"/>
  <c r="AO446" i="1" s="1"/>
  <c r="AD445" i="1"/>
  <c r="AO445" i="1" s="1"/>
  <c r="AD444" i="1"/>
  <c r="AD443" i="1"/>
  <c r="AO443" i="1" s="1"/>
  <c r="AD442" i="1"/>
  <c r="AO442" i="1" s="1"/>
  <c r="AD441" i="1"/>
  <c r="AO441" i="1" s="1"/>
  <c r="AD440" i="1"/>
  <c r="AD439" i="1"/>
  <c r="AO439" i="1" s="1"/>
  <c r="AD438" i="1"/>
  <c r="AO438" i="1" s="1"/>
  <c r="AD437" i="1"/>
  <c r="AO437" i="1" s="1"/>
  <c r="AD436" i="1"/>
  <c r="AD435" i="1"/>
  <c r="AO435" i="1" s="1"/>
  <c r="AD434" i="1"/>
  <c r="AO434" i="1" s="1"/>
  <c r="AD433" i="1"/>
  <c r="AO433" i="1" s="1"/>
  <c r="AD432" i="1"/>
  <c r="AD431" i="1"/>
  <c r="AO431" i="1" s="1"/>
  <c r="AD430" i="1"/>
  <c r="AO430" i="1" s="1"/>
  <c r="AD429" i="1"/>
  <c r="AO429" i="1" s="1"/>
  <c r="AD428" i="1"/>
  <c r="AD427" i="1"/>
  <c r="AO427" i="1" s="1"/>
  <c r="AD426" i="1"/>
  <c r="AO426" i="1" s="1"/>
  <c r="AD425" i="1"/>
  <c r="AO425" i="1" s="1"/>
  <c r="AD424" i="1"/>
  <c r="AD423" i="1"/>
  <c r="AO423" i="1" s="1"/>
  <c r="AD422" i="1"/>
  <c r="AO422" i="1" s="1"/>
  <c r="AD421" i="1"/>
  <c r="AO421" i="1" s="1"/>
  <c r="AD420" i="1"/>
  <c r="AD419" i="1"/>
  <c r="AO419" i="1" s="1"/>
  <c r="AD418" i="1"/>
  <c r="AO418" i="1" s="1"/>
  <c r="AD417" i="1"/>
  <c r="AO417" i="1" s="1"/>
  <c r="AD416" i="1"/>
  <c r="AD415" i="1"/>
  <c r="AO415" i="1" s="1"/>
  <c r="AD414" i="1"/>
  <c r="AO414" i="1" s="1"/>
  <c r="AD413" i="1"/>
  <c r="AO413" i="1" s="1"/>
  <c r="AD412" i="1"/>
  <c r="AO412" i="1" s="1"/>
  <c r="AD411" i="1"/>
  <c r="AO411" i="1" s="1"/>
  <c r="AD410" i="1"/>
  <c r="AO410" i="1" s="1"/>
  <c r="AD409" i="1"/>
  <c r="AO409" i="1" s="1"/>
  <c r="AD408" i="1"/>
  <c r="AD407" i="1"/>
  <c r="AO407" i="1" s="1"/>
  <c r="AD406" i="1"/>
  <c r="AO406" i="1" s="1"/>
  <c r="AD405" i="1"/>
  <c r="AE405" i="1" s="1"/>
  <c r="AD404" i="1"/>
  <c r="AE404" i="1" s="1"/>
  <c r="AD403" i="1"/>
  <c r="AO403" i="1" s="1"/>
  <c r="AD402" i="1"/>
  <c r="AO402" i="1" s="1"/>
  <c r="AD401" i="1"/>
  <c r="AO401" i="1" s="1"/>
  <c r="AD400" i="1"/>
  <c r="AD399" i="1"/>
  <c r="AO399" i="1" s="1"/>
  <c r="AD398" i="1"/>
  <c r="AO398" i="1" s="1"/>
  <c r="AD397" i="1"/>
  <c r="AO397" i="1" s="1"/>
  <c r="AD396" i="1"/>
  <c r="AD395" i="1"/>
  <c r="AO395" i="1" s="1"/>
  <c r="AD394" i="1"/>
  <c r="AO394" i="1" s="1"/>
  <c r="AD393" i="1"/>
  <c r="AO393" i="1" s="1"/>
  <c r="AD392" i="1"/>
  <c r="AD391" i="1"/>
  <c r="AO391" i="1" s="1"/>
  <c r="AD390" i="1"/>
  <c r="AO390" i="1" s="1"/>
  <c r="AD389" i="1"/>
  <c r="AO389" i="1" s="1"/>
  <c r="AD388" i="1"/>
  <c r="AE388" i="1" s="1"/>
  <c r="AD387" i="1"/>
  <c r="AO387" i="1" s="1"/>
  <c r="AD386" i="1"/>
  <c r="AO386" i="1" s="1"/>
  <c r="AD385" i="1"/>
  <c r="AO385" i="1" s="1"/>
  <c r="AD384" i="1"/>
  <c r="AE384" i="1" s="1"/>
  <c r="AD383" i="1"/>
  <c r="AO383" i="1" s="1"/>
  <c r="AD382" i="1"/>
  <c r="AO382" i="1" s="1"/>
  <c r="AD381" i="1"/>
  <c r="AO381" i="1" s="1"/>
  <c r="AD380" i="1"/>
  <c r="AD379" i="1"/>
  <c r="AO379" i="1" s="1"/>
  <c r="AD378" i="1"/>
  <c r="AO378" i="1" s="1"/>
  <c r="AD377" i="1"/>
  <c r="AO377" i="1" s="1"/>
  <c r="AD376" i="1"/>
  <c r="AD375" i="1"/>
  <c r="AO375" i="1" s="1"/>
  <c r="AD374" i="1"/>
  <c r="AO374" i="1" s="1"/>
  <c r="AD373" i="1"/>
  <c r="AO373" i="1" s="1"/>
  <c r="AD372" i="1"/>
  <c r="AE372" i="1" s="1"/>
  <c r="AD371" i="1"/>
  <c r="AO371" i="1" s="1"/>
  <c r="AD370" i="1"/>
  <c r="AO370" i="1" s="1"/>
  <c r="AD369" i="1"/>
  <c r="AO369" i="1" s="1"/>
  <c r="AD368" i="1"/>
  <c r="AD367" i="1"/>
  <c r="AO367" i="1" s="1"/>
  <c r="AD366" i="1"/>
  <c r="AO366" i="1" s="1"/>
  <c r="AD365" i="1"/>
  <c r="AO365" i="1" s="1"/>
  <c r="AD364" i="1"/>
  <c r="AD363" i="1"/>
  <c r="AO363" i="1" s="1"/>
  <c r="AD362" i="1"/>
  <c r="AO362" i="1" s="1"/>
  <c r="AD361" i="1"/>
  <c r="AO361" i="1" s="1"/>
  <c r="AD360" i="1"/>
  <c r="AD359" i="1"/>
  <c r="AO359" i="1" s="1"/>
  <c r="AD358" i="1"/>
  <c r="AO358" i="1" s="1"/>
  <c r="AD357" i="1"/>
  <c r="AO357" i="1" s="1"/>
  <c r="AD356" i="1"/>
  <c r="AE356" i="1" s="1"/>
  <c r="AD355" i="1"/>
  <c r="AO355" i="1" s="1"/>
  <c r="AD354" i="1"/>
  <c r="AO354" i="1" s="1"/>
  <c r="AD353" i="1"/>
  <c r="AO353" i="1" s="1"/>
  <c r="AD352" i="1"/>
  <c r="AE352" i="1" s="1"/>
  <c r="AD351" i="1"/>
  <c r="AO351" i="1" s="1"/>
  <c r="AD350" i="1"/>
  <c r="AO350" i="1" s="1"/>
  <c r="AD349" i="1"/>
  <c r="AO349" i="1" s="1"/>
  <c r="AD348" i="1"/>
  <c r="AD347" i="1"/>
  <c r="AO347" i="1" s="1"/>
  <c r="AD346" i="1"/>
  <c r="AO346" i="1" s="1"/>
  <c r="AD345" i="1"/>
  <c r="AO345" i="1" s="1"/>
  <c r="AD344" i="1"/>
  <c r="AO344" i="1" s="1"/>
  <c r="AD343" i="1"/>
  <c r="AO343" i="1" s="1"/>
  <c r="AD342" i="1"/>
  <c r="AO342" i="1" s="1"/>
  <c r="AD341" i="1"/>
  <c r="AO341" i="1" s="1"/>
  <c r="AD340" i="1"/>
  <c r="AO340" i="1" s="1"/>
  <c r="AD339" i="1"/>
  <c r="AO339" i="1" s="1"/>
  <c r="AD338" i="1"/>
  <c r="AO338" i="1" s="1"/>
  <c r="AD337" i="1"/>
  <c r="AO337" i="1" s="1"/>
  <c r="AD336" i="1"/>
  <c r="AO336" i="1" s="1"/>
  <c r="AD335" i="1"/>
  <c r="AO335" i="1" s="1"/>
  <c r="AD334" i="1"/>
  <c r="AO334" i="1" s="1"/>
  <c r="AD333" i="1"/>
  <c r="AO333" i="1" s="1"/>
  <c r="AD332" i="1"/>
  <c r="AO332" i="1" s="1"/>
  <c r="AD331" i="1"/>
  <c r="AO331" i="1" s="1"/>
  <c r="AD330" i="1"/>
  <c r="AO330" i="1" s="1"/>
  <c r="AD329" i="1"/>
  <c r="AO329" i="1" s="1"/>
  <c r="AD328" i="1"/>
  <c r="AO328" i="1" s="1"/>
  <c r="AD327" i="1"/>
  <c r="AO327" i="1" s="1"/>
  <c r="AD326" i="1"/>
  <c r="AO326" i="1" s="1"/>
  <c r="AD325" i="1"/>
  <c r="AO325" i="1" s="1"/>
  <c r="AD324" i="1"/>
  <c r="AO324" i="1" s="1"/>
  <c r="AD323" i="1"/>
  <c r="AO323" i="1" s="1"/>
  <c r="AD322" i="1"/>
  <c r="AO322" i="1" s="1"/>
  <c r="AD321" i="1"/>
  <c r="AO321" i="1" s="1"/>
  <c r="AD320" i="1"/>
  <c r="AO320" i="1" s="1"/>
  <c r="AD319" i="1"/>
  <c r="AO319" i="1" s="1"/>
  <c r="AD318" i="1"/>
  <c r="AO318" i="1" s="1"/>
  <c r="AD317" i="1"/>
  <c r="AO317" i="1" s="1"/>
  <c r="AD316" i="1"/>
  <c r="AO316" i="1" s="1"/>
  <c r="AD315" i="1"/>
  <c r="AO315" i="1" s="1"/>
  <c r="AD314" i="1"/>
  <c r="AO314" i="1" s="1"/>
  <c r="AD313" i="1"/>
  <c r="AO313" i="1" s="1"/>
  <c r="AD312" i="1"/>
  <c r="AO312" i="1" s="1"/>
  <c r="AD311" i="1"/>
  <c r="AO311" i="1" s="1"/>
  <c r="AD310" i="1"/>
  <c r="AO310" i="1" s="1"/>
  <c r="AD309" i="1"/>
  <c r="AO309" i="1" s="1"/>
  <c r="AD308" i="1"/>
  <c r="AO308" i="1" s="1"/>
  <c r="AD307" i="1"/>
  <c r="AO307" i="1" s="1"/>
  <c r="AD306" i="1"/>
  <c r="AO306" i="1" s="1"/>
  <c r="AD305" i="1"/>
  <c r="AO305" i="1" s="1"/>
  <c r="AD304" i="1"/>
  <c r="AO304" i="1" s="1"/>
  <c r="AD303" i="1"/>
  <c r="AO303" i="1" s="1"/>
  <c r="AD302" i="1"/>
  <c r="AO302" i="1" s="1"/>
  <c r="AD301" i="1"/>
  <c r="AO301" i="1" s="1"/>
  <c r="AD300" i="1"/>
  <c r="AO300" i="1" s="1"/>
  <c r="AD299" i="1"/>
  <c r="AO299" i="1" s="1"/>
  <c r="AD298" i="1"/>
  <c r="AO298" i="1" s="1"/>
  <c r="AD297" i="1"/>
  <c r="AO297" i="1" s="1"/>
  <c r="AD296" i="1"/>
  <c r="AO296" i="1" s="1"/>
  <c r="AD295" i="1"/>
  <c r="AO295" i="1" s="1"/>
  <c r="AD294" i="1"/>
  <c r="AO294" i="1" s="1"/>
  <c r="AD293" i="1"/>
  <c r="AO293" i="1" s="1"/>
  <c r="AD292" i="1"/>
  <c r="AO292" i="1" s="1"/>
  <c r="AD291" i="1"/>
  <c r="AO291" i="1" s="1"/>
  <c r="AD290" i="1"/>
  <c r="AO290" i="1" s="1"/>
  <c r="AD289" i="1"/>
  <c r="AO289" i="1" s="1"/>
  <c r="AD288" i="1"/>
  <c r="AO288" i="1" s="1"/>
  <c r="AD287" i="1"/>
  <c r="AO287" i="1" s="1"/>
  <c r="AD286" i="1"/>
  <c r="AO286" i="1" s="1"/>
  <c r="AD285" i="1"/>
  <c r="AO285" i="1" s="1"/>
  <c r="AD284" i="1"/>
  <c r="AO284" i="1" s="1"/>
  <c r="AD283" i="1"/>
  <c r="AO283" i="1" s="1"/>
  <c r="AD282" i="1"/>
  <c r="AO282" i="1" s="1"/>
  <c r="AD281" i="1"/>
  <c r="AO281" i="1" s="1"/>
  <c r="AD280" i="1"/>
  <c r="AO280" i="1" s="1"/>
  <c r="AD279" i="1"/>
  <c r="AO279" i="1" s="1"/>
  <c r="AD278" i="1"/>
  <c r="AO278" i="1" s="1"/>
  <c r="AD277" i="1"/>
  <c r="AO277" i="1" s="1"/>
  <c r="AD276" i="1"/>
  <c r="AO276" i="1" s="1"/>
  <c r="AD275" i="1"/>
  <c r="AO275" i="1" s="1"/>
  <c r="AD274" i="1"/>
  <c r="AO274" i="1" s="1"/>
  <c r="AD273" i="1"/>
  <c r="AO273" i="1" s="1"/>
  <c r="AD272" i="1"/>
  <c r="AO272" i="1" s="1"/>
  <c r="AD271" i="1"/>
  <c r="AO271" i="1" s="1"/>
  <c r="AD270" i="1"/>
  <c r="AO270" i="1" s="1"/>
  <c r="AD269" i="1"/>
  <c r="AO269" i="1" s="1"/>
  <c r="AD268" i="1"/>
  <c r="AO268" i="1" s="1"/>
  <c r="AD267" i="1"/>
  <c r="AO267" i="1" s="1"/>
  <c r="AD266" i="1"/>
  <c r="AO266" i="1" s="1"/>
  <c r="AD265" i="1"/>
  <c r="AO265" i="1" s="1"/>
  <c r="AD264" i="1"/>
  <c r="AO264" i="1" s="1"/>
  <c r="AD263" i="1"/>
  <c r="AO263" i="1" s="1"/>
  <c r="AD262" i="1"/>
  <c r="AO262" i="1" s="1"/>
  <c r="AD261" i="1"/>
  <c r="AO261" i="1" s="1"/>
  <c r="AD260" i="1"/>
  <c r="AO260" i="1" s="1"/>
  <c r="AD259" i="1"/>
  <c r="AO259" i="1" s="1"/>
  <c r="AD258" i="1"/>
  <c r="AO258" i="1" s="1"/>
  <c r="AD257" i="1"/>
  <c r="AO257" i="1" s="1"/>
  <c r="AD256" i="1"/>
  <c r="AO256" i="1" s="1"/>
  <c r="AE255" i="1"/>
  <c r="AD255" i="1"/>
  <c r="AO255" i="1" s="1"/>
  <c r="AD254" i="1"/>
  <c r="AO254" i="1" s="1"/>
  <c r="AD253" i="1"/>
  <c r="AO253" i="1" s="1"/>
  <c r="AD252" i="1"/>
  <c r="AO252" i="1" s="1"/>
  <c r="AD251" i="1"/>
  <c r="AO251" i="1" s="1"/>
  <c r="AD250" i="1"/>
  <c r="AO250" i="1" s="1"/>
  <c r="AD249" i="1"/>
  <c r="AO249" i="1" s="1"/>
  <c r="AD248" i="1"/>
  <c r="AO248" i="1" s="1"/>
  <c r="AD247" i="1"/>
  <c r="AO247" i="1" s="1"/>
  <c r="AD246" i="1"/>
  <c r="AO246" i="1" s="1"/>
  <c r="AD245" i="1"/>
  <c r="AO245" i="1" s="1"/>
  <c r="AD244" i="1"/>
  <c r="AO244" i="1" s="1"/>
  <c r="AD243" i="1"/>
  <c r="AO243" i="1" s="1"/>
  <c r="AD242" i="1"/>
  <c r="AO242" i="1" s="1"/>
  <c r="AD241" i="1"/>
  <c r="AO241" i="1" s="1"/>
  <c r="AD240" i="1"/>
  <c r="AO240" i="1" s="1"/>
  <c r="AD239" i="1"/>
  <c r="AO239" i="1" s="1"/>
  <c r="AD238" i="1"/>
  <c r="AO238" i="1" s="1"/>
  <c r="AD237" i="1"/>
  <c r="AO237" i="1" s="1"/>
  <c r="AD236" i="1"/>
  <c r="AO236" i="1" s="1"/>
  <c r="AD235" i="1"/>
  <c r="AO235" i="1" s="1"/>
  <c r="AD234" i="1"/>
  <c r="AO234" i="1" s="1"/>
  <c r="AD233" i="1"/>
  <c r="AO233" i="1" s="1"/>
  <c r="AD232" i="1"/>
  <c r="AO232" i="1" s="1"/>
  <c r="AD231" i="1"/>
  <c r="AO231" i="1" s="1"/>
  <c r="AD230" i="1"/>
  <c r="AO230" i="1" s="1"/>
  <c r="AD229" i="1"/>
  <c r="AO229" i="1" s="1"/>
  <c r="AD228" i="1"/>
  <c r="AO228" i="1" s="1"/>
  <c r="AD227" i="1"/>
  <c r="AO227" i="1" s="1"/>
  <c r="AD226" i="1"/>
  <c r="AO226" i="1" s="1"/>
  <c r="AD225" i="1"/>
  <c r="AO225" i="1" s="1"/>
  <c r="AD224" i="1"/>
  <c r="AO224" i="1" s="1"/>
  <c r="AD223" i="1"/>
  <c r="AO223" i="1" s="1"/>
  <c r="AD222" i="1"/>
  <c r="AO222" i="1" s="1"/>
  <c r="AD221" i="1"/>
  <c r="AO221" i="1" s="1"/>
  <c r="AD220" i="1"/>
  <c r="AO220" i="1" s="1"/>
  <c r="AD219" i="1"/>
  <c r="AO219" i="1" s="1"/>
  <c r="AD218" i="1"/>
  <c r="AO218" i="1" s="1"/>
  <c r="AD217" i="1"/>
  <c r="AO217" i="1" s="1"/>
  <c r="AD216" i="1"/>
  <c r="AO216" i="1" s="1"/>
  <c r="AD215" i="1"/>
  <c r="AO215" i="1" s="1"/>
  <c r="AD214" i="1"/>
  <c r="AO214" i="1" s="1"/>
  <c r="AD213" i="1"/>
  <c r="AO213" i="1" s="1"/>
  <c r="AD212" i="1"/>
  <c r="AO212" i="1" s="1"/>
  <c r="AD211" i="1"/>
  <c r="AO211" i="1" s="1"/>
  <c r="AD210" i="1"/>
  <c r="AO210" i="1" s="1"/>
  <c r="AD209" i="1"/>
  <c r="AO209" i="1" s="1"/>
  <c r="AD208" i="1"/>
  <c r="AO208" i="1" s="1"/>
  <c r="AD207" i="1"/>
  <c r="AO207" i="1" s="1"/>
  <c r="AD206" i="1"/>
  <c r="AO206" i="1" s="1"/>
  <c r="AD205" i="1"/>
  <c r="AO205" i="1" s="1"/>
  <c r="AD204" i="1"/>
  <c r="AO204" i="1" s="1"/>
  <c r="AD203" i="1"/>
  <c r="AO203" i="1" s="1"/>
  <c r="AD202" i="1"/>
  <c r="AO202" i="1" s="1"/>
  <c r="AD201" i="1"/>
  <c r="AO201" i="1" s="1"/>
  <c r="AD200" i="1"/>
  <c r="AO200" i="1" s="1"/>
  <c r="AD199" i="1"/>
  <c r="AO199" i="1" s="1"/>
  <c r="AD198" i="1"/>
  <c r="AO198" i="1" s="1"/>
  <c r="AD197" i="1"/>
  <c r="AO197" i="1" s="1"/>
  <c r="AD196" i="1"/>
  <c r="AO196" i="1" s="1"/>
  <c r="AD195" i="1"/>
  <c r="AO195" i="1" s="1"/>
  <c r="AD194" i="1"/>
  <c r="AO194" i="1" s="1"/>
  <c r="AD193" i="1"/>
  <c r="AO193" i="1" s="1"/>
  <c r="AD192" i="1"/>
  <c r="AO192" i="1" s="1"/>
  <c r="AD191" i="1"/>
  <c r="AO191" i="1" s="1"/>
  <c r="AD190" i="1"/>
  <c r="AO190" i="1" s="1"/>
  <c r="AD189" i="1"/>
  <c r="AO189" i="1" s="1"/>
  <c r="AD188" i="1"/>
  <c r="AO188" i="1" s="1"/>
  <c r="AD187" i="1"/>
  <c r="AO187" i="1" s="1"/>
  <c r="AD186" i="1"/>
  <c r="AO186" i="1" s="1"/>
  <c r="AD185" i="1"/>
  <c r="AO185" i="1" s="1"/>
  <c r="AD184" i="1"/>
  <c r="AO184" i="1" s="1"/>
  <c r="AD183" i="1"/>
  <c r="AO183" i="1" s="1"/>
  <c r="AD182" i="1"/>
  <c r="AO182" i="1" s="1"/>
  <c r="AD181" i="1"/>
  <c r="AO181" i="1" s="1"/>
  <c r="AD180" i="1"/>
  <c r="AO180" i="1" s="1"/>
  <c r="AD179" i="1"/>
  <c r="AO179" i="1" s="1"/>
  <c r="AD178" i="1"/>
  <c r="AO178" i="1" s="1"/>
  <c r="AD177" i="1"/>
  <c r="AO177" i="1" s="1"/>
  <c r="AD176" i="1"/>
  <c r="AO176" i="1" s="1"/>
  <c r="AD175" i="1"/>
  <c r="AO175" i="1" s="1"/>
  <c r="AD174" i="1"/>
  <c r="AO174" i="1" s="1"/>
  <c r="AD173" i="1"/>
  <c r="AO173" i="1" s="1"/>
  <c r="AD172" i="1"/>
  <c r="AO172" i="1" s="1"/>
  <c r="AD171" i="1"/>
  <c r="AO171" i="1" s="1"/>
  <c r="AD170" i="1"/>
  <c r="AO170" i="1" s="1"/>
  <c r="AD169" i="1"/>
  <c r="AO169" i="1" s="1"/>
  <c r="AD168" i="1"/>
  <c r="AO168" i="1" s="1"/>
  <c r="AD167" i="1"/>
  <c r="AO167" i="1" s="1"/>
  <c r="AD166" i="1"/>
  <c r="AO166" i="1" s="1"/>
  <c r="AD165" i="1"/>
  <c r="AO165" i="1" s="1"/>
  <c r="AD164" i="1"/>
  <c r="AO164" i="1" s="1"/>
  <c r="AD163" i="1"/>
  <c r="AO163" i="1" s="1"/>
  <c r="AD162" i="1"/>
  <c r="AO162" i="1" s="1"/>
  <c r="AD161" i="1"/>
  <c r="AO161" i="1" s="1"/>
  <c r="AD160" i="1"/>
  <c r="AO160" i="1" s="1"/>
  <c r="AD159" i="1"/>
  <c r="AO159" i="1" s="1"/>
  <c r="AD158" i="1"/>
  <c r="AO158" i="1" s="1"/>
  <c r="AD157" i="1"/>
  <c r="AO157" i="1" s="1"/>
  <c r="AD156" i="1"/>
  <c r="AO156" i="1" s="1"/>
  <c r="AD155" i="1"/>
  <c r="AO155" i="1" s="1"/>
  <c r="AD154" i="1"/>
  <c r="AO154" i="1" s="1"/>
  <c r="AD153" i="1"/>
  <c r="AO153" i="1" s="1"/>
  <c r="AD152" i="1"/>
  <c r="AO152" i="1" s="1"/>
  <c r="AD151" i="1"/>
  <c r="AO151" i="1" s="1"/>
  <c r="AD150" i="1"/>
  <c r="AO150" i="1" s="1"/>
  <c r="AD149" i="1"/>
  <c r="AM149" i="1" s="1"/>
  <c r="AD148" i="1"/>
  <c r="AM148" i="1" s="1"/>
  <c r="AD147" i="1"/>
  <c r="AM147" i="1" s="1"/>
  <c r="AD146" i="1"/>
  <c r="AD145" i="1"/>
  <c r="AM145" i="1" s="1"/>
  <c r="AD144" i="1"/>
  <c r="AM144" i="1" s="1"/>
  <c r="AD143" i="1"/>
  <c r="AM143" i="1" s="1"/>
  <c r="AD142" i="1"/>
  <c r="AD141" i="1"/>
  <c r="AM141" i="1" s="1"/>
  <c r="AD140" i="1"/>
  <c r="AM140" i="1" s="1"/>
  <c r="AD139" i="1"/>
  <c r="AM139" i="1" s="1"/>
  <c r="AD138" i="1"/>
  <c r="AD137" i="1"/>
  <c r="AM137" i="1" s="1"/>
  <c r="AD136" i="1"/>
  <c r="AM136" i="1" s="1"/>
  <c r="AD135" i="1"/>
  <c r="AM135" i="1" s="1"/>
  <c r="AD134" i="1"/>
  <c r="AD133" i="1"/>
  <c r="AM133" i="1" s="1"/>
  <c r="AD132" i="1"/>
  <c r="AM132" i="1" s="1"/>
  <c r="AD131" i="1"/>
  <c r="AM131" i="1" s="1"/>
  <c r="AD130" i="1"/>
  <c r="AD129" i="1"/>
  <c r="AM129" i="1" s="1"/>
  <c r="AD128" i="1"/>
  <c r="AM128" i="1" s="1"/>
  <c r="AD127" i="1"/>
  <c r="AM127" i="1" s="1"/>
  <c r="AD126" i="1"/>
  <c r="AD125" i="1"/>
  <c r="AM125" i="1" s="1"/>
  <c r="AD124" i="1"/>
  <c r="AM124" i="1" s="1"/>
  <c r="AD123" i="1"/>
  <c r="AM123" i="1" s="1"/>
  <c r="AD122" i="1"/>
  <c r="AD121" i="1"/>
  <c r="AM121" i="1" s="1"/>
  <c r="AD120" i="1"/>
  <c r="AM120" i="1" s="1"/>
  <c r="AD119" i="1"/>
  <c r="AM119" i="1" s="1"/>
  <c r="AD118" i="1"/>
  <c r="AD117" i="1"/>
  <c r="AM117" i="1" s="1"/>
  <c r="AD116" i="1"/>
  <c r="AM116" i="1" s="1"/>
  <c r="AD115" i="1"/>
  <c r="AM115" i="1" s="1"/>
  <c r="AD114" i="1"/>
  <c r="AD113" i="1"/>
  <c r="AM113" i="1" s="1"/>
  <c r="AD112" i="1"/>
  <c r="AM112" i="1" s="1"/>
  <c r="AD111" i="1"/>
  <c r="AM111" i="1" s="1"/>
  <c r="AD110" i="1"/>
  <c r="AD109" i="1"/>
  <c r="AM109" i="1" s="1"/>
  <c r="AD108" i="1"/>
  <c r="AM108" i="1" s="1"/>
  <c r="AD107" i="1"/>
  <c r="AM107" i="1" s="1"/>
  <c r="AD106" i="1"/>
  <c r="AD105" i="1"/>
  <c r="AM105" i="1" s="1"/>
  <c r="AD104" i="1"/>
  <c r="AM104" i="1" s="1"/>
  <c r="AD103" i="1"/>
  <c r="AM103" i="1" s="1"/>
  <c r="AD102" i="1"/>
  <c r="AD101" i="1"/>
  <c r="AM101" i="1" s="1"/>
  <c r="AD100" i="1"/>
  <c r="AM100" i="1" s="1"/>
  <c r="AD99" i="1"/>
  <c r="AM99" i="1" s="1"/>
  <c r="AD98" i="1"/>
  <c r="AD97" i="1"/>
  <c r="AM97" i="1" s="1"/>
  <c r="AD96" i="1"/>
  <c r="AM96" i="1" s="1"/>
  <c r="AD95" i="1"/>
  <c r="AM95" i="1" s="1"/>
  <c r="AD94" i="1"/>
  <c r="AD93" i="1"/>
  <c r="AM93" i="1" s="1"/>
  <c r="AD92" i="1"/>
  <c r="AM92" i="1" s="1"/>
  <c r="AD91" i="1"/>
  <c r="AM91" i="1" s="1"/>
  <c r="AD90" i="1"/>
  <c r="AD89" i="1"/>
  <c r="AM89" i="1" s="1"/>
  <c r="AD88" i="1"/>
  <c r="AM88" i="1" s="1"/>
  <c r="AE87" i="1"/>
  <c r="AD87" i="1"/>
  <c r="AM87" i="1" s="1"/>
  <c r="AD86" i="1"/>
  <c r="AD85" i="1"/>
  <c r="AM85" i="1" s="1"/>
  <c r="AD84" i="1"/>
  <c r="AM84" i="1" s="1"/>
  <c r="AD83" i="1"/>
  <c r="AM83" i="1" s="1"/>
  <c r="AD82" i="1"/>
  <c r="AD81" i="1"/>
  <c r="AM81" i="1" s="1"/>
  <c r="AD80" i="1"/>
  <c r="AM80" i="1" s="1"/>
  <c r="AD79" i="1"/>
  <c r="AM79" i="1" s="1"/>
  <c r="AD78" i="1"/>
  <c r="AD77" i="1"/>
  <c r="AM77" i="1" s="1"/>
  <c r="AD76" i="1"/>
  <c r="AM76" i="1" s="1"/>
  <c r="AD75" i="1"/>
  <c r="AM75" i="1" s="1"/>
  <c r="AD74" i="1"/>
  <c r="AD73" i="1"/>
  <c r="AM73" i="1" s="1"/>
  <c r="AD72" i="1"/>
  <c r="AM72" i="1" s="1"/>
  <c r="AD71" i="1"/>
  <c r="AM71" i="1" s="1"/>
  <c r="AD70" i="1"/>
  <c r="AD69" i="1"/>
  <c r="AM69" i="1" s="1"/>
  <c r="AD68" i="1"/>
  <c r="AM68" i="1" s="1"/>
  <c r="AD67" i="1"/>
  <c r="AM67" i="1" s="1"/>
  <c r="AD66" i="1"/>
  <c r="AD65" i="1"/>
  <c r="AM65" i="1" s="1"/>
  <c r="AD64" i="1"/>
  <c r="AM64" i="1" s="1"/>
  <c r="AD63" i="1"/>
  <c r="AM63" i="1" s="1"/>
  <c r="AD62" i="1"/>
  <c r="AD61" i="1"/>
  <c r="AM61" i="1" s="1"/>
  <c r="AD60" i="1"/>
  <c r="AM60" i="1" s="1"/>
  <c r="AD59" i="1"/>
  <c r="AM59" i="1" s="1"/>
  <c r="AD58" i="1"/>
  <c r="AD57" i="1"/>
  <c r="AM57" i="1" s="1"/>
  <c r="AD56" i="1"/>
  <c r="AM56" i="1" s="1"/>
  <c r="AD55" i="1"/>
  <c r="AM55" i="1" s="1"/>
  <c r="AD54" i="1"/>
  <c r="AD53" i="1"/>
  <c r="AM53" i="1" s="1"/>
  <c r="AD52" i="1"/>
  <c r="AM52" i="1" s="1"/>
  <c r="AD51" i="1"/>
  <c r="AM51" i="1" s="1"/>
  <c r="AD50" i="1"/>
  <c r="AD49" i="1"/>
  <c r="AM49" i="1" s="1"/>
  <c r="AD48" i="1"/>
  <c r="AM48" i="1" s="1"/>
  <c r="AD47" i="1"/>
  <c r="AM47" i="1" s="1"/>
  <c r="AD46" i="1"/>
  <c r="AD45" i="1"/>
  <c r="AM45" i="1" s="1"/>
  <c r="AD44" i="1"/>
  <c r="AM44" i="1" s="1"/>
  <c r="AD43" i="1"/>
  <c r="AM43" i="1" s="1"/>
  <c r="AD42" i="1"/>
  <c r="AD41" i="1"/>
  <c r="AM41" i="1" s="1"/>
  <c r="AD40" i="1"/>
  <c r="AM40" i="1" s="1"/>
  <c r="AD39" i="1"/>
  <c r="AM39" i="1" s="1"/>
  <c r="AD38" i="1"/>
  <c r="AD37" i="1"/>
  <c r="AM37" i="1" s="1"/>
  <c r="AD36" i="1"/>
  <c r="AM36" i="1" s="1"/>
  <c r="AD35" i="1"/>
  <c r="AM35" i="1" s="1"/>
  <c r="AD34" i="1"/>
  <c r="AD33" i="1"/>
  <c r="AM33" i="1" s="1"/>
  <c r="AD32" i="1"/>
  <c r="AM32" i="1" s="1"/>
  <c r="AD31" i="1"/>
  <c r="AM31" i="1" s="1"/>
  <c r="AD30" i="1"/>
  <c r="AD29" i="1"/>
  <c r="AM29" i="1" s="1"/>
  <c r="AD28" i="1"/>
  <c r="AM28" i="1" s="1"/>
  <c r="AD27" i="1"/>
  <c r="AM27" i="1" s="1"/>
  <c r="AD26" i="1"/>
  <c r="AD25" i="1"/>
  <c r="AM25" i="1" s="1"/>
  <c r="AD24" i="1"/>
  <c r="AM24" i="1" s="1"/>
  <c r="AD23" i="1"/>
  <c r="AM23" i="1" s="1"/>
  <c r="AD22" i="1"/>
  <c r="AD21" i="1"/>
  <c r="AM21" i="1" s="1"/>
  <c r="AD20" i="1"/>
  <c r="AM20" i="1" s="1"/>
  <c r="AD19" i="1"/>
  <c r="AM19" i="1" s="1"/>
  <c r="AD18" i="1"/>
  <c r="AD17" i="1"/>
  <c r="AM17" i="1" s="1"/>
  <c r="AD16" i="1"/>
  <c r="AM16" i="1" s="1"/>
  <c r="AD15" i="1"/>
  <c r="AM15" i="1" s="1"/>
  <c r="AD14" i="1"/>
  <c r="AD13" i="1"/>
  <c r="AM13" i="1" s="1"/>
  <c r="AD12" i="1"/>
  <c r="AM12" i="1" s="1"/>
  <c r="AD11" i="1"/>
  <c r="AM11" i="1" s="1"/>
  <c r="AD10" i="1"/>
  <c r="AD9" i="1"/>
  <c r="AM9" i="1" s="1"/>
  <c r="AD8" i="1"/>
  <c r="AM8" i="1" s="1"/>
  <c r="AD7" i="1"/>
  <c r="AM7" i="1" s="1"/>
  <c r="AD6" i="1"/>
  <c r="AD5" i="1"/>
  <c r="AF1969" i="1"/>
  <c r="AF1968" i="1"/>
  <c r="AF1967" i="1"/>
  <c r="AF1966" i="1"/>
  <c r="AF1965" i="1"/>
  <c r="AF1964" i="1"/>
  <c r="AF1963" i="1"/>
  <c r="AF1962" i="1"/>
  <c r="AF1961" i="1"/>
  <c r="AF1960" i="1"/>
  <c r="AF1959" i="1"/>
  <c r="AF1958" i="1"/>
  <c r="AF1957" i="1"/>
  <c r="AF1956" i="1"/>
  <c r="AF1955" i="1"/>
  <c r="AF1954" i="1"/>
  <c r="AF1953" i="1"/>
  <c r="AF1952" i="1"/>
  <c r="AF1951" i="1"/>
  <c r="AF1950" i="1"/>
  <c r="AF1949" i="1"/>
  <c r="AF1948" i="1"/>
  <c r="AF1947" i="1"/>
  <c r="AF1946" i="1"/>
  <c r="AF1945" i="1"/>
  <c r="AF1944" i="1"/>
  <c r="AF1943" i="1"/>
  <c r="AF1942" i="1"/>
  <c r="AF1941" i="1"/>
  <c r="AF1940" i="1"/>
  <c r="AF1939" i="1"/>
  <c r="AF1938" i="1"/>
  <c r="AF1937" i="1"/>
  <c r="AF1936" i="1"/>
  <c r="AF1935" i="1"/>
  <c r="AF1934" i="1"/>
  <c r="AF1933" i="1"/>
  <c r="AF1932" i="1"/>
  <c r="AF1931" i="1"/>
  <c r="AF1930" i="1"/>
  <c r="AF1929" i="1"/>
  <c r="AF1928" i="1"/>
  <c r="AF1927" i="1"/>
  <c r="AF1926" i="1"/>
  <c r="AF1925" i="1"/>
  <c r="AF1924" i="1"/>
  <c r="AF1923" i="1"/>
  <c r="AF1922" i="1"/>
  <c r="AF1921" i="1"/>
  <c r="AF1920" i="1"/>
  <c r="AF1919" i="1"/>
  <c r="AF1918" i="1"/>
  <c r="AF1917" i="1"/>
  <c r="AF1916" i="1"/>
  <c r="AF1915" i="1"/>
  <c r="AF1914" i="1"/>
  <c r="AF1913" i="1"/>
  <c r="AF1912" i="1"/>
  <c r="AF1911" i="1"/>
  <c r="AF1910" i="1"/>
  <c r="AF1909" i="1"/>
  <c r="AF1908" i="1"/>
  <c r="AF1907" i="1"/>
  <c r="AF1906" i="1"/>
  <c r="AF1905" i="1"/>
  <c r="AF1904" i="1"/>
  <c r="AF1903" i="1"/>
  <c r="AF1902" i="1"/>
  <c r="AF1901" i="1"/>
  <c r="AF1900" i="1"/>
  <c r="AF1899" i="1"/>
  <c r="AF1898" i="1"/>
  <c r="AF1897" i="1"/>
  <c r="AF1896" i="1"/>
  <c r="AF1895" i="1"/>
  <c r="AF1894" i="1"/>
  <c r="AF1893" i="1"/>
  <c r="AF1892" i="1"/>
  <c r="AF1891" i="1"/>
  <c r="AF1890" i="1"/>
  <c r="AF1889" i="1"/>
  <c r="AF1888" i="1"/>
  <c r="AF1887" i="1"/>
  <c r="AF1886" i="1"/>
  <c r="AF1885" i="1"/>
  <c r="AF1884" i="1"/>
  <c r="AF1883" i="1"/>
  <c r="AF1882" i="1"/>
  <c r="AF1881" i="1"/>
  <c r="AF1880" i="1"/>
  <c r="AF1879" i="1"/>
  <c r="AF1878" i="1"/>
  <c r="AF1877" i="1"/>
  <c r="AF1876" i="1"/>
  <c r="AF1875" i="1"/>
  <c r="AF1874" i="1"/>
  <c r="AF1873" i="1"/>
  <c r="AF1872" i="1"/>
  <c r="AF1871" i="1"/>
  <c r="AF1870" i="1"/>
  <c r="AF1869" i="1"/>
  <c r="AF1868" i="1"/>
  <c r="AF1867" i="1"/>
  <c r="AF1866" i="1"/>
  <c r="AF1865" i="1"/>
  <c r="AF1864" i="1"/>
  <c r="AF1863" i="1"/>
  <c r="AF1862" i="1"/>
  <c r="AF1861" i="1"/>
  <c r="AF1860" i="1"/>
  <c r="AF1859" i="1"/>
  <c r="AF1858" i="1"/>
  <c r="AF1857" i="1"/>
  <c r="AF1856" i="1"/>
  <c r="AF1855" i="1"/>
  <c r="AF1854" i="1"/>
  <c r="AF1853" i="1"/>
  <c r="AF1852" i="1"/>
  <c r="AF1851" i="1"/>
  <c r="AF1850" i="1"/>
  <c r="AF1849" i="1"/>
  <c r="AF1848" i="1"/>
  <c r="AF1847" i="1"/>
  <c r="AF1846" i="1"/>
  <c r="AF1845" i="1"/>
  <c r="AF1844" i="1"/>
  <c r="AF1843" i="1"/>
  <c r="AF1842" i="1"/>
  <c r="AF1841" i="1"/>
  <c r="AF1840" i="1"/>
  <c r="AF1839" i="1"/>
  <c r="AF1838" i="1"/>
  <c r="AF1837" i="1"/>
  <c r="AF1836" i="1"/>
  <c r="AF1835" i="1"/>
  <c r="AF1834" i="1"/>
  <c r="AF1833" i="1"/>
  <c r="AF1832" i="1"/>
  <c r="AF1831" i="1"/>
  <c r="AF1830" i="1"/>
  <c r="AF1829" i="1"/>
  <c r="AF1828" i="1"/>
  <c r="AF1827" i="1"/>
  <c r="AF1826" i="1"/>
  <c r="AF1825" i="1"/>
  <c r="AF1824" i="1"/>
  <c r="AF1823" i="1"/>
  <c r="AF1822" i="1"/>
  <c r="AF1821" i="1"/>
  <c r="AF1820" i="1"/>
  <c r="AF1819" i="1"/>
  <c r="AF1818" i="1"/>
  <c r="AF1817" i="1"/>
  <c r="AF1816" i="1"/>
  <c r="AF1815" i="1"/>
  <c r="AF1814" i="1"/>
  <c r="AF1813" i="1"/>
  <c r="AF1812" i="1"/>
  <c r="AF1811" i="1"/>
  <c r="AF1810" i="1"/>
  <c r="AF1809" i="1"/>
  <c r="AF1808" i="1"/>
  <c r="AF1807" i="1"/>
  <c r="AF1806" i="1"/>
  <c r="AF1805" i="1"/>
  <c r="AF1804" i="1"/>
  <c r="AF1803" i="1"/>
  <c r="AF1802" i="1"/>
  <c r="AF1801" i="1"/>
  <c r="AF1800" i="1"/>
  <c r="AF1799" i="1"/>
  <c r="AF1798" i="1"/>
  <c r="AF1797" i="1"/>
  <c r="AF1796" i="1"/>
  <c r="AF1795" i="1"/>
  <c r="AF1794" i="1"/>
  <c r="AF1793" i="1"/>
  <c r="AF1792" i="1"/>
  <c r="AF1791" i="1"/>
  <c r="AF1790" i="1"/>
  <c r="AF1789" i="1"/>
  <c r="AF1788" i="1"/>
  <c r="AF1787" i="1"/>
  <c r="AF1786" i="1"/>
  <c r="AF1785" i="1"/>
  <c r="AF1784" i="1"/>
  <c r="AF1783" i="1"/>
  <c r="AF1782" i="1"/>
  <c r="AF1781" i="1"/>
  <c r="AF1780" i="1"/>
  <c r="AF1779" i="1"/>
  <c r="AF1778" i="1"/>
  <c r="AF1777" i="1"/>
  <c r="AF1776" i="1"/>
  <c r="AF1775" i="1"/>
  <c r="AF1774" i="1"/>
  <c r="AF1773" i="1"/>
  <c r="AF1772" i="1"/>
  <c r="AF1771" i="1"/>
  <c r="AF1770" i="1"/>
  <c r="AF1769" i="1"/>
  <c r="AF1768" i="1"/>
  <c r="AF1767" i="1"/>
  <c r="AF1766" i="1"/>
  <c r="AF1765" i="1"/>
  <c r="AF1764" i="1"/>
  <c r="AF1763" i="1"/>
  <c r="AF1762" i="1"/>
  <c r="AF1761" i="1"/>
  <c r="AF1760" i="1"/>
  <c r="AF1759" i="1"/>
  <c r="AF1758" i="1"/>
  <c r="AF1757" i="1"/>
  <c r="AF1756" i="1"/>
  <c r="AF1755" i="1"/>
  <c r="AF1754" i="1"/>
  <c r="AF1753" i="1"/>
  <c r="AF1752" i="1"/>
  <c r="AF1751" i="1"/>
  <c r="AF1750" i="1"/>
  <c r="AF1749" i="1"/>
  <c r="AF1748" i="1"/>
  <c r="AF1747" i="1"/>
  <c r="AF1746" i="1"/>
  <c r="AF1745" i="1"/>
  <c r="AF1744" i="1"/>
  <c r="AF1743" i="1"/>
  <c r="AF1742" i="1"/>
  <c r="AF1741" i="1"/>
  <c r="AF1740" i="1"/>
  <c r="AF1739" i="1"/>
  <c r="AF1738" i="1"/>
  <c r="AF1737" i="1"/>
  <c r="AF1736" i="1"/>
  <c r="AF1735" i="1"/>
  <c r="AF1734" i="1"/>
  <c r="AF1733" i="1"/>
  <c r="AF1732" i="1"/>
  <c r="AF1731" i="1"/>
  <c r="AF1730" i="1"/>
  <c r="AF1729" i="1"/>
  <c r="AF1728" i="1"/>
  <c r="AF1727" i="1"/>
  <c r="AF1726" i="1"/>
  <c r="AF1725" i="1"/>
  <c r="AF1724" i="1"/>
  <c r="AF1723" i="1"/>
  <c r="AF1722" i="1"/>
  <c r="AF1721" i="1"/>
  <c r="AF1720" i="1"/>
  <c r="AF1719" i="1"/>
  <c r="AF1718" i="1"/>
  <c r="AF1717" i="1"/>
  <c r="AF1716" i="1"/>
  <c r="AF1715" i="1"/>
  <c r="AF1714" i="1"/>
  <c r="AF1713" i="1"/>
  <c r="AF1712" i="1"/>
  <c r="AF1711" i="1"/>
  <c r="AF1710" i="1"/>
  <c r="AF1709" i="1"/>
  <c r="AF1708" i="1"/>
  <c r="AF1707" i="1"/>
  <c r="AF1706" i="1"/>
  <c r="AF1705" i="1"/>
  <c r="AF1704" i="1"/>
  <c r="AF1703" i="1"/>
  <c r="AF1702" i="1"/>
  <c r="AF1701" i="1"/>
  <c r="AF1700" i="1"/>
  <c r="AF1699" i="1"/>
  <c r="AF1698" i="1"/>
  <c r="AF1697" i="1"/>
  <c r="AF1696" i="1"/>
  <c r="AF1695" i="1"/>
  <c r="AF1694" i="1"/>
  <c r="AF1693" i="1"/>
  <c r="AF1692" i="1"/>
  <c r="AF1691" i="1"/>
  <c r="AF1690" i="1"/>
  <c r="AF1689" i="1"/>
  <c r="AF1688" i="1"/>
  <c r="AF1687" i="1"/>
  <c r="AF1686" i="1"/>
  <c r="AF1685" i="1"/>
  <c r="AF1684" i="1"/>
  <c r="AF1683" i="1"/>
  <c r="AF1682" i="1"/>
  <c r="AF1681" i="1"/>
  <c r="AF1680" i="1"/>
  <c r="AF1679" i="1"/>
  <c r="AF1678" i="1"/>
  <c r="AF1677" i="1"/>
  <c r="AF1676" i="1"/>
  <c r="AF1675" i="1"/>
  <c r="AF1674" i="1"/>
  <c r="AF1673" i="1"/>
  <c r="AF1672" i="1"/>
  <c r="AF1671" i="1"/>
  <c r="AF1670" i="1"/>
  <c r="AF1669" i="1"/>
  <c r="AF1668" i="1"/>
  <c r="AF1667" i="1"/>
  <c r="AF1666" i="1"/>
  <c r="AF1665" i="1"/>
  <c r="AF1664" i="1"/>
  <c r="AF1663" i="1"/>
  <c r="AF1662" i="1"/>
  <c r="AF1661" i="1"/>
  <c r="AF1660" i="1"/>
  <c r="AF1659" i="1"/>
  <c r="AF1658" i="1"/>
  <c r="AF1657" i="1"/>
  <c r="AF1656" i="1"/>
  <c r="AF1655" i="1"/>
  <c r="AF1654" i="1"/>
  <c r="AF1653" i="1"/>
  <c r="AF1652" i="1"/>
  <c r="AF1651" i="1"/>
  <c r="AF1650" i="1"/>
  <c r="AF1649" i="1"/>
  <c r="AF1648" i="1"/>
  <c r="AF1647" i="1"/>
  <c r="AF1646" i="1"/>
  <c r="AF1645" i="1"/>
  <c r="AF1644" i="1"/>
  <c r="AF1643" i="1"/>
  <c r="AF1642" i="1"/>
  <c r="AF1641" i="1"/>
  <c r="AF1640" i="1"/>
  <c r="AF1639" i="1"/>
  <c r="AF1638" i="1"/>
  <c r="AF1637" i="1"/>
  <c r="AF1636" i="1"/>
  <c r="AF1635" i="1"/>
  <c r="AF1634" i="1"/>
  <c r="AF1633" i="1"/>
  <c r="AF1632" i="1"/>
  <c r="AF1631" i="1"/>
  <c r="AF1630" i="1"/>
  <c r="AF1629" i="1"/>
  <c r="AF1628" i="1"/>
  <c r="AF1627" i="1"/>
  <c r="AF1626" i="1"/>
  <c r="AF1625" i="1"/>
  <c r="AF1624" i="1"/>
  <c r="AF1623" i="1"/>
  <c r="AF1622" i="1"/>
  <c r="AF1621" i="1"/>
  <c r="AF1620" i="1"/>
  <c r="AF1619" i="1"/>
  <c r="AF1618" i="1"/>
  <c r="AF1617" i="1"/>
  <c r="AF1616" i="1"/>
  <c r="AF1615" i="1"/>
  <c r="AF1614" i="1"/>
  <c r="AF1613" i="1"/>
  <c r="AF1612" i="1"/>
  <c r="AF1611" i="1"/>
  <c r="AF1610" i="1"/>
  <c r="AF1609" i="1"/>
  <c r="AF1608" i="1"/>
  <c r="AF1607" i="1"/>
  <c r="AF1606" i="1"/>
  <c r="AF1605" i="1"/>
  <c r="AF1604" i="1"/>
  <c r="AF1603" i="1"/>
  <c r="AF1602" i="1"/>
  <c r="AF1601" i="1"/>
  <c r="AF1600" i="1"/>
  <c r="AF1599" i="1"/>
  <c r="AF1598" i="1"/>
  <c r="AF1597" i="1"/>
  <c r="AF1596" i="1"/>
  <c r="AF1595" i="1"/>
  <c r="AF1594" i="1"/>
  <c r="AF1593" i="1"/>
  <c r="AF1592" i="1"/>
  <c r="AF1591" i="1"/>
  <c r="AF1590" i="1"/>
  <c r="AF1589" i="1"/>
  <c r="AF1588" i="1"/>
  <c r="AF1587" i="1"/>
  <c r="AF1586" i="1"/>
  <c r="AF1585" i="1"/>
  <c r="AF1584" i="1"/>
  <c r="AF1583" i="1"/>
  <c r="AF1582" i="1"/>
  <c r="AF1581" i="1"/>
  <c r="AF1580" i="1"/>
  <c r="AF1579" i="1"/>
  <c r="AF1578" i="1"/>
  <c r="AF1577" i="1"/>
  <c r="AF1576" i="1"/>
  <c r="AF1575" i="1"/>
  <c r="AF1574" i="1"/>
  <c r="AF1573" i="1"/>
  <c r="AF1572" i="1"/>
  <c r="AF1571" i="1"/>
  <c r="AF1570" i="1"/>
  <c r="AF1569" i="1"/>
  <c r="AF1568" i="1"/>
  <c r="AF1567" i="1"/>
  <c r="AF1566" i="1"/>
  <c r="AF1565" i="1"/>
  <c r="AF1564" i="1"/>
  <c r="AF1563" i="1"/>
  <c r="AF1562" i="1"/>
  <c r="AF1561" i="1"/>
  <c r="AF1560" i="1"/>
  <c r="AF1559" i="1"/>
  <c r="AF1558" i="1"/>
  <c r="AF1557" i="1"/>
  <c r="AF1556" i="1"/>
  <c r="AF1555" i="1"/>
  <c r="AF1554" i="1"/>
  <c r="AF1553" i="1"/>
  <c r="AF1552" i="1"/>
  <c r="AF1551" i="1"/>
  <c r="AF1550" i="1"/>
  <c r="AF1549" i="1"/>
  <c r="AF1548" i="1"/>
  <c r="AF1547" i="1"/>
  <c r="AF1546" i="1"/>
  <c r="AF1545" i="1"/>
  <c r="AF1544" i="1"/>
  <c r="AF1543" i="1"/>
  <c r="AF1542" i="1"/>
  <c r="AF1541" i="1"/>
  <c r="AF1540" i="1"/>
  <c r="AF1539" i="1"/>
  <c r="AF1538" i="1"/>
  <c r="AF1537" i="1"/>
  <c r="AF1536" i="1"/>
  <c r="AF1535" i="1"/>
  <c r="AF1534" i="1"/>
  <c r="AF1533" i="1"/>
  <c r="AF1532" i="1"/>
  <c r="AF1531" i="1"/>
  <c r="AF1530" i="1"/>
  <c r="AF1529" i="1"/>
  <c r="AF1528" i="1"/>
  <c r="AF1527" i="1"/>
  <c r="AF1526" i="1"/>
  <c r="AF1525" i="1"/>
  <c r="AF1524" i="1"/>
  <c r="AF1523" i="1"/>
  <c r="AF1522" i="1"/>
  <c r="AF1521" i="1"/>
  <c r="AF1520" i="1"/>
  <c r="AF1519" i="1"/>
  <c r="AF1518" i="1"/>
  <c r="AF1517" i="1"/>
  <c r="AF1516" i="1"/>
  <c r="AF1515" i="1"/>
  <c r="AF1514" i="1"/>
  <c r="AF1513" i="1"/>
  <c r="AF1512" i="1"/>
  <c r="AF1511" i="1"/>
  <c r="AF1510" i="1"/>
  <c r="AF1509" i="1"/>
  <c r="AF1508" i="1"/>
  <c r="AF1507" i="1"/>
  <c r="AF1506" i="1"/>
  <c r="AF1505" i="1"/>
  <c r="AF1504" i="1"/>
  <c r="AF1503" i="1"/>
  <c r="AF1502" i="1"/>
  <c r="AF1501" i="1"/>
  <c r="AF1500" i="1"/>
  <c r="AF1499" i="1"/>
  <c r="AF1498" i="1"/>
  <c r="AF1497" i="1"/>
  <c r="AF1496" i="1"/>
  <c r="AF1495" i="1"/>
  <c r="AF1494" i="1"/>
  <c r="AF1493" i="1"/>
  <c r="AF1492" i="1"/>
  <c r="AF1491" i="1"/>
  <c r="AF1490" i="1"/>
  <c r="AF1489" i="1"/>
  <c r="AF1488" i="1"/>
  <c r="AF1487" i="1"/>
  <c r="AF1486" i="1"/>
  <c r="AF1485" i="1"/>
  <c r="AF1484" i="1"/>
  <c r="AF1483" i="1"/>
  <c r="AF1482" i="1"/>
  <c r="AF1481" i="1"/>
  <c r="AF1480" i="1"/>
  <c r="AF1479" i="1"/>
  <c r="AF1478" i="1"/>
  <c r="AF1477" i="1"/>
  <c r="AF1476" i="1"/>
  <c r="AF1475" i="1"/>
  <c r="AF1474" i="1"/>
  <c r="AF1473" i="1"/>
  <c r="AF1472" i="1"/>
  <c r="AF1471" i="1"/>
  <c r="AF1470" i="1"/>
  <c r="AF1469" i="1"/>
  <c r="AF1468" i="1"/>
  <c r="AF1467" i="1"/>
  <c r="AF1466" i="1"/>
  <c r="AF1465" i="1"/>
  <c r="AF1464" i="1"/>
  <c r="AF1463" i="1"/>
  <c r="AF1462" i="1"/>
  <c r="AF1461" i="1"/>
  <c r="AF1460" i="1"/>
  <c r="AF1459" i="1"/>
  <c r="AF1458" i="1"/>
  <c r="AF1457" i="1"/>
  <c r="AF1456" i="1"/>
  <c r="AF1455" i="1"/>
  <c r="AF1454" i="1"/>
  <c r="AF1453" i="1"/>
  <c r="AF1452" i="1"/>
  <c r="AF1451" i="1"/>
  <c r="AF1450" i="1"/>
  <c r="AF1449" i="1"/>
  <c r="AF1448" i="1"/>
  <c r="AF1447" i="1"/>
  <c r="AF1446" i="1"/>
  <c r="AF1445" i="1"/>
  <c r="AF1444" i="1"/>
  <c r="AF1443" i="1"/>
  <c r="AF1442" i="1"/>
  <c r="AF1441" i="1"/>
  <c r="AF1440" i="1"/>
  <c r="AF1439" i="1"/>
  <c r="AF1438" i="1"/>
  <c r="AF1437" i="1"/>
  <c r="AF1436" i="1"/>
  <c r="AF1435" i="1"/>
  <c r="AF1434" i="1"/>
  <c r="AF1433" i="1"/>
  <c r="AF1432" i="1"/>
  <c r="AF1431" i="1"/>
  <c r="AF1430" i="1"/>
  <c r="AF1429" i="1"/>
  <c r="AF1428" i="1"/>
  <c r="AF1427" i="1"/>
  <c r="AF1426" i="1"/>
  <c r="AF1425" i="1"/>
  <c r="AF1424" i="1"/>
  <c r="AF1423" i="1"/>
  <c r="AF1422" i="1"/>
  <c r="AF1421" i="1"/>
  <c r="AF1420" i="1"/>
  <c r="AF1419" i="1"/>
  <c r="AF1418" i="1"/>
  <c r="AF1417" i="1"/>
  <c r="AF1416" i="1"/>
  <c r="AF1415" i="1"/>
  <c r="AF1414" i="1"/>
  <c r="AF1413" i="1"/>
  <c r="AF1412" i="1"/>
  <c r="AF1411" i="1"/>
  <c r="AF1410" i="1"/>
  <c r="AF1409" i="1"/>
  <c r="AF1408" i="1"/>
  <c r="AF1407" i="1"/>
  <c r="AF1406" i="1"/>
  <c r="AF1405" i="1"/>
  <c r="AF1404" i="1"/>
  <c r="AF1403" i="1"/>
  <c r="AF1402" i="1"/>
  <c r="AF1401" i="1"/>
  <c r="AF1400" i="1"/>
  <c r="AF1399" i="1"/>
  <c r="AF1398" i="1"/>
  <c r="AF1397" i="1"/>
  <c r="AF1396" i="1"/>
  <c r="AF1395" i="1"/>
  <c r="AF1394" i="1"/>
  <c r="AF1393" i="1"/>
  <c r="AF1392" i="1"/>
  <c r="AF1391" i="1"/>
  <c r="AF1390" i="1"/>
  <c r="AF1389" i="1"/>
  <c r="AF1388" i="1"/>
  <c r="AF1387" i="1"/>
  <c r="AF1386" i="1"/>
  <c r="AF1385" i="1"/>
  <c r="AF1384" i="1"/>
  <c r="AF1383" i="1"/>
  <c r="AF1382" i="1"/>
  <c r="AF1381" i="1"/>
  <c r="AF1380" i="1"/>
  <c r="AF1379" i="1"/>
  <c r="AF1378" i="1"/>
  <c r="AF1377" i="1"/>
  <c r="AF1376" i="1"/>
  <c r="AF1375" i="1"/>
  <c r="AF1374" i="1"/>
  <c r="AF1373" i="1"/>
  <c r="AF1372" i="1"/>
  <c r="AF1371" i="1"/>
  <c r="AF1370" i="1"/>
  <c r="AF1369" i="1"/>
  <c r="AF1368" i="1"/>
  <c r="AF1367" i="1"/>
  <c r="AF1366" i="1"/>
  <c r="AF1365" i="1"/>
  <c r="AF1364" i="1"/>
  <c r="AF1363" i="1"/>
  <c r="AF1362" i="1"/>
  <c r="AF1361" i="1"/>
  <c r="AF1360" i="1"/>
  <c r="AF1359" i="1"/>
  <c r="AF1358" i="1"/>
  <c r="AF1357" i="1"/>
  <c r="AF1356" i="1"/>
  <c r="AF1355" i="1"/>
  <c r="AF1354" i="1"/>
  <c r="AF1353" i="1"/>
  <c r="AF1352" i="1"/>
  <c r="AF1351" i="1"/>
  <c r="AF1350" i="1"/>
  <c r="AF1349" i="1"/>
  <c r="AF1348" i="1"/>
  <c r="AF1347" i="1"/>
  <c r="AF1346" i="1"/>
  <c r="AF1345" i="1"/>
  <c r="AF1344" i="1"/>
  <c r="AF1343" i="1"/>
  <c r="AF1342" i="1"/>
  <c r="AF1341" i="1"/>
  <c r="AF1340" i="1"/>
  <c r="AF1339" i="1"/>
  <c r="AF1338" i="1"/>
  <c r="AF1337" i="1"/>
  <c r="AF1336" i="1"/>
  <c r="AF1335" i="1"/>
  <c r="AF1334" i="1"/>
  <c r="AF1333" i="1"/>
  <c r="AF1332" i="1"/>
  <c r="AF1331" i="1"/>
  <c r="AF1330" i="1"/>
  <c r="AF1329" i="1"/>
  <c r="AF1328" i="1"/>
  <c r="AF1327" i="1"/>
  <c r="AF1326" i="1"/>
  <c r="AF1325" i="1"/>
  <c r="AF1324" i="1"/>
  <c r="AF1323" i="1"/>
  <c r="AF1322" i="1"/>
  <c r="AF1321" i="1"/>
  <c r="AF1320" i="1"/>
  <c r="AF1319" i="1"/>
  <c r="AF1318" i="1"/>
  <c r="AF1317" i="1"/>
  <c r="AF1316" i="1"/>
  <c r="AF1315" i="1"/>
  <c r="AF1314" i="1"/>
  <c r="AF1313" i="1"/>
  <c r="AF1312" i="1"/>
  <c r="AF1311" i="1"/>
  <c r="AF1310" i="1"/>
  <c r="AF1309" i="1"/>
  <c r="AF1308" i="1"/>
  <c r="AF1307" i="1"/>
  <c r="AF1306" i="1"/>
  <c r="AF1305" i="1"/>
  <c r="AF1304" i="1"/>
  <c r="AF1303" i="1"/>
  <c r="AF1302" i="1"/>
  <c r="AF1301" i="1"/>
  <c r="AF1300" i="1"/>
  <c r="AF1299" i="1"/>
  <c r="AF1298" i="1"/>
  <c r="AF1297" i="1"/>
  <c r="AF1296" i="1"/>
  <c r="AF1295" i="1"/>
  <c r="AF1294" i="1"/>
  <c r="AF1293" i="1"/>
  <c r="AF1292" i="1"/>
  <c r="AF1291" i="1"/>
  <c r="AF1290" i="1"/>
  <c r="AF1289" i="1"/>
  <c r="AF1288" i="1"/>
  <c r="AF1287" i="1"/>
  <c r="AF1286" i="1"/>
  <c r="AF1285" i="1"/>
  <c r="AF1284" i="1"/>
  <c r="AF1283" i="1"/>
  <c r="AF1282" i="1"/>
  <c r="AF1281" i="1"/>
  <c r="AF1280" i="1"/>
  <c r="AF1279" i="1"/>
  <c r="AF1278" i="1"/>
  <c r="AF1277" i="1"/>
  <c r="AF1276" i="1"/>
  <c r="AF1275" i="1"/>
  <c r="AF1274" i="1"/>
  <c r="AF1273" i="1"/>
  <c r="AF1272" i="1"/>
  <c r="AF1271" i="1"/>
  <c r="AF1270" i="1"/>
  <c r="AF1269" i="1"/>
  <c r="AF1268" i="1"/>
  <c r="AF1267" i="1"/>
  <c r="AF1266" i="1"/>
  <c r="AF1265" i="1"/>
  <c r="AF1264" i="1"/>
  <c r="AF1263" i="1"/>
  <c r="AF1262" i="1"/>
  <c r="AF1261" i="1"/>
  <c r="AF1260" i="1"/>
  <c r="AF1259" i="1"/>
  <c r="AF1258" i="1"/>
  <c r="AF1257" i="1"/>
  <c r="AF1256" i="1"/>
  <c r="AF1255" i="1"/>
  <c r="AF1254" i="1"/>
  <c r="AF1253" i="1"/>
  <c r="AF1252" i="1"/>
  <c r="AF1251" i="1"/>
  <c r="AF1250" i="1"/>
  <c r="AF1249" i="1"/>
  <c r="AF1248" i="1"/>
  <c r="AF1247" i="1"/>
  <c r="AF1246" i="1"/>
  <c r="AF1245" i="1"/>
  <c r="AF1244" i="1"/>
  <c r="AF1243" i="1"/>
  <c r="AF1242" i="1"/>
  <c r="AF1241" i="1"/>
  <c r="AF1240" i="1"/>
  <c r="AF1239" i="1"/>
  <c r="AF1238" i="1"/>
  <c r="AF1237" i="1"/>
  <c r="AF1236" i="1"/>
  <c r="AF1235" i="1"/>
  <c r="AF1234" i="1"/>
  <c r="AF1233" i="1"/>
  <c r="AF1232" i="1"/>
  <c r="AF1231" i="1"/>
  <c r="AF1230" i="1"/>
  <c r="AF1229" i="1"/>
  <c r="AF1228" i="1"/>
  <c r="AF1227" i="1"/>
  <c r="AF1226" i="1"/>
  <c r="AF1225" i="1"/>
  <c r="AF1224" i="1"/>
  <c r="AF1223" i="1"/>
  <c r="AF1222" i="1"/>
  <c r="AF1221" i="1"/>
  <c r="AF1220" i="1"/>
  <c r="AF1219" i="1"/>
  <c r="AF1218" i="1"/>
  <c r="AF1217" i="1"/>
  <c r="AF1216" i="1"/>
  <c r="AF1215" i="1"/>
  <c r="AF1214" i="1"/>
  <c r="AF1213" i="1"/>
  <c r="AF1212" i="1"/>
  <c r="AF1211" i="1"/>
  <c r="AF1210" i="1"/>
  <c r="AF1209" i="1"/>
  <c r="AF1208" i="1"/>
  <c r="AF1207" i="1"/>
  <c r="AF1206" i="1"/>
  <c r="AF1205" i="1"/>
  <c r="AF1204" i="1"/>
  <c r="AF1203" i="1"/>
  <c r="AF1202" i="1"/>
  <c r="AF1201" i="1"/>
  <c r="AF1200" i="1"/>
  <c r="AF1199" i="1"/>
  <c r="AF1198" i="1"/>
  <c r="AF1197" i="1"/>
  <c r="AF1196" i="1"/>
  <c r="AF1195" i="1"/>
  <c r="AF1194" i="1"/>
  <c r="AF1193" i="1"/>
  <c r="AF1192" i="1"/>
  <c r="AF1191" i="1"/>
  <c r="AF1190" i="1"/>
  <c r="AF1189" i="1"/>
  <c r="AF1188" i="1"/>
  <c r="AF1187" i="1"/>
  <c r="AF1186" i="1"/>
  <c r="AF1185" i="1"/>
  <c r="AF1184" i="1"/>
  <c r="AF1183" i="1"/>
  <c r="AF1182" i="1"/>
  <c r="AF1181" i="1"/>
  <c r="AF1180" i="1"/>
  <c r="AF1179" i="1"/>
  <c r="AF1178" i="1"/>
  <c r="AF1177" i="1"/>
  <c r="AF1176" i="1"/>
  <c r="AF1175" i="1"/>
  <c r="AF1174" i="1"/>
  <c r="AF1173" i="1"/>
  <c r="AF1172" i="1"/>
  <c r="AF1171" i="1"/>
  <c r="AF1170" i="1"/>
  <c r="AF1169" i="1"/>
  <c r="AF1168" i="1"/>
  <c r="AF1167" i="1"/>
  <c r="AF1166" i="1"/>
  <c r="AF1165" i="1"/>
  <c r="AF1164" i="1"/>
  <c r="AF1163" i="1"/>
  <c r="AF1162" i="1"/>
  <c r="AF1161" i="1"/>
  <c r="AF1160" i="1"/>
  <c r="AF1159" i="1"/>
  <c r="AF1158" i="1"/>
  <c r="AF1157" i="1"/>
  <c r="AF1156" i="1"/>
  <c r="AF1155" i="1"/>
  <c r="AF1154" i="1"/>
  <c r="AF1153" i="1"/>
  <c r="AF1152" i="1"/>
  <c r="AF1151" i="1"/>
  <c r="AF1150" i="1"/>
  <c r="AF1149" i="1"/>
  <c r="AF1148" i="1"/>
  <c r="AF1147" i="1"/>
  <c r="AF1146" i="1"/>
  <c r="AF1145" i="1"/>
  <c r="AF1144" i="1"/>
  <c r="AF1143" i="1"/>
  <c r="AF1142" i="1"/>
  <c r="AF1141" i="1"/>
  <c r="AF1140" i="1"/>
  <c r="AF1139" i="1"/>
  <c r="AF1138" i="1"/>
  <c r="AF1137" i="1"/>
  <c r="AF1136" i="1"/>
  <c r="AF1135" i="1"/>
  <c r="AF1134" i="1"/>
  <c r="AF1133" i="1"/>
  <c r="AF1132" i="1"/>
  <c r="AF1131" i="1"/>
  <c r="AF1130" i="1"/>
  <c r="AF1129" i="1"/>
  <c r="AF1128" i="1"/>
  <c r="AF1127" i="1"/>
  <c r="AF1126" i="1"/>
  <c r="AF1125" i="1"/>
  <c r="AF1124" i="1"/>
  <c r="AF1123" i="1"/>
  <c r="AF1122" i="1"/>
  <c r="AF1121" i="1"/>
  <c r="AF1120" i="1"/>
  <c r="AF1119" i="1"/>
  <c r="AF1118" i="1"/>
  <c r="AF1117" i="1"/>
  <c r="AF1116" i="1"/>
  <c r="AF1115" i="1"/>
  <c r="AF1114" i="1"/>
  <c r="AF1113" i="1"/>
  <c r="AF1112" i="1"/>
  <c r="AF1111" i="1"/>
  <c r="AF1110" i="1"/>
  <c r="AF1109" i="1"/>
  <c r="AF1108" i="1"/>
  <c r="AF1107" i="1"/>
  <c r="AF1106" i="1"/>
  <c r="AF1105" i="1"/>
  <c r="AF1104" i="1"/>
  <c r="AF1103" i="1"/>
  <c r="AF1102" i="1"/>
  <c r="AF1101" i="1"/>
  <c r="AF1100" i="1"/>
  <c r="AF1099" i="1"/>
  <c r="AF1098" i="1"/>
  <c r="AF1097" i="1"/>
  <c r="AF1096" i="1"/>
  <c r="AF1095" i="1"/>
  <c r="AF1094" i="1"/>
  <c r="AF1093" i="1"/>
  <c r="AF1092" i="1"/>
  <c r="AF1091" i="1"/>
  <c r="AF1090" i="1"/>
  <c r="AF1089" i="1"/>
  <c r="AF1088" i="1"/>
  <c r="AF1087" i="1"/>
  <c r="AF1086" i="1"/>
  <c r="AF1085" i="1"/>
  <c r="AF1084" i="1"/>
  <c r="AF1083" i="1"/>
  <c r="AF1082" i="1"/>
  <c r="AF1081" i="1"/>
  <c r="AF1080" i="1"/>
  <c r="AF1079" i="1"/>
  <c r="AF1078" i="1"/>
  <c r="AF1077" i="1"/>
  <c r="AF1076" i="1"/>
  <c r="AF1075" i="1"/>
  <c r="AF1074" i="1"/>
  <c r="AF1073" i="1"/>
  <c r="AF1072" i="1"/>
  <c r="AF1071" i="1"/>
  <c r="AF1070" i="1"/>
  <c r="AF1069" i="1"/>
  <c r="AF1068" i="1"/>
  <c r="AF1067" i="1"/>
  <c r="AF1066" i="1"/>
  <c r="AF1065" i="1"/>
  <c r="AF1064" i="1"/>
  <c r="AF1063" i="1"/>
  <c r="AF1062" i="1"/>
  <c r="AF1061" i="1"/>
  <c r="AF1060" i="1"/>
  <c r="AF1059" i="1"/>
  <c r="AF1058" i="1"/>
  <c r="AF1057" i="1"/>
  <c r="AF1056" i="1"/>
  <c r="AF1055" i="1"/>
  <c r="AF1054" i="1"/>
  <c r="AF1053" i="1"/>
  <c r="AF1052" i="1"/>
  <c r="AF1051" i="1"/>
  <c r="AF1050" i="1"/>
  <c r="AF1049" i="1"/>
  <c r="AF1048" i="1"/>
  <c r="AF1047" i="1"/>
  <c r="AF1046" i="1"/>
  <c r="AF1045" i="1"/>
  <c r="AF1044" i="1"/>
  <c r="AF1039" i="1"/>
  <c r="AF1038" i="1"/>
  <c r="AF1037" i="1"/>
  <c r="AF1036" i="1"/>
  <c r="AF1031" i="1"/>
  <c r="AF1030" i="1"/>
  <c r="AF1029" i="1"/>
  <c r="AF1028" i="1"/>
  <c r="AF1027" i="1"/>
  <c r="AF1026" i="1"/>
  <c r="AF1025" i="1"/>
  <c r="AF1024" i="1"/>
  <c r="AF1023" i="1"/>
  <c r="AF1022" i="1"/>
  <c r="AF1021" i="1"/>
  <c r="AF1020" i="1"/>
  <c r="AF1019" i="1"/>
  <c r="AF1018" i="1"/>
  <c r="AF1017" i="1"/>
  <c r="AF1016" i="1"/>
  <c r="AF1015" i="1"/>
  <c r="AF1014" i="1"/>
  <c r="AF1013" i="1"/>
  <c r="AF1012" i="1"/>
  <c r="AF1011" i="1"/>
  <c r="AF1010" i="1"/>
  <c r="AF1009" i="1"/>
  <c r="AF1008" i="1"/>
  <c r="AF1007" i="1"/>
  <c r="AF1006" i="1"/>
  <c r="AF1005" i="1"/>
  <c r="AF1004" i="1"/>
  <c r="AF1003" i="1"/>
  <c r="AF1002" i="1"/>
  <c r="AF1001" i="1"/>
  <c r="AF1000" i="1"/>
  <c r="AF999" i="1"/>
  <c r="AF998" i="1"/>
  <c r="AF997" i="1"/>
  <c r="AF996" i="1"/>
  <c r="AF995" i="1"/>
  <c r="AF994" i="1"/>
  <c r="AF993" i="1"/>
  <c r="AF992" i="1"/>
  <c r="AF991" i="1"/>
  <c r="AF990" i="1"/>
  <c r="AF989" i="1"/>
  <c r="AF988" i="1"/>
  <c r="AF987" i="1"/>
  <c r="AF986" i="1"/>
  <c r="AF985" i="1"/>
  <c r="AF984" i="1"/>
  <c r="AF983" i="1"/>
  <c r="AF982" i="1"/>
  <c r="AF981" i="1"/>
  <c r="AF980" i="1"/>
  <c r="AF979" i="1"/>
  <c r="AF978" i="1"/>
  <c r="AF977" i="1"/>
  <c r="AF976" i="1"/>
  <c r="AF975" i="1"/>
  <c r="AF974" i="1"/>
  <c r="AF973" i="1"/>
  <c r="AF972" i="1"/>
  <c r="AF971" i="1"/>
  <c r="AF970" i="1"/>
  <c r="AF969" i="1"/>
  <c r="AF968" i="1"/>
  <c r="AF967" i="1"/>
  <c r="AF966" i="1"/>
  <c r="AF965" i="1"/>
  <c r="AF964" i="1"/>
  <c r="AF963" i="1"/>
  <c r="AF962" i="1"/>
  <c r="AF961" i="1"/>
  <c r="AF960" i="1"/>
  <c r="AF959" i="1"/>
  <c r="AF958" i="1"/>
  <c r="AF957" i="1"/>
  <c r="AF956" i="1"/>
  <c r="AF955" i="1"/>
  <c r="AF954" i="1"/>
  <c r="AF953" i="1"/>
  <c r="AF952" i="1"/>
  <c r="AF951" i="1"/>
  <c r="AF950" i="1"/>
  <c r="AF949" i="1"/>
  <c r="AF948" i="1"/>
  <c r="AF947" i="1"/>
  <c r="AF946" i="1"/>
  <c r="AF945" i="1"/>
  <c r="AF944" i="1"/>
  <c r="AF943" i="1"/>
  <c r="AF942" i="1"/>
  <c r="AF941" i="1"/>
  <c r="AF940" i="1"/>
  <c r="AF939" i="1"/>
  <c r="AF938" i="1"/>
  <c r="AF937" i="1"/>
  <c r="AF936" i="1"/>
  <c r="AF935" i="1"/>
  <c r="AF934" i="1"/>
  <c r="AF933" i="1"/>
  <c r="AF932" i="1"/>
  <c r="AF931" i="1"/>
  <c r="AF930" i="1"/>
  <c r="AF929" i="1"/>
  <c r="AF928" i="1"/>
  <c r="AF927" i="1"/>
  <c r="AF926" i="1"/>
  <c r="AF925" i="1"/>
  <c r="AF924" i="1"/>
  <c r="AF923" i="1"/>
  <c r="AF922" i="1"/>
  <c r="AF921" i="1"/>
  <c r="AF920" i="1"/>
  <c r="AF919" i="1"/>
  <c r="AF918" i="1"/>
  <c r="AF917" i="1"/>
  <c r="AF916" i="1"/>
  <c r="AF915" i="1"/>
  <c r="AF914" i="1"/>
  <c r="AF913" i="1"/>
  <c r="AF912" i="1"/>
  <c r="AF911" i="1"/>
  <c r="AF910" i="1"/>
  <c r="AF909" i="1"/>
  <c r="AF908" i="1"/>
  <c r="AF907" i="1"/>
  <c r="AF906" i="1"/>
  <c r="AF905" i="1"/>
  <c r="AF904" i="1"/>
  <c r="AF903" i="1"/>
  <c r="AF902" i="1"/>
  <c r="AF901" i="1"/>
  <c r="AF900" i="1"/>
  <c r="AF899" i="1"/>
  <c r="AF898" i="1"/>
  <c r="AF897" i="1"/>
  <c r="AF896" i="1"/>
  <c r="AF895" i="1"/>
  <c r="AF894" i="1"/>
  <c r="AF893" i="1"/>
  <c r="AF892" i="1"/>
  <c r="AF891" i="1"/>
  <c r="AF890" i="1"/>
  <c r="AF889" i="1"/>
  <c r="AF888" i="1"/>
  <c r="AF887" i="1"/>
  <c r="AF886" i="1"/>
  <c r="AF885" i="1"/>
  <c r="AF884" i="1"/>
  <c r="AF883" i="1"/>
  <c r="AF882" i="1"/>
  <c r="AF881" i="1"/>
  <c r="AF880" i="1"/>
  <c r="AF879" i="1"/>
  <c r="AF878" i="1"/>
  <c r="AF877" i="1"/>
  <c r="AF876" i="1"/>
  <c r="AF875" i="1"/>
  <c r="AF874" i="1"/>
  <c r="AF873" i="1"/>
  <c r="AF872" i="1"/>
  <c r="AF871" i="1"/>
  <c r="AF870" i="1"/>
  <c r="AF869" i="1"/>
  <c r="AF868" i="1"/>
  <c r="AF867" i="1"/>
  <c r="AF866" i="1"/>
  <c r="AF865" i="1"/>
  <c r="AF864" i="1"/>
  <c r="AF863" i="1"/>
  <c r="AF862" i="1"/>
  <c r="AF861" i="1"/>
  <c r="AF860" i="1"/>
  <c r="AF859" i="1"/>
  <c r="AF858" i="1"/>
  <c r="AF857" i="1"/>
  <c r="AF854" i="1"/>
  <c r="AF853" i="1"/>
  <c r="AF852" i="1"/>
  <c r="AF851" i="1"/>
  <c r="AF850" i="1"/>
  <c r="AF849" i="1"/>
  <c r="AF848" i="1"/>
  <c r="AF847" i="1"/>
  <c r="AF846" i="1"/>
  <c r="AF845" i="1"/>
  <c r="AF844" i="1"/>
  <c r="AF843" i="1"/>
  <c r="AF842" i="1"/>
  <c r="AF841" i="1"/>
  <c r="AF840" i="1"/>
  <c r="AF839" i="1"/>
  <c r="AF838" i="1"/>
  <c r="AF837" i="1"/>
  <c r="AF836" i="1"/>
  <c r="AF835" i="1"/>
  <c r="AF834" i="1"/>
  <c r="AF833" i="1"/>
  <c r="AF832" i="1"/>
  <c r="AF831" i="1"/>
  <c r="AF830" i="1"/>
  <c r="AF829" i="1"/>
  <c r="AF828" i="1"/>
  <c r="AF827" i="1"/>
  <c r="AF826" i="1"/>
  <c r="AF825" i="1"/>
  <c r="AF824" i="1"/>
  <c r="AF823" i="1"/>
  <c r="AF822" i="1"/>
  <c r="AF821" i="1"/>
  <c r="AF820" i="1"/>
  <c r="AF819" i="1"/>
  <c r="AF818" i="1"/>
  <c r="AF817" i="1"/>
  <c r="AF816" i="1"/>
  <c r="AF815" i="1"/>
  <c r="AF814" i="1"/>
  <c r="AF813" i="1"/>
  <c r="AF812" i="1"/>
  <c r="AF811" i="1"/>
  <c r="AF810" i="1"/>
  <c r="AF809" i="1"/>
  <c r="AF808" i="1"/>
  <c r="AF807" i="1"/>
  <c r="AF806" i="1"/>
  <c r="AF805" i="1"/>
  <c r="AF804" i="1"/>
  <c r="AF803" i="1"/>
  <c r="AF802" i="1"/>
  <c r="AF801" i="1"/>
  <c r="AF800" i="1"/>
  <c r="AF799" i="1"/>
  <c r="AF798" i="1"/>
  <c r="AF797" i="1"/>
  <c r="AF796" i="1"/>
  <c r="AF795" i="1"/>
  <c r="AF794" i="1"/>
  <c r="AF793" i="1"/>
  <c r="AF792" i="1"/>
  <c r="AF791" i="1"/>
  <c r="AF790" i="1"/>
  <c r="AF789" i="1"/>
  <c r="AF788" i="1"/>
  <c r="AF787" i="1"/>
  <c r="AF786" i="1"/>
  <c r="AF785" i="1"/>
  <c r="AF784" i="1"/>
  <c r="AF783" i="1"/>
  <c r="AF782" i="1"/>
  <c r="AF781" i="1"/>
  <c r="AF780" i="1"/>
  <c r="AF779" i="1"/>
  <c r="AF778" i="1"/>
  <c r="AF777" i="1"/>
  <c r="AF776" i="1"/>
  <c r="AF775" i="1"/>
  <c r="AF774" i="1"/>
  <c r="AF773" i="1"/>
  <c r="AF772" i="1"/>
  <c r="AF771" i="1"/>
  <c r="AF770" i="1"/>
  <c r="AF769" i="1"/>
  <c r="AF768" i="1"/>
  <c r="AF767" i="1"/>
  <c r="AF766" i="1"/>
  <c r="AF765" i="1"/>
  <c r="AF764" i="1"/>
  <c r="AF763" i="1"/>
  <c r="AF762" i="1"/>
  <c r="AF761" i="1"/>
  <c r="AF760" i="1"/>
  <c r="AF759" i="1"/>
  <c r="AF758" i="1"/>
  <c r="AF757" i="1"/>
  <c r="AF756" i="1"/>
  <c r="AF755" i="1"/>
  <c r="AF754" i="1"/>
  <c r="AF753" i="1"/>
  <c r="AF752" i="1"/>
  <c r="AF751" i="1"/>
  <c r="AF750" i="1"/>
  <c r="AF749" i="1"/>
  <c r="AF748" i="1"/>
  <c r="AF747" i="1"/>
  <c r="AF746" i="1"/>
  <c r="AF745" i="1"/>
  <c r="AF744" i="1"/>
  <c r="AF743" i="1"/>
  <c r="AF742" i="1"/>
  <c r="AF741" i="1"/>
  <c r="AF740" i="1"/>
  <c r="AF739" i="1"/>
  <c r="AF738" i="1"/>
  <c r="AF737" i="1"/>
  <c r="AF736" i="1"/>
  <c r="AF735" i="1"/>
  <c r="AF734" i="1"/>
  <c r="AF733" i="1"/>
  <c r="AF732" i="1"/>
  <c r="AF731" i="1"/>
  <c r="AF730" i="1"/>
  <c r="AF729" i="1"/>
  <c r="AF728" i="1"/>
  <c r="AF727" i="1"/>
  <c r="AF726" i="1"/>
  <c r="AF725" i="1"/>
  <c r="AF724" i="1"/>
  <c r="AF723" i="1"/>
  <c r="AF722" i="1"/>
  <c r="AF721" i="1"/>
  <c r="AF720" i="1"/>
  <c r="AF719" i="1"/>
  <c r="AF718" i="1"/>
  <c r="AF717" i="1"/>
  <c r="AF716" i="1"/>
  <c r="AF715" i="1"/>
  <c r="AF714" i="1"/>
  <c r="AF713" i="1"/>
  <c r="AF712" i="1"/>
  <c r="AF711" i="1"/>
  <c r="AF710" i="1"/>
  <c r="AF709" i="1"/>
  <c r="AF708" i="1"/>
  <c r="AF707" i="1"/>
  <c r="AF706" i="1"/>
  <c r="AF705" i="1"/>
  <c r="AF704" i="1"/>
  <c r="AF703" i="1"/>
  <c r="AF702" i="1"/>
  <c r="AF701" i="1"/>
  <c r="AF700" i="1"/>
  <c r="AF699" i="1"/>
  <c r="AF698" i="1"/>
  <c r="AF697" i="1"/>
  <c r="AF696" i="1"/>
  <c r="AF695" i="1"/>
  <c r="AF694" i="1"/>
  <c r="AF693" i="1"/>
  <c r="AF692" i="1"/>
  <c r="AF691" i="1"/>
  <c r="AF690" i="1"/>
  <c r="AF689" i="1"/>
  <c r="AF688" i="1"/>
  <c r="AF687" i="1"/>
  <c r="AF686" i="1"/>
  <c r="AF685" i="1"/>
  <c r="AF684" i="1"/>
  <c r="AF683" i="1"/>
  <c r="AF682" i="1"/>
  <c r="AF681" i="1"/>
  <c r="AF680" i="1"/>
  <c r="AF679" i="1"/>
  <c r="AF678" i="1"/>
  <c r="AF677" i="1"/>
  <c r="AF676" i="1"/>
  <c r="AF675" i="1"/>
  <c r="AF674" i="1"/>
  <c r="AF673" i="1"/>
  <c r="AF672" i="1"/>
  <c r="AF671" i="1"/>
  <c r="AF670" i="1"/>
  <c r="AF669" i="1"/>
  <c r="AF668" i="1"/>
  <c r="AF667" i="1"/>
  <c r="AF666" i="1"/>
  <c r="AF665" i="1"/>
  <c r="AF664" i="1"/>
  <c r="AF663" i="1"/>
  <c r="AF662" i="1"/>
  <c r="AF661" i="1"/>
  <c r="AF660" i="1"/>
  <c r="AF659" i="1"/>
  <c r="AF658" i="1"/>
  <c r="AF657" i="1"/>
  <c r="AF656" i="1"/>
  <c r="AF655" i="1"/>
  <c r="AF654" i="1"/>
  <c r="AF653" i="1"/>
  <c r="AF652" i="1"/>
  <c r="AF651" i="1"/>
  <c r="AF650" i="1"/>
  <c r="AF649" i="1"/>
  <c r="AF648" i="1"/>
  <c r="AF647" i="1"/>
  <c r="AF646" i="1"/>
  <c r="AF645" i="1"/>
  <c r="AF644" i="1"/>
  <c r="AF643" i="1"/>
  <c r="AF642" i="1"/>
  <c r="AF641" i="1"/>
  <c r="AF640" i="1"/>
  <c r="AF639" i="1"/>
  <c r="AF638" i="1"/>
  <c r="AF637" i="1"/>
  <c r="AF636" i="1"/>
  <c r="AF635" i="1"/>
  <c r="AF634" i="1"/>
  <c r="AF633" i="1"/>
  <c r="AF632" i="1"/>
  <c r="AF631" i="1"/>
  <c r="AF630" i="1"/>
  <c r="AF629" i="1"/>
  <c r="AF628" i="1"/>
  <c r="AF627" i="1"/>
  <c r="AF626" i="1"/>
  <c r="AF625" i="1"/>
  <c r="AF624" i="1"/>
  <c r="AF623" i="1"/>
  <c r="AF622" i="1"/>
  <c r="AF621" i="1"/>
  <c r="AF620" i="1"/>
  <c r="AF619" i="1"/>
  <c r="AF618" i="1"/>
  <c r="AF617" i="1"/>
  <c r="AF616" i="1"/>
  <c r="AF615" i="1"/>
  <c r="AF614" i="1"/>
  <c r="AF613" i="1"/>
  <c r="AF612" i="1"/>
  <c r="AF611" i="1"/>
  <c r="AF610" i="1"/>
  <c r="AF609" i="1"/>
  <c r="AF608" i="1"/>
  <c r="AF607" i="1"/>
  <c r="AF606" i="1"/>
  <c r="AF605" i="1"/>
  <c r="AF604" i="1"/>
  <c r="AF603" i="1"/>
  <c r="AF602" i="1"/>
  <c r="AF601" i="1"/>
  <c r="AF600" i="1"/>
  <c r="AF599" i="1"/>
  <c r="AF598" i="1"/>
  <c r="AF597" i="1"/>
  <c r="AF596" i="1"/>
  <c r="AF595" i="1"/>
  <c r="AF594" i="1"/>
  <c r="AF593" i="1"/>
  <c r="AF592" i="1"/>
  <c r="AF591" i="1"/>
  <c r="AF590" i="1"/>
  <c r="AF589" i="1"/>
  <c r="AF588" i="1"/>
  <c r="AF587" i="1"/>
  <c r="AF586" i="1"/>
  <c r="AF585" i="1"/>
  <c r="AF584" i="1"/>
  <c r="AF583" i="1"/>
  <c r="AF582" i="1"/>
  <c r="AF581" i="1"/>
  <c r="AF580" i="1"/>
  <c r="AF579" i="1"/>
  <c r="AF578" i="1"/>
  <c r="AF577" i="1"/>
  <c r="AF576" i="1"/>
  <c r="AF575" i="1"/>
  <c r="AF574" i="1"/>
  <c r="AF573" i="1"/>
  <c r="AF572" i="1"/>
  <c r="AF571" i="1"/>
  <c r="AF570" i="1"/>
  <c r="AF569" i="1"/>
  <c r="AF568" i="1"/>
  <c r="AF567" i="1"/>
  <c r="AF566" i="1"/>
  <c r="AF565" i="1"/>
  <c r="AF564" i="1"/>
  <c r="AF563" i="1"/>
  <c r="AF562" i="1"/>
  <c r="AF561" i="1"/>
  <c r="AF560" i="1"/>
  <c r="AF559" i="1"/>
  <c r="AF558" i="1"/>
  <c r="AF557" i="1"/>
  <c r="AF556" i="1"/>
  <c r="AF555" i="1"/>
  <c r="AF554" i="1"/>
  <c r="AF553" i="1"/>
  <c r="AF552" i="1"/>
  <c r="AF551" i="1"/>
  <c r="AF550" i="1"/>
  <c r="AF549" i="1"/>
  <c r="AF548" i="1"/>
  <c r="AF547" i="1"/>
  <c r="AF546" i="1"/>
  <c r="AF545" i="1"/>
  <c r="AF544" i="1"/>
  <c r="AF543" i="1"/>
  <c r="AF542" i="1"/>
  <c r="AF541" i="1"/>
  <c r="AF540" i="1"/>
  <c r="AF539" i="1"/>
  <c r="AF538" i="1"/>
  <c r="AF537" i="1"/>
  <c r="AF536" i="1"/>
  <c r="AF535" i="1"/>
  <c r="AF534" i="1"/>
  <c r="AF533" i="1"/>
  <c r="AF532" i="1"/>
  <c r="AF531" i="1"/>
  <c r="AF530" i="1"/>
  <c r="AF529" i="1"/>
  <c r="AF528" i="1"/>
  <c r="AF527" i="1"/>
  <c r="AF526" i="1"/>
  <c r="AF525" i="1"/>
  <c r="AF524" i="1"/>
  <c r="AF523" i="1"/>
  <c r="AF522" i="1"/>
  <c r="AF521" i="1"/>
  <c r="AF520" i="1"/>
  <c r="AF519" i="1"/>
  <c r="AF518" i="1"/>
  <c r="AF517" i="1"/>
  <c r="AF516" i="1"/>
  <c r="AF515" i="1"/>
  <c r="AF514" i="1"/>
  <c r="AF513" i="1"/>
  <c r="AF512" i="1"/>
  <c r="AF511" i="1"/>
  <c r="AF510" i="1"/>
  <c r="AF509" i="1"/>
  <c r="AF508" i="1"/>
  <c r="AF507" i="1"/>
  <c r="AF506" i="1"/>
  <c r="AF505" i="1"/>
  <c r="AF504" i="1"/>
  <c r="AF503" i="1"/>
  <c r="AF502" i="1"/>
  <c r="AF501" i="1"/>
  <c r="AF500" i="1"/>
  <c r="AF499" i="1"/>
  <c r="AF498" i="1"/>
  <c r="AF497" i="1"/>
  <c r="AF496" i="1"/>
  <c r="AF495" i="1"/>
  <c r="AF494" i="1"/>
  <c r="AF493" i="1"/>
  <c r="AF492" i="1"/>
  <c r="AF491" i="1"/>
  <c r="AF490" i="1"/>
  <c r="AF489" i="1"/>
  <c r="AF488" i="1"/>
  <c r="AF487" i="1"/>
  <c r="AF486" i="1"/>
  <c r="AF485" i="1"/>
  <c r="AF484" i="1"/>
  <c r="AF483" i="1"/>
  <c r="AF482" i="1"/>
  <c r="AF481" i="1"/>
  <c r="AF480" i="1"/>
  <c r="AF479" i="1"/>
  <c r="AF478" i="1"/>
  <c r="AF477" i="1"/>
  <c r="AF476" i="1"/>
  <c r="AF475" i="1"/>
  <c r="AF474" i="1"/>
  <c r="AF473" i="1"/>
  <c r="AF472" i="1"/>
  <c r="AF471" i="1"/>
  <c r="AF470" i="1"/>
  <c r="AF469" i="1"/>
  <c r="AF468" i="1"/>
  <c r="AF467" i="1"/>
  <c r="AF466" i="1"/>
  <c r="AF465" i="1"/>
  <c r="AF464" i="1"/>
  <c r="AF463" i="1"/>
  <c r="AF462" i="1"/>
  <c r="AF461" i="1"/>
  <c r="AF460" i="1"/>
  <c r="AF459" i="1"/>
  <c r="AF458" i="1"/>
  <c r="AF457" i="1"/>
  <c r="AF456" i="1"/>
  <c r="AF455" i="1"/>
  <c r="AF454" i="1"/>
  <c r="AF453" i="1"/>
  <c r="AF452" i="1"/>
  <c r="AF451" i="1"/>
  <c r="AF450" i="1"/>
  <c r="AF449" i="1"/>
  <c r="AF448" i="1"/>
  <c r="AF447" i="1"/>
  <c r="AF446" i="1"/>
  <c r="AF445" i="1"/>
  <c r="AF444" i="1"/>
  <c r="AF443" i="1"/>
  <c r="AF442" i="1"/>
  <c r="AF441" i="1"/>
  <c r="AF440" i="1"/>
  <c r="AF439" i="1"/>
  <c r="AF438" i="1"/>
  <c r="AF437" i="1"/>
  <c r="AF436" i="1"/>
  <c r="AF435" i="1"/>
  <c r="AF434" i="1"/>
  <c r="AF433" i="1"/>
  <c r="AF432" i="1"/>
  <c r="AF431" i="1"/>
  <c r="AF430" i="1"/>
  <c r="AF429" i="1"/>
  <c r="AF428" i="1"/>
  <c r="AF427" i="1"/>
  <c r="AF426" i="1"/>
  <c r="AF425" i="1"/>
  <c r="AF424" i="1"/>
  <c r="AF423" i="1"/>
  <c r="AF422" i="1"/>
  <c r="AF421" i="1"/>
  <c r="AF420" i="1"/>
  <c r="AF419" i="1"/>
  <c r="AF418" i="1"/>
  <c r="AF417" i="1"/>
  <c r="AF416" i="1"/>
  <c r="AF415" i="1"/>
  <c r="AF414" i="1"/>
  <c r="AF413" i="1"/>
  <c r="AF412" i="1"/>
  <c r="AF411" i="1"/>
  <c r="AF410" i="1"/>
  <c r="AF409" i="1"/>
  <c r="AF408" i="1"/>
  <c r="AF407" i="1"/>
  <c r="AF406" i="1"/>
  <c r="AF405" i="1"/>
  <c r="AF404" i="1"/>
  <c r="AF403" i="1"/>
  <c r="AF402" i="1"/>
  <c r="AF401" i="1"/>
  <c r="AF400" i="1"/>
  <c r="AF399" i="1"/>
  <c r="AF398" i="1"/>
  <c r="AF397" i="1"/>
  <c r="AF396" i="1"/>
  <c r="AF395" i="1"/>
  <c r="AF394" i="1"/>
  <c r="AF393" i="1"/>
  <c r="AF392" i="1"/>
  <c r="AF391" i="1"/>
  <c r="AF390" i="1"/>
  <c r="AF389" i="1"/>
  <c r="AF388" i="1"/>
  <c r="AF387" i="1"/>
  <c r="AF386" i="1"/>
  <c r="AF385" i="1"/>
  <c r="AF384" i="1"/>
  <c r="AF383" i="1"/>
  <c r="AF382" i="1"/>
  <c r="AF381" i="1"/>
  <c r="AF380" i="1"/>
  <c r="AF379" i="1"/>
  <c r="AF378" i="1"/>
  <c r="AF377" i="1"/>
  <c r="AF376" i="1"/>
  <c r="AF375" i="1"/>
  <c r="AF374" i="1"/>
  <c r="AF373" i="1"/>
  <c r="AF372" i="1"/>
  <c r="AF371" i="1"/>
  <c r="AF370" i="1"/>
  <c r="AF369" i="1"/>
  <c r="AF368" i="1"/>
  <c r="AF367" i="1"/>
  <c r="AF366" i="1"/>
  <c r="AF365" i="1"/>
  <c r="AF364" i="1"/>
  <c r="AF363" i="1"/>
  <c r="AF362" i="1"/>
  <c r="AF361" i="1"/>
  <c r="AF360" i="1"/>
  <c r="AF359" i="1"/>
  <c r="AF358" i="1"/>
  <c r="AF357" i="1"/>
  <c r="AF356" i="1"/>
  <c r="AF355" i="1"/>
  <c r="AF354" i="1"/>
  <c r="AF353" i="1"/>
  <c r="AF352" i="1"/>
  <c r="AF351" i="1"/>
  <c r="AF350" i="1"/>
  <c r="AF349" i="1"/>
  <c r="AF348" i="1"/>
  <c r="AF347" i="1"/>
  <c r="AF346" i="1"/>
  <c r="AF345" i="1"/>
  <c r="AF344" i="1"/>
  <c r="AF343" i="1"/>
  <c r="AF342" i="1"/>
  <c r="AF341" i="1"/>
  <c r="AF340" i="1"/>
  <c r="AF339" i="1"/>
  <c r="AF338" i="1"/>
  <c r="AF337" i="1"/>
  <c r="AF336" i="1"/>
  <c r="AF335" i="1"/>
  <c r="AF334" i="1"/>
  <c r="AF333" i="1"/>
  <c r="AF332" i="1"/>
  <c r="AF331" i="1"/>
  <c r="AF330" i="1"/>
  <c r="AF329" i="1"/>
  <c r="AF328" i="1"/>
  <c r="AF327" i="1"/>
  <c r="AF326" i="1"/>
  <c r="AF325" i="1"/>
  <c r="AF324" i="1"/>
  <c r="AF323" i="1"/>
  <c r="AF322" i="1"/>
  <c r="AF321" i="1"/>
  <c r="AF320" i="1"/>
  <c r="AF319" i="1"/>
  <c r="AF318" i="1"/>
  <c r="AF317" i="1"/>
  <c r="AF316" i="1"/>
  <c r="AF315" i="1"/>
  <c r="AF314" i="1"/>
  <c r="AF313" i="1"/>
  <c r="AF312" i="1"/>
  <c r="AF311" i="1"/>
  <c r="AF310" i="1"/>
  <c r="AF309" i="1"/>
  <c r="AF308" i="1"/>
  <c r="AF307" i="1"/>
  <c r="AF306" i="1"/>
  <c r="AF305" i="1"/>
  <c r="AF304" i="1"/>
  <c r="AF303" i="1"/>
  <c r="AF302" i="1"/>
  <c r="AF301" i="1"/>
  <c r="AF300" i="1"/>
  <c r="AF299" i="1"/>
  <c r="AF298" i="1"/>
  <c r="AF297" i="1"/>
  <c r="AF296" i="1"/>
  <c r="AF295" i="1"/>
  <c r="AF294" i="1"/>
  <c r="AF293" i="1"/>
  <c r="AF292" i="1"/>
  <c r="AF291" i="1"/>
  <c r="AF290" i="1"/>
  <c r="AF289" i="1"/>
  <c r="AF288" i="1"/>
  <c r="AF287" i="1"/>
  <c r="AF286" i="1"/>
  <c r="AF285" i="1"/>
  <c r="AF284" i="1"/>
  <c r="AF283" i="1"/>
  <c r="AF282" i="1"/>
  <c r="AF281" i="1"/>
  <c r="AF280" i="1"/>
  <c r="AF279" i="1"/>
  <c r="AF278" i="1"/>
  <c r="AF277" i="1"/>
  <c r="AF276" i="1"/>
  <c r="AF275" i="1"/>
  <c r="AF274" i="1"/>
  <c r="AF273" i="1"/>
  <c r="AF272" i="1"/>
  <c r="AF271" i="1"/>
  <c r="AF270" i="1"/>
  <c r="AF269" i="1"/>
  <c r="AF268" i="1"/>
  <c r="AF267" i="1"/>
  <c r="AF266" i="1"/>
  <c r="AF265" i="1"/>
  <c r="AF264" i="1"/>
  <c r="AF263" i="1"/>
  <c r="AF262" i="1"/>
  <c r="AF261" i="1"/>
  <c r="AF260" i="1"/>
  <c r="AF259" i="1"/>
  <c r="AF258" i="1"/>
  <c r="AF257" i="1"/>
  <c r="AF256" i="1"/>
  <c r="AF255" i="1"/>
  <c r="AF254" i="1"/>
  <c r="AF253" i="1"/>
  <c r="AF252" i="1"/>
  <c r="AF251" i="1"/>
  <c r="AF250" i="1"/>
  <c r="AF249" i="1"/>
  <c r="AF248" i="1"/>
  <c r="AF247" i="1"/>
  <c r="AF246" i="1"/>
  <c r="AF245" i="1"/>
  <c r="AF244" i="1"/>
  <c r="AF243" i="1"/>
  <c r="AF242" i="1"/>
  <c r="AF241" i="1"/>
  <c r="AF240" i="1"/>
  <c r="AF239" i="1"/>
  <c r="AF238" i="1"/>
  <c r="AF237" i="1"/>
  <c r="AF236" i="1"/>
  <c r="AF235" i="1"/>
  <c r="AF234" i="1"/>
  <c r="AF233" i="1"/>
  <c r="AF232" i="1"/>
  <c r="AF231" i="1"/>
  <c r="AF230" i="1"/>
  <c r="AF229" i="1"/>
  <c r="AF228" i="1"/>
  <c r="AF227" i="1"/>
  <c r="AF226" i="1"/>
  <c r="AF225" i="1"/>
  <c r="AF224" i="1"/>
  <c r="AF223" i="1"/>
  <c r="AF222" i="1"/>
  <c r="AF221" i="1"/>
  <c r="AF220" i="1"/>
  <c r="AF219" i="1"/>
  <c r="AF218" i="1"/>
  <c r="AF217" i="1"/>
  <c r="AF216" i="1"/>
  <c r="AF215" i="1"/>
  <c r="AF214" i="1"/>
  <c r="AF213" i="1"/>
  <c r="AF212" i="1"/>
  <c r="AF211" i="1"/>
  <c r="AF210" i="1"/>
  <c r="AF209" i="1"/>
  <c r="AF208" i="1"/>
  <c r="AF207" i="1"/>
  <c r="AF206" i="1"/>
  <c r="AF205" i="1"/>
  <c r="AF204" i="1"/>
  <c r="AF203" i="1"/>
  <c r="AF202" i="1"/>
  <c r="AF201" i="1"/>
  <c r="AF200" i="1"/>
  <c r="AF199" i="1"/>
  <c r="AF198" i="1"/>
  <c r="AF197" i="1"/>
  <c r="AF196" i="1"/>
  <c r="AF195" i="1"/>
  <c r="AF194" i="1"/>
  <c r="AF193" i="1"/>
  <c r="AF192" i="1"/>
  <c r="AF191" i="1"/>
  <c r="AF190" i="1"/>
  <c r="AF189" i="1"/>
  <c r="AF188" i="1"/>
  <c r="AF187" i="1"/>
  <c r="AF186" i="1"/>
  <c r="AF185" i="1"/>
  <c r="AF184" i="1"/>
  <c r="AF183" i="1"/>
  <c r="AF182" i="1"/>
  <c r="AF181" i="1"/>
  <c r="AF180" i="1"/>
  <c r="AF179" i="1"/>
  <c r="AF178" i="1"/>
  <c r="AF177" i="1"/>
  <c r="AF176" i="1"/>
  <c r="AF175" i="1"/>
  <c r="AF174" i="1"/>
  <c r="AF173" i="1"/>
  <c r="AF172" i="1"/>
  <c r="AF171" i="1"/>
  <c r="AF170" i="1"/>
  <c r="AF169" i="1"/>
  <c r="AF168" i="1"/>
  <c r="AF167" i="1"/>
  <c r="AF166" i="1"/>
  <c r="AF165" i="1"/>
  <c r="AF164" i="1"/>
  <c r="AF163" i="1"/>
  <c r="AF162" i="1"/>
  <c r="AF161" i="1"/>
  <c r="AF160" i="1"/>
  <c r="AF159" i="1"/>
  <c r="AF158" i="1"/>
  <c r="AF157" i="1"/>
  <c r="AF156" i="1"/>
  <c r="AF155" i="1"/>
  <c r="AF154" i="1"/>
  <c r="AF153" i="1"/>
  <c r="AF152" i="1"/>
  <c r="AF151" i="1"/>
  <c r="AF150" i="1"/>
  <c r="AF149" i="1"/>
  <c r="AF148" i="1"/>
  <c r="AF147" i="1"/>
  <c r="AF146" i="1"/>
  <c r="AF145" i="1"/>
  <c r="AF144" i="1"/>
  <c r="AF143" i="1"/>
  <c r="AF142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F129" i="1"/>
  <c r="AF128" i="1"/>
  <c r="AF127" i="1"/>
  <c r="AF126" i="1"/>
  <c r="AF125" i="1"/>
  <c r="AF124" i="1"/>
  <c r="AF123" i="1"/>
  <c r="AF122" i="1"/>
  <c r="AF121" i="1"/>
  <c r="AF120" i="1"/>
  <c r="AF119" i="1"/>
  <c r="AF118" i="1"/>
  <c r="AF117" i="1"/>
  <c r="AF116" i="1"/>
  <c r="AF115" i="1"/>
  <c r="AF114" i="1"/>
  <c r="AF113" i="1"/>
  <c r="AF112" i="1"/>
  <c r="AF111" i="1"/>
  <c r="AF110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F93" i="1"/>
  <c r="AF92" i="1"/>
  <c r="AF91" i="1"/>
  <c r="AF90" i="1"/>
  <c r="AF89" i="1"/>
  <c r="AF88" i="1"/>
  <c r="AF87" i="1"/>
  <c r="AF86" i="1"/>
  <c r="AF85" i="1"/>
  <c r="AF84" i="1"/>
  <c r="AF83" i="1"/>
  <c r="AF82" i="1"/>
  <c r="AF81" i="1"/>
  <c r="AF80" i="1"/>
  <c r="AF79" i="1"/>
  <c r="AF78" i="1"/>
  <c r="AF77" i="1"/>
  <c r="AF76" i="1"/>
  <c r="AF75" i="1"/>
  <c r="AF74" i="1"/>
  <c r="AF73" i="1"/>
  <c r="AF72" i="1"/>
  <c r="AF71" i="1"/>
  <c r="AF70" i="1"/>
  <c r="AF69" i="1"/>
  <c r="AF68" i="1"/>
  <c r="AF67" i="1"/>
  <c r="AF66" i="1"/>
  <c r="AF65" i="1"/>
  <c r="AF64" i="1"/>
  <c r="AF63" i="1"/>
  <c r="AF62" i="1"/>
  <c r="AF61" i="1"/>
  <c r="AF60" i="1"/>
  <c r="AF59" i="1"/>
  <c r="AF58" i="1"/>
  <c r="AF57" i="1"/>
  <c r="AF56" i="1"/>
  <c r="AF55" i="1"/>
  <c r="AF54" i="1"/>
  <c r="AF53" i="1"/>
  <c r="AF52" i="1"/>
  <c r="AF51" i="1"/>
  <c r="AF50" i="1"/>
  <c r="AF49" i="1"/>
  <c r="AF48" i="1"/>
  <c r="AF47" i="1"/>
  <c r="AF46" i="1"/>
  <c r="AF45" i="1"/>
  <c r="AF44" i="1"/>
  <c r="AF43" i="1"/>
  <c r="AF42" i="1"/>
  <c r="AF41" i="1"/>
  <c r="AF40" i="1"/>
  <c r="AF39" i="1"/>
  <c r="AF38" i="1"/>
  <c r="AF37" i="1"/>
  <c r="AF36" i="1"/>
  <c r="AF35" i="1"/>
  <c r="AF34" i="1"/>
  <c r="AF33" i="1"/>
  <c r="AF32" i="1"/>
  <c r="AF31" i="1"/>
  <c r="AF30" i="1"/>
  <c r="AF29" i="1"/>
  <c r="AF28" i="1"/>
  <c r="AF27" i="1"/>
  <c r="AF26" i="1"/>
  <c r="AF25" i="1"/>
  <c r="AF24" i="1"/>
  <c r="AF23" i="1"/>
  <c r="AF22" i="1"/>
  <c r="AF21" i="1"/>
  <c r="AF20" i="1"/>
  <c r="AF19" i="1"/>
  <c r="AF18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L1969" i="1"/>
  <c r="AL1968" i="1"/>
  <c r="AL1967" i="1"/>
  <c r="AL1966" i="1"/>
  <c r="AL1965" i="1"/>
  <c r="AL1964" i="1"/>
  <c r="AL1963" i="1"/>
  <c r="AL1962" i="1"/>
  <c r="AL1961" i="1"/>
  <c r="AL1960" i="1"/>
  <c r="AL1959" i="1"/>
  <c r="AL1958" i="1"/>
  <c r="AL1957" i="1"/>
  <c r="AL1956" i="1"/>
  <c r="AL1955" i="1"/>
  <c r="AL1954" i="1"/>
  <c r="AL1953" i="1"/>
  <c r="AL1952" i="1"/>
  <c r="AL1951" i="1"/>
  <c r="AL1950" i="1"/>
  <c r="AL1949" i="1"/>
  <c r="AL1948" i="1"/>
  <c r="AL1947" i="1"/>
  <c r="AL1946" i="1"/>
  <c r="AL1945" i="1"/>
  <c r="AL1944" i="1"/>
  <c r="AL1943" i="1"/>
  <c r="AL1942" i="1"/>
  <c r="AL1941" i="1"/>
  <c r="AL1940" i="1"/>
  <c r="AL1939" i="1"/>
  <c r="AL1938" i="1"/>
  <c r="AL1937" i="1"/>
  <c r="AL1936" i="1"/>
  <c r="AL1935" i="1"/>
  <c r="AL1934" i="1"/>
  <c r="AL1933" i="1"/>
  <c r="AL1932" i="1"/>
  <c r="AL1931" i="1"/>
  <c r="AL1930" i="1"/>
  <c r="AL1929" i="1"/>
  <c r="AL1928" i="1"/>
  <c r="AL1927" i="1"/>
  <c r="AL1926" i="1"/>
  <c r="AL1925" i="1"/>
  <c r="AL1924" i="1"/>
  <c r="AL1923" i="1"/>
  <c r="AL1922" i="1"/>
  <c r="AL1921" i="1"/>
  <c r="AL1920" i="1"/>
  <c r="AL1919" i="1"/>
  <c r="AL1918" i="1"/>
  <c r="AL1917" i="1"/>
  <c r="AL1916" i="1"/>
  <c r="AL1915" i="1"/>
  <c r="AL1914" i="1"/>
  <c r="AL1913" i="1"/>
  <c r="AL1912" i="1"/>
  <c r="AL1911" i="1"/>
  <c r="AL1910" i="1"/>
  <c r="AL1909" i="1"/>
  <c r="AL1908" i="1"/>
  <c r="AL1907" i="1"/>
  <c r="AL1906" i="1"/>
  <c r="AL1905" i="1"/>
  <c r="AL1904" i="1"/>
  <c r="AL1903" i="1"/>
  <c r="AL1902" i="1"/>
  <c r="AL1901" i="1"/>
  <c r="AL1900" i="1"/>
  <c r="AL1899" i="1"/>
  <c r="AL1898" i="1"/>
  <c r="AL1897" i="1"/>
  <c r="AL1896" i="1"/>
  <c r="AL1895" i="1"/>
  <c r="AL1894" i="1"/>
  <c r="AL1893" i="1"/>
  <c r="AL1892" i="1"/>
  <c r="AL1891" i="1"/>
  <c r="AL1890" i="1"/>
  <c r="AL1889" i="1"/>
  <c r="AL1888" i="1"/>
  <c r="AL1887" i="1"/>
  <c r="AL1886" i="1"/>
  <c r="AL1885" i="1"/>
  <c r="AL1884" i="1"/>
  <c r="AL1883" i="1"/>
  <c r="AL1882" i="1"/>
  <c r="AL1881" i="1"/>
  <c r="AL1880" i="1"/>
  <c r="AL1879" i="1"/>
  <c r="AL1878" i="1"/>
  <c r="AL1877" i="1"/>
  <c r="AL1876" i="1"/>
  <c r="AL1875" i="1"/>
  <c r="AL1874" i="1"/>
  <c r="AL1873" i="1"/>
  <c r="AL1872" i="1"/>
  <c r="AL1871" i="1"/>
  <c r="AL1870" i="1"/>
  <c r="AL1869" i="1"/>
  <c r="AL1868" i="1"/>
  <c r="AL1867" i="1"/>
  <c r="AL1866" i="1"/>
  <c r="AL1865" i="1"/>
  <c r="AL1864" i="1"/>
  <c r="AL1863" i="1"/>
  <c r="AL1862" i="1"/>
  <c r="AL1861" i="1"/>
  <c r="AL1860" i="1"/>
  <c r="AL1859" i="1"/>
  <c r="AL1858" i="1"/>
  <c r="AL1857" i="1"/>
  <c r="AL1856" i="1"/>
  <c r="AL1855" i="1"/>
  <c r="AL1854" i="1"/>
  <c r="AL1853" i="1"/>
  <c r="AL1852" i="1"/>
  <c r="AL1851" i="1"/>
  <c r="AL1850" i="1"/>
  <c r="AL1849" i="1"/>
  <c r="AL1848" i="1"/>
  <c r="AL1847" i="1"/>
  <c r="AL1846" i="1"/>
  <c r="AL1845" i="1"/>
  <c r="AL1844" i="1"/>
  <c r="AL1843" i="1"/>
  <c r="AL1842" i="1"/>
  <c r="AL1841" i="1"/>
  <c r="AL1840" i="1"/>
  <c r="AL1839" i="1"/>
  <c r="AL1838" i="1"/>
  <c r="AL1837" i="1"/>
  <c r="AL1836" i="1"/>
  <c r="AL1835" i="1"/>
  <c r="AL1834" i="1"/>
  <c r="AL1833" i="1"/>
  <c r="AL1832" i="1"/>
  <c r="AL1831" i="1"/>
  <c r="AL1830" i="1"/>
  <c r="AL1829" i="1"/>
  <c r="AL1828" i="1"/>
  <c r="AL1827" i="1"/>
  <c r="AL1826" i="1"/>
  <c r="AL1825" i="1"/>
  <c r="AL1824" i="1"/>
  <c r="AL1823" i="1"/>
  <c r="AL1822" i="1"/>
  <c r="AL1821" i="1"/>
  <c r="AL1820" i="1"/>
  <c r="AL1819" i="1"/>
  <c r="AL1818" i="1"/>
  <c r="AL1817" i="1"/>
  <c r="AL1816" i="1"/>
  <c r="AL1815" i="1"/>
  <c r="AL1814" i="1"/>
  <c r="AL1813" i="1"/>
  <c r="AL1812" i="1"/>
  <c r="AL1811" i="1"/>
  <c r="AL1810" i="1"/>
  <c r="AL1809" i="1"/>
  <c r="AL1808" i="1"/>
  <c r="AL1807" i="1"/>
  <c r="AL1806" i="1"/>
  <c r="AL1805" i="1"/>
  <c r="AL1804" i="1"/>
  <c r="AL1803" i="1"/>
  <c r="AL1802" i="1"/>
  <c r="AL1801" i="1"/>
  <c r="AL1800" i="1"/>
  <c r="AL1799" i="1"/>
  <c r="AL1798" i="1"/>
  <c r="AL1797" i="1"/>
  <c r="AL1796" i="1"/>
  <c r="AL1795" i="1"/>
  <c r="AL1794" i="1"/>
  <c r="AL1793" i="1"/>
  <c r="AL1792" i="1"/>
  <c r="AL1791" i="1"/>
  <c r="AL1790" i="1"/>
  <c r="AL1789" i="1"/>
  <c r="AL1788" i="1"/>
  <c r="AL1787" i="1"/>
  <c r="AL1786" i="1"/>
  <c r="AL1785" i="1"/>
  <c r="AL1784" i="1"/>
  <c r="AL1783" i="1"/>
  <c r="AL1782" i="1"/>
  <c r="AL1781" i="1"/>
  <c r="AL1780" i="1"/>
  <c r="AL1779" i="1"/>
  <c r="AL1778" i="1"/>
  <c r="AL1777" i="1"/>
  <c r="AL1776" i="1"/>
  <c r="AL1775" i="1"/>
  <c r="AL1774" i="1"/>
  <c r="AL1773" i="1"/>
  <c r="AL1772" i="1"/>
  <c r="AL1771" i="1"/>
  <c r="AL1770" i="1"/>
  <c r="AL1769" i="1"/>
  <c r="AL1768" i="1"/>
  <c r="AL1767" i="1"/>
  <c r="AL1766" i="1"/>
  <c r="AL1765" i="1"/>
  <c r="AL1764" i="1"/>
  <c r="AL1763" i="1"/>
  <c r="AL1762" i="1"/>
  <c r="AL1761" i="1"/>
  <c r="AL1760" i="1"/>
  <c r="AL1759" i="1"/>
  <c r="AL1758" i="1"/>
  <c r="AL1757" i="1"/>
  <c r="AL1756" i="1"/>
  <c r="AL1755" i="1"/>
  <c r="AL1754" i="1"/>
  <c r="AL1753" i="1"/>
  <c r="AL1752" i="1"/>
  <c r="AL1751" i="1"/>
  <c r="AL1750" i="1"/>
  <c r="AL1749" i="1"/>
  <c r="AL1748" i="1"/>
  <c r="AL1747" i="1"/>
  <c r="AL1746" i="1"/>
  <c r="AL1745" i="1"/>
  <c r="AL1744" i="1"/>
  <c r="AL1743" i="1"/>
  <c r="AL1742" i="1"/>
  <c r="AL1741" i="1"/>
  <c r="AL1740" i="1"/>
  <c r="AL1739" i="1"/>
  <c r="AL1738" i="1"/>
  <c r="AL1737" i="1"/>
  <c r="AL1736" i="1"/>
  <c r="AL1735" i="1"/>
  <c r="AL1734" i="1"/>
  <c r="AL1733" i="1"/>
  <c r="AL1732" i="1"/>
  <c r="AL1731" i="1"/>
  <c r="AL1730" i="1"/>
  <c r="AL1729" i="1"/>
  <c r="AL1728" i="1"/>
  <c r="AL1727" i="1"/>
  <c r="AL1726" i="1"/>
  <c r="AL1725" i="1"/>
  <c r="AL1724" i="1"/>
  <c r="AL1723" i="1"/>
  <c r="AL1722" i="1"/>
  <c r="AL1721" i="1"/>
  <c r="AL1720" i="1"/>
  <c r="AL1719" i="1"/>
  <c r="AL1718" i="1"/>
  <c r="AL1717" i="1"/>
  <c r="AL1716" i="1"/>
  <c r="AL1715" i="1"/>
  <c r="AL1714" i="1"/>
  <c r="AL1713" i="1"/>
  <c r="AL1712" i="1"/>
  <c r="AL1711" i="1"/>
  <c r="AL1710" i="1"/>
  <c r="AL1709" i="1"/>
  <c r="AL1708" i="1"/>
  <c r="AL1707" i="1"/>
  <c r="AL1706" i="1"/>
  <c r="AL1705" i="1"/>
  <c r="AL1704" i="1"/>
  <c r="AL1703" i="1"/>
  <c r="AL1702" i="1"/>
  <c r="AL1701" i="1"/>
  <c r="AL1700" i="1"/>
  <c r="AL1699" i="1"/>
  <c r="AL1698" i="1"/>
  <c r="AL1697" i="1"/>
  <c r="AL1696" i="1"/>
  <c r="AL1695" i="1"/>
  <c r="AL1694" i="1"/>
  <c r="AL1693" i="1"/>
  <c r="AL1692" i="1"/>
  <c r="AL1691" i="1"/>
  <c r="AL1690" i="1"/>
  <c r="AL1689" i="1"/>
  <c r="AL1688" i="1"/>
  <c r="AL1687" i="1"/>
  <c r="AL1686" i="1"/>
  <c r="AL1685" i="1"/>
  <c r="AL1684" i="1"/>
  <c r="AL1683" i="1"/>
  <c r="AL1682" i="1"/>
  <c r="AL1681" i="1"/>
  <c r="AL1680" i="1"/>
  <c r="AL1679" i="1"/>
  <c r="AL1678" i="1"/>
  <c r="AL1677" i="1"/>
  <c r="AL1676" i="1"/>
  <c r="AL1675" i="1"/>
  <c r="AL1674" i="1"/>
  <c r="AL1673" i="1"/>
  <c r="AL1672" i="1"/>
  <c r="AL1671" i="1"/>
  <c r="AL1670" i="1"/>
  <c r="AL1669" i="1"/>
  <c r="AL1668" i="1"/>
  <c r="AL1667" i="1"/>
  <c r="AL1666" i="1"/>
  <c r="AL1665" i="1"/>
  <c r="AL1664" i="1"/>
  <c r="AL1663" i="1"/>
  <c r="AL1662" i="1"/>
  <c r="AL1661" i="1"/>
  <c r="AL1660" i="1"/>
  <c r="AL1659" i="1"/>
  <c r="AL1658" i="1"/>
  <c r="AL1657" i="1"/>
  <c r="AL1656" i="1"/>
  <c r="AL1655" i="1"/>
  <c r="AL1654" i="1"/>
  <c r="AL1653" i="1"/>
  <c r="AL1652" i="1"/>
  <c r="AL1651" i="1"/>
  <c r="AL1650" i="1"/>
  <c r="AL1649" i="1"/>
  <c r="AL1648" i="1"/>
  <c r="AL1647" i="1"/>
  <c r="AL1646" i="1"/>
  <c r="AL1645" i="1"/>
  <c r="AL1644" i="1"/>
  <c r="AL1643" i="1"/>
  <c r="AL1642" i="1"/>
  <c r="AL1641" i="1"/>
  <c r="AL1640" i="1"/>
  <c r="AL1639" i="1"/>
  <c r="AL1638" i="1"/>
  <c r="AL1637" i="1"/>
  <c r="AL1636" i="1"/>
  <c r="AL1635" i="1"/>
  <c r="AL1634" i="1"/>
  <c r="AL1633" i="1"/>
  <c r="AL1632" i="1"/>
  <c r="AL1631" i="1"/>
  <c r="AL1630" i="1"/>
  <c r="AL1629" i="1"/>
  <c r="AL1628" i="1"/>
  <c r="AL1627" i="1"/>
  <c r="AL1626" i="1"/>
  <c r="AL1625" i="1"/>
  <c r="AL1624" i="1"/>
  <c r="AL1623" i="1"/>
  <c r="AL1622" i="1"/>
  <c r="AL1621" i="1"/>
  <c r="AL1620" i="1"/>
  <c r="AL1619" i="1"/>
  <c r="AL1618" i="1"/>
  <c r="AL1617" i="1"/>
  <c r="AL1616" i="1"/>
  <c r="AL1615" i="1"/>
  <c r="AL1614" i="1"/>
  <c r="AL1613" i="1"/>
  <c r="AL1612" i="1"/>
  <c r="AL1611" i="1"/>
  <c r="AL1610" i="1"/>
  <c r="AL1609" i="1"/>
  <c r="AL1608" i="1"/>
  <c r="AL1607" i="1"/>
  <c r="AL1606" i="1"/>
  <c r="AL1605" i="1"/>
  <c r="AL1604" i="1"/>
  <c r="AL1603" i="1"/>
  <c r="AL1602" i="1"/>
  <c r="AL1601" i="1"/>
  <c r="AL1600" i="1"/>
  <c r="AL1599" i="1"/>
  <c r="AL1598" i="1"/>
  <c r="AL1597" i="1"/>
  <c r="AL1596" i="1"/>
  <c r="AL1595" i="1"/>
  <c r="AL1594" i="1"/>
  <c r="AL1593" i="1"/>
  <c r="AL1592" i="1"/>
  <c r="AL1591" i="1"/>
  <c r="AL1590" i="1"/>
  <c r="AL1589" i="1"/>
  <c r="AL1588" i="1"/>
  <c r="AL1587" i="1"/>
  <c r="AL1586" i="1"/>
  <c r="AL1585" i="1"/>
  <c r="AL1584" i="1"/>
  <c r="AL1583" i="1"/>
  <c r="AL1582" i="1"/>
  <c r="AL1581" i="1"/>
  <c r="AL1580" i="1"/>
  <c r="AL1579" i="1"/>
  <c r="AL1578" i="1"/>
  <c r="AL1577" i="1"/>
  <c r="AL1576" i="1"/>
  <c r="AL1575" i="1"/>
  <c r="AL1574" i="1"/>
  <c r="AL1573" i="1"/>
  <c r="AL1572" i="1"/>
  <c r="AL1571" i="1"/>
  <c r="AL1570" i="1"/>
  <c r="AL1569" i="1"/>
  <c r="AL1568" i="1"/>
  <c r="AL1567" i="1"/>
  <c r="AL1566" i="1"/>
  <c r="AL1565" i="1"/>
  <c r="AL1564" i="1"/>
  <c r="AL1563" i="1"/>
  <c r="AL1562" i="1"/>
  <c r="AL1561" i="1"/>
  <c r="AL1560" i="1"/>
  <c r="AL1559" i="1"/>
  <c r="AL1558" i="1"/>
  <c r="AL1557" i="1"/>
  <c r="AL1556" i="1"/>
  <c r="AL1555" i="1"/>
  <c r="AL1554" i="1"/>
  <c r="AL1553" i="1"/>
  <c r="AL1552" i="1"/>
  <c r="AL1551" i="1"/>
  <c r="AL1550" i="1"/>
  <c r="AL1549" i="1"/>
  <c r="AL1548" i="1"/>
  <c r="AL1547" i="1"/>
  <c r="AL1546" i="1"/>
  <c r="AL1545" i="1"/>
  <c r="AL1544" i="1"/>
  <c r="AL1543" i="1"/>
  <c r="AL1542" i="1"/>
  <c r="AL1541" i="1"/>
  <c r="AL1540" i="1"/>
  <c r="AL1539" i="1"/>
  <c r="AL1538" i="1"/>
  <c r="AL1537" i="1"/>
  <c r="AL1536" i="1"/>
  <c r="AL1535" i="1"/>
  <c r="AL1534" i="1"/>
  <c r="AL1533" i="1"/>
  <c r="AL1532" i="1"/>
  <c r="AL1531" i="1"/>
  <c r="AL1530" i="1"/>
  <c r="AL1529" i="1"/>
  <c r="AL1528" i="1"/>
  <c r="AL1527" i="1"/>
  <c r="AL1526" i="1"/>
  <c r="AL1525" i="1"/>
  <c r="AL1524" i="1"/>
  <c r="AL1523" i="1"/>
  <c r="AL1522" i="1"/>
  <c r="AL1521" i="1"/>
  <c r="AL1520" i="1"/>
  <c r="AL1519" i="1"/>
  <c r="AL1518" i="1"/>
  <c r="AL1517" i="1"/>
  <c r="AL1516" i="1"/>
  <c r="AL1515" i="1"/>
  <c r="AL1514" i="1"/>
  <c r="AL1513" i="1"/>
  <c r="AL1512" i="1"/>
  <c r="AL1511" i="1"/>
  <c r="AL1510" i="1"/>
  <c r="AL1509" i="1"/>
  <c r="AL1508" i="1"/>
  <c r="AL1507" i="1"/>
  <c r="AL1506" i="1"/>
  <c r="AL1505" i="1"/>
  <c r="AL1504" i="1"/>
  <c r="AL1503" i="1"/>
  <c r="AL1502" i="1"/>
  <c r="AL1501" i="1"/>
  <c r="AL1500" i="1"/>
  <c r="AL1499" i="1"/>
  <c r="AL1498" i="1"/>
  <c r="AL1497" i="1"/>
  <c r="AL1496" i="1"/>
  <c r="AL1495" i="1"/>
  <c r="AL1494" i="1"/>
  <c r="AL1493" i="1"/>
  <c r="AL1492" i="1"/>
  <c r="AL1491" i="1"/>
  <c r="AL1490" i="1"/>
  <c r="AL1489" i="1"/>
  <c r="AL1488" i="1"/>
  <c r="AL1487" i="1"/>
  <c r="AL1486" i="1"/>
  <c r="AL1485" i="1"/>
  <c r="AL1484" i="1"/>
  <c r="AL1483" i="1"/>
  <c r="AL1482" i="1"/>
  <c r="AL1481" i="1"/>
  <c r="AL1480" i="1"/>
  <c r="AL1479" i="1"/>
  <c r="AL1478" i="1"/>
  <c r="AL1477" i="1"/>
  <c r="AL1476" i="1"/>
  <c r="AL1475" i="1"/>
  <c r="AL1474" i="1"/>
  <c r="AL1473" i="1"/>
  <c r="AL1472" i="1"/>
  <c r="AL1471" i="1"/>
  <c r="AL1470" i="1"/>
  <c r="AL1469" i="1"/>
  <c r="AL1468" i="1"/>
  <c r="AL1467" i="1"/>
  <c r="AL1466" i="1"/>
  <c r="AL1465" i="1"/>
  <c r="AL1464" i="1"/>
  <c r="AL1463" i="1"/>
  <c r="AL1462" i="1"/>
  <c r="AL1461" i="1"/>
  <c r="AL1460" i="1"/>
  <c r="AL1459" i="1"/>
  <c r="AL1458" i="1"/>
  <c r="AL1457" i="1"/>
  <c r="AL1456" i="1"/>
  <c r="AL1455" i="1"/>
  <c r="AL1454" i="1"/>
  <c r="AL1453" i="1"/>
  <c r="AL1452" i="1"/>
  <c r="AL1451" i="1"/>
  <c r="AL1450" i="1"/>
  <c r="AL1449" i="1"/>
  <c r="AL1448" i="1"/>
  <c r="AL1447" i="1"/>
  <c r="AL1446" i="1"/>
  <c r="AL1445" i="1"/>
  <c r="AL1444" i="1"/>
  <c r="AL1443" i="1"/>
  <c r="AL1442" i="1"/>
  <c r="AL1441" i="1"/>
  <c r="AL1440" i="1"/>
  <c r="AL1439" i="1"/>
  <c r="AL1438" i="1"/>
  <c r="AL1437" i="1"/>
  <c r="AL1436" i="1"/>
  <c r="AL1435" i="1"/>
  <c r="AL1434" i="1"/>
  <c r="AL1433" i="1"/>
  <c r="AL1432" i="1"/>
  <c r="AL1431" i="1"/>
  <c r="AL1430" i="1"/>
  <c r="AL1429" i="1"/>
  <c r="AL1428" i="1"/>
  <c r="AL1427" i="1"/>
  <c r="AL1426" i="1"/>
  <c r="AL1425" i="1"/>
  <c r="AL1424" i="1"/>
  <c r="AL1423" i="1"/>
  <c r="AL1422" i="1"/>
  <c r="AL1421" i="1"/>
  <c r="AL1420" i="1"/>
  <c r="AL1419" i="1"/>
  <c r="AL1418" i="1"/>
  <c r="AL1417" i="1"/>
  <c r="AL1416" i="1"/>
  <c r="AL1415" i="1"/>
  <c r="AL1414" i="1"/>
  <c r="AL1413" i="1"/>
  <c r="AL1412" i="1"/>
  <c r="AL1411" i="1"/>
  <c r="AL1410" i="1"/>
  <c r="AL1409" i="1"/>
  <c r="AL1408" i="1"/>
  <c r="AL1407" i="1"/>
  <c r="AL1406" i="1"/>
  <c r="AL1405" i="1"/>
  <c r="AL1404" i="1"/>
  <c r="AL1403" i="1"/>
  <c r="AL1402" i="1"/>
  <c r="AL1401" i="1"/>
  <c r="AL1400" i="1"/>
  <c r="AL1399" i="1"/>
  <c r="AL1398" i="1"/>
  <c r="AL1397" i="1"/>
  <c r="AL1396" i="1"/>
  <c r="AL1395" i="1"/>
  <c r="AL1394" i="1"/>
  <c r="AL1393" i="1"/>
  <c r="AL1392" i="1"/>
  <c r="AL1391" i="1"/>
  <c r="AL1390" i="1"/>
  <c r="AL1389" i="1"/>
  <c r="AL1388" i="1"/>
  <c r="AL1387" i="1"/>
  <c r="AL1386" i="1"/>
  <c r="AL1385" i="1"/>
  <c r="AL1384" i="1"/>
  <c r="AL1383" i="1"/>
  <c r="AL1382" i="1"/>
  <c r="AL1381" i="1"/>
  <c r="AL1380" i="1"/>
  <c r="AL1379" i="1"/>
  <c r="AL1378" i="1"/>
  <c r="AL1377" i="1"/>
  <c r="AL1376" i="1"/>
  <c r="AL1375" i="1"/>
  <c r="AL1374" i="1"/>
  <c r="AL1373" i="1"/>
  <c r="AL1372" i="1"/>
  <c r="AL1371" i="1"/>
  <c r="AL1370" i="1"/>
  <c r="AL1369" i="1"/>
  <c r="AL1368" i="1"/>
  <c r="AL1367" i="1"/>
  <c r="AL1366" i="1"/>
  <c r="AL1365" i="1"/>
  <c r="AL1364" i="1"/>
  <c r="AL1363" i="1"/>
  <c r="AL1362" i="1"/>
  <c r="AL1361" i="1"/>
  <c r="AL1360" i="1"/>
  <c r="AL1359" i="1"/>
  <c r="AL1358" i="1"/>
  <c r="AL1357" i="1"/>
  <c r="AL1356" i="1"/>
  <c r="AL1355" i="1"/>
  <c r="AL1354" i="1"/>
  <c r="AL1353" i="1"/>
  <c r="AL1352" i="1"/>
  <c r="AL1351" i="1"/>
  <c r="AL1350" i="1"/>
  <c r="AL1349" i="1"/>
  <c r="AL1348" i="1"/>
  <c r="AL1347" i="1"/>
  <c r="AL1346" i="1"/>
  <c r="AL1345" i="1"/>
  <c r="AL1344" i="1"/>
  <c r="AL1343" i="1"/>
  <c r="AL1342" i="1"/>
  <c r="AL1341" i="1"/>
  <c r="AL1340" i="1"/>
  <c r="AL1339" i="1"/>
  <c r="AL1338" i="1"/>
  <c r="AL1337" i="1"/>
  <c r="AL1336" i="1"/>
  <c r="AL1335" i="1"/>
  <c r="AL1334" i="1"/>
  <c r="AL1333" i="1"/>
  <c r="AL1332" i="1"/>
  <c r="AL1331" i="1"/>
  <c r="AL1330" i="1"/>
  <c r="AL1329" i="1"/>
  <c r="AL1328" i="1"/>
  <c r="AL1327" i="1"/>
  <c r="AL1326" i="1"/>
  <c r="AL1325" i="1"/>
  <c r="AL1324" i="1"/>
  <c r="AL1323" i="1"/>
  <c r="AL1322" i="1"/>
  <c r="AL1321" i="1"/>
  <c r="AL1320" i="1"/>
  <c r="AL1319" i="1"/>
  <c r="AL1318" i="1"/>
  <c r="AL1317" i="1"/>
  <c r="AL1316" i="1"/>
  <c r="AL1315" i="1"/>
  <c r="AL1314" i="1"/>
  <c r="AL1313" i="1"/>
  <c r="AL1312" i="1"/>
  <c r="AL1311" i="1"/>
  <c r="AL1310" i="1"/>
  <c r="AL1309" i="1"/>
  <c r="AL1308" i="1"/>
  <c r="AL1307" i="1"/>
  <c r="AL1306" i="1"/>
  <c r="AL1305" i="1"/>
  <c r="AL1304" i="1"/>
  <c r="AL1303" i="1"/>
  <c r="AL1302" i="1"/>
  <c r="AL1301" i="1"/>
  <c r="AL1300" i="1"/>
  <c r="AL1299" i="1"/>
  <c r="AL1298" i="1"/>
  <c r="AL1297" i="1"/>
  <c r="AL1296" i="1"/>
  <c r="AL1295" i="1"/>
  <c r="AL1294" i="1"/>
  <c r="AL1293" i="1"/>
  <c r="AL1292" i="1"/>
  <c r="AL1291" i="1"/>
  <c r="AL1290" i="1"/>
  <c r="AL1289" i="1"/>
  <c r="AL1288" i="1"/>
  <c r="AL1287" i="1"/>
  <c r="AL1286" i="1"/>
  <c r="AL1285" i="1"/>
  <c r="AL1284" i="1"/>
  <c r="AL1283" i="1"/>
  <c r="AL1282" i="1"/>
  <c r="AL1281" i="1"/>
  <c r="AL1280" i="1"/>
  <c r="AL1279" i="1"/>
  <c r="AL1278" i="1"/>
  <c r="AL1277" i="1"/>
  <c r="AL1276" i="1"/>
  <c r="AL1275" i="1"/>
  <c r="AL1274" i="1"/>
  <c r="AL1273" i="1"/>
  <c r="AL1272" i="1"/>
  <c r="AL1271" i="1"/>
  <c r="AL1270" i="1"/>
  <c r="AL1269" i="1"/>
  <c r="AL1268" i="1"/>
  <c r="AL1267" i="1"/>
  <c r="AL1266" i="1"/>
  <c r="AL1265" i="1"/>
  <c r="AL1264" i="1"/>
  <c r="AL1263" i="1"/>
  <c r="AL1262" i="1"/>
  <c r="AL1261" i="1"/>
  <c r="AL1260" i="1"/>
  <c r="AL1259" i="1"/>
  <c r="AL1258" i="1"/>
  <c r="AL1257" i="1"/>
  <c r="AL1256" i="1"/>
  <c r="AL1255" i="1"/>
  <c r="AL1254" i="1"/>
  <c r="AL1253" i="1"/>
  <c r="AL1252" i="1"/>
  <c r="AL1251" i="1"/>
  <c r="AL1250" i="1"/>
  <c r="AL1249" i="1"/>
  <c r="AL1248" i="1"/>
  <c r="AL1247" i="1"/>
  <c r="AL1246" i="1"/>
  <c r="AL1245" i="1"/>
  <c r="AL1244" i="1"/>
  <c r="AL1243" i="1"/>
  <c r="AL1242" i="1"/>
  <c r="AL1241" i="1"/>
  <c r="AL1240" i="1"/>
  <c r="AL1239" i="1"/>
  <c r="AL1238" i="1"/>
  <c r="AL1237" i="1"/>
  <c r="AL1236" i="1"/>
  <c r="AL1235" i="1"/>
  <c r="AL1234" i="1"/>
  <c r="AL1233" i="1"/>
  <c r="AL1232" i="1"/>
  <c r="AL1231" i="1"/>
  <c r="AL1230" i="1"/>
  <c r="AL1229" i="1"/>
  <c r="AL1228" i="1"/>
  <c r="AL1227" i="1"/>
  <c r="AL1226" i="1"/>
  <c r="AL1225" i="1"/>
  <c r="AL1224" i="1"/>
  <c r="AL1223" i="1"/>
  <c r="AL1222" i="1"/>
  <c r="AL1221" i="1"/>
  <c r="AL1220" i="1"/>
  <c r="AL1219" i="1"/>
  <c r="AL1218" i="1"/>
  <c r="AL1217" i="1"/>
  <c r="AL1216" i="1"/>
  <c r="AL1215" i="1"/>
  <c r="AL1214" i="1"/>
  <c r="AL1213" i="1"/>
  <c r="AL1212" i="1"/>
  <c r="AL1211" i="1"/>
  <c r="AL1210" i="1"/>
  <c r="AL1209" i="1"/>
  <c r="AL1208" i="1"/>
  <c r="AL1207" i="1"/>
  <c r="AL1206" i="1"/>
  <c r="AL1205" i="1"/>
  <c r="AL1204" i="1"/>
  <c r="AL1203" i="1"/>
  <c r="AL1202" i="1"/>
  <c r="AL1201" i="1"/>
  <c r="AL1200" i="1"/>
  <c r="AL1199" i="1"/>
  <c r="AL1198" i="1"/>
  <c r="AL1197" i="1"/>
  <c r="AL1196" i="1"/>
  <c r="AL1195" i="1"/>
  <c r="AL1194" i="1"/>
  <c r="AL1193" i="1"/>
  <c r="AL1192" i="1"/>
  <c r="AL1191" i="1"/>
  <c r="AL1190" i="1"/>
  <c r="AL1189" i="1"/>
  <c r="AL1188" i="1"/>
  <c r="AL1187" i="1"/>
  <c r="AL1186" i="1"/>
  <c r="AL1185" i="1"/>
  <c r="AL1184" i="1"/>
  <c r="AL1183" i="1"/>
  <c r="AL1182" i="1"/>
  <c r="AL1181" i="1"/>
  <c r="AL1180" i="1"/>
  <c r="AL1179" i="1"/>
  <c r="AL1178" i="1"/>
  <c r="AL1177" i="1"/>
  <c r="AL1176" i="1"/>
  <c r="AL1175" i="1"/>
  <c r="AL1174" i="1"/>
  <c r="AL1173" i="1"/>
  <c r="AL1172" i="1"/>
  <c r="AL1171" i="1"/>
  <c r="AL1170" i="1"/>
  <c r="AL1169" i="1"/>
  <c r="AL1168" i="1"/>
  <c r="AL1167" i="1"/>
  <c r="AL1166" i="1"/>
  <c r="AL1165" i="1"/>
  <c r="AL1164" i="1"/>
  <c r="AL1163" i="1"/>
  <c r="AL1162" i="1"/>
  <c r="AL1161" i="1"/>
  <c r="AL1160" i="1"/>
  <c r="AL1159" i="1"/>
  <c r="AL1158" i="1"/>
  <c r="AL1157" i="1"/>
  <c r="AL1156" i="1"/>
  <c r="AL1155" i="1"/>
  <c r="AL1154" i="1"/>
  <c r="AL1153" i="1"/>
  <c r="AL1152" i="1"/>
  <c r="AL1151" i="1"/>
  <c r="AL1150" i="1"/>
  <c r="AL1149" i="1"/>
  <c r="AL1148" i="1"/>
  <c r="AL1147" i="1"/>
  <c r="AL1146" i="1"/>
  <c r="AL1145" i="1"/>
  <c r="AL1144" i="1"/>
  <c r="AL1143" i="1"/>
  <c r="AL1142" i="1"/>
  <c r="AL1141" i="1"/>
  <c r="AL1140" i="1"/>
  <c r="AL1139" i="1"/>
  <c r="AL1138" i="1"/>
  <c r="AL1137" i="1"/>
  <c r="AL1136" i="1"/>
  <c r="AL1135" i="1"/>
  <c r="AL1134" i="1"/>
  <c r="AL1133" i="1"/>
  <c r="AL1132" i="1"/>
  <c r="AL1131" i="1"/>
  <c r="AL1130" i="1"/>
  <c r="AL1129" i="1"/>
  <c r="AL1128" i="1"/>
  <c r="AL1127" i="1"/>
  <c r="AL1126" i="1"/>
  <c r="AL1125" i="1"/>
  <c r="AL1124" i="1"/>
  <c r="AL1123" i="1"/>
  <c r="AL1122" i="1"/>
  <c r="AL1121" i="1"/>
  <c r="AL1120" i="1"/>
  <c r="AL1119" i="1"/>
  <c r="AL1118" i="1"/>
  <c r="AL1117" i="1"/>
  <c r="AL1116" i="1"/>
  <c r="AL1115" i="1"/>
  <c r="AL1114" i="1"/>
  <c r="AL1113" i="1"/>
  <c r="AL1112" i="1"/>
  <c r="AL1111" i="1"/>
  <c r="AL1110" i="1"/>
  <c r="AL1109" i="1"/>
  <c r="AL1108" i="1"/>
  <c r="AL1107" i="1"/>
  <c r="AL1106" i="1"/>
  <c r="AL1105" i="1"/>
  <c r="AL1104" i="1"/>
  <c r="AL1103" i="1"/>
  <c r="AL1102" i="1"/>
  <c r="AL1101" i="1"/>
  <c r="AL1100" i="1"/>
  <c r="AL1099" i="1"/>
  <c r="AL1098" i="1"/>
  <c r="AL1097" i="1"/>
  <c r="AL1096" i="1"/>
  <c r="AL1095" i="1"/>
  <c r="AL1094" i="1"/>
  <c r="AL1093" i="1"/>
  <c r="AL1092" i="1"/>
  <c r="AL1091" i="1"/>
  <c r="AL1090" i="1"/>
  <c r="AL1089" i="1"/>
  <c r="AL1088" i="1"/>
  <c r="AL1087" i="1"/>
  <c r="AL1086" i="1"/>
  <c r="AL1085" i="1"/>
  <c r="AL1084" i="1"/>
  <c r="AL1083" i="1"/>
  <c r="AL1082" i="1"/>
  <c r="AL1081" i="1"/>
  <c r="AL1080" i="1"/>
  <c r="AL1079" i="1"/>
  <c r="AL1078" i="1"/>
  <c r="AL1077" i="1"/>
  <c r="AL1076" i="1"/>
  <c r="AL1075" i="1"/>
  <c r="AL1074" i="1"/>
  <c r="AL1073" i="1"/>
  <c r="AL1072" i="1"/>
  <c r="AL1071" i="1"/>
  <c r="AL1070" i="1"/>
  <c r="AL1069" i="1"/>
  <c r="AL1068" i="1"/>
  <c r="AL1067" i="1"/>
  <c r="AL1066" i="1"/>
  <c r="AL1065" i="1"/>
  <c r="AL1064" i="1"/>
  <c r="AL1063" i="1"/>
  <c r="AL1062" i="1"/>
  <c r="AL1061" i="1"/>
  <c r="AL1060" i="1"/>
  <c r="AL1059" i="1"/>
  <c r="AL1058" i="1"/>
  <c r="AL1057" i="1"/>
  <c r="AL1056" i="1"/>
  <c r="AL1055" i="1"/>
  <c r="AL1054" i="1"/>
  <c r="AL1053" i="1"/>
  <c r="AL1052" i="1"/>
  <c r="AL1051" i="1"/>
  <c r="AL1050" i="1"/>
  <c r="AL1049" i="1"/>
  <c r="AL1048" i="1"/>
  <c r="AL1047" i="1"/>
  <c r="AL1046" i="1"/>
  <c r="AL1045" i="1"/>
  <c r="AL1044" i="1"/>
  <c r="AL1039" i="1"/>
  <c r="AL1038" i="1"/>
  <c r="AL1037" i="1"/>
  <c r="AL1036" i="1"/>
  <c r="AL1031" i="1"/>
  <c r="AL1030" i="1"/>
  <c r="AL1029" i="1"/>
  <c r="AL1028" i="1"/>
  <c r="AL1027" i="1"/>
  <c r="AL1026" i="1"/>
  <c r="AL1025" i="1"/>
  <c r="AL1024" i="1"/>
  <c r="AL1023" i="1"/>
  <c r="AL1022" i="1"/>
  <c r="AL1021" i="1"/>
  <c r="AL1020" i="1"/>
  <c r="AL1019" i="1"/>
  <c r="AL1018" i="1"/>
  <c r="AL1017" i="1"/>
  <c r="AL1016" i="1"/>
  <c r="AL1015" i="1"/>
  <c r="AL1014" i="1"/>
  <c r="AL1013" i="1"/>
  <c r="AL1012" i="1"/>
  <c r="AL1011" i="1"/>
  <c r="AL1010" i="1"/>
  <c r="AL1009" i="1"/>
  <c r="AL1008" i="1"/>
  <c r="AL1007" i="1"/>
  <c r="AL1006" i="1"/>
  <c r="AL1005" i="1"/>
  <c r="AL1004" i="1"/>
  <c r="AL1003" i="1"/>
  <c r="AL1002" i="1"/>
  <c r="AL1001" i="1"/>
  <c r="AL1000" i="1"/>
  <c r="AL999" i="1"/>
  <c r="AL998" i="1"/>
  <c r="AL997" i="1"/>
  <c r="AL996" i="1"/>
  <c r="AL995" i="1"/>
  <c r="AL994" i="1"/>
  <c r="AL993" i="1"/>
  <c r="AL992" i="1"/>
  <c r="AL991" i="1"/>
  <c r="AL990" i="1"/>
  <c r="AL989" i="1"/>
  <c r="AL988" i="1"/>
  <c r="AL987" i="1"/>
  <c r="AL986" i="1"/>
  <c r="AL985" i="1"/>
  <c r="AL984" i="1"/>
  <c r="AL983" i="1"/>
  <c r="AL982" i="1"/>
  <c r="AL981" i="1"/>
  <c r="AL980" i="1"/>
  <c r="AL979" i="1"/>
  <c r="AL978" i="1"/>
  <c r="AL977" i="1"/>
  <c r="AL976" i="1"/>
  <c r="AL975" i="1"/>
  <c r="AL974" i="1"/>
  <c r="AL973" i="1"/>
  <c r="AL972" i="1"/>
  <c r="AL971" i="1"/>
  <c r="AL970" i="1"/>
  <c r="AL969" i="1"/>
  <c r="AL968" i="1"/>
  <c r="AL967" i="1"/>
  <c r="AL966" i="1"/>
  <c r="AL965" i="1"/>
  <c r="AL964" i="1"/>
  <c r="AL963" i="1"/>
  <c r="AL962" i="1"/>
  <c r="AL961" i="1"/>
  <c r="AL960" i="1"/>
  <c r="AL959" i="1"/>
  <c r="AL958" i="1"/>
  <c r="AL957" i="1"/>
  <c r="AL956" i="1"/>
  <c r="AL955" i="1"/>
  <c r="AL954" i="1"/>
  <c r="AL953" i="1"/>
  <c r="AL952" i="1"/>
  <c r="AL951" i="1"/>
  <c r="AL950" i="1"/>
  <c r="AL949" i="1"/>
  <c r="AL948" i="1"/>
  <c r="AL947" i="1"/>
  <c r="AL946" i="1"/>
  <c r="AL945" i="1"/>
  <c r="AL944" i="1"/>
  <c r="AL943" i="1"/>
  <c r="AL942" i="1"/>
  <c r="AL941" i="1"/>
  <c r="AL940" i="1"/>
  <c r="AL939" i="1"/>
  <c r="AL938" i="1"/>
  <c r="AL937" i="1"/>
  <c r="AL936" i="1"/>
  <c r="AL935" i="1"/>
  <c r="AL934" i="1"/>
  <c r="AL933" i="1"/>
  <c r="AL932" i="1"/>
  <c r="AL931" i="1"/>
  <c r="AL930" i="1"/>
  <c r="AL929" i="1"/>
  <c r="AL928" i="1"/>
  <c r="AL927" i="1"/>
  <c r="AL926" i="1"/>
  <c r="AL925" i="1"/>
  <c r="AL924" i="1"/>
  <c r="AL923" i="1"/>
  <c r="AL922" i="1"/>
  <c r="AL921" i="1"/>
  <c r="AL920" i="1"/>
  <c r="AL919" i="1"/>
  <c r="AL918" i="1"/>
  <c r="AL917" i="1"/>
  <c r="AL916" i="1"/>
  <c r="AL915" i="1"/>
  <c r="AL914" i="1"/>
  <c r="AL913" i="1"/>
  <c r="AL912" i="1"/>
  <c r="AL911" i="1"/>
  <c r="AL910" i="1"/>
  <c r="AL909" i="1"/>
  <c r="AL908" i="1"/>
  <c r="AL907" i="1"/>
  <c r="AL906" i="1"/>
  <c r="AL905" i="1"/>
  <c r="AL904" i="1"/>
  <c r="AL903" i="1"/>
  <c r="AL902" i="1"/>
  <c r="AL901" i="1"/>
  <c r="AL900" i="1"/>
  <c r="AL899" i="1"/>
  <c r="AL898" i="1"/>
  <c r="AL897" i="1"/>
  <c r="AL896" i="1"/>
  <c r="AL895" i="1"/>
  <c r="AL894" i="1"/>
  <c r="AL893" i="1"/>
  <c r="AL892" i="1"/>
  <c r="AL891" i="1"/>
  <c r="AL890" i="1"/>
  <c r="AL889" i="1"/>
  <c r="AL888" i="1"/>
  <c r="AL887" i="1"/>
  <c r="AL886" i="1"/>
  <c r="AL885" i="1"/>
  <c r="AL884" i="1"/>
  <c r="AL883" i="1"/>
  <c r="AL882" i="1"/>
  <c r="AL881" i="1"/>
  <c r="AL880" i="1"/>
  <c r="AL879" i="1"/>
  <c r="AL878" i="1"/>
  <c r="AL877" i="1"/>
  <c r="AL876" i="1"/>
  <c r="AL875" i="1"/>
  <c r="AL874" i="1"/>
  <c r="AL873" i="1"/>
  <c r="AL872" i="1"/>
  <c r="AL871" i="1"/>
  <c r="AL870" i="1"/>
  <c r="AL869" i="1"/>
  <c r="AL868" i="1"/>
  <c r="AL867" i="1"/>
  <c r="AL866" i="1"/>
  <c r="AL865" i="1"/>
  <c r="AL864" i="1"/>
  <c r="AL863" i="1"/>
  <c r="AL862" i="1"/>
  <c r="AL861" i="1"/>
  <c r="AL860" i="1"/>
  <c r="AL859" i="1"/>
  <c r="AL858" i="1"/>
  <c r="AL857" i="1"/>
  <c r="AL854" i="1"/>
  <c r="AL853" i="1"/>
  <c r="AL852" i="1"/>
  <c r="AL851" i="1"/>
  <c r="AL850" i="1"/>
  <c r="AL849" i="1"/>
  <c r="AL848" i="1"/>
  <c r="AL847" i="1"/>
  <c r="AL846" i="1"/>
  <c r="AL845" i="1"/>
  <c r="AL844" i="1"/>
  <c r="AL843" i="1"/>
  <c r="AL842" i="1"/>
  <c r="AL841" i="1"/>
  <c r="AL840" i="1"/>
  <c r="AL839" i="1"/>
  <c r="AL838" i="1"/>
  <c r="AL837" i="1"/>
  <c r="AL836" i="1"/>
  <c r="AL835" i="1"/>
  <c r="AL834" i="1"/>
  <c r="AL833" i="1"/>
  <c r="AL832" i="1"/>
  <c r="AL831" i="1"/>
  <c r="AL830" i="1"/>
  <c r="AL829" i="1"/>
  <c r="AL828" i="1"/>
  <c r="AL827" i="1"/>
  <c r="AL826" i="1"/>
  <c r="AL825" i="1"/>
  <c r="AL824" i="1"/>
  <c r="AL823" i="1"/>
  <c r="AL822" i="1"/>
  <c r="AL821" i="1"/>
  <c r="AL820" i="1"/>
  <c r="AL819" i="1"/>
  <c r="AL818" i="1"/>
  <c r="AL817" i="1"/>
  <c r="AL816" i="1"/>
  <c r="AL815" i="1"/>
  <c r="AL814" i="1"/>
  <c r="AL813" i="1"/>
  <c r="AL812" i="1"/>
  <c r="AL811" i="1"/>
  <c r="AL810" i="1"/>
  <c r="AL809" i="1"/>
  <c r="AL808" i="1"/>
  <c r="AL807" i="1"/>
  <c r="AL806" i="1"/>
  <c r="AL805" i="1"/>
  <c r="AL804" i="1"/>
  <c r="AL803" i="1"/>
  <c r="AL802" i="1"/>
  <c r="AL801" i="1"/>
  <c r="AL800" i="1"/>
  <c r="AL799" i="1"/>
  <c r="AL798" i="1"/>
  <c r="AL797" i="1"/>
  <c r="AL796" i="1"/>
  <c r="AL795" i="1"/>
  <c r="AL794" i="1"/>
  <c r="AL793" i="1"/>
  <c r="AL792" i="1"/>
  <c r="AL791" i="1"/>
  <c r="AL790" i="1"/>
  <c r="AL789" i="1"/>
  <c r="AL788" i="1"/>
  <c r="AL787" i="1"/>
  <c r="AL786" i="1"/>
  <c r="AL785" i="1"/>
  <c r="AL784" i="1"/>
  <c r="AL783" i="1"/>
  <c r="AL782" i="1"/>
  <c r="AL781" i="1"/>
  <c r="AL780" i="1"/>
  <c r="AL779" i="1"/>
  <c r="AL778" i="1"/>
  <c r="AL777" i="1"/>
  <c r="AL776" i="1"/>
  <c r="AL775" i="1"/>
  <c r="AL774" i="1"/>
  <c r="AL773" i="1"/>
  <c r="AL772" i="1"/>
  <c r="AL771" i="1"/>
  <c r="AL770" i="1"/>
  <c r="AL769" i="1"/>
  <c r="AL768" i="1"/>
  <c r="AL767" i="1"/>
  <c r="AL766" i="1"/>
  <c r="AL765" i="1"/>
  <c r="AL764" i="1"/>
  <c r="AL763" i="1"/>
  <c r="AL762" i="1"/>
  <c r="AL761" i="1"/>
  <c r="AL760" i="1"/>
  <c r="AL759" i="1"/>
  <c r="AL758" i="1"/>
  <c r="AL757" i="1"/>
  <c r="AL756" i="1"/>
  <c r="AL755" i="1"/>
  <c r="AL754" i="1"/>
  <c r="AL753" i="1"/>
  <c r="AL752" i="1"/>
  <c r="AL751" i="1"/>
  <c r="AL750" i="1"/>
  <c r="AL749" i="1"/>
  <c r="AL748" i="1"/>
  <c r="AL747" i="1"/>
  <c r="AL746" i="1"/>
  <c r="AL745" i="1"/>
  <c r="AL744" i="1"/>
  <c r="AL743" i="1"/>
  <c r="AL742" i="1"/>
  <c r="AL741" i="1"/>
  <c r="AL740" i="1"/>
  <c r="AL739" i="1"/>
  <c r="AL738" i="1"/>
  <c r="AL737" i="1"/>
  <c r="AL736" i="1"/>
  <c r="AL735" i="1"/>
  <c r="AL734" i="1"/>
  <c r="AL733" i="1"/>
  <c r="AL732" i="1"/>
  <c r="AL731" i="1"/>
  <c r="AL730" i="1"/>
  <c r="AL729" i="1"/>
  <c r="AL728" i="1"/>
  <c r="AL727" i="1"/>
  <c r="AL726" i="1"/>
  <c r="AL725" i="1"/>
  <c r="AL724" i="1"/>
  <c r="AL723" i="1"/>
  <c r="AL722" i="1"/>
  <c r="AL721" i="1"/>
  <c r="AL720" i="1"/>
  <c r="AL719" i="1"/>
  <c r="AL718" i="1"/>
  <c r="AL717" i="1"/>
  <c r="AL716" i="1"/>
  <c r="AL715" i="1"/>
  <c r="AL714" i="1"/>
  <c r="AL713" i="1"/>
  <c r="AL712" i="1"/>
  <c r="AL711" i="1"/>
  <c r="AL710" i="1"/>
  <c r="AL709" i="1"/>
  <c r="AL708" i="1"/>
  <c r="AL707" i="1"/>
  <c r="AL706" i="1"/>
  <c r="AL705" i="1"/>
  <c r="AL704" i="1"/>
  <c r="AL703" i="1"/>
  <c r="AL702" i="1"/>
  <c r="AL701" i="1"/>
  <c r="AL700" i="1"/>
  <c r="AL699" i="1"/>
  <c r="AL698" i="1"/>
  <c r="AL697" i="1"/>
  <c r="AL696" i="1"/>
  <c r="AL695" i="1"/>
  <c r="AL694" i="1"/>
  <c r="AL693" i="1"/>
  <c r="AL692" i="1"/>
  <c r="AL691" i="1"/>
  <c r="AL690" i="1"/>
  <c r="AL689" i="1"/>
  <c r="AL688" i="1"/>
  <c r="AL687" i="1"/>
  <c r="AL686" i="1"/>
  <c r="AL685" i="1"/>
  <c r="AL684" i="1"/>
  <c r="AL683" i="1"/>
  <c r="AL682" i="1"/>
  <c r="AL681" i="1"/>
  <c r="AL680" i="1"/>
  <c r="AL679" i="1"/>
  <c r="AL678" i="1"/>
  <c r="AL677" i="1"/>
  <c r="AL676" i="1"/>
  <c r="AL675" i="1"/>
  <c r="AL674" i="1"/>
  <c r="AL673" i="1"/>
  <c r="AL672" i="1"/>
  <c r="AL671" i="1"/>
  <c r="AL670" i="1"/>
  <c r="AL669" i="1"/>
  <c r="AL668" i="1"/>
  <c r="AL667" i="1"/>
  <c r="AL666" i="1"/>
  <c r="AL665" i="1"/>
  <c r="AL664" i="1"/>
  <c r="AL663" i="1"/>
  <c r="AL662" i="1"/>
  <c r="AL661" i="1"/>
  <c r="AL660" i="1"/>
  <c r="AL659" i="1"/>
  <c r="AL658" i="1"/>
  <c r="AL657" i="1"/>
  <c r="AL656" i="1"/>
  <c r="AL655" i="1"/>
  <c r="AL654" i="1"/>
  <c r="AL653" i="1"/>
  <c r="AL652" i="1"/>
  <c r="AL651" i="1"/>
  <c r="AL650" i="1"/>
  <c r="AL649" i="1"/>
  <c r="AL648" i="1"/>
  <c r="AL647" i="1"/>
  <c r="AL646" i="1"/>
  <c r="AL645" i="1"/>
  <c r="AL644" i="1"/>
  <c r="AL643" i="1"/>
  <c r="AL642" i="1"/>
  <c r="AL641" i="1"/>
  <c r="AL640" i="1"/>
  <c r="AL639" i="1"/>
  <c r="AL638" i="1"/>
  <c r="AL637" i="1"/>
  <c r="AL636" i="1"/>
  <c r="AL635" i="1"/>
  <c r="AL634" i="1"/>
  <c r="AL633" i="1"/>
  <c r="AL632" i="1"/>
  <c r="AL631" i="1"/>
  <c r="AL630" i="1"/>
  <c r="AL629" i="1"/>
  <c r="AL628" i="1"/>
  <c r="AL627" i="1"/>
  <c r="AL626" i="1"/>
  <c r="AL625" i="1"/>
  <c r="AL624" i="1"/>
  <c r="AL623" i="1"/>
  <c r="AL622" i="1"/>
  <c r="AL621" i="1"/>
  <c r="AL620" i="1"/>
  <c r="AL619" i="1"/>
  <c r="AL618" i="1"/>
  <c r="AL617" i="1"/>
  <c r="AL616" i="1"/>
  <c r="AL615" i="1"/>
  <c r="AL614" i="1"/>
  <c r="AL613" i="1"/>
  <c r="AL612" i="1"/>
  <c r="AL611" i="1"/>
  <c r="AL610" i="1"/>
  <c r="AL609" i="1"/>
  <c r="AL608" i="1"/>
  <c r="AL607" i="1"/>
  <c r="AL606" i="1"/>
  <c r="AL605" i="1"/>
  <c r="AL604" i="1"/>
  <c r="AL603" i="1"/>
  <c r="AL602" i="1"/>
  <c r="AL601" i="1"/>
  <c r="AL600" i="1"/>
  <c r="AL599" i="1"/>
  <c r="AL598" i="1"/>
  <c r="AL597" i="1"/>
  <c r="AL596" i="1"/>
  <c r="AL595" i="1"/>
  <c r="AL594" i="1"/>
  <c r="AL593" i="1"/>
  <c r="AL592" i="1"/>
  <c r="AL591" i="1"/>
  <c r="AL590" i="1"/>
  <c r="AL589" i="1"/>
  <c r="AL588" i="1"/>
  <c r="AL587" i="1"/>
  <c r="AL586" i="1"/>
  <c r="AL585" i="1"/>
  <c r="AL584" i="1"/>
  <c r="AL583" i="1"/>
  <c r="AL582" i="1"/>
  <c r="AL581" i="1"/>
  <c r="AL580" i="1"/>
  <c r="AL579" i="1"/>
  <c r="AL578" i="1"/>
  <c r="AL577" i="1"/>
  <c r="AL576" i="1"/>
  <c r="AL575" i="1"/>
  <c r="AL574" i="1"/>
  <c r="AL573" i="1"/>
  <c r="AL572" i="1"/>
  <c r="AL571" i="1"/>
  <c r="AL570" i="1"/>
  <c r="AL569" i="1"/>
  <c r="AL568" i="1"/>
  <c r="AL567" i="1"/>
  <c r="AL566" i="1"/>
  <c r="AL565" i="1"/>
  <c r="AL564" i="1"/>
  <c r="AL563" i="1"/>
  <c r="AL562" i="1"/>
  <c r="AL561" i="1"/>
  <c r="AL560" i="1"/>
  <c r="AL559" i="1"/>
  <c r="AL558" i="1"/>
  <c r="AL557" i="1"/>
  <c r="AL556" i="1"/>
  <c r="AL555" i="1"/>
  <c r="AL554" i="1"/>
  <c r="AL553" i="1"/>
  <c r="AL552" i="1"/>
  <c r="AL551" i="1"/>
  <c r="AL550" i="1"/>
  <c r="AL549" i="1"/>
  <c r="AL548" i="1"/>
  <c r="AL547" i="1"/>
  <c r="AL546" i="1"/>
  <c r="AL545" i="1"/>
  <c r="AL544" i="1"/>
  <c r="AL543" i="1"/>
  <c r="AL542" i="1"/>
  <c r="AL541" i="1"/>
  <c r="AL540" i="1"/>
  <c r="AL539" i="1"/>
  <c r="AL538" i="1"/>
  <c r="AL537" i="1"/>
  <c r="AL536" i="1"/>
  <c r="AL535" i="1"/>
  <c r="AL534" i="1"/>
  <c r="AL533" i="1"/>
  <c r="AL532" i="1"/>
  <c r="AL531" i="1"/>
  <c r="AL530" i="1"/>
  <c r="AL529" i="1"/>
  <c r="AL528" i="1"/>
  <c r="AL527" i="1"/>
  <c r="AL526" i="1"/>
  <c r="AL525" i="1"/>
  <c r="AL524" i="1"/>
  <c r="AL523" i="1"/>
  <c r="AL522" i="1"/>
  <c r="AL521" i="1"/>
  <c r="AL520" i="1"/>
  <c r="AL519" i="1"/>
  <c r="AL518" i="1"/>
  <c r="AL517" i="1"/>
  <c r="AL516" i="1"/>
  <c r="AL515" i="1"/>
  <c r="AL514" i="1"/>
  <c r="AL513" i="1"/>
  <c r="AL512" i="1"/>
  <c r="AL511" i="1"/>
  <c r="AL510" i="1"/>
  <c r="AL509" i="1"/>
  <c r="AL508" i="1"/>
  <c r="AL507" i="1"/>
  <c r="AL506" i="1"/>
  <c r="AL505" i="1"/>
  <c r="AL504" i="1"/>
  <c r="AL503" i="1"/>
  <c r="AL502" i="1"/>
  <c r="AL501" i="1"/>
  <c r="AL500" i="1"/>
  <c r="AL499" i="1"/>
  <c r="AL498" i="1"/>
  <c r="AL497" i="1"/>
  <c r="AL496" i="1"/>
  <c r="AL495" i="1"/>
  <c r="AL494" i="1"/>
  <c r="AL493" i="1"/>
  <c r="AL492" i="1"/>
  <c r="AL491" i="1"/>
  <c r="AL490" i="1"/>
  <c r="AL489" i="1"/>
  <c r="AL488" i="1"/>
  <c r="AL487" i="1"/>
  <c r="AL486" i="1"/>
  <c r="AL485" i="1"/>
  <c r="AL484" i="1"/>
  <c r="AL483" i="1"/>
  <c r="AL482" i="1"/>
  <c r="AL481" i="1"/>
  <c r="AL480" i="1"/>
  <c r="AL479" i="1"/>
  <c r="AL478" i="1"/>
  <c r="AL477" i="1"/>
  <c r="AL476" i="1"/>
  <c r="AL475" i="1"/>
  <c r="AL474" i="1"/>
  <c r="AL473" i="1"/>
  <c r="AL472" i="1"/>
  <c r="AL471" i="1"/>
  <c r="AL470" i="1"/>
  <c r="AL469" i="1"/>
  <c r="AL468" i="1"/>
  <c r="AL467" i="1"/>
  <c r="AL466" i="1"/>
  <c r="AL465" i="1"/>
  <c r="AL464" i="1"/>
  <c r="AL463" i="1"/>
  <c r="AL462" i="1"/>
  <c r="AL461" i="1"/>
  <c r="AL460" i="1"/>
  <c r="AL459" i="1"/>
  <c r="AL458" i="1"/>
  <c r="AL457" i="1"/>
  <c r="AL456" i="1"/>
  <c r="AL455" i="1"/>
  <c r="AL454" i="1"/>
  <c r="AL453" i="1"/>
  <c r="AL452" i="1"/>
  <c r="AL451" i="1"/>
  <c r="AL450" i="1"/>
  <c r="AL449" i="1"/>
  <c r="AL448" i="1"/>
  <c r="AL447" i="1"/>
  <c r="AL446" i="1"/>
  <c r="AL445" i="1"/>
  <c r="AL444" i="1"/>
  <c r="AL443" i="1"/>
  <c r="AL442" i="1"/>
  <c r="AL441" i="1"/>
  <c r="AL440" i="1"/>
  <c r="AL439" i="1"/>
  <c r="AL438" i="1"/>
  <c r="AL437" i="1"/>
  <c r="AL436" i="1"/>
  <c r="AL435" i="1"/>
  <c r="AL434" i="1"/>
  <c r="AL433" i="1"/>
  <c r="AL432" i="1"/>
  <c r="AL431" i="1"/>
  <c r="AL430" i="1"/>
  <c r="AL429" i="1"/>
  <c r="AL428" i="1"/>
  <c r="AL427" i="1"/>
  <c r="AL426" i="1"/>
  <c r="AL425" i="1"/>
  <c r="AL424" i="1"/>
  <c r="AL423" i="1"/>
  <c r="AL422" i="1"/>
  <c r="AL421" i="1"/>
  <c r="AL420" i="1"/>
  <c r="AL419" i="1"/>
  <c r="AL418" i="1"/>
  <c r="AL417" i="1"/>
  <c r="AL416" i="1"/>
  <c r="AL415" i="1"/>
  <c r="AL414" i="1"/>
  <c r="AL413" i="1"/>
  <c r="AL412" i="1"/>
  <c r="AL411" i="1"/>
  <c r="AL410" i="1"/>
  <c r="AL409" i="1"/>
  <c r="AL408" i="1"/>
  <c r="AL407" i="1"/>
  <c r="AL406" i="1"/>
  <c r="AL405" i="1"/>
  <c r="AL404" i="1"/>
  <c r="AL403" i="1"/>
  <c r="AL402" i="1"/>
  <c r="AL401" i="1"/>
  <c r="AL400" i="1"/>
  <c r="AL399" i="1"/>
  <c r="AL398" i="1"/>
  <c r="AL397" i="1"/>
  <c r="AL396" i="1"/>
  <c r="AL395" i="1"/>
  <c r="AL394" i="1"/>
  <c r="AL393" i="1"/>
  <c r="AL392" i="1"/>
  <c r="AL391" i="1"/>
  <c r="AL390" i="1"/>
  <c r="AL389" i="1"/>
  <c r="AL388" i="1"/>
  <c r="AL387" i="1"/>
  <c r="AL386" i="1"/>
  <c r="AL385" i="1"/>
  <c r="AL384" i="1"/>
  <c r="AL383" i="1"/>
  <c r="AL382" i="1"/>
  <c r="AL381" i="1"/>
  <c r="AL380" i="1"/>
  <c r="AL379" i="1"/>
  <c r="AL378" i="1"/>
  <c r="AL377" i="1"/>
  <c r="AL376" i="1"/>
  <c r="AL375" i="1"/>
  <c r="AL374" i="1"/>
  <c r="AL373" i="1"/>
  <c r="AL372" i="1"/>
  <c r="AL371" i="1"/>
  <c r="AL370" i="1"/>
  <c r="AL369" i="1"/>
  <c r="AL368" i="1"/>
  <c r="AL367" i="1"/>
  <c r="AL366" i="1"/>
  <c r="AL365" i="1"/>
  <c r="AL364" i="1"/>
  <c r="AL363" i="1"/>
  <c r="AL362" i="1"/>
  <c r="AL361" i="1"/>
  <c r="AL360" i="1"/>
  <c r="AL359" i="1"/>
  <c r="AL358" i="1"/>
  <c r="AL357" i="1"/>
  <c r="AL356" i="1"/>
  <c r="AL355" i="1"/>
  <c r="AL354" i="1"/>
  <c r="AL353" i="1"/>
  <c r="AL352" i="1"/>
  <c r="AL351" i="1"/>
  <c r="AL350" i="1"/>
  <c r="AL349" i="1"/>
  <c r="AL348" i="1"/>
  <c r="AL347" i="1"/>
  <c r="AL346" i="1"/>
  <c r="AL345" i="1"/>
  <c r="AL344" i="1"/>
  <c r="AL343" i="1"/>
  <c r="AL342" i="1"/>
  <c r="AL341" i="1"/>
  <c r="AL340" i="1"/>
  <c r="AL339" i="1"/>
  <c r="AL338" i="1"/>
  <c r="AL337" i="1"/>
  <c r="AL336" i="1"/>
  <c r="AL335" i="1"/>
  <c r="AL334" i="1"/>
  <c r="AL333" i="1"/>
  <c r="AL332" i="1"/>
  <c r="AL331" i="1"/>
  <c r="AL330" i="1"/>
  <c r="AL329" i="1"/>
  <c r="AL328" i="1"/>
  <c r="AL327" i="1"/>
  <c r="AL326" i="1"/>
  <c r="AL325" i="1"/>
  <c r="AL324" i="1"/>
  <c r="AL323" i="1"/>
  <c r="AL322" i="1"/>
  <c r="AL321" i="1"/>
  <c r="AL320" i="1"/>
  <c r="AL319" i="1"/>
  <c r="AL318" i="1"/>
  <c r="AL317" i="1"/>
  <c r="AL316" i="1"/>
  <c r="AL315" i="1"/>
  <c r="AL314" i="1"/>
  <c r="AL313" i="1"/>
  <c r="AL312" i="1"/>
  <c r="AL311" i="1"/>
  <c r="AL310" i="1"/>
  <c r="AL309" i="1"/>
  <c r="AL308" i="1"/>
  <c r="AL307" i="1"/>
  <c r="AL306" i="1"/>
  <c r="AL305" i="1"/>
  <c r="AL304" i="1"/>
  <c r="AL303" i="1"/>
  <c r="AL302" i="1"/>
  <c r="AL301" i="1"/>
  <c r="AL300" i="1"/>
  <c r="AL299" i="1"/>
  <c r="AL298" i="1"/>
  <c r="AL297" i="1"/>
  <c r="AL296" i="1"/>
  <c r="AL295" i="1"/>
  <c r="AL294" i="1"/>
  <c r="AL293" i="1"/>
  <c r="AL292" i="1"/>
  <c r="AL291" i="1"/>
  <c r="AL290" i="1"/>
  <c r="AL289" i="1"/>
  <c r="AL288" i="1"/>
  <c r="AL287" i="1"/>
  <c r="AL286" i="1"/>
  <c r="AL285" i="1"/>
  <c r="AL284" i="1"/>
  <c r="AL283" i="1"/>
  <c r="AL282" i="1"/>
  <c r="AL281" i="1"/>
  <c r="AL280" i="1"/>
  <c r="AL279" i="1"/>
  <c r="AL278" i="1"/>
  <c r="AL277" i="1"/>
  <c r="AL276" i="1"/>
  <c r="AL275" i="1"/>
  <c r="AL274" i="1"/>
  <c r="AL273" i="1"/>
  <c r="AL272" i="1"/>
  <c r="AL271" i="1"/>
  <c r="AL270" i="1"/>
  <c r="AL269" i="1"/>
  <c r="AL268" i="1"/>
  <c r="AL267" i="1"/>
  <c r="AL266" i="1"/>
  <c r="AL265" i="1"/>
  <c r="AL264" i="1"/>
  <c r="AL263" i="1"/>
  <c r="AL262" i="1"/>
  <c r="AL261" i="1"/>
  <c r="AL260" i="1"/>
  <c r="AL259" i="1"/>
  <c r="AL258" i="1"/>
  <c r="AL257" i="1"/>
  <c r="AL256" i="1"/>
  <c r="AL255" i="1"/>
  <c r="AL254" i="1"/>
  <c r="AL253" i="1"/>
  <c r="AL252" i="1"/>
  <c r="AL251" i="1"/>
  <c r="AL250" i="1"/>
  <c r="AL249" i="1"/>
  <c r="AL248" i="1"/>
  <c r="AL247" i="1"/>
  <c r="AL246" i="1"/>
  <c r="AL245" i="1"/>
  <c r="AL244" i="1"/>
  <c r="AL243" i="1"/>
  <c r="AL242" i="1"/>
  <c r="AL241" i="1"/>
  <c r="AL240" i="1"/>
  <c r="AL239" i="1"/>
  <c r="AL238" i="1"/>
  <c r="AL237" i="1"/>
  <c r="AL236" i="1"/>
  <c r="AL235" i="1"/>
  <c r="AL234" i="1"/>
  <c r="AL233" i="1"/>
  <c r="AL232" i="1"/>
  <c r="AL231" i="1"/>
  <c r="AL230" i="1"/>
  <c r="AL229" i="1"/>
  <c r="AL228" i="1"/>
  <c r="AL227" i="1"/>
  <c r="AL226" i="1"/>
  <c r="AL225" i="1"/>
  <c r="AL224" i="1"/>
  <c r="AL223" i="1"/>
  <c r="AL222" i="1"/>
  <c r="AL221" i="1"/>
  <c r="AL220" i="1"/>
  <c r="AL219" i="1"/>
  <c r="AL218" i="1"/>
  <c r="AL217" i="1"/>
  <c r="AL216" i="1"/>
  <c r="AL215" i="1"/>
  <c r="AL214" i="1"/>
  <c r="AL213" i="1"/>
  <c r="AL212" i="1"/>
  <c r="AL211" i="1"/>
  <c r="AL210" i="1"/>
  <c r="AL209" i="1"/>
  <c r="AL208" i="1"/>
  <c r="AL207" i="1"/>
  <c r="AL206" i="1"/>
  <c r="AL205" i="1"/>
  <c r="AL204" i="1"/>
  <c r="AL203" i="1"/>
  <c r="AL202" i="1"/>
  <c r="AL201" i="1"/>
  <c r="AL200" i="1"/>
  <c r="AL199" i="1"/>
  <c r="AL198" i="1"/>
  <c r="AL197" i="1"/>
  <c r="AL196" i="1"/>
  <c r="AL195" i="1"/>
  <c r="AL194" i="1"/>
  <c r="AL193" i="1"/>
  <c r="AL192" i="1"/>
  <c r="AL191" i="1"/>
  <c r="AL190" i="1"/>
  <c r="AL189" i="1"/>
  <c r="AL188" i="1"/>
  <c r="AL187" i="1"/>
  <c r="AL186" i="1"/>
  <c r="AL185" i="1"/>
  <c r="AL184" i="1"/>
  <c r="AL183" i="1"/>
  <c r="AL182" i="1"/>
  <c r="AL181" i="1"/>
  <c r="AL180" i="1"/>
  <c r="AL179" i="1"/>
  <c r="AL178" i="1"/>
  <c r="AL177" i="1"/>
  <c r="AL176" i="1"/>
  <c r="AL175" i="1"/>
  <c r="AL174" i="1"/>
  <c r="AL173" i="1"/>
  <c r="AL172" i="1"/>
  <c r="AL171" i="1"/>
  <c r="AL170" i="1"/>
  <c r="AL169" i="1"/>
  <c r="AL168" i="1"/>
  <c r="AL167" i="1"/>
  <c r="AL166" i="1"/>
  <c r="AL165" i="1"/>
  <c r="AL164" i="1"/>
  <c r="AL163" i="1"/>
  <c r="AL162" i="1"/>
  <c r="AL161" i="1"/>
  <c r="AL160" i="1"/>
  <c r="AL159" i="1"/>
  <c r="AL158" i="1"/>
  <c r="AL157" i="1"/>
  <c r="AL156" i="1"/>
  <c r="AL155" i="1"/>
  <c r="AL154" i="1"/>
  <c r="AL153" i="1"/>
  <c r="AL152" i="1"/>
  <c r="AL151" i="1"/>
  <c r="AL150" i="1"/>
  <c r="AL149" i="1"/>
  <c r="AL148" i="1"/>
  <c r="AL147" i="1"/>
  <c r="AL146" i="1"/>
  <c r="AL145" i="1"/>
  <c r="AL144" i="1"/>
  <c r="AL143" i="1"/>
  <c r="AL142" i="1"/>
  <c r="AL141" i="1"/>
  <c r="AL140" i="1"/>
  <c r="AL139" i="1"/>
  <c r="AL138" i="1"/>
  <c r="AL137" i="1"/>
  <c r="AL136" i="1"/>
  <c r="AL135" i="1"/>
  <c r="AL134" i="1"/>
  <c r="AL133" i="1"/>
  <c r="AL132" i="1"/>
  <c r="AL131" i="1"/>
  <c r="AL130" i="1"/>
  <c r="AL129" i="1"/>
  <c r="AL128" i="1"/>
  <c r="AL127" i="1"/>
  <c r="AL126" i="1"/>
  <c r="AL125" i="1"/>
  <c r="AL124" i="1"/>
  <c r="AL123" i="1"/>
  <c r="AL122" i="1"/>
  <c r="AL121" i="1"/>
  <c r="AL120" i="1"/>
  <c r="AL119" i="1"/>
  <c r="AL118" i="1"/>
  <c r="AL117" i="1"/>
  <c r="AL116" i="1"/>
  <c r="AL115" i="1"/>
  <c r="AL114" i="1"/>
  <c r="AL113" i="1"/>
  <c r="AL112" i="1"/>
  <c r="AL111" i="1"/>
  <c r="AL110" i="1"/>
  <c r="AL109" i="1"/>
  <c r="AL108" i="1"/>
  <c r="AL107" i="1"/>
  <c r="AL106" i="1"/>
  <c r="AL105" i="1"/>
  <c r="AL104" i="1"/>
  <c r="AL103" i="1"/>
  <c r="AL102" i="1"/>
  <c r="AL101" i="1"/>
  <c r="AL100" i="1"/>
  <c r="AL99" i="1"/>
  <c r="AL98" i="1"/>
  <c r="AL97" i="1"/>
  <c r="AL96" i="1"/>
  <c r="AL95" i="1"/>
  <c r="AL94" i="1"/>
  <c r="AL93" i="1"/>
  <c r="AL92" i="1"/>
  <c r="AL91" i="1"/>
  <c r="AL90" i="1"/>
  <c r="AL89" i="1"/>
  <c r="AL88" i="1"/>
  <c r="AL87" i="1"/>
  <c r="AL86" i="1"/>
  <c r="AL85" i="1"/>
  <c r="AL84" i="1"/>
  <c r="AL83" i="1"/>
  <c r="AL82" i="1"/>
  <c r="AL81" i="1"/>
  <c r="AL80" i="1"/>
  <c r="AL79" i="1"/>
  <c r="AL78" i="1"/>
  <c r="AL77" i="1"/>
  <c r="AL76" i="1"/>
  <c r="AL75" i="1"/>
  <c r="AL74" i="1"/>
  <c r="AL73" i="1"/>
  <c r="AL72" i="1"/>
  <c r="AL71" i="1"/>
  <c r="AL70" i="1"/>
  <c r="AL69" i="1"/>
  <c r="AL68" i="1"/>
  <c r="AL67" i="1"/>
  <c r="AL66" i="1"/>
  <c r="AL65" i="1"/>
  <c r="AL64" i="1"/>
  <c r="AL63" i="1"/>
  <c r="AL62" i="1"/>
  <c r="AL61" i="1"/>
  <c r="AL60" i="1"/>
  <c r="AL59" i="1"/>
  <c r="AL58" i="1"/>
  <c r="AL57" i="1"/>
  <c r="AL56" i="1"/>
  <c r="AL55" i="1"/>
  <c r="AL54" i="1"/>
  <c r="AL53" i="1"/>
  <c r="AL52" i="1"/>
  <c r="AL51" i="1"/>
  <c r="AL50" i="1"/>
  <c r="AL49" i="1"/>
  <c r="AL48" i="1"/>
  <c r="AL47" i="1"/>
  <c r="AL46" i="1"/>
  <c r="AL45" i="1"/>
  <c r="AL44" i="1"/>
  <c r="AL43" i="1"/>
  <c r="AL42" i="1"/>
  <c r="AL41" i="1"/>
  <c r="AL40" i="1"/>
  <c r="AL39" i="1"/>
  <c r="AL38" i="1"/>
  <c r="AL37" i="1"/>
  <c r="AL36" i="1"/>
  <c r="AL35" i="1"/>
  <c r="AL34" i="1"/>
  <c r="AL33" i="1"/>
  <c r="AL32" i="1"/>
  <c r="AL31" i="1"/>
  <c r="AL30" i="1"/>
  <c r="AL29" i="1"/>
  <c r="AL28" i="1"/>
  <c r="AL27" i="1"/>
  <c r="AL26" i="1"/>
  <c r="AL25" i="1"/>
  <c r="AL24" i="1"/>
  <c r="AL23" i="1"/>
  <c r="AL22" i="1"/>
  <c r="AL21" i="1"/>
  <c r="AL20" i="1"/>
  <c r="AL19" i="1"/>
  <c r="AL18" i="1"/>
  <c r="AL17" i="1"/>
  <c r="AL16" i="1"/>
  <c r="AL15" i="1"/>
  <c r="AL14" i="1"/>
  <c r="AL13" i="1"/>
  <c r="AL12" i="1"/>
  <c r="AL11" i="1"/>
  <c r="AL10" i="1"/>
  <c r="AL9" i="1"/>
  <c r="AL8" i="1"/>
  <c r="AL7" i="1"/>
  <c r="AL6" i="1"/>
  <c r="AL5" i="1"/>
  <c r="AK1969" i="1"/>
  <c r="AK1968" i="1"/>
  <c r="AK1967" i="1"/>
  <c r="AK1966" i="1"/>
  <c r="AK1965" i="1"/>
  <c r="AK1964" i="1"/>
  <c r="AK1963" i="1"/>
  <c r="AK1962" i="1"/>
  <c r="AK1961" i="1"/>
  <c r="AK1960" i="1"/>
  <c r="AK1959" i="1"/>
  <c r="AK1958" i="1"/>
  <c r="AK1957" i="1"/>
  <c r="AK1956" i="1"/>
  <c r="AK1955" i="1"/>
  <c r="AK1954" i="1"/>
  <c r="AK1953" i="1"/>
  <c r="AK1952" i="1"/>
  <c r="AK1951" i="1"/>
  <c r="AK1950" i="1"/>
  <c r="AK1949" i="1"/>
  <c r="AK1948" i="1"/>
  <c r="AK1947" i="1"/>
  <c r="AK1946" i="1"/>
  <c r="AK1945" i="1"/>
  <c r="AK1944" i="1"/>
  <c r="AK1943" i="1"/>
  <c r="AK1942" i="1"/>
  <c r="AK1941" i="1"/>
  <c r="AK1940" i="1"/>
  <c r="AK1939" i="1"/>
  <c r="AK1938" i="1"/>
  <c r="AK1937" i="1"/>
  <c r="AK1936" i="1"/>
  <c r="AK1935" i="1"/>
  <c r="AK1934" i="1"/>
  <c r="AK1933" i="1"/>
  <c r="AK1932" i="1"/>
  <c r="AK1931" i="1"/>
  <c r="AK1930" i="1"/>
  <c r="AK1929" i="1"/>
  <c r="AK1928" i="1"/>
  <c r="AK1927" i="1"/>
  <c r="AK1926" i="1"/>
  <c r="AK1925" i="1"/>
  <c r="AK1924" i="1"/>
  <c r="AK1923" i="1"/>
  <c r="AK1922" i="1"/>
  <c r="AK1921" i="1"/>
  <c r="AK1920" i="1"/>
  <c r="AK1919" i="1"/>
  <c r="AK1918" i="1"/>
  <c r="AK1917" i="1"/>
  <c r="AK1916" i="1"/>
  <c r="AK1915" i="1"/>
  <c r="AK1914" i="1"/>
  <c r="AK1913" i="1"/>
  <c r="AK1912" i="1"/>
  <c r="AK1911" i="1"/>
  <c r="AK1910" i="1"/>
  <c r="AK1909" i="1"/>
  <c r="AK1908" i="1"/>
  <c r="AK1907" i="1"/>
  <c r="AK1906" i="1"/>
  <c r="AK1905" i="1"/>
  <c r="AK1904" i="1"/>
  <c r="AK1903" i="1"/>
  <c r="AK1902" i="1"/>
  <c r="AK1901" i="1"/>
  <c r="AK1900" i="1"/>
  <c r="AK1899" i="1"/>
  <c r="AK1898" i="1"/>
  <c r="AK1897" i="1"/>
  <c r="AK1896" i="1"/>
  <c r="AK1895" i="1"/>
  <c r="AK1894" i="1"/>
  <c r="AK1893" i="1"/>
  <c r="AK1892" i="1"/>
  <c r="AK1891" i="1"/>
  <c r="AK1890" i="1"/>
  <c r="AK1889" i="1"/>
  <c r="AK1888" i="1"/>
  <c r="AK1887" i="1"/>
  <c r="AK1886" i="1"/>
  <c r="AK1885" i="1"/>
  <c r="AK1884" i="1"/>
  <c r="AK1883" i="1"/>
  <c r="AK1882" i="1"/>
  <c r="AK1881" i="1"/>
  <c r="AK1880" i="1"/>
  <c r="AK1879" i="1"/>
  <c r="AK1878" i="1"/>
  <c r="AK1877" i="1"/>
  <c r="AK1876" i="1"/>
  <c r="AK1875" i="1"/>
  <c r="AK1874" i="1"/>
  <c r="AK1873" i="1"/>
  <c r="AK1872" i="1"/>
  <c r="AK1871" i="1"/>
  <c r="AK1870" i="1"/>
  <c r="AK1869" i="1"/>
  <c r="AK1868" i="1"/>
  <c r="AK1867" i="1"/>
  <c r="AK1866" i="1"/>
  <c r="AK1865" i="1"/>
  <c r="AK1864" i="1"/>
  <c r="AK1863" i="1"/>
  <c r="AK1862" i="1"/>
  <c r="AK1861" i="1"/>
  <c r="AK1860" i="1"/>
  <c r="AK1859" i="1"/>
  <c r="AK1858" i="1"/>
  <c r="AK1857" i="1"/>
  <c r="AK1856" i="1"/>
  <c r="AK1855" i="1"/>
  <c r="AK1854" i="1"/>
  <c r="AK1853" i="1"/>
  <c r="AK1852" i="1"/>
  <c r="AK1851" i="1"/>
  <c r="AK1850" i="1"/>
  <c r="AK1849" i="1"/>
  <c r="AK1848" i="1"/>
  <c r="AK1847" i="1"/>
  <c r="AK1846" i="1"/>
  <c r="AK1845" i="1"/>
  <c r="AK1844" i="1"/>
  <c r="AK1843" i="1"/>
  <c r="AK1842" i="1"/>
  <c r="AK1841" i="1"/>
  <c r="AK1840" i="1"/>
  <c r="AK1839" i="1"/>
  <c r="AK1838" i="1"/>
  <c r="AK1837" i="1"/>
  <c r="AK1836" i="1"/>
  <c r="AK1835" i="1"/>
  <c r="AK1834" i="1"/>
  <c r="AK1833" i="1"/>
  <c r="AK1832" i="1"/>
  <c r="AK1831" i="1"/>
  <c r="AK1830" i="1"/>
  <c r="AK1829" i="1"/>
  <c r="AK1828" i="1"/>
  <c r="AK1827" i="1"/>
  <c r="AK1826" i="1"/>
  <c r="AK1825" i="1"/>
  <c r="AK1824" i="1"/>
  <c r="AK1823" i="1"/>
  <c r="AK1822" i="1"/>
  <c r="AK1821" i="1"/>
  <c r="AK1820" i="1"/>
  <c r="AK1819" i="1"/>
  <c r="AK1818" i="1"/>
  <c r="AK1817" i="1"/>
  <c r="AK1816" i="1"/>
  <c r="AK1815" i="1"/>
  <c r="AK1814" i="1"/>
  <c r="AK1813" i="1"/>
  <c r="AK1812" i="1"/>
  <c r="AK1811" i="1"/>
  <c r="AK1810" i="1"/>
  <c r="AK1809" i="1"/>
  <c r="AK1808" i="1"/>
  <c r="AK1807" i="1"/>
  <c r="AK1806" i="1"/>
  <c r="AK1805" i="1"/>
  <c r="AK1804" i="1"/>
  <c r="AK1803" i="1"/>
  <c r="AK1802" i="1"/>
  <c r="AK1801" i="1"/>
  <c r="AK1800" i="1"/>
  <c r="AK1799" i="1"/>
  <c r="AK1798" i="1"/>
  <c r="AK1797" i="1"/>
  <c r="AK1796" i="1"/>
  <c r="AK1795" i="1"/>
  <c r="AK1794" i="1"/>
  <c r="AK1793" i="1"/>
  <c r="AK1792" i="1"/>
  <c r="AK1791" i="1"/>
  <c r="AK1790" i="1"/>
  <c r="AK1789" i="1"/>
  <c r="AK1788" i="1"/>
  <c r="AK1787" i="1"/>
  <c r="AK1786" i="1"/>
  <c r="AK1785" i="1"/>
  <c r="AK1784" i="1"/>
  <c r="AK1783" i="1"/>
  <c r="AK1782" i="1"/>
  <c r="AK1781" i="1"/>
  <c r="AK1780" i="1"/>
  <c r="AK1779" i="1"/>
  <c r="AK1778" i="1"/>
  <c r="AK1777" i="1"/>
  <c r="AK1776" i="1"/>
  <c r="AK1775" i="1"/>
  <c r="AK1774" i="1"/>
  <c r="AK1773" i="1"/>
  <c r="AK1772" i="1"/>
  <c r="AK1771" i="1"/>
  <c r="AK1770" i="1"/>
  <c r="AK1769" i="1"/>
  <c r="AK1768" i="1"/>
  <c r="AK1767" i="1"/>
  <c r="AK1766" i="1"/>
  <c r="AK1765" i="1"/>
  <c r="AK1764" i="1"/>
  <c r="AK1763" i="1"/>
  <c r="AK1762" i="1"/>
  <c r="AK1761" i="1"/>
  <c r="AK1760" i="1"/>
  <c r="AK1759" i="1"/>
  <c r="AK1758" i="1"/>
  <c r="AK1757" i="1"/>
  <c r="AK1756" i="1"/>
  <c r="AK1755" i="1"/>
  <c r="AK1754" i="1"/>
  <c r="AK1753" i="1"/>
  <c r="AK1752" i="1"/>
  <c r="AK1751" i="1"/>
  <c r="AK1750" i="1"/>
  <c r="AK1749" i="1"/>
  <c r="AK1748" i="1"/>
  <c r="AK1747" i="1"/>
  <c r="AK1746" i="1"/>
  <c r="AK1745" i="1"/>
  <c r="AK1744" i="1"/>
  <c r="AK1743" i="1"/>
  <c r="AK1742" i="1"/>
  <c r="AK1741" i="1"/>
  <c r="AK1740" i="1"/>
  <c r="AK1739" i="1"/>
  <c r="AK1738" i="1"/>
  <c r="AK1737" i="1"/>
  <c r="AK1736" i="1"/>
  <c r="AK1735" i="1"/>
  <c r="AK1734" i="1"/>
  <c r="AK1733" i="1"/>
  <c r="AK1732" i="1"/>
  <c r="AK1731" i="1"/>
  <c r="AK1730" i="1"/>
  <c r="AK1729" i="1"/>
  <c r="AK1728" i="1"/>
  <c r="AK1727" i="1"/>
  <c r="AK1726" i="1"/>
  <c r="AK1725" i="1"/>
  <c r="AK1724" i="1"/>
  <c r="AK1723" i="1"/>
  <c r="AK1722" i="1"/>
  <c r="AK1721" i="1"/>
  <c r="AK1720" i="1"/>
  <c r="AK1719" i="1"/>
  <c r="AK1718" i="1"/>
  <c r="AK1717" i="1"/>
  <c r="AK1716" i="1"/>
  <c r="AK1715" i="1"/>
  <c r="AK1714" i="1"/>
  <c r="AK1713" i="1"/>
  <c r="AK1712" i="1"/>
  <c r="AK1711" i="1"/>
  <c r="AK1710" i="1"/>
  <c r="AK1709" i="1"/>
  <c r="AK1708" i="1"/>
  <c r="AK1707" i="1"/>
  <c r="AK1706" i="1"/>
  <c r="AK1705" i="1"/>
  <c r="AK1704" i="1"/>
  <c r="AK1703" i="1"/>
  <c r="AK1702" i="1"/>
  <c r="AK1701" i="1"/>
  <c r="AK1700" i="1"/>
  <c r="AK1699" i="1"/>
  <c r="AK1698" i="1"/>
  <c r="AK1697" i="1"/>
  <c r="AK1696" i="1"/>
  <c r="AK1695" i="1"/>
  <c r="AK1694" i="1"/>
  <c r="AK1693" i="1"/>
  <c r="AK1692" i="1"/>
  <c r="AK1691" i="1"/>
  <c r="AK1690" i="1"/>
  <c r="AK1689" i="1"/>
  <c r="AK1688" i="1"/>
  <c r="AK1687" i="1"/>
  <c r="AK1686" i="1"/>
  <c r="AK1685" i="1"/>
  <c r="AK1684" i="1"/>
  <c r="AK1683" i="1"/>
  <c r="AK1682" i="1"/>
  <c r="AK1681" i="1"/>
  <c r="AK1680" i="1"/>
  <c r="AK1679" i="1"/>
  <c r="AK1678" i="1"/>
  <c r="AK1677" i="1"/>
  <c r="AK1676" i="1"/>
  <c r="AK1675" i="1"/>
  <c r="AK1674" i="1"/>
  <c r="AK1673" i="1"/>
  <c r="AK1672" i="1"/>
  <c r="AK1671" i="1"/>
  <c r="AK1670" i="1"/>
  <c r="AK1669" i="1"/>
  <c r="AK1668" i="1"/>
  <c r="AK1667" i="1"/>
  <c r="AK1666" i="1"/>
  <c r="AK1665" i="1"/>
  <c r="AK1664" i="1"/>
  <c r="AK1663" i="1"/>
  <c r="AK1662" i="1"/>
  <c r="AK1661" i="1"/>
  <c r="AK1660" i="1"/>
  <c r="AK1659" i="1"/>
  <c r="AK1658" i="1"/>
  <c r="AK1657" i="1"/>
  <c r="AK1656" i="1"/>
  <c r="AK1655" i="1"/>
  <c r="AK1654" i="1"/>
  <c r="AK1653" i="1"/>
  <c r="AK1652" i="1"/>
  <c r="AK1651" i="1"/>
  <c r="AK1650" i="1"/>
  <c r="AK1649" i="1"/>
  <c r="AK1648" i="1"/>
  <c r="AK1647" i="1"/>
  <c r="AK1646" i="1"/>
  <c r="AK1645" i="1"/>
  <c r="AK1644" i="1"/>
  <c r="AK1643" i="1"/>
  <c r="AK1642" i="1"/>
  <c r="AK1641" i="1"/>
  <c r="AK1640" i="1"/>
  <c r="AK1639" i="1"/>
  <c r="AK1638" i="1"/>
  <c r="AK1637" i="1"/>
  <c r="AK1636" i="1"/>
  <c r="AK1635" i="1"/>
  <c r="AK1634" i="1"/>
  <c r="AK1633" i="1"/>
  <c r="AK1632" i="1"/>
  <c r="AK1631" i="1"/>
  <c r="AK1630" i="1"/>
  <c r="AK1629" i="1"/>
  <c r="AK1628" i="1"/>
  <c r="AK1627" i="1"/>
  <c r="AK1626" i="1"/>
  <c r="AK1625" i="1"/>
  <c r="AK1624" i="1"/>
  <c r="AK1623" i="1"/>
  <c r="AK1622" i="1"/>
  <c r="AK1621" i="1"/>
  <c r="AK1620" i="1"/>
  <c r="AK1619" i="1"/>
  <c r="AK1618" i="1"/>
  <c r="AK1617" i="1"/>
  <c r="AK1616" i="1"/>
  <c r="AK1615" i="1"/>
  <c r="AK1614" i="1"/>
  <c r="AK1613" i="1"/>
  <c r="AK1612" i="1"/>
  <c r="AK1611" i="1"/>
  <c r="AK1610" i="1"/>
  <c r="AK1609" i="1"/>
  <c r="AK1608" i="1"/>
  <c r="AK1607" i="1"/>
  <c r="AK1606" i="1"/>
  <c r="AK1605" i="1"/>
  <c r="AK1604" i="1"/>
  <c r="AK1603" i="1"/>
  <c r="AK1602" i="1"/>
  <c r="AK1601" i="1"/>
  <c r="AK1600" i="1"/>
  <c r="AK1599" i="1"/>
  <c r="AK1598" i="1"/>
  <c r="AK1597" i="1"/>
  <c r="AK1596" i="1"/>
  <c r="AK1595" i="1"/>
  <c r="AK1594" i="1"/>
  <c r="AK1593" i="1"/>
  <c r="AK1592" i="1"/>
  <c r="AK1591" i="1"/>
  <c r="AK1590" i="1"/>
  <c r="AK1589" i="1"/>
  <c r="AK1588" i="1"/>
  <c r="AK1587" i="1"/>
  <c r="AK1586" i="1"/>
  <c r="AK1585" i="1"/>
  <c r="AK1584" i="1"/>
  <c r="AK1583" i="1"/>
  <c r="AK1582" i="1"/>
  <c r="AK1581" i="1"/>
  <c r="AK1580" i="1"/>
  <c r="AK1579" i="1"/>
  <c r="AK1578" i="1"/>
  <c r="AK1577" i="1"/>
  <c r="AK1576" i="1"/>
  <c r="AK1575" i="1"/>
  <c r="AK1574" i="1"/>
  <c r="AK1573" i="1"/>
  <c r="AK1572" i="1"/>
  <c r="AK1571" i="1"/>
  <c r="AK1570" i="1"/>
  <c r="AK1569" i="1"/>
  <c r="AK1568" i="1"/>
  <c r="AK1567" i="1"/>
  <c r="AK1566" i="1"/>
  <c r="AK1565" i="1"/>
  <c r="AK1564" i="1"/>
  <c r="AK1563" i="1"/>
  <c r="AK1562" i="1"/>
  <c r="AK1561" i="1"/>
  <c r="AK1560" i="1"/>
  <c r="AK1559" i="1"/>
  <c r="AK1558" i="1"/>
  <c r="AK1557" i="1"/>
  <c r="AK1556" i="1"/>
  <c r="AK1555" i="1"/>
  <c r="AK1554" i="1"/>
  <c r="AK1553" i="1"/>
  <c r="AK1552" i="1"/>
  <c r="AK1551" i="1"/>
  <c r="AK1550" i="1"/>
  <c r="AK1549" i="1"/>
  <c r="AK1548" i="1"/>
  <c r="AK1547" i="1"/>
  <c r="AK1546" i="1"/>
  <c r="AK1545" i="1"/>
  <c r="AK1544" i="1"/>
  <c r="AK1543" i="1"/>
  <c r="AK1542" i="1"/>
  <c r="AK1541" i="1"/>
  <c r="AK1540" i="1"/>
  <c r="AK1539" i="1"/>
  <c r="AK1538" i="1"/>
  <c r="AK1537" i="1"/>
  <c r="AK1536" i="1"/>
  <c r="AK1535" i="1"/>
  <c r="AK1534" i="1"/>
  <c r="AK1533" i="1"/>
  <c r="AK1532" i="1"/>
  <c r="AK1531" i="1"/>
  <c r="AK1530" i="1"/>
  <c r="AK1529" i="1"/>
  <c r="AK1528" i="1"/>
  <c r="AK1527" i="1"/>
  <c r="AK1526" i="1"/>
  <c r="AK1525" i="1"/>
  <c r="AK1524" i="1"/>
  <c r="AK1523" i="1"/>
  <c r="AK1522" i="1"/>
  <c r="AK1521" i="1"/>
  <c r="AK1520" i="1"/>
  <c r="AK1519" i="1"/>
  <c r="AK1518" i="1"/>
  <c r="AK1517" i="1"/>
  <c r="AK1516" i="1"/>
  <c r="AK1515" i="1"/>
  <c r="AK1514" i="1"/>
  <c r="AK1513" i="1"/>
  <c r="AK1512" i="1"/>
  <c r="AK1511" i="1"/>
  <c r="AK1510" i="1"/>
  <c r="AK1509" i="1"/>
  <c r="AK1508" i="1"/>
  <c r="AK1507" i="1"/>
  <c r="AK1506" i="1"/>
  <c r="AK1505" i="1"/>
  <c r="AK1504" i="1"/>
  <c r="AK1503" i="1"/>
  <c r="AK1502" i="1"/>
  <c r="AK1501" i="1"/>
  <c r="AK1500" i="1"/>
  <c r="AK1499" i="1"/>
  <c r="AK1498" i="1"/>
  <c r="AK1497" i="1"/>
  <c r="AK1496" i="1"/>
  <c r="AK1495" i="1"/>
  <c r="AK1494" i="1"/>
  <c r="AK1493" i="1"/>
  <c r="AK1492" i="1"/>
  <c r="AK1491" i="1"/>
  <c r="AK1490" i="1"/>
  <c r="AK1489" i="1"/>
  <c r="AK1488" i="1"/>
  <c r="AK1487" i="1"/>
  <c r="AK1486" i="1"/>
  <c r="AK1485" i="1"/>
  <c r="AK1484" i="1"/>
  <c r="AK1483" i="1"/>
  <c r="AK1482" i="1"/>
  <c r="AK1481" i="1"/>
  <c r="AK1480" i="1"/>
  <c r="AK1479" i="1"/>
  <c r="AK1478" i="1"/>
  <c r="AK1477" i="1"/>
  <c r="AK1476" i="1"/>
  <c r="AK1475" i="1"/>
  <c r="AK1474" i="1"/>
  <c r="AK1473" i="1"/>
  <c r="AK1472" i="1"/>
  <c r="AK1471" i="1"/>
  <c r="AK1470" i="1"/>
  <c r="AK1469" i="1"/>
  <c r="AK1468" i="1"/>
  <c r="AK1467" i="1"/>
  <c r="AK1466" i="1"/>
  <c r="AK1465" i="1"/>
  <c r="AK1464" i="1"/>
  <c r="AK1463" i="1"/>
  <c r="AK1462" i="1"/>
  <c r="AK1461" i="1"/>
  <c r="AK1460" i="1"/>
  <c r="AK1459" i="1"/>
  <c r="AK1458" i="1"/>
  <c r="AK1457" i="1"/>
  <c r="AK1456" i="1"/>
  <c r="AK1455" i="1"/>
  <c r="AK1454" i="1"/>
  <c r="AK1453" i="1"/>
  <c r="AK1452" i="1"/>
  <c r="AK1451" i="1"/>
  <c r="AK1450" i="1"/>
  <c r="AK1449" i="1"/>
  <c r="AK1448" i="1"/>
  <c r="AK1447" i="1"/>
  <c r="AK1446" i="1"/>
  <c r="AK1445" i="1"/>
  <c r="AK1444" i="1"/>
  <c r="AK1443" i="1"/>
  <c r="AK1442" i="1"/>
  <c r="AK1441" i="1"/>
  <c r="AK1440" i="1"/>
  <c r="AK1439" i="1"/>
  <c r="AK1438" i="1"/>
  <c r="AK1437" i="1"/>
  <c r="AK1436" i="1"/>
  <c r="AK1435" i="1"/>
  <c r="AK1434" i="1"/>
  <c r="AK1433" i="1"/>
  <c r="AK1432" i="1"/>
  <c r="AK1431" i="1"/>
  <c r="AK1430" i="1"/>
  <c r="AK1429" i="1"/>
  <c r="AK1428" i="1"/>
  <c r="AK1427" i="1"/>
  <c r="AK1426" i="1"/>
  <c r="AK1425" i="1"/>
  <c r="AK1424" i="1"/>
  <c r="AK1423" i="1"/>
  <c r="AK1422" i="1"/>
  <c r="AK1421" i="1"/>
  <c r="AK1420" i="1"/>
  <c r="AK1419" i="1"/>
  <c r="AK1418" i="1"/>
  <c r="AK1417" i="1"/>
  <c r="AK1416" i="1"/>
  <c r="AK1415" i="1"/>
  <c r="AK1414" i="1"/>
  <c r="AK1413" i="1"/>
  <c r="AK1412" i="1"/>
  <c r="AK1411" i="1"/>
  <c r="AK1410" i="1"/>
  <c r="AK1409" i="1"/>
  <c r="AK1408" i="1"/>
  <c r="AK1407" i="1"/>
  <c r="AK1406" i="1"/>
  <c r="AK1405" i="1"/>
  <c r="AK1404" i="1"/>
  <c r="AK1403" i="1"/>
  <c r="AK1402" i="1"/>
  <c r="AK1401" i="1"/>
  <c r="AK1400" i="1"/>
  <c r="AK1399" i="1"/>
  <c r="AK1398" i="1"/>
  <c r="AK1397" i="1"/>
  <c r="AK1396" i="1"/>
  <c r="AK1395" i="1"/>
  <c r="AK1394" i="1"/>
  <c r="AK1393" i="1"/>
  <c r="AK1392" i="1"/>
  <c r="AK1391" i="1"/>
  <c r="AK1390" i="1"/>
  <c r="AK1389" i="1"/>
  <c r="AK1388" i="1"/>
  <c r="AK1387" i="1"/>
  <c r="AK1386" i="1"/>
  <c r="AK1385" i="1"/>
  <c r="AK1384" i="1"/>
  <c r="AK1383" i="1"/>
  <c r="AK1382" i="1"/>
  <c r="AK1381" i="1"/>
  <c r="AK1380" i="1"/>
  <c r="AK1379" i="1"/>
  <c r="AK1378" i="1"/>
  <c r="AK1377" i="1"/>
  <c r="AK1376" i="1"/>
  <c r="AK1375" i="1"/>
  <c r="AK1374" i="1"/>
  <c r="AK1373" i="1"/>
  <c r="AK1372" i="1"/>
  <c r="AK1371" i="1"/>
  <c r="AK1370" i="1"/>
  <c r="AK1369" i="1"/>
  <c r="AK1368" i="1"/>
  <c r="AK1367" i="1"/>
  <c r="AK1366" i="1"/>
  <c r="AK1365" i="1"/>
  <c r="AK1364" i="1"/>
  <c r="AK1363" i="1"/>
  <c r="AK1362" i="1"/>
  <c r="AK1361" i="1"/>
  <c r="AK1360" i="1"/>
  <c r="AK1359" i="1"/>
  <c r="AK1358" i="1"/>
  <c r="AK1357" i="1"/>
  <c r="AK1356" i="1"/>
  <c r="AK1355" i="1"/>
  <c r="AK1354" i="1"/>
  <c r="AK1353" i="1"/>
  <c r="AK1352" i="1"/>
  <c r="AK1351" i="1"/>
  <c r="AK1350" i="1"/>
  <c r="AK1349" i="1"/>
  <c r="AK1348" i="1"/>
  <c r="AK1347" i="1"/>
  <c r="AK1346" i="1"/>
  <c r="AK1345" i="1"/>
  <c r="AK1344" i="1"/>
  <c r="AK1343" i="1"/>
  <c r="AK1342" i="1"/>
  <c r="AK1341" i="1"/>
  <c r="AK1340" i="1"/>
  <c r="AK1339" i="1"/>
  <c r="AK1338" i="1"/>
  <c r="AK1337" i="1"/>
  <c r="AK1336" i="1"/>
  <c r="AK1335" i="1"/>
  <c r="AK1334" i="1"/>
  <c r="AK1333" i="1"/>
  <c r="AK1332" i="1"/>
  <c r="AK1331" i="1"/>
  <c r="AK1330" i="1"/>
  <c r="AK1329" i="1"/>
  <c r="AK1328" i="1"/>
  <c r="AK1327" i="1"/>
  <c r="AK1326" i="1"/>
  <c r="AK1325" i="1"/>
  <c r="AK1324" i="1"/>
  <c r="AK1323" i="1"/>
  <c r="AK1322" i="1"/>
  <c r="AK1321" i="1"/>
  <c r="AK1320" i="1"/>
  <c r="AK1319" i="1"/>
  <c r="AK1318" i="1"/>
  <c r="AK1317" i="1"/>
  <c r="AK1316" i="1"/>
  <c r="AK1315" i="1"/>
  <c r="AK1314" i="1"/>
  <c r="AK1313" i="1"/>
  <c r="AK1312" i="1"/>
  <c r="AK1311" i="1"/>
  <c r="AK1310" i="1"/>
  <c r="AK1309" i="1"/>
  <c r="AK1308" i="1"/>
  <c r="AK1307" i="1"/>
  <c r="AK1306" i="1"/>
  <c r="AK1305" i="1"/>
  <c r="AK1304" i="1"/>
  <c r="AK1303" i="1"/>
  <c r="AK1302" i="1"/>
  <c r="AK1301" i="1"/>
  <c r="AK1300" i="1"/>
  <c r="AK1299" i="1"/>
  <c r="AK1298" i="1"/>
  <c r="AK1297" i="1"/>
  <c r="AK1296" i="1"/>
  <c r="AK1295" i="1"/>
  <c r="AK1294" i="1"/>
  <c r="AK1293" i="1"/>
  <c r="AK1292" i="1"/>
  <c r="AK1291" i="1"/>
  <c r="AK1290" i="1"/>
  <c r="AK1289" i="1"/>
  <c r="AK1288" i="1"/>
  <c r="AK1287" i="1"/>
  <c r="AK1286" i="1"/>
  <c r="AK1285" i="1"/>
  <c r="AK1284" i="1"/>
  <c r="AK1283" i="1"/>
  <c r="AK1282" i="1"/>
  <c r="AK1281" i="1"/>
  <c r="AK1280" i="1"/>
  <c r="AK1279" i="1"/>
  <c r="AK1278" i="1"/>
  <c r="AK1277" i="1"/>
  <c r="AK1276" i="1"/>
  <c r="AK1275" i="1"/>
  <c r="AK1274" i="1"/>
  <c r="AK1273" i="1"/>
  <c r="AK1272" i="1"/>
  <c r="AK1271" i="1"/>
  <c r="AK1270" i="1"/>
  <c r="AK1269" i="1"/>
  <c r="AK1268" i="1"/>
  <c r="AK1267" i="1"/>
  <c r="AK1266" i="1"/>
  <c r="AK1265" i="1"/>
  <c r="AK1264" i="1"/>
  <c r="AK1263" i="1"/>
  <c r="AK1262" i="1"/>
  <c r="AK1261" i="1"/>
  <c r="AK1260" i="1"/>
  <c r="AK1259" i="1"/>
  <c r="AK1258" i="1"/>
  <c r="AK1257" i="1"/>
  <c r="AK1256" i="1"/>
  <c r="AK1255" i="1"/>
  <c r="AK1254" i="1"/>
  <c r="AK1253" i="1"/>
  <c r="AK1252" i="1"/>
  <c r="AK1251" i="1"/>
  <c r="AK1250" i="1"/>
  <c r="AK1249" i="1"/>
  <c r="AK1248" i="1"/>
  <c r="AK1247" i="1"/>
  <c r="AK1246" i="1"/>
  <c r="AK1245" i="1"/>
  <c r="AK1244" i="1"/>
  <c r="AK1243" i="1"/>
  <c r="AK1242" i="1"/>
  <c r="AK1241" i="1"/>
  <c r="AK1240" i="1"/>
  <c r="AK1239" i="1"/>
  <c r="AK1238" i="1"/>
  <c r="AK1237" i="1"/>
  <c r="AK1236" i="1"/>
  <c r="AK1235" i="1"/>
  <c r="AK1234" i="1"/>
  <c r="AK1233" i="1"/>
  <c r="AK1232" i="1"/>
  <c r="AK1231" i="1"/>
  <c r="AK1230" i="1"/>
  <c r="AK1229" i="1"/>
  <c r="AK1228" i="1"/>
  <c r="AK1227" i="1"/>
  <c r="AK1226" i="1"/>
  <c r="AK1225" i="1"/>
  <c r="AK1224" i="1"/>
  <c r="AK1223" i="1"/>
  <c r="AK1222" i="1"/>
  <c r="AK1221" i="1"/>
  <c r="AK1220" i="1"/>
  <c r="AK1219" i="1"/>
  <c r="AK1218" i="1"/>
  <c r="AK1217" i="1"/>
  <c r="AK1216" i="1"/>
  <c r="AK1215" i="1"/>
  <c r="AK1214" i="1"/>
  <c r="AK1213" i="1"/>
  <c r="AK1212" i="1"/>
  <c r="AK1211" i="1"/>
  <c r="AK1210" i="1"/>
  <c r="AK1209" i="1"/>
  <c r="AK1208" i="1"/>
  <c r="AK1207" i="1"/>
  <c r="AK1206" i="1"/>
  <c r="AK1205" i="1"/>
  <c r="AK1204" i="1"/>
  <c r="AK1203" i="1"/>
  <c r="AK1202" i="1"/>
  <c r="AK1201" i="1"/>
  <c r="AK1200" i="1"/>
  <c r="AK1199" i="1"/>
  <c r="AK1198" i="1"/>
  <c r="AK1197" i="1"/>
  <c r="AK1196" i="1"/>
  <c r="AK1195" i="1"/>
  <c r="AK1194" i="1"/>
  <c r="AK1193" i="1"/>
  <c r="AK1192" i="1"/>
  <c r="AK1191" i="1"/>
  <c r="AK1190" i="1"/>
  <c r="AK1189" i="1"/>
  <c r="AK1188" i="1"/>
  <c r="AK1187" i="1"/>
  <c r="AK1186" i="1"/>
  <c r="AK1185" i="1"/>
  <c r="AK1184" i="1"/>
  <c r="AK1183" i="1"/>
  <c r="AK1182" i="1"/>
  <c r="AK1181" i="1"/>
  <c r="AK1180" i="1"/>
  <c r="AK1179" i="1"/>
  <c r="AK1178" i="1"/>
  <c r="AK1177" i="1"/>
  <c r="AK1176" i="1"/>
  <c r="AK1175" i="1"/>
  <c r="AK1174" i="1"/>
  <c r="AK1173" i="1"/>
  <c r="AK1172" i="1"/>
  <c r="AK1171" i="1"/>
  <c r="AK1170" i="1"/>
  <c r="AK1169" i="1"/>
  <c r="AK1168" i="1"/>
  <c r="AK1167" i="1"/>
  <c r="AK1166" i="1"/>
  <c r="AK1165" i="1"/>
  <c r="AK1164" i="1"/>
  <c r="AK1163" i="1"/>
  <c r="AK1162" i="1"/>
  <c r="AK1161" i="1"/>
  <c r="AK1160" i="1"/>
  <c r="AK1159" i="1"/>
  <c r="AK1158" i="1"/>
  <c r="AK1157" i="1"/>
  <c r="AK1156" i="1"/>
  <c r="AK1155" i="1"/>
  <c r="AK1154" i="1"/>
  <c r="AK1153" i="1"/>
  <c r="AK1152" i="1"/>
  <c r="AK1151" i="1"/>
  <c r="AK1150" i="1"/>
  <c r="AK1149" i="1"/>
  <c r="AK1148" i="1"/>
  <c r="AK1147" i="1"/>
  <c r="AK1146" i="1"/>
  <c r="AK1145" i="1"/>
  <c r="AK1144" i="1"/>
  <c r="AK1143" i="1"/>
  <c r="AK1142" i="1"/>
  <c r="AK1141" i="1"/>
  <c r="AK1140" i="1"/>
  <c r="AK1139" i="1"/>
  <c r="AK1138" i="1"/>
  <c r="AK1137" i="1"/>
  <c r="AK1136" i="1"/>
  <c r="AK1135" i="1"/>
  <c r="AK1134" i="1"/>
  <c r="AK1133" i="1"/>
  <c r="AK1132" i="1"/>
  <c r="AK1131" i="1"/>
  <c r="AK1130" i="1"/>
  <c r="AK1129" i="1"/>
  <c r="AK1128" i="1"/>
  <c r="AK1127" i="1"/>
  <c r="AK1126" i="1"/>
  <c r="AK1125" i="1"/>
  <c r="AK1124" i="1"/>
  <c r="AK1123" i="1"/>
  <c r="AK1122" i="1"/>
  <c r="AK1121" i="1"/>
  <c r="AK1120" i="1"/>
  <c r="AK1119" i="1"/>
  <c r="AK1118" i="1"/>
  <c r="AK1117" i="1"/>
  <c r="AK1116" i="1"/>
  <c r="AK1115" i="1"/>
  <c r="AK1114" i="1"/>
  <c r="AK1113" i="1"/>
  <c r="AK1112" i="1"/>
  <c r="AK1111" i="1"/>
  <c r="AK1110" i="1"/>
  <c r="AK1109" i="1"/>
  <c r="AK1108" i="1"/>
  <c r="AK1107" i="1"/>
  <c r="AK1106" i="1"/>
  <c r="AK1105" i="1"/>
  <c r="AK1104" i="1"/>
  <c r="AK1103" i="1"/>
  <c r="AK1102" i="1"/>
  <c r="AK1101" i="1"/>
  <c r="AK1100" i="1"/>
  <c r="AK1099" i="1"/>
  <c r="AK1098" i="1"/>
  <c r="AK1097" i="1"/>
  <c r="AK1096" i="1"/>
  <c r="AK1095" i="1"/>
  <c r="AK1094" i="1"/>
  <c r="AK1093" i="1"/>
  <c r="AK1092" i="1"/>
  <c r="AK1091" i="1"/>
  <c r="AK1090" i="1"/>
  <c r="AK1089" i="1"/>
  <c r="AK1088" i="1"/>
  <c r="AK1087" i="1"/>
  <c r="AK1086" i="1"/>
  <c r="AK1085" i="1"/>
  <c r="AK1084" i="1"/>
  <c r="AK1083" i="1"/>
  <c r="AK1082" i="1"/>
  <c r="AK1081" i="1"/>
  <c r="AK1080" i="1"/>
  <c r="AK1079" i="1"/>
  <c r="AK1078" i="1"/>
  <c r="AK1077" i="1"/>
  <c r="AK1076" i="1"/>
  <c r="AK1075" i="1"/>
  <c r="AK1074" i="1"/>
  <c r="AK1073" i="1"/>
  <c r="AK1072" i="1"/>
  <c r="AK1071" i="1"/>
  <c r="AK1070" i="1"/>
  <c r="AK1069" i="1"/>
  <c r="AK1068" i="1"/>
  <c r="AK1067" i="1"/>
  <c r="AK1066" i="1"/>
  <c r="AK1065" i="1"/>
  <c r="AK1064" i="1"/>
  <c r="AK1063" i="1"/>
  <c r="AK1062" i="1"/>
  <c r="AK1061" i="1"/>
  <c r="AK1060" i="1"/>
  <c r="AK1059" i="1"/>
  <c r="AK1058" i="1"/>
  <c r="AK1057" i="1"/>
  <c r="AK1056" i="1"/>
  <c r="AK1055" i="1"/>
  <c r="AK1054" i="1"/>
  <c r="AK1053" i="1"/>
  <c r="AK1052" i="1"/>
  <c r="AK1051" i="1"/>
  <c r="AK1050" i="1"/>
  <c r="AK1049" i="1"/>
  <c r="AK1048" i="1"/>
  <c r="AK1047" i="1"/>
  <c r="AK1046" i="1"/>
  <c r="AK1045" i="1"/>
  <c r="AK1044" i="1"/>
  <c r="AK1039" i="1"/>
  <c r="AK1038" i="1"/>
  <c r="AK1037" i="1"/>
  <c r="AK1036" i="1"/>
  <c r="AK1031" i="1"/>
  <c r="AK1030" i="1"/>
  <c r="AK1029" i="1"/>
  <c r="AK1028" i="1"/>
  <c r="AK1027" i="1"/>
  <c r="AK1026" i="1"/>
  <c r="AK1025" i="1"/>
  <c r="AK1024" i="1"/>
  <c r="AK1023" i="1"/>
  <c r="AK1022" i="1"/>
  <c r="AK1021" i="1"/>
  <c r="AK1020" i="1"/>
  <c r="AK1019" i="1"/>
  <c r="AK1018" i="1"/>
  <c r="AK1017" i="1"/>
  <c r="AK1016" i="1"/>
  <c r="AK1015" i="1"/>
  <c r="AK1014" i="1"/>
  <c r="AK1013" i="1"/>
  <c r="AK1012" i="1"/>
  <c r="AK1011" i="1"/>
  <c r="AK1010" i="1"/>
  <c r="AK1009" i="1"/>
  <c r="AK1008" i="1"/>
  <c r="AK1007" i="1"/>
  <c r="AK1006" i="1"/>
  <c r="AK1005" i="1"/>
  <c r="AK1004" i="1"/>
  <c r="AK1003" i="1"/>
  <c r="AK1002" i="1"/>
  <c r="AK1001" i="1"/>
  <c r="AK1000" i="1"/>
  <c r="AK999" i="1"/>
  <c r="AK998" i="1"/>
  <c r="AK997" i="1"/>
  <c r="AK996" i="1"/>
  <c r="AK995" i="1"/>
  <c r="AK994" i="1"/>
  <c r="AK993" i="1"/>
  <c r="AK992" i="1"/>
  <c r="AK991" i="1"/>
  <c r="AK990" i="1"/>
  <c r="AK989" i="1"/>
  <c r="AK988" i="1"/>
  <c r="AK987" i="1"/>
  <c r="AK986" i="1"/>
  <c r="AK985" i="1"/>
  <c r="AK984" i="1"/>
  <c r="AK983" i="1"/>
  <c r="AK982" i="1"/>
  <c r="AK981" i="1"/>
  <c r="AK980" i="1"/>
  <c r="AK979" i="1"/>
  <c r="AK978" i="1"/>
  <c r="AK977" i="1"/>
  <c r="AK976" i="1"/>
  <c r="AK975" i="1"/>
  <c r="AK974" i="1"/>
  <c r="AK973" i="1"/>
  <c r="AK972" i="1"/>
  <c r="AK971" i="1"/>
  <c r="AK970" i="1"/>
  <c r="AK969" i="1"/>
  <c r="AK968" i="1"/>
  <c r="AK967" i="1"/>
  <c r="AK966" i="1"/>
  <c r="AK965" i="1"/>
  <c r="AK964" i="1"/>
  <c r="AK963" i="1"/>
  <c r="AK962" i="1"/>
  <c r="AK961" i="1"/>
  <c r="AK960" i="1"/>
  <c r="AK959" i="1"/>
  <c r="AK958" i="1"/>
  <c r="AK957" i="1"/>
  <c r="AK956" i="1"/>
  <c r="AK955" i="1"/>
  <c r="AK954" i="1"/>
  <c r="AK953" i="1"/>
  <c r="AK952" i="1"/>
  <c r="AK951" i="1"/>
  <c r="AK950" i="1"/>
  <c r="AK949" i="1"/>
  <c r="AK948" i="1"/>
  <c r="AK947" i="1"/>
  <c r="AK946" i="1"/>
  <c r="AK945" i="1"/>
  <c r="AK944" i="1"/>
  <c r="AK943" i="1"/>
  <c r="AK942" i="1"/>
  <c r="AK941" i="1"/>
  <c r="AK940" i="1"/>
  <c r="AK939" i="1"/>
  <c r="AK938" i="1"/>
  <c r="AK937" i="1"/>
  <c r="AK936" i="1"/>
  <c r="AK935" i="1"/>
  <c r="AK934" i="1"/>
  <c r="AK933" i="1"/>
  <c r="AK932" i="1"/>
  <c r="AK931" i="1"/>
  <c r="AK930" i="1"/>
  <c r="AK929" i="1"/>
  <c r="AK928" i="1"/>
  <c r="AK927" i="1"/>
  <c r="AK926" i="1"/>
  <c r="AK925" i="1"/>
  <c r="AK924" i="1"/>
  <c r="AK923" i="1"/>
  <c r="AK922" i="1"/>
  <c r="AK921" i="1"/>
  <c r="AK920" i="1"/>
  <c r="AK919" i="1"/>
  <c r="AK918" i="1"/>
  <c r="AK917" i="1"/>
  <c r="AK916" i="1"/>
  <c r="AK915" i="1"/>
  <c r="AK914" i="1"/>
  <c r="AK913" i="1"/>
  <c r="AK912" i="1"/>
  <c r="AK911" i="1"/>
  <c r="AK910" i="1"/>
  <c r="AK909" i="1"/>
  <c r="AK908" i="1"/>
  <c r="AK907" i="1"/>
  <c r="AK906" i="1"/>
  <c r="AK905" i="1"/>
  <c r="AK904" i="1"/>
  <c r="AK903" i="1"/>
  <c r="AK902" i="1"/>
  <c r="AK901" i="1"/>
  <c r="AK900" i="1"/>
  <c r="AK899" i="1"/>
  <c r="AK898" i="1"/>
  <c r="AK897" i="1"/>
  <c r="AK896" i="1"/>
  <c r="AK895" i="1"/>
  <c r="AK894" i="1"/>
  <c r="AK893" i="1"/>
  <c r="AK892" i="1"/>
  <c r="AK891" i="1"/>
  <c r="AK890" i="1"/>
  <c r="AK889" i="1"/>
  <c r="AK888" i="1"/>
  <c r="AK887" i="1"/>
  <c r="AK886" i="1"/>
  <c r="AK885" i="1"/>
  <c r="AK884" i="1"/>
  <c r="AK883" i="1"/>
  <c r="AK882" i="1"/>
  <c r="AK881" i="1"/>
  <c r="AK880" i="1"/>
  <c r="AK879" i="1"/>
  <c r="AK878" i="1"/>
  <c r="AK877" i="1"/>
  <c r="AK876" i="1"/>
  <c r="AK875" i="1"/>
  <c r="AK874" i="1"/>
  <c r="AK873" i="1"/>
  <c r="AK872" i="1"/>
  <c r="AK871" i="1"/>
  <c r="AK870" i="1"/>
  <c r="AK869" i="1"/>
  <c r="AK868" i="1"/>
  <c r="AK867" i="1"/>
  <c r="AK866" i="1"/>
  <c r="AK865" i="1"/>
  <c r="AK864" i="1"/>
  <c r="AK863" i="1"/>
  <c r="AK862" i="1"/>
  <c r="AK861" i="1"/>
  <c r="AK860" i="1"/>
  <c r="AK859" i="1"/>
  <c r="AK858" i="1"/>
  <c r="AK857" i="1"/>
  <c r="AK854" i="1"/>
  <c r="AK853" i="1"/>
  <c r="AK852" i="1"/>
  <c r="AK851" i="1"/>
  <c r="AK850" i="1"/>
  <c r="AK849" i="1"/>
  <c r="AK848" i="1"/>
  <c r="AK847" i="1"/>
  <c r="AK846" i="1"/>
  <c r="AK845" i="1"/>
  <c r="AK844" i="1"/>
  <c r="AK843" i="1"/>
  <c r="AK842" i="1"/>
  <c r="AK841" i="1"/>
  <c r="AK840" i="1"/>
  <c r="AK839" i="1"/>
  <c r="AK838" i="1"/>
  <c r="AK837" i="1"/>
  <c r="AK836" i="1"/>
  <c r="AK835" i="1"/>
  <c r="AK834" i="1"/>
  <c r="AK833" i="1"/>
  <c r="AK832" i="1"/>
  <c r="AK831" i="1"/>
  <c r="AK830" i="1"/>
  <c r="AK829" i="1"/>
  <c r="AK828" i="1"/>
  <c r="AK827" i="1"/>
  <c r="AK826" i="1"/>
  <c r="AK825" i="1"/>
  <c r="AK824" i="1"/>
  <c r="AK823" i="1"/>
  <c r="AK822" i="1"/>
  <c r="AK821" i="1"/>
  <c r="AK820" i="1"/>
  <c r="AK819" i="1"/>
  <c r="AK818" i="1"/>
  <c r="AK817" i="1"/>
  <c r="AK816" i="1"/>
  <c r="AK815" i="1"/>
  <c r="AK814" i="1"/>
  <c r="AK813" i="1"/>
  <c r="AK812" i="1"/>
  <c r="AK811" i="1"/>
  <c r="AK810" i="1"/>
  <c r="AK809" i="1"/>
  <c r="AK808" i="1"/>
  <c r="AK807" i="1"/>
  <c r="AK806" i="1"/>
  <c r="AK805" i="1"/>
  <c r="AK804" i="1"/>
  <c r="AK803" i="1"/>
  <c r="AK802" i="1"/>
  <c r="AK801" i="1"/>
  <c r="AK800" i="1"/>
  <c r="AK799" i="1"/>
  <c r="AK798" i="1"/>
  <c r="AK797" i="1"/>
  <c r="AK796" i="1"/>
  <c r="AK795" i="1"/>
  <c r="AK794" i="1"/>
  <c r="AK793" i="1"/>
  <c r="AK792" i="1"/>
  <c r="AK791" i="1"/>
  <c r="AK790" i="1"/>
  <c r="AK789" i="1"/>
  <c r="AK788" i="1"/>
  <c r="AK787" i="1"/>
  <c r="AK786" i="1"/>
  <c r="AK785" i="1"/>
  <c r="AK784" i="1"/>
  <c r="AK783" i="1"/>
  <c r="AK782" i="1"/>
  <c r="AK781" i="1"/>
  <c r="AK780" i="1"/>
  <c r="AK779" i="1"/>
  <c r="AK778" i="1"/>
  <c r="AK777" i="1"/>
  <c r="AK776" i="1"/>
  <c r="AK775" i="1"/>
  <c r="AK774" i="1"/>
  <c r="AK773" i="1"/>
  <c r="AK772" i="1"/>
  <c r="AK771" i="1"/>
  <c r="AK770" i="1"/>
  <c r="AK769" i="1"/>
  <c r="AK768" i="1"/>
  <c r="AK767" i="1"/>
  <c r="AK766" i="1"/>
  <c r="AK765" i="1"/>
  <c r="AK764" i="1"/>
  <c r="AK763" i="1"/>
  <c r="AK762" i="1"/>
  <c r="AK761" i="1"/>
  <c r="AK760" i="1"/>
  <c r="AK759" i="1"/>
  <c r="AK758" i="1"/>
  <c r="AK757" i="1"/>
  <c r="AK756" i="1"/>
  <c r="AK755" i="1"/>
  <c r="AK754" i="1"/>
  <c r="AK753" i="1"/>
  <c r="AK752" i="1"/>
  <c r="AK751" i="1"/>
  <c r="AK750" i="1"/>
  <c r="AK749" i="1"/>
  <c r="AK748" i="1"/>
  <c r="AK747" i="1"/>
  <c r="AK746" i="1"/>
  <c r="AK745" i="1"/>
  <c r="AK744" i="1"/>
  <c r="AK743" i="1"/>
  <c r="AK742" i="1"/>
  <c r="AK741" i="1"/>
  <c r="AK740" i="1"/>
  <c r="AK739" i="1"/>
  <c r="AK738" i="1"/>
  <c r="AK737" i="1"/>
  <c r="AK736" i="1"/>
  <c r="AK735" i="1"/>
  <c r="AK734" i="1"/>
  <c r="AK733" i="1"/>
  <c r="AK732" i="1"/>
  <c r="AK731" i="1"/>
  <c r="AK730" i="1"/>
  <c r="AK729" i="1"/>
  <c r="AK728" i="1"/>
  <c r="AK727" i="1"/>
  <c r="AK726" i="1"/>
  <c r="AK725" i="1"/>
  <c r="AK724" i="1"/>
  <c r="AK723" i="1"/>
  <c r="AK722" i="1"/>
  <c r="AK721" i="1"/>
  <c r="AK720" i="1"/>
  <c r="AK719" i="1"/>
  <c r="AK718" i="1"/>
  <c r="AK717" i="1"/>
  <c r="AK716" i="1"/>
  <c r="AK715" i="1"/>
  <c r="AK714" i="1"/>
  <c r="AK713" i="1"/>
  <c r="AK712" i="1"/>
  <c r="AK711" i="1"/>
  <c r="AK710" i="1"/>
  <c r="AK709" i="1"/>
  <c r="AK708" i="1"/>
  <c r="AK707" i="1"/>
  <c r="AK706" i="1"/>
  <c r="AK705" i="1"/>
  <c r="AK704" i="1"/>
  <c r="AK703" i="1"/>
  <c r="AK702" i="1"/>
  <c r="AK701" i="1"/>
  <c r="AK700" i="1"/>
  <c r="AK699" i="1"/>
  <c r="AK698" i="1"/>
  <c r="AK697" i="1"/>
  <c r="AK696" i="1"/>
  <c r="AK695" i="1"/>
  <c r="AK694" i="1"/>
  <c r="AK693" i="1"/>
  <c r="AK692" i="1"/>
  <c r="AK691" i="1"/>
  <c r="AK690" i="1"/>
  <c r="AK689" i="1"/>
  <c r="AK688" i="1"/>
  <c r="AK687" i="1"/>
  <c r="AK686" i="1"/>
  <c r="AK685" i="1"/>
  <c r="AK684" i="1"/>
  <c r="AK683" i="1"/>
  <c r="AK682" i="1"/>
  <c r="AK681" i="1"/>
  <c r="AK680" i="1"/>
  <c r="AK679" i="1"/>
  <c r="AK678" i="1"/>
  <c r="AK677" i="1"/>
  <c r="AK676" i="1"/>
  <c r="AK675" i="1"/>
  <c r="AK674" i="1"/>
  <c r="AK673" i="1"/>
  <c r="AK672" i="1"/>
  <c r="AK671" i="1"/>
  <c r="AK670" i="1"/>
  <c r="AK669" i="1"/>
  <c r="AK668" i="1"/>
  <c r="AK667" i="1"/>
  <c r="AK666" i="1"/>
  <c r="AK665" i="1"/>
  <c r="AK664" i="1"/>
  <c r="AK663" i="1"/>
  <c r="AK662" i="1"/>
  <c r="AK661" i="1"/>
  <c r="AK660" i="1"/>
  <c r="AK659" i="1"/>
  <c r="AK658" i="1"/>
  <c r="AK657" i="1"/>
  <c r="AK656" i="1"/>
  <c r="AK655" i="1"/>
  <c r="AK654" i="1"/>
  <c r="AK653" i="1"/>
  <c r="AK652" i="1"/>
  <c r="AK651" i="1"/>
  <c r="AK650" i="1"/>
  <c r="AK649" i="1"/>
  <c r="AK648" i="1"/>
  <c r="AK647" i="1"/>
  <c r="AK646" i="1"/>
  <c r="AK645" i="1"/>
  <c r="AK644" i="1"/>
  <c r="AK643" i="1"/>
  <c r="AK642" i="1"/>
  <c r="AK641" i="1"/>
  <c r="AK640" i="1"/>
  <c r="AK639" i="1"/>
  <c r="AK638" i="1"/>
  <c r="AK637" i="1"/>
  <c r="AK636" i="1"/>
  <c r="AK635" i="1"/>
  <c r="AK634" i="1"/>
  <c r="AK633" i="1"/>
  <c r="AK632" i="1"/>
  <c r="AK631" i="1"/>
  <c r="AK630" i="1"/>
  <c r="AK629" i="1"/>
  <c r="AK628" i="1"/>
  <c r="AK627" i="1"/>
  <c r="AK626" i="1"/>
  <c r="AK625" i="1"/>
  <c r="AK624" i="1"/>
  <c r="AK623" i="1"/>
  <c r="AK622" i="1"/>
  <c r="AK621" i="1"/>
  <c r="AK620" i="1"/>
  <c r="AK619" i="1"/>
  <c r="AK618" i="1"/>
  <c r="AK617" i="1"/>
  <c r="AK616" i="1"/>
  <c r="AK615" i="1"/>
  <c r="AK614" i="1"/>
  <c r="AK613" i="1"/>
  <c r="AK612" i="1"/>
  <c r="AK611" i="1"/>
  <c r="AK610" i="1"/>
  <c r="AK609" i="1"/>
  <c r="AK608" i="1"/>
  <c r="AK607" i="1"/>
  <c r="AK606" i="1"/>
  <c r="AK605" i="1"/>
  <c r="AK604" i="1"/>
  <c r="AK603" i="1"/>
  <c r="AK602" i="1"/>
  <c r="AK601" i="1"/>
  <c r="AK600" i="1"/>
  <c r="AK599" i="1"/>
  <c r="AK598" i="1"/>
  <c r="AK597" i="1"/>
  <c r="AK596" i="1"/>
  <c r="AK595" i="1"/>
  <c r="AK594" i="1"/>
  <c r="AK593" i="1"/>
  <c r="AK592" i="1"/>
  <c r="AK591" i="1"/>
  <c r="AK590" i="1"/>
  <c r="AK589" i="1"/>
  <c r="AK588" i="1"/>
  <c r="AK587" i="1"/>
  <c r="AK586" i="1"/>
  <c r="AK585" i="1"/>
  <c r="AK584" i="1"/>
  <c r="AK583" i="1"/>
  <c r="AK582" i="1"/>
  <c r="AK581" i="1"/>
  <c r="AK580" i="1"/>
  <c r="AK579" i="1"/>
  <c r="AK578" i="1"/>
  <c r="AK577" i="1"/>
  <c r="AK576" i="1"/>
  <c r="AK575" i="1"/>
  <c r="AK574" i="1"/>
  <c r="AK573" i="1"/>
  <c r="AK572" i="1"/>
  <c r="AK571" i="1"/>
  <c r="AK570" i="1"/>
  <c r="AK569" i="1"/>
  <c r="AK568" i="1"/>
  <c r="AK567" i="1"/>
  <c r="AK566" i="1"/>
  <c r="AK565" i="1"/>
  <c r="AK564" i="1"/>
  <c r="AK563" i="1"/>
  <c r="AK562" i="1"/>
  <c r="AK561" i="1"/>
  <c r="AK560" i="1"/>
  <c r="AK559" i="1"/>
  <c r="AK558" i="1"/>
  <c r="AK557" i="1"/>
  <c r="AK556" i="1"/>
  <c r="AK555" i="1"/>
  <c r="AK554" i="1"/>
  <c r="AK553" i="1"/>
  <c r="AK552" i="1"/>
  <c r="AK551" i="1"/>
  <c r="AK550" i="1"/>
  <c r="AK549" i="1"/>
  <c r="AK548" i="1"/>
  <c r="AK547" i="1"/>
  <c r="AK546" i="1"/>
  <c r="AK545" i="1"/>
  <c r="AK544" i="1"/>
  <c r="AK543" i="1"/>
  <c r="AK542" i="1"/>
  <c r="AK541" i="1"/>
  <c r="AK540" i="1"/>
  <c r="AK539" i="1"/>
  <c r="AK538" i="1"/>
  <c r="AK537" i="1"/>
  <c r="AK536" i="1"/>
  <c r="AK535" i="1"/>
  <c r="AK534" i="1"/>
  <c r="AK533" i="1"/>
  <c r="AK532" i="1"/>
  <c r="AK531" i="1"/>
  <c r="AK530" i="1"/>
  <c r="AK529" i="1"/>
  <c r="AK528" i="1"/>
  <c r="AK527" i="1"/>
  <c r="AK526" i="1"/>
  <c r="AK525" i="1"/>
  <c r="AK524" i="1"/>
  <c r="AK523" i="1"/>
  <c r="AK522" i="1"/>
  <c r="AK521" i="1"/>
  <c r="AK520" i="1"/>
  <c r="AK519" i="1"/>
  <c r="AK518" i="1"/>
  <c r="AK517" i="1"/>
  <c r="AK516" i="1"/>
  <c r="AK515" i="1"/>
  <c r="AK514" i="1"/>
  <c r="AK513" i="1"/>
  <c r="AK512" i="1"/>
  <c r="AK511" i="1"/>
  <c r="AK510" i="1"/>
  <c r="AK509" i="1"/>
  <c r="AK508" i="1"/>
  <c r="AK507" i="1"/>
  <c r="AK506" i="1"/>
  <c r="AK505" i="1"/>
  <c r="AK504" i="1"/>
  <c r="AK503" i="1"/>
  <c r="AK502" i="1"/>
  <c r="AK501" i="1"/>
  <c r="AK500" i="1"/>
  <c r="AK499" i="1"/>
  <c r="AK498" i="1"/>
  <c r="AK497" i="1"/>
  <c r="AK496" i="1"/>
  <c r="AK495" i="1"/>
  <c r="AK494" i="1"/>
  <c r="AK493" i="1"/>
  <c r="AK492" i="1"/>
  <c r="AK491" i="1"/>
  <c r="AK490" i="1"/>
  <c r="AK489" i="1"/>
  <c r="AK488" i="1"/>
  <c r="AK487" i="1"/>
  <c r="AK486" i="1"/>
  <c r="AK485" i="1"/>
  <c r="AK484" i="1"/>
  <c r="AK483" i="1"/>
  <c r="AK482" i="1"/>
  <c r="AK481" i="1"/>
  <c r="AK480" i="1"/>
  <c r="AK479" i="1"/>
  <c r="AK478" i="1"/>
  <c r="AK477" i="1"/>
  <c r="AK476" i="1"/>
  <c r="AK475" i="1"/>
  <c r="AK474" i="1"/>
  <c r="AK473" i="1"/>
  <c r="AK472" i="1"/>
  <c r="AK471" i="1"/>
  <c r="AK470" i="1"/>
  <c r="AK469" i="1"/>
  <c r="AK468" i="1"/>
  <c r="AK467" i="1"/>
  <c r="AK466" i="1"/>
  <c r="AK465" i="1"/>
  <c r="AK464" i="1"/>
  <c r="AK463" i="1"/>
  <c r="AK462" i="1"/>
  <c r="AK461" i="1"/>
  <c r="AK460" i="1"/>
  <c r="AK459" i="1"/>
  <c r="AK458" i="1"/>
  <c r="AK457" i="1"/>
  <c r="AK456" i="1"/>
  <c r="AK455" i="1"/>
  <c r="AK454" i="1"/>
  <c r="AK453" i="1"/>
  <c r="AK452" i="1"/>
  <c r="AK451" i="1"/>
  <c r="AK450" i="1"/>
  <c r="AK449" i="1"/>
  <c r="AK448" i="1"/>
  <c r="AK447" i="1"/>
  <c r="AK446" i="1"/>
  <c r="AK445" i="1"/>
  <c r="AK444" i="1"/>
  <c r="AK443" i="1"/>
  <c r="AK442" i="1"/>
  <c r="AK441" i="1"/>
  <c r="AK440" i="1"/>
  <c r="AK439" i="1"/>
  <c r="AK438" i="1"/>
  <c r="AK437" i="1"/>
  <c r="AK436" i="1"/>
  <c r="AK435" i="1"/>
  <c r="AK434" i="1"/>
  <c r="AK433" i="1"/>
  <c r="AK432" i="1"/>
  <c r="AK431" i="1"/>
  <c r="AK430" i="1"/>
  <c r="AK429" i="1"/>
  <c r="AK428" i="1"/>
  <c r="AK427" i="1"/>
  <c r="AK426" i="1"/>
  <c r="AK425" i="1"/>
  <c r="AK424" i="1"/>
  <c r="AK423" i="1"/>
  <c r="AK422" i="1"/>
  <c r="AK421" i="1"/>
  <c r="AK420" i="1"/>
  <c r="AK419" i="1"/>
  <c r="AK418" i="1"/>
  <c r="AK417" i="1"/>
  <c r="AK416" i="1"/>
  <c r="AK415" i="1"/>
  <c r="AK414" i="1"/>
  <c r="AK413" i="1"/>
  <c r="AK412" i="1"/>
  <c r="AK411" i="1"/>
  <c r="AK410" i="1"/>
  <c r="AK409" i="1"/>
  <c r="AK408" i="1"/>
  <c r="AK407" i="1"/>
  <c r="AK406" i="1"/>
  <c r="AK405" i="1"/>
  <c r="AK404" i="1"/>
  <c r="AK403" i="1"/>
  <c r="AK402" i="1"/>
  <c r="AK401" i="1"/>
  <c r="AK400" i="1"/>
  <c r="AK399" i="1"/>
  <c r="AK398" i="1"/>
  <c r="AK397" i="1"/>
  <c r="AK396" i="1"/>
  <c r="AK395" i="1"/>
  <c r="AK394" i="1"/>
  <c r="AK393" i="1"/>
  <c r="AK392" i="1"/>
  <c r="AK391" i="1"/>
  <c r="AK390" i="1"/>
  <c r="AK389" i="1"/>
  <c r="AK388" i="1"/>
  <c r="AK387" i="1"/>
  <c r="AK386" i="1"/>
  <c r="AK385" i="1"/>
  <c r="AK384" i="1"/>
  <c r="AK383" i="1"/>
  <c r="AK382" i="1"/>
  <c r="AK381" i="1"/>
  <c r="AK380" i="1"/>
  <c r="AK379" i="1"/>
  <c r="AK378" i="1"/>
  <c r="AK377" i="1"/>
  <c r="AK376" i="1"/>
  <c r="AK375" i="1"/>
  <c r="AK374" i="1"/>
  <c r="AK373" i="1"/>
  <c r="AK372" i="1"/>
  <c r="AK371" i="1"/>
  <c r="AK370" i="1"/>
  <c r="AK369" i="1"/>
  <c r="AK368" i="1"/>
  <c r="AK367" i="1"/>
  <c r="AK366" i="1"/>
  <c r="AK365" i="1"/>
  <c r="AK364" i="1"/>
  <c r="AK363" i="1"/>
  <c r="AK362" i="1"/>
  <c r="AK361" i="1"/>
  <c r="AK360" i="1"/>
  <c r="AK359" i="1"/>
  <c r="AK358" i="1"/>
  <c r="AK357" i="1"/>
  <c r="AK356" i="1"/>
  <c r="AK355" i="1"/>
  <c r="AK354" i="1"/>
  <c r="AK353" i="1"/>
  <c r="AK352" i="1"/>
  <c r="AK351" i="1"/>
  <c r="AK350" i="1"/>
  <c r="AK349" i="1"/>
  <c r="AK348" i="1"/>
  <c r="AK347" i="1"/>
  <c r="AK346" i="1"/>
  <c r="AK345" i="1"/>
  <c r="AK344" i="1"/>
  <c r="AK343" i="1"/>
  <c r="AK342" i="1"/>
  <c r="AK341" i="1"/>
  <c r="AK340" i="1"/>
  <c r="AK339" i="1"/>
  <c r="AK338" i="1"/>
  <c r="AK337" i="1"/>
  <c r="AK336" i="1"/>
  <c r="AK335" i="1"/>
  <c r="AK334" i="1"/>
  <c r="AK333" i="1"/>
  <c r="AK332" i="1"/>
  <c r="AK331" i="1"/>
  <c r="AK330" i="1"/>
  <c r="AK329" i="1"/>
  <c r="AK328" i="1"/>
  <c r="AK327" i="1"/>
  <c r="AK326" i="1"/>
  <c r="AK325" i="1"/>
  <c r="AK324" i="1"/>
  <c r="AK323" i="1"/>
  <c r="AK322" i="1"/>
  <c r="AK321" i="1"/>
  <c r="AK320" i="1"/>
  <c r="AK319" i="1"/>
  <c r="AK318" i="1"/>
  <c r="AK317" i="1"/>
  <c r="AK316" i="1"/>
  <c r="AK315" i="1"/>
  <c r="AK314" i="1"/>
  <c r="AK313" i="1"/>
  <c r="AK312" i="1"/>
  <c r="AK311" i="1"/>
  <c r="AK310" i="1"/>
  <c r="AK309" i="1"/>
  <c r="AK308" i="1"/>
  <c r="AK307" i="1"/>
  <c r="AK306" i="1"/>
  <c r="AK305" i="1"/>
  <c r="AK304" i="1"/>
  <c r="AK303" i="1"/>
  <c r="AK302" i="1"/>
  <c r="AK301" i="1"/>
  <c r="AK300" i="1"/>
  <c r="AK299" i="1"/>
  <c r="AK298" i="1"/>
  <c r="AK297" i="1"/>
  <c r="AK296" i="1"/>
  <c r="AK295" i="1"/>
  <c r="AK294" i="1"/>
  <c r="AK293" i="1"/>
  <c r="AK292" i="1"/>
  <c r="AK291" i="1"/>
  <c r="AK290" i="1"/>
  <c r="AK289" i="1"/>
  <c r="AK288" i="1"/>
  <c r="AK287" i="1"/>
  <c r="AK286" i="1"/>
  <c r="AK285" i="1"/>
  <c r="AK284" i="1"/>
  <c r="AK283" i="1"/>
  <c r="AK282" i="1"/>
  <c r="AK281" i="1"/>
  <c r="AK280" i="1"/>
  <c r="AK279" i="1"/>
  <c r="AK278" i="1"/>
  <c r="AK277" i="1"/>
  <c r="AK276" i="1"/>
  <c r="AK275" i="1"/>
  <c r="AK274" i="1"/>
  <c r="AK273" i="1"/>
  <c r="AK272" i="1"/>
  <c r="AK271" i="1"/>
  <c r="AK270" i="1"/>
  <c r="AK269" i="1"/>
  <c r="AK268" i="1"/>
  <c r="AK267" i="1"/>
  <c r="AK266" i="1"/>
  <c r="AK265" i="1"/>
  <c r="AK264" i="1"/>
  <c r="AK263" i="1"/>
  <c r="AK262" i="1"/>
  <c r="AK261" i="1"/>
  <c r="AK260" i="1"/>
  <c r="AK259" i="1"/>
  <c r="AK258" i="1"/>
  <c r="AK257" i="1"/>
  <c r="AK256" i="1"/>
  <c r="AK255" i="1"/>
  <c r="AK254" i="1"/>
  <c r="AK253" i="1"/>
  <c r="AK252" i="1"/>
  <c r="AK251" i="1"/>
  <c r="AK250" i="1"/>
  <c r="AK249" i="1"/>
  <c r="AK248" i="1"/>
  <c r="AK247" i="1"/>
  <c r="AK246" i="1"/>
  <c r="AK245" i="1"/>
  <c r="AK244" i="1"/>
  <c r="AK243" i="1"/>
  <c r="AK242" i="1"/>
  <c r="AK241" i="1"/>
  <c r="AK240" i="1"/>
  <c r="AK239" i="1"/>
  <c r="AK238" i="1"/>
  <c r="AK237" i="1"/>
  <c r="AK236" i="1"/>
  <c r="AK235" i="1"/>
  <c r="AK234" i="1"/>
  <c r="AK233" i="1"/>
  <c r="AK232" i="1"/>
  <c r="AK231" i="1"/>
  <c r="AK230" i="1"/>
  <c r="AK229" i="1"/>
  <c r="AK228" i="1"/>
  <c r="AK227" i="1"/>
  <c r="AK226" i="1"/>
  <c r="AK225" i="1"/>
  <c r="AK224" i="1"/>
  <c r="AK223" i="1"/>
  <c r="AK222" i="1"/>
  <c r="AK221" i="1"/>
  <c r="AK220" i="1"/>
  <c r="AK219" i="1"/>
  <c r="AK218" i="1"/>
  <c r="AK217" i="1"/>
  <c r="AK216" i="1"/>
  <c r="AK215" i="1"/>
  <c r="AK214" i="1"/>
  <c r="AK213" i="1"/>
  <c r="AK212" i="1"/>
  <c r="AK211" i="1"/>
  <c r="AK210" i="1"/>
  <c r="AK209" i="1"/>
  <c r="AK208" i="1"/>
  <c r="AK207" i="1"/>
  <c r="AK206" i="1"/>
  <c r="AK205" i="1"/>
  <c r="AK204" i="1"/>
  <c r="AK203" i="1"/>
  <c r="AK202" i="1"/>
  <c r="AK201" i="1"/>
  <c r="AK200" i="1"/>
  <c r="AK199" i="1"/>
  <c r="AK198" i="1"/>
  <c r="AK197" i="1"/>
  <c r="AK196" i="1"/>
  <c r="AK195" i="1"/>
  <c r="AK194" i="1"/>
  <c r="AK193" i="1"/>
  <c r="AK192" i="1"/>
  <c r="AK191" i="1"/>
  <c r="AK190" i="1"/>
  <c r="AK189" i="1"/>
  <c r="AK188" i="1"/>
  <c r="AK187" i="1"/>
  <c r="AK186" i="1"/>
  <c r="AK185" i="1"/>
  <c r="AK184" i="1"/>
  <c r="AK183" i="1"/>
  <c r="AK182" i="1"/>
  <c r="AK181" i="1"/>
  <c r="AK180" i="1"/>
  <c r="AK179" i="1"/>
  <c r="AK178" i="1"/>
  <c r="AK177" i="1"/>
  <c r="AK176" i="1"/>
  <c r="AK175" i="1"/>
  <c r="AK174" i="1"/>
  <c r="AK173" i="1"/>
  <c r="AK172" i="1"/>
  <c r="AK171" i="1"/>
  <c r="AK170" i="1"/>
  <c r="AK169" i="1"/>
  <c r="AK168" i="1"/>
  <c r="AK167" i="1"/>
  <c r="AK166" i="1"/>
  <c r="AK165" i="1"/>
  <c r="AK164" i="1"/>
  <c r="AK163" i="1"/>
  <c r="AK162" i="1"/>
  <c r="AK161" i="1"/>
  <c r="AK160" i="1"/>
  <c r="AK159" i="1"/>
  <c r="AK158" i="1"/>
  <c r="AK157" i="1"/>
  <c r="AK156" i="1"/>
  <c r="AK155" i="1"/>
  <c r="AK154" i="1"/>
  <c r="AK153" i="1"/>
  <c r="AK152" i="1"/>
  <c r="AK151" i="1"/>
  <c r="AK150" i="1"/>
  <c r="AK149" i="1"/>
  <c r="AK148" i="1"/>
  <c r="AK147" i="1"/>
  <c r="AK146" i="1"/>
  <c r="AK145" i="1"/>
  <c r="AK144" i="1"/>
  <c r="AK143" i="1"/>
  <c r="AK142" i="1"/>
  <c r="AK141" i="1"/>
  <c r="AK140" i="1"/>
  <c r="AK139" i="1"/>
  <c r="AK138" i="1"/>
  <c r="AK137" i="1"/>
  <c r="AK136" i="1"/>
  <c r="AK135" i="1"/>
  <c r="AK134" i="1"/>
  <c r="AK133" i="1"/>
  <c r="AK132" i="1"/>
  <c r="AK131" i="1"/>
  <c r="AK130" i="1"/>
  <c r="AK129" i="1"/>
  <c r="AK128" i="1"/>
  <c r="AK127" i="1"/>
  <c r="AK126" i="1"/>
  <c r="AK125" i="1"/>
  <c r="AK124" i="1"/>
  <c r="AK123" i="1"/>
  <c r="AK122" i="1"/>
  <c r="AK121" i="1"/>
  <c r="AK120" i="1"/>
  <c r="AK119" i="1"/>
  <c r="AK118" i="1"/>
  <c r="AK117" i="1"/>
  <c r="AK116" i="1"/>
  <c r="AK115" i="1"/>
  <c r="AK114" i="1"/>
  <c r="AK113" i="1"/>
  <c r="AK112" i="1"/>
  <c r="AK111" i="1"/>
  <c r="AK110" i="1"/>
  <c r="AK109" i="1"/>
  <c r="AK108" i="1"/>
  <c r="AK107" i="1"/>
  <c r="AK106" i="1"/>
  <c r="AK105" i="1"/>
  <c r="AK104" i="1"/>
  <c r="AK103" i="1"/>
  <c r="AK102" i="1"/>
  <c r="AK101" i="1"/>
  <c r="AK100" i="1"/>
  <c r="AK99" i="1"/>
  <c r="AK98" i="1"/>
  <c r="AK97" i="1"/>
  <c r="AK96" i="1"/>
  <c r="AK95" i="1"/>
  <c r="AK94" i="1"/>
  <c r="AK93" i="1"/>
  <c r="AK92" i="1"/>
  <c r="AK91" i="1"/>
  <c r="AK90" i="1"/>
  <c r="AK89" i="1"/>
  <c r="AK88" i="1"/>
  <c r="AK87" i="1"/>
  <c r="AK86" i="1"/>
  <c r="AK85" i="1"/>
  <c r="AK84" i="1"/>
  <c r="AK83" i="1"/>
  <c r="AK82" i="1"/>
  <c r="AK81" i="1"/>
  <c r="AK80" i="1"/>
  <c r="AK79" i="1"/>
  <c r="AK78" i="1"/>
  <c r="AK77" i="1"/>
  <c r="AK76" i="1"/>
  <c r="AK75" i="1"/>
  <c r="AK74" i="1"/>
  <c r="AK73" i="1"/>
  <c r="AK72" i="1"/>
  <c r="AK71" i="1"/>
  <c r="AK70" i="1"/>
  <c r="AK69" i="1"/>
  <c r="AK68" i="1"/>
  <c r="AK67" i="1"/>
  <c r="AK66" i="1"/>
  <c r="AK65" i="1"/>
  <c r="AK64" i="1"/>
  <c r="AK63" i="1"/>
  <c r="AK62" i="1"/>
  <c r="AK61" i="1"/>
  <c r="AK60" i="1"/>
  <c r="AK59" i="1"/>
  <c r="AK58" i="1"/>
  <c r="AK57" i="1"/>
  <c r="AK56" i="1"/>
  <c r="AK55" i="1"/>
  <c r="AK54" i="1"/>
  <c r="AK53" i="1"/>
  <c r="AK52" i="1"/>
  <c r="AK51" i="1"/>
  <c r="AK50" i="1"/>
  <c r="AK49" i="1"/>
  <c r="AK48" i="1"/>
  <c r="AK47" i="1"/>
  <c r="AK46" i="1"/>
  <c r="AK45" i="1"/>
  <c r="AK44" i="1"/>
  <c r="AK43" i="1"/>
  <c r="AK42" i="1"/>
  <c r="AK41" i="1"/>
  <c r="AK40" i="1"/>
  <c r="AK39" i="1"/>
  <c r="AK38" i="1"/>
  <c r="AK37" i="1"/>
  <c r="AK36" i="1"/>
  <c r="AK35" i="1"/>
  <c r="AK34" i="1"/>
  <c r="AK33" i="1"/>
  <c r="AK32" i="1"/>
  <c r="AK31" i="1"/>
  <c r="AK30" i="1"/>
  <c r="AK29" i="1"/>
  <c r="AK28" i="1"/>
  <c r="AK27" i="1"/>
  <c r="AK26" i="1"/>
  <c r="AK25" i="1"/>
  <c r="AK24" i="1"/>
  <c r="AK23" i="1"/>
  <c r="AK22" i="1"/>
  <c r="AK21" i="1"/>
  <c r="AK20" i="1"/>
  <c r="AK19" i="1"/>
  <c r="AK18" i="1"/>
  <c r="AK17" i="1"/>
  <c r="AK16" i="1"/>
  <c r="AK15" i="1"/>
  <c r="AK14" i="1"/>
  <c r="AK13" i="1"/>
  <c r="AK12" i="1"/>
  <c r="AK11" i="1"/>
  <c r="AK10" i="1"/>
  <c r="AK9" i="1"/>
  <c r="AK8" i="1"/>
  <c r="AK7" i="1"/>
  <c r="AK6" i="1"/>
  <c r="AK5" i="1"/>
  <c r="AC1036" i="1"/>
  <c r="AN1036" i="1" s="1"/>
  <c r="AC1037" i="1"/>
  <c r="AN1037" i="1" s="1"/>
  <c r="AC1538" i="1"/>
  <c r="AN1538" i="1" s="1"/>
  <c r="AC1537" i="1"/>
  <c r="AN1537" i="1" s="1"/>
  <c r="AC1536" i="1"/>
  <c r="AN1536" i="1" s="1"/>
  <c r="AC1535" i="1"/>
  <c r="AN1535" i="1" s="1"/>
  <c r="AC1534" i="1"/>
  <c r="AN1534" i="1" s="1"/>
  <c r="AC1533" i="1"/>
  <c r="AN1533" i="1" s="1"/>
  <c r="AC1532" i="1"/>
  <c r="AN1532" i="1" s="1"/>
  <c r="AC1531" i="1"/>
  <c r="AN1531" i="1" s="1"/>
  <c r="AC1530" i="1"/>
  <c r="AN1530" i="1" s="1"/>
  <c r="AC1529" i="1"/>
  <c r="AN1529" i="1" s="1"/>
  <c r="AC1528" i="1"/>
  <c r="AN1528" i="1" s="1"/>
  <c r="AC1527" i="1"/>
  <c r="AN1527" i="1" s="1"/>
  <c r="AC1526" i="1"/>
  <c r="AN1526" i="1" s="1"/>
  <c r="AC1525" i="1"/>
  <c r="AN1525" i="1" s="1"/>
  <c r="AC1524" i="1"/>
  <c r="AN1524" i="1" s="1"/>
  <c r="AC1523" i="1"/>
  <c r="AN1523" i="1" s="1"/>
  <c r="AC1522" i="1"/>
  <c r="AN1522" i="1" s="1"/>
  <c r="AC1521" i="1"/>
  <c r="AN1521" i="1" s="1"/>
  <c r="AC1520" i="1"/>
  <c r="AN1520" i="1" s="1"/>
  <c r="AC1519" i="1"/>
  <c r="AN1519" i="1" s="1"/>
  <c r="AC1518" i="1"/>
  <c r="AN1518" i="1" s="1"/>
  <c r="AC1517" i="1"/>
  <c r="AN1517" i="1" s="1"/>
  <c r="AC1516" i="1"/>
  <c r="AN1516" i="1" s="1"/>
  <c r="AC1515" i="1"/>
  <c r="AN1515" i="1" s="1"/>
  <c r="AC1514" i="1"/>
  <c r="AN1514" i="1" s="1"/>
  <c r="AC1513" i="1"/>
  <c r="AN1513" i="1" s="1"/>
  <c r="AC1512" i="1"/>
  <c r="AN1512" i="1" s="1"/>
  <c r="AC1511" i="1"/>
  <c r="AN1511" i="1" s="1"/>
  <c r="AC1510" i="1"/>
  <c r="AN1510" i="1" s="1"/>
  <c r="AC1509" i="1"/>
  <c r="AN1509" i="1" s="1"/>
  <c r="AC1508" i="1"/>
  <c r="AN1508" i="1" s="1"/>
  <c r="AC1507" i="1"/>
  <c r="AN1507" i="1" s="1"/>
  <c r="AC1506" i="1"/>
  <c r="AN1506" i="1" s="1"/>
  <c r="AC1505" i="1"/>
  <c r="AN1505" i="1" s="1"/>
  <c r="AC1504" i="1"/>
  <c r="AN1504" i="1" s="1"/>
  <c r="AC1503" i="1"/>
  <c r="AN1503" i="1" s="1"/>
  <c r="AC1502" i="1"/>
  <c r="AN1502" i="1" s="1"/>
  <c r="AC1501" i="1"/>
  <c r="AN1501" i="1" s="1"/>
  <c r="AC1500" i="1"/>
  <c r="AN1500" i="1" s="1"/>
  <c r="AC1499" i="1"/>
  <c r="AN1499" i="1" s="1"/>
  <c r="AC1498" i="1"/>
  <c r="AN1498" i="1" s="1"/>
  <c r="AC1497" i="1"/>
  <c r="AN1497" i="1" s="1"/>
  <c r="AC1496" i="1"/>
  <c r="AN1496" i="1" s="1"/>
  <c r="AC1495" i="1"/>
  <c r="AN1495" i="1" s="1"/>
  <c r="AC1494" i="1"/>
  <c r="AN1494" i="1" s="1"/>
  <c r="AC1493" i="1"/>
  <c r="AN1493" i="1" s="1"/>
  <c r="AC1492" i="1"/>
  <c r="AN1492" i="1" s="1"/>
  <c r="AC1491" i="1"/>
  <c r="AN1491" i="1" s="1"/>
  <c r="AC1490" i="1"/>
  <c r="AN1490" i="1" s="1"/>
  <c r="AC1489" i="1"/>
  <c r="AN1489" i="1" s="1"/>
  <c r="AC1488" i="1"/>
  <c r="AN1488" i="1" s="1"/>
  <c r="AC1487" i="1"/>
  <c r="AN1487" i="1" s="1"/>
  <c r="AC1486" i="1"/>
  <c r="AN1486" i="1" s="1"/>
  <c r="AC1485" i="1"/>
  <c r="AN1485" i="1" s="1"/>
  <c r="AC1484" i="1"/>
  <c r="AN1484" i="1" s="1"/>
  <c r="AC1483" i="1"/>
  <c r="AN1483" i="1" s="1"/>
  <c r="AC1482" i="1"/>
  <c r="AN1482" i="1" s="1"/>
  <c r="AC1481" i="1"/>
  <c r="AN1481" i="1" s="1"/>
  <c r="AC1480" i="1"/>
  <c r="AN1480" i="1" s="1"/>
  <c r="AC1479" i="1"/>
  <c r="AN1479" i="1" s="1"/>
  <c r="AC1478" i="1"/>
  <c r="AN1478" i="1" s="1"/>
  <c r="AC1477" i="1"/>
  <c r="AN1477" i="1" s="1"/>
  <c r="AC1476" i="1"/>
  <c r="AN1476" i="1" s="1"/>
  <c r="AC1475" i="1"/>
  <c r="AN1475" i="1" s="1"/>
  <c r="AC1474" i="1"/>
  <c r="AN1474" i="1" s="1"/>
  <c r="AC1473" i="1"/>
  <c r="AN1473" i="1" s="1"/>
  <c r="AC1472" i="1"/>
  <c r="AN1472" i="1" s="1"/>
  <c r="AC1471" i="1"/>
  <c r="AN1471" i="1" s="1"/>
  <c r="AC1470" i="1"/>
  <c r="AN1470" i="1" s="1"/>
  <c r="AC1469" i="1"/>
  <c r="AN1469" i="1" s="1"/>
  <c r="AC1468" i="1"/>
  <c r="AN1468" i="1" s="1"/>
  <c r="AC1467" i="1"/>
  <c r="AN1467" i="1" s="1"/>
  <c r="AC1466" i="1"/>
  <c r="AN1466" i="1" s="1"/>
  <c r="AC1465" i="1"/>
  <c r="AN1465" i="1" s="1"/>
  <c r="AC1464" i="1"/>
  <c r="AN1464" i="1" s="1"/>
  <c r="AC1463" i="1"/>
  <c r="AN1463" i="1" s="1"/>
  <c r="AC1462" i="1"/>
  <c r="AN1462" i="1" s="1"/>
  <c r="AC1461" i="1"/>
  <c r="AN1461" i="1" s="1"/>
  <c r="AC1460" i="1"/>
  <c r="AN1460" i="1" s="1"/>
  <c r="AC1459" i="1"/>
  <c r="AN1459" i="1" s="1"/>
  <c r="AC1458" i="1"/>
  <c r="AN1458" i="1" s="1"/>
  <c r="AC1457" i="1"/>
  <c r="AN1457" i="1" s="1"/>
  <c r="AC1456" i="1"/>
  <c r="AN1456" i="1" s="1"/>
  <c r="AC1455" i="1"/>
  <c r="AN1455" i="1" s="1"/>
  <c r="AC1454" i="1"/>
  <c r="AN1454" i="1" s="1"/>
  <c r="AC1453" i="1"/>
  <c r="AN1453" i="1" s="1"/>
  <c r="AC1452" i="1"/>
  <c r="AN1452" i="1" s="1"/>
  <c r="AC1451" i="1"/>
  <c r="AN1451" i="1" s="1"/>
  <c r="AC1450" i="1"/>
  <c r="AN1450" i="1" s="1"/>
  <c r="AC1449" i="1"/>
  <c r="AN1449" i="1" s="1"/>
  <c r="AC1448" i="1"/>
  <c r="AN1448" i="1" s="1"/>
  <c r="AC1447" i="1"/>
  <c r="AN1447" i="1" s="1"/>
  <c r="AC1446" i="1"/>
  <c r="AN1446" i="1" s="1"/>
  <c r="AC1445" i="1"/>
  <c r="AN1445" i="1" s="1"/>
  <c r="AC1444" i="1"/>
  <c r="AN1444" i="1" s="1"/>
  <c r="AC1443" i="1"/>
  <c r="AN1443" i="1" s="1"/>
  <c r="AC1442" i="1"/>
  <c r="AN1442" i="1" s="1"/>
  <c r="AC1441" i="1"/>
  <c r="AN1441" i="1" s="1"/>
  <c r="AC1440" i="1"/>
  <c r="AN1440" i="1" s="1"/>
  <c r="AC1439" i="1"/>
  <c r="AN1439" i="1" s="1"/>
  <c r="AC1438" i="1"/>
  <c r="AN1438" i="1" s="1"/>
  <c r="AC1437" i="1"/>
  <c r="AN1437" i="1" s="1"/>
  <c r="AC1436" i="1"/>
  <c r="AN1436" i="1" s="1"/>
  <c r="AC1435" i="1"/>
  <c r="AN1435" i="1" s="1"/>
  <c r="AC1434" i="1"/>
  <c r="AN1434" i="1" s="1"/>
  <c r="AC1433" i="1"/>
  <c r="AN1433" i="1" s="1"/>
  <c r="AC1432" i="1"/>
  <c r="AN1432" i="1" s="1"/>
  <c r="AC1431" i="1"/>
  <c r="AN1431" i="1" s="1"/>
  <c r="AC1430" i="1"/>
  <c r="AN1430" i="1" s="1"/>
  <c r="AC1429" i="1"/>
  <c r="AN1429" i="1" s="1"/>
  <c r="AC1428" i="1"/>
  <c r="AN1428" i="1" s="1"/>
  <c r="AC1427" i="1"/>
  <c r="AN1427" i="1" s="1"/>
  <c r="AC1426" i="1"/>
  <c r="AN1426" i="1" s="1"/>
  <c r="AC1425" i="1"/>
  <c r="AN1425" i="1" s="1"/>
  <c r="AC1424" i="1"/>
  <c r="AN1424" i="1" s="1"/>
  <c r="AC1423" i="1"/>
  <c r="AN1423" i="1" s="1"/>
  <c r="AC1422" i="1"/>
  <c r="AN1422" i="1" s="1"/>
  <c r="AC1421" i="1"/>
  <c r="AN1421" i="1" s="1"/>
  <c r="AC1420" i="1"/>
  <c r="AN1420" i="1" s="1"/>
  <c r="AC1419" i="1"/>
  <c r="AN1419" i="1" s="1"/>
  <c r="AC1418" i="1"/>
  <c r="AN1418" i="1" s="1"/>
  <c r="AC1417" i="1"/>
  <c r="AN1417" i="1" s="1"/>
  <c r="AC1416" i="1"/>
  <c r="AN1416" i="1" s="1"/>
  <c r="AC1415" i="1"/>
  <c r="AN1415" i="1" s="1"/>
  <c r="AC1414" i="1"/>
  <c r="AN1414" i="1" s="1"/>
  <c r="AC1413" i="1"/>
  <c r="AN1413" i="1" s="1"/>
  <c r="AC1412" i="1"/>
  <c r="AN1412" i="1" s="1"/>
  <c r="AC1411" i="1"/>
  <c r="AN1411" i="1" s="1"/>
  <c r="AC1410" i="1"/>
  <c r="AN1410" i="1" s="1"/>
  <c r="AC1409" i="1"/>
  <c r="AN1409" i="1" s="1"/>
  <c r="AC1408" i="1"/>
  <c r="AN1408" i="1" s="1"/>
  <c r="AC1407" i="1"/>
  <c r="AN1407" i="1" s="1"/>
  <c r="AC1406" i="1"/>
  <c r="AN1406" i="1" s="1"/>
  <c r="AC1405" i="1"/>
  <c r="AN1405" i="1" s="1"/>
  <c r="AC1404" i="1"/>
  <c r="AN1404" i="1" s="1"/>
  <c r="AC1403" i="1"/>
  <c r="AN1403" i="1" s="1"/>
  <c r="AC1402" i="1"/>
  <c r="AN1402" i="1" s="1"/>
  <c r="AC1401" i="1"/>
  <c r="AN1401" i="1" s="1"/>
  <c r="AC1400" i="1"/>
  <c r="AN1400" i="1" s="1"/>
  <c r="AC1399" i="1"/>
  <c r="AN1399" i="1" s="1"/>
  <c r="AC1398" i="1"/>
  <c r="AN1398" i="1" s="1"/>
  <c r="AC1397" i="1"/>
  <c r="AN1397" i="1" s="1"/>
  <c r="AC1396" i="1"/>
  <c r="AN1396" i="1" s="1"/>
  <c r="AC1395" i="1"/>
  <c r="AN1395" i="1" s="1"/>
  <c r="AC1394" i="1"/>
  <c r="AN1394" i="1" s="1"/>
  <c r="AC1393" i="1"/>
  <c r="AN1393" i="1" s="1"/>
  <c r="AC1392" i="1"/>
  <c r="AN1392" i="1" s="1"/>
  <c r="AC1391" i="1"/>
  <c r="AN1391" i="1" s="1"/>
  <c r="AC1390" i="1"/>
  <c r="AN1390" i="1" s="1"/>
  <c r="AC1389" i="1"/>
  <c r="AN1389" i="1" s="1"/>
  <c r="AC1388" i="1"/>
  <c r="AN1388" i="1" s="1"/>
  <c r="AC1387" i="1"/>
  <c r="AN1387" i="1" s="1"/>
  <c r="AC1386" i="1"/>
  <c r="AN1386" i="1" s="1"/>
  <c r="AC1383" i="1"/>
  <c r="AN1383" i="1" s="1"/>
  <c r="AC1382" i="1"/>
  <c r="AN1382" i="1" s="1"/>
  <c r="AC1381" i="1"/>
  <c r="AN1381" i="1" s="1"/>
  <c r="AC1380" i="1"/>
  <c r="AN1380" i="1" s="1"/>
  <c r="AC1379" i="1"/>
  <c r="AN1379" i="1" s="1"/>
  <c r="AC1378" i="1"/>
  <c r="AN1378" i="1" s="1"/>
  <c r="AC1377" i="1"/>
  <c r="AN1377" i="1" s="1"/>
  <c r="AC1376" i="1"/>
  <c r="AN1376" i="1" s="1"/>
  <c r="AC1375" i="1"/>
  <c r="AN1375" i="1" s="1"/>
  <c r="AC1374" i="1"/>
  <c r="AN1374" i="1" s="1"/>
  <c r="AC1373" i="1"/>
  <c r="AN1373" i="1" s="1"/>
  <c r="AC1372" i="1"/>
  <c r="AN1372" i="1" s="1"/>
  <c r="AC1371" i="1"/>
  <c r="AN1371" i="1" s="1"/>
  <c r="AC1370" i="1"/>
  <c r="AN1370" i="1" s="1"/>
  <c r="AC1369" i="1"/>
  <c r="AN1369" i="1" s="1"/>
  <c r="AC1368" i="1"/>
  <c r="AN1368" i="1" s="1"/>
  <c r="AC1367" i="1"/>
  <c r="AN1367" i="1" s="1"/>
  <c r="AC1366" i="1"/>
  <c r="AN1366" i="1" s="1"/>
  <c r="AC1365" i="1"/>
  <c r="AN1365" i="1" s="1"/>
  <c r="AC1364" i="1"/>
  <c r="AN1364" i="1" s="1"/>
  <c r="AC1363" i="1"/>
  <c r="AN1363" i="1" s="1"/>
  <c r="AC1362" i="1"/>
  <c r="AN1362" i="1" s="1"/>
  <c r="AC1361" i="1"/>
  <c r="AN1361" i="1" s="1"/>
  <c r="AC1360" i="1"/>
  <c r="AN1360" i="1" s="1"/>
  <c r="AC1359" i="1"/>
  <c r="AN1359" i="1" s="1"/>
  <c r="AC1358" i="1"/>
  <c r="AN1358" i="1" s="1"/>
  <c r="AC1357" i="1"/>
  <c r="AN1357" i="1" s="1"/>
  <c r="AC1356" i="1"/>
  <c r="AN1356" i="1" s="1"/>
  <c r="AC1355" i="1"/>
  <c r="AN1355" i="1" s="1"/>
  <c r="AC1354" i="1"/>
  <c r="AN1354" i="1" s="1"/>
  <c r="AC1353" i="1"/>
  <c r="AN1353" i="1" s="1"/>
  <c r="AC1352" i="1"/>
  <c r="AN1352" i="1" s="1"/>
  <c r="AC1351" i="1"/>
  <c r="AN1351" i="1" s="1"/>
  <c r="AC1350" i="1"/>
  <c r="AN1350" i="1" s="1"/>
  <c r="AC1349" i="1"/>
  <c r="AN1349" i="1" s="1"/>
  <c r="AC1348" i="1"/>
  <c r="AN1348" i="1" s="1"/>
  <c r="AC1347" i="1"/>
  <c r="AN1347" i="1" s="1"/>
  <c r="AC1346" i="1"/>
  <c r="AN1346" i="1" s="1"/>
  <c r="AC1345" i="1"/>
  <c r="AN1345" i="1" s="1"/>
  <c r="AC1344" i="1"/>
  <c r="AN1344" i="1" s="1"/>
  <c r="AC1343" i="1"/>
  <c r="AN1343" i="1" s="1"/>
  <c r="AC1342" i="1"/>
  <c r="AN1342" i="1" s="1"/>
  <c r="AC1341" i="1"/>
  <c r="AN1341" i="1" s="1"/>
  <c r="AC1340" i="1"/>
  <c r="AN1340" i="1" s="1"/>
  <c r="AC1339" i="1"/>
  <c r="AN1339" i="1" s="1"/>
  <c r="AC1338" i="1"/>
  <c r="AN1338" i="1" s="1"/>
  <c r="AC1337" i="1"/>
  <c r="AN1337" i="1" s="1"/>
  <c r="AC1336" i="1"/>
  <c r="AN1336" i="1" s="1"/>
  <c r="AC1335" i="1"/>
  <c r="AN1335" i="1" s="1"/>
  <c r="AC1334" i="1"/>
  <c r="AN1334" i="1" s="1"/>
  <c r="AC1333" i="1"/>
  <c r="AN1333" i="1" s="1"/>
  <c r="AC1332" i="1"/>
  <c r="AN1332" i="1" s="1"/>
  <c r="AC1331" i="1"/>
  <c r="AN1331" i="1" s="1"/>
  <c r="AC1330" i="1"/>
  <c r="AN1330" i="1" s="1"/>
  <c r="AC1329" i="1"/>
  <c r="AN1329" i="1" s="1"/>
  <c r="AC1328" i="1"/>
  <c r="AN1328" i="1" s="1"/>
  <c r="AC1327" i="1"/>
  <c r="AN1327" i="1" s="1"/>
  <c r="AC1326" i="1"/>
  <c r="AN1326" i="1" s="1"/>
  <c r="AC1325" i="1"/>
  <c r="AN1325" i="1" s="1"/>
  <c r="AC1324" i="1"/>
  <c r="AN1324" i="1" s="1"/>
  <c r="AC1323" i="1"/>
  <c r="AN1323" i="1" s="1"/>
  <c r="AC1322" i="1"/>
  <c r="AN1322" i="1" s="1"/>
  <c r="AC1321" i="1"/>
  <c r="AN1321" i="1" s="1"/>
  <c r="AC1320" i="1"/>
  <c r="AN1320" i="1" s="1"/>
  <c r="AC1319" i="1"/>
  <c r="AN1319" i="1" s="1"/>
  <c r="AC1318" i="1"/>
  <c r="AN1318" i="1" s="1"/>
  <c r="AC1317" i="1"/>
  <c r="AN1317" i="1" s="1"/>
  <c r="AC1316" i="1"/>
  <c r="AN1316" i="1" s="1"/>
  <c r="AC1315" i="1"/>
  <c r="AN1315" i="1" s="1"/>
  <c r="AC1314" i="1"/>
  <c r="AN1314" i="1" s="1"/>
  <c r="AC1313" i="1"/>
  <c r="AN1313" i="1" s="1"/>
  <c r="AC1312" i="1"/>
  <c r="AN1312" i="1" s="1"/>
  <c r="AC1311" i="1"/>
  <c r="AN1311" i="1" s="1"/>
  <c r="AC1310" i="1"/>
  <c r="AN1310" i="1" s="1"/>
  <c r="AC1309" i="1"/>
  <c r="AN1309" i="1" s="1"/>
  <c r="AC1308" i="1"/>
  <c r="AN1308" i="1" s="1"/>
  <c r="AC1307" i="1"/>
  <c r="AN1307" i="1" s="1"/>
  <c r="AC1306" i="1"/>
  <c r="AN1306" i="1" s="1"/>
  <c r="AC1305" i="1"/>
  <c r="AN1305" i="1" s="1"/>
  <c r="AC1304" i="1"/>
  <c r="AN1304" i="1" s="1"/>
  <c r="AC1303" i="1"/>
  <c r="AN1303" i="1" s="1"/>
  <c r="AC1302" i="1"/>
  <c r="AN1302" i="1" s="1"/>
  <c r="AC1301" i="1"/>
  <c r="AN1301" i="1" s="1"/>
  <c r="AC1300" i="1"/>
  <c r="AN1300" i="1" s="1"/>
  <c r="AC1299" i="1"/>
  <c r="AN1299" i="1" s="1"/>
  <c r="AC1298" i="1"/>
  <c r="AN1298" i="1" s="1"/>
  <c r="AC1297" i="1"/>
  <c r="AN1297" i="1" s="1"/>
  <c r="AC1296" i="1"/>
  <c r="AN1296" i="1" s="1"/>
  <c r="AC1295" i="1"/>
  <c r="AN1295" i="1" s="1"/>
  <c r="AC1294" i="1"/>
  <c r="AN1294" i="1" s="1"/>
  <c r="AC1293" i="1"/>
  <c r="AN1293" i="1" s="1"/>
  <c r="AC1292" i="1"/>
  <c r="AN1292" i="1" s="1"/>
  <c r="AC1291" i="1"/>
  <c r="AN1291" i="1" s="1"/>
  <c r="AC1290" i="1"/>
  <c r="AN1290" i="1" s="1"/>
  <c r="AC1289" i="1"/>
  <c r="AN1289" i="1" s="1"/>
  <c r="AC1288" i="1"/>
  <c r="AN1288" i="1" s="1"/>
  <c r="AC1287" i="1"/>
  <c r="AN1287" i="1" s="1"/>
  <c r="AC1286" i="1"/>
  <c r="AN1286" i="1" s="1"/>
  <c r="AC1285" i="1"/>
  <c r="AN1285" i="1" s="1"/>
  <c r="AC1284" i="1"/>
  <c r="AN1284" i="1" s="1"/>
  <c r="AC1283" i="1"/>
  <c r="AN1283" i="1" s="1"/>
  <c r="AC1282" i="1"/>
  <c r="AN1282" i="1" s="1"/>
  <c r="AC1281" i="1"/>
  <c r="AN1281" i="1" s="1"/>
  <c r="AC1280" i="1"/>
  <c r="AN1280" i="1" s="1"/>
  <c r="AC1279" i="1"/>
  <c r="AN1279" i="1" s="1"/>
  <c r="AC1278" i="1"/>
  <c r="AN1278" i="1" s="1"/>
  <c r="AC1277" i="1"/>
  <c r="AN1277" i="1" s="1"/>
  <c r="AC1276" i="1"/>
  <c r="AN1276" i="1" s="1"/>
  <c r="AC1275" i="1"/>
  <c r="AN1275" i="1" s="1"/>
  <c r="AC1274" i="1"/>
  <c r="AN1274" i="1" s="1"/>
  <c r="AC1273" i="1"/>
  <c r="AN1273" i="1" s="1"/>
  <c r="AC1272" i="1"/>
  <c r="AN1272" i="1" s="1"/>
  <c r="AC1271" i="1"/>
  <c r="AN1271" i="1" s="1"/>
  <c r="AC1270" i="1"/>
  <c r="AN1270" i="1" s="1"/>
  <c r="AC1269" i="1"/>
  <c r="AN1269" i="1" s="1"/>
  <c r="AC1268" i="1"/>
  <c r="AN1268" i="1" s="1"/>
  <c r="AC1267" i="1"/>
  <c r="AN1267" i="1" s="1"/>
  <c r="AC1266" i="1"/>
  <c r="AN1266" i="1" s="1"/>
  <c r="AC1265" i="1"/>
  <c r="AN1265" i="1" s="1"/>
  <c r="AC1264" i="1"/>
  <c r="AN1264" i="1" s="1"/>
  <c r="AC1263" i="1"/>
  <c r="AN1263" i="1" s="1"/>
  <c r="AC1262" i="1"/>
  <c r="AN1262" i="1" s="1"/>
  <c r="AC1261" i="1"/>
  <c r="AN1261" i="1" s="1"/>
  <c r="AC1260" i="1"/>
  <c r="AN1260" i="1" s="1"/>
  <c r="AC1259" i="1"/>
  <c r="AN1259" i="1" s="1"/>
  <c r="AC1258" i="1"/>
  <c r="AN1258" i="1" s="1"/>
  <c r="AC1257" i="1"/>
  <c r="AN1257" i="1" s="1"/>
  <c r="AC1256" i="1"/>
  <c r="AN1256" i="1" s="1"/>
  <c r="AC1255" i="1"/>
  <c r="AN1255" i="1" s="1"/>
  <c r="AC1254" i="1"/>
  <c r="AN1254" i="1" s="1"/>
  <c r="AC1253" i="1"/>
  <c r="AN1253" i="1" s="1"/>
  <c r="AC1252" i="1"/>
  <c r="AN1252" i="1" s="1"/>
  <c r="AC1251" i="1"/>
  <c r="AN1251" i="1" s="1"/>
  <c r="AC1250" i="1"/>
  <c r="AN1250" i="1" s="1"/>
  <c r="AC1249" i="1"/>
  <c r="AN1249" i="1" s="1"/>
  <c r="AC1248" i="1"/>
  <c r="AN1248" i="1" s="1"/>
  <c r="AC1247" i="1"/>
  <c r="AN1247" i="1" s="1"/>
  <c r="AC1246" i="1"/>
  <c r="AN1246" i="1" s="1"/>
  <c r="AC1245" i="1"/>
  <c r="AN1245" i="1" s="1"/>
  <c r="AC1244" i="1"/>
  <c r="AN1244" i="1" s="1"/>
  <c r="AC1243" i="1"/>
  <c r="AN1243" i="1" s="1"/>
  <c r="AC1242" i="1"/>
  <c r="AN1242" i="1" s="1"/>
  <c r="AC1241" i="1"/>
  <c r="AN1241" i="1" s="1"/>
  <c r="AC1240" i="1"/>
  <c r="AN1240" i="1" s="1"/>
  <c r="AC1239" i="1"/>
  <c r="AN1239" i="1" s="1"/>
  <c r="AC1238" i="1"/>
  <c r="AN1238" i="1" s="1"/>
  <c r="AC1237" i="1"/>
  <c r="AN1237" i="1" s="1"/>
  <c r="AC1236" i="1"/>
  <c r="AN1236" i="1" s="1"/>
  <c r="AC1235" i="1"/>
  <c r="AN1235" i="1" s="1"/>
  <c r="AC1234" i="1"/>
  <c r="AN1234" i="1" s="1"/>
  <c r="AC1233" i="1"/>
  <c r="AN1233" i="1" s="1"/>
  <c r="AC1232" i="1"/>
  <c r="AN1232" i="1" s="1"/>
  <c r="AC1231" i="1"/>
  <c r="AN1231" i="1" s="1"/>
  <c r="AC1230" i="1"/>
  <c r="AN1230" i="1" s="1"/>
  <c r="AC1229" i="1"/>
  <c r="AN1229" i="1" s="1"/>
  <c r="AC1228" i="1"/>
  <c r="AN1228" i="1" s="1"/>
  <c r="AC1227" i="1"/>
  <c r="AN1227" i="1" s="1"/>
  <c r="AC1226" i="1"/>
  <c r="AN1226" i="1" s="1"/>
  <c r="AC1225" i="1"/>
  <c r="AN1225" i="1" s="1"/>
  <c r="AC1224" i="1"/>
  <c r="AN1224" i="1" s="1"/>
  <c r="AC1223" i="1"/>
  <c r="AN1223" i="1" s="1"/>
  <c r="AC1222" i="1"/>
  <c r="AN1222" i="1" s="1"/>
  <c r="AC1221" i="1"/>
  <c r="AN1221" i="1" s="1"/>
  <c r="AC1220" i="1"/>
  <c r="AN1220" i="1" s="1"/>
  <c r="AC1219" i="1"/>
  <c r="AN1219" i="1" s="1"/>
  <c r="AC1218" i="1"/>
  <c r="AN1218" i="1" s="1"/>
  <c r="AC1217" i="1"/>
  <c r="AN1217" i="1" s="1"/>
  <c r="AC1216" i="1"/>
  <c r="AN1216" i="1" s="1"/>
  <c r="AC1215" i="1"/>
  <c r="AN1215" i="1" s="1"/>
  <c r="AC1212" i="1"/>
  <c r="AN1212" i="1" s="1"/>
  <c r="AC1211" i="1"/>
  <c r="AN1211" i="1" s="1"/>
  <c r="AC1210" i="1"/>
  <c r="AN1210" i="1" s="1"/>
  <c r="AC1209" i="1"/>
  <c r="AN1209" i="1" s="1"/>
  <c r="AC1208" i="1"/>
  <c r="AN1208" i="1" s="1"/>
  <c r="AC1207" i="1"/>
  <c r="AN1207" i="1" s="1"/>
  <c r="AC1206" i="1"/>
  <c r="AN1206" i="1" s="1"/>
  <c r="AC1205" i="1"/>
  <c r="AN1205" i="1" s="1"/>
  <c r="AC1204" i="1"/>
  <c r="AN1204" i="1" s="1"/>
  <c r="AC1203" i="1"/>
  <c r="AN1203" i="1" s="1"/>
  <c r="AC1202" i="1"/>
  <c r="AN1202" i="1" s="1"/>
  <c r="AC1201" i="1"/>
  <c r="AN1201" i="1" s="1"/>
  <c r="AC1200" i="1"/>
  <c r="AN1200" i="1" s="1"/>
  <c r="AC1199" i="1"/>
  <c r="AN1199" i="1" s="1"/>
  <c r="AC1198" i="1"/>
  <c r="AN1198" i="1" s="1"/>
  <c r="AC1197" i="1"/>
  <c r="AN1197" i="1" s="1"/>
  <c r="AC1196" i="1"/>
  <c r="AN1196" i="1" s="1"/>
  <c r="AC1195" i="1"/>
  <c r="AN1195" i="1" s="1"/>
  <c r="AC1194" i="1"/>
  <c r="AN1194" i="1" s="1"/>
  <c r="AC1193" i="1"/>
  <c r="AN1193" i="1" s="1"/>
  <c r="AC1192" i="1"/>
  <c r="AN1192" i="1" s="1"/>
  <c r="AC1191" i="1"/>
  <c r="AN1191" i="1" s="1"/>
  <c r="AC1190" i="1"/>
  <c r="AN1190" i="1" s="1"/>
  <c r="AC1189" i="1"/>
  <c r="AN1189" i="1" s="1"/>
  <c r="AC1188" i="1"/>
  <c r="AN1188" i="1" s="1"/>
  <c r="AC1187" i="1"/>
  <c r="AN1187" i="1" s="1"/>
  <c r="AC1186" i="1"/>
  <c r="AN1186" i="1" s="1"/>
  <c r="AC1185" i="1"/>
  <c r="AN1185" i="1" s="1"/>
  <c r="AC1184" i="1"/>
  <c r="AN1184" i="1" s="1"/>
  <c r="AC1183" i="1"/>
  <c r="AN1183" i="1" s="1"/>
  <c r="AC1182" i="1"/>
  <c r="AN1182" i="1" s="1"/>
  <c r="AC1181" i="1"/>
  <c r="AN1181" i="1" s="1"/>
  <c r="AC1180" i="1"/>
  <c r="AN1180" i="1" s="1"/>
  <c r="AC1179" i="1"/>
  <c r="AN1179" i="1" s="1"/>
  <c r="AC1178" i="1"/>
  <c r="AN1178" i="1" s="1"/>
  <c r="AC1177" i="1"/>
  <c r="AN1177" i="1" s="1"/>
  <c r="AC1176" i="1"/>
  <c r="AN1176" i="1" s="1"/>
  <c r="AC1175" i="1"/>
  <c r="AN1175" i="1" s="1"/>
  <c r="AC1174" i="1"/>
  <c r="AN1174" i="1" s="1"/>
  <c r="AC1173" i="1"/>
  <c r="AN1173" i="1" s="1"/>
  <c r="AC1172" i="1"/>
  <c r="AN1172" i="1" s="1"/>
  <c r="AC1171" i="1"/>
  <c r="AN1171" i="1" s="1"/>
  <c r="AC1170" i="1"/>
  <c r="AN1170" i="1" s="1"/>
  <c r="AC1169" i="1"/>
  <c r="AN1169" i="1" s="1"/>
  <c r="AC1168" i="1"/>
  <c r="AN1168" i="1" s="1"/>
  <c r="AC1167" i="1"/>
  <c r="AN1167" i="1" s="1"/>
  <c r="AC1166" i="1"/>
  <c r="AN1166" i="1" s="1"/>
  <c r="AC1165" i="1"/>
  <c r="AN1165" i="1" s="1"/>
  <c r="AC1164" i="1"/>
  <c r="AN1164" i="1" s="1"/>
  <c r="AC1163" i="1"/>
  <c r="AN1163" i="1" s="1"/>
  <c r="AC1162" i="1"/>
  <c r="AN1162" i="1" s="1"/>
  <c r="AC1161" i="1"/>
  <c r="AN1161" i="1" s="1"/>
  <c r="AC1160" i="1"/>
  <c r="AN1160" i="1" s="1"/>
  <c r="AC1159" i="1"/>
  <c r="AN1159" i="1" s="1"/>
  <c r="AC1158" i="1"/>
  <c r="AN1158" i="1" s="1"/>
  <c r="AC1157" i="1"/>
  <c r="AN1157" i="1" s="1"/>
  <c r="AC1156" i="1"/>
  <c r="AN1156" i="1" s="1"/>
  <c r="AC1155" i="1"/>
  <c r="AN1155" i="1" s="1"/>
  <c r="AC1154" i="1"/>
  <c r="AN1154" i="1" s="1"/>
  <c r="AC1153" i="1"/>
  <c r="AN1153" i="1" s="1"/>
  <c r="AC1152" i="1"/>
  <c r="AN1152" i="1" s="1"/>
  <c r="AC1151" i="1"/>
  <c r="AN1151" i="1" s="1"/>
  <c r="AC1150" i="1"/>
  <c r="AN1150" i="1" s="1"/>
  <c r="AC1149" i="1"/>
  <c r="AN1149" i="1" s="1"/>
  <c r="AC1148" i="1"/>
  <c r="AN1148" i="1" s="1"/>
  <c r="AC1147" i="1"/>
  <c r="AN1147" i="1" s="1"/>
  <c r="AC1146" i="1"/>
  <c r="AN1146" i="1" s="1"/>
  <c r="AC1145" i="1"/>
  <c r="AN1145" i="1" s="1"/>
  <c r="AC1144" i="1"/>
  <c r="AN1144" i="1" s="1"/>
  <c r="AC1143" i="1"/>
  <c r="AN1143" i="1" s="1"/>
  <c r="AC1142" i="1"/>
  <c r="AN1142" i="1" s="1"/>
  <c r="AC1141" i="1"/>
  <c r="AN1141" i="1" s="1"/>
  <c r="AC1140" i="1"/>
  <c r="AN1140" i="1" s="1"/>
  <c r="AC1139" i="1"/>
  <c r="AN1139" i="1" s="1"/>
  <c r="AC1138" i="1"/>
  <c r="AN1138" i="1" s="1"/>
  <c r="AC1137" i="1"/>
  <c r="AN1137" i="1" s="1"/>
  <c r="AC1136" i="1"/>
  <c r="AN1136" i="1" s="1"/>
  <c r="AC1135" i="1"/>
  <c r="AN1135" i="1" s="1"/>
  <c r="AC1134" i="1"/>
  <c r="AN1134" i="1" s="1"/>
  <c r="AC1133" i="1"/>
  <c r="AN1133" i="1" s="1"/>
  <c r="AC1132" i="1"/>
  <c r="AN1132" i="1" s="1"/>
  <c r="AC1131" i="1"/>
  <c r="AN1131" i="1" s="1"/>
  <c r="AC1130" i="1"/>
  <c r="AN1130" i="1" s="1"/>
  <c r="AC1129" i="1"/>
  <c r="AN1129" i="1" s="1"/>
  <c r="AC1128" i="1"/>
  <c r="AN1128" i="1" s="1"/>
  <c r="AC1127" i="1"/>
  <c r="AN1127" i="1" s="1"/>
  <c r="AC1126" i="1"/>
  <c r="AN1126" i="1" s="1"/>
  <c r="AC1125" i="1"/>
  <c r="AN1125" i="1" s="1"/>
  <c r="AC1124" i="1"/>
  <c r="AN1124" i="1" s="1"/>
  <c r="AC1123" i="1"/>
  <c r="AN1123" i="1" s="1"/>
  <c r="AC1122" i="1"/>
  <c r="AN1122" i="1" s="1"/>
  <c r="AC1121" i="1"/>
  <c r="AN1121" i="1" s="1"/>
  <c r="AC1120" i="1"/>
  <c r="AN1120" i="1" s="1"/>
  <c r="AC1119" i="1"/>
  <c r="AN1119" i="1" s="1"/>
  <c r="AC1118" i="1"/>
  <c r="AN1118" i="1" s="1"/>
  <c r="AC1117" i="1"/>
  <c r="AN1117" i="1" s="1"/>
  <c r="AC1116" i="1"/>
  <c r="AN1116" i="1" s="1"/>
  <c r="AC1115" i="1"/>
  <c r="AN1115" i="1" s="1"/>
  <c r="AC1114" i="1"/>
  <c r="AN1114" i="1" s="1"/>
  <c r="AC1113" i="1"/>
  <c r="AN1113" i="1" s="1"/>
  <c r="AC1112" i="1"/>
  <c r="AN1112" i="1" s="1"/>
  <c r="AC1111" i="1"/>
  <c r="AN1111" i="1" s="1"/>
  <c r="AC1110" i="1"/>
  <c r="AN1110" i="1" s="1"/>
  <c r="AC1109" i="1"/>
  <c r="AN1109" i="1" s="1"/>
  <c r="AC1108" i="1"/>
  <c r="AN1108" i="1" s="1"/>
  <c r="AC1107" i="1"/>
  <c r="AN1107" i="1" s="1"/>
  <c r="AC1106" i="1"/>
  <c r="AN1106" i="1" s="1"/>
  <c r="AC1105" i="1"/>
  <c r="AN1105" i="1" s="1"/>
  <c r="AC1104" i="1"/>
  <c r="AN1104" i="1" s="1"/>
  <c r="AC1103" i="1"/>
  <c r="AN1103" i="1" s="1"/>
  <c r="AC1102" i="1"/>
  <c r="AN1102" i="1" s="1"/>
  <c r="AC1101" i="1"/>
  <c r="AN1101" i="1" s="1"/>
  <c r="AC1100" i="1"/>
  <c r="AN1100" i="1" s="1"/>
  <c r="AC1099" i="1"/>
  <c r="AN1099" i="1" s="1"/>
  <c r="AC1098" i="1"/>
  <c r="AN1098" i="1" s="1"/>
  <c r="AC1097" i="1"/>
  <c r="AN1097" i="1" s="1"/>
  <c r="AC1096" i="1"/>
  <c r="AN1096" i="1" s="1"/>
  <c r="AC1095" i="1"/>
  <c r="AN1095" i="1" s="1"/>
  <c r="AC1094" i="1"/>
  <c r="AN1094" i="1" s="1"/>
  <c r="AC1093" i="1"/>
  <c r="AN1093" i="1" s="1"/>
  <c r="AC1092" i="1"/>
  <c r="AN1092" i="1" s="1"/>
  <c r="AC1091" i="1"/>
  <c r="AN1091" i="1" s="1"/>
  <c r="AC1090" i="1"/>
  <c r="AN1090" i="1" s="1"/>
  <c r="AC1089" i="1"/>
  <c r="AN1089" i="1" s="1"/>
  <c r="AC1088" i="1"/>
  <c r="AN1088" i="1" s="1"/>
  <c r="AC1087" i="1"/>
  <c r="AN1087" i="1" s="1"/>
  <c r="AC1086" i="1"/>
  <c r="AN1086" i="1" s="1"/>
  <c r="AC1085" i="1"/>
  <c r="AN1085" i="1" s="1"/>
  <c r="AC1084" i="1"/>
  <c r="AN1084" i="1" s="1"/>
  <c r="AC1083" i="1"/>
  <c r="AN1083" i="1" s="1"/>
  <c r="AC1082" i="1"/>
  <c r="AN1082" i="1" s="1"/>
  <c r="AC1081" i="1"/>
  <c r="AN1081" i="1" s="1"/>
  <c r="AC1080" i="1"/>
  <c r="AN1080" i="1" s="1"/>
  <c r="AC1079" i="1"/>
  <c r="AN1079" i="1" s="1"/>
  <c r="AC1078" i="1"/>
  <c r="AN1078" i="1" s="1"/>
  <c r="AC1077" i="1"/>
  <c r="AN1077" i="1" s="1"/>
  <c r="AC1076" i="1"/>
  <c r="AN1076" i="1" s="1"/>
  <c r="AC1075" i="1"/>
  <c r="AN1075" i="1" s="1"/>
  <c r="AC1074" i="1"/>
  <c r="AN1074" i="1" s="1"/>
  <c r="AC1073" i="1"/>
  <c r="AN1073" i="1" s="1"/>
  <c r="AC1072" i="1"/>
  <c r="AN1072" i="1" s="1"/>
  <c r="AC1071" i="1"/>
  <c r="AN1071" i="1" s="1"/>
  <c r="AC1070" i="1"/>
  <c r="AN1070" i="1" s="1"/>
  <c r="AC1069" i="1"/>
  <c r="AN1069" i="1" s="1"/>
  <c r="AC1068" i="1"/>
  <c r="AN1068" i="1" s="1"/>
  <c r="AC1067" i="1"/>
  <c r="AN1067" i="1" s="1"/>
  <c r="AC1066" i="1"/>
  <c r="AN1066" i="1" s="1"/>
  <c r="AC1065" i="1"/>
  <c r="AN1065" i="1" s="1"/>
  <c r="AC1064" i="1"/>
  <c r="AN1064" i="1" s="1"/>
  <c r="AC1063" i="1"/>
  <c r="AN1063" i="1" s="1"/>
  <c r="AC1062" i="1"/>
  <c r="AN1062" i="1" s="1"/>
  <c r="AC1061" i="1"/>
  <c r="AN1061" i="1" s="1"/>
  <c r="AC1060" i="1"/>
  <c r="AN1060" i="1" s="1"/>
  <c r="AC1059" i="1"/>
  <c r="AN1059" i="1" s="1"/>
  <c r="AC1058" i="1"/>
  <c r="AN1058" i="1" s="1"/>
  <c r="AC1057" i="1"/>
  <c r="AN1057" i="1" s="1"/>
  <c r="AC1056" i="1"/>
  <c r="AN1056" i="1" s="1"/>
  <c r="AC1055" i="1"/>
  <c r="AN1055" i="1" s="1"/>
  <c r="AC1054" i="1"/>
  <c r="AN1054" i="1" s="1"/>
  <c r="AC1053" i="1"/>
  <c r="AN1053" i="1" s="1"/>
  <c r="AC1052" i="1"/>
  <c r="AN1052" i="1" s="1"/>
  <c r="AC1051" i="1"/>
  <c r="AN1051" i="1" s="1"/>
  <c r="AC1050" i="1"/>
  <c r="AN1050" i="1" s="1"/>
  <c r="AC1049" i="1"/>
  <c r="AN1049" i="1" s="1"/>
  <c r="AC1048" i="1"/>
  <c r="AN1048" i="1" s="1"/>
  <c r="AC1047" i="1"/>
  <c r="AN1047" i="1" s="1"/>
  <c r="AC1046" i="1"/>
  <c r="AN1046" i="1" s="1"/>
  <c r="AC1045" i="1"/>
  <c r="AN1045" i="1" s="1"/>
  <c r="AC1044" i="1"/>
  <c r="AN1044" i="1" s="1"/>
  <c r="AC1029" i="1"/>
  <c r="AN1029" i="1" s="1"/>
  <c r="AC1028" i="1"/>
  <c r="AN1028" i="1" s="1"/>
  <c r="AC1027" i="1"/>
  <c r="AN1027" i="1" s="1"/>
  <c r="AC1026" i="1"/>
  <c r="AN1026" i="1" s="1"/>
  <c r="AC1025" i="1"/>
  <c r="AN1025" i="1" s="1"/>
  <c r="AC1024" i="1"/>
  <c r="AN1024" i="1" s="1"/>
  <c r="AC1023" i="1"/>
  <c r="AN1023" i="1" s="1"/>
  <c r="AC1022" i="1"/>
  <c r="AN1022" i="1" s="1"/>
  <c r="AC1021" i="1"/>
  <c r="AN1021" i="1" s="1"/>
  <c r="AC1020" i="1"/>
  <c r="AN1020" i="1" s="1"/>
  <c r="AC1019" i="1"/>
  <c r="AN1019" i="1" s="1"/>
  <c r="AC1018" i="1"/>
  <c r="AN1018" i="1" s="1"/>
  <c r="AC1017" i="1"/>
  <c r="AN1017" i="1" s="1"/>
  <c r="AC1016" i="1"/>
  <c r="AN1016" i="1" s="1"/>
  <c r="AC1015" i="1"/>
  <c r="AN1015" i="1" s="1"/>
  <c r="AC1014" i="1"/>
  <c r="AN1014" i="1" s="1"/>
  <c r="AC1013" i="1"/>
  <c r="AN1013" i="1" s="1"/>
  <c r="AC1012" i="1"/>
  <c r="AN1012" i="1" s="1"/>
  <c r="AC1011" i="1"/>
  <c r="AN1011" i="1" s="1"/>
  <c r="AC1010" i="1"/>
  <c r="AN1010" i="1" s="1"/>
  <c r="AC1009" i="1"/>
  <c r="AN1009" i="1" s="1"/>
  <c r="AC1008" i="1"/>
  <c r="AN1008" i="1" s="1"/>
  <c r="AC1007" i="1"/>
  <c r="AN1007" i="1" s="1"/>
  <c r="AC1006" i="1"/>
  <c r="AN1006" i="1" s="1"/>
  <c r="AC1005" i="1"/>
  <c r="AN1005" i="1" s="1"/>
  <c r="AC1004" i="1"/>
  <c r="AN1004" i="1" s="1"/>
  <c r="AC1003" i="1"/>
  <c r="AN1003" i="1" s="1"/>
  <c r="AC1002" i="1"/>
  <c r="AN1002" i="1" s="1"/>
  <c r="AC1001" i="1"/>
  <c r="AN1001" i="1" s="1"/>
  <c r="AC1000" i="1"/>
  <c r="AN1000" i="1" s="1"/>
  <c r="AC999" i="1"/>
  <c r="AN999" i="1" s="1"/>
  <c r="AC998" i="1"/>
  <c r="AN998" i="1" s="1"/>
  <c r="AC997" i="1"/>
  <c r="AN997" i="1" s="1"/>
  <c r="AC996" i="1"/>
  <c r="AN996" i="1" s="1"/>
  <c r="AC995" i="1"/>
  <c r="AN995" i="1" s="1"/>
  <c r="AC994" i="1"/>
  <c r="AN994" i="1" s="1"/>
  <c r="AC993" i="1"/>
  <c r="AN993" i="1" s="1"/>
  <c r="AC992" i="1"/>
  <c r="AN992" i="1" s="1"/>
  <c r="AC991" i="1"/>
  <c r="AN991" i="1" s="1"/>
  <c r="AC990" i="1"/>
  <c r="AN990" i="1" s="1"/>
  <c r="AC989" i="1"/>
  <c r="AN989" i="1" s="1"/>
  <c r="AC988" i="1"/>
  <c r="AN988" i="1" s="1"/>
  <c r="AC987" i="1"/>
  <c r="AN987" i="1" s="1"/>
  <c r="AC986" i="1"/>
  <c r="AN986" i="1" s="1"/>
  <c r="AC985" i="1"/>
  <c r="AN985" i="1" s="1"/>
  <c r="AC984" i="1"/>
  <c r="AN984" i="1" s="1"/>
  <c r="AC983" i="1"/>
  <c r="AN983" i="1" s="1"/>
  <c r="AC982" i="1"/>
  <c r="AN982" i="1" s="1"/>
  <c r="AC981" i="1"/>
  <c r="AN981" i="1" s="1"/>
  <c r="AC980" i="1"/>
  <c r="AN980" i="1" s="1"/>
  <c r="AC979" i="1"/>
  <c r="AN979" i="1" s="1"/>
  <c r="AC978" i="1"/>
  <c r="AN978" i="1" s="1"/>
  <c r="AC977" i="1"/>
  <c r="AN977" i="1" s="1"/>
  <c r="AC976" i="1"/>
  <c r="AN976" i="1" s="1"/>
  <c r="AC975" i="1"/>
  <c r="AN975" i="1" s="1"/>
  <c r="AC974" i="1"/>
  <c r="AN974" i="1" s="1"/>
  <c r="AC973" i="1"/>
  <c r="AN973" i="1" s="1"/>
  <c r="AC972" i="1"/>
  <c r="AN972" i="1" s="1"/>
  <c r="AC971" i="1"/>
  <c r="AN971" i="1" s="1"/>
  <c r="AC970" i="1"/>
  <c r="AN970" i="1" s="1"/>
  <c r="AC969" i="1"/>
  <c r="AN969" i="1" s="1"/>
  <c r="AC968" i="1"/>
  <c r="AN968" i="1" s="1"/>
  <c r="AC967" i="1"/>
  <c r="AN967" i="1" s="1"/>
  <c r="AC966" i="1"/>
  <c r="AN966" i="1" s="1"/>
  <c r="AC965" i="1"/>
  <c r="AN965" i="1" s="1"/>
  <c r="AC964" i="1"/>
  <c r="AN964" i="1" s="1"/>
  <c r="AC963" i="1"/>
  <c r="AN963" i="1" s="1"/>
  <c r="AC962" i="1"/>
  <c r="AN962" i="1" s="1"/>
  <c r="AC961" i="1"/>
  <c r="AN961" i="1" s="1"/>
  <c r="AC960" i="1"/>
  <c r="AN960" i="1" s="1"/>
  <c r="AC959" i="1"/>
  <c r="AN959" i="1" s="1"/>
  <c r="AC958" i="1"/>
  <c r="AN958" i="1" s="1"/>
  <c r="AC957" i="1"/>
  <c r="AN957" i="1" s="1"/>
  <c r="AC956" i="1"/>
  <c r="AN956" i="1" s="1"/>
  <c r="AC955" i="1"/>
  <c r="AN955" i="1" s="1"/>
  <c r="AC954" i="1"/>
  <c r="AN954" i="1" s="1"/>
  <c r="AC953" i="1"/>
  <c r="AN953" i="1" s="1"/>
  <c r="AC952" i="1"/>
  <c r="AN952" i="1" s="1"/>
  <c r="AC951" i="1"/>
  <c r="AN951" i="1" s="1"/>
  <c r="AC950" i="1"/>
  <c r="AN950" i="1" s="1"/>
  <c r="AC949" i="1"/>
  <c r="AN949" i="1" s="1"/>
  <c r="AC948" i="1"/>
  <c r="AN948" i="1" s="1"/>
  <c r="AC947" i="1"/>
  <c r="AN947" i="1" s="1"/>
  <c r="AC946" i="1"/>
  <c r="AN946" i="1" s="1"/>
  <c r="AC945" i="1"/>
  <c r="AN945" i="1" s="1"/>
  <c r="AC944" i="1"/>
  <c r="AN944" i="1" s="1"/>
  <c r="AC943" i="1"/>
  <c r="AN943" i="1" s="1"/>
  <c r="AC942" i="1"/>
  <c r="AN942" i="1" s="1"/>
  <c r="AC941" i="1"/>
  <c r="AN941" i="1" s="1"/>
  <c r="AC940" i="1"/>
  <c r="AN940" i="1" s="1"/>
  <c r="AC939" i="1"/>
  <c r="AN939" i="1" s="1"/>
  <c r="AC938" i="1"/>
  <c r="AN938" i="1" s="1"/>
  <c r="AC937" i="1"/>
  <c r="AN937" i="1" s="1"/>
  <c r="AC936" i="1"/>
  <c r="AN936" i="1" s="1"/>
  <c r="AC935" i="1"/>
  <c r="AN935" i="1" s="1"/>
  <c r="AC934" i="1"/>
  <c r="AN934" i="1" s="1"/>
  <c r="AC933" i="1"/>
  <c r="AN933" i="1" s="1"/>
  <c r="AC932" i="1"/>
  <c r="AN932" i="1" s="1"/>
  <c r="AC931" i="1"/>
  <c r="AN931" i="1" s="1"/>
  <c r="AC930" i="1"/>
  <c r="AN930" i="1" s="1"/>
  <c r="AC929" i="1"/>
  <c r="AN929" i="1" s="1"/>
  <c r="AC928" i="1"/>
  <c r="AN928" i="1" s="1"/>
  <c r="AC927" i="1"/>
  <c r="AN927" i="1" s="1"/>
  <c r="AC926" i="1"/>
  <c r="AN926" i="1" s="1"/>
  <c r="AC925" i="1"/>
  <c r="AN925" i="1" s="1"/>
  <c r="AC924" i="1"/>
  <c r="AN924" i="1" s="1"/>
  <c r="AC923" i="1"/>
  <c r="AN923" i="1" s="1"/>
  <c r="AC922" i="1"/>
  <c r="AN922" i="1" s="1"/>
  <c r="AC921" i="1"/>
  <c r="AN921" i="1" s="1"/>
  <c r="AC920" i="1"/>
  <c r="AN920" i="1" s="1"/>
  <c r="AC919" i="1"/>
  <c r="AN919" i="1" s="1"/>
  <c r="AC918" i="1"/>
  <c r="AN918" i="1" s="1"/>
  <c r="AC917" i="1"/>
  <c r="AN917" i="1" s="1"/>
  <c r="AC916" i="1"/>
  <c r="AN916" i="1" s="1"/>
  <c r="AC915" i="1"/>
  <c r="AN915" i="1" s="1"/>
  <c r="AC914" i="1"/>
  <c r="AN914" i="1" s="1"/>
  <c r="AC913" i="1"/>
  <c r="AN913" i="1" s="1"/>
  <c r="AC912" i="1"/>
  <c r="AN912" i="1" s="1"/>
  <c r="AC911" i="1"/>
  <c r="AN911" i="1" s="1"/>
  <c r="AC910" i="1"/>
  <c r="AN910" i="1" s="1"/>
  <c r="AC909" i="1"/>
  <c r="AN909" i="1" s="1"/>
  <c r="AC908" i="1"/>
  <c r="AN908" i="1" s="1"/>
  <c r="AC907" i="1"/>
  <c r="AN907" i="1" s="1"/>
  <c r="AC906" i="1"/>
  <c r="AN906" i="1" s="1"/>
  <c r="AC905" i="1"/>
  <c r="AN905" i="1" s="1"/>
  <c r="AC904" i="1"/>
  <c r="AN904" i="1" s="1"/>
  <c r="AC903" i="1"/>
  <c r="AN903" i="1" s="1"/>
  <c r="AC902" i="1"/>
  <c r="AN902" i="1" s="1"/>
  <c r="AC901" i="1"/>
  <c r="AN901" i="1" s="1"/>
  <c r="AC900" i="1"/>
  <c r="AN900" i="1" s="1"/>
  <c r="AC899" i="1"/>
  <c r="AN899" i="1" s="1"/>
  <c r="AC898" i="1"/>
  <c r="AN898" i="1" s="1"/>
  <c r="AC897" i="1"/>
  <c r="AN897" i="1" s="1"/>
  <c r="AC896" i="1"/>
  <c r="AN896" i="1" s="1"/>
  <c r="AC895" i="1"/>
  <c r="AN895" i="1" s="1"/>
  <c r="AC894" i="1"/>
  <c r="AN894" i="1" s="1"/>
  <c r="AC893" i="1"/>
  <c r="AN893" i="1" s="1"/>
  <c r="AC892" i="1"/>
  <c r="AN892" i="1" s="1"/>
  <c r="AC891" i="1"/>
  <c r="AN891" i="1" s="1"/>
  <c r="AC890" i="1"/>
  <c r="AN890" i="1" s="1"/>
  <c r="AC889" i="1"/>
  <c r="AN889" i="1" s="1"/>
  <c r="AC888" i="1"/>
  <c r="AN888" i="1" s="1"/>
  <c r="AC887" i="1"/>
  <c r="AN887" i="1" s="1"/>
  <c r="AC886" i="1"/>
  <c r="AN886" i="1" s="1"/>
  <c r="AC885" i="1"/>
  <c r="AN885" i="1" s="1"/>
  <c r="AC884" i="1"/>
  <c r="AN884" i="1" s="1"/>
  <c r="AC883" i="1"/>
  <c r="AN883" i="1" s="1"/>
  <c r="AC882" i="1"/>
  <c r="AN882" i="1" s="1"/>
  <c r="AC881" i="1"/>
  <c r="AN881" i="1" s="1"/>
  <c r="AC880" i="1"/>
  <c r="AN880" i="1" s="1"/>
  <c r="AC879" i="1"/>
  <c r="AN879" i="1" s="1"/>
  <c r="AC878" i="1"/>
  <c r="AN878" i="1" s="1"/>
  <c r="AC877" i="1"/>
  <c r="AN877" i="1" s="1"/>
  <c r="AC876" i="1"/>
  <c r="AN876" i="1" s="1"/>
  <c r="AC875" i="1"/>
  <c r="AN875" i="1" s="1"/>
  <c r="AC874" i="1"/>
  <c r="AN874" i="1" s="1"/>
  <c r="AC873" i="1"/>
  <c r="AN873" i="1" s="1"/>
  <c r="AC872" i="1"/>
  <c r="AN872" i="1" s="1"/>
  <c r="AC871" i="1"/>
  <c r="AN871" i="1" s="1"/>
  <c r="AC870" i="1"/>
  <c r="AN870" i="1" s="1"/>
  <c r="AC869" i="1"/>
  <c r="AN869" i="1" s="1"/>
  <c r="AC868" i="1"/>
  <c r="AN868" i="1" s="1"/>
  <c r="AC867" i="1"/>
  <c r="AN867" i="1" s="1"/>
  <c r="AC866" i="1"/>
  <c r="AN866" i="1" s="1"/>
  <c r="AC865" i="1"/>
  <c r="AN865" i="1" s="1"/>
  <c r="AC864" i="1"/>
  <c r="AN864" i="1" s="1"/>
  <c r="AC863" i="1"/>
  <c r="AN863" i="1" s="1"/>
  <c r="AC862" i="1"/>
  <c r="AN862" i="1" s="1"/>
  <c r="AC861" i="1"/>
  <c r="AN861" i="1" s="1"/>
  <c r="AC860" i="1"/>
  <c r="AN860" i="1" s="1"/>
  <c r="AC859" i="1"/>
  <c r="AN859" i="1" s="1"/>
  <c r="AC858" i="1"/>
  <c r="AN858" i="1" s="1"/>
  <c r="AC857" i="1"/>
  <c r="AN857" i="1" s="1"/>
  <c r="AC852" i="1"/>
  <c r="AN852" i="1" s="1"/>
  <c r="AC851" i="1"/>
  <c r="AN851" i="1" s="1"/>
  <c r="AC850" i="1"/>
  <c r="AN850" i="1" s="1"/>
  <c r="AC849" i="1"/>
  <c r="AN849" i="1" s="1"/>
  <c r="AC848" i="1"/>
  <c r="AN848" i="1" s="1"/>
  <c r="AC847" i="1"/>
  <c r="AN847" i="1" s="1"/>
  <c r="AC846" i="1"/>
  <c r="AN846" i="1" s="1"/>
  <c r="AC845" i="1"/>
  <c r="AN845" i="1" s="1"/>
  <c r="AC844" i="1"/>
  <c r="AN844" i="1" s="1"/>
  <c r="AC843" i="1"/>
  <c r="AN843" i="1" s="1"/>
  <c r="AC842" i="1"/>
  <c r="AN842" i="1" s="1"/>
  <c r="AC841" i="1"/>
  <c r="AN841" i="1" s="1"/>
  <c r="AC840" i="1"/>
  <c r="AN840" i="1" s="1"/>
  <c r="AC839" i="1"/>
  <c r="AN839" i="1" s="1"/>
  <c r="AC838" i="1"/>
  <c r="AN838" i="1" s="1"/>
  <c r="AC837" i="1"/>
  <c r="AN837" i="1" s="1"/>
  <c r="AC836" i="1"/>
  <c r="AN836" i="1" s="1"/>
  <c r="AC835" i="1"/>
  <c r="AN835" i="1" s="1"/>
  <c r="AC834" i="1"/>
  <c r="AN834" i="1" s="1"/>
  <c r="AC833" i="1"/>
  <c r="AN833" i="1" s="1"/>
  <c r="AC832" i="1"/>
  <c r="AN832" i="1" s="1"/>
  <c r="AC831" i="1"/>
  <c r="AN831" i="1" s="1"/>
  <c r="AC830" i="1"/>
  <c r="AN830" i="1" s="1"/>
  <c r="AC829" i="1"/>
  <c r="AN829" i="1" s="1"/>
  <c r="AC828" i="1"/>
  <c r="AN828" i="1" s="1"/>
  <c r="AC827" i="1"/>
  <c r="AN827" i="1" s="1"/>
  <c r="AC826" i="1"/>
  <c r="AN826" i="1" s="1"/>
  <c r="AC825" i="1"/>
  <c r="AN825" i="1" s="1"/>
  <c r="AC824" i="1"/>
  <c r="AN824" i="1" s="1"/>
  <c r="AC823" i="1"/>
  <c r="AN823" i="1" s="1"/>
  <c r="AC822" i="1"/>
  <c r="AN822" i="1" s="1"/>
  <c r="AC821" i="1"/>
  <c r="AN821" i="1" s="1"/>
  <c r="AC820" i="1"/>
  <c r="AN820" i="1" s="1"/>
  <c r="AC819" i="1"/>
  <c r="AN819" i="1" s="1"/>
  <c r="AC818" i="1"/>
  <c r="AN818" i="1" s="1"/>
  <c r="AC817" i="1"/>
  <c r="AN817" i="1" s="1"/>
  <c r="AC816" i="1"/>
  <c r="AN816" i="1" s="1"/>
  <c r="AC815" i="1"/>
  <c r="AN815" i="1" s="1"/>
  <c r="AC814" i="1"/>
  <c r="AN814" i="1" s="1"/>
  <c r="AC813" i="1"/>
  <c r="AN813" i="1" s="1"/>
  <c r="AC812" i="1"/>
  <c r="AN812" i="1" s="1"/>
  <c r="AC811" i="1"/>
  <c r="AN811" i="1" s="1"/>
  <c r="AC810" i="1"/>
  <c r="AN810" i="1" s="1"/>
  <c r="AC809" i="1"/>
  <c r="AN809" i="1" s="1"/>
  <c r="AC808" i="1"/>
  <c r="AN808" i="1" s="1"/>
  <c r="AC807" i="1"/>
  <c r="AN807" i="1" s="1"/>
  <c r="AC806" i="1"/>
  <c r="AN806" i="1" s="1"/>
  <c r="AC805" i="1"/>
  <c r="AN805" i="1" s="1"/>
  <c r="AC804" i="1"/>
  <c r="AN804" i="1" s="1"/>
  <c r="AC803" i="1"/>
  <c r="AN803" i="1" s="1"/>
  <c r="AC802" i="1"/>
  <c r="AN802" i="1" s="1"/>
  <c r="AC801" i="1"/>
  <c r="AN801" i="1" s="1"/>
  <c r="AC800" i="1"/>
  <c r="AN800" i="1" s="1"/>
  <c r="AC799" i="1"/>
  <c r="AN799" i="1" s="1"/>
  <c r="AC798" i="1"/>
  <c r="AN798" i="1" s="1"/>
  <c r="AC797" i="1"/>
  <c r="AN797" i="1" s="1"/>
  <c r="AC796" i="1"/>
  <c r="AN796" i="1" s="1"/>
  <c r="AC795" i="1"/>
  <c r="AN795" i="1" s="1"/>
  <c r="AC794" i="1"/>
  <c r="AN794" i="1" s="1"/>
  <c r="AC793" i="1"/>
  <c r="AN793" i="1" s="1"/>
  <c r="AC792" i="1"/>
  <c r="AN792" i="1" s="1"/>
  <c r="AC791" i="1"/>
  <c r="AN791" i="1" s="1"/>
  <c r="AC790" i="1"/>
  <c r="AN790" i="1" s="1"/>
  <c r="AC789" i="1"/>
  <c r="AN789" i="1" s="1"/>
  <c r="AC788" i="1"/>
  <c r="AN788" i="1" s="1"/>
  <c r="AC787" i="1"/>
  <c r="AN787" i="1" s="1"/>
  <c r="AC786" i="1"/>
  <c r="AN786" i="1" s="1"/>
  <c r="AC785" i="1"/>
  <c r="AN785" i="1" s="1"/>
  <c r="AC784" i="1"/>
  <c r="AN784" i="1" s="1"/>
  <c r="AC783" i="1"/>
  <c r="AN783" i="1" s="1"/>
  <c r="AC782" i="1"/>
  <c r="AN782" i="1" s="1"/>
  <c r="AC781" i="1"/>
  <c r="AN781" i="1" s="1"/>
  <c r="AC780" i="1"/>
  <c r="AN780" i="1" s="1"/>
  <c r="AC779" i="1"/>
  <c r="AN779" i="1" s="1"/>
  <c r="AC778" i="1"/>
  <c r="AN778" i="1" s="1"/>
  <c r="AC777" i="1"/>
  <c r="AN777" i="1" s="1"/>
  <c r="AC776" i="1"/>
  <c r="AN776" i="1" s="1"/>
  <c r="AC775" i="1"/>
  <c r="AN775" i="1" s="1"/>
  <c r="AC774" i="1"/>
  <c r="AN774" i="1" s="1"/>
  <c r="AC773" i="1"/>
  <c r="AN773" i="1" s="1"/>
  <c r="AC772" i="1"/>
  <c r="AN772" i="1" s="1"/>
  <c r="AC771" i="1"/>
  <c r="AN771" i="1" s="1"/>
  <c r="AC770" i="1"/>
  <c r="AN770" i="1" s="1"/>
  <c r="AC769" i="1"/>
  <c r="AN769" i="1" s="1"/>
  <c r="AC768" i="1"/>
  <c r="AN768" i="1" s="1"/>
  <c r="AC767" i="1"/>
  <c r="AN767" i="1" s="1"/>
  <c r="AC766" i="1"/>
  <c r="AN766" i="1" s="1"/>
  <c r="AC765" i="1"/>
  <c r="AN765" i="1" s="1"/>
  <c r="AC764" i="1"/>
  <c r="AN764" i="1" s="1"/>
  <c r="AC763" i="1"/>
  <c r="AN763" i="1" s="1"/>
  <c r="AC762" i="1"/>
  <c r="AN762" i="1" s="1"/>
  <c r="AC761" i="1"/>
  <c r="AN761" i="1" s="1"/>
  <c r="AC760" i="1"/>
  <c r="AN760" i="1" s="1"/>
  <c r="AC759" i="1"/>
  <c r="AN759" i="1" s="1"/>
  <c r="AC758" i="1"/>
  <c r="AN758" i="1" s="1"/>
  <c r="AC757" i="1"/>
  <c r="AN757" i="1" s="1"/>
  <c r="AC756" i="1"/>
  <c r="AN756" i="1" s="1"/>
  <c r="AC755" i="1"/>
  <c r="AN755" i="1" s="1"/>
  <c r="AC754" i="1"/>
  <c r="AN754" i="1" s="1"/>
  <c r="AC753" i="1"/>
  <c r="AN753" i="1" s="1"/>
  <c r="AC752" i="1"/>
  <c r="AN752" i="1" s="1"/>
  <c r="AC751" i="1"/>
  <c r="AN751" i="1" s="1"/>
  <c r="AC750" i="1"/>
  <c r="AN750" i="1" s="1"/>
  <c r="AC749" i="1"/>
  <c r="AN749" i="1" s="1"/>
  <c r="AC748" i="1"/>
  <c r="AN748" i="1" s="1"/>
  <c r="AC747" i="1"/>
  <c r="AN747" i="1" s="1"/>
  <c r="AC746" i="1"/>
  <c r="AN746" i="1" s="1"/>
  <c r="AC745" i="1"/>
  <c r="AN745" i="1" s="1"/>
  <c r="AC744" i="1"/>
  <c r="AN744" i="1" s="1"/>
  <c r="AC743" i="1"/>
  <c r="AN743" i="1" s="1"/>
  <c r="AC742" i="1"/>
  <c r="AN742" i="1" s="1"/>
  <c r="AC741" i="1"/>
  <c r="AN741" i="1" s="1"/>
  <c r="AC740" i="1"/>
  <c r="AN740" i="1" s="1"/>
  <c r="AC739" i="1"/>
  <c r="AN739" i="1" s="1"/>
  <c r="AC738" i="1"/>
  <c r="AN738" i="1" s="1"/>
  <c r="AC737" i="1"/>
  <c r="AN737" i="1" s="1"/>
  <c r="AC736" i="1"/>
  <c r="AN736" i="1" s="1"/>
  <c r="AC735" i="1"/>
  <c r="AN735" i="1" s="1"/>
  <c r="AC734" i="1"/>
  <c r="AN734" i="1" s="1"/>
  <c r="AC733" i="1"/>
  <c r="AN733" i="1" s="1"/>
  <c r="AC732" i="1"/>
  <c r="AN732" i="1" s="1"/>
  <c r="AC731" i="1"/>
  <c r="AN731" i="1" s="1"/>
  <c r="AC730" i="1"/>
  <c r="AN730" i="1" s="1"/>
  <c r="AC729" i="1"/>
  <c r="AN729" i="1" s="1"/>
  <c r="AC728" i="1"/>
  <c r="AN728" i="1" s="1"/>
  <c r="AC727" i="1"/>
  <c r="AN727" i="1" s="1"/>
  <c r="AC726" i="1"/>
  <c r="AN726" i="1" s="1"/>
  <c r="AC725" i="1"/>
  <c r="AN725" i="1" s="1"/>
  <c r="AC724" i="1"/>
  <c r="AN724" i="1" s="1"/>
  <c r="AC723" i="1"/>
  <c r="AN723" i="1" s="1"/>
  <c r="AC722" i="1"/>
  <c r="AN722" i="1" s="1"/>
  <c r="AC721" i="1"/>
  <c r="AN721" i="1" s="1"/>
  <c r="AC720" i="1"/>
  <c r="AN720" i="1" s="1"/>
  <c r="AC719" i="1"/>
  <c r="AN719" i="1" s="1"/>
  <c r="AC718" i="1"/>
  <c r="AN718" i="1" s="1"/>
  <c r="AC717" i="1"/>
  <c r="AN717" i="1" s="1"/>
  <c r="AC716" i="1"/>
  <c r="AN716" i="1" s="1"/>
  <c r="AC715" i="1"/>
  <c r="AN715" i="1" s="1"/>
  <c r="AC714" i="1"/>
  <c r="AN714" i="1" s="1"/>
  <c r="AC713" i="1"/>
  <c r="AN713" i="1" s="1"/>
  <c r="AC712" i="1"/>
  <c r="AN712" i="1" s="1"/>
  <c r="AC711" i="1"/>
  <c r="AN711" i="1" s="1"/>
  <c r="AC710" i="1"/>
  <c r="AN710" i="1" s="1"/>
  <c r="AC709" i="1"/>
  <c r="AN709" i="1" s="1"/>
  <c r="AC708" i="1"/>
  <c r="AN708" i="1" s="1"/>
  <c r="AC707" i="1"/>
  <c r="AN707" i="1" s="1"/>
  <c r="AC706" i="1"/>
  <c r="AN706" i="1" s="1"/>
  <c r="AC705" i="1"/>
  <c r="AN705" i="1" s="1"/>
  <c r="AC704" i="1"/>
  <c r="AN704" i="1" s="1"/>
  <c r="AC703" i="1"/>
  <c r="AN703" i="1" s="1"/>
  <c r="AC702" i="1"/>
  <c r="AN702" i="1" s="1"/>
  <c r="AC701" i="1"/>
  <c r="AN701" i="1" s="1"/>
  <c r="AC700" i="1"/>
  <c r="AN700" i="1" s="1"/>
  <c r="AC699" i="1"/>
  <c r="AN699" i="1" s="1"/>
  <c r="AC698" i="1"/>
  <c r="AN698" i="1" s="1"/>
  <c r="AC697" i="1"/>
  <c r="AN697" i="1" s="1"/>
  <c r="AC696" i="1"/>
  <c r="AN696" i="1" s="1"/>
  <c r="AC695" i="1"/>
  <c r="AN695" i="1" s="1"/>
  <c r="AC694" i="1"/>
  <c r="AN694" i="1" s="1"/>
  <c r="AC693" i="1"/>
  <c r="AN693" i="1" s="1"/>
  <c r="AC692" i="1"/>
  <c r="AN692" i="1" s="1"/>
  <c r="AC691" i="1"/>
  <c r="AN691" i="1" s="1"/>
  <c r="AC690" i="1"/>
  <c r="AN690" i="1" s="1"/>
  <c r="AC689" i="1"/>
  <c r="AN689" i="1" s="1"/>
  <c r="AC688" i="1"/>
  <c r="AN688" i="1" s="1"/>
  <c r="AC687" i="1"/>
  <c r="AN687" i="1" s="1"/>
  <c r="AC686" i="1"/>
  <c r="AN686" i="1" s="1"/>
  <c r="AC685" i="1"/>
  <c r="AN685" i="1" s="1"/>
  <c r="AC684" i="1"/>
  <c r="AN684" i="1" s="1"/>
  <c r="AC683" i="1"/>
  <c r="AN683" i="1" s="1"/>
  <c r="AC682" i="1"/>
  <c r="AN682" i="1" s="1"/>
  <c r="AC681" i="1"/>
  <c r="AN681" i="1" s="1"/>
  <c r="AC678" i="1"/>
  <c r="AN678" i="1" s="1"/>
  <c r="AC677" i="1"/>
  <c r="AN677" i="1" s="1"/>
  <c r="AC676" i="1"/>
  <c r="AN676" i="1" s="1"/>
  <c r="AC675" i="1"/>
  <c r="AN675" i="1" s="1"/>
  <c r="AC674" i="1"/>
  <c r="AN674" i="1" s="1"/>
  <c r="AC673" i="1"/>
  <c r="AN673" i="1" s="1"/>
  <c r="AC672" i="1"/>
  <c r="AN672" i="1" s="1"/>
  <c r="AC671" i="1"/>
  <c r="AN671" i="1" s="1"/>
  <c r="AC670" i="1"/>
  <c r="AN670" i="1" s="1"/>
  <c r="AC669" i="1"/>
  <c r="AN669" i="1" s="1"/>
  <c r="AC668" i="1"/>
  <c r="AN668" i="1" s="1"/>
  <c r="AC667" i="1"/>
  <c r="AN667" i="1" s="1"/>
  <c r="AC666" i="1"/>
  <c r="AN666" i="1" s="1"/>
  <c r="AC665" i="1"/>
  <c r="AN665" i="1" s="1"/>
  <c r="AC664" i="1"/>
  <c r="AN664" i="1" s="1"/>
  <c r="AC663" i="1"/>
  <c r="AN663" i="1" s="1"/>
  <c r="AC662" i="1"/>
  <c r="AN662" i="1" s="1"/>
  <c r="AC661" i="1"/>
  <c r="AN661" i="1" s="1"/>
  <c r="AC660" i="1"/>
  <c r="AN660" i="1" s="1"/>
  <c r="AC659" i="1"/>
  <c r="AN659" i="1" s="1"/>
  <c r="AC658" i="1"/>
  <c r="AN658" i="1" s="1"/>
  <c r="AC657" i="1"/>
  <c r="AN657" i="1" s="1"/>
  <c r="AC656" i="1"/>
  <c r="AN656" i="1" s="1"/>
  <c r="AC655" i="1"/>
  <c r="AN655" i="1" s="1"/>
  <c r="AC654" i="1"/>
  <c r="AN654" i="1" s="1"/>
  <c r="AC653" i="1"/>
  <c r="AN653" i="1" s="1"/>
  <c r="AC652" i="1"/>
  <c r="AN652" i="1" s="1"/>
  <c r="AC651" i="1"/>
  <c r="AN651" i="1" s="1"/>
  <c r="AC650" i="1"/>
  <c r="AN650" i="1" s="1"/>
  <c r="AC649" i="1"/>
  <c r="AN649" i="1" s="1"/>
  <c r="AC648" i="1"/>
  <c r="AN648" i="1" s="1"/>
  <c r="AC647" i="1"/>
  <c r="AN647" i="1" s="1"/>
  <c r="AC646" i="1"/>
  <c r="AN646" i="1" s="1"/>
  <c r="AC645" i="1"/>
  <c r="AN645" i="1" s="1"/>
  <c r="AC644" i="1"/>
  <c r="AN644" i="1" s="1"/>
  <c r="AC643" i="1"/>
  <c r="AN643" i="1" s="1"/>
  <c r="AC642" i="1"/>
  <c r="AN642" i="1" s="1"/>
  <c r="AC641" i="1"/>
  <c r="AN641" i="1" s="1"/>
  <c r="AC640" i="1"/>
  <c r="AN640" i="1" s="1"/>
  <c r="AC639" i="1"/>
  <c r="AN639" i="1" s="1"/>
  <c r="AC638" i="1"/>
  <c r="AN638" i="1" s="1"/>
  <c r="AC637" i="1"/>
  <c r="AN637" i="1" s="1"/>
  <c r="AC636" i="1"/>
  <c r="AN636" i="1" s="1"/>
  <c r="AC635" i="1"/>
  <c r="AN635" i="1" s="1"/>
  <c r="AC634" i="1"/>
  <c r="AN634" i="1" s="1"/>
  <c r="AC633" i="1"/>
  <c r="AN633" i="1" s="1"/>
  <c r="AC632" i="1"/>
  <c r="AN632" i="1" s="1"/>
  <c r="AC631" i="1"/>
  <c r="AN631" i="1" s="1"/>
  <c r="AC630" i="1"/>
  <c r="AN630" i="1" s="1"/>
  <c r="AC629" i="1"/>
  <c r="AN629" i="1" s="1"/>
  <c r="AC628" i="1"/>
  <c r="AN628" i="1" s="1"/>
  <c r="AC627" i="1"/>
  <c r="AN627" i="1" s="1"/>
  <c r="AC626" i="1"/>
  <c r="AN626" i="1" s="1"/>
  <c r="AC625" i="1"/>
  <c r="AN625" i="1" s="1"/>
  <c r="AC624" i="1"/>
  <c r="AN624" i="1" s="1"/>
  <c r="AC623" i="1"/>
  <c r="AN623" i="1" s="1"/>
  <c r="AC622" i="1"/>
  <c r="AN622" i="1" s="1"/>
  <c r="AC621" i="1"/>
  <c r="AN621" i="1" s="1"/>
  <c r="AC620" i="1"/>
  <c r="AN620" i="1" s="1"/>
  <c r="AC619" i="1"/>
  <c r="AN619" i="1" s="1"/>
  <c r="AC618" i="1"/>
  <c r="AN618" i="1" s="1"/>
  <c r="AC617" i="1"/>
  <c r="AN617" i="1" s="1"/>
  <c r="AC616" i="1"/>
  <c r="AN616" i="1" s="1"/>
  <c r="AC615" i="1"/>
  <c r="AN615" i="1" s="1"/>
  <c r="AC614" i="1"/>
  <c r="AN614" i="1" s="1"/>
  <c r="AC613" i="1"/>
  <c r="AN613" i="1" s="1"/>
  <c r="AC612" i="1"/>
  <c r="AN612" i="1" s="1"/>
  <c r="AC611" i="1"/>
  <c r="AN611" i="1" s="1"/>
  <c r="AC610" i="1"/>
  <c r="AN610" i="1" s="1"/>
  <c r="AC609" i="1"/>
  <c r="AN609" i="1" s="1"/>
  <c r="AC608" i="1"/>
  <c r="AN608" i="1" s="1"/>
  <c r="AC607" i="1"/>
  <c r="AN607" i="1" s="1"/>
  <c r="AC606" i="1"/>
  <c r="AN606" i="1" s="1"/>
  <c r="AC605" i="1"/>
  <c r="AN605" i="1" s="1"/>
  <c r="AC604" i="1"/>
  <c r="AN604" i="1" s="1"/>
  <c r="AC603" i="1"/>
  <c r="AN603" i="1" s="1"/>
  <c r="AC602" i="1"/>
  <c r="AN602" i="1" s="1"/>
  <c r="AC601" i="1"/>
  <c r="AN601" i="1" s="1"/>
  <c r="AC600" i="1"/>
  <c r="AN600" i="1" s="1"/>
  <c r="AC599" i="1"/>
  <c r="AN599" i="1" s="1"/>
  <c r="AC598" i="1"/>
  <c r="AN598" i="1" s="1"/>
  <c r="AC597" i="1"/>
  <c r="AN597" i="1" s="1"/>
  <c r="AC596" i="1"/>
  <c r="AN596" i="1" s="1"/>
  <c r="AC595" i="1"/>
  <c r="AN595" i="1" s="1"/>
  <c r="AC594" i="1"/>
  <c r="AN594" i="1" s="1"/>
  <c r="AC593" i="1"/>
  <c r="AN593" i="1" s="1"/>
  <c r="AC592" i="1"/>
  <c r="AN592" i="1" s="1"/>
  <c r="AC591" i="1"/>
  <c r="AN591" i="1" s="1"/>
  <c r="AC590" i="1"/>
  <c r="AN590" i="1" s="1"/>
  <c r="AC589" i="1"/>
  <c r="AN589" i="1" s="1"/>
  <c r="AC588" i="1"/>
  <c r="AN588" i="1" s="1"/>
  <c r="AC587" i="1"/>
  <c r="AN587" i="1" s="1"/>
  <c r="AC586" i="1"/>
  <c r="AN586" i="1" s="1"/>
  <c r="AC585" i="1"/>
  <c r="AN585" i="1" s="1"/>
  <c r="AC584" i="1"/>
  <c r="AN584" i="1" s="1"/>
  <c r="AC583" i="1"/>
  <c r="AN583" i="1" s="1"/>
  <c r="AC582" i="1"/>
  <c r="AN582" i="1" s="1"/>
  <c r="AC581" i="1"/>
  <c r="AN581" i="1" s="1"/>
  <c r="AC580" i="1"/>
  <c r="AN580" i="1" s="1"/>
  <c r="AC579" i="1"/>
  <c r="AN579" i="1" s="1"/>
  <c r="AC578" i="1"/>
  <c r="AN578" i="1" s="1"/>
  <c r="AC577" i="1"/>
  <c r="AN577" i="1" s="1"/>
  <c r="AC576" i="1"/>
  <c r="AN576" i="1" s="1"/>
  <c r="AC575" i="1"/>
  <c r="AN575" i="1" s="1"/>
  <c r="AC574" i="1"/>
  <c r="AN574" i="1" s="1"/>
  <c r="AC573" i="1"/>
  <c r="AN573" i="1" s="1"/>
  <c r="AC572" i="1"/>
  <c r="AN572" i="1" s="1"/>
  <c r="AC571" i="1"/>
  <c r="AN571" i="1" s="1"/>
  <c r="AC570" i="1"/>
  <c r="AN570" i="1" s="1"/>
  <c r="AC569" i="1"/>
  <c r="AN569" i="1" s="1"/>
  <c r="AC568" i="1"/>
  <c r="AN568" i="1" s="1"/>
  <c r="AC567" i="1"/>
  <c r="AN567" i="1" s="1"/>
  <c r="AC566" i="1"/>
  <c r="AN566" i="1" s="1"/>
  <c r="AC565" i="1"/>
  <c r="AN565" i="1" s="1"/>
  <c r="AC564" i="1"/>
  <c r="AN564" i="1" s="1"/>
  <c r="AC563" i="1"/>
  <c r="AN563" i="1" s="1"/>
  <c r="AC562" i="1"/>
  <c r="AN562" i="1" s="1"/>
  <c r="AC561" i="1"/>
  <c r="AN561" i="1" s="1"/>
  <c r="AC560" i="1"/>
  <c r="AN560" i="1" s="1"/>
  <c r="AC559" i="1"/>
  <c r="AN559" i="1" s="1"/>
  <c r="AC558" i="1"/>
  <c r="AN558" i="1" s="1"/>
  <c r="AC557" i="1"/>
  <c r="AN557" i="1" s="1"/>
  <c r="AC556" i="1"/>
  <c r="AN556" i="1" s="1"/>
  <c r="AC555" i="1"/>
  <c r="AN555" i="1" s="1"/>
  <c r="AC554" i="1"/>
  <c r="AN554" i="1" s="1"/>
  <c r="AC553" i="1"/>
  <c r="AN553" i="1" s="1"/>
  <c r="AC552" i="1"/>
  <c r="AN552" i="1" s="1"/>
  <c r="AC551" i="1"/>
  <c r="AN551" i="1" s="1"/>
  <c r="AC550" i="1"/>
  <c r="AN550" i="1" s="1"/>
  <c r="AC549" i="1"/>
  <c r="AN549" i="1" s="1"/>
  <c r="AC548" i="1"/>
  <c r="AN548" i="1" s="1"/>
  <c r="AC547" i="1"/>
  <c r="AN547" i="1" s="1"/>
  <c r="AC546" i="1"/>
  <c r="AN546" i="1" s="1"/>
  <c r="AC545" i="1"/>
  <c r="AN545" i="1" s="1"/>
  <c r="AC544" i="1"/>
  <c r="AN544" i="1" s="1"/>
  <c r="AC543" i="1"/>
  <c r="AN543" i="1" s="1"/>
  <c r="AC542" i="1"/>
  <c r="AN542" i="1" s="1"/>
  <c r="AC541" i="1"/>
  <c r="AN541" i="1" s="1"/>
  <c r="AC540" i="1"/>
  <c r="AN540" i="1" s="1"/>
  <c r="AC539" i="1"/>
  <c r="AN539" i="1" s="1"/>
  <c r="AC538" i="1"/>
  <c r="AN538" i="1" s="1"/>
  <c r="AC537" i="1"/>
  <c r="AN537" i="1" s="1"/>
  <c r="AC536" i="1"/>
  <c r="AN536" i="1" s="1"/>
  <c r="AC535" i="1"/>
  <c r="AN535" i="1" s="1"/>
  <c r="AC534" i="1"/>
  <c r="AN534" i="1" s="1"/>
  <c r="AC533" i="1"/>
  <c r="AN533" i="1" s="1"/>
  <c r="AC532" i="1"/>
  <c r="AN532" i="1" s="1"/>
  <c r="AC531" i="1"/>
  <c r="AN531" i="1" s="1"/>
  <c r="AC530" i="1"/>
  <c r="AN530" i="1" s="1"/>
  <c r="AC529" i="1"/>
  <c r="AN529" i="1" s="1"/>
  <c r="AC528" i="1"/>
  <c r="AN528" i="1" s="1"/>
  <c r="AC527" i="1"/>
  <c r="AN527" i="1" s="1"/>
  <c r="AC526" i="1"/>
  <c r="AN526" i="1" s="1"/>
  <c r="AC525" i="1"/>
  <c r="AN525" i="1" s="1"/>
  <c r="AC524" i="1"/>
  <c r="AN524" i="1" s="1"/>
  <c r="AC523" i="1"/>
  <c r="AN523" i="1" s="1"/>
  <c r="AC522" i="1"/>
  <c r="AN522" i="1" s="1"/>
  <c r="AC521" i="1"/>
  <c r="AN521" i="1" s="1"/>
  <c r="AC520" i="1"/>
  <c r="AN520" i="1" s="1"/>
  <c r="AC519" i="1"/>
  <c r="AN519" i="1" s="1"/>
  <c r="AC518" i="1"/>
  <c r="AN518" i="1" s="1"/>
  <c r="AC517" i="1"/>
  <c r="AN517" i="1" s="1"/>
  <c r="AC516" i="1"/>
  <c r="AN516" i="1" s="1"/>
  <c r="AC515" i="1"/>
  <c r="AN515" i="1" s="1"/>
  <c r="AC514" i="1"/>
  <c r="AN514" i="1" s="1"/>
  <c r="AC513" i="1"/>
  <c r="AN513" i="1" s="1"/>
  <c r="AC512" i="1"/>
  <c r="AN512" i="1" s="1"/>
  <c r="AC511" i="1"/>
  <c r="AN511" i="1" s="1"/>
  <c r="AC510" i="1"/>
  <c r="AN510" i="1" s="1"/>
  <c r="AC507" i="1"/>
  <c r="AN507" i="1" s="1"/>
  <c r="AC506" i="1"/>
  <c r="AN506" i="1" s="1"/>
  <c r="AC505" i="1"/>
  <c r="AN505" i="1" s="1"/>
  <c r="AC504" i="1"/>
  <c r="AN504" i="1" s="1"/>
  <c r="AC503" i="1"/>
  <c r="AN503" i="1" s="1"/>
  <c r="AC502" i="1"/>
  <c r="AN502" i="1" s="1"/>
  <c r="AC501" i="1"/>
  <c r="AN501" i="1" s="1"/>
  <c r="AC500" i="1"/>
  <c r="AN500" i="1" s="1"/>
  <c r="AC499" i="1"/>
  <c r="AN499" i="1" s="1"/>
  <c r="AC498" i="1"/>
  <c r="AN498" i="1" s="1"/>
  <c r="AC497" i="1"/>
  <c r="AN497" i="1" s="1"/>
  <c r="AC496" i="1"/>
  <c r="AN496" i="1" s="1"/>
  <c r="AC495" i="1"/>
  <c r="AN495" i="1" s="1"/>
  <c r="AC494" i="1"/>
  <c r="AN494" i="1" s="1"/>
  <c r="AC493" i="1"/>
  <c r="AN493" i="1" s="1"/>
  <c r="AC492" i="1"/>
  <c r="AN492" i="1" s="1"/>
  <c r="AC491" i="1"/>
  <c r="AN491" i="1" s="1"/>
  <c r="AC490" i="1"/>
  <c r="AN490" i="1" s="1"/>
  <c r="AC489" i="1"/>
  <c r="AN489" i="1" s="1"/>
  <c r="AC488" i="1"/>
  <c r="AN488" i="1" s="1"/>
  <c r="AC487" i="1"/>
  <c r="AN487" i="1" s="1"/>
  <c r="AC486" i="1"/>
  <c r="AN486" i="1" s="1"/>
  <c r="AC485" i="1"/>
  <c r="AN485" i="1" s="1"/>
  <c r="AC484" i="1"/>
  <c r="AN484" i="1" s="1"/>
  <c r="AC483" i="1"/>
  <c r="AN483" i="1" s="1"/>
  <c r="AC482" i="1"/>
  <c r="AN482" i="1" s="1"/>
  <c r="AC481" i="1"/>
  <c r="AN481" i="1" s="1"/>
  <c r="AC480" i="1"/>
  <c r="AN480" i="1" s="1"/>
  <c r="AC479" i="1"/>
  <c r="AN479" i="1" s="1"/>
  <c r="AC478" i="1"/>
  <c r="AN478" i="1" s="1"/>
  <c r="AC477" i="1"/>
  <c r="AN477" i="1" s="1"/>
  <c r="AC476" i="1"/>
  <c r="AN476" i="1" s="1"/>
  <c r="AC475" i="1"/>
  <c r="AN475" i="1" s="1"/>
  <c r="AC474" i="1"/>
  <c r="AN474" i="1" s="1"/>
  <c r="AC473" i="1"/>
  <c r="AN473" i="1" s="1"/>
  <c r="AC472" i="1"/>
  <c r="AN472" i="1" s="1"/>
  <c r="AC471" i="1"/>
  <c r="AN471" i="1" s="1"/>
  <c r="AC470" i="1"/>
  <c r="AN470" i="1" s="1"/>
  <c r="AC469" i="1"/>
  <c r="AN469" i="1" s="1"/>
  <c r="AC468" i="1"/>
  <c r="AN468" i="1" s="1"/>
  <c r="AC467" i="1"/>
  <c r="AN467" i="1" s="1"/>
  <c r="AC466" i="1"/>
  <c r="AN466" i="1" s="1"/>
  <c r="AC465" i="1"/>
  <c r="AN465" i="1" s="1"/>
  <c r="AC464" i="1"/>
  <c r="AN464" i="1" s="1"/>
  <c r="AC463" i="1"/>
  <c r="AN463" i="1" s="1"/>
  <c r="AC462" i="1"/>
  <c r="AN462" i="1" s="1"/>
  <c r="AC461" i="1"/>
  <c r="AN461" i="1" s="1"/>
  <c r="AC460" i="1"/>
  <c r="AN460" i="1" s="1"/>
  <c r="AC459" i="1"/>
  <c r="AN459" i="1" s="1"/>
  <c r="AC458" i="1"/>
  <c r="AN458" i="1" s="1"/>
  <c r="AC457" i="1"/>
  <c r="AN457" i="1" s="1"/>
  <c r="AC456" i="1"/>
  <c r="AN456" i="1" s="1"/>
  <c r="AC455" i="1"/>
  <c r="AN455" i="1" s="1"/>
  <c r="AC454" i="1"/>
  <c r="AN454" i="1" s="1"/>
  <c r="AC453" i="1"/>
  <c r="AN453" i="1" s="1"/>
  <c r="AC452" i="1"/>
  <c r="AN452" i="1" s="1"/>
  <c r="AC451" i="1"/>
  <c r="AN451" i="1" s="1"/>
  <c r="AC450" i="1"/>
  <c r="AN450" i="1" s="1"/>
  <c r="AC449" i="1"/>
  <c r="AN449" i="1" s="1"/>
  <c r="AC448" i="1"/>
  <c r="AN448" i="1" s="1"/>
  <c r="AC447" i="1"/>
  <c r="AN447" i="1" s="1"/>
  <c r="AC446" i="1"/>
  <c r="AN446" i="1" s="1"/>
  <c r="AC445" i="1"/>
  <c r="AN445" i="1" s="1"/>
  <c r="AC444" i="1"/>
  <c r="AN444" i="1" s="1"/>
  <c r="AC443" i="1"/>
  <c r="AN443" i="1" s="1"/>
  <c r="AC442" i="1"/>
  <c r="AN442" i="1" s="1"/>
  <c r="AC441" i="1"/>
  <c r="AN441" i="1" s="1"/>
  <c r="AC440" i="1"/>
  <c r="AN440" i="1" s="1"/>
  <c r="AC439" i="1"/>
  <c r="AN439" i="1" s="1"/>
  <c r="AC438" i="1"/>
  <c r="AN438" i="1" s="1"/>
  <c r="AC437" i="1"/>
  <c r="AN437" i="1" s="1"/>
  <c r="AC436" i="1"/>
  <c r="AN436" i="1" s="1"/>
  <c r="AC435" i="1"/>
  <c r="AN435" i="1" s="1"/>
  <c r="AC434" i="1"/>
  <c r="AN434" i="1" s="1"/>
  <c r="AC433" i="1"/>
  <c r="AN433" i="1" s="1"/>
  <c r="AC432" i="1"/>
  <c r="AN432" i="1" s="1"/>
  <c r="AC431" i="1"/>
  <c r="AN431" i="1" s="1"/>
  <c r="AC430" i="1"/>
  <c r="AN430" i="1" s="1"/>
  <c r="AC429" i="1"/>
  <c r="AN429" i="1" s="1"/>
  <c r="AC428" i="1"/>
  <c r="AN428" i="1" s="1"/>
  <c r="AC427" i="1"/>
  <c r="AN427" i="1" s="1"/>
  <c r="AC426" i="1"/>
  <c r="AN426" i="1" s="1"/>
  <c r="AC425" i="1"/>
  <c r="AN425" i="1" s="1"/>
  <c r="AC424" i="1"/>
  <c r="AN424" i="1" s="1"/>
  <c r="AC423" i="1"/>
  <c r="AN423" i="1" s="1"/>
  <c r="AC422" i="1"/>
  <c r="AN422" i="1" s="1"/>
  <c r="AC421" i="1"/>
  <c r="AN421" i="1" s="1"/>
  <c r="AC420" i="1"/>
  <c r="AN420" i="1" s="1"/>
  <c r="AC419" i="1"/>
  <c r="AN419" i="1" s="1"/>
  <c r="AC418" i="1"/>
  <c r="AN418" i="1" s="1"/>
  <c r="AC417" i="1"/>
  <c r="AN417" i="1" s="1"/>
  <c r="AC416" i="1"/>
  <c r="AN416" i="1" s="1"/>
  <c r="AC415" i="1"/>
  <c r="AN415" i="1" s="1"/>
  <c r="AC414" i="1"/>
  <c r="AN414" i="1" s="1"/>
  <c r="AC413" i="1"/>
  <c r="AN413" i="1" s="1"/>
  <c r="AC412" i="1"/>
  <c r="AN412" i="1" s="1"/>
  <c r="AC411" i="1"/>
  <c r="AN411" i="1" s="1"/>
  <c r="AC410" i="1"/>
  <c r="AN410" i="1" s="1"/>
  <c r="AC409" i="1"/>
  <c r="AN409" i="1" s="1"/>
  <c r="AC408" i="1"/>
  <c r="AN408" i="1" s="1"/>
  <c r="AC407" i="1"/>
  <c r="AN407" i="1" s="1"/>
  <c r="AC406" i="1"/>
  <c r="AN406" i="1" s="1"/>
  <c r="AC405" i="1"/>
  <c r="AN405" i="1" s="1"/>
  <c r="AC404" i="1"/>
  <c r="AN404" i="1" s="1"/>
  <c r="AC403" i="1"/>
  <c r="AN403" i="1" s="1"/>
  <c r="AC402" i="1"/>
  <c r="AN402" i="1" s="1"/>
  <c r="AC401" i="1"/>
  <c r="AN401" i="1" s="1"/>
  <c r="AC400" i="1"/>
  <c r="AN400" i="1" s="1"/>
  <c r="AC399" i="1"/>
  <c r="AN399" i="1" s="1"/>
  <c r="AC398" i="1"/>
  <c r="AN398" i="1" s="1"/>
  <c r="AC397" i="1"/>
  <c r="AN397" i="1" s="1"/>
  <c r="AC396" i="1"/>
  <c r="AN396" i="1" s="1"/>
  <c r="AC395" i="1"/>
  <c r="AN395" i="1" s="1"/>
  <c r="AC394" i="1"/>
  <c r="AN394" i="1" s="1"/>
  <c r="AC393" i="1"/>
  <c r="AN393" i="1" s="1"/>
  <c r="AC392" i="1"/>
  <c r="AN392" i="1" s="1"/>
  <c r="AC391" i="1"/>
  <c r="AN391" i="1" s="1"/>
  <c r="AC390" i="1"/>
  <c r="AN390" i="1" s="1"/>
  <c r="AC389" i="1"/>
  <c r="AN389" i="1" s="1"/>
  <c r="AC388" i="1"/>
  <c r="AN388" i="1" s="1"/>
  <c r="AC387" i="1"/>
  <c r="AN387" i="1" s="1"/>
  <c r="AC386" i="1"/>
  <c r="AN386" i="1" s="1"/>
  <c r="AC385" i="1"/>
  <c r="AN385" i="1" s="1"/>
  <c r="AC384" i="1"/>
  <c r="AN384" i="1" s="1"/>
  <c r="AC383" i="1"/>
  <c r="AN383" i="1" s="1"/>
  <c r="AC382" i="1"/>
  <c r="AN382" i="1" s="1"/>
  <c r="AC381" i="1"/>
  <c r="AN381" i="1" s="1"/>
  <c r="AC380" i="1"/>
  <c r="AN380" i="1" s="1"/>
  <c r="AC379" i="1"/>
  <c r="AN379" i="1" s="1"/>
  <c r="AC378" i="1"/>
  <c r="AN378" i="1" s="1"/>
  <c r="AC377" i="1"/>
  <c r="AN377" i="1" s="1"/>
  <c r="AC376" i="1"/>
  <c r="AN376" i="1" s="1"/>
  <c r="AC375" i="1"/>
  <c r="AN375" i="1" s="1"/>
  <c r="AC374" i="1"/>
  <c r="AN374" i="1" s="1"/>
  <c r="AC373" i="1"/>
  <c r="AN373" i="1" s="1"/>
  <c r="AC372" i="1"/>
  <c r="AN372" i="1" s="1"/>
  <c r="AC371" i="1"/>
  <c r="AN371" i="1" s="1"/>
  <c r="AC370" i="1"/>
  <c r="AN370" i="1" s="1"/>
  <c r="AC369" i="1"/>
  <c r="AN369" i="1" s="1"/>
  <c r="AC368" i="1"/>
  <c r="AN368" i="1" s="1"/>
  <c r="AC367" i="1"/>
  <c r="AN367" i="1" s="1"/>
  <c r="AC366" i="1"/>
  <c r="AN366" i="1" s="1"/>
  <c r="AC365" i="1"/>
  <c r="AN365" i="1" s="1"/>
  <c r="AC364" i="1"/>
  <c r="AN364" i="1" s="1"/>
  <c r="AC363" i="1"/>
  <c r="AN363" i="1" s="1"/>
  <c r="AC362" i="1"/>
  <c r="AN362" i="1" s="1"/>
  <c r="AC361" i="1"/>
  <c r="AN361" i="1" s="1"/>
  <c r="AC360" i="1"/>
  <c r="AN360" i="1" s="1"/>
  <c r="AC359" i="1"/>
  <c r="AN359" i="1" s="1"/>
  <c r="AC358" i="1"/>
  <c r="AN358" i="1" s="1"/>
  <c r="AC357" i="1"/>
  <c r="AN357" i="1" s="1"/>
  <c r="AC356" i="1"/>
  <c r="AN356" i="1" s="1"/>
  <c r="AC355" i="1"/>
  <c r="AN355" i="1" s="1"/>
  <c r="AC354" i="1"/>
  <c r="AN354" i="1" s="1"/>
  <c r="AC353" i="1"/>
  <c r="AN353" i="1" s="1"/>
  <c r="AC352" i="1"/>
  <c r="AN352" i="1" s="1"/>
  <c r="AC351" i="1"/>
  <c r="AN351" i="1" s="1"/>
  <c r="AC350" i="1"/>
  <c r="AN350" i="1" s="1"/>
  <c r="AC349" i="1"/>
  <c r="AN349" i="1" s="1"/>
  <c r="AC348" i="1"/>
  <c r="AN348" i="1" s="1"/>
  <c r="AC347" i="1"/>
  <c r="AN347" i="1" s="1"/>
  <c r="AC346" i="1"/>
  <c r="AN346" i="1" s="1"/>
  <c r="AC345" i="1"/>
  <c r="AN345" i="1" s="1"/>
  <c r="AC344" i="1"/>
  <c r="AN344" i="1" s="1"/>
  <c r="AC343" i="1"/>
  <c r="AN343" i="1" s="1"/>
  <c r="AC342" i="1"/>
  <c r="AN342" i="1" s="1"/>
  <c r="AC341" i="1"/>
  <c r="AN341" i="1" s="1"/>
  <c r="AC340" i="1"/>
  <c r="AN340" i="1" s="1"/>
  <c r="AC339" i="1"/>
  <c r="AN339" i="1" s="1"/>
  <c r="AC338" i="1"/>
  <c r="AN338" i="1" s="1"/>
  <c r="AC337" i="1"/>
  <c r="AN337" i="1" s="1"/>
  <c r="AC336" i="1"/>
  <c r="AN336" i="1" s="1"/>
  <c r="AC335" i="1"/>
  <c r="AN335" i="1" s="1"/>
  <c r="AC334" i="1"/>
  <c r="AN334" i="1" s="1"/>
  <c r="AC333" i="1"/>
  <c r="AN333" i="1" s="1"/>
  <c r="AC332" i="1"/>
  <c r="AN332" i="1" s="1"/>
  <c r="AC331" i="1"/>
  <c r="AN331" i="1" s="1"/>
  <c r="AC330" i="1"/>
  <c r="AN330" i="1" s="1"/>
  <c r="AC327" i="1"/>
  <c r="AN327" i="1" s="1"/>
  <c r="AC326" i="1"/>
  <c r="AN326" i="1" s="1"/>
  <c r="AC325" i="1"/>
  <c r="AN325" i="1" s="1"/>
  <c r="AC324" i="1"/>
  <c r="AN324" i="1" s="1"/>
  <c r="AC323" i="1"/>
  <c r="AN323" i="1" s="1"/>
  <c r="AC322" i="1"/>
  <c r="AN322" i="1" s="1"/>
  <c r="AC321" i="1"/>
  <c r="AN321" i="1" s="1"/>
  <c r="AC320" i="1"/>
  <c r="AN320" i="1" s="1"/>
  <c r="AC319" i="1"/>
  <c r="AN319" i="1" s="1"/>
  <c r="AC318" i="1"/>
  <c r="AN318" i="1" s="1"/>
  <c r="AC317" i="1"/>
  <c r="AN317" i="1" s="1"/>
  <c r="AC316" i="1"/>
  <c r="AN316" i="1" s="1"/>
  <c r="AC315" i="1"/>
  <c r="AN315" i="1" s="1"/>
  <c r="AC314" i="1"/>
  <c r="AN314" i="1" s="1"/>
  <c r="AC313" i="1"/>
  <c r="AN313" i="1" s="1"/>
  <c r="AC312" i="1"/>
  <c r="AN312" i="1" s="1"/>
  <c r="AC311" i="1"/>
  <c r="AN311" i="1" s="1"/>
  <c r="AC310" i="1"/>
  <c r="AN310" i="1" s="1"/>
  <c r="AC309" i="1"/>
  <c r="AN309" i="1" s="1"/>
  <c r="AC308" i="1"/>
  <c r="AN308" i="1" s="1"/>
  <c r="AC307" i="1"/>
  <c r="AN307" i="1" s="1"/>
  <c r="AC306" i="1"/>
  <c r="AN306" i="1" s="1"/>
  <c r="AC305" i="1"/>
  <c r="AN305" i="1" s="1"/>
  <c r="AC304" i="1"/>
  <c r="AN304" i="1" s="1"/>
  <c r="AC303" i="1"/>
  <c r="AN303" i="1" s="1"/>
  <c r="AC302" i="1"/>
  <c r="AN302" i="1" s="1"/>
  <c r="AC301" i="1"/>
  <c r="AN301" i="1" s="1"/>
  <c r="AC300" i="1"/>
  <c r="AN300" i="1" s="1"/>
  <c r="AC299" i="1"/>
  <c r="AN299" i="1" s="1"/>
  <c r="AC298" i="1"/>
  <c r="AN298" i="1" s="1"/>
  <c r="AC297" i="1"/>
  <c r="AN297" i="1" s="1"/>
  <c r="AC296" i="1"/>
  <c r="AN296" i="1" s="1"/>
  <c r="AC295" i="1"/>
  <c r="AN295" i="1" s="1"/>
  <c r="AC294" i="1"/>
  <c r="AN294" i="1" s="1"/>
  <c r="AC293" i="1"/>
  <c r="AN293" i="1" s="1"/>
  <c r="AC292" i="1"/>
  <c r="AN292" i="1" s="1"/>
  <c r="AC291" i="1"/>
  <c r="AN291" i="1" s="1"/>
  <c r="AC290" i="1"/>
  <c r="AN290" i="1" s="1"/>
  <c r="AC289" i="1"/>
  <c r="AN289" i="1" s="1"/>
  <c r="AC288" i="1"/>
  <c r="AN288" i="1" s="1"/>
  <c r="AC287" i="1"/>
  <c r="AN287" i="1" s="1"/>
  <c r="AC286" i="1"/>
  <c r="AN286" i="1" s="1"/>
  <c r="AC285" i="1"/>
  <c r="AN285" i="1" s="1"/>
  <c r="AC284" i="1"/>
  <c r="AN284" i="1" s="1"/>
  <c r="AC283" i="1"/>
  <c r="AN283" i="1" s="1"/>
  <c r="AC282" i="1"/>
  <c r="AN282" i="1" s="1"/>
  <c r="AC281" i="1"/>
  <c r="AN281" i="1" s="1"/>
  <c r="AC280" i="1"/>
  <c r="AN280" i="1" s="1"/>
  <c r="AC279" i="1"/>
  <c r="AN279" i="1" s="1"/>
  <c r="AC278" i="1"/>
  <c r="AN278" i="1" s="1"/>
  <c r="AC277" i="1"/>
  <c r="AN277" i="1" s="1"/>
  <c r="AC276" i="1"/>
  <c r="AN276" i="1" s="1"/>
  <c r="AC275" i="1"/>
  <c r="AN275" i="1" s="1"/>
  <c r="AC274" i="1"/>
  <c r="AN274" i="1" s="1"/>
  <c r="AC273" i="1"/>
  <c r="AN273" i="1" s="1"/>
  <c r="AC272" i="1"/>
  <c r="AN272" i="1" s="1"/>
  <c r="AC271" i="1"/>
  <c r="AN271" i="1" s="1"/>
  <c r="AC270" i="1"/>
  <c r="AN270" i="1" s="1"/>
  <c r="AC269" i="1"/>
  <c r="AN269" i="1" s="1"/>
  <c r="AC268" i="1"/>
  <c r="AN268" i="1" s="1"/>
  <c r="AC267" i="1"/>
  <c r="AN267" i="1" s="1"/>
  <c r="AC266" i="1"/>
  <c r="AN266" i="1" s="1"/>
  <c r="AC265" i="1"/>
  <c r="AN265" i="1" s="1"/>
  <c r="AC264" i="1"/>
  <c r="AN264" i="1" s="1"/>
  <c r="AC263" i="1"/>
  <c r="AN263" i="1" s="1"/>
  <c r="AC262" i="1"/>
  <c r="AN262" i="1" s="1"/>
  <c r="AC261" i="1"/>
  <c r="AN261" i="1" s="1"/>
  <c r="AC260" i="1"/>
  <c r="AN260" i="1" s="1"/>
  <c r="AC259" i="1"/>
  <c r="AN259" i="1" s="1"/>
  <c r="AC258" i="1"/>
  <c r="AN258" i="1" s="1"/>
  <c r="AC257" i="1"/>
  <c r="AN257" i="1" s="1"/>
  <c r="AC256" i="1"/>
  <c r="AN256" i="1" s="1"/>
  <c r="AC255" i="1"/>
  <c r="AN255" i="1" s="1"/>
  <c r="AC254" i="1"/>
  <c r="AN254" i="1" s="1"/>
  <c r="AC253" i="1"/>
  <c r="AN253" i="1" s="1"/>
  <c r="AC252" i="1"/>
  <c r="AN252" i="1" s="1"/>
  <c r="AC251" i="1"/>
  <c r="AN251" i="1" s="1"/>
  <c r="AC250" i="1"/>
  <c r="AN250" i="1" s="1"/>
  <c r="AC249" i="1"/>
  <c r="AN249" i="1" s="1"/>
  <c r="AC248" i="1"/>
  <c r="AN248" i="1" s="1"/>
  <c r="AC247" i="1"/>
  <c r="AN247" i="1" s="1"/>
  <c r="AC246" i="1"/>
  <c r="AN246" i="1" s="1"/>
  <c r="AC245" i="1"/>
  <c r="AN245" i="1" s="1"/>
  <c r="AC244" i="1"/>
  <c r="AN244" i="1" s="1"/>
  <c r="AC243" i="1"/>
  <c r="AN243" i="1" s="1"/>
  <c r="AC242" i="1"/>
  <c r="AN242" i="1" s="1"/>
  <c r="AC241" i="1"/>
  <c r="AN241" i="1" s="1"/>
  <c r="AC240" i="1"/>
  <c r="AN240" i="1" s="1"/>
  <c r="AC239" i="1"/>
  <c r="AN239" i="1" s="1"/>
  <c r="AC238" i="1"/>
  <c r="AN238" i="1" s="1"/>
  <c r="AC237" i="1"/>
  <c r="AN237" i="1" s="1"/>
  <c r="AC236" i="1"/>
  <c r="AN236" i="1" s="1"/>
  <c r="AC235" i="1"/>
  <c r="AN235" i="1" s="1"/>
  <c r="AC234" i="1"/>
  <c r="AN234" i="1" s="1"/>
  <c r="AC233" i="1"/>
  <c r="AN233" i="1" s="1"/>
  <c r="AC232" i="1"/>
  <c r="AN232" i="1" s="1"/>
  <c r="AC231" i="1"/>
  <c r="AN231" i="1" s="1"/>
  <c r="AC230" i="1"/>
  <c r="AN230" i="1" s="1"/>
  <c r="AC229" i="1"/>
  <c r="AN229" i="1" s="1"/>
  <c r="AC228" i="1"/>
  <c r="AN228" i="1" s="1"/>
  <c r="AC227" i="1"/>
  <c r="AN227" i="1" s="1"/>
  <c r="AC226" i="1"/>
  <c r="AN226" i="1" s="1"/>
  <c r="AC225" i="1"/>
  <c r="AN225" i="1" s="1"/>
  <c r="AC224" i="1"/>
  <c r="AN224" i="1" s="1"/>
  <c r="AC223" i="1"/>
  <c r="AN223" i="1" s="1"/>
  <c r="AC222" i="1"/>
  <c r="AN222" i="1" s="1"/>
  <c r="AC221" i="1"/>
  <c r="AN221" i="1" s="1"/>
  <c r="AC220" i="1"/>
  <c r="AN220" i="1" s="1"/>
  <c r="AC219" i="1"/>
  <c r="AN219" i="1" s="1"/>
  <c r="AC218" i="1"/>
  <c r="AN218" i="1" s="1"/>
  <c r="AC217" i="1"/>
  <c r="AN217" i="1" s="1"/>
  <c r="AC216" i="1"/>
  <c r="AN216" i="1" s="1"/>
  <c r="AC215" i="1"/>
  <c r="AN215" i="1" s="1"/>
  <c r="AC214" i="1"/>
  <c r="AN214" i="1" s="1"/>
  <c r="AC213" i="1"/>
  <c r="AN213" i="1" s="1"/>
  <c r="AC212" i="1"/>
  <c r="AN212" i="1" s="1"/>
  <c r="AC211" i="1"/>
  <c r="AN211" i="1" s="1"/>
  <c r="AC210" i="1"/>
  <c r="AN210" i="1" s="1"/>
  <c r="AC209" i="1"/>
  <c r="AN209" i="1" s="1"/>
  <c r="AC208" i="1"/>
  <c r="AN208" i="1" s="1"/>
  <c r="AC207" i="1"/>
  <c r="AN207" i="1" s="1"/>
  <c r="AC206" i="1"/>
  <c r="AN206" i="1" s="1"/>
  <c r="AC205" i="1"/>
  <c r="AN205" i="1" s="1"/>
  <c r="AC204" i="1"/>
  <c r="AN204" i="1" s="1"/>
  <c r="AC203" i="1"/>
  <c r="AN203" i="1" s="1"/>
  <c r="AC202" i="1"/>
  <c r="AN202" i="1" s="1"/>
  <c r="AC201" i="1"/>
  <c r="AN201" i="1" s="1"/>
  <c r="AC200" i="1"/>
  <c r="AN200" i="1" s="1"/>
  <c r="AC199" i="1"/>
  <c r="AN199" i="1" s="1"/>
  <c r="AC198" i="1"/>
  <c r="AN198" i="1" s="1"/>
  <c r="AC197" i="1"/>
  <c r="AN197" i="1" s="1"/>
  <c r="AC196" i="1"/>
  <c r="AN196" i="1" s="1"/>
  <c r="AC195" i="1"/>
  <c r="AN195" i="1" s="1"/>
  <c r="AC194" i="1"/>
  <c r="AN194" i="1" s="1"/>
  <c r="AC193" i="1"/>
  <c r="AN193" i="1" s="1"/>
  <c r="AC192" i="1"/>
  <c r="AN192" i="1" s="1"/>
  <c r="AC191" i="1"/>
  <c r="AN191" i="1" s="1"/>
  <c r="AC190" i="1"/>
  <c r="AN190" i="1" s="1"/>
  <c r="AC189" i="1"/>
  <c r="AN189" i="1" s="1"/>
  <c r="AC188" i="1"/>
  <c r="AN188" i="1" s="1"/>
  <c r="AC187" i="1"/>
  <c r="AN187" i="1" s="1"/>
  <c r="AC186" i="1"/>
  <c r="AN186" i="1" s="1"/>
  <c r="AC185" i="1"/>
  <c r="AN185" i="1" s="1"/>
  <c r="AC184" i="1"/>
  <c r="AN184" i="1" s="1"/>
  <c r="AC183" i="1"/>
  <c r="AN183" i="1" s="1"/>
  <c r="AC182" i="1"/>
  <c r="AN182" i="1" s="1"/>
  <c r="AC181" i="1"/>
  <c r="AN181" i="1" s="1"/>
  <c r="AC180" i="1"/>
  <c r="AN180" i="1" s="1"/>
  <c r="AC179" i="1"/>
  <c r="AN179" i="1" s="1"/>
  <c r="AC178" i="1"/>
  <c r="AN178" i="1" s="1"/>
  <c r="AC177" i="1"/>
  <c r="AN177" i="1" s="1"/>
  <c r="AC176" i="1"/>
  <c r="AN176" i="1" s="1"/>
  <c r="AC175" i="1"/>
  <c r="AN175" i="1" s="1"/>
  <c r="AC174" i="1"/>
  <c r="AN174" i="1" s="1"/>
  <c r="AC173" i="1"/>
  <c r="AN173" i="1" s="1"/>
  <c r="AC172" i="1"/>
  <c r="AN172" i="1" s="1"/>
  <c r="AC171" i="1"/>
  <c r="AN171" i="1" s="1"/>
  <c r="AC170" i="1"/>
  <c r="AN170" i="1" s="1"/>
  <c r="AC169" i="1"/>
  <c r="AN169" i="1" s="1"/>
  <c r="AC168" i="1"/>
  <c r="AN168" i="1" s="1"/>
  <c r="AC167" i="1"/>
  <c r="AN167" i="1" s="1"/>
  <c r="AC166" i="1"/>
  <c r="AN166" i="1" s="1"/>
  <c r="AC165" i="1"/>
  <c r="AN165" i="1" s="1"/>
  <c r="AC164" i="1"/>
  <c r="AN164" i="1" s="1"/>
  <c r="AC163" i="1"/>
  <c r="AN163" i="1" s="1"/>
  <c r="AC162" i="1"/>
  <c r="AN162" i="1" s="1"/>
  <c r="AC161" i="1"/>
  <c r="AN161" i="1" s="1"/>
  <c r="AC160" i="1"/>
  <c r="AN160" i="1" s="1"/>
  <c r="AC159" i="1"/>
  <c r="AN159" i="1" s="1"/>
  <c r="AC158" i="1"/>
  <c r="AN158" i="1" s="1"/>
  <c r="AC157" i="1"/>
  <c r="AN157" i="1" s="1"/>
  <c r="AC156" i="1"/>
  <c r="AN156" i="1" s="1"/>
  <c r="AC155" i="1"/>
  <c r="AN155" i="1" s="1"/>
  <c r="AC154" i="1"/>
  <c r="AN154" i="1" s="1"/>
  <c r="AC153" i="1"/>
  <c r="AN153" i="1" s="1"/>
  <c r="AN149" i="1"/>
  <c r="AC149" i="1"/>
  <c r="AN148" i="1"/>
  <c r="AC148" i="1"/>
  <c r="AN147" i="1"/>
  <c r="AC147" i="1"/>
  <c r="AN146" i="1"/>
  <c r="AC146" i="1"/>
  <c r="AN145" i="1"/>
  <c r="AC145" i="1"/>
  <c r="AN144" i="1"/>
  <c r="AC144" i="1"/>
  <c r="AN143" i="1"/>
  <c r="AC143" i="1"/>
  <c r="AN142" i="1"/>
  <c r="AC142" i="1"/>
  <c r="AN141" i="1"/>
  <c r="AC141" i="1"/>
  <c r="AN140" i="1"/>
  <c r="AC140" i="1"/>
  <c r="AN139" i="1"/>
  <c r="AC139" i="1"/>
  <c r="AN138" i="1"/>
  <c r="AC138" i="1"/>
  <c r="AN137" i="1"/>
  <c r="AC137" i="1"/>
  <c r="AN136" i="1"/>
  <c r="AC136" i="1"/>
  <c r="AN135" i="1"/>
  <c r="AC135" i="1"/>
  <c r="AN134" i="1"/>
  <c r="AC134" i="1"/>
  <c r="AN133" i="1"/>
  <c r="AC133" i="1"/>
  <c r="AN132" i="1"/>
  <c r="AC132" i="1"/>
  <c r="AN131" i="1"/>
  <c r="AC131" i="1"/>
  <c r="AN130" i="1"/>
  <c r="AC130" i="1"/>
  <c r="AN129" i="1"/>
  <c r="AC129" i="1"/>
  <c r="AN128" i="1"/>
  <c r="AC128" i="1"/>
  <c r="AN127" i="1"/>
  <c r="AC127" i="1"/>
  <c r="AN126" i="1"/>
  <c r="AC126" i="1"/>
  <c r="AN125" i="1"/>
  <c r="AC125" i="1"/>
  <c r="AN124" i="1"/>
  <c r="AC124" i="1"/>
  <c r="AN123" i="1"/>
  <c r="AC123" i="1"/>
  <c r="AN122" i="1"/>
  <c r="AC122" i="1"/>
  <c r="AN121" i="1"/>
  <c r="AC121" i="1"/>
  <c r="AN120" i="1"/>
  <c r="AC120" i="1"/>
  <c r="AN119" i="1"/>
  <c r="AC119" i="1"/>
  <c r="AN118" i="1"/>
  <c r="AC118" i="1"/>
  <c r="AN117" i="1"/>
  <c r="AC117" i="1"/>
  <c r="AN116" i="1"/>
  <c r="AC116" i="1"/>
  <c r="AN115" i="1"/>
  <c r="AC115" i="1"/>
  <c r="AN114" i="1"/>
  <c r="AC114" i="1"/>
  <c r="AN113" i="1"/>
  <c r="AC113" i="1"/>
  <c r="AN112" i="1"/>
  <c r="AC112" i="1"/>
  <c r="AN111" i="1"/>
  <c r="AC111" i="1"/>
  <c r="AN110" i="1"/>
  <c r="AC110" i="1"/>
  <c r="AN109" i="1"/>
  <c r="AC109" i="1"/>
  <c r="AN108" i="1"/>
  <c r="AC108" i="1"/>
  <c r="AN107" i="1"/>
  <c r="AC107" i="1"/>
  <c r="AN106" i="1"/>
  <c r="AC106" i="1"/>
  <c r="AN105" i="1"/>
  <c r="AC105" i="1"/>
  <c r="AN104" i="1"/>
  <c r="AC104" i="1"/>
  <c r="AN103" i="1"/>
  <c r="AC103" i="1"/>
  <c r="AN102" i="1"/>
  <c r="AC102" i="1"/>
  <c r="AN101" i="1"/>
  <c r="AC101" i="1"/>
  <c r="AN100" i="1"/>
  <c r="AC100" i="1"/>
  <c r="AN99" i="1"/>
  <c r="AC99" i="1"/>
  <c r="AN98" i="1"/>
  <c r="AC98" i="1"/>
  <c r="AN97" i="1"/>
  <c r="AC97" i="1"/>
  <c r="AN96" i="1"/>
  <c r="AC96" i="1"/>
  <c r="AN95" i="1"/>
  <c r="AC95" i="1"/>
  <c r="AN94" i="1"/>
  <c r="AC94" i="1"/>
  <c r="AN93" i="1"/>
  <c r="AC93" i="1"/>
  <c r="AN92" i="1"/>
  <c r="AC92" i="1"/>
  <c r="AN91" i="1"/>
  <c r="AC91" i="1"/>
  <c r="AN90" i="1"/>
  <c r="AC90" i="1"/>
  <c r="AN89" i="1"/>
  <c r="AC89" i="1"/>
  <c r="AN88" i="1"/>
  <c r="AC88" i="1"/>
  <c r="AN87" i="1"/>
  <c r="AC87" i="1"/>
  <c r="AN86" i="1"/>
  <c r="AC86" i="1"/>
  <c r="AN85" i="1"/>
  <c r="AC85" i="1"/>
  <c r="AN84" i="1"/>
  <c r="AC84" i="1"/>
  <c r="AN83" i="1"/>
  <c r="AC83" i="1"/>
  <c r="AN82" i="1"/>
  <c r="AC82" i="1"/>
  <c r="AN81" i="1"/>
  <c r="AC81" i="1"/>
  <c r="AN80" i="1"/>
  <c r="AC80" i="1"/>
  <c r="AN79" i="1"/>
  <c r="AC79" i="1"/>
  <c r="AN78" i="1"/>
  <c r="AC78" i="1"/>
  <c r="AN77" i="1"/>
  <c r="AC77" i="1"/>
  <c r="AN76" i="1"/>
  <c r="AC76" i="1"/>
  <c r="AN75" i="1"/>
  <c r="AC75" i="1"/>
  <c r="AN74" i="1"/>
  <c r="AC74" i="1"/>
  <c r="AN73" i="1"/>
  <c r="AC73" i="1"/>
  <c r="AN72" i="1"/>
  <c r="AC72" i="1"/>
  <c r="AN71" i="1"/>
  <c r="AC71" i="1"/>
  <c r="AN70" i="1"/>
  <c r="AC70" i="1"/>
  <c r="AN69" i="1"/>
  <c r="AC69" i="1"/>
  <c r="AN68" i="1"/>
  <c r="AC68" i="1"/>
  <c r="AN67" i="1"/>
  <c r="AC67" i="1"/>
  <c r="AN66" i="1"/>
  <c r="AC66" i="1"/>
  <c r="AN65" i="1"/>
  <c r="AC65" i="1"/>
  <c r="AN64" i="1"/>
  <c r="AC64" i="1"/>
  <c r="AN63" i="1"/>
  <c r="AC63" i="1"/>
  <c r="AN62" i="1"/>
  <c r="AC62" i="1"/>
  <c r="AN61" i="1"/>
  <c r="AC61" i="1"/>
  <c r="AN60" i="1"/>
  <c r="AC60" i="1"/>
  <c r="AN59" i="1"/>
  <c r="AC59" i="1"/>
  <c r="AN58" i="1"/>
  <c r="AC58" i="1"/>
  <c r="AN57" i="1"/>
  <c r="AC57" i="1"/>
  <c r="AN56" i="1"/>
  <c r="AC56" i="1"/>
  <c r="AN55" i="1"/>
  <c r="AC55" i="1"/>
  <c r="AN54" i="1"/>
  <c r="AC54" i="1"/>
  <c r="AN53" i="1"/>
  <c r="AC53" i="1"/>
  <c r="AN52" i="1"/>
  <c r="AC52" i="1"/>
  <c r="AN51" i="1"/>
  <c r="AC51" i="1"/>
  <c r="AN50" i="1"/>
  <c r="AC50" i="1"/>
  <c r="AN49" i="1"/>
  <c r="AC49" i="1"/>
  <c r="AN48" i="1"/>
  <c r="AC48" i="1"/>
  <c r="AN47" i="1"/>
  <c r="AC47" i="1"/>
  <c r="AN46" i="1"/>
  <c r="AC46" i="1"/>
  <c r="AN45" i="1"/>
  <c r="AC45" i="1"/>
  <c r="AN44" i="1"/>
  <c r="AC44" i="1"/>
  <c r="AN43" i="1"/>
  <c r="AC43" i="1"/>
  <c r="AN42" i="1"/>
  <c r="AC42" i="1"/>
  <c r="AN41" i="1"/>
  <c r="AC41" i="1"/>
  <c r="AN40" i="1"/>
  <c r="AC40" i="1"/>
  <c r="AN39" i="1"/>
  <c r="AC39" i="1"/>
  <c r="AN38" i="1"/>
  <c r="AC38" i="1"/>
  <c r="AN37" i="1"/>
  <c r="AC37" i="1"/>
  <c r="AN36" i="1"/>
  <c r="AC36" i="1"/>
  <c r="AN35" i="1"/>
  <c r="AC35" i="1"/>
  <c r="AN34" i="1"/>
  <c r="AC34" i="1"/>
  <c r="AN33" i="1"/>
  <c r="AC33" i="1"/>
  <c r="AN32" i="1"/>
  <c r="AC32" i="1"/>
  <c r="AN31" i="1"/>
  <c r="AC31" i="1"/>
  <c r="AN30" i="1"/>
  <c r="AC30" i="1"/>
  <c r="AN29" i="1"/>
  <c r="AC29" i="1"/>
  <c r="AN28" i="1"/>
  <c r="AC28" i="1"/>
  <c r="AN27" i="1"/>
  <c r="AC27" i="1"/>
  <c r="AN26" i="1"/>
  <c r="AC26" i="1"/>
  <c r="AN25" i="1"/>
  <c r="AC25" i="1"/>
  <c r="AN24" i="1"/>
  <c r="AC24" i="1"/>
  <c r="AN23" i="1"/>
  <c r="AC23" i="1"/>
  <c r="AN22" i="1"/>
  <c r="AC22" i="1"/>
  <c r="AN21" i="1"/>
  <c r="AC21" i="1"/>
  <c r="AN20" i="1"/>
  <c r="AC20" i="1"/>
  <c r="AN19" i="1"/>
  <c r="AC19" i="1"/>
  <c r="AN18" i="1"/>
  <c r="AC18" i="1"/>
  <c r="AN17" i="1"/>
  <c r="AC17" i="1"/>
  <c r="AN16" i="1"/>
  <c r="AC16" i="1"/>
  <c r="AN15" i="1"/>
  <c r="AC15" i="1"/>
  <c r="AN14" i="1"/>
  <c r="AC14" i="1"/>
  <c r="AN13" i="1"/>
  <c r="AC13" i="1"/>
  <c r="AN12" i="1"/>
  <c r="AC12" i="1"/>
  <c r="AN11" i="1"/>
  <c r="AC11" i="1"/>
  <c r="AN10" i="1"/>
  <c r="AC10" i="1"/>
  <c r="AN9" i="1"/>
  <c r="AC9" i="1"/>
  <c r="AN8" i="1"/>
  <c r="AC8" i="1"/>
  <c r="AN7" i="1"/>
  <c r="AC7" i="1"/>
  <c r="AN6" i="1"/>
  <c r="AC6" i="1"/>
  <c r="AC5" i="1"/>
  <c r="AN5" i="1"/>
  <c r="AE15" i="1" l="1"/>
  <c r="AE343" i="1"/>
  <c r="AO819" i="1"/>
  <c r="AE822" i="1"/>
  <c r="AO843" i="1"/>
  <c r="AE846" i="1"/>
  <c r="AE951" i="1"/>
  <c r="AE954" i="1"/>
  <c r="AM1145" i="1"/>
  <c r="AO1152" i="1"/>
  <c r="AO1349" i="1"/>
  <c r="AE1501" i="1"/>
  <c r="AO1504" i="1"/>
  <c r="AE1026" i="1"/>
  <c r="AE171" i="1"/>
  <c r="AE391" i="1"/>
  <c r="AO798" i="1"/>
  <c r="AO835" i="1"/>
  <c r="AO1120" i="1"/>
  <c r="AO1445" i="1"/>
  <c r="AE103" i="1"/>
  <c r="AE271" i="1"/>
  <c r="AO931" i="1"/>
  <c r="AM1067" i="1"/>
  <c r="AO1104" i="1"/>
  <c r="AM1107" i="1"/>
  <c r="AO869" i="1"/>
  <c r="AE59" i="1"/>
  <c r="AE187" i="1"/>
  <c r="AM421" i="1"/>
  <c r="AE43" i="1"/>
  <c r="AE127" i="1"/>
  <c r="AE215" i="1"/>
  <c r="AE299" i="1"/>
  <c r="AE367" i="1"/>
  <c r="AM485" i="1"/>
  <c r="AE998" i="1"/>
  <c r="AM1071" i="1"/>
  <c r="AO1088" i="1"/>
  <c r="AM1091" i="1"/>
  <c r="AM1137" i="1"/>
  <c r="AE143" i="1"/>
  <c r="AE231" i="1"/>
  <c r="AE315" i="1"/>
  <c r="AM365" i="1"/>
  <c r="AE371" i="1"/>
  <c r="AE437" i="1"/>
  <c r="AE469" i="1"/>
  <c r="AO787" i="1"/>
  <c r="AE790" i="1"/>
  <c r="AO846" i="1"/>
  <c r="AE994" i="1"/>
  <c r="AE1054" i="1"/>
  <c r="AO1057" i="1"/>
  <c r="AM1069" i="1"/>
  <c r="AO1080" i="1"/>
  <c r="AM1083" i="1"/>
  <c r="AO1112" i="1"/>
  <c r="AM1115" i="1"/>
  <c r="AO1128" i="1"/>
  <c r="AM1135" i="1"/>
  <c r="AE1304" i="1"/>
  <c r="AE1723" i="1"/>
  <c r="AE23" i="1"/>
  <c r="AE63" i="1"/>
  <c r="AE107" i="1"/>
  <c r="AE151" i="1"/>
  <c r="AE191" i="1"/>
  <c r="AE235" i="1"/>
  <c r="AE279" i="1"/>
  <c r="AE319" i="1"/>
  <c r="AE355" i="1"/>
  <c r="AE379" i="1"/>
  <c r="AM406" i="1"/>
  <c r="AE409" i="1"/>
  <c r="AM437" i="1"/>
  <c r="AM469" i="1"/>
  <c r="AO1385" i="1"/>
  <c r="AO1477" i="1"/>
  <c r="AE39" i="1"/>
  <c r="AE79" i="1"/>
  <c r="AE123" i="1"/>
  <c r="AE167" i="1"/>
  <c r="AE207" i="1"/>
  <c r="AE251" i="1"/>
  <c r="AE295" i="1"/>
  <c r="AE335" i="1"/>
  <c r="AM349" i="1"/>
  <c r="AM401" i="1"/>
  <c r="AE421" i="1"/>
  <c r="AE453" i="1"/>
  <c r="AE485" i="1"/>
  <c r="AO778" i="1"/>
  <c r="AO851" i="1"/>
  <c r="AE947" i="1"/>
  <c r="AE1018" i="1"/>
  <c r="AE1062" i="1"/>
  <c r="AM1065" i="1"/>
  <c r="AM1073" i="1"/>
  <c r="AO1096" i="1"/>
  <c r="AM1099" i="1"/>
  <c r="AM1143" i="1"/>
  <c r="AO1264" i="1"/>
  <c r="AE1286" i="1"/>
  <c r="AO1417" i="1"/>
  <c r="AE1485" i="1"/>
  <c r="AE7" i="1"/>
  <c r="AE27" i="1"/>
  <c r="AE47" i="1"/>
  <c r="AE71" i="1"/>
  <c r="AE91" i="1"/>
  <c r="AE111" i="1"/>
  <c r="AE135" i="1"/>
  <c r="AE155" i="1"/>
  <c r="AE175" i="1"/>
  <c r="AE199" i="1"/>
  <c r="AE219" i="1"/>
  <c r="AE239" i="1"/>
  <c r="AE263" i="1"/>
  <c r="AE283" i="1"/>
  <c r="AE303" i="1"/>
  <c r="AE327" i="1"/>
  <c r="AE347" i="1"/>
  <c r="AE359" i="1"/>
  <c r="AE387" i="1"/>
  <c r="AE399" i="1"/>
  <c r="AM410" i="1"/>
  <c r="AE413" i="1"/>
  <c r="AE429" i="1"/>
  <c r="AE445" i="1"/>
  <c r="AE461" i="1"/>
  <c r="AE477" i="1"/>
  <c r="AE493" i="1"/>
  <c r="AO779" i="1"/>
  <c r="AE782" i="1"/>
  <c r="AO811" i="1"/>
  <c r="AE814" i="1"/>
  <c r="AO936" i="1"/>
  <c r="AE939" i="1"/>
  <c r="AE942" i="1"/>
  <c r="AE970" i="1"/>
  <c r="AE1010" i="1"/>
  <c r="AE1038" i="1"/>
  <c r="AO1065" i="1"/>
  <c r="AO1069" i="1"/>
  <c r="AO1073" i="1"/>
  <c r="AM1127" i="1"/>
  <c r="AM1129" i="1"/>
  <c r="AO1144" i="1"/>
  <c r="AM1159" i="1"/>
  <c r="AE1203" i="1"/>
  <c r="AO1235" i="1"/>
  <c r="AO1353" i="1"/>
  <c r="AO1413" i="1"/>
  <c r="AO1493" i="1"/>
  <c r="AO1500" i="1"/>
  <c r="AE1505" i="1"/>
  <c r="AO1556" i="1"/>
  <c r="AO1687" i="1"/>
  <c r="AE1877" i="1"/>
  <c r="AE11" i="1"/>
  <c r="AE31" i="1"/>
  <c r="AE55" i="1"/>
  <c r="AE75" i="1"/>
  <c r="AE95" i="1"/>
  <c r="AE119" i="1"/>
  <c r="AE139" i="1"/>
  <c r="AE159" i="1"/>
  <c r="AE183" i="1"/>
  <c r="AE203" i="1"/>
  <c r="AE223" i="1"/>
  <c r="AE247" i="1"/>
  <c r="AE267" i="1"/>
  <c r="AE287" i="1"/>
  <c r="AE311" i="1"/>
  <c r="AE331" i="1"/>
  <c r="AE375" i="1"/>
  <c r="AM381" i="1"/>
  <c r="AM397" i="1"/>
  <c r="AM413" i="1"/>
  <c r="AM429" i="1"/>
  <c r="AM445" i="1"/>
  <c r="AM461" i="1"/>
  <c r="AM477" i="1"/>
  <c r="AM493" i="1"/>
  <c r="AO795" i="1"/>
  <c r="AE798" i="1"/>
  <c r="AO814" i="1"/>
  <c r="AO827" i="1"/>
  <c r="AE830" i="1"/>
  <c r="AO865" i="1"/>
  <c r="AO928" i="1"/>
  <c r="AE931" i="1"/>
  <c r="AE978" i="1"/>
  <c r="AE1014" i="1"/>
  <c r="AE1050" i="1"/>
  <c r="AE1058" i="1"/>
  <c r="AO1061" i="1"/>
  <c r="AO1068" i="1"/>
  <c r="AO1072" i="1"/>
  <c r="AO1076" i="1"/>
  <c r="AO1084" i="1"/>
  <c r="AO1092" i="1"/>
  <c r="AO1100" i="1"/>
  <c r="AO1108" i="1"/>
  <c r="AO1116" i="1"/>
  <c r="AM1121" i="1"/>
  <c r="AO1136" i="1"/>
  <c r="AM1151" i="1"/>
  <c r="AM1153" i="1"/>
  <c r="AE1171" i="1"/>
  <c r="AE1183" i="1"/>
  <c r="AO1219" i="1"/>
  <c r="AE1290" i="1"/>
  <c r="AO1381" i="1"/>
  <c r="AO1449" i="1"/>
  <c r="AE1564" i="1"/>
  <c r="AE1682" i="1"/>
  <c r="AO1703" i="1"/>
  <c r="AE1733" i="1"/>
  <c r="AM1171" i="1"/>
  <c r="AO1682" i="1"/>
  <c r="AM1322" i="1"/>
  <c r="AE1322" i="1"/>
  <c r="AO1577" i="1"/>
  <c r="AM1577" i="1"/>
  <c r="AE19" i="1"/>
  <c r="AE35" i="1"/>
  <c r="AE51" i="1"/>
  <c r="AE67" i="1"/>
  <c r="AE83" i="1"/>
  <c r="AE99" i="1"/>
  <c r="AE115" i="1"/>
  <c r="AE131" i="1"/>
  <c r="AE147" i="1"/>
  <c r="AE163" i="1"/>
  <c r="AE179" i="1"/>
  <c r="AE195" i="1"/>
  <c r="AE211" i="1"/>
  <c r="AE227" i="1"/>
  <c r="AE243" i="1"/>
  <c r="AE259" i="1"/>
  <c r="AE275" i="1"/>
  <c r="AE291" i="1"/>
  <c r="AE307" i="1"/>
  <c r="AE323" i="1"/>
  <c r="AE339" i="1"/>
  <c r="AE351" i="1"/>
  <c r="AE363" i="1"/>
  <c r="AE383" i="1"/>
  <c r="AE395" i="1"/>
  <c r="AE403" i="1"/>
  <c r="AM405" i="1"/>
  <c r="AM409" i="1"/>
  <c r="AE417" i="1"/>
  <c r="AE425" i="1"/>
  <c r="AE433" i="1"/>
  <c r="AE441" i="1"/>
  <c r="AE449" i="1"/>
  <c r="AE457" i="1"/>
  <c r="AE465" i="1"/>
  <c r="AE473" i="1"/>
  <c r="AE481" i="1"/>
  <c r="AE489" i="1"/>
  <c r="AO782" i="1"/>
  <c r="AO803" i="1"/>
  <c r="AE806" i="1"/>
  <c r="AO830" i="1"/>
  <c r="AO861" i="1"/>
  <c r="AO873" i="1"/>
  <c r="AO912" i="1"/>
  <c r="AE915" i="1"/>
  <c r="AO920" i="1"/>
  <c r="AE923" i="1"/>
  <c r="AO935" i="1"/>
  <c r="AE943" i="1"/>
  <c r="AE946" i="1"/>
  <c r="AM955" i="1"/>
  <c r="AE955" i="1"/>
  <c r="AE982" i="1"/>
  <c r="AE1002" i="1"/>
  <c r="AM1006" i="1"/>
  <c r="AE1006" i="1"/>
  <c r="AO1053" i="1"/>
  <c r="AM1056" i="1"/>
  <c r="AE1056" i="1"/>
  <c r="AE1123" i="1"/>
  <c r="AM1123" i="1"/>
  <c r="AE1132" i="1"/>
  <c r="AO1132" i="1"/>
  <c r="AE1141" i="1"/>
  <c r="AM1141" i="1"/>
  <c r="AE1155" i="1"/>
  <c r="AM1155" i="1"/>
  <c r="AM1227" i="1"/>
  <c r="AO1227" i="1"/>
  <c r="AM1401" i="1"/>
  <c r="AO1401" i="1"/>
  <c r="AM1489" i="1"/>
  <c r="AO1489" i="1"/>
  <c r="AE1489" i="1"/>
  <c r="AM1496" i="1"/>
  <c r="AE1496" i="1"/>
  <c r="AM1559" i="1"/>
  <c r="AE1559" i="1"/>
  <c r="AM1060" i="1"/>
  <c r="AE1060" i="1"/>
  <c r="AM1429" i="1"/>
  <c r="AO1429" i="1"/>
  <c r="AM1555" i="1"/>
  <c r="AO1555" i="1"/>
  <c r="AO1585" i="1"/>
  <c r="AM1585" i="1"/>
  <c r="AO405" i="1"/>
  <c r="AM417" i="1"/>
  <c r="AM425" i="1"/>
  <c r="AM433" i="1"/>
  <c r="AM441" i="1"/>
  <c r="AM449" i="1"/>
  <c r="AM457" i="1"/>
  <c r="AM465" i="1"/>
  <c r="AM473" i="1"/>
  <c r="AM481" i="1"/>
  <c r="AM489" i="1"/>
  <c r="AO915" i="1"/>
  <c r="AM950" i="1"/>
  <c r="AE950" i="1"/>
  <c r="AE959" i="1"/>
  <c r="AE966" i="1"/>
  <c r="AE986" i="1"/>
  <c r="AM990" i="1"/>
  <c r="AE990" i="1"/>
  <c r="AE1030" i="1"/>
  <c r="AM1052" i="1"/>
  <c r="AE1052" i="1"/>
  <c r="AO1056" i="1"/>
  <c r="AM1211" i="1"/>
  <c r="AE1211" i="1"/>
  <c r="AM1243" i="1"/>
  <c r="AE1243" i="1"/>
  <c r="AM1365" i="1"/>
  <c r="AO1365" i="1"/>
  <c r="AM1468" i="1"/>
  <c r="AO1468" i="1"/>
  <c r="AM1476" i="1"/>
  <c r="AO1476" i="1"/>
  <c r="AM1567" i="1"/>
  <c r="AO1567" i="1"/>
  <c r="AE1567" i="1"/>
  <c r="AM958" i="1"/>
  <c r="AE958" i="1"/>
  <c r="AM1022" i="1"/>
  <c r="AE1022" i="1"/>
  <c r="AM974" i="1"/>
  <c r="AE974" i="1"/>
  <c r="AM1046" i="1"/>
  <c r="AE1046" i="1"/>
  <c r="AE1125" i="1"/>
  <c r="AM1125" i="1"/>
  <c r="AE1139" i="1"/>
  <c r="AM1139" i="1"/>
  <c r="AE1148" i="1"/>
  <c r="AO1148" i="1"/>
  <c r="AE1157" i="1"/>
  <c r="AM1157" i="1"/>
  <c r="AO1187" i="1"/>
  <c r="AE1187" i="1"/>
  <c r="AM1465" i="1"/>
  <c r="AO1465" i="1"/>
  <c r="AM1473" i="1"/>
  <c r="AE1473" i="1"/>
  <c r="AM1480" i="1"/>
  <c r="AE1480" i="1"/>
  <c r="AM1593" i="1"/>
  <c r="AM1601" i="1"/>
  <c r="AM1609" i="1"/>
  <c r="AM1617" i="1"/>
  <c r="AM1625" i="1"/>
  <c r="AM1633" i="1"/>
  <c r="AM1641" i="1"/>
  <c r="AM1649" i="1"/>
  <c r="AM1657" i="1"/>
  <c r="AM1665" i="1"/>
  <c r="AE1881" i="1"/>
  <c r="AO1679" i="1"/>
  <c r="AE1695" i="1"/>
  <c r="AE1711" i="1"/>
  <c r="AE1793" i="1"/>
  <c r="AE1803" i="1"/>
  <c r="AO1124" i="1"/>
  <c r="AM1131" i="1"/>
  <c r="AM1133" i="1"/>
  <c r="AO1140" i="1"/>
  <c r="AM1147" i="1"/>
  <c r="AM1149" i="1"/>
  <c r="AO1156" i="1"/>
  <c r="AE1167" i="1"/>
  <c r="AE1262" i="1"/>
  <c r="AE1318" i="1"/>
  <c r="AE1336" i="1"/>
  <c r="AO1369" i="1"/>
  <c r="AO1397" i="1"/>
  <c r="AO1433" i="1"/>
  <c r="AO1461" i="1"/>
  <c r="AE1469" i="1"/>
  <c r="AO1472" i="1"/>
  <c r="AE1477" i="1"/>
  <c r="AO1481" i="1"/>
  <c r="AE1493" i="1"/>
  <c r="AE1556" i="1"/>
  <c r="AE1558" i="1"/>
  <c r="AO1560" i="1"/>
  <c r="AE1566" i="1"/>
  <c r="AO1571" i="1"/>
  <c r="AM1573" i="1"/>
  <c r="AM1581" i="1"/>
  <c r="AM1589" i="1"/>
  <c r="AM1597" i="1"/>
  <c r="AM1605" i="1"/>
  <c r="AM1613" i="1"/>
  <c r="AM1621" i="1"/>
  <c r="AM1629" i="1"/>
  <c r="AM1637" i="1"/>
  <c r="AM1645" i="1"/>
  <c r="AM1653" i="1"/>
  <c r="AM1661" i="1"/>
  <c r="AM1669" i="1"/>
  <c r="AE1687" i="1"/>
  <c r="AE1689" i="1"/>
  <c r="AE1703" i="1"/>
  <c r="AE1705" i="1"/>
  <c r="AE1725" i="1"/>
  <c r="AE1765" i="1"/>
  <c r="AO368" i="1"/>
  <c r="AM368" i="1"/>
  <c r="AO400" i="1"/>
  <c r="AM400" i="1"/>
  <c r="AO424" i="1"/>
  <c r="AM424" i="1"/>
  <c r="AE424" i="1"/>
  <c r="AO440" i="1"/>
  <c r="AM440" i="1"/>
  <c r="AE440" i="1"/>
  <c r="AO464" i="1"/>
  <c r="AM464" i="1"/>
  <c r="AE464" i="1"/>
  <c r="AO472" i="1"/>
  <c r="AM472" i="1"/>
  <c r="AE472" i="1"/>
  <c r="AO488" i="1"/>
  <c r="AM488" i="1"/>
  <c r="AE488" i="1"/>
  <c r="AM863" i="1"/>
  <c r="AE863" i="1"/>
  <c r="AM971" i="1"/>
  <c r="AO971" i="1"/>
  <c r="AE971" i="1"/>
  <c r="AM1003" i="1"/>
  <c r="AO1003" i="1"/>
  <c r="AE1003" i="1"/>
  <c r="AM1019" i="1"/>
  <c r="AO1019" i="1"/>
  <c r="AE1019" i="1"/>
  <c r="AM1377" i="1"/>
  <c r="AO1377" i="1"/>
  <c r="AM1441" i="1"/>
  <c r="AO1441" i="1"/>
  <c r="AM1554" i="1"/>
  <c r="AE1554" i="1"/>
  <c r="AM1568" i="1"/>
  <c r="AO1568" i="1"/>
  <c r="AE1568" i="1"/>
  <c r="AM1709" i="1"/>
  <c r="AE1709" i="1"/>
  <c r="AM153" i="1"/>
  <c r="AM157" i="1"/>
  <c r="AM161" i="1"/>
  <c r="AM165" i="1"/>
  <c r="AM169" i="1"/>
  <c r="AM173" i="1"/>
  <c r="AM177" i="1"/>
  <c r="AM181" i="1"/>
  <c r="AM185" i="1"/>
  <c r="AM189" i="1"/>
  <c r="AM193" i="1"/>
  <c r="AM197" i="1"/>
  <c r="AM201" i="1"/>
  <c r="AM205" i="1"/>
  <c r="AM209" i="1"/>
  <c r="AM213" i="1"/>
  <c r="AM217" i="1"/>
  <c r="AM221" i="1"/>
  <c r="AM225" i="1"/>
  <c r="AM229" i="1"/>
  <c r="AM233" i="1"/>
  <c r="AM237" i="1"/>
  <c r="AM241" i="1"/>
  <c r="AM245" i="1"/>
  <c r="AM249" i="1"/>
  <c r="AM253" i="1"/>
  <c r="AM257" i="1"/>
  <c r="AM261" i="1"/>
  <c r="AM265" i="1"/>
  <c r="AM269" i="1"/>
  <c r="AM273" i="1"/>
  <c r="AM277" i="1"/>
  <c r="AM281" i="1"/>
  <c r="AM285" i="1"/>
  <c r="AM289" i="1"/>
  <c r="AM293" i="1"/>
  <c r="AM297" i="1"/>
  <c r="AM301" i="1"/>
  <c r="AM305" i="1"/>
  <c r="AM309" i="1"/>
  <c r="AM313" i="1"/>
  <c r="AM317" i="1"/>
  <c r="AM321" i="1"/>
  <c r="AM325" i="1"/>
  <c r="AM329" i="1"/>
  <c r="AM333" i="1"/>
  <c r="AM337" i="1"/>
  <c r="AM341" i="1"/>
  <c r="AM345" i="1"/>
  <c r="AO348" i="1"/>
  <c r="AM348" i="1"/>
  <c r="AM361" i="1"/>
  <c r="AO364" i="1"/>
  <c r="AM364" i="1"/>
  <c r="AE368" i="1"/>
  <c r="AM377" i="1"/>
  <c r="AO380" i="1"/>
  <c r="AM380" i="1"/>
  <c r="AM393" i="1"/>
  <c r="AO396" i="1"/>
  <c r="AM396" i="1"/>
  <c r="AE400" i="1"/>
  <c r="AM839" i="1"/>
  <c r="AO839" i="1"/>
  <c r="AM847" i="1"/>
  <c r="AO847" i="1"/>
  <c r="AM853" i="1"/>
  <c r="AE853" i="1"/>
  <c r="AM906" i="1"/>
  <c r="AO906" i="1"/>
  <c r="AO352" i="1"/>
  <c r="AM352" i="1"/>
  <c r="AO384" i="1"/>
  <c r="AM384" i="1"/>
  <c r="AO416" i="1"/>
  <c r="AM416" i="1"/>
  <c r="AE416" i="1"/>
  <c r="AO432" i="1"/>
  <c r="AM432" i="1"/>
  <c r="AE432" i="1"/>
  <c r="AO448" i="1"/>
  <c r="AM448" i="1"/>
  <c r="AE448" i="1"/>
  <c r="AO456" i="1"/>
  <c r="AM456" i="1"/>
  <c r="AE456" i="1"/>
  <c r="AO480" i="1"/>
  <c r="AM480" i="1"/>
  <c r="AE480" i="1"/>
  <c r="AM894" i="1"/>
  <c r="AE894" i="1"/>
  <c r="AM916" i="1"/>
  <c r="AO916" i="1"/>
  <c r="AM987" i="1"/>
  <c r="AO987" i="1"/>
  <c r="AE987" i="1"/>
  <c r="AM1039" i="1"/>
  <c r="AO1039" i="1"/>
  <c r="AE1039" i="1"/>
  <c r="AM1488" i="1"/>
  <c r="AO1488" i="1"/>
  <c r="AE1488" i="1"/>
  <c r="AM1693" i="1"/>
  <c r="AE1693" i="1"/>
  <c r="AM1801" i="1"/>
  <c r="AE1801" i="1"/>
  <c r="AE8" i="1"/>
  <c r="AE12" i="1"/>
  <c r="AE16" i="1"/>
  <c r="AE20" i="1"/>
  <c r="AE24" i="1"/>
  <c r="AE28" i="1"/>
  <c r="AE32" i="1"/>
  <c r="AE36" i="1"/>
  <c r="AE40" i="1"/>
  <c r="AE44" i="1"/>
  <c r="AE48" i="1"/>
  <c r="AE52" i="1"/>
  <c r="AE56" i="1"/>
  <c r="AE60" i="1"/>
  <c r="AE64" i="1"/>
  <c r="AE68" i="1"/>
  <c r="AE72" i="1"/>
  <c r="AE76" i="1"/>
  <c r="AE80" i="1"/>
  <c r="AE84" i="1"/>
  <c r="AE88" i="1"/>
  <c r="AE92" i="1"/>
  <c r="AE96" i="1"/>
  <c r="AE100" i="1"/>
  <c r="AE104" i="1"/>
  <c r="AE108" i="1"/>
  <c r="AE112" i="1"/>
  <c r="AE116" i="1"/>
  <c r="AE120" i="1"/>
  <c r="AE124" i="1"/>
  <c r="AE128" i="1"/>
  <c r="AE132" i="1"/>
  <c r="AE136" i="1"/>
  <c r="AE140" i="1"/>
  <c r="AE144" i="1"/>
  <c r="AE148" i="1"/>
  <c r="AE152" i="1"/>
  <c r="AE156" i="1"/>
  <c r="AE160" i="1"/>
  <c r="AE164" i="1"/>
  <c r="AE168" i="1"/>
  <c r="AE172" i="1"/>
  <c r="AE176" i="1"/>
  <c r="AE180" i="1"/>
  <c r="AE184" i="1"/>
  <c r="AE188" i="1"/>
  <c r="AE192" i="1"/>
  <c r="AE196" i="1"/>
  <c r="AE200" i="1"/>
  <c r="AE204" i="1"/>
  <c r="AE208" i="1"/>
  <c r="AE212" i="1"/>
  <c r="AE216" i="1"/>
  <c r="AE220" i="1"/>
  <c r="AE224" i="1"/>
  <c r="AE228" i="1"/>
  <c r="AE232" i="1"/>
  <c r="AE236" i="1"/>
  <c r="AE240" i="1"/>
  <c r="AE244" i="1"/>
  <c r="AE248" i="1"/>
  <c r="AE252" i="1"/>
  <c r="AE256" i="1"/>
  <c r="AE260" i="1"/>
  <c r="AE264" i="1"/>
  <c r="AE268" i="1"/>
  <c r="AE272" i="1"/>
  <c r="AE276" i="1"/>
  <c r="AE280" i="1"/>
  <c r="AE284" i="1"/>
  <c r="AE288" i="1"/>
  <c r="AE292" i="1"/>
  <c r="AE296" i="1"/>
  <c r="AE300" i="1"/>
  <c r="AE304" i="1"/>
  <c r="AE308" i="1"/>
  <c r="AE312" i="1"/>
  <c r="AE316" i="1"/>
  <c r="AE320" i="1"/>
  <c r="AE324" i="1"/>
  <c r="AE328" i="1"/>
  <c r="AE332" i="1"/>
  <c r="AE336" i="1"/>
  <c r="AE340" i="1"/>
  <c r="AE344" i="1"/>
  <c r="AE348" i="1"/>
  <c r="AM357" i="1"/>
  <c r="AO360" i="1"/>
  <c r="AM360" i="1"/>
  <c r="AE364" i="1"/>
  <c r="AM373" i="1"/>
  <c r="AO376" i="1"/>
  <c r="AM376" i="1"/>
  <c r="AE380" i="1"/>
  <c r="AM389" i="1"/>
  <c r="AO392" i="1"/>
  <c r="AM392" i="1"/>
  <c r="AE396" i="1"/>
  <c r="AO420" i="1"/>
  <c r="AM420" i="1"/>
  <c r="AE420" i="1"/>
  <c r="AO428" i="1"/>
  <c r="AM428" i="1"/>
  <c r="AE428" i="1"/>
  <c r="AO436" i="1"/>
  <c r="AM436" i="1"/>
  <c r="AE436" i="1"/>
  <c r="AO444" i="1"/>
  <c r="AM444" i="1"/>
  <c r="AE444" i="1"/>
  <c r="AO452" i="1"/>
  <c r="AM452" i="1"/>
  <c r="AE452" i="1"/>
  <c r="AO460" i="1"/>
  <c r="AM460" i="1"/>
  <c r="AE460" i="1"/>
  <c r="AO468" i="1"/>
  <c r="AM468" i="1"/>
  <c r="AE468" i="1"/>
  <c r="AO476" i="1"/>
  <c r="AM476" i="1"/>
  <c r="AE476" i="1"/>
  <c r="AO484" i="1"/>
  <c r="AM484" i="1"/>
  <c r="AE484" i="1"/>
  <c r="AO492" i="1"/>
  <c r="AM492" i="1"/>
  <c r="AE492" i="1"/>
  <c r="AM774" i="1"/>
  <c r="AO774" i="1"/>
  <c r="AE774" i="1"/>
  <c r="AM834" i="1"/>
  <c r="AE834" i="1"/>
  <c r="AO834" i="1"/>
  <c r="AM883" i="1"/>
  <c r="AE883" i="1"/>
  <c r="AO883" i="1"/>
  <c r="AM903" i="1"/>
  <c r="AE903" i="1"/>
  <c r="AO903" i="1"/>
  <c r="AM152" i="1"/>
  <c r="AM156" i="1"/>
  <c r="AM160" i="1"/>
  <c r="AM164" i="1"/>
  <c r="AM168" i="1"/>
  <c r="AM172" i="1"/>
  <c r="AM176" i="1"/>
  <c r="AM180" i="1"/>
  <c r="AM184" i="1"/>
  <c r="AM188" i="1"/>
  <c r="AM192" i="1"/>
  <c r="AM196" i="1"/>
  <c r="AM200" i="1"/>
  <c r="AM204" i="1"/>
  <c r="AM208" i="1"/>
  <c r="AM212" i="1"/>
  <c r="AM216" i="1"/>
  <c r="AM220" i="1"/>
  <c r="AM224" i="1"/>
  <c r="AM228" i="1"/>
  <c r="AM232" i="1"/>
  <c r="AM236" i="1"/>
  <c r="AM240" i="1"/>
  <c r="AM244" i="1"/>
  <c r="AM248" i="1"/>
  <c r="AM252" i="1"/>
  <c r="AM256" i="1"/>
  <c r="AM260" i="1"/>
  <c r="AM264" i="1"/>
  <c r="AM268" i="1"/>
  <c r="AM272" i="1"/>
  <c r="AM276" i="1"/>
  <c r="AM280" i="1"/>
  <c r="AM284" i="1"/>
  <c r="AM288" i="1"/>
  <c r="AM292" i="1"/>
  <c r="AM296" i="1"/>
  <c r="AM300" i="1"/>
  <c r="AM304" i="1"/>
  <c r="AM308" i="1"/>
  <c r="AM312" i="1"/>
  <c r="AM316" i="1"/>
  <c r="AM320" i="1"/>
  <c r="AM324" i="1"/>
  <c r="AM328" i="1"/>
  <c r="AM332" i="1"/>
  <c r="AM336" i="1"/>
  <c r="AM340" i="1"/>
  <c r="AM344" i="1"/>
  <c r="AM353" i="1"/>
  <c r="AO356" i="1"/>
  <c r="AM356" i="1"/>
  <c r="AE360" i="1"/>
  <c r="AM369" i="1"/>
  <c r="AO372" i="1"/>
  <c r="AM372" i="1"/>
  <c r="AE376" i="1"/>
  <c r="AM385" i="1"/>
  <c r="AO388" i="1"/>
  <c r="AM388" i="1"/>
  <c r="AE392" i="1"/>
  <c r="AO404" i="1"/>
  <c r="AM404" i="1"/>
  <c r="AO408" i="1"/>
  <c r="AE408" i="1"/>
  <c r="AM771" i="1"/>
  <c r="AO771" i="1"/>
  <c r="AM783" i="1"/>
  <c r="AO783" i="1"/>
  <c r="AM826" i="1"/>
  <c r="AE826" i="1"/>
  <c r="AO826" i="1"/>
  <c r="AM871" i="1"/>
  <c r="AE871" i="1"/>
  <c r="AM810" i="1"/>
  <c r="AE810" i="1"/>
  <c r="AM818" i="1"/>
  <c r="AE818" i="1"/>
  <c r="AM823" i="1"/>
  <c r="AO823" i="1"/>
  <c r="AM831" i="1"/>
  <c r="AO831" i="1"/>
  <c r="AM854" i="1"/>
  <c r="AE854" i="1"/>
  <c r="AM864" i="1"/>
  <c r="AE864" i="1"/>
  <c r="AM872" i="1"/>
  <c r="AE872" i="1"/>
  <c r="AM886" i="1"/>
  <c r="AE886" i="1"/>
  <c r="AM895" i="1"/>
  <c r="AE895" i="1"/>
  <c r="AM898" i="1"/>
  <c r="AO898" i="1"/>
  <c r="AM907" i="1"/>
  <c r="AE907" i="1"/>
  <c r="AM940" i="1"/>
  <c r="AO940" i="1"/>
  <c r="AM948" i="1"/>
  <c r="AO948" i="1"/>
  <c r="AM956" i="1"/>
  <c r="AO956" i="1"/>
  <c r="AM975" i="1"/>
  <c r="AO975" i="1"/>
  <c r="AE975" i="1"/>
  <c r="AM991" i="1"/>
  <c r="AO991" i="1"/>
  <c r="AE991" i="1"/>
  <c r="AM1007" i="1"/>
  <c r="AO1007" i="1"/>
  <c r="AE1007" i="1"/>
  <c r="AM1023" i="1"/>
  <c r="AO1023" i="1"/>
  <c r="AE1023" i="1"/>
  <c r="AM1047" i="1"/>
  <c r="AO1047" i="1"/>
  <c r="AE1047" i="1"/>
  <c r="AE412" i="1"/>
  <c r="AM770" i="1"/>
  <c r="AE770" i="1"/>
  <c r="AM794" i="1"/>
  <c r="AE794" i="1"/>
  <c r="AM802" i="1"/>
  <c r="AE802" i="1"/>
  <c r="AM807" i="1"/>
  <c r="AO807" i="1"/>
  <c r="AO810" i="1"/>
  <c r="AM815" i="1"/>
  <c r="AO815" i="1"/>
  <c r="AO818" i="1"/>
  <c r="AO854" i="1"/>
  <c r="AM859" i="1"/>
  <c r="AE859" i="1"/>
  <c r="AO864" i="1"/>
  <c r="AM867" i="1"/>
  <c r="AE867" i="1"/>
  <c r="AO872" i="1"/>
  <c r="AM875" i="1"/>
  <c r="AE875" i="1"/>
  <c r="AM878" i="1"/>
  <c r="AE878" i="1"/>
  <c r="AM887" i="1"/>
  <c r="AE887" i="1"/>
  <c r="AM890" i="1"/>
  <c r="AO890" i="1"/>
  <c r="AO895" i="1"/>
  <c r="AM899" i="1"/>
  <c r="AE899" i="1"/>
  <c r="AO907" i="1"/>
  <c r="AM910" i="1"/>
  <c r="AE910" i="1"/>
  <c r="AM927" i="1"/>
  <c r="AO927" i="1"/>
  <c r="AE927" i="1"/>
  <c r="AM963" i="1"/>
  <c r="AO963" i="1"/>
  <c r="AE963" i="1"/>
  <c r="AM979" i="1"/>
  <c r="AO979" i="1"/>
  <c r="AE979" i="1"/>
  <c r="AM995" i="1"/>
  <c r="AO995" i="1"/>
  <c r="AE995" i="1"/>
  <c r="AM1011" i="1"/>
  <c r="AO1011" i="1"/>
  <c r="AE1011" i="1"/>
  <c r="AM1027" i="1"/>
  <c r="AO1027" i="1"/>
  <c r="AE1027" i="1"/>
  <c r="AM1051" i="1"/>
  <c r="AO1051" i="1"/>
  <c r="AE1051" i="1"/>
  <c r="AM1055" i="1"/>
  <c r="AO1055" i="1"/>
  <c r="AE1055" i="1"/>
  <c r="AM1059" i="1"/>
  <c r="AO1059" i="1"/>
  <c r="AE1059" i="1"/>
  <c r="AE1063" i="1"/>
  <c r="AM1063" i="1"/>
  <c r="AE1089" i="1"/>
  <c r="AO1089" i="1"/>
  <c r="AM1089" i="1"/>
  <c r="AE1105" i="1"/>
  <c r="AO1105" i="1"/>
  <c r="AM1105" i="1"/>
  <c r="AO1175" i="1"/>
  <c r="AE1175" i="1"/>
  <c r="AM1175" i="1"/>
  <c r="AO770" i="1"/>
  <c r="AO775" i="1"/>
  <c r="AE778" i="1"/>
  <c r="AM786" i="1"/>
  <c r="AE786" i="1"/>
  <c r="AM791" i="1"/>
  <c r="AO791" i="1"/>
  <c r="AO794" i="1"/>
  <c r="AM799" i="1"/>
  <c r="AO799" i="1"/>
  <c r="AO802" i="1"/>
  <c r="AM842" i="1"/>
  <c r="AE842" i="1"/>
  <c r="AM850" i="1"/>
  <c r="AE850" i="1"/>
  <c r="AM860" i="1"/>
  <c r="AE860" i="1"/>
  <c r="AM868" i="1"/>
  <c r="AE868" i="1"/>
  <c r="AM876" i="1"/>
  <c r="AE876" i="1"/>
  <c r="AM879" i="1"/>
  <c r="AE879" i="1"/>
  <c r="AM882" i="1"/>
  <c r="AO882" i="1"/>
  <c r="AO887" i="1"/>
  <c r="AM891" i="1"/>
  <c r="AE891" i="1"/>
  <c r="AO899" i="1"/>
  <c r="AM902" i="1"/>
  <c r="AE902" i="1"/>
  <c r="AM911" i="1"/>
  <c r="AE911" i="1"/>
  <c r="AM919" i="1"/>
  <c r="AE919" i="1"/>
  <c r="AM924" i="1"/>
  <c r="AO924" i="1"/>
  <c r="AM944" i="1"/>
  <c r="AO944" i="1"/>
  <c r="AM952" i="1"/>
  <c r="AO952" i="1"/>
  <c r="AM967" i="1"/>
  <c r="AO967" i="1"/>
  <c r="AE967" i="1"/>
  <c r="AM983" i="1"/>
  <c r="AO983" i="1"/>
  <c r="AE983" i="1"/>
  <c r="AM999" i="1"/>
  <c r="AO999" i="1"/>
  <c r="AE999" i="1"/>
  <c r="AM1015" i="1"/>
  <c r="AO1015" i="1"/>
  <c r="AE1015" i="1"/>
  <c r="AM1031" i="1"/>
  <c r="AO1031" i="1"/>
  <c r="AE1031" i="1"/>
  <c r="AE1087" i="1"/>
  <c r="AM1087" i="1"/>
  <c r="AE1103" i="1"/>
  <c r="AM1103" i="1"/>
  <c r="AE1119" i="1"/>
  <c r="AM1119" i="1"/>
  <c r="AE1085" i="1"/>
  <c r="AO1085" i="1"/>
  <c r="AE1101" i="1"/>
  <c r="AO1101" i="1"/>
  <c r="AE1117" i="1"/>
  <c r="AO1117" i="1"/>
  <c r="AO1179" i="1"/>
  <c r="AE1179" i="1"/>
  <c r="AO1191" i="1"/>
  <c r="AE1191" i="1"/>
  <c r="AM1288" i="1"/>
  <c r="AO1288" i="1"/>
  <c r="AE1288" i="1"/>
  <c r="AM1357" i="1"/>
  <c r="AO1357" i="1"/>
  <c r="AM1421" i="1"/>
  <c r="AO1421" i="1"/>
  <c r="AE1081" i="1"/>
  <c r="AO1081" i="1"/>
  <c r="AE1097" i="1"/>
  <c r="AO1097" i="1"/>
  <c r="AE1113" i="1"/>
  <c r="AO1113" i="1"/>
  <c r="AM1195" i="1"/>
  <c r="AE1195" i="1"/>
  <c r="AM1320" i="1"/>
  <c r="AO1320" i="1"/>
  <c r="AE1320" i="1"/>
  <c r="AM1345" i="1"/>
  <c r="AO1345" i="1"/>
  <c r="AM1409" i="1"/>
  <c r="AO1409" i="1"/>
  <c r="AM1492" i="1"/>
  <c r="AO1492" i="1"/>
  <c r="AE1492" i="1"/>
  <c r="AM1570" i="1"/>
  <c r="AE1570" i="1"/>
  <c r="AM1675" i="1"/>
  <c r="AO1675" i="1"/>
  <c r="AE1675" i="1"/>
  <c r="AM1691" i="1"/>
  <c r="AO1691" i="1"/>
  <c r="AE1691" i="1"/>
  <c r="AM1707" i="1"/>
  <c r="AO1707" i="1"/>
  <c r="AE1707" i="1"/>
  <c r="AM1721" i="1"/>
  <c r="AE1721" i="1"/>
  <c r="AM1749" i="1"/>
  <c r="AE1749" i="1"/>
  <c r="AO790" i="1"/>
  <c r="AO806" i="1"/>
  <c r="AO822" i="1"/>
  <c r="AO838" i="1"/>
  <c r="AO923" i="1"/>
  <c r="AO932" i="1"/>
  <c r="AE935" i="1"/>
  <c r="AO939" i="1"/>
  <c r="AO943" i="1"/>
  <c r="AO947" i="1"/>
  <c r="AO951" i="1"/>
  <c r="AO955" i="1"/>
  <c r="AO959" i="1"/>
  <c r="AE962" i="1"/>
  <c r="AO966" i="1"/>
  <c r="AO970" i="1"/>
  <c r="AO974" i="1"/>
  <c r="AO978" i="1"/>
  <c r="AO982" i="1"/>
  <c r="AO986" i="1"/>
  <c r="AO990" i="1"/>
  <c r="AO994" i="1"/>
  <c r="AO998" i="1"/>
  <c r="AO1002" i="1"/>
  <c r="AO1006" i="1"/>
  <c r="AO1010" i="1"/>
  <c r="AO1014" i="1"/>
  <c r="AO1018" i="1"/>
  <c r="AO1022" i="1"/>
  <c r="AO1026" i="1"/>
  <c r="AO1030" i="1"/>
  <c r="AO1038" i="1"/>
  <c r="AO1046" i="1"/>
  <c r="AO1050" i="1"/>
  <c r="AE1053" i="1"/>
  <c r="AO1054" i="1"/>
  <c r="AE1057" i="1"/>
  <c r="AO1058" i="1"/>
  <c r="AE1061" i="1"/>
  <c r="AO1062" i="1"/>
  <c r="AE1077" i="1"/>
  <c r="AO1077" i="1"/>
  <c r="AM1079" i="1"/>
  <c r="AM1081" i="1"/>
  <c r="AE1093" i="1"/>
  <c r="AO1093" i="1"/>
  <c r="AM1095" i="1"/>
  <c r="AM1097" i="1"/>
  <c r="AE1109" i="1"/>
  <c r="AO1109" i="1"/>
  <c r="AM1111" i="1"/>
  <c r="AM1113" i="1"/>
  <c r="AO1163" i="1"/>
  <c r="AE1163" i="1"/>
  <c r="AO1195" i="1"/>
  <c r="AM1251" i="1"/>
  <c r="AO1251" i="1"/>
  <c r="AE1251" i="1"/>
  <c r="AM1389" i="1"/>
  <c r="AO1389" i="1"/>
  <c r="AM1453" i="1"/>
  <c r="AO1453" i="1"/>
  <c r="AM1484" i="1"/>
  <c r="AO1484" i="1"/>
  <c r="AE1484" i="1"/>
  <c r="AM1497" i="1"/>
  <c r="AO1497" i="1"/>
  <c r="AE1497" i="1"/>
  <c r="AM1563" i="1"/>
  <c r="AO1563" i="1"/>
  <c r="AE1563" i="1"/>
  <c r="AO1879" i="1"/>
  <c r="AE1879" i="1"/>
  <c r="AO1121" i="1"/>
  <c r="AO1125" i="1"/>
  <c r="AO1129" i="1"/>
  <c r="AO1133" i="1"/>
  <c r="AO1137" i="1"/>
  <c r="AO1141" i="1"/>
  <c r="AO1145" i="1"/>
  <c r="AO1149" i="1"/>
  <c r="AO1153" i="1"/>
  <c r="AO1157" i="1"/>
  <c r="AM1167" i="1"/>
  <c r="AM1187" i="1"/>
  <c r="AO1203" i="1"/>
  <c r="AO1211" i="1"/>
  <c r="AO1480" i="1"/>
  <c r="AO1485" i="1"/>
  <c r="AO1559" i="1"/>
  <c r="AO1564" i="1"/>
  <c r="AO1695" i="1"/>
  <c r="AO1711" i="1"/>
  <c r="AO1723" i="1"/>
  <c r="AM1183" i="1"/>
  <c r="AE1219" i="1"/>
  <c r="AE1227" i="1"/>
  <c r="AE1235" i="1"/>
  <c r="AO1243" i="1"/>
  <c r="AE1264" i="1"/>
  <c r="AE1266" i="1"/>
  <c r="AE1278" i="1"/>
  <c r="AO1304" i="1"/>
  <c r="AO1336" i="1"/>
  <c r="AO1361" i="1"/>
  <c r="AO1373" i="1"/>
  <c r="AO1393" i="1"/>
  <c r="AO1405" i="1"/>
  <c r="AO1425" i="1"/>
  <c r="AO1437" i="1"/>
  <c r="AO1457" i="1"/>
  <c r="AE1468" i="1"/>
  <c r="AO1469" i="1"/>
  <c r="AE1472" i="1"/>
  <c r="AO1473" i="1"/>
  <c r="AE1476" i="1"/>
  <c r="AE1481" i="1"/>
  <c r="AO1496" i="1"/>
  <c r="AE1500" i="1"/>
  <c r="AO1501" i="1"/>
  <c r="AE1504" i="1"/>
  <c r="AO1505" i="1"/>
  <c r="AE1555" i="1"/>
  <c r="AE1560" i="1"/>
  <c r="AE1562" i="1"/>
  <c r="AE1571" i="1"/>
  <c r="AO1727" i="1"/>
  <c r="AE1781" i="1"/>
  <c r="AE1797" i="1"/>
  <c r="AE1805" i="1"/>
  <c r="AE1875" i="1"/>
  <c r="AE1883" i="1"/>
  <c r="AO6" i="1"/>
  <c r="AG6" i="1"/>
  <c r="AO10" i="1"/>
  <c r="AG10" i="1"/>
  <c r="AO14" i="1"/>
  <c r="AG14" i="1"/>
  <c r="AO18" i="1"/>
  <c r="AG18" i="1"/>
  <c r="AO22" i="1"/>
  <c r="AG22" i="1"/>
  <c r="AO26" i="1"/>
  <c r="AG26" i="1"/>
  <c r="AO30" i="1"/>
  <c r="AG30" i="1"/>
  <c r="AO34" i="1"/>
  <c r="AG34" i="1"/>
  <c r="AO38" i="1"/>
  <c r="AG38" i="1"/>
  <c r="AO42" i="1"/>
  <c r="AG42" i="1"/>
  <c r="AO46" i="1"/>
  <c r="AG46" i="1"/>
  <c r="AO50" i="1"/>
  <c r="AG50" i="1"/>
  <c r="AO54" i="1"/>
  <c r="AG54" i="1"/>
  <c r="AO58" i="1"/>
  <c r="AG58" i="1"/>
  <c r="AO62" i="1"/>
  <c r="AG62" i="1"/>
  <c r="AO66" i="1"/>
  <c r="AG66" i="1"/>
  <c r="AO70" i="1"/>
  <c r="AG70" i="1"/>
  <c r="AO74" i="1"/>
  <c r="AG74" i="1"/>
  <c r="AO78" i="1"/>
  <c r="AG78" i="1"/>
  <c r="AO82" i="1"/>
  <c r="AG82" i="1"/>
  <c r="AO86" i="1"/>
  <c r="AG86" i="1"/>
  <c r="AO90" i="1"/>
  <c r="AG90" i="1"/>
  <c r="AO94" i="1"/>
  <c r="AG94" i="1"/>
  <c r="AO98" i="1"/>
  <c r="AG98" i="1"/>
  <c r="AO102" i="1"/>
  <c r="AG102" i="1"/>
  <c r="AO106" i="1"/>
  <c r="AG106" i="1"/>
  <c r="AO110" i="1"/>
  <c r="AG110" i="1"/>
  <c r="AO114" i="1"/>
  <c r="AG114" i="1"/>
  <c r="AO118" i="1"/>
  <c r="AG118" i="1"/>
  <c r="AO122" i="1"/>
  <c r="AG122" i="1"/>
  <c r="AO126" i="1"/>
  <c r="AG126" i="1"/>
  <c r="AO130" i="1"/>
  <c r="AG130" i="1"/>
  <c r="AO134" i="1"/>
  <c r="AG134" i="1"/>
  <c r="AO138" i="1"/>
  <c r="AG138" i="1"/>
  <c r="AO142" i="1"/>
  <c r="AG142" i="1"/>
  <c r="AO146" i="1"/>
  <c r="AG146" i="1"/>
  <c r="AM772" i="1"/>
  <c r="AO772" i="1"/>
  <c r="AE772" i="1"/>
  <c r="AM776" i="1"/>
  <c r="AO776" i="1"/>
  <c r="AE776" i="1"/>
  <c r="AM780" i="1"/>
  <c r="AO780" i="1"/>
  <c r="AE780" i="1"/>
  <c r="AM784" i="1"/>
  <c r="AO784" i="1"/>
  <c r="AE784" i="1"/>
  <c r="AM788" i="1"/>
  <c r="AO788" i="1"/>
  <c r="AE788" i="1"/>
  <c r="AM792" i="1"/>
  <c r="AO792" i="1"/>
  <c r="AE792" i="1"/>
  <c r="AM796" i="1"/>
  <c r="AO796" i="1"/>
  <c r="AE796" i="1"/>
  <c r="AM800" i="1"/>
  <c r="AO800" i="1"/>
  <c r="AE800" i="1"/>
  <c r="AM804" i="1"/>
  <c r="AO804" i="1"/>
  <c r="AE804" i="1"/>
  <c r="AM808" i="1"/>
  <c r="AO808" i="1"/>
  <c r="AE808" i="1"/>
  <c r="AM812" i="1"/>
  <c r="AO812" i="1"/>
  <c r="AE812" i="1"/>
  <c r="AM816" i="1"/>
  <c r="AO816" i="1"/>
  <c r="AE816" i="1"/>
  <c r="AM820" i="1"/>
  <c r="AO820" i="1"/>
  <c r="AE820" i="1"/>
  <c r="AM824" i="1"/>
  <c r="AO824" i="1"/>
  <c r="AE824" i="1"/>
  <c r="AM828" i="1"/>
  <c r="AO828" i="1"/>
  <c r="AE828" i="1"/>
  <c r="AM832" i="1"/>
  <c r="AO832" i="1"/>
  <c r="AE832" i="1"/>
  <c r="AM836" i="1"/>
  <c r="AO836" i="1"/>
  <c r="AE836" i="1"/>
  <c r="AM840" i="1"/>
  <c r="AO840" i="1"/>
  <c r="AE840" i="1"/>
  <c r="AM844" i="1"/>
  <c r="AO844" i="1"/>
  <c r="AE844" i="1"/>
  <c r="AM848" i="1"/>
  <c r="AO848" i="1"/>
  <c r="AE848" i="1"/>
  <c r="AM852" i="1"/>
  <c r="AO852" i="1"/>
  <c r="AE852" i="1"/>
  <c r="AE6" i="1"/>
  <c r="AO9" i="1"/>
  <c r="AG9" i="1"/>
  <c r="AE10" i="1"/>
  <c r="AO13" i="1"/>
  <c r="AG13" i="1"/>
  <c r="AE14" i="1"/>
  <c r="AO17" i="1"/>
  <c r="AG17" i="1"/>
  <c r="AE18" i="1"/>
  <c r="AO21" i="1"/>
  <c r="AG21" i="1"/>
  <c r="AE22" i="1"/>
  <c r="AO25" i="1"/>
  <c r="AG25" i="1"/>
  <c r="AE26" i="1"/>
  <c r="AO29" i="1"/>
  <c r="AG29" i="1"/>
  <c r="AE30" i="1"/>
  <c r="AO33" i="1"/>
  <c r="AG33" i="1"/>
  <c r="AE34" i="1"/>
  <c r="AO37" i="1"/>
  <c r="AG37" i="1"/>
  <c r="AE38" i="1"/>
  <c r="AO41" i="1"/>
  <c r="AG41" i="1"/>
  <c r="AE42" i="1"/>
  <c r="AO45" i="1"/>
  <c r="AG45" i="1"/>
  <c r="AE46" i="1"/>
  <c r="AO49" i="1"/>
  <c r="AG49" i="1"/>
  <c r="AE50" i="1"/>
  <c r="AO53" i="1"/>
  <c r="AG53" i="1"/>
  <c r="AE54" i="1"/>
  <c r="AO57" i="1"/>
  <c r="AG57" i="1"/>
  <c r="AE58" i="1"/>
  <c r="AO61" i="1"/>
  <c r="AG61" i="1"/>
  <c r="AE62" i="1"/>
  <c r="AO65" i="1"/>
  <c r="AG65" i="1"/>
  <c r="AE66" i="1"/>
  <c r="AO69" i="1"/>
  <c r="AG69" i="1"/>
  <c r="AE70" i="1"/>
  <c r="AO73" i="1"/>
  <c r="AG73" i="1"/>
  <c r="AE74" i="1"/>
  <c r="AO77" i="1"/>
  <c r="AG77" i="1"/>
  <c r="AE78" i="1"/>
  <c r="AO81" i="1"/>
  <c r="AG81" i="1"/>
  <c r="AE82" i="1"/>
  <c r="AO85" i="1"/>
  <c r="AG85" i="1"/>
  <c r="AE86" i="1"/>
  <c r="AO89" i="1"/>
  <c r="AG89" i="1"/>
  <c r="AE90" i="1"/>
  <c r="AO93" i="1"/>
  <c r="AG93" i="1"/>
  <c r="AE94" i="1"/>
  <c r="AO97" i="1"/>
  <c r="AG97" i="1"/>
  <c r="AE98" i="1"/>
  <c r="AO101" i="1"/>
  <c r="AG101" i="1"/>
  <c r="AE102" i="1"/>
  <c r="AO105" i="1"/>
  <c r="AG105" i="1"/>
  <c r="AE106" i="1"/>
  <c r="AO109" i="1"/>
  <c r="AG109" i="1"/>
  <c r="AE110" i="1"/>
  <c r="AO113" i="1"/>
  <c r="AG113" i="1"/>
  <c r="AE114" i="1"/>
  <c r="AO117" i="1"/>
  <c r="AG117" i="1"/>
  <c r="AE118" i="1"/>
  <c r="AO121" i="1"/>
  <c r="AG121" i="1"/>
  <c r="AE122" i="1"/>
  <c r="AO125" i="1"/>
  <c r="AG125" i="1"/>
  <c r="AE126" i="1"/>
  <c r="AO129" i="1"/>
  <c r="AG129" i="1"/>
  <c r="AE130" i="1"/>
  <c r="AO133" i="1"/>
  <c r="AG133" i="1"/>
  <c r="AE134" i="1"/>
  <c r="AO137" i="1"/>
  <c r="AG137" i="1"/>
  <c r="AE138" i="1"/>
  <c r="AO141" i="1"/>
  <c r="AG141" i="1"/>
  <c r="AE142" i="1"/>
  <c r="AO145" i="1"/>
  <c r="AG145" i="1"/>
  <c r="AE146" i="1"/>
  <c r="AO149" i="1"/>
  <c r="AG149" i="1"/>
  <c r="AE150" i="1"/>
  <c r="AM151" i="1"/>
  <c r="AE154" i="1"/>
  <c r="AM155" i="1"/>
  <c r="AE158" i="1"/>
  <c r="AM159" i="1"/>
  <c r="AE162" i="1"/>
  <c r="AM163" i="1"/>
  <c r="AE166" i="1"/>
  <c r="AM167" i="1"/>
  <c r="AE170" i="1"/>
  <c r="AM171" i="1"/>
  <c r="AE174" i="1"/>
  <c r="AM175" i="1"/>
  <c r="AE178" i="1"/>
  <c r="AM179" i="1"/>
  <c r="AE182" i="1"/>
  <c r="AM183" i="1"/>
  <c r="AE186" i="1"/>
  <c r="AM187" i="1"/>
  <c r="AE190" i="1"/>
  <c r="AM191" i="1"/>
  <c r="AE194" i="1"/>
  <c r="AM195" i="1"/>
  <c r="AE198" i="1"/>
  <c r="AM199" i="1"/>
  <c r="AE202" i="1"/>
  <c r="AM203" i="1"/>
  <c r="AE206" i="1"/>
  <c r="AM207" i="1"/>
  <c r="AE210" i="1"/>
  <c r="AM211" i="1"/>
  <c r="AE214" i="1"/>
  <c r="AM215" i="1"/>
  <c r="AE218" i="1"/>
  <c r="AM219" i="1"/>
  <c r="AE222" i="1"/>
  <c r="AM223" i="1"/>
  <c r="AE226" i="1"/>
  <c r="AM227" i="1"/>
  <c r="AE230" i="1"/>
  <c r="AM231" i="1"/>
  <c r="AE234" i="1"/>
  <c r="AM235" i="1"/>
  <c r="AE238" i="1"/>
  <c r="AM239" i="1"/>
  <c r="AE242" i="1"/>
  <c r="AM243" i="1"/>
  <c r="AE246" i="1"/>
  <c r="AM247" i="1"/>
  <c r="AE250" i="1"/>
  <c r="AM251" i="1"/>
  <c r="AE254" i="1"/>
  <c r="AM255" i="1"/>
  <c r="AE258" i="1"/>
  <c r="AM259" i="1"/>
  <c r="AE262" i="1"/>
  <c r="AM263" i="1"/>
  <c r="AE266" i="1"/>
  <c r="AM267" i="1"/>
  <c r="AE270" i="1"/>
  <c r="AM271" i="1"/>
  <c r="AE274" i="1"/>
  <c r="AM275" i="1"/>
  <c r="AE278" i="1"/>
  <c r="AM279" i="1"/>
  <c r="AE282" i="1"/>
  <c r="AM283" i="1"/>
  <c r="AE286" i="1"/>
  <c r="AM287" i="1"/>
  <c r="AE290" i="1"/>
  <c r="AM291" i="1"/>
  <c r="AE294" i="1"/>
  <c r="AM295" i="1"/>
  <c r="AE298" i="1"/>
  <c r="AM299" i="1"/>
  <c r="AE302" i="1"/>
  <c r="AM303" i="1"/>
  <c r="AE306" i="1"/>
  <c r="AM307" i="1"/>
  <c r="AE310" i="1"/>
  <c r="AM311" i="1"/>
  <c r="AE314" i="1"/>
  <c r="AM315" i="1"/>
  <c r="AE318" i="1"/>
  <c r="AM319" i="1"/>
  <c r="AE322" i="1"/>
  <c r="AM323" i="1"/>
  <c r="AE326" i="1"/>
  <c r="AM327" i="1"/>
  <c r="AE330" i="1"/>
  <c r="AM331" i="1"/>
  <c r="AE334" i="1"/>
  <c r="AM335" i="1"/>
  <c r="AE338" i="1"/>
  <c r="AM339" i="1"/>
  <c r="AE342" i="1"/>
  <c r="AM343" i="1"/>
  <c r="AE346" i="1"/>
  <c r="AM347" i="1"/>
  <c r="AE350" i="1"/>
  <c r="AM351" i="1"/>
  <c r="AE354" i="1"/>
  <c r="AM355" i="1"/>
  <c r="AE358" i="1"/>
  <c r="AM359" i="1"/>
  <c r="AE362" i="1"/>
  <c r="AM363" i="1"/>
  <c r="AE366" i="1"/>
  <c r="AM367" i="1"/>
  <c r="AE370" i="1"/>
  <c r="AM371" i="1"/>
  <c r="AE374" i="1"/>
  <c r="AM375" i="1"/>
  <c r="AE378" i="1"/>
  <c r="AM379" i="1"/>
  <c r="AE382" i="1"/>
  <c r="AM383" i="1"/>
  <c r="AE386" i="1"/>
  <c r="AM387" i="1"/>
  <c r="AE390" i="1"/>
  <c r="AM391" i="1"/>
  <c r="AE394" i="1"/>
  <c r="AM395" i="1"/>
  <c r="AE398" i="1"/>
  <c r="AM399" i="1"/>
  <c r="AE402" i="1"/>
  <c r="AM403" i="1"/>
  <c r="AE407" i="1"/>
  <c r="AM408" i="1"/>
  <c r="AE411" i="1"/>
  <c r="AM412" i="1"/>
  <c r="AE415" i="1"/>
  <c r="AE419" i="1"/>
  <c r="AE423" i="1"/>
  <c r="AE427" i="1"/>
  <c r="AE431" i="1"/>
  <c r="AE435" i="1"/>
  <c r="AE439" i="1"/>
  <c r="AE443" i="1"/>
  <c r="AE447" i="1"/>
  <c r="AE451" i="1"/>
  <c r="AE455" i="1"/>
  <c r="AE459" i="1"/>
  <c r="AE463" i="1"/>
  <c r="AE467" i="1"/>
  <c r="AE471" i="1"/>
  <c r="AE475" i="1"/>
  <c r="AE479" i="1"/>
  <c r="AE483" i="1"/>
  <c r="AE487" i="1"/>
  <c r="AE491" i="1"/>
  <c r="AE495" i="1"/>
  <c r="AO497" i="1"/>
  <c r="AM497" i="1"/>
  <c r="AO499" i="1"/>
  <c r="AM499" i="1"/>
  <c r="AO501" i="1"/>
  <c r="AM501" i="1"/>
  <c r="AO503" i="1"/>
  <c r="AM503" i="1"/>
  <c r="AO505" i="1"/>
  <c r="AM505" i="1"/>
  <c r="AO507" i="1"/>
  <c r="AM507" i="1"/>
  <c r="AO509" i="1"/>
  <c r="AM509" i="1"/>
  <c r="AO511" i="1"/>
  <c r="AM511" i="1"/>
  <c r="AO513" i="1"/>
  <c r="AM513" i="1"/>
  <c r="AO515" i="1"/>
  <c r="AM515" i="1"/>
  <c r="AO517" i="1"/>
  <c r="AM517" i="1"/>
  <c r="AO519" i="1"/>
  <c r="AM519" i="1"/>
  <c r="AO521" i="1"/>
  <c r="AM521" i="1"/>
  <c r="AO523" i="1"/>
  <c r="AM523" i="1"/>
  <c r="AO525" i="1"/>
  <c r="AM525" i="1"/>
  <c r="AO527" i="1"/>
  <c r="AM527" i="1"/>
  <c r="AO529" i="1"/>
  <c r="AM529" i="1"/>
  <c r="AO531" i="1"/>
  <c r="AM531" i="1"/>
  <c r="AO533" i="1"/>
  <c r="AM533" i="1"/>
  <c r="AO535" i="1"/>
  <c r="AM535" i="1"/>
  <c r="AO537" i="1"/>
  <c r="AM537" i="1"/>
  <c r="AO539" i="1"/>
  <c r="AM539" i="1"/>
  <c r="AO541" i="1"/>
  <c r="AM541" i="1"/>
  <c r="AO543" i="1"/>
  <c r="AM543" i="1"/>
  <c r="AO545" i="1"/>
  <c r="AM545" i="1"/>
  <c r="AO547" i="1"/>
  <c r="AM547" i="1"/>
  <c r="AO549" i="1"/>
  <c r="AM549" i="1"/>
  <c r="AO551" i="1"/>
  <c r="AM551" i="1"/>
  <c r="AO553" i="1"/>
  <c r="AM553" i="1"/>
  <c r="AO555" i="1"/>
  <c r="AM555" i="1"/>
  <c r="AO557" i="1"/>
  <c r="AM557" i="1"/>
  <c r="AO559" i="1"/>
  <c r="AM559" i="1"/>
  <c r="AO561" i="1"/>
  <c r="AM561" i="1"/>
  <c r="AO563" i="1"/>
  <c r="AM563" i="1"/>
  <c r="AO565" i="1"/>
  <c r="AM565" i="1"/>
  <c r="AO567" i="1"/>
  <c r="AM567" i="1"/>
  <c r="AO569" i="1"/>
  <c r="AM569" i="1"/>
  <c r="AO571" i="1"/>
  <c r="AM571" i="1"/>
  <c r="AO573" i="1"/>
  <c r="AM573" i="1"/>
  <c r="AO575" i="1"/>
  <c r="AM575" i="1"/>
  <c r="AO577" i="1"/>
  <c r="AM577" i="1"/>
  <c r="AO579" i="1"/>
  <c r="AM579" i="1"/>
  <c r="AO581" i="1"/>
  <c r="AM581" i="1"/>
  <c r="AO583" i="1"/>
  <c r="AM583" i="1"/>
  <c r="AO585" i="1"/>
  <c r="AM585" i="1"/>
  <c r="AO587" i="1"/>
  <c r="AM587" i="1"/>
  <c r="AO589" i="1"/>
  <c r="AM589" i="1"/>
  <c r="AO591" i="1"/>
  <c r="AM591" i="1"/>
  <c r="AO593" i="1"/>
  <c r="AM593" i="1"/>
  <c r="AO595" i="1"/>
  <c r="AM595" i="1"/>
  <c r="AO597" i="1"/>
  <c r="AM597" i="1"/>
  <c r="AO599" i="1"/>
  <c r="AM599" i="1"/>
  <c r="AO601" i="1"/>
  <c r="AM601" i="1"/>
  <c r="AO603" i="1"/>
  <c r="AM603" i="1"/>
  <c r="AO605" i="1"/>
  <c r="AM605" i="1"/>
  <c r="AO607" i="1"/>
  <c r="AM607" i="1"/>
  <c r="AO609" i="1"/>
  <c r="AM609" i="1"/>
  <c r="AO611" i="1"/>
  <c r="AM611" i="1"/>
  <c r="AO613" i="1"/>
  <c r="AM613" i="1"/>
  <c r="AO615" i="1"/>
  <c r="AM615" i="1"/>
  <c r="AO617" i="1"/>
  <c r="AM617" i="1"/>
  <c r="AO619" i="1"/>
  <c r="AM619" i="1"/>
  <c r="AO621" i="1"/>
  <c r="AM621" i="1"/>
  <c r="AO623" i="1"/>
  <c r="AM623" i="1"/>
  <c r="AO625" i="1"/>
  <c r="AM625" i="1"/>
  <c r="AO627" i="1"/>
  <c r="AM627" i="1"/>
  <c r="AO629" i="1"/>
  <c r="AM629" i="1"/>
  <c r="AO631" i="1"/>
  <c r="AM631" i="1"/>
  <c r="AO633" i="1"/>
  <c r="AM633" i="1"/>
  <c r="AO635" i="1"/>
  <c r="AM635" i="1"/>
  <c r="AO637" i="1"/>
  <c r="AM637" i="1"/>
  <c r="AO639" i="1"/>
  <c r="AM639" i="1"/>
  <c r="AO641" i="1"/>
  <c r="AM641" i="1"/>
  <c r="AO643" i="1"/>
  <c r="AM643" i="1"/>
  <c r="AO645" i="1"/>
  <c r="AM645" i="1"/>
  <c r="AO647" i="1"/>
  <c r="AM647" i="1"/>
  <c r="AO649" i="1"/>
  <c r="AM649" i="1"/>
  <c r="AO651" i="1"/>
  <c r="AM651" i="1"/>
  <c r="AO653" i="1"/>
  <c r="AM653" i="1"/>
  <c r="AO655" i="1"/>
  <c r="AM655" i="1"/>
  <c r="AO657" i="1"/>
  <c r="AM657" i="1"/>
  <c r="AO659" i="1"/>
  <c r="AM659" i="1"/>
  <c r="AO661" i="1"/>
  <c r="AM661" i="1"/>
  <c r="AO663" i="1"/>
  <c r="AM663" i="1"/>
  <c r="AO665" i="1"/>
  <c r="AM665" i="1"/>
  <c r="AO667" i="1"/>
  <c r="AM667" i="1"/>
  <c r="AO669" i="1"/>
  <c r="AM669" i="1"/>
  <c r="AO671" i="1"/>
  <c r="AM671" i="1"/>
  <c r="AO673" i="1"/>
  <c r="AM673" i="1"/>
  <c r="AO675" i="1"/>
  <c r="AM675" i="1"/>
  <c r="AO677" i="1"/>
  <c r="AM677" i="1"/>
  <c r="AO679" i="1"/>
  <c r="AM679" i="1"/>
  <c r="AO681" i="1"/>
  <c r="AM681" i="1"/>
  <c r="AO683" i="1"/>
  <c r="AM683" i="1"/>
  <c r="AO685" i="1"/>
  <c r="AM685" i="1"/>
  <c r="AO687" i="1"/>
  <c r="AM687" i="1"/>
  <c r="AO689" i="1"/>
  <c r="AM689" i="1"/>
  <c r="AO691" i="1"/>
  <c r="AM691" i="1"/>
  <c r="AO693" i="1"/>
  <c r="AM693" i="1"/>
  <c r="AO695" i="1"/>
  <c r="AM695" i="1"/>
  <c r="AO697" i="1"/>
  <c r="AM697" i="1"/>
  <c r="AO699" i="1"/>
  <c r="AM699" i="1"/>
  <c r="AO701" i="1"/>
  <c r="AM701" i="1"/>
  <c r="AO703" i="1"/>
  <c r="AM703" i="1"/>
  <c r="AO705" i="1"/>
  <c r="AM705" i="1"/>
  <c r="AO707" i="1"/>
  <c r="AM707" i="1"/>
  <c r="AO709" i="1"/>
  <c r="AM709" i="1"/>
  <c r="AO711" i="1"/>
  <c r="AM711" i="1"/>
  <c r="AO713" i="1"/>
  <c r="AM713" i="1"/>
  <c r="AO715" i="1"/>
  <c r="AM715" i="1"/>
  <c r="AO717" i="1"/>
  <c r="AM717" i="1"/>
  <c r="AO719" i="1"/>
  <c r="AM719" i="1"/>
  <c r="AO721" i="1"/>
  <c r="AM721" i="1"/>
  <c r="AO723" i="1"/>
  <c r="AM723" i="1"/>
  <c r="AO725" i="1"/>
  <c r="AM725" i="1"/>
  <c r="AO727" i="1"/>
  <c r="AM727" i="1"/>
  <c r="AO729" i="1"/>
  <c r="AM729" i="1"/>
  <c r="AO731" i="1"/>
  <c r="AM731" i="1"/>
  <c r="AO733" i="1"/>
  <c r="AM733" i="1"/>
  <c r="AO735" i="1"/>
  <c r="AM735" i="1"/>
  <c r="AO737" i="1"/>
  <c r="AM737" i="1"/>
  <c r="AO739" i="1"/>
  <c r="AM739" i="1"/>
  <c r="AO741" i="1"/>
  <c r="AM741" i="1"/>
  <c r="AO743" i="1"/>
  <c r="AM743" i="1"/>
  <c r="AO745" i="1"/>
  <c r="AM745" i="1"/>
  <c r="AO747" i="1"/>
  <c r="AM747" i="1"/>
  <c r="AO749" i="1"/>
  <c r="AM749" i="1"/>
  <c r="AO751" i="1"/>
  <c r="AM751" i="1"/>
  <c r="AO753" i="1"/>
  <c r="AM753" i="1"/>
  <c r="AO755" i="1"/>
  <c r="AM755" i="1"/>
  <c r="AO757" i="1"/>
  <c r="AM757" i="1"/>
  <c r="AO759" i="1"/>
  <c r="AM759" i="1"/>
  <c r="AO761" i="1"/>
  <c r="AM761" i="1"/>
  <c r="AO763" i="1"/>
  <c r="AM763" i="1"/>
  <c r="AO765" i="1"/>
  <c r="AM765" i="1"/>
  <c r="AO767" i="1"/>
  <c r="AM767" i="1"/>
  <c r="AM769" i="1"/>
  <c r="AO769" i="1"/>
  <c r="AM773" i="1"/>
  <c r="AO773" i="1"/>
  <c r="AM777" i="1"/>
  <c r="AO777" i="1"/>
  <c r="AM781" i="1"/>
  <c r="AO781" i="1"/>
  <c r="AM785" i="1"/>
  <c r="AO785" i="1"/>
  <c r="AM789" i="1"/>
  <c r="AO789" i="1"/>
  <c r="AM793" i="1"/>
  <c r="AO793" i="1"/>
  <c r="AM797" i="1"/>
  <c r="AO797" i="1"/>
  <c r="AM801" i="1"/>
  <c r="AO801" i="1"/>
  <c r="AM805" i="1"/>
  <c r="AO805" i="1"/>
  <c r="AM809" i="1"/>
  <c r="AO809" i="1"/>
  <c r="AM813" i="1"/>
  <c r="AO813" i="1"/>
  <c r="AM817" i="1"/>
  <c r="AO817" i="1"/>
  <c r="AM821" i="1"/>
  <c r="AO821" i="1"/>
  <c r="AM825" i="1"/>
  <c r="AO825" i="1"/>
  <c r="AM829" i="1"/>
  <c r="AO829" i="1"/>
  <c r="AM833" i="1"/>
  <c r="AO833" i="1"/>
  <c r="AM837" i="1"/>
  <c r="AO837" i="1"/>
  <c r="AM841" i="1"/>
  <c r="AO841" i="1"/>
  <c r="AM845" i="1"/>
  <c r="AO845" i="1"/>
  <c r="AM849" i="1"/>
  <c r="AO849" i="1"/>
  <c r="AM6" i="1"/>
  <c r="AO8" i="1"/>
  <c r="AG8" i="1"/>
  <c r="AE9" i="1"/>
  <c r="AM10" i="1"/>
  <c r="AO12" i="1"/>
  <c r="AG12" i="1"/>
  <c r="AE13" i="1"/>
  <c r="AM14" i="1"/>
  <c r="AO16" i="1"/>
  <c r="AG16" i="1"/>
  <c r="AE17" i="1"/>
  <c r="AM18" i="1"/>
  <c r="AO20" i="1"/>
  <c r="AG20" i="1"/>
  <c r="AE21" i="1"/>
  <c r="AM22" i="1"/>
  <c r="AO24" i="1"/>
  <c r="AG24" i="1"/>
  <c r="AE25" i="1"/>
  <c r="AM26" i="1"/>
  <c r="AO28" i="1"/>
  <c r="AG28" i="1"/>
  <c r="AE29" i="1"/>
  <c r="AM30" i="1"/>
  <c r="AO32" i="1"/>
  <c r="AG32" i="1"/>
  <c r="AE33" i="1"/>
  <c r="AM34" i="1"/>
  <c r="AO36" i="1"/>
  <c r="AG36" i="1"/>
  <c r="AE37" i="1"/>
  <c r="AM38" i="1"/>
  <c r="AO40" i="1"/>
  <c r="AG40" i="1"/>
  <c r="AE41" i="1"/>
  <c r="AM42" i="1"/>
  <c r="AO44" i="1"/>
  <c r="AG44" i="1"/>
  <c r="AE45" i="1"/>
  <c r="AM46" i="1"/>
  <c r="AO48" i="1"/>
  <c r="AG48" i="1"/>
  <c r="AE49" i="1"/>
  <c r="AM50" i="1"/>
  <c r="AO52" i="1"/>
  <c r="AG52" i="1"/>
  <c r="AE53" i="1"/>
  <c r="AM54" i="1"/>
  <c r="AO56" i="1"/>
  <c r="AG56" i="1"/>
  <c r="AE57" i="1"/>
  <c r="AM58" i="1"/>
  <c r="AO60" i="1"/>
  <c r="AG60" i="1"/>
  <c r="AE61" i="1"/>
  <c r="AM62" i="1"/>
  <c r="AO64" i="1"/>
  <c r="AG64" i="1"/>
  <c r="AE65" i="1"/>
  <c r="AM66" i="1"/>
  <c r="AO68" i="1"/>
  <c r="AG68" i="1"/>
  <c r="AE69" i="1"/>
  <c r="AM70" i="1"/>
  <c r="AO72" i="1"/>
  <c r="AG72" i="1"/>
  <c r="AE73" i="1"/>
  <c r="AM74" i="1"/>
  <c r="AO76" i="1"/>
  <c r="AG76" i="1"/>
  <c r="AE77" i="1"/>
  <c r="AM78" i="1"/>
  <c r="AO80" i="1"/>
  <c r="AG80" i="1"/>
  <c r="AE81" i="1"/>
  <c r="AM82" i="1"/>
  <c r="AO84" i="1"/>
  <c r="AG84" i="1"/>
  <c r="AE85" i="1"/>
  <c r="AM86" i="1"/>
  <c r="AO88" i="1"/>
  <c r="AG88" i="1"/>
  <c r="AE89" i="1"/>
  <c r="AM90" i="1"/>
  <c r="AO92" i="1"/>
  <c r="AG92" i="1"/>
  <c r="AE93" i="1"/>
  <c r="AM94" i="1"/>
  <c r="AO96" i="1"/>
  <c r="AG96" i="1"/>
  <c r="AE97" i="1"/>
  <c r="AM98" i="1"/>
  <c r="AO100" i="1"/>
  <c r="AG100" i="1"/>
  <c r="AE101" i="1"/>
  <c r="AM102" i="1"/>
  <c r="AO104" i="1"/>
  <c r="AG104" i="1"/>
  <c r="AE105" i="1"/>
  <c r="AM106" i="1"/>
  <c r="AO108" i="1"/>
  <c r="AG108" i="1"/>
  <c r="AE109" i="1"/>
  <c r="AM110" i="1"/>
  <c r="AO112" i="1"/>
  <c r="AG112" i="1"/>
  <c r="AE113" i="1"/>
  <c r="AM114" i="1"/>
  <c r="AO116" i="1"/>
  <c r="AG116" i="1"/>
  <c r="AE117" i="1"/>
  <c r="AM118" i="1"/>
  <c r="AO120" i="1"/>
  <c r="AG120" i="1"/>
  <c r="AE121" i="1"/>
  <c r="AM122" i="1"/>
  <c r="AO124" i="1"/>
  <c r="AG124" i="1"/>
  <c r="AE125" i="1"/>
  <c r="AM126" i="1"/>
  <c r="AO128" i="1"/>
  <c r="AG128" i="1"/>
  <c r="AE129" i="1"/>
  <c r="AM130" i="1"/>
  <c r="AO132" i="1"/>
  <c r="AG132" i="1"/>
  <c r="AE133" i="1"/>
  <c r="AM134" i="1"/>
  <c r="AO136" i="1"/>
  <c r="AG136" i="1"/>
  <c r="AE137" i="1"/>
  <c r="AM138" i="1"/>
  <c r="AO140" i="1"/>
  <c r="AG140" i="1"/>
  <c r="AE141" i="1"/>
  <c r="AM142" i="1"/>
  <c r="AO144" i="1"/>
  <c r="AG144" i="1"/>
  <c r="AE145" i="1"/>
  <c r="AM146" i="1"/>
  <c r="AO148" i="1"/>
  <c r="AG148" i="1"/>
  <c r="AE149" i="1"/>
  <c r="AM150" i="1"/>
  <c r="AE153" i="1"/>
  <c r="AM154" i="1"/>
  <c r="AE157" i="1"/>
  <c r="AM158" i="1"/>
  <c r="AE161" i="1"/>
  <c r="AM162" i="1"/>
  <c r="AE165" i="1"/>
  <c r="AM166" i="1"/>
  <c r="AE169" i="1"/>
  <c r="AM170" i="1"/>
  <c r="AE173" i="1"/>
  <c r="AM174" i="1"/>
  <c r="AE177" i="1"/>
  <c r="AM178" i="1"/>
  <c r="AE181" i="1"/>
  <c r="AM182" i="1"/>
  <c r="AE185" i="1"/>
  <c r="AM186" i="1"/>
  <c r="AE189" i="1"/>
  <c r="AM190" i="1"/>
  <c r="AE193" i="1"/>
  <c r="AM194" i="1"/>
  <c r="AE197" i="1"/>
  <c r="AM198" i="1"/>
  <c r="AE201" i="1"/>
  <c r="AM202" i="1"/>
  <c r="AE205" i="1"/>
  <c r="AM206" i="1"/>
  <c r="AE209" i="1"/>
  <c r="AM210" i="1"/>
  <c r="AE213" i="1"/>
  <c r="AM214" i="1"/>
  <c r="AE217" i="1"/>
  <c r="AM218" i="1"/>
  <c r="AE221" i="1"/>
  <c r="AM222" i="1"/>
  <c r="AE225" i="1"/>
  <c r="AM226" i="1"/>
  <c r="AE229" i="1"/>
  <c r="AM230" i="1"/>
  <c r="AE233" i="1"/>
  <c r="AM234" i="1"/>
  <c r="AE237" i="1"/>
  <c r="AM238" i="1"/>
  <c r="AE241" i="1"/>
  <c r="AM242" i="1"/>
  <c r="AE245" i="1"/>
  <c r="AM246" i="1"/>
  <c r="AE249" i="1"/>
  <c r="AM250" i="1"/>
  <c r="AE253" i="1"/>
  <c r="AM254" i="1"/>
  <c r="AE257" i="1"/>
  <c r="AM258" i="1"/>
  <c r="AE261" i="1"/>
  <c r="AM262" i="1"/>
  <c r="AE265" i="1"/>
  <c r="AM266" i="1"/>
  <c r="AE269" i="1"/>
  <c r="AM270" i="1"/>
  <c r="AE273" i="1"/>
  <c r="AM274" i="1"/>
  <c r="AE277" i="1"/>
  <c r="AM278" i="1"/>
  <c r="AE281" i="1"/>
  <c r="AM282" i="1"/>
  <c r="AE285" i="1"/>
  <c r="AM286" i="1"/>
  <c r="AE289" i="1"/>
  <c r="AM290" i="1"/>
  <c r="AE293" i="1"/>
  <c r="AM294" i="1"/>
  <c r="AE297" i="1"/>
  <c r="AM298" i="1"/>
  <c r="AE301" i="1"/>
  <c r="AM302" i="1"/>
  <c r="AE305" i="1"/>
  <c r="AM306" i="1"/>
  <c r="AE309" i="1"/>
  <c r="AM310" i="1"/>
  <c r="AE313" i="1"/>
  <c r="AM314" i="1"/>
  <c r="AE317" i="1"/>
  <c r="AM318" i="1"/>
  <c r="AE321" i="1"/>
  <c r="AM322" i="1"/>
  <c r="AE325" i="1"/>
  <c r="AM326" i="1"/>
  <c r="AE329" i="1"/>
  <c r="AM330" i="1"/>
  <c r="AE333" i="1"/>
  <c r="AM334" i="1"/>
  <c r="AE337" i="1"/>
  <c r="AM338" i="1"/>
  <c r="AE341" i="1"/>
  <c r="AM342" i="1"/>
  <c r="AE345" i="1"/>
  <c r="AM346" i="1"/>
  <c r="AE349" i="1"/>
  <c r="AM350" i="1"/>
  <c r="AE353" i="1"/>
  <c r="AM354" i="1"/>
  <c r="AE357" i="1"/>
  <c r="AM358" i="1"/>
  <c r="AE361" i="1"/>
  <c r="AM362" i="1"/>
  <c r="AE365" i="1"/>
  <c r="AM366" i="1"/>
  <c r="AE369" i="1"/>
  <c r="AM370" i="1"/>
  <c r="AE373" i="1"/>
  <c r="AM374" i="1"/>
  <c r="AE377" i="1"/>
  <c r="AM378" i="1"/>
  <c r="AE381" i="1"/>
  <c r="AM382" i="1"/>
  <c r="AE385" i="1"/>
  <c r="AM386" i="1"/>
  <c r="AE389" i="1"/>
  <c r="AM390" i="1"/>
  <c r="AE393" i="1"/>
  <c r="AM394" i="1"/>
  <c r="AE397" i="1"/>
  <c r="AM398" i="1"/>
  <c r="AE401" i="1"/>
  <c r="AM402" i="1"/>
  <c r="AE406" i="1"/>
  <c r="AM407" i="1"/>
  <c r="AE410" i="1"/>
  <c r="AM411" i="1"/>
  <c r="AE414" i="1"/>
  <c r="AM415" i="1"/>
  <c r="AE418" i="1"/>
  <c r="AM419" i="1"/>
  <c r="AE422" i="1"/>
  <c r="AM423" i="1"/>
  <c r="AE426" i="1"/>
  <c r="AM427" i="1"/>
  <c r="AE430" i="1"/>
  <c r="AM431" i="1"/>
  <c r="AE434" i="1"/>
  <c r="AM435" i="1"/>
  <c r="AE438" i="1"/>
  <c r="AM439" i="1"/>
  <c r="AE442" i="1"/>
  <c r="AM443" i="1"/>
  <c r="AE446" i="1"/>
  <c r="AM447" i="1"/>
  <c r="AE450" i="1"/>
  <c r="AM451" i="1"/>
  <c r="AE454" i="1"/>
  <c r="AM455" i="1"/>
  <c r="AE458" i="1"/>
  <c r="AM459" i="1"/>
  <c r="AE462" i="1"/>
  <c r="AM463" i="1"/>
  <c r="AE466" i="1"/>
  <c r="AM467" i="1"/>
  <c r="AE470" i="1"/>
  <c r="AM471" i="1"/>
  <c r="AE474" i="1"/>
  <c r="AM475" i="1"/>
  <c r="AE478" i="1"/>
  <c r="AM479" i="1"/>
  <c r="AE482" i="1"/>
  <c r="AM483" i="1"/>
  <c r="AE486" i="1"/>
  <c r="AM487" i="1"/>
  <c r="AE490" i="1"/>
  <c r="AM491" i="1"/>
  <c r="AE494" i="1"/>
  <c r="AM495" i="1"/>
  <c r="AE497" i="1"/>
  <c r="AE499" i="1"/>
  <c r="AE501" i="1"/>
  <c r="AE503" i="1"/>
  <c r="AE505" i="1"/>
  <c r="AE507" i="1"/>
  <c r="AE509" i="1"/>
  <c r="AE511" i="1"/>
  <c r="AE513" i="1"/>
  <c r="AE515" i="1"/>
  <c r="AE517" i="1"/>
  <c r="AE519" i="1"/>
  <c r="AE521" i="1"/>
  <c r="AE523" i="1"/>
  <c r="AE525" i="1"/>
  <c r="AE527" i="1"/>
  <c r="AE529" i="1"/>
  <c r="AE531" i="1"/>
  <c r="AE533" i="1"/>
  <c r="AE535" i="1"/>
  <c r="AE537" i="1"/>
  <c r="AE539" i="1"/>
  <c r="AE541" i="1"/>
  <c r="AE543" i="1"/>
  <c r="AE545" i="1"/>
  <c r="AE547" i="1"/>
  <c r="AE549" i="1"/>
  <c r="AE551" i="1"/>
  <c r="AE553" i="1"/>
  <c r="AE555" i="1"/>
  <c r="AE557" i="1"/>
  <c r="AE559" i="1"/>
  <c r="AE561" i="1"/>
  <c r="AE563" i="1"/>
  <c r="AE565" i="1"/>
  <c r="AE567" i="1"/>
  <c r="AE569" i="1"/>
  <c r="AE571" i="1"/>
  <c r="AE573" i="1"/>
  <c r="AE575" i="1"/>
  <c r="AE577" i="1"/>
  <c r="AE579" i="1"/>
  <c r="AE581" i="1"/>
  <c r="AE583" i="1"/>
  <c r="AE585" i="1"/>
  <c r="AE587" i="1"/>
  <c r="AE589" i="1"/>
  <c r="AE591" i="1"/>
  <c r="AE593" i="1"/>
  <c r="AE595" i="1"/>
  <c r="AE597" i="1"/>
  <c r="AE599" i="1"/>
  <c r="AE601" i="1"/>
  <c r="AE603" i="1"/>
  <c r="AE605" i="1"/>
  <c r="AE607" i="1"/>
  <c r="AE609" i="1"/>
  <c r="AE611" i="1"/>
  <c r="AE613" i="1"/>
  <c r="AE615" i="1"/>
  <c r="AE617" i="1"/>
  <c r="AE619" i="1"/>
  <c r="AE621" i="1"/>
  <c r="AE623" i="1"/>
  <c r="AE625" i="1"/>
  <c r="AE627" i="1"/>
  <c r="AE629" i="1"/>
  <c r="AE631" i="1"/>
  <c r="AE633" i="1"/>
  <c r="AE635" i="1"/>
  <c r="AE637" i="1"/>
  <c r="AE639" i="1"/>
  <c r="AE641" i="1"/>
  <c r="AE643" i="1"/>
  <c r="AE645" i="1"/>
  <c r="AE647" i="1"/>
  <c r="AE649" i="1"/>
  <c r="AE651" i="1"/>
  <c r="AE653" i="1"/>
  <c r="AE655" i="1"/>
  <c r="AE657" i="1"/>
  <c r="AE659" i="1"/>
  <c r="AE661" i="1"/>
  <c r="AE663" i="1"/>
  <c r="AE665" i="1"/>
  <c r="AE667" i="1"/>
  <c r="AE669" i="1"/>
  <c r="AE671" i="1"/>
  <c r="AE673" i="1"/>
  <c r="AE675" i="1"/>
  <c r="AE677" i="1"/>
  <c r="AE679" i="1"/>
  <c r="AE681" i="1"/>
  <c r="AE683" i="1"/>
  <c r="AE685" i="1"/>
  <c r="AE687" i="1"/>
  <c r="AE689" i="1"/>
  <c r="AE691" i="1"/>
  <c r="AE693" i="1"/>
  <c r="AE695" i="1"/>
  <c r="AE697" i="1"/>
  <c r="AE699" i="1"/>
  <c r="AE701" i="1"/>
  <c r="AE703" i="1"/>
  <c r="AE705" i="1"/>
  <c r="AE707" i="1"/>
  <c r="AE709" i="1"/>
  <c r="AE711" i="1"/>
  <c r="AE713" i="1"/>
  <c r="AE715" i="1"/>
  <c r="AE717" i="1"/>
  <c r="AE719" i="1"/>
  <c r="AE721" i="1"/>
  <c r="AE723" i="1"/>
  <c r="AE725" i="1"/>
  <c r="AE727" i="1"/>
  <c r="AE729" i="1"/>
  <c r="AE731" i="1"/>
  <c r="AE733" i="1"/>
  <c r="AE735" i="1"/>
  <c r="AE737" i="1"/>
  <c r="AE739" i="1"/>
  <c r="AE741" i="1"/>
  <c r="AE743" i="1"/>
  <c r="AE745" i="1"/>
  <c r="AE747" i="1"/>
  <c r="AE749" i="1"/>
  <c r="AE751" i="1"/>
  <c r="AE753" i="1"/>
  <c r="AE755" i="1"/>
  <c r="AE757" i="1"/>
  <c r="AE759" i="1"/>
  <c r="AE761" i="1"/>
  <c r="AE763" i="1"/>
  <c r="AE765" i="1"/>
  <c r="AE767" i="1"/>
  <c r="AE769" i="1"/>
  <c r="AE773" i="1"/>
  <c r="AE777" i="1"/>
  <c r="AE781" i="1"/>
  <c r="AE785" i="1"/>
  <c r="AE789" i="1"/>
  <c r="AE793" i="1"/>
  <c r="AE797" i="1"/>
  <c r="AE801" i="1"/>
  <c r="AE805" i="1"/>
  <c r="AE809" i="1"/>
  <c r="AE813" i="1"/>
  <c r="AE817" i="1"/>
  <c r="AE821" i="1"/>
  <c r="AE825" i="1"/>
  <c r="AE829" i="1"/>
  <c r="AE833" i="1"/>
  <c r="AE837" i="1"/>
  <c r="AE841" i="1"/>
  <c r="AE845" i="1"/>
  <c r="AE849" i="1"/>
  <c r="AM5" i="1"/>
  <c r="BC5" i="1" s="1"/>
  <c r="AG5" i="1"/>
  <c r="AW5" i="1" s="1"/>
  <c r="AO7" i="1"/>
  <c r="AG7" i="1"/>
  <c r="AO11" i="1"/>
  <c r="AG11" i="1"/>
  <c r="AO15" i="1"/>
  <c r="AG15" i="1"/>
  <c r="AO19" i="1"/>
  <c r="AG19" i="1"/>
  <c r="AO23" i="1"/>
  <c r="AG23" i="1"/>
  <c r="AO27" i="1"/>
  <c r="AG27" i="1"/>
  <c r="AO31" i="1"/>
  <c r="AG31" i="1"/>
  <c r="AO35" i="1"/>
  <c r="AG35" i="1"/>
  <c r="AO39" i="1"/>
  <c r="AG39" i="1"/>
  <c r="AO43" i="1"/>
  <c r="AG43" i="1"/>
  <c r="AO47" i="1"/>
  <c r="AG47" i="1"/>
  <c r="AO51" i="1"/>
  <c r="AG51" i="1"/>
  <c r="AO55" i="1"/>
  <c r="AG55" i="1"/>
  <c r="AO59" i="1"/>
  <c r="AG59" i="1"/>
  <c r="AO63" i="1"/>
  <c r="AG63" i="1"/>
  <c r="AO67" i="1"/>
  <c r="AG67" i="1"/>
  <c r="AO71" i="1"/>
  <c r="AG71" i="1"/>
  <c r="AO75" i="1"/>
  <c r="AG75" i="1"/>
  <c r="AO79" i="1"/>
  <c r="AG79" i="1"/>
  <c r="AO83" i="1"/>
  <c r="AG83" i="1"/>
  <c r="AO87" i="1"/>
  <c r="AG87" i="1"/>
  <c r="AO91" i="1"/>
  <c r="AG91" i="1"/>
  <c r="AO95" i="1"/>
  <c r="AG95" i="1"/>
  <c r="AO99" i="1"/>
  <c r="AG99" i="1"/>
  <c r="AO103" i="1"/>
  <c r="AG103" i="1"/>
  <c r="AO107" i="1"/>
  <c r="AG107" i="1"/>
  <c r="AO111" i="1"/>
  <c r="AG111" i="1"/>
  <c r="AO115" i="1"/>
  <c r="AG115" i="1"/>
  <c r="AO119" i="1"/>
  <c r="AG119" i="1"/>
  <c r="AO123" i="1"/>
  <c r="AG123" i="1"/>
  <c r="AO127" i="1"/>
  <c r="AG127" i="1"/>
  <c r="AO131" i="1"/>
  <c r="AG131" i="1"/>
  <c r="AO135" i="1"/>
  <c r="AG135" i="1"/>
  <c r="AO139" i="1"/>
  <c r="AG139" i="1"/>
  <c r="AO143" i="1"/>
  <c r="AG143" i="1"/>
  <c r="AO147" i="1"/>
  <c r="AG147" i="1"/>
  <c r="AM414" i="1"/>
  <c r="AM418" i="1"/>
  <c r="AM422" i="1"/>
  <c r="AM426" i="1"/>
  <c r="AM430" i="1"/>
  <c r="AM434" i="1"/>
  <c r="AM438" i="1"/>
  <c r="AM442" i="1"/>
  <c r="AM446" i="1"/>
  <c r="AM450" i="1"/>
  <c r="AM454" i="1"/>
  <c r="AM458" i="1"/>
  <c r="AM462" i="1"/>
  <c r="AM466" i="1"/>
  <c r="AM470" i="1"/>
  <c r="AM474" i="1"/>
  <c r="AM478" i="1"/>
  <c r="AM482" i="1"/>
  <c r="AM486" i="1"/>
  <c r="AM490" i="1"/>
  <c r="AM494" i="1"/>
  <c r="AO496" i="1"/>
  <c r="AM496" i="1"/>
  <c r="AO498" i="1"/>
  <c r="AM498" i="1"/>
  <c r="AO500" i="1"/>
  <c r="AM500" i="1"/>
  <c r="AO502" i="1"/>
  <c r="AM502" i="1"/>
  <c r="AO504" i="1"/>
  <c r="AM504" i="1"/>
  <c r="AO506" i="1"/>
  <c r="AM506" i="1"/>
  <c r="AO508" i="1"/>
  <c r="AM508" i="1"/>
  <c r="AO510" i="1"/>
  <c r="AM510" i="1"/>
  <c r="AO512" i="1"/>
  <c r="AM512" i="1"/>
  <c r="AO514" i="1"/>
  <c r="AM514" i="1"/>
  <c r="AO516" i="1"/>
  <c r="AM516" i="1"/>
  <c r="AO518" i="1"/>
  <c r="AM518" i="1"/>
  <c r="AO520" i="1"/>
  <c r="AM520" i="1"/>
  <c r="AO522" i="1"/>
  <c r="AM522" i="1"/>
  <c r="AO524" i="1"/>
  <c r="AM524" i="1"/>
  <c r="AO526" i="1"/>
  <c r="AM526" i="1"/>
  <c r="AO528" i="1"/>
  <c r="AM528" i="1"/>
  <c r="AO530" i="1"/>
  <c r="AM530" i="1"/>
  <c r="AO532" i="1"/>
  <c r="AM532" i="1"/>
  <c r="AO534" i="1"/>
  <c r="AM534" i="1"/>
  <c r="AO536" i="1"/>
  <c r="AM536" i="1"/>
  <c r="AO538" i="1"/>
  <c r="AM538" i="1"/>
  <c r="AO540" i="1"/>
  <c r="AM540" i="1"/>
  <c r="AO542" i="1"/>
  <c r="AM542" i="1"/>
  <c r="AO544" i="1"/>
  <c r="AM544" i="1"/>
  <c r="AO546" i="1"/>
  <c r="AM546" i="1"/>
  <c r="AO548" i="1"/>
  <c r="AM548" i="1"/>
  <c r="AO550" i="1"/>
  <c r="AM550" i="1"/>
  <c r="AO552" i="1"/>
  <c r="AM552" i="1"/>
  <c r="AO554" i="1"/>
  <c r="AM554" i="1"/>
  <c r="AO556" i="1"/>
  <c r="AM556" i="1"/>
  <c r="AO558" i="1"/>
  <c r="AM558" i="1"/>
  <c r="AO560" i="1"/>
  <c r="AM560" i="1"/>
  <c r="AO562" i="1"/>
  <c r="AM562" i="1"/>
  <c r="AO564" i="1"/>
  <c r="AM564" i="1"/>
  <c r="AO566" i="1"/>
  <c r="AM566" i="1"/>
  <c r="AO568" i="1"/>
  <c r="AM568" i="1"/>
  <c r="AO570" i="1"/>
  <c r="AM570" i="1"/>
  <c r="AO572" i="1"/>
  <c r="AM572" i="1"/>
  <c r="AO574" i="1"/>
  <c r="AM574" i="1"/>
  <c r="AO576" i="1"/>
  <c r="AM576" i="1"/>
  <c r="AO578" i="1"/>
  <c r="AM578" i="1"/>
  <c r="AO580" i="1"/>
  <c r="AM580" i="1"/>
  <c r="AO582" i="1"/>
  <c r="AM582" i="1"/>
  <c r="AO584" i="1"/>
  <c r="AM584" i="1"/>
  <c r="AO586" i="1"/>
  <c r="AM586" i="1"/>
  <c r="AO588" i="1"/>
  <c r="AM588" i="1"/>
  <c r="AO590" i="1"/>
  <c r="AM590" i="1"/>
  <c r="AO592" i="1"/>
  <c r="AM592" i="1"/>
  <c r="AO594" i="1"/>
  <c r="AM594" i="1"/>
  <c r="AO596" i="1"/>
  <c r="AM596" i="1"/>
  <c r="AO598" i="1"/>
  <c r="AM598" i="1"/>
  <c r="AO600" i="1"/>
  <c r="AM600" i="1"/>
  <c r="AO602" i="1"/>
  <c r="AM602" i="1"/>
  <c r="AO604" i="1"/>
  <c r="AM604" i="1"/>
  <c r="AO606" i="1"/>
  <c r="AM606" i="1"/>
  <c r="AO608" i="1"/>
  <c r="AM608" i="1"/>
  <c r="AO610" i="1"/>
  <c r="AM610" i="1"/>
  <c r="AO612" i="1"/>
  <c r="AM612" i="1"/>
  <c r="AO614" i="1"/>
  <c r="AM614" i="1"/>
  <c r="AO616" i="1"/>
  <c r="AM616" i="1"/>
  <c r="AO618" i="1"/>
  <c r="AM618" i="1"/>
  <c r="AO620" i="1"/>
  <c r="AM620" i="1"/>
  <c r="AO622" i="1"/>
  <c r="AM622" i="1"/>
  <c r="AO624" i="1"/>
  <c r="AM624" i="1"/>
  <c r="AO626" i="1"/>
  <c r="AM626" i="1"/>
  <c r="AO628" i="1"/>
  <c r="AM628" i="1"/>
  <c r="AO630" i="1"/>
  <c r="AM630" i="1"/>
  <c r="AO632" i="1"/>
  <c r="AM632" i="1"/>
  <c r="AO634" i="1"/>
  <c r="AM634" i="1"/>
  <c r="AO636" i="1"/>
  <c r="AM636" i="1"/>
  <c r="AO638" i="1"/>
  <c r="AM638" i="1"/>
  <c r="AO640" i="1"/>
  <c r="AM640" i="1"/>
  <c r="AO642" i="1"/>
  <c r="AM642" i="1"/>
  <c r="AO644" i="1"/>
  <c r="AM644" i="1"/>
  <c r="AO646" i="1"/>
  <c r="AM646" i="1"/>
  <c r="AO648" i="1"/>
  <c r="AM648" i="1"/>
  <c r="AO650" i="1"/>
  <c r="AM650" i="1"/>
  <c r="AO652" i="1"/>
  <c r="AM652" i="1"/>
  <c r="AO654" i="1"/>
  <c r="AM654" i="1"/>
  <c r="AO656" i="1"/>
  <c r="AM656" i="1"/>
  <c r="AO658" i="1"/>
  <c r="AM658" i="1"/>
  <c r="AO660" i="1"/>
  <c r="AM660" i="1"/>
  <c r="AO662" i="1"/>
  <c r="AM662" i="1"/>
  <c r="AO664" i="1"/>
  <c r="AM664" i="1"/>
  <c r="AO666" i="1"/>
  <c r="AM666" i="1"/>
  <c r="AO668" i="1"/>
  <c r="AM668" i="1"/>
  <c r="AO670" i="1"/>
  <c r="AM670" i="1"/>
  <c r="AO672" i="1"/>
  <c r="AM672" i="1"/>
  <c r="AO674" i="1"/>
  <c r="AM674" i="1"/>
  <c r="AO676" i="1"/>
  <c r="AM676" i="1"/>
  <c r="AO678" i="1"/>
  <c r="AM678" i="1"/>
  <c r="AO680" i="1"/>
  <c r="AM680" i="1"/>
  <c r="AO682" i="1"/>
  <c r="AM682" i="1"/>
  <c r="AO684" i="1"/>
  <c r="AM684" i="1"/>
  <c r="AO686" i="1"/>
  <c r="AM686" i="1"/>
  <c r="AO688" i="1"/>
  <c r="AM688" i="1"/>
  <c r="AO690" i="1"/>
  <c r="AM690" i="1"/>
  <c r="AO692" i="1"/>
  <c r="AM692" i="1"/>
  <c r="AO694" i="1"/>
  <c r="AM694" i="1"/>
  <c r="AO696" i="1"/>
  <c r="AM696" i="1"/>
  <c r="AO698" i="1"/>
  <c r="AM698" i="1"/>
  <c r="AO700" i="1"/>
  <c r="AM700" i="1"/>
  <c r="AO702" i="1"/>
  <c r="AM702" i="1"/>
  <c r="AO704" i="1"/>
  <c r="AM704" i="1"/>
  <c r="AO706" i="1"/>
  <c r="AM706" i="1"/>
  <c r="AO708" i="1"/>
  <c r="AM708" i="1"/>
  <c r="AO710" i="1"/>
  <c r="AM710" i="1"/>
  <c r="AO712" i="1"/>
  <c r="AM712" i="1"/>
  <c r="AO714" i="1"/>
  <c r="AM714" i="1"/>
  <c r="AO716" i="1"/>
  <c r="AM716" i="1"/>
  <c r="AO718" i="1"/>
  <c r="AM718" i="1"/>
  <c r="AO720" i="1"/>
  <c r="AM720" i="1"/>
  <c r="AO722" i="1"/>
  <c r="AM722" i="1"/>
  <c r="AO724" i="1"/>
  <c r="AM724" i="1"/>
  <c r="AO726" i="1"/>
  <c r="AM726" i="1"/>
  <c r="AO728" i="1"/>
  <c r="AM728" i="1"/>
  <c r="AO730" i="1"/>
  <c r="AM730" i="1"/>
  <c r="AO732" i="1"/>
  <c r="AM732" i="1"/>
  <c r="AO734" i="1"/>
  <c r="AM734" i="1"/>
  <c r="AO736" i="1"/>
  <c r="AM736" i="1"/>
  <c r="AO738" i="1"/>
  <c r="AM738" i="1"/>
  <c r="AO740" i="1"/>
  <c r="AM740" i="1"/>
  <c r="AO742" i="1"/>
  <c r="AM742" i="1"/>
  <c r="AO744" i="1"/>
  <c r="AM744" i="1"/>
  <c r="AO746" i="1"/>
  <c r="AM746" i="1"/>
  <c r="AO748" i="1"/>
  <c r="AM748" i="1"/>
  <c r="AO750" i="1"/>
  <c r="AM750" i="1"/>
  <c r="AO752" i="1"/>
  <c r="AM752" i="1"/>
  <c r="AO754" i="1"/>
  <c r="AM754" i="1"/>
  <c r="AO756" i="1"/>
  <c r="AM756" i="1"/>
  <c r="AO758" i="1"/>
  <c r="AM758" i="1"/>
  <c r="AO760" i="1"/>
  <c r="AM760" i="1"/>
  <c r="AO762" i="1"/>
  <c r="AM762" i="1"/>
  <c r="AO764" i="1"/>
  <c r="AM764" i="1"/>
  <c r="AO766" i="1"/>
  <c r="AM766" i="1"/>
  <c r="AO768" i="1"/>
  <c r="AM768" i="1"/>
  <c r="AM914" i="1"/>
  <c r="AO914" i="1"/>
  <c r="AM918" i="1"/>
  <c r="AO918" i="1"/>
  <c r="AM922" i="1"/>
  <c r="AO922" i="1"/>
  <c r="AM926" i="1"/>
  <c r="AO926" i="1"/>
  <c r="AM930" i="1"/>
  <c r="AO930" i="1"/>
  <c r="AM934" i="1"/>
  <c r="AO934" i="1"/>
  <c r="AM938" i="1"/>
  <c r="AO938" i="1"/>
  <c r="AO853" i="1"/>
  <c r="AE858" i="1"/>
  <c r="AO859" i="1"/>
  <c r="AE862" i="1"/>
  <c r="AO863" i="1"/>
  <c r="AE866" i="1"/>
  <c r="AO867" i="1"/>
  <c r="AE870" i="1"/>
  <c r="AO871" i="1"/>
  <c r="AE874" i="1"/>
  <c r="AO875" i="1"/>
  <c r="AM877" i="1"/>
  <c r="AO877" i="1"/>
  <c r="AO878" i="1"/>
  <c r="AM880" i="1"/>
  <c r="AE880" i="1"/>
  <c r="AM885" i="1"/>
  <c r="AO885" i="1"/>
  <c r="AO886" i="1"/>
  <c r="AM888" i="1"/>
  <c r="AE888" i="1"/>
  <c r="AM893" i="1"/>
  <c r="AO893" i="1"/>
  <c r="AO894" i="1"/>
  <c r="AM896" i="1"/>
  <c r="AE896" i="1"/>
  <c r="AM901" i="1"/>
  <c r="AO901" i="1"/>
  <c r="AO902" i="1"/>
  <c r="AM904" i="1"/>
  <c r="AE904" i="1"/>
  <c r="AM909" i="1"/>
  <c r="AO909" i="1"/>
  <c r="AO910" i="1"/>
  <c r="AE914" i="1"/>
  <c r="AE918" i="1"/>
  <c r="AE922" i="1"/>
  <c r="AE926" i="1"/>
  <c r="AE930" i="1"/>
  <c r="AE934" i="1"/>
  <c r="AE938" i="1"/>
  <c r="AE771" i="1"/>
  <c r="AE775" i="1"/>
  <c r="AE779" i="1"/>
  <c r="AE783" i="1"/>
  <c r="AE787" i="1"/>
  <c r="AE791" i="1"/>
  <c r="AE795" i="1"/>
  <c r="AE799" i="1"/>
  <c r="AE803" i="1"/>
  <c r="AE807" i="1"/>
  <c r="AE811" i="1"/>
  <c r="AE815" i="1"/>
  <c r="AE819" i="1"/>
  <c r="AE823" i="1"/>
  <c r="AE827" i="1"/>
  <c r="AE831" i="1"/>
  <c r="AE835" i="1"/>
  <c r="AE839" i="1"/>
  <c r="AE843" i="1"/>
  <c r="AE847" i="1"/>
  <c r="AE851" i="1"/>
  <c r="AE857" i="1"/>
  <c r="AO858" i="1"/>
  <c r="AE861" i="1"/>
  <c r="AO862" i="1"/>
  <c r="AE865" i="1"/>
  <c r="AO866" i="1"/>
  <c r="AE869" i="1"/>
  <c r="AO870" i="1"/>
  <c r="AE873" i="1"/>
  <c r="AO874" i="1"/>
  <c r="AE877" i="1"/>
  <c r="AO880" i="1"/>
  <c r="AE882" i="1"/>
  <c r="AE885" i="1"/>
  <c r="AO888" i="1"/>
  <c r="AE890" i="1"/>
  <c r="AE893" i="1"/>
  <c r="AO896" i="1"/>
  <c r="AE898" i="1"/>
  <c r="AE901" i="1"/>
  <c r="AO904" i="1"/>
  <c r="AE906" i="1"/>
  <c r="AE909" i="1"/>
  <c r="AM881" i="1"/>
  <c r="AO881" i="1"/>
  <c r="AM884" i="1"/>
  <c r="AE884" i="1"/>
  <c r="AM889" i="1"/>
  <c r="AO889" i="1"/>
  <c r="AM892" i="1"/>
  <c r="AE892" i="1"/>
  <c r="AM897" i="1"/>
  <c r="AO897" i="1"/>
  <c r="AM900" i="1"/>
  <c r="AE900" i="1"/>
  <c r="AM905" i="1"/>
  <c r="AO905" i="1"/>
  <c r="AM908" i="1"/>
  <c r="AE908" i="1"/>
  <c r="AM913" i="1"/>
  <c r="AO913" i="1"/>
  <c r="AE913" i="1"/>
  <c r="AM917" i="1"/>
  <c r="AO917" i="1"/>
  <c r="AE917" i="1"/>
  <c r="AM921" i="1"/>
  <c r="AO921" i="1"/>
  <c r="AE921" i="1"/>
  <c r="AM925" i="1"/>
  <c r="AO925" i="1"/>
  <c r="AE925" i="1"/>
  <c r="AM929" i="1"/>
  <c r="AO929" i="1"/>
  <c r="AE929" i="1"/>
  <c r="AM933" i="1"/>
  <c r="AO933" i="1"/>
  <c r="AE933" i="1"/>
  <c r="AM937" i="1"/>
  <c r="AO937" i="1"/>
  <c r="AE937" i="1"/>
  <c r="AM941" i="1"/>
  <c r="AO941" i="1"/>
  <c r="AE941" i="1"/>
  <c r="AM945" i="1"/>
  <c r="AO945" i="1"/>
  <c r="AE945" i="1"/>
  <c r="AM949" i="1"/>
  <c r="AO949" i="1"/>
  <c r="AE949" i="1"/>
  <c r="AM953" i="1"/>
  <c r="AO953" i="1"/>
  <c r="AE953" i="1"/>
  <c r="AO960" i="1"/>
  <c r="AO964" i="1"/>
  <c r="AO968" i="1"/>
  <c r="AO972" i="1"/>
  <c r="AO976" i="1"/>
  <c r="AO980" i="1"/>
  <c r="AO984" i="1"/>
  <c r="AO988" i="1"/>
  <c r="AO992" i="1"/>
  <c r="AO996" i="1"/>
  <c r="AO1000" i="1"/>
  <c r="AO1004" i="1"/>
  <c r="AO1008" i="1"/>
  <c r="AO1012" i="1"/>
  <c r="AO1016" i="1"/>
  <c r="AO1020" i="1"/>
  <c r="AO1024" i="1"/>
  <c r="AO1028" i="1"/>
  <c r="AO1036" i="1"/>
  <c r="AO1044" i="1"/>
  <c r="AO1048" i="1"/>
  <c r="AE1064" i="1"/>
  <c r="AM1064" i="1"/>
  <c r="AO942" i="1"/>
  <c r="AO946" i="1"/>
  <c r="AO950" i="1"/>
  <c r="AO954" i="1"/>
  <c r="AE957" i="1"/>
  <c r="AO958" i="1"/>
  <c r="AE961" i="1"/>
  <c r="AO962" i="1"/>
  <c r="AE965" i="1"/>
  <c r="AE969" i="1"/>
  <c r="AE973" i="1"/>
  <c r="AE977" i="1"/>
  <c r="AE981" i="1"/>
  <c r="AE985" i="1"/>
  <c r="AE989" i="1"/>
  <c r="AE993" i="1"/>
  <c r="AE997" i="1"/>
  <c r="AE1001" i="1"/>
  <c r="AE1005" i="1"/>
  <c r="AE1009" i="1"/>
  <c r="AE1013" i="1"/>
  <c r="AE1017" i="1"/>
  <c r="AE1021" i="1"/>
  <c r="AE1025" i="1"/>
  <c r="AE1029" i="1"/>
  <c r="AE1037" i="1"/>
  <c r="AE1045" i="1"/>
  <c r="AE1049" i="1"/>
  <c r="AO1064" i="1"/>
  <c r="AE1066" i="1"/>
  <c r="AM1066" i="1"/>
  <c r="AE912" i="1"/>
  <c r="AE916" i="1"/>
  <c r="AE920" i="1"/>
  <c r="AE924" i="1"/>
  <c r="AE928" i="1"/>
  <c r="AE932" i="1"/>
  <c r="AE936" i="1"/>
  <c r="AE940" i="1"/>
  <c r="AE944" i="1"/>
  <c r="AE948" i="1"/>
  <c r="AE952" i="1"/>
  <c r="AE956" i="1"/>
  <c r="AO957" i="1"/>
  <c r="AE960" i="1"/>
  <c r="AO961" i="1"/>
  <c r="AE964" i="1"/>
  <c r="AO965" i="1"/>
  <c r="AE968" i="1"/>
  <c r="AO969" i="1"/>
  <c r="AE972" i="1"/>
  <c r="AO973" i="1"/>
  <c r="AE976" i="1"/>
  <c r="AO977" i="1"/>
  <c r="AE980" i="1"/>
  <c r="AO981" i="1"/>
  <c r="AE984" i="1"/>
  <c r="AO985" i="1"/>
  <c r="AE988" i="1"/>
  <c r="AO989" i="1"/>
  <c r="AE992" i="1"/>
  <c r="AO993" i="1"/>
  <c r="AE996" i="1"/>
  <c r="AO997" i="1"/>
  <c r="AE1000" i="1"/>
  <c r="AO1001" i="1"/>
  <c r="AE1004" i="1"/>
  <c r="AO1005" i="1"/>
  <c r="AE1008" i="1"/>
  <c r="AO1009" i="1"/>
  <c r="AE1012" i="1"/>
  <c r="AO1013" i="1"/>
  <c r="AE1016" i="1"/>
  <c r="AO1017" i="1"/>
  <c r="AE1020" i="1"/>
  <c r="AO1021" i="1"/>
  <c r="AE1024" i="1"/>
  <c r="AO1025" i="1"/>
  <c r="AE1028" i="1"/>
  <c r="AO1029" i="1"/>
  <c r="AE1036" i="1"/>
  <c r="AO1037" i="1"/>
  <c r="AE1044" i="1"/>
  <c r="AO1045" i="1"/>
  <c r="AE1048" i="1"/>
  <c r="AO1049" i="1"/>
  <c r="AO1066" i="1"/>
  <c r="AE1070" i="1"/>
  <c r="AO1070" i="1"/>
  <c r="AM1070" i="1"/>
  <c r="AE1074" i="1"/>
  <c r="AO1074" i="1"/>
  <c r="AM1074" i="1"/>
  <c r="AM1068" i="1"/>
  <c r="AM1072" i="1"/>
  <c r="AM1076" i="1"/>
  <c r="AM1080" i="1"/>
  <c r="AM1084" i="1"/>
  <c r="AM1088" i="1"/>
  <c r="AM1092" i="1"/>
  <c r="AM1096" i="1"/>
  <c r="AM1100" i="1"/>
  <c r="AM1104" i="1"/>
  <c r="AM1108" i="1"/>
  <c r="AM1112" i="1"/>
  <c r="AM1116" i="1"/>
  <c r="AM1120" i="1"/>
  <c r="AM1124" i="1"/>
  <c r="AM1128" i="1"/>
  <c r="AM1132" i="1"/>
  <c r="AM1136" i="1"/>
  <c r="AM1140" i="1"/>
  <c r="AM1144" i="1"/>
  <c r="AM1148" i="1"/>
  <c r="AM1152" i="1"/>
  <c r="AM1156" i="1"/>
  <c r="AO1172" i="1"/>
  <c r="AE1172" i="1"/>
  <c r="AO1188" i="1"/>
  <c r="AE1188" i="1"/>
  <c r="AM1208" i="1"/>
  <c r="AO1208" i="1"/>
  <c r="AM1212" i="1"/>
  <c r="AE1212" i="1"/>
  <c r="AO1168" i="1"/>
  <c r="AE1168" i="1"/>
  <c r="AO1184" i="1"/>
  <c r="AE1184" i="1"/>
  <c r="AM1216" i="1"/>
  <c r="AO1216" i="1"/>
  <c r="AM1220" i="1"/>
  <c r="AE1220" i="1"/>
  <c r="AM1248" i="1"/>
  <c r="AO1248" i="1"/>
  <c r="AE1248" i="1"/>
  <c r="AO1063" i="1"/>
  <c r="AO1067" i="1"/>
  <c r="AO1071" i="1"/>
  <c r="AO1075" i="1"/>
  <c r="AM1078" i="1"/>
  <c r="AO1079" i="1"/>
  <c r="AM1082" i="1"/>
  <c r="AO1083" i="1"/>
  <c r="AM1086" i="1"/>
  <c r="AO1087" i="1"/>
  <c r="AM1090" i="1"/>
  <c r="AO1091" i="1"/>
  <c r="AM1094" i="1"/>
  <c r="AO1095" i="1"/>
  <c r="AM1098" i="1"/>
  <c r="AO1099" i="1"/>
  <c r="AM1102" i="1"/>
  <c r="AO1103" i="1"/>
  <c r="AM1106" i="1"/>
  <c r="AO1107" i="1"/>
  <c r="AM1110" i="1"/>
  <c r="AO1111" i="1"/>
  <c r="AM1114" i="1"/>
  <c r="AO1115" i="1"/>
  <c r="AM1118" i="1"/>
  <c r="AO1119" i="1"/>
  <c r="AM1122" i="1"/>
  <c r="AO1123" i="1"/>
  <c r="AM1126" i="1"/>
  <c r="AO1127" i="1"/>
  <c r="AM1130" i="1"/>
  <c r="AO1131" i="1"/>
  <c r="AM1134" i="1"/>
  <c r="AO1135" i="1"/>
  <c r="AM1138" i="1"/>
  <c r="AO1139" i="1"/>
  <c r="AM1142" i="1"/>
  <c r="AO1143" i="1"/>
  <c r="AM1146" i="1"/>
  <c r="AO1147" i="1"/>
  <c r="AM1150" i="1"/>
  <c r="AO1151" i="1"/>
  <c r="AM1154" i="1"/>
  <c r="AO1155" i="1"/>
  <c r="AM1158" i="1"/>
  <c r="AO1159" i="1"/>
  <c r="AO1164" i="1"/>
  <c r="AE1164" i="1"/>
  <c r="AM1168" i="1"/>
  <c r="AO1180" i="1"/>
  <c r="AE1180" i="1"/>
  <c r="AM1184" i="1"/>
  <c r="AM1196" i="1"/>
  <c r="AE1196" i="1"/>
  <c r="AE1216" i="1"/>
  <c r="AO1220" i="1"/>
  <c r="AM1224" i="1"/>
  <c r="AO1224" i="1"/>
  <c r="AM1228" i="1"/>
  <c r="AO1228" i="1"/>
  <c r="AE1228" i="1"/>
  <c r="AM1232" i="1"/>
  <c r="AO1232" i="1"/>
  <c r="AM1236" i="1"/>
  <c r="AO1236" i="1"/>
  <c r="AE1236" i="1"/>
  <c r="AM1240" i="1"/>
  <c r="AO1240" i="1"/>
  <c r="AE1240" i="1"/>
  <c r="AO1078" i="1"/>
  <c r="AO1082" i="1"/>
  <c r="AO1086" i="1"/>
  <c r="AO1090" i="1"/>
  <c r="AO1094" i="1"/>
  <c r="AO1098" i="1"/>
  <c r="AO1102" i="1"/>
  <c r="AO1106" i="1"/>
  <c r="AO1110" i="1"/>
  <c r="AO1114" i="1"/>
  <c r="AO1118" i="1"/>
  <c r="AO1122" i="1"/>
  <c r="AO1126" i="1"/>
  <c r="AO1130" i="1"/>
  <c r="AO1134" i="1"/>
  <c r="AO1138" i="1"/>
  <c r="AO1142" i="1"/>
  <c r="AO1146" i="1"/>
  <c r="AO1150" i="1"/>
  <c r="AO1154" i="1"/>
  <c r="AO1158" i="1"/>
  <c r="AO1160" i="1"/>
  <c r="AE1160" i="1"/>
  <c r="AO1176" i="1"/>
  <c r="AE1176" i="1"/>
  <c r="AO1192" i="1"/>
  <c r="AE1192" i="1"/>
  <c r="AM1200" i="1"/>
  <c r="AO1200" i="1"/>
  <c r="AM1204" i="1"/>
  <c r="AE1204" i="1"/>
  <c r="AM1284" i="1"/>
  <c r="AO1284" i="1"/>
  <c r="AM1298" i="1"/>
  <c r="AE1298" i="1"/>
  <c r="AM1312" i="1"/>
  <c r="AO1312" i="1"/>
  <c r="AE1312" i="1"/>
  <c r="AM1316" i="1"/>
  <c r="AO1316" i="1"/>
  <c r="AM1330" i="1"/>
  <c r="AE1330" i="1"/>
  <c r="AM1467" i="1"/>
  <c r="AO1467" i="1"/>
  <c r="AM1470" i="1"/>
  <c r="AO1470" i="1"/>
  <c r="AE1470" i="1"/>
  <c r="AM1483" i="1"/>
  <c r="AO1483" i="1"/>
  <c r="AM1486" i="1"/>
  <c r="AO1486" i="1"/>
  <c r="AE1486" i="1"/>
  <c r="AM1499" i="1"/>
  <c r="AO1499" i="1"/>
  <c r="AM1502" i="1"/>
  <c r="AO1502" i="1"/>
  <c r="AE1502" i="1"/>
  <c r="AO1509" i="1"/>
  <c r="AM1509" i="1"/>
  <c r="AE1509" i="1"/>
  <c r="AO1513" i="1"/>
  <c r="AM1513" i="1"/>
  <c r="AE1513" i="1"/>
  <c r="AO1517" i="1"/>
  <c r="AM1517" i="1"/>
  <c r="AE1517" i="1"/>
  <c r="AO1521" i="1"/>
  <c r="AM1521" i="1"/>
  <c r="AE1521" i="1"/>
  <c r="AO1525" i="1"/>
  <c r="AM1525" i="1"/>
  <c r="AE1525" i="1"/>
  <c r="AO1529" i="1"/>
  <c r="AM1529" i="1"/>
  <c r="AE1529" i="1"/>
  <c r="AO1533" i="1"/>
  <c r="AM1533" i="1"/>
  <c r="AE1533" i="1"/>
  <c r="AO1537" i="1"/>
  <c r="AM1537" i="1"/>
  <c r="AE1537" i="1"/>
  <c r="AO1541" i="1"/>
  <c r="AM1541" i="1"/>
  <c r="AE1541" i="1"/>
  <c r="AO1545" i="1"/>
  <c r="AM1545" i="1"/>
  <c r="AE1545" i="1"/>
  <c r="AO1549" i="1"/>
  <c r="AM1549" i="1"/>
  <c r="AE1549" i="1"/>
  <c r="AM1553" i="1"/>
  <c r="AO1553" i="1"/>
  <c r="AE1553" i="1"/>
  <c r="AM1569" i="1"/>
  <c r="AO1569" i="1"/>
  <c r="AE1569" i="1"/>
  <c r="AM1701" i="1"/>
  <c r="AE1701" i="1"/>
  <c r="AM1717" i="1"/>
  <c r="AE1717" i="1"/>
  <c r="AM1731" i="1"/>
  <c r="AO1731" i="1"/>
  <c r="AE1731" i="1"/>
  <c r="AM1741" i="1"/>
  <c r="AE1741" i="1"/>
  <c r="AE1256" i="1"/>
  <c r="AE1272" i="1"/>
  <c r="AE1284" i="1"/>
  <c r="AM1308" i="1"/>
  <c r="AO1308" i="1"/>
  <c r="AM1310" i="1"/>
  <c r="AE1310" i="1"/>
  <c r="AE1316" i="1"/>
  <c r="AM1340" i="1"/>
  <c r="AO1340" i="1"/>
  <c r="AM1342" i="1"/>
  <c r="AE1342" i="1"/>
  <c r="AM1348" i="1"/>
  <c r="AO1348" i="1"/>
  <c r="AM1350" i="1"/>
  <c r="AE1350" i="1"/>
  <c r="AM1356" i="1"/>
  <c r="AO1356" i="1"/>
  <c r="AM1358" i="1"/>
  <c r="AE1358" i="1"/>
  <c r="AM1364" i="1"/>
  <c r="AO1364" i="1"/>
  <c r="AM1366" i="1"/>
  <c r="AE1366" i="1"/>
  <c r="AM1372" i="1"/>
  <c r="AO1372" i="1"/>
  <c r="AM1374" i="1"/>
  <c r="AE1374" i="1"/>
  <c r="AM1380" i="1"/>
  <c r="AO1380" i="1"/>
  <c r="AM1382" i="1"/>
  <c r="AE1382" i="1"/>
  <c r="AM1388" i="1"/>
  <c r="AO1388" i="1"/>
  <c r="AM1390" i="1"/>
  <c r="AE1390" i="1"/>
  <c r="AM1396" i="1"/>
  <c r="AO1396" i="1"/>
  <c r="AM1398" i="1"/>
  <c r="AE1398" i="1"/>
  <c r="AM1404" i="1"/>
  <c r="AO1404" i="1"/>
  <c r="AM1406" i="1"/>
  <c r="AE1406" i="1"/>
  <c r="AM1412" i="1"/>
  <c r="AO1412" i="1"/>
  <c r="AM1414" i="1"/>
  <c r="AE1414" i="1"/>
  <c r="AM1420" i="1"/>
  <c r="AO1420" i="1"/>
  <c r="AM1422" i="1"/>
  <c r="AE1422" i="1"/>
  <c r="AM1428" i="1"/>
  <c r="AO1428" i="1"/>
  <c r="AM1430" i="1"/>
  <c r="AE1430" i="1"/>
  <c r="AM1436" i="1"/>
  <c r="AO1436" i="1"/>
  <c r="AM1438" i="1"/>
  <c r="AE1438" i="1"/>
  <c r="AM1444" i="1"/>
  <c r="AO1444" i="1"/>
  <c r="AM1446" i="1"/>
  <c r="AE1446" i="1"/>
  <c r="AM1452" i="1"/>
  <c r="AO1452" i="1"/>
  <c r="AM1454" i="1"/>
  <c r="AE1454" i="1"/>
  <c r="AM1460" i="1"/>
  <c r="AO1460" i="1"/>
  <c r="AM1462" i="1"/>
  <c r="AE1462" i="1"/>
  <c r="AM1471" i="1"/>
  <c r="AO1471" i="1"/>
  <c r="AM1474" i="1"/>
  <c r="AO1474" i="1"/>
  <c r="AE1474" i="1"/>
  <c r="AM1487" i="1"/>
  <c r="AO1487" i="1"/>
  <c r="AM1490" i="1"/>
  <c r="AO1490" i="1"/>
  <c r="AE1490" i="1"/>
  <c r="AM1503" i="1"/>
  <c r="AO1503" i="1"/>
  <c r="AO1506" i="1"/>
  <c r="AM1506" i="1"/>
  <c r="AE1506" i="1"/>
  <c r="AO1510" i="1"/>
  <c r="AM1510" i="1"/>
  <c r="AE1510" i="1"/>
  <c r="AO1514" i="1"/>
  <c r="AM1514" i="1"/>
  <c r="AE1514" i="1"/>
  <c r="AO1518" i="1"/>
  <c r="AM1518" i="1"/>
  <c r="AE1518" i="1"/>
  <c r="AO1522" i="1"/>
  <c r="AM1522" i="1"/>
  <c r="AE1522" i="1"/>
  <c r="AO1526" i="1"/>
  <c r="AM1526" i="1"/>
  <c r="AE1526" i="1"/>
  <c r="AO1530" i="1"/>
  <c r="AM1530" i="1"/>
  <c r="AE1530" i="1"/>
  <c r="AO1534" i="1"/>
  <c r="AM1534" i="1"/>
  <c r="AE1534" i="1"/>
  <c r="AO1538" i="1"/>
  <c r="AM1538" i="1"/>
  <c r="AE1538" i="1"/>
  <c r="AO1542" i="1"/>
  <c r="AM1542" i="1"/>
  <c r="AE1542" i="1"/>
  <c r="AO1546" i="1"/>
  <c r="AM1546" i="1"/>
  <c r="AE1546" i="1"/>
  <c r="AO1550" i="1"/>
  <c r="AM1550" i="1"/>
  <c r="AE1550" i="1"/>
  <c r="AM1557" i="1"/>
  <c r="AO1557" i="1"/>
  <c r="AE1557" i="1"/>
  <c r="AM1683" i="1"/>
  <c r="AE1683" i="1"/>
  <c r="AO1683" i="1"/>
  <c r="AM1779" i="1"/>
  <c r="AO1779" i="1"/>
  <c r="AE1779" i="1"/>
  <c r="AM1789" i="1"/>
  <c r="AE1789" i="1"/>
  <c r="AE1244" i="1"/>
  <c r="AE1252" i="1"/>
  <c r="AE1254" i="1"/>
  <c r="AO1256" i="1"/>
  <c r="AE1258" i="1"/>
  <c r="AE1260" i="1"/>
  <c r="AE1268" i="1"/>
  <c r="AE1270" i="1"/>
  <c r="AO1272" i="1"/>
  <c r="AE1274" i="1"/>
  <c r="AE1276" i="1"/>
  <c r="AM1280" i="1"/>
  <c r="AO1280" i="1"/>
  <c r="AE1282" i="1"/>
  <c r="AM1296" i="1"/>
  <c r="AO1296" i="1"/>
  <c r="AE1296" i="1"/>
  <c r="AM1300" i="1"/>
  <c r="AO1300" i="1"/>
  <c r="AE1302" i="1"/>
  <c r="AE1306" i="1"/>
  <c r="AE1308" i="1"/>
  <c r="AM1314" i="1"/>
  <c r="AE1314" i="1"/>
  <c r="AM1328" i="1"/>
  <c r="AO1328" i="1"/>
  <c r="AE1328" i="1"/>
  <c r="AM1332" i="1"/>
  <c r="AO1332" i="1"/>
  <c r="AE1334" i="1"/>
  <c r="AE1338" i="1"/>
  <c r="AE1340" i="1"/>
  <c r="AE1348" i="1"/>
  <c r="AE1356" i="1"/>
  <c r="AE1364" i="1"/>
  <c r="AE1372" i="1"/>
  <c r="AE1380" i="1"/>
  <c r="AE1388" i="1"/>
  <c r="AE1396" i="1"/>
  <c r="AE1404" i="1"/>
  <c r="AE1412" i="1"/>
  <c r="AE1420" i="1"/>
  <c r="AE1428" i="1"/>
  <c r="AE1436" i="1"/>
  <c r="AE1444" i="1"/>
  <c r="AE1452" i="1"/>
  <c r="AE1460" i="1"/>
  <c r="AE1471" i="1"/>
  <c r="AM1475" i="1"/>
  <c r="AO1475" i="1"/>
  <c r="AM1478" i="1"/>
  <c r="AO1478" i="1"/>
  <c r="AE1478" i="1"/>
  <c r="AE1487" i="1"/>
  <c r="AM1491" i="1"/>
  <c r="AO1491" i="1"/>
  <c r="AM1494" i="1"/>
  <c r="AO1494" i="1"/>
  <c r="AE1494" i="1"/>
  <c r="AE1503" i="1"/>
  <c r="AO1507" i="1"/>
  <c r="AM1507" i="1"/>
  <c r="AE1507" i="1"/>
  <c r="AO1511" i="1"/>
  <c r="AM1511" i="1"/>
  <c r="AE1511" i="1"/>
  <c r="AO1515" i="1"/>
  <c r="AM1515" i="1"/>
  <c r="AE1515" i="1"/>
  <c r="AO1519" i="1"/>
  <c r="AM1519" i="1"/>
  <c r="AE1519" i="1"/>
  <c r="AO1523" i="1"/>
  <c r="AM1523" i="1"/>
  <c r="AE1523" i="1"/>
  <c r="AO1527" i="1"/>
  <c r="AM1527" i="1"/>
  <c r="AE1527" i="1"/>
  <c r="AO1531" i="1"/>
  <c r="AM1531" i="1"/>
  <c r="AE1531" i="1"/>
  <c r="AO1535" i="1"/>
  <c r="AM1535" i="1"/>
  <c r="AE1535" i="1"/>
  <c r="AO1539" i="1"/>
  <c r="AM1539" i="1"/>
  <c r="AE1539" i="1"/>
  <c r="AO1543" i="1"/>
  <c r="AM1543" i="1"/>
  <c r="AE1543" i="1"/>
  <c r="AO1547" i="1"/>
  <c r="AM1547" i="1"/>
  <c r="AE1547" i="1"/>
  <c r="AO1551" i="1"/>
  <c r="AM1551" i="1"/>
  <c r="AE1551" i="1"/>
  <c r="AM1561" i="1"/>
  <c r="AO1561" i="1"/>
  <c r="AE1561" i="1"/>
  <c r="AM1763" i="1"/>
  <c r="AO1763" i="1"/>
  <c r="AE1763" i="1"/>
  <c r="AM1773" i="1"/>
  <c r="AE1773" i="1"/>
  <c r="AO1244" i="1"/>
  <c r="AO1252" i="1"/>
  <c r="AO1260" i="1"/>
  <c r="AO1268" i="1"/>
  <c r="AO1276" i="1"/>
  <c r="AM1292" i="1"/>
  <c r="AO1292" i="1"/>
  <c r="AM1294" i="1"/>
  <c r="AE1294" i="1"/>
  <c r="AM1324" i="1"/>
  <c r="AO1324" i="1"/>
  <c r="AM1326" i="1"/>
  <c r="AE1326" i="1"/>
  <c r="AM1344" i="1"/>
  <c r="AO1344" i="1"/>
  <c r="AM1346" i="1"/>
  <c r="AE1346" i="1"/>
  <c r="AM1352" i="1"/>
  <c r="AO1352" i="1"/>
  <c r="AM1354" i="1"/>
  <c r="AE1354" i="1"/>
  <c r="AM1360" i="1"/>
  <c r="AO1360" i="1"/>
  <c r="AM1362" i="1"/>
  <c r="AE1362" i="1"/>
  <c r="AM1368" i="1"/>
  <c r="AO1368" i="1"/>
  <c r="AM1370" i="1"/>
  <c r="AE1370" i="1"/>
  <c r="AM1376" i="1"/>
  <c r="AO1376" i="1"/>
  <c r="AM1378" i="1"/>
  <c r="AE1378" i="1"/>
  <c r="AM1384" i="1"/>
  <c r="AO1384" i="1"/>
  <c r="AM1386" i="1"/>
  <c r="AE1386" i="1"/>
  <c r="AM1392" i="1"/>
  <c r="AO1392" i="1"/>
  <c r="AM1394" i="1"/>
  <c r="AE1394" i="1"/>
  <c r="AM1400" i="1"/>
  <c r="AO1400" i="1"/>
  <c r="AM1402" i="1"/>
  <c r="AE1402" i="1"/>
  <c r="AM1408" i="1"/>
  <c r="AO1408" i="1"/>
  <c r="AM1410" i="1"/>
  <c r="AE1410" i="1"/>
  <c r="AM1416" i="1"/>
  <c r="AO1416" i="1"/>
  <c r="AM1418" i="1"/>
  <c r="AE1418" i="1"/>
  <c r="AM1424" i="1"/>
  <c r="AO1424" i="1"/>
  <c r="AM1426" i="1"/>
  <c r="AE1426" i="1"/>
  <c r="AM1432" i="1"/>
  <c r="AO1432" i="1"/>
  <c r="AM1434" i="1"/>
  <c r="AE1434" i="1"/>
  <c r="AM1440" i="1"/>
  <c r="AO1440" i="1"/>
  <c r="AM1442" i="1"/>
  <c r="AE1442" i="1"/>
  <c r="AM1448" i="1"/>
  <c r="AO1448" i="1"/>
  <c r="AM1450" i="1"/>
  <c r="AE1450" i="1"/>
  <c r="AM1456" i="1"/>
  <c r="AO1456" i="1"/>
  <c r="AM1458" i="1"/>
  <c r="AE1458" i="1"/>
  <c r="AM1464" i="1"/>
  <c r="AO1464" i="1"/>
  <c r="AM1466" i="1"/>
  <c r="AO1466" i="1"/>
  <c r="AE1466" i="1"/>
  <c r="AE1475" i="1"/>
  <c r="AM1479" i="1"/>
  <c r="AO1479" i="1"/>
  <c r="AM1482" i="1"/>
  <c r="AO1482" i="1"/>
  <c r="AE1482" i="1"/>
  <c r="AE1491" i="1"/>
  <c r="AM1495" i="1"/>
  <c r="AO1495" i="1"/>
  <c r="AM1498" i="1"/>
  <c r="AO1498" i="1"/>
  <c r="AE1498" i="1"/>
  <c r="AO1508" i="1"/>
  <c r="AM1508" i="1"/>
  <c r="AE1508" i="1"/>
  <c r="AO1512" i="1"/>
  <c r="AM1512" i="1"/>
  <c r="AE1512" i="1"/>
  <c r="AO1516" i="1"/>
  <c r="AM1516" i="1"/>
  <c r="AE1516" i="1"/>
  <c r="AO1520" i="1"/>
  <c r="AM1520" i="1"/>
  <c r="AE1520" i="1"/>
  <c r="AO1524" i="1"/>
  <c r="AM1524" i="1"/>
  <c r="AE1524" i="1"/>
  <c r="AO1528" i="1"/>
  <c r="AM1528" i="1"/>
  <c r="AE1528" i="1"/>
  <c r="AO1532" i="1"/>
  <c r="AM1532" i="1"/>
  <c r="AE1532" i="1"/>
  <c r="AO1536" i="1"/>
  <c r="AM1536" i="1"/>
  <c r="AE1536" i="1"/>
  <c r="AO1540" i="1"/>
  <c r="AM1540" i="1"/>
  <c r="AE1540" i="1"/>
  <c r="AO1544" i="1"/>
  <c r="AM1544" i="1"/>
  <c r="AE1544" i="1"/>
  <c r="AO1548" i="1"/>
  <c r="AM1548" i="1"/>
  <c r="AE1548" i="1"/>
  <c r="AO1552" i="1"/>
  <c r="AM1552" i="1"/>
  <c r="AE1552" i="1"/>
  <c r="AM1565" i="1"/>
  <c r="AO1565" i="1"/>
  <c r="AE1565" i="1"/>
  <c r="AM1747" i="1"/>
  <c r="AO1747" i="1"/>
  <c r="AE1747" i="1"/>
  <c r="AM1757" i="1"/>
  <c r="AE1757" i="1"/>
  <c r="AO1554" i="1"/>
  <c r="AO1558" i="1"/>
  <c r="AO1562" i="1"/>
  <c r="AO1566" i="1"/>
  <c r="AO1570" i="1"/>
  <c r="AO1572" i="1"/>
  <c r="AM1572" i="1"/>
  <c r="AO1574" i="1"/>
  <c r="AE1574" i="1"/>
  <c r="AO1580" i="1"/>
  <c r="AM1580" i="1"/>
  <c r="AO1582" i="1"/>
  <c r="AE1582" i="1"/>
  <c r="AO1588" i="1"/>
  <c r="AM1588" i="1"/>
  <c r="AO1590" i="1"/>
  <c r="AE1590" i="1"/>
  <c r="AO1596" i="1"/>
  <c r="AM1596" i="1"/>
  <c r="AO1598" i="1"/>
  <c r="AE1598" i="1"/>
  <c r="AO1604" i="1"/>
  <c r="AM1604" i="1"/>
  <c r="AO1606" i="1"/>
  <c r="AE1606" i="1"/>
  <c r="AO1612" i="1"/>
  <c r="AM1612" i="1"/>
  <c r="AO1614" i="1"/>
  <c r="AE1614" i="1"/>
  <c r="AO1620" i="1"/>
  <c r="AM1620" i="1"/>
  <c r="AO1622" i="1"/>
  <c r="AE1622" i="1"/>
  <c r="AO1628" i="1"/>
  <c r="AM1628" i="1"/>
  <c r="AO1630" i="1"/>
  <c r="AE1630" i="1"/>
  <c r="AO1636" i="1"/>
  <c r="AM1636" i="1"/>
  <c r="AO1638" i="1"/>
  <c r="AE1638" i="1"/>
  <c r="AO1644" i="1"/>
  <c r="AM1644" i="1"/>
  <c r="AO1646" i="1"/>
  <c r="AE1646" i="1"/>
  <c r="AO1652" i="1"/>
  <c r="AM1652" i="1"/>
  <c r="AO1654" i="1"/>
  <c r="AE1654" i="1"/>
  <c r="AO1660" i="1"/>
  <c r="AM1660" i="1"/>
  <c r="AO1662" i="1"/>
  <c r="AE1662" i="1"/>
  <c r="AO1668" i="1"/>
  <c r="AM1668" i="1"/>
  <c r="AM1670" i="1"/>
  <c r="AE1670" i="1"/>
  <c r="AM1714" i="1"/>
  <c r="AO1714" i="1"/>
  <c r="AM1795" i="1"/>
  <c r="AO1795" i="1"/>
  <c r="AE1795" i="1"/>
  <c r="AM1674" i="1"/>
  <c r="AO1674" i="1"/>
  <c r="AM1678" i="1"/>
  <c r="AE1678" i="1"/>
  <c r="AM1699" i="1"/>
  <c r="AO1699" i="1"/>
  <c r="AE1699" i="1"/>
  <c r="AM1715" i="1"/>
  <c r="AO1715" i="1"/>
  <c r="AE1715" i="1"/>
  <c r="AM1719" i="1"/>
  <c r="AO1719" i="1"/>
  <c r="AM1726" i="1"/>
  <c r="AO1726" i="1"/>
  <c r="AM1739" i="1"/>
  <c r="AO1739" i="1"/>
  <c r="AE1739" i="1"/>
  <c r="AM1755" i="1"/>
  <c r="AO1755" i="1"/>
  <c r="AE1755" i="1"/>
  <c r="AM1771" i="1"/>
  <c r="AO1771" i="1"/>
  <c r="AE1771" i="1"/>
  <c r="AM1787" i="1"/>
  <c r="AO1787" i="1"/>
  <c r="AE1787" i="1"/>
  <c r="AO1576" i="1"/>
  <c r="AM1576" i="1"/>
  <c r="AO1578" i="1"/>
  <c r="AE1578" i="1"/>
  <c r="AO1584" i="1"/>
  <c r="AM1584" i="1"/>
  <c r="AO1586" i="1"/>
  <c r="AE1586" i="1"/>
  <c r="AO1592" i="1"/>
  <c r="AM1592" i="1"/>
  <c r="AO1594" i="1"/>
  <c r="AE1594" i="1"/>
  <c r="AO1600" i="1"/>
  <c r="AM1600" i="1"/>
  <c r="AO1602" i="1"/>
  <c r="AE1602" i="1"/>
  <c r="AO1608" i="1"/>
  <c r="AM1608" i="1"/>
  <c r="AO1610" i="1"/>
  <c r="AE1610" i="1"/>
  <c r="AO1616" i="1"/>
  <c r="AM1616" i="1"/>
  <c r="AO1618" i="1"/>
  <c r="AE1618" i="1"/>
  <c r="AO1624" i="1"/>
  <c r="AM1624" i="1"/>
  <c r="AO1626" i="1"/>
  <c r="AE1626" i="1"/>
  <c r="AO1632" i="1"/>
  <c r="AM1632" i="1"/>
  <c r="AO1634" i="1"/>
  <c r="AE1634" i="1"/>
  <c r="AO1640" i="1"/>
  <c r="AM1640" i="1"/>
  <c r="AO1642" i="1"/>
  <c r="AE1642" i="1"/>
  <c r="AO1648" i="1"/>
  <c r="AM1648" i="1"/>
  <c r="AO1650" i="1"/>
  <c r="AE1650" i="1"/>
  <c r="AO1656" i="1"/>
  <c r="AM1656" i="1"/>
  <c r="AO1658" i="1"/>
  <c r="AE1658" i="1"/>
  <c r="AO1664" i="1"/>
  <c r="AM1664" i="1"/>
  <c r="AO1666" i="1"/>
  <c r="AE1666" i="1"/>
  <c r="AM1722" i="1"/>
  <c r="AO1722" i="1"/>
  <c r="AM1671" i="1"/>
  <c r="AO1671" i="1"/>
  <c r="AE1679" i="1"/>
  <c r="AE1686" i="1"/>
  <c r="AE1697" i="1"/>
  <c r="AE1713" i="1"/>
  <c r="AM1718" i="1"/>
  <c r="AO1718" i="1"/>
  <c r="AE1727" i="1"/>
  <c r="AE1729" i="1"/>
  <c r="AM1735" i="1"/>
  <c r="AO1735" i="1"/>
  <c r="AE1737" i="1"/>
  <c r="AM1743" i="1"/>
  <c r="AO1743" i="1"/>
  <c r="AE1745" i="1"/>
  <c r="AM1751" i="1"/>
  <c r="AO1751" i="1"/>
  <c r="AE1753" i="1"/>
  <c r="AM1759" i="1"/>
  <c r="AO1759" i="1"/>
  <c r="AE1761" i="1"/>
  <c r="AM1767" i="1"/>
  <c r="AO1767" i="1"/>
  <c r="AE1769" i="1"/>
  <c r="AM1775" i="1"/>
  <c r="AO1775" i="1"/>
  <c r="AE1777" i="1"/>
  <c r="AM1783" i="1"/>
  <c r="AO1783" i="1"/>
  <c r="AE1785" i="1"/>
  <c r="AM1791" i="1"/>
  <c r="AO1791" i="1"/>
  <c r="AM1799" i="1"/>
  <c r="AO1799" i="1"/>
  <c r="AO1803" i="1"/>
  <c r="AO1730" i="1"/>
  <c r="AO1734" i="1"/>
  <c r="AO1738" i="1"/>
  <c r="AO1742" i="1"/>
  <c r="AO1746" i="1"/>
  <c r="AO1750" i="1"/>
  <c r="AO1754" i="1"/>
  <c r="AO1758" i="1"/>
  <c r="AO1762" i="1"/>
  <c r="AO1766" i="1"/>
  <c r="AO1770" i="1"/>
  <c r="AO1774" i="1"/>
  <c r="AO1778" i="1"/>
  <c r="AO1782" i="1"/>
  <c r="AO1786" i="1"/>
  <c r="AO1790" i="1"/>
  <c r="AO1794" i="1"/>
  <c r="AO1798" i="1"/>
  <c r="AO1802" i="1"/>
  <c r="AE1874" i="1"/>
  <c r="AE1876" i="1"/>
  <c r="AE1878" i="1"/>
  <c r="AE1880" i="1"/>
  <c r="AE1882" i="1"/>
  <c r="AE1884" i="1"/>
  <c r="AO5" i="1"/>
  <c r="AE5" i="1"/>
  <c r="AM1265" i="1"/>
  <c r="AE1265" i="1"/>
  <c r="AM1267" i="1"/>
  <c r="AE1267" i="1"/>
  <c r="AM1281" i="1"/>
  <c r="AE1281" i="1"/>
  <c r="AM1283" i="1"/>
  <c r="AE1283" i="1"/>
  <c r="AM1297" i="1"/>
  <c r="AE1297" i="1"/>
  <c r="AM1299" i="1"/>
  <c r="AE1299" i="1"/>
  <c r="AM1313" i="1"/>
  <c r="AE1313" i="1"/>
  <c r="AM1315" i="1"/>
  <c r="AE1315" i="1"/>
  <c r="AM1329" i="1"/>
  <c r="AE1329" i="1"/>
  <c r="AM1331" i="1"/>
  <c r="AE1331" i="1"/>
  <c r="AO1575" i="1"/>
  <c r="AM1575" i="1"/>
  <c r="AE1575" i="1"/>
  <c r="AO1579" i="1"/>
  <c r="AM1579" i="1"/>
  <c r="AE1579" i="1"/>
  <c r="AO1583" i="1"/>
  <c r="AM1583" i="1"/>
  <c r="AE1583" i="1"/>
  <c r="AO1587" i="1"/>
  <c r="AM1587" i="1"/>
  <c r="AE1587" i="1"/>
  <c r="AO1591" i="1"/>
  <c r="AM1591" i="1"/>
  <c r="AE1591" i="1"/>
  <c r="AO1595" i="1"/>
  <c r="AM1595" i="1"/>
  <c r="AE1595" i="1"/>
  <c r="AO1599" i="1"/>
  <c r="AM1599" i="1"/>
  <c r="AE1599" i="1"/>
  <c r="AO1603" i="1"/>
  <c r="AM1603" i="1"/>
  <c r="AE1603" i="1"/>
  <c r="AO1607" i="1"/>
  <c r="AM1607" i="1"/>
  <c r="AE1607" i="1"/>
  <c r="AO1611" i="1"/>
  <c r="AM1611" i="1"/>
  <c r="AE1611" i="1"/>
  <c r="AO1615" i="1"/>
  <c r="AM1615" i="1"/>
  <c r="AE1615" i="1"/>
  <c r="AO1619" i="1"/>
  <c r="AM1619" i="1"/>
  <c r="AE1619" i="1"/>
  <c r="AO1623" i="1"/>
  <c r="AM1623" i="1"/>
  <c r="AE1623" i="1"/>
  <c r="AO1627" i="1"/>
  <c r="AM1627" i="1"/>
  <c r="AE1627" i="1"/>
  <c r="AO1631" i="1"/>
  <c r="AM1631" i="1"/>
  <c r="AE1631" i="1"/>
  <c r="AO1635" i="1"/>
  <c r="AM1635" i="1"/>
  <c r="AE1635" i="1"/>
  <c r="AO1639" i="1"/>
  <c r="AM1639" i="1"/>
  <c r="AE1639" i="1"/>
  <c r="AO1643" i="1"/>
  <c r="AM1643" i="1"/>
  <c r="AE1643" i="1"/>
  <c r="AO1647" i="1"/>
  <c r="AM1647" i="1"/>
  <c r="AE1647" i="1"/>
  <c r="AO1651" i="1"/>
  <c r="AM1651" i="1"/>
  <c r="AE1651" i="1"/>
  <c r="AO1655" i="1"/>
  <c r="AM1655" i="1"/>
  <c r="AE1655" i="1"/>
  <c r="AO1659" i="1"/>
  <c r="AM1659" i="1"/>
  <c r="AE1659" i="1"/>
  <c r="AO1663" i="1"/>
  <c r="AM1663" i="1"/>
  <c r="AE1663" i="1"/>
  <c r="AO1667" i="1"/>
  <c r="AM1667" i="1"/>
  <c r="AE1667" i="1"/>
  <c r="AO1812" i="1"/>
  <c r="AM1812" i="1"/>
  <c r="AE1812" i="1"/>
  <c r="AO1815" i="1"/>
  <c r="AM1815" i="1"/>
  <c r="AE1815" i="1"/>
  <c r="AO1886" i="1"/>
  <c r="AM1886" i="1"/>
  <c r="AE1886" i="1"/>
  <c r="AO1890" i="1"/>
  <c r="AM1890" i="1"/>
  <c r="AE1890" i="1"/>
  <c r="AO1894" i="1"/>
  <c r="AM1894" i="1"/>
  <c r="AE1894" i="1"/>
  <c r="AO1898" i="1"/>
  <c r="AM1898" i="1"/>
  <c r="AE1898" i="1"/>
  <c r="AO1902" i="1"/>
  <c r="AM1902" i="1"/>
  <c r="AE1902" i="1"/>
  <c r="AO1906" i="1"/>
  <c r="AM1906" i="1"/>
  <c r="AE1906" i="1"/>
  <c r="AO1910" i="1"/>
  <c r="AM1910" i="1"/>
  <c r="AE1910" i="1"/>
  <c r="AO1914" i="1"/>
  <c r="AM1914" i="1"/>
  <c r="AE1914" i="1"/>
  <c r="AO1918" i="1"/>
  <c r="AM1918" i="1"/>
  <c r="AE1918" i="1"/>
  <c r="AO1922" i="1"/>
  <c r="AM1922" i="1"/>
  <c r="AE1922" i="1"/>
  <c r="AO1926" i="1"/>
  <c r="AM1926" i="1"/>
  <c r="AE1926" i="1"/>
  <c r="AO1930" i="1"/>
  <c r="AM1930" i="1"/>
  <c r="AE1930" i="1"/>
  <c r="AO1934" i="1"/>
  <c r="AM1934" i="1"/>
  <c r="AE1934" i="1"/>
  <c r="AO1938" i="1"/>
  <c r="AM1938" i="1"/>
  <c r="AE1938" i="1"/>
  <c r="AO1942" i="1"/>
  <c r="AM1942" i="1"/>
  <c r="AE1942" i="1"/>
  <c r="AO1946" i="1"/>
  <c r="AM1946" i="1"/>
  <c r="AE1946" i="1"/>
  <c r="AO1950" i="1"/>
  <c r="AM1950" i="1"/>
  <c r="AE1950" i="1"/>
  <c r="AO1954" i="1"/>
  <c r="AM1954" i="1"/>
  <c r="AE1954" i="1"/>
  <c r="AO1958" i="1"/>
  <c r="AM1958" i="1"/>
  <c r="AE1958" i="1"/>
  <c r="AO1962" i="1"/>
  <c r="AM1962" i="1"/>
  <c r="AE1962" i="1"/>
  <c r="AO1966" i="1"/>
  <c r="AM1966" i="1"/>
  <c r="AE1966" i="1"/>
  <c r="AE1162" i="1"/>
  <c r="AE1166" i="1"/>
  <c r="AE1170" i="1"/>
  <c r="AE1174" i="1"/>
  <c r="AE1178" i="1"/>
  <c r="AE1182" i="1"/>
  <c r="AE1186" i="1"/>
  <c r="AE1190" i="1"/>
  <c r="AE1194" i="1"/>
  <c r="AM1197" i="1"/>
  <c r="AE1197" i="1"/>
  <c r="AM1202" i="1"/>
  <c r="AO1202" i="1"/>
  <c r="AM1205" i="1"/>
  <c r="AE1205" i="1"/>
  <c r="AM1210" i="1"/>
  <c r="AO1210" i="1"/>
  <c r="AM1213" i="1"/>
  <c r="AE1213" i="1"/>
  <c r="AM1218" i="1"/>
  <c r="AO1218" i="1"/>
  <c r="AM1221" i="1"/>
  <c r="AE1221" i="1"/>
  <c r="AM1226" i="1"/>
  <c r="AO1226" i="1"/>
  <c r="AM1229" i="1"/>
  <c r="AE1229" i="1"/>
  <c r="AM1234" i="1"/>
  <c r="AO1234" i="1"/>
  <c r="AM1237" i="1"/>
  <c r="AE1237" i="1"/>
  <c r="AM1242" i="1"/>
  <c r="AO1242" i="1"/>
  <c r="AM1245" i="1"/>
  <c r="AE1245" i="1"/>
  <c r="AM1250" i="1"/>
  <c r="AO1250" i="1"/>
  <c r="AM1253" i="1"/>
  <c r="AE1253" i="1"/>
  <c r="AM1255" i="1"/>
  <c r="AE1255" i="1"/>
  <c r="AO1265" i="1"/>
  <c r="AO1267" i="1"/>
  <c r="AM1269" i="1"/>
  <c r="AE1269" i="1"/>
  <c r="AM1271" i="1"/>
  <c r="AE1271" i="1"/>
  <c r="AO1281" i="1"/>
  <c r="AO1283" i="1"/>
  <c r="AM1285" i="1"/>
  <c r="AE1285" i="1"/>
  <c r="AM1287" i="1"/>
  <c r="AE1287" i="1"/>
  <c r="AO1297" i="1"/>
  <c r="AO1299" i="1"/>
  <c r="AM1301" i="1"/>
  <c r="AE1301" i="1"/>
  <c r="AM1303" i="1"/>
  <c r="AE1303" i="1"/>
  <c r="AO1313" i="1"/>
  <c r="AO1315" i="1"/>
  <c r="AM1317" i="1"/>
  <c r="AE1317" i="1"/>
  <c r="AM1319" i="1"/>
  <c r="AE1319" i="1"/>
  <c r="AO1329" i="1"/>
  <c r="AO1331" i="1"/>
  <c r="AM1333" i="1"/>
  <c r="AE1333" i="1"/>
  <c r="AM1335" i="1"/>
  <c r="AE1335" i="1"/>
  <c r="AE1161" i="1"/>
  <c r="AM1162" i="1"/>
  <c r="AE1165" i="1"/>
  <c r="AM1166" i="1"/>
  <c r="AE1169" i="1"/>
  <c r="AM1170" i="1"/>
  <c r="AE1173" i="1"/>
  <c r="AM1174" i="1"/>
  <c r="AE1177" i="1"/>
  <c r="AM1178" i="1"/>
  <c r="AE1181" i="1"/>
  <c r="AM1182" i="1"/>
  <c r="AE1185" i="1"/>
  <c r="AM1186" i="1"/>
  <c r="AE1189" i="1"/>
  <c r="AM1190" i="1"/>
  <c r="AE1193" i="1"/>
  <c r="AM1194" i="1"/>
  <c r="AO1197" i="1"/>
  <c r="AE1199" i="1"/>
  <c r="AE1202" i="1"/>
  <c r="AO1205" i="1"/>
  <c r="AE1207" i="1"/>
  <c r="AE1210" i="1"/>
  <c r="AO1213" i="1"/>
  <c r="AE1215" i="1"/>
  <c r="AE1218" i="1"/>
  <c r="AO1221" i="1"/>
  <c r="AE1223" i="1"/>
  <c r="AE1226" i="1"/>
  <c r="AO1229" i="1"/>
  <c r="AE1231" i="1"/>
  <c r="AE1234" i="1"/>
  <c r="AO1237" i="1"/>
  <c r="AE1239" i="1"/>
  <c r="AE1242" i="1"/>
  <c r="AO1245" i="1"/>
  <c r="AE1247" i="1"/>
  <c r="AE1250" i="1"/>
  <c r="AO1253" i="1"/>
  <c r="AO1255" i="1"/>
  <c r="AM1257" i="1"/>
  <c r="AE1257" i="1"/>
  <c r="AM1259" i="1"/>
  <c r="AE1259" i="1"/>
  <c r="AO1269" i="1"/>
  <c r="AO1271" i="1"/>
  <c r="AM1273" i="1"/>
  <c r="AE1273" i="1"/>
  <c r="AM1275" i="1"/>
  <c r="AE1275" i="1"/>
  <c r="AO1285" i="1"/>
  <c r="AO1287" i="1"/>
  <c r="AM1289" i="1"/>
  <c r="AE1289" i="1"/>
  <c r="AM1291" i="1"/>
  <c r="AE1291" i="1"/>
  <c r="AO1301" i="1"/>
  <c r="AO1303" i="1"/>
  <c r="AM1305" i="1"/>
  <c r="AE1305" i="1"/>
  <c r="AM1307" i="1"/>
  <c r="AE1307" i="1"/>
  <c r="AO1317" i="1"/>
  <c r="AO1319" i="1"/>
  <c r="AM1321" i="1"/>
  <c r="AE1321" i="1"/>
  <c r="AM1323" i="1"/>
  <c r="AE1323" i="1"/>
  <c r="AO1333" i="1"/>
  <c r="AO1335" i="1"/>
  <c r="AM1337" i="1"/>
  <c r="AE1337" i="1"/>
  <c r="AM1339" i="1"/>
  <c r="AE1339" i="1"/>
  <c r="AM1161" i="1"/>
  <c r="AM1165" i="1"/>
  <c r="AM1169" i="1"/>
  <c r="AM1173" i="1"/>
  <c r="AM1177" i="1"/>
  <c r="AM1181" i="1"/>
  <c r="AM1185" i="1"/>
  <c r="AM1189" i="1"/>
  <c r="AM1193" i="1"/>
  <c r="AM1198" i="1"/>
  <c r="AO1198" i="1"/>
  <c r="AO1199" i="1"/>
  <c r="AM1201" i="1"/>
  <c r="AE1201" i="1"/>
  <c r="AM1206" i="1"/>
  <c r="AO1206" i="1"/>
  <c r="AO1207" i="1"/>
  <c r="AM1209" i="1"/>
  <c r="AE1209" i="1"/>
  <c r="AM1214" i="1"/>
  <c r="AO1214" i="1"/>
  <c r="AO1215" i="1"/>
  <c r="AM1217" i="1"/>
  <c r="AE1217" i="1"/>
  <c r="AM1222" i="1"/>
  <c r="AO1222" i="1"/>
  <c r="AO1223" i="1"/>
  <c r="AM1225" i="1"/>
  <c r="AE1225" i="1"/>
  <c r="AM1230" i="1"/>
  <c r="AO1230" i="1"/>
  <c r="AO1231" i="1"/>
  <c r="AM1233" i="1"/>
  <c r="AE1233" i="1"/>
  <c r="AM1238" i="1"/>
  <c r="AO1238" i="1"/>
  <c r="AO1239" i="1"/>
  <c r="AM1241" i="1"/>
  <c r="AE1241" i="1"/>
  <c r="AM1246" i="1"/>
  <c r="AO1246" i="1"/>
  <c r="AO1247" i="1"/>
  <c r="AM1249" i="1"/>
  <c r="AE1249" i="1"/>
  <c r="AM1261" i="1"/>
  <c r="AE1261" i="1"/>
  <c r="AM1263" i="1"/>
  <c r="AE1263" i="1"/>
  <c r="AM1277" i="1"/>
  <c r="AE1277" i="1"/>
  <c r="AM1279" i="1"/>
  <c r="AE1279" i="1"/>
  <c r="AM1293" i="1"/>
  <c r="AE1293" i="1"/>
  <c r="AM1295" i="1"/>
  <c r="AE1295" i="1"/>
  <c r="AM1309" i="1"/>
  <c r="AE1309" i="1"/>
  <c r="AM1311" i="1"/>
  <c r="AE1311" i="1"/>
  <c r="AM1325" i="1"/>
  <c r="AE1325" i="1"/>
  <c r="AM1327" i="1"/>
  <c r="AE1327" i="1"/>
  <c r="AM1341" i="1"/>
  <c r="AE1341" i="1"/>
  <c r="AM1343" i="1"/>
  <c r="AO1343" i="1"/>
  <c r="AE1343" i="1"/>
  <c r="AM1347" i="1"/>
  <c r="AO1347" i="1"/>
  <c r="AE1347" i="1"/>
  <c r="AM1351" i="1"/>
  <c r="AO1351" i="1"/>
  <c r="AE1351" i="1"/>
  <c r="AM1355" i="1"/>
  <c r="AO1355" i="1"/>
  <c r="AE1355" i="1"/>
  <c r="AM1359" i="1"/>
  <c r="AO1359" i="1"/>
  <c r="AE1359" i="1"/>
  <c r="AM1363" i="1"/>
  <c r="AO1363" i="1"/>
  <c r="AE1363" i="1"/>
  <c r="AM1367" i="1"/>
  <c r="AO1367" i="1"/>
  <c r="AE1367" i="1"/>
  <c r="AM1371" i="1"/>
  <c r="AO1371" i="1"/>
  <c r="AE1371" i="1"/>
  <c r="AM1375" i="1"/>
  <c r="AO1375" i="1"/>
  <c r="AE1375" i="1"/>
  <c r="AM1379" i="1"/>
  <c r="AO1379" i="1"/>
  <c r="AE1379" i="1"/>
  <c r="AM1383" i="1"/>
  <c r="AO1383" i="1"/>
  <c r="AE1383" i="1"/>
  <c r="AM1387" i="1"/>
  <c r="AO1387" i="1"/>
  <c r="AE1387" i="1"/>
  <c r="AM1391" i="1"/>
  <c r="AO1391" i="1"/>
  <c r="AE1391" i="1"/>
  <c r="AM1395" i="1"/>
  <c r="AO1395" i="1"/>
  <c r="AE1395" i="1"/>
  <c r="AM1399" i="1"/>
  <c r="AO1399" i="1"/>
  <c r="AE1399" i="1"/>
  <c r="AM1403" i="1"/>
  <c r="AO1403" i="1"/>
  <c r="AE1403" i="1"/>
  <c r="AM1407" i="1"/>
  <c r="AO1407" i="1"/>
  <c r="AE1407" i="1"/>
  <c r="AM1411" i="1"/>
  <c r="AO1411" i="1"/>
  <c r="AE1411" i="1"/>
  <c r="AM1415" i="1"/>
  <c r="AO1415" i="1"/>
  <c r="AE1415" i="1"/>
  <c r="AM1419" i="1"/>
  <c r="AO1419" i="1"/>
  <c r="AE1419" i="1"/>
  <c r="AM1423" i="1"/>
  <c r="AO1423" i="1"/>
  <c r="AE1423" i="1"/>
  <c r="AM1427" i="1"/>
  <c r="AO1427" i="1"/>
  <c r="AE1427" i="1"/>
  <c r="AM1431" i="1"/>
  <c r="AO1431" i="1"/>
  <c r="AE1431" i="1"/>
  <c r="AM1435" i="1"/>
  <c r="AO1435" i="1"/>
  <c r="AE1435" i="1"/>
  <c r="AM1439" i="1"/>
  <c r="AO1439" i="1"/>
  <c r="AE1439" i="1"/>
  <c r="AM1443" i="1"/>
  <c r="AO1443" i="1"/>
  <c r="AE1443" i="1"/>
  <c r="AM1447" i="1"/>
  <c r="AO1447" i="1"/>
  <c r="AE1447" i="1"/>
  <c r="AM1451" i="1"/>
  <c r="AO1451" i="1"/>
  <c r="AE1451" i="1"/>
  <c r="AM1455" i="1"/>
  <c r="AO1455" i="1"/>
  <c r="AE1455" i="1"/>
  <c r="AM1459" i="1"/>
  <c r="AO1459" i="1"/>
  <c r="AE1459" i="1"/>
  <c r="AM1463" i="1"/>
  <c r="AO1463" i="1"/>
  <c r="AE1463" i="1"/>
  <c r="AM1694" i="1"/>
  <c r="AE1694" i="1"/>
  <c r="AO1694" i="1"/>
  <c r="AM1710" i="1"/>
  <c r="AE1710" i="1"/>
  <c r="AO1710" i="1"/>
  <c r="AM1692" i="1"/>
  <c r="AE1692" i="1"/>
  <c r="AO1692" i="1"/>
  <c r="AM1708" i="1"/>
  <c r="AE1708" i="1"/>
  <c r="AO1708" i="1"/>
  <c r="AO1254" i="1"/>
  <c r="AO1258" i="1"/>
  <c r="AO1262" i="1"/>
  <c r="AO1266" i="1"/>
  <c r="AO1270" i="1"/>
  <c r="AO1274" i="1"/>
  <c r="AO1278" i="1"/>
  <c r="AO1282" i="1"/>
  <c r="AO1286" i="1"/>
  <c r="AO1290" i="1"/>
  <c r="AO1294" i="1"/>
  <c r="AO1298" i="1"/>
  <c r="AO1302" i="1"/>
  <c r="AO1306" i="1"/>
  <c r="AO1310" i="1"/>
  <c r="AO1314" i="1"/>
  <c r="AO1318" i="1"/>
  <c r="AO1322" i="1"/>
  <c r="AO1326" i="1"/>
  <c r="AO1330" i="1"/>
  <c r="AO1334" i="1"/>
  <c r="AO1338" i="1"/>
  <c r="AO1342" i="1"/>
  <c r="AE1345" i="1"/>
  <c r="AO1346" i="1"/>
  <c r="AE1349" i="1"/>
  <c r="AO1350" i="1"/>
  <c r="AE1353" i="1"/>
  <c r="AO1354" i="1"/>
  <c r="AE1357" i="1"/>
  <c r="AO1358" i="1"/>
  <c r="AE1361" i="1"/>
  <c r="AO1362" i="1"/>
  <c r="AE1365" i="1"/>
  <c r="AO1366" i="1"/>
  <c r="AE1369" i="1"/>
  <c r="AO1370" i="1"/>
  <c r="AE1373" i="1"/>
  <c r="AO1374" i="1"/>
  <c r="AE1377" i="1"/>
  <c r="AO1378" i="1"/>
  <c r="AE1381" i="1"/>
  <c r="AO1382" i="1"/>
  <c r="AE1385" i="1"/>
  <c r="AO1386" i="1"/>
  <c r="AE1389" i="1"/>
  <c r="AO1390" i="1"/>
  <c r="AE1393" i="1"/>
  <c r="AO1394" i="1"/>
  <c r="AE1397" i="1"/>
  <c r="AO1398" i="1"/>
  <c r="AE1401" i="1"/>
  <c r="AO1402" i="1"/>
  <c r="AE1405" i="1"/>
  <c r="AO1406" i="1"/>
  <c r="AE1409" i="1"/>
  <c r="AO1410" i="1"/>
  <c r="AE1413" i="1"/>
  <c r="AO1414" i="1"/>
  <c r="AE1417" i="1"/>
  <c r="AO1418" i="1"/>
  <c r="AE1421" i="1"/>
  <c r="AO1422" i="1"/>
  <c r="AE1425" i="1"/>
  <c r="AO1426" i="1"/>
  <c r="AE1429" i="1"/>
  <c r="AO1430" i="1"/>
  <c r="AE1433" i="1"/>
  <c r="AO1434" i="1"/>
  <c r="AE1437" i="1"/>
  <c r="AO1438" i="1"/>
  <c r="AE1441" i="1"/>
  <c r="AO1442" i="1"/>
  <c r="AE1445" i="1"/>
  <c r="AO1446" i="1"/>
  <c r="AE1449" i="1"/>
  <c r="AO1450" i="1"/>
  <c r="AE1453" i="1"/>
  <c r="AO1454" i="1"/>
  <c r="AE1457" i="1"/>
  <c r="AO1458" i="1"/>
  <c r="AE1461" i="1"/>
  <c r="AO1462" i="1"/>
  <c r="AE1465" i="1"/>
  <c r="AM1673" i="1"/>
  <c r="AO1673" i="1"/>
  <c r="AM1676" i="1"/>
  <c r="AE1676" i="1"/>
  <c r="AM1681" i="1"/>
  <c r="AO1681" i="1"/>
  <c r="AM1684" i="1"/>
  <c r="AE1684" i="1"/>
  <c r="AM1696" i="1"/>
  <c r="AE1696" i="1"/>
  <c r="AM1698" i="1"/>
  <c r="AE1698" i="1"/>
  <c r="AM1712" i="1"/>
  <c r="AE1712" i="1"/>
  <c r="AM1700" i="1"/>
  <c r="AE1700" i="1"/>
  <c r="AM1702" i="1"/>
  <c r="AE1702" i="1"/>
  <c r="AM1716" i="1"/>
  <c r="AO1716" i="1"/>
  <c r="AE1716" i="1"/>
  <c r="AM1720" i="1"/>
  <c r="AO1720" i="1"/>
  <c r="AE1720" i="1"/>
  <c r="AM1724" i="1"/>
  <c r="AO1724" i="1"/>
  <c r="AE1724" i="1"/>
  <c r="AM1728" i="1"/>
  <c r="AO1728" i="1"/>
  <c r="AE1728" i="1"/>
  <c r="AM1732" i="1"/>
  <c r="AO1732" i="1"/>
  <c r="AE1732" i="1"/>
  <c r="AM1736" i="1"/>
  <c r="AO1736" i="1"/>
  <c r="AE1736" i="1"/>
  <c r="AM1740" i="1"/>
  <c r="AO1740" i="1"/>
  <c r="AE1740" i="1"/>
  <c r="AM1744" i="1"/>
  <c r="AO1744" i="1"/>
  <c r="AE1744" i="1"/>
  <c r="AM1748" i="1"/>
  <c r="AO1748" i="1"/>
  <c r="AE1748" i="1"/>
  <c r="AM1752" i="1"/>
  <c r="AO1752" i="1"/>
  <c r="AE1752" i="1"/>
  <c r="AM1756" i="1"/>
  <c r="AO1756" i="1"/>
  <c r="AE1756" i="1"/>
  <c r="AM1760" i="1"/>
  <c r="AO1760" i="1"/>
  <c r="AE1760" i="1"/>
  <c r="AM1764" i="1"/>
  <c r="AO1764" i="1"/>
  <c r="AE1764" i="1"/>
  <c r="AM1768" i="1"/>
  <c r="AO1768" i="1"/>
  <c r="AE1768" i="1"/>
  <c r="AM1772" i="1"/>
  <c r="AO1772" i="1"/>
  <c r="AE1772" i="1"/>
  <c r="AM1776" i="1"/>
  <c r="AO1776" i="1"/>
  <c r="AE1776" i="1"/>
  <c r="AM1780" i="1"/>
  <c r="AO1780" i="1"/>
  <c r="AE1780" i="1"/>
  <c r="AM1784" i="1"/>
  <c r="AO1784" i="1"/>
  <c r="AE1784" i="1"/>
  <c r="AM1788" i="1"/>
  <c r="AO1788" i="1"/>
  <c r="AE1788" i="1"/>
  <c r="AM1792" i="1"/>
  <c r="AO1792" i="1"/>
  <c r="AE1792" i="1"/>
  <c r="AM1796" i="1"/>
  <c r="AO1796" i="1"/>
  <c r="AE1796" i="1"/>
  <c r="AM1800" i="1"/>
  <c r="AO1800" i="1"/>
  <c r="AE1800" i="1"/>
  <c r="AM1804" i="1"/>
  <c r="AO1804" i="1"/>
  <c r="AE1804" i="1"/>
  <c r="AO1807" i="1"/>
  <c r="AM1807" i="1"/>
  <c r="AE1807" i="1"/>
  <c r="AO1820" i="1"/>
  <c r="AM1820" i="1"/>
  <c r="AE1820" i="1"/>
  <c r="AO1823" i="1"/>
  <c r="AM1823" i="1"/>
  <c r="AE1823" i="1"/>
  <c r="AE1573" i="1"/>
  <c r="AM1574" i="1"/>
  <c r="AE1577" i="1"/>
  <c r="AM1578" i="1"/>
  <c r="AE1581" i="1"/>
  <c r="AM1582" i="1"/>
  <c r="AE1585" i="1"/>
  <c r="AM1586" i="1"/>
  <c r="AE1589" i="1"/>
  <c r="AM1590" i="1"/>
  <c r="AE1593" i="1"/>
  <c r="AM1594" i="1"/>
  <c r="AE1597" i="1"/>
  <c r="AM1598" i="1"/>
  <c r="AE1601" i="1"/>
  <c r="AM1602" i="1"/>
  <c r="AE1605" i="1"/>
  <c r="AM1606" i="1"/>
  <c r="AE1609" i="1"/>
  <c r="AM1610" i="1"/>
  <c r="AE1613" i="1"/>
  <c r="AM1614" i="1"/>
  <c r="AE1617" i="1"/>
  <c r="AM1618" i="1"/>
  <c r="AE1621" i="1"/>
  <c r="AM1622" i="1"/>
  <c r="AE1625" i="1"/>
  <c r="AM1626" i="1"/>
  <c r="AE1629" i="1"/>
  <c r="AM1630" i="1"/>
  <c r="AE1633" i="1"/>
  <c r="AM1634" i="1"/>
  <c r="AE1637" i="1"/>
  <c r="AM1638" i="1"/>
  <c r="AE1641" i="1"/>
  <c r="AM1642" i="1"/>
  <c r="AE1645" i="1"/>
  <c r="AM1646" i="1"/>
  <c r="AE1649" i="1"/>
  <c r="AM1650" i="1"/>
  <c r="AE1653" i="1"/>
  <c r="AM1654" i="1"/>
  <c r="AE1657" i="1"/>
  <c r="AM1658" i="1"/>
  <c r="AE1661" i="1"/>
  <c r="AM1662" i="1"/>
  <c r="AE1665" i="1"/>
  <c r="AM1666" i="1"/>
  <c r="AE1669" i="1"/>
  <c r="AO1670" i="1"/>
  <c r="AM1672" i="1"/>
  <c r="AE1672" i="1"/>
  <c r="AM1677" i="1"/>
  <c r="AO1677" i="1"/>
  <c r="AO1678" i="1"/>
  <c r="AM1680" i="1"/>
  <c r="AE1680" i="1"/>
  <c r="AM1685" i="1"/>
  <c r="AO1685" i="1"/>
  <c r="AO1686" i="1"/>
  <c r="AM1688" i="1"/>
  <c r="AE1688" i="1"/>
  <c r="AM1690" i="1"/>
  <c r="AE1690" i="1"/>
  <c r="AO1700" i="1"/>
  <c r="AO1702" i="1"/>
  <c r="AM1704" i="1"/>
  <c r="AE1704" i="1"/>
  <c r="AM1706" i="1"/>
  <c r="AE1706" i="1"/>
  <c r="AO1689" i="1"/>
  <c r="AO1693" i="1"/>
  <c r="AO1697" i="1"/>
  <c r="AO1701" i="1"/>
  <c r="AO1705" i="1"/>
  <c r="AO1709" i="1"/>
  <c r="AO1713" i="1"/>
  <c r="AO1717" i="1"/>
  <c r="AO1721" i="1"/>
  <c r="AO1725" i="1"/>
  <c r="AO1729" i="1"/>
  <c r="AO1733" i="1"/>
  <c r="AO1737" i="1"/>
  <c r="AO1741" i="1"/>
  <c r="AO1745" i="1"/>
  <c r="AO1749" i="1"/>
  <c r="AO1753" i="1"/>
  <c r="AO1757" i="1"/>
  <c r="AO1761" i="1"/>
  <c r="AO1765" i="1"/>
  <c r="AO1769" i="1"/>
  <c r="AO1773" i="1"/>
  <c r="AO1777" i="1"/>
  <c r="AO1781" i="1"/>
  <c r="AO1785" i="1"/>
  <c r="AO1789" i="1"/>
  <c r="AO1793" i="1"/>
  <c r="AO1797" i="1"/>
  <c r="AO1801" i="1"/>
  <c r="AO1805" i="1"/>
  <c r="AO1810" i="1"/>
  <c r="AM1810" i="1"/>
  <c r="AE1810" i="1"/>
  <c r="AO1813" i="1"/>
  <c r="AM1813" i="1"/>
  <c r="AO1818" i="1"/>
  <c r="AM1818" i="1"/>
  <c r="AE1818" i="1"/>
  <c r="AO1821" i="1"/>
  <c r="AM1821" i="1"/>
  <c r="AO1826" i="1"/>
  <c r="AM1826" i="1"/>
  <c r="AE1826" i="1"/>
  <c r="AO1806" i="1"/>
  <c r="AM1806" i="1"/>
  <c r="AO1808" i="1"/>
  <c r="AM1808" i="1"/>
  <c r="AE1808" i="1"/>
  <c r="AO1811" i="1"/>
  <c r="AM1811" i="1"/>
  <c r="AO1816" i="1"/>
  <c r="AM1816" i="1"/>
  <c r="AE1816" i="1"/>
  <c r="AO1819" i="1"/>
  <c r="AM1819" i="1"/>
  <c r="AO1824" i="1"/>
  <c r="AM1824" i="1"/>
  <c r="AE1824" i="1"/>
  <c r="AO1827" i="1"/>
  <c r="AM1827" i="1"/>
  <c r="AE1714" i="1"/>
  <c r="AE1718" i="1"/>
  <c r="AE1722" i="1"/>
  <c r="AE1726" i="1"/>
  <c r="AE1730" i="1"/>
  <c r="AE1734" i="1"/>
  <c r="AE1738" i="1"/>
  <c r="AE1742" i="1"/>
  <c r="AE1746" i="1"/>
  <c r="AE1750" i="1"/>
  <c r="AE1754" i="1"/>
  <c r="AE1758" i="1"/>
  <c r="AE1762" i="1"/>
  <c r="AE1766" i="1"/>
  <c r="AE1770" i="1"/>
  <c r="AE1774" i="1"/>
  <c r="AE1778" i="1"/>
  <c r="AE1782" i="1"/>
  <c r="AE1786" i="1"/>
  <c r="AE1790" i="1"/>
  <c r="AE1794" i="1"/>
  <c r="AE1798" i="1"/>
  <c r="AE1802" i="1"/>
  <c r="AE1806" i="1"/>
  <c r="AO1809" i="1"/>
  <c r="AM1809" i="1"/>
  <c r="AE1811" i="1"/>
  <c r="AO1814" i="1"/>
  <c r="AM1814" i="1"/>
  <c r="AE1814" i="1"/>
  <c r="AO1817" i="1"/>
  <c r="AM1817" i="1"/>
  <c r="AE1819" i="1"/>
  <c r="AO1822" i="1"/>
  <c r="AM1822" i="1"/>
  <c r="AE1822" i="1"/>
  <c r="AO1825" i="1"/>
  <c r="AM1825" i="1"/>
  <c r="AE1827" i="1"/>
  <c r="AO1828" i="1"/>
  <c r="AM1828" i="1"/>
  <c r="AO1830" i="1"/>
  <c r="AM1830" i="1"/>
  <c r="AO1832" i="1"/>
  <c r="AM1832" i="1"/>
  <c r="AO1834" i="1"/>
  <c r="AM1834" i="1"/>
  <c r="AO1836" i="1"/>
  <c r="AM1836" i="1"/>
  <c r="AO1838" i="1"/>
  <c r="AM1838" i="1"/>
  <c r="AO1840" i="1"/>
  <c r="AM1840" i="1"/>
  <c r="AO1842" i="1"/>
  <c r="AM1842" i="1"/>
  <c r="AO1844" i="1"/>
  <c r="AM1844" i="1"/>
  <c r="AO1846" i="1"/>
  <c r="AM1846" i="1"/>
  <c r="AO1848" i="1"/>
  <c r="AM1848" i="1"/>
  <c r="AO1850" i="1"/>
  <c r="AM1850" i="1"/>
  <c r="AO1852" i="1"/>
  <c r="AM1852" i="1"/>
  <c r="AO1854" i="1"/>
  <c r="AM1854" i="1"/>
  <c r="AO1856" i="1"/>
  <c r="AM1856" i="1"/>
  <c r="AO1858" i="1"/>
  <c r="AM1858" i="1"/>
  <c r="AO1860" i="1"/>
  <c r="AM1860" i="1"/>
  <c r="AO1862" i="1"/>
  <c r="AM1862" i="1"/>
  <c r="AO1864" i="1"/>
  <c r="AM1864" i="1"/>
  <c r="AO1866" i="1"/>
  <c r="AM1866" i="1"/>
  <c r="AO1868" i="1"/>
  <c r="AM1868" i="1"/>
  <c r="AO1870" i="1"/>
  <c r="AM1870" i="1"/>
  <c r="AO1872" i="1"/>
  <c r="AM1872" i="1"/>
  <c r="AE1828" i="1"/>
  <c r="AE1830" i="1"/>
  <c r="AE1832" i="1"/>
  <c r="AE1834" i="1"/>
  <c r="AE1836" i="1"/>
  <c r="AE1838" i="1"/>
  <c r="AE1840" i="1"/>
  <c r="AE1842" i="1"/>
  <c r="AE1844" i="1"/>
  <c r="AE1846" i="1"/>
  <c r="AE1848" i="1"/>
  <c r="AE1850" i="1"/>
  <c r="AE1852" i="1"/>
  <c r="AE1854" i="1"/>
  <c r="AE1856" i="1"/>
  <c r="AE1858" i="1"/>
  <c r="AE1860" i="1"/>
  <c r="AE1862" i="1"/>
  <c r="AE1864" i="1"/>
  <c r="AE1866" i="1"/>
  <c r="AE1868" i="1"/>
  <c r="AE1870" i="1"/>
  <c r="AE1872" i="1"/>
  <c r="AO1829" i="1"/>
  <c r="AM1829" i="1"/>
  <c r="AO1831" i="1"/>
  <c r="AM1831" i="1"/>
  <c r="AO1833" i="1"/>
  <c r="AM1833" i="1"/>
  <c r="AO1835" i="1"/>
  <c r="AM1835" i="1"/>
  <c r="AO1837" i="1"/>
  <c r="AM1837" i="1"/>
  <c r="AO1839" i="1"/>
  <c r="AM1839" i="1"/>
  <c r="AO1841" i="1"/>
  <c r="AM1841" i="1"/>
  <c r="AO1843" i="1"/>
  <c r="AM1843" i="1"/>
  <c r="AO1845" i="1"/>
  <c r="AM1845" i="1"/>
  <c r="AO1847" i="1"/>
  <c r="AM1847" i="1"/>
  <c r="AO1849" i="1"/>
  <c r="AM1849" i="1"/>
  <c r="AO1851" i="1"/>
  <c r="AM1851" i="1"/>
  <c r="AO1853" i="1"/>
  <c r="AM1853" i="1"/>
  <c r="AO1855" i="1"/>
  <c r="AM1855" i="1"/>
  <c r="AO1857" i="1"/>
  <c r="AM1857" i="1"/>
  <c r="AO1859" i="1"/>
  <c r="AM1859" i="1"/>
  <c r="AO1861" i="1"/>
  <c r="AM1861" i="1"/>
  <c r="AO1863" i="1"/>
  <c r="AM1863" i="1"/>
  <c r="AO1865" i="1"/>
  <c r="AM1865" i="1"/>
  <c r="AO1867" i="1"/>
  <c r="AM1867" i="1"/>
  <c r="AO1869" i="1"/>
  <c r="AM1869" i="1"/>
  <c r="AO1871" i="1"/>
  <c r="AM1871" i="1"/>
  <c r="AO1873" i="1"/>
  <c r="AM1873" i="1"/>
  <c r="AM1874" i="1"/>
  <c r="AM1875" i="1"/>
  <c r="AM1876" i="1"/>
  <c r="AM1877" i="1"/>
  <c r="AM1878" i="1"/>
  <c r="AM1879" i="1"/>
  <c r="AM1880" i="1"/>
  <c r="AM1881" i="1"/>
  <c r="AM1882" i="1"/>
  <c r="AM1883" i="1"/>
  <c r="AM1884" i="1"/>
  <c r="AO1887" i="1"/>
  <c r="AM1887" i="1"/>
  <c r="AE1887" i="1"/>
  <c r="AO1891" i="1"/>
  <c r="AM1891" i="1"/>
  <c r="AE1891" i="1"/>
  <c r="AO1895" i="1"/>
  <c r="AM1895" i="1"/>
  <c r="AE1895" i="1"/>
  <c r="AO1899" i="1"/>
  <c r="AM1899" i="1"/>
  <c r="AE1899" i="1"/>
  <c r="AO1903" i="1"/>
  <c r="AM1903" i="1"/>
  <c r="AE1903" i="1"/>
  <c r="AO1907" i="1"/>
  <c r="AM1907" i="1"/>
  <c r="AE1907" i="1"/>
  <c r="AO1911" i="1"/>
  <c r="AM1911" i="1"/>
  <c r="AE1911" i="1"/>
  <c r="AO1915" i="1"/>
  <c r="AM1915" i="1"/>
  <c r="AE1915" i="1"/>
  <c r="AO1919" i="1"/>
  <c r="AM1919" i="1"/>
  <c r="AE1919" i="1"/>
  <c r="AO1923" i="1"/>
  <c r="AM1923" i="1"/>
  <c r="AE1923" i="1"/>
  <c r="AO1927" i="1"/>
  <c r="AM1927" i="1"/>
  <c r="AE1927" i="1"/>
  <c r="AO1931" i="1"/>
  <c r="AM1931" i="1"/>
  <c r="AE1931" i="1"/>
  <c r="AO1935" i="1"/>
  <c r="AM1935" i="1"/>
  <c r="AE1935" i="1"/>
  <c r="AO1939" i="1"/>
  <c r="AM1939" i="1"/>
  <c r="AE1939" i="1"/>
  <c r="AO1943" i="1"/>
  <c r="AM1943" i="1"/>
  <c r="AE1943" i="1"/>
  <c r="AO1947" i="1"/>
  <c r="AM1947" i="1"/>
  <c r="AE1947" i="1"/>
  <c r="AO1951" i="1"/>
  <c r="AM1951" i="1"/>
  <c r="AE1951" i="1"/>
  <c r="AO1955" i="1"/>
  <c r="AM1955" i="1"/>
  <c r="AE1955" i="1"/>
  <c r="AO1959" i="1"/>
  <c r="AM1959" i="1"/>
  <c r="AE1959" i="1"/>
  <c r="AO1963" i="1"/>
  <c r="AM1963" i="1"/>
  <c r="AE1963" i="1"/>
  <c r="AO1967" i="1"/>
  <c r="AM1967" i="1"/>
  <c r="AE1967" i="1"/>
  <c r="AO1888" i="1"/>
  <c r="AM1888" i="1"/>
  <c r="AE1888" i="1"/>
  <c r="AO1892" i="1"/>
  <c r="AM1892" i="1"/>
  <c r="AE1892" i="1"/>
  <c r="AO1896" i="1"/>
  <c r="AM1896" i="1"/>
  <c r="AE1896" i="1"/>
  <c r="AO1900" i="1"/>
  <c r="AM1900" i="1"/>
  <c r="AE1900" i="1"/>
  <c r="AO1904" i="1"/>
  <c r="AM1904" i="1"/>
  <c r="AE1904" i="1"/>
  <c r="AO1908" i="1"/>
  <c r="AM1908" i="1"/>
  <c r="AE1908" i="1"/>
  <c r="AO1912" i="1"/>
  <c r="AM1912" i="1"/>
  <c r="AE1912" i="1"/>
  <c r="AO1916" i="1"/>
  <c r="AM1916" i="1"/>
  <c r="AE1916" i="1"/>
  <c r="AO1920" i="1"/>
  <c r="AM1920" i="1"/>
  <c r="AE1920" i="1"/>
  <c r="AO1924" i="1"/>
  <c r="AM1924" i="1"/>
  <c r="AE1924" i="1"/>
  <c r="AO1928" i="1"/>
  <c r="AM1928" i="1"/>
  <c r="AE1928" i="1"/>
  <c r="AO1932" i="1"/>
  <c r="AM1932" i="1"/>
  <c r="AE1932" i="1"/>
  <c r="AO1936" i="1"/>
  <c r="AM1936" i="1"/>
  <c r="AE1936" i="1"/>
  <c r="AO1940" i="1"/>
  <c r="AM1940" i="1"/>
  <c r="AE1940" i="1"/>
  <c r="AO1944" i="1"/>
  <c r="AM1944" i="1"/>
  <c r="AE1944" i="1"/>
  <c r="AO1948" i="1"/>
  <c r="AM1948" i="1"/>
  <c r="AE1948" i="1"/>
  <c r="AO1952" i="1"/>
  <c r="AM1952" i="1"/>
  <c r="AE1952" i="1"/>
  <c r="AO1956" i="1"/>
  <c r="AM1956" i="1"/>
  <c r="AE1956" i="1"/>
  <c r="AO1960" i="1"/>
  <c r="AM1960" i="1"/>
  <c r="AE1960" i="1"/>
  <c r="AO1964" i="1"/>
  <c r="AM1964" i="1"/>
  <c r="AE1964" i="1"/>
  <c r="AO1968" i="1"/>
  <c r="AM1968" i="1"/>
  <c r="AE1968" i="1"/>
  <c r="AO1885" i="1"/>
  <c r="AM1885" i="1"/>
  <c r="AE1885" i="1"/>
  <c r="AO1889" i="1"/>
  <c r="AM1889" i="1"/>
  <c r="AE1889" i="1"/>
  <c r="AO1893" i="1"/>
  <c r="AM1893" i="1"/>
  <c r="AE1893" i="1"/>
  <c r="AO1897" i="1"/>
  <c r="AM1897" i="1"/>
  <c r="AE1897" i="1"/>
  <c r="AO1901" i="1"/>
  <c r="AM1901" i="1"/>
  <c r="AE1901" i="1"/>
  <c r="AO1905" i="1"/>
  <c r="AM1905" i="1"/>
  <c r="AE1905" i="1"/>
  <c r="AO1909" i="1"/>
  <c r="AM1909" i="1"/>
  <c r="AE1909" i="1"/>
  <c r="AO1913" i="1"/>
  <c r="AM1913" i="1"/>
  <c r="AE1913" i="1"/>
  <c r="AO1917" i="1"/>
  <c r="AM1917" i="1"/>
  <c r="AE1917" i="1"/>
  <c r="AO1921" i="1"/>
  <c r="AM1921" i="1"/>
  <c r="AE1921" i="1"/>
  <c r="AO1925" i="1"/>
  <c r="AM1925" i="1"/>
  <c r="AE1925" i="1"/>
  <c r="AO1929" i="1"/>
  <c r="AM1929" i="1"/>
  <c r="AE1929" i="1"/>
  <c r="AO1933" i="1"/>
  <c r="AM1933" i="1"/>
  <c r="AE1933" i="1"/>
  <c r="AO1937" i="1"/>
  <c r="AM1937" i="1"/>
  <c r="AE1937" i="1"/>
  <c r="AO1941" i="1"/>
  <c r="AM1941" i="1"/>
  <c r="AE1941" i="1"/>
  <c r="AO1945" i="1"/>
  <c r="AM1945" i="1"/>
  <c r="AE1945" i="1"/>
  <c r="AO1949" i="1"/>
  <c r="AM1949" i="1"/>
  <c r="AE1949" i="1"/>
  <c r="AO1953" i="1"/>
  <c r="AM1953" i="1"/>
  <c r="AE1953" i="1"/>
  <c r="AO1957" i="1"/>
  <c r="AM1957" i="1"/>
  <c r="AE1957" i="1"/>
  <c r="AO1961" i="1"/>
  <c r="AM1961" i="1"/>
  <c r="AE1961" i="1"/>
  <c r="AO1965" i="1"/>
  <c r="AM1965" i="1"/>
  <c r="AE1965" i="1"/>
  <c r="AO1969" i="1"/>
  <c r="AM1969" i="1"/>
  <c r="AE1969" i="1"/>
  <c r="AU65" i="1" l="1"/>
  <c r="AT65" i="1"/>
  <c r="AU5" i="1"/>
  <c r="AT5" i="1"/>
  <c r="AT58" i="1"/>
  <c r="AU58" i="1"/>
  <c r="AT42" i="1"/>
  <c r="AU42" i="1"/>
  <c r="AT26" i="1"/>
  <c r="AU26" i="1"/>
  <c r="AT10" i="1"/>
  <c r="AU10" i="1"/>
  <c r="AU52" i="1"/>
  <c r="AT52" i="1"/>
  <c r="AU36" i="1"/>
  <c r="AT36" i="1"/>
  <c r="AU20" i="1"/>
  <c r="AT20" i="1"/>
  <c r="AT35" i="1"/>
  <c r="AU35" i="1"/>
  <c r="AU27" i="1"/>
  <c r="AT27" i="1"/>
  <c r="AT39" i="1"/>
  <c r="AU39" i="1"/>
  <c r="AU23" i="1"/>
  <c r="AT23" i="1"/>
  <c r="AT59" i="1"/>
  <c r="AU59" i="1"/>
  <c r="AU57" i="1"/>
  <c r="AT57" i="1"/>
  <c r="AU53" i="1"/>
  <c r="AT53" i="1"/>
  <c r="AU49" i="1"/>
  <c r="AT49" i="1"/>
  <c r="AU45" i="1"/>
  <c r="AT45" i="1"/>
  <c r="AU41" i="1"/>
  <c r="AT41" i="1"/>
  <c r="AU37" i="1"/>
  <c r="AT37" i="1"/>
  <c r="AU33" i="1"/>
  <c r="AT33" i="1"/>
  <c r="AU29" i="1"/>
  <c r="AT29" i="1"/>
  <c r="AU25" i="1"/>
  <c r="AT25" i="1"/>
  <c r="AU21" i="1"/>
  <c r="AT21" i="1"/>
  <c r="AU17" i="1"/>
  <c r="AT17" i="1"/>
  <c r="AU13" i="1"/>
  <c r="AT13" i="1"/>
  <c r="AU9" i="1"/>
  <c r="AT9" i="1"/>
  <c r="AT62" i="1"/>
  <c r="AU62" i="1"/>
  <c r="AT46" i="1"/>
  <c r="AU46" i="1"/>
  <c r="AT30" i="1"/>
  <c r="AU30" i="1"/>
  <c r="AT14" i="1"/>
  <c r="AU14" i="1"/>
  <c r="AU64" i="1"/>
  <c r="AT64" i="1"/>
  <c r="AU48" i="1"/>
  <c r="AT48" i="1"/>
  <c r="AU32" i="1"/>
  <c r="AT32" i="1"/>
  <c r="AU16" i="1"/>
  <c r="AT16" i="1"/>
  <c r="AU19" i="1"/>
  <c r="AT19" i="1"/>
  <c r="AU55" i="1"/>
  <c r="AT55" i="1"/>
  <c r="AT7" i="1"/>
  <c r="AU7" i="1"/>
  <c r="AU43" i="1"/>
  <c r="AT43" i="1"/>
  <c r="AU61" i="1"/>
  <c r="AT61" i="1"/>
  <c r="AT66" i="1"/>
  <c r="AU66" i="1"/>
  <c r="AT50" i="1"/>
  <c r="AU50" i="1"/>
  <c r="AT34" i="1"/>
  <c r="AU34" i="1"/>
  <c r="AT18" i="1"/>
  <c r="AU18" i="1"/>
  <c r="AU60" i="1"/>
  <c r="AT60" i="1"/>
  <c r="AU44" i="1"/>
  <c r="AT44" i="1"/>
  <c r="AU28" i="1"/>
  <c r="AT28" i="1"/>
  <c r="AU12" i="1"/>
  <c r="AT12" i="1"/>
  <c r="AU67" i="1"/>
  <c r="AT67" i="1"/>
  <c r="AT31" i="1"/>
  <c r="AU31" i="1"/>
  <c r="AT54" i="1"/>
  <c r="AU54" i="1"/>
  <c r="AT38" i="1"/>
  <c r="AU38" i="1"/>
  <c r="AT22" i="1"/>
  <c r="AU22" i="1"/>
  <c r="AT6" i="1"/>
  <c r="AU6" i="1"/>
  <c r="AU56" i="1"/>
  <c r="AT56" i="1"/>
  <c r="AU40" i="1"/>
  <c r="AT40" i="1"/>
  <c r="AU24" i="1"/>
  <c r="AT24" i="1"/>
  <c r="AU8" i="1"/>
  <c r="AT8" i="1"/>
  <c r="AT51" i="1"/>
  <c r="AU51" i="1"/>
  <c r="AU11" i="1"/>
  <c r="AT11" i="1"/>
  <c r="AT47" i="1"/>
  <c r="AU47" i="1"/>
  <c r="AT63" i="1"/>
  <c r="AU63" i="1"/>
  <c r="AU15" i="1"/>
  <c r="AT15" i="1"/>
</calcChain>
</file>

<file path=xl/sharedStrings.xml><?xml version="1.0" encoding="utf-8"?>
<sst xmlns="http://schemas.openxmlformats.org/spreadsheetml/2006/main" count="35293" uniqueCount="5316">
  <si>
    <t>Datasheet</t>
  </si>
  <si>
    <t>Image</t>
  </si>
  <si>
    <t>DK Part #</t>
  </si>
  <si>
    <t>Mfr Part #</t>
  </si>
  <si>
    <t>Mfr</t>
  </si>
  <si>
    <t>Supplier</t>
  </si>
  <si>
    <t>Description</t>
  </si>
  <si>
    <t>Stock</t>
  </si>
  <si>
    <t>Price</t>
  </si>
  <si>
    <t>@ qty</t>
  </si>
  <si>
    <t>Min Qty</t>
  </si>
  <si>
    <t xml:space="preserve"> Package</t>
  </si>
  <si>
    <t>Series</t>
  </si>
  <si>
    <t>Part Status</t>
  </si>
  <si>
    <t>Resistance</t>
  </si>
  <si>
    <t>Tolerance</t>
  </si>
  <si>
    <t>Power (Watts)</t>
  </si>
  <si>
    <t>Composition</t>
  </si>
  <si>
    <t>Features</t>
  </si>
  <si>
    <t>Temperature Coefficient</t>
  </si>
  <si>
    <t>Operating Temperature</t>
  </si>
  <si>
    <t>Package / Case</t>
  </si>
  <si>
    <t>Supplier Device Package</t>
  </si>
  <si>
    <t>Ratings</t>
  </si>
  <si>
    <t>Size / Dimension</t>
  </si>
  <si>
    <t>Height - Seated (Max)</t>
  </si>
  <si>
    <t>Number of Terminations</t>
  </si>
  <si>
    <t>Failure Rate</t>
  </si>
  <si>
    <t>https://b2b-api.panasonic.eu/file_stream/pids/fileversion/1242</t>
  </si>
  <si>
    <t>//media.digikey.com/Photos/Panasonic Photos/MFG_ERJ-XGNJ1R0Y.jpg</t>
  </si>
  <si>
    <t>10-ERJ-XGNJ1R0YTR-ND,10-ERJ-XGNJ1R0YCT-ND,10-ERJ-XGNJ1R0YDKR-ND</t>
  </si>
  <si>
    <t>ERJ-XGNJ1R0Y</t>
  </si>
  <si>
    <t>Panasonic Electronic Components</t>
  </si>
  <si>
    <t>RES SMD 1.0 OHM 5% 1/32W 01005</t>
  </si>
  <si>
    <t>Tape &amp; Reel (TR),Cut Tape (CT),Digi-Reel®</t>
  </si>
  <si>
    <t>ERJ-XGN</t>
  </si>
  <si>
    <t>Active</t>
  </si>
  <si>
    <t>1 Ohms</t>
  </si>
  <si>
    <t>±5%</t>
  </si>
  <si>
    <t>0.03W, 1/32W</t>
  </si>
  <si>
    <t>Thick Film</t>
  </si>
  <si>
    <t>-</t>
  </si>
  <si>
    <t>-100/ +600ppm/°C</t>
  </si>
  <si>
    <t>-55°C ~ 125°C</t>
  </si>
  <si>
    <t>01005 (0402 Metric)</t>
  </si>
  <si>
    <t>0.016" L x 0.008" W (0.40mm x 0.20mm)</t>
  </si>
  <si>
    <t>0.006" (0.15mm)</t>
  </si>
  <si>
    <t>10-ERJ-XGNJ1R1YTR-ND</t>
  </si>
  <si>
    <t>ERJ-XGNJ1R1Y</t>
  </si>
  <si>
    <t>RES SMD 1.1 OHM 5% 1/32W 01005</t>
  </si>
  <si>
    <t>Tape &amp; Reel (TR)</t>
  </si>
  <si>
    <t>1.1 Ohms</t>
  </si>
  <si>
    <t>10-ERJ-XGNJ1R2YTR-ND,10-ERJ-XGNJ1R2YCT-ND,10-ERJ-XGNJ1R2YDKR-ND</t>
  </si>
  <si>
    <t>ERJ-XGNJ1R2Y</t>
  </si>
  <si>
    <t>RES SMD 1.2 OHM 5% 1/32W 01005</t>
  </si>
  <si>
    <t>1.2 Ohms</t>
  </si>
  <si>
    <t>10-ERJ-XGNJ1R3YTR-ND</t>
  </si>
  <si>
    <t>ERJ-XGNJ1R3Y</t>
  </si>
  <si>
    <t>RES SMD 1.3 OHM 5% 1/32W 01005</t>
  </si>
  <si>
    <t>1.3 Ohms</t>
  </si>
  <si>
    <t>10-ERJ-XGNJ1R5YTR-ND,10-ERJ-XGNJ1R5YCT-ND,10-ERJ-XGNJ1R5YDKR-ND</t>
  </si>
  <si>
    <t>ERJ-XGNJ1R5Y</t>
  </si>
  <si>
    <t>RES SMD 1.5 OHM 5% 1/32W 01005</t>
  </si>
  <si>
    <t>1.5 Ohms</t>
  </si>
  <si>
    <t>//media.digikey.com/Photos/Panasonic Photos/MFG_ERJ-XGNJ1R6Y.jpg</t>
  </si>
  <si>
    <t>10-ERJ-XGNJ1R6YTR-ND</t>
  </si>
  <si>
    <t>ERJ-XGNJ1R6Y</t>
  </si>
  <si>
    <t>RES 1.6 OHM 5% 1/32W 01005</t>
  </si>
  <si>
    <t>1.6 Ohms</t>
  </si>
  <si>
    <t>10-ERJ-XGNJ1R8YTR-ND,10-ERJ-XGNJ1R8YCT-ND,10-ERJ-XGNJ1R8YDKR-ND</t>
  </si>
  <si>
    <t>ERJ-XGNJ1R8Y</t>
  </si>
  <si>
    <t>RES SMD 1.8 OHM 5% 1/32W 01005</t>
  </si>
  <si>
    <t>1.8 Ohms</t>
  </si>
  <si>
    <t>10-ERJ-XGNJ2R0YTR-ND</t>
  </si>
  <si>
    <t>ERJ-XGNJ2R0Y</t>
  </si>
  <si>
    <t>RES SMD 2.0 OHM 5% 1/32W 01005</t>
  </si>
  <si>
    <t>2 Ohms</t>
  </si>
  <si>
    <t>10-ERJ-XGNJ2R2YTR-ND,10-ERJ-XGNJ2R2YCT-ND,10-ERJ-XGNJ2R2YDKR-ND</t>
  </si>
  <si>
    <t>ERJ-XGNJ2R2Y</t>
  </si>
  <si>
    <t>RES SMD 2.2 OHM 5% 1/32W 01005</t>
  </si>
  <si>
    <t>2.2 Ohms</t>
  </si>
  <si>
    <t>10-ERJ-XGNJ2R4YTR-ND</t>
  </si>
  <si>
    <t>ERJ-XGNJ2R4Y</t>
  </si>
  <si>
    <t>RES SMD 2.4 OHM 5% 1/32W 01005</t>
  </si>
  <si>
    <t>2.4 Ohms</t>
  </si>
  <si>
    <t>10-ERJ-XGNJ2R7YTR-ND,10-ERJ-XGNJ2R7YCT-ND,10-ERJ-XGNJ2R7YDKR-ND</t>
  </si>
  <si>
    <t>ERJ-XGNJ2R7Y</t>
  </si>
  <si>
    <t>RES SMD 2.7 OHM 5% 1/32W 01005</t>
  </si>
  <si>
    <t>2.7 Ohms</t>
  </si>
  <si>
    <t>10-ERJ-XGNJ3R0YTR-ND</t>
  </si>
  <si>
    <t>ERJ-XGNJ3R0Y</t>
  </si>
  <si>
    <t>RES SMD 3.0 OHM 5% 1/32W 01005</t>
  </si>
  <si>
    <t>3 Ohms</t>
  </si>
  <si>
    <t>10-ERJ-XGNJ3R3YTR-ND,10-ERJ-XGNJ3R3YCT-ND,10-ERJ-XGNJ3R3YDKR-ND</t>
  </si>
  <si>
    <t>ERJ-XGNJ3R3Y</t>
  </si>
  <si>
    <t>RES SMD 3.3 OHM 5% 1/32W 01005</t>
  </si>
  <si>
    <t>3.3 Ohms</t>
  </si>
  <si>
    <t>10-ERJ-XGNJ3R6YTR-ND</t>
  </si>
  <si>
    <t>ERJ-XGNJ3R6Y</t>
  </si>
  <si>
    <t>RES SMD 3.6 OHM 5% 1/32W 01005</t>
  </si>
  <si>
    <t>3.6 Ohms</t>
  </si>
  <si>
    <t>10-ERJ-XGNJ3R9YTR-ND,10-ERJ-XGNJ3R9YCT-ND,10-ERJ-XGNJ3R9YDKR-ND</t>
  </si>
  <si>
    <t>ERJ-XGNJ3R9Y</t>
  </si>
  <si>
    <t>RES SMD 3.9 OHM 5% 1/32W 01005</t>
  </si>
  <si>
    <t>3.9 Ohms</t>
  </si>
  <si>
    <t>10-ERJ-XGNJ4R3YTR-ND</t>
  </si>
  <si>
    <t>ERJ-XGNJ4R3Y</t>
  </si>
  <si>
    <t>RES SMD 4.3 OHM 5% 1/32W 01005</t>
  </si>
  <si>
    <t>4.3 Ohms</t>
  </si>
  <si>
    <t>//media.digikey.com/photos/Panasonic%20Photos/10-01005.jpg</t>
  </si>
  <si>
    <t>10-ERJ-XGNJ4R7YTR-ND,10-ERJ-XGNJ4R7YCT-ND,10-ERJ-XGNJ4R7YDKR-ND</t>
  </si>
  <si>
    <t>ERJ-XGNJ4R7Y</t>
  </si>
  <si>
    <t>CHIP RES, 01005, 5%, HALOGEN-FRE</t>
  </si>
  <si>
    <t>4.7 Ohms</t>
  </si>
  <si>
    <t>ERJ-XGNJ5R1Y-ND</t>
  </si>
  <si>
    <t>ERJ-XGNJ5R1Y</t>
  </si>
  <si>
    <t>RES 5.1 OHM 5% 1/32W 01005</t>
  </si>
  <si>
    <t>5.1 Ohms</t>
  </si>
  <si>
    <t>10-ERJ-XGNJ5R6YTR-ND,10-ERJ-XGNJ5R6YCT-ND,10-ERJ-XGNJ5R6YDKR-ND</t>
  </si>
  <si>
    <t>ERJ-XGNJ5R6Y</t>
  </si>
  <si>
    <t>RES SMD 5.6 OHM 5% 1/32W 01005</t>
  </si>
  <si>
    <t>5.6 Ohms</t>
  </si>
  <si>
    <t>ERJ-XGNJ6R2Y-ND</t>
  </si>
  <si>
    <t>ERJ-XGNJ6R2Y</t>
  </si>
  <si>
    <t>RES 6.2 OHM 5% 1/32W 01005</t>
  </si>
  <si>
    <t>6.2 Ohms</t>
  </si>
  <si>
    <t>10-ERJ-XGNJ6R8YTR-ND,10-ERJ-XGNJ6R8YCT-ND,10-ERJ-XGNJ6R8YDKR-ND</t>
  </si>
  <si>
    <t>ERJ-XGNJ6R8Y</t>
  </si>
  <si>
    <t>RES SMD 6.8 OHM 5% 1/32W 01005</t>
  </si>
  <si>
    <t>6.8 Ohms</t>
  </si>
  <si>
    <t>10-ERJ-XGNJ7R5YTR-ND</t>
  </si>
  <si>
    <t>ERJ-XGNJ7R5Y</t>
  </si>
  <si>
    <t>RES SMD 7.5 OHM 5% 1/32W 01005</t>
  </si>
  <si>
    <t>7.5 Ohms</t>
  </si>
  <si>
    <t>10-ERJ-XGNJ8R2YTR-ND,10-ERJ-XGNJ8R2YCT-ND,10-ERJ-XGNJ8R2YDKR-ND</t>
  </si>
  <si>
    <t>ERJ-XGNJ8R2Y</t>
  </si>
  <si>
    <t>RES 8.2 OHM 5% 1/32W 01005</t>
  </si>
  <si>
    <t>8.2 Ohms</t>
  </si>
  <si>
    <t>10-ERJ-XGNJ9R1YTR-ND</t>
  </si>
  <si>
    <t>ERJ-XGNJ9R1Y</t>
  </si>
  <si>
    <t>RES SMD 9.1 OHM 5% 1/32W 01005</t>
  </si>
  <si>
    <t>9.1 Ohms</t>
  </si>
  <si>
    <t>P10AWTR-ND,P10AWCT-ND,P10AWDKR-ND</t>
  </si>
  <si>
    <t>ERJ-XGNJ100Y</t>
  </si>
  <si>
    <t>RES SMD 10 OHM 5% 1/32W 01005</t>
  </si>
  <si>
    <t>10 Ohms</t>
  </si>
  <si>
    <t>±300ppm/°C</t>
  </si>
  <si>
    <t>ERJ-XGNJ110Y-ND</t>
  </si>
  <si>
    <t>ERJ-XGNJ110Y</t>
  </si>
  <si>
    <t>RES SMD 11 OHM 5% 1/32W 01005</t>
  </si>
  <si>
    <t>11 Ohms</t>
  </si>
  <si>
    <t>P12AWTR-ND,P12AWCT-ND,P12AWDKR-ND</t>
  </si>
  <si>
    <t>ERJ-XGNJ120Y</t>
  </si>
  <si>
    <t>RES SMD 12 OHM 5% 1/32W 01005</t>
  </si>
  <si>
    <t>12 Ohms</t>
  </si>
  <si>
    <t>ERJ-XGNJ130Y-ND</t>
  </si>
  <si>
    <t>ERJ-XGNJ130Y</t>
  </si>
  <si>
    <t>RES SMD 13 OHM 5% 1/32W 01005</t>
  </si>
  <si>
    <t>13 Ohms</t>
  </si>
  <si>
    <t>P15AWTR-ND,P15AWCT-ND,P15AWDKR-ND</t>
  </si>
  <si>
    <t>ERJ-XGNJ150Y</t>
  </si>
  <si>
    <t>RES SMD 15 OHM 5% 1/32W 01005</t>
  </si>
  <si>
    <t>15 Ohms</t>
  </si>
  <si>
    <t>ERJ-XGNJ160Y-ND</t>
  </si>
  <si>
    <t>ERJ-XGNJ160Y</t>
  </si>
  <si>
    <t>RES SMD 16 OHM 5% 1/32W 01005</t>
  </si>
  <si>
    <t>16 Ohms</t>
  </si>
  <si>
    <t>P18AWTR-ND,P18AWCT-ND,P18AWDKR-ND</t>
  </si>
  <si>
    <t>ERJ-XGNJ180Y</t>
  </si>
  <si>
    <t>RES SMD 18 OHM 5% 1/32W 01005</t>
  </si>
  <si>
    <t>18 Ohms</t>
  </si>
  <si>
    <t>ERJ-XGNJ200Y-ND</t>
  </si>
  <si>
    <t>ERJ-XGNJ200Y</t>
  </si>
  <si>
    <t>RES SMD 20 OHM 5% 1/32W 01005</t>
  </si>
  <si>
    <t>20 Ohms</t>
  </si>
  <si>
    <t>P22AWTR-ND,P22AWCT-ND,P22AWDKR-ND</t>
  </si>
  <si>
    <t>ERJ-XGNJ220Y</t>
  </si>
  <si>
    <t>RES SMD 22 OHM 5% 1/32W 01005</t>
  </si>
  <si>
    <t>22 Ohms</t>
  </si>
  <si>
    <t>ERJ-XGNJ240Y-ND</t>
  </si>
  <si>
    <t>ERJ-XGNJ240Y</t>
  </si>
  <si>
    <t>RES SMD 24 OHM 5% 1/32W 01005</t>
  </si>
  <si>
    <t>24 Ohms</t>
  </si>
  <si>
    <t>P27AWTR-ND,P27AWCT-ND,P27AWDKR-ND</t>
  </si>
  <si>
    <t>ERJ-XGNJ270Y</t>
  </si>
  <si>
    <t>RES SMD 27 OHM 5% 1/32W 01005</t>
  </si>
  <si>
    <t>27 Ohms</t>
  </si>
  <si>
    <t>ERJ-XGNJ300Y-ND</t>
  </si>
  <si>
    <t>ERJ-XGNJ300Y</t>
  </si>
  <si>
    <t>RES SMD 30 OHM 5% 1/32W 01005</t>
  </si>
  <si>
    <t>30 Ohms</t>
  </si>
  <si>
    <t>P33AWTR-ND,P33AWCT-ND,P33AWDKR-ND</t>
  </si>
  <si>
    <t>ERJ-XGNJ330Y</t>
  </si>
  <si>
    <t>RES SMD 33 OHM 5% 1/32W 01005</t>
  </si>
  <si>
    <t>33 Ohms</t>
  </si>
  <si>
    <t>ERJ-XGNJ360Y-ND</t>
  </si>
  <si>
    <t>ERJ-XGNJ360Y</t>
  </si>
  <si>
    <t>RES SMD 36 OHM 5% 1/32W 01005</t>
  </si>
  <si>
    <t>36 Ohms</t>
  </si>
  <si>
    <t>P39AWTR-ND,P39AWCT-ND,P39AWDKR-ND</t>
  </si>
  <si>
    <t>ERJ-XGNJ390Y</t>
  </si>
  <si>
    <t>RES SMD 39 OHM 5% 1/32W 01005</t>
  </si>
  <si>
    <t>39 Ohms</t>
  </si>
  <si>
    <t>ERJ-XGNJ430Y-ND</t>
  </si>
  <si>
    <t>ERJ-XGNJ430Y</t>
  </si>
  <si>
    <t>RES SMD 43 OHM 5% 1/32W 01005</t>
  </si>
  <si>
    <t>43 Ohms</t>
  </si>
  <si>
    <t>P47AWTR-ND,P47AWCT-ND,P47AWDKR-ND</t>
  </si>
  <si>
    <t>ERJ-XGNJ470Y</t>
  </si>
  <si>
    <t>RES SMD 47 OHM 5% 1/32W 01005</t>
  </si>
  <si>
    <t>47 Ohms</t>
  </si>
  <si>
    <t>ERJ-XGNJ510Y-ND</t>
  </si>
  <si>
    <t>ERJ-XGNJ510Y</t>
  </si>
  <si>
    <t>RES SMD 51 OHM 5% 1/32W 01005</t>
  </si>
  <si>
    <t>51 Ohms</t>
  </si>
  <si>
    <t>P56AWTR-ND,P56AWCT-ND,P56AWDKR-ND</t>
  </si>
  <si>
    <t>ERJ-XGNJ560Y</t>
  </si>
  <si>
    <t>RES SMD 56 OHM 5% 1/32W 01005</t>
  </si>
  <si>
    <t>56 Ohms</t>
  </si>
  <si>
    <t>ERJ-XGNJ620Y-ND</t>
  </si>
  <si>
    <t>ERJ-XGNJ620Y</t>
  </si>
  <si>
    <t>RES SMD 62 OHM 5% 1/32W 01005</t>
  </si>
  <si>
    <t>62 Ohms</t>
  </si>
  <si>
    <t>P68AWTR-ND,P68AWCT-ND,P68AWDKR-ND</t>
  </si>
  <si>
    <t>ERJ-XGNJ680Y</t>
  </si>
  <si>
    <t>RES SMD 68 OHM 5% 1/32W 01005</t>
  </si>
  <si>
    <t>68 Ohms</t>
  </si>
  <si>
    <t>ERJ-XGNJ750Y-ND</t>
  </si>
  <si>
    <t>ERJ-XGNJ750Y</t>
  </si>
  <si>
    <t>RES SMD 75 OHM 5% 1/32W 01005</t>
  </si>
  <si>
    <t>75 Ohms</t>
  </si>
  <si>
    <t>P82AWTR-ND,P82AWCT-ND,P82AWDKR-ND</t>
  </si>
  <si>
    <t>ERJ-XGNJ820Y</t>
  </si>
  <si>
    <t>RES SMD 82 OHM 5% 1/32W 01005</t>
  </si>
  <si>
    <t>82 Ohms</t>
  </si>
  <si>
    <t>ERJ-XGNJ910Y-ND</t>
  </si>
  <si>
    <t>ERJ-XGNJ910Y</t>
  </si>
  <si>
    <t>RES SMD 91 OHM 5% 1/32W 01005</t>
  </si>
  <si>
    <t>91 Ohms</t>
  </si>
  <si>
    <t>P100AWTR-ND,P100AWCT-ND,P100AWDKR-ND</t>
  </si>
  <si>
    <t>ERJ-XGNJ101Y</t>
  </si>
  <si>
    <t>RES SMD 100 OHM 5% 1/32W 01005</t>
  </si>
  <si>
    <t>100 Ohms</t>
  </si>
  <si>
    <t>±200ppm/°C</t>
  </si>
  <si>
    <t>ERJ-XGNJ111Y-ND</t>
  </si>
  <si>
    <t>ERJ-XGNJ111Y</t>
  </si>
  <si>
    <t>RES SMD 110 OHM 5% 1/32W 01005</t>
  </si>
  <si>
    <t>110 Ohms</t>
  </si>
  <si>
    <t>P120AWTR-ND,P120AWCT-ND,P120AWDKR-ND</t>
  </si>
  <si>
    <t>ERJ-XGNJ121Y</t>
  </si>
  <si>
    <t>RES SMD 120 OHM 5% 1/32W 01005</t>
  </si>
  <si>
    <t>120 Ohms</t>
  </si>
  <si>
    <t>ERJ-XGNJ131Y-ND</t>
  </si>
  <si>
    <t>ERJ-XGNJ131Y</t>
  </si>
  <si>
    <t>RES SMD 130 OHM 5% 1/32W 01005</t>
  </si>
  <si>
    <t>130 Ohms</t>
  </si>
  <si>
    <t>P150AWTR-ND,P150AWCT-ND,P150AWDKR-ND</t>
  </si>
  <si>
    <t>ERJ-XGNJ151Y</t>
  </si>
  <si>
    <t>RES SMD 150 OHM 5% 1/32W 01005</t>
  </si>
  <si>
    <t>150 Ohms</t>
  </si>
  <si>
    <t>ERJ-XGNJ161Y-ND</t>
  </si>
  <si>
    <t>ERJ-XGNJ161Y</t>
  </si>
  <si>
    <t>RES SMD 160 OHM 5% 1/32W 01005</t>
  </si>
  <si>
    <t>160 Ohms</t>
  </si>
  <si>
    <t>P180AWTR-ND,P180AWCT-ND,P180AWDKR-ND</t>
  </si>
  <si>
    <t>ERJ-XGNJ181Y</t>
  </si>
  <si>
    <t>RES SMD 180 OHM 5% 1/32W 01005</t>
  </si>
  <si>
    <t>180 Ohms</t>
  </si>
  <si>
    <t>ERJ-XGNJ201Y-ND</t>
  </si>
  <si>
    <t>ERJ-XGNJ201Y</t>
  </si>
  <si>
    <t>RES SMD 200 OHM 5% 1/32W 01005</t>
  </si>
  <si>
    <t>200 Ohms</t>
  </si>
  <si>
    <t>P220AWTR-ND,P220AWCT-ND,P220AWDKR-ND</t>
  </si>
  <si>
    <t>ERJ-XGNJ221Y</t>
  </si>
  <si>
    <t>RES SMD 220 OHM 5% 1/32W 01005</t>
  </si>
  <si>
    <t>220 Ohms</t>
  </si>
  <si>
    <t>ERJ-XGNJ241Y-ND</t>
  </si>
  <si>
    <t>ERJ-XGNJ241Y</t>
  </si>
  <si>
    <t>RES SMD 240 OHM 5% 1/32W 01005</t>
  </si>
  <si>
    <t>240 Ohms</t>
  </si>
  <si>
    <t>P270AWTR-ND,P270AWCT-ND,P270AWDKR-ND</t>
  </si>
  <si>
    <t>ERJ-XGNJ271Y</t>
  </si>
  <si>
    <t>RES SMD 270 OHM 5% 1/32W 01005</t>
  </si>
  <si>
    <t>270 Ohms</t>
  </si>
  <si>
    <t>ERJ-XGNJ301Y-ND</t>
  </si>
  <si>
    <t>ERJ-XGNJ301Y</t>
  </si>
  <si>
    <t>RES SMD 300 OHM 5% 1/32W 01005</t>
  </si>
  <si>
    <t>300 Ohms</t>
  </si>
  <si>
    <t>P330AWTR-ND,P330AWCT-ND,P330AWDKR-ND</t>
  </si>
  <si>
    <t>ERJ-XGNJ331Y</t>
  </si>
  <si>
    <t>RES SMD 330 OHM 5% 1/32W 01005</t>
  </si>
  <si>
    <t>330 Ohms</t>
  </si>
  <si>
    <t>ERJ-XGNJ361Y-ND</t>
  </si>
  <si>
    <t>ERJ-XGNJ361Y</t>
  </si>
  <si>
    <t>RES SMD 360 OHM 5% 1/32W 01005</t>
  </si>
  <si>
    <t>360 Ohms</t>
  </si>
  <si>
    <t>P390AWTR-ND,P390AWCT-ND,P390AWDKR-ND</t>
  </si>
  <si>
    <t>ERJ-XGNJ391Y</t>
  </si>
  <si>
    <t>RES SMD 390 OHM 5% 1/32W 01005</t>
  </si>
  <si>
    <t>390 Ohms</t>
  </si>
  <si>
    <t>ERJ-XGNJ431Y-ND</t>
  </si>
  <si>
    <t>ERJ-XGNJ431Y</t>
  </si>
  <si>
    <t>RES SMD 430 OHM 5% 1/32W 01005</t>
  </si>
  <si>
    <t>430 Ohms</t>
  </si>
  <si>
    <t>P470AWTR-ND,P470AWCT-ND,P470AWDKR-ND</t>
  </si>
  <si>
    <t>ERJ-XGNJ471Y</t>
  </si>
  <si>
    <t>RES SMD 470 OHM 5% 1/32W 01005</t>
  </si>
  <si>
    <t>470 Ohms</t>
  </si>
  <si>
    <t>ERJ-XGNJ511Y-ND</t>
  </si>
  <si>
    <t>ERJ-XGNJ511Y</t>
  </si>
  <si>
    <t>RES SMD 510 OHM 5% 1/32W 01005</t>
  </si>
  <si>
    <t>510 Ohms</t>
  </si>
  <si>
    <t>P560AWTR-ND,P560AWCT-ND,P560AWDKR-ND</t>
  </si>
  <si>
    <t>ERJ-XGNJ561Y</t>
  </si>
  <si>
    <t>RES SMD 560 OHM 5% 1/32W 01005</t>
  </si>
  <si>
    <t>560 Ohms</t>
  </si>
  <si>
    <t>ERJ-XGNJ621Y-ND</t>
  </si>
  <si>
    <t>ERJ-XGNJ621Y</t>
  </si>
  <si>
    <t>RES SMD 620 OHM 5% 1/32W 01005</t>
  </si>
  <si>
    <t>620 Ohms</t>
  </si>
  <si>
    <t>P680AWTR-ND,P680AWCT-ND,P680AWDKR-ND</t>
  </si>
  <si>
    <t>ERJ-XGNJ681Y</t>
  </si>
  <si>
    <t>RES SMD 680 OHM 5% 1/32W 01005</t>
  </si>
  <si>
    <t>680 Ohms</t>
  </si>
  <si>
    <t>ERJ-XGNJ751Y-ND</t>
  </si>
  <si>
    <t>ERJ-XGNJ751Y</t>
  </si>
  <si>
    <t>RES SMD 750 OHM 5% 1/32W 01005</t>
  </si>
  <si>
    <t>750 Ohms</t>
  </si>
  <si>
    <t>P820AWTR-ND,P820AWCT-ND,P820AWDKR-ND</t>
  </si>
  <si>
    <t>ERJ-XGNJ821Y</t>
  </si>
  <si>
    <t>RES SMD 820 OHM 5% 1/32W 01005</t>
  </si>
  <si>
    <t>820 Ohms</t>
  </si>
  <si>
    <t>ERJ-XGNJ911Y-ND</t>
  </si>
  <si>
    <t>ERJ-XGNJ911Y</t>
  </si>
  <si>
    <t>RES SMD 910 OHM 5% 1/32W 01005</t>
  </si>
  <si>
    <t>910 Ohms</t>
  </si>
  <si>
    <t>P1.0KAWTR-ND,P1.0KAWCT-ND,P1.0KAWDKR-ND</t>
  </si>
  <si>
    <t>ERJ-XGNJ102Y</t>
  </si>
  <si>
    <t>RES SMD 1K OHM 5% 1/32W 01005</t>
  </si>
  <si>
    <t>1 kOhms</t>
  </si>
  <si>
    <t>ERJ-XGNJ112Y-ND</t>
  </si>
  <si>
    <t>ERJ-XGNJ112Y</t>
  </si>
  <si>
    <t>RES SMD 1.1K OHM 5% 1/32W 01005</t>
  </si>
  <si>
    <t>1.1 kOhms</t>
  </si>
  <si>
    <t>P1.2KAWTR-ND,P1.2KAWCT-ND,P1.2KAWDKR-ND</t>
  </si>
  <si>
    <t>ERJ-XGNJ122Y</t>
  </si>
  <si>
    <t>RES SMD 1.2K OHM 5% 1/32W 01005</t>
  </si>
  <si>
    <t>1.2 kOhms</t>
  </si>
  <si>
    <t>ERJ-XGNJ132Y-ND</t>
  </si>
  <si>
    <t>ERJ-XGNJ132Y</t>
  </si>
  <si>
    <t>RES SMD 1.3K OHM 5% 1/32W 01005</t>
  </si>
  <si>
    <t>1.3 kOhms</t>
  </si>
  <si>
    <t>P1.5KAWTR-ND,P1.5KAWCT-ND,P1.5KAWDKR-ND</t>
  </si>
  <si>
    <t>ERJ-XGNJ152Y</t>
  </si>
  <si>
    <t>RES SMD 1.5K OHM 5% 1/32W 01005</t>
  </si>
  <si>
    <t>1.5 kOhms</t>
  </si>
  <si>
    <t>ERJ-XGNJ162Y-ND</t>
  </si>
  <si>
    <t>ERJ-XGNJ162Y</t>
  </si>
  <si>
    <t>RES SMD 1.6K OHM 5% 1/32W 01005</t>
  </si>
  <si>
    <t>1.6 kOhms</t>
  </si>
  <si>
    <t>P1.8KAWTR-ND,P1.8KAWCT-ND,P1.8KAWDKR-ND</t>
  </si>
  <si>
    <t>ERJ-XGNJ182Y</t>
  </si>
  <si>
    <t>RES SMD 1.8K OHM 5% 1/32W 01005</t>
  </si>
  <si>
    <t>1.8 kOhms</t>
  </si>
  <si>
    <t>ERJ-XGNJ202Y-ND</t>
  </si>
  <si>
    <t>ERJ-XGNJ202Y</t>
  </si>
  <si>
    <t>RES SMD 2K OHM 5% 1/32W 01005</t>
  </si>
  <si>
    <t>2 kOhms</t>
  </si>
  <si>
    <t>P2.2KAWTR-ND,P2.2KAWCT-ND,P2.2KAWDKR-ND</t>
  </si>
  <si>
    <t>ERJ-XGNJ222Y</t>
  </si>
  <si>
    <t>RES SMD 2.2K OHM 5% 1/32W 01005</t>
  </si>
  <si>
    <t>2.2 kOhms</t>
  </si>
  <si>
    <t>ERJ-XGNJ242Y-ND</t>
  </si>
  <si>
    <t>ERJ-XGNJ242Y</t>
  </si>
  <si>
    <t>RES SMD 2.4K OHM 5% 1/32W 01005</t>
  </si>
  <si>
    <t>2.4 kOhms</t>
  </si>
  <si>
    <t>P2.7KAWTR-ND,P2.7KAWCT-ND,P2.7KAWDKR-ND</t>
  </si>
  <si>
    <t>ERJ-XGNJ272Y</t>
  </si>
  <si>
    <t>RES SMD 2.7K OHM 5% 1/32W 01005</t>
  </si>
  <si>
    <t>2.7 kOhms</t>
  </si>
  <si>
    <t>ERJ-XGNJ302Y-ND</t>
  </si>
  <si>
    <t>ERJ-XGNJ302Y</t>
  </si>
  <si>
    <t>RES SMD 3K OHM 5% 1/32W 01005</t>
  </si>
  <si>
    <t>3 kOhms</t>
  </si>
  <si>
    <t>P3.3KAWTR-ND,P3.3KAWCT-ND,P3.3KAWDKR-ND</t>
  </si>
  <si>
    <t>ERJ-XGNJ332Y</t>
  </si>
  <si>
    <t>RES SMD 3.3K OHM 5% 1/32W 01005</t>
  </si>
  <si>
    <t>3.3 kOhms</t>
  </si>
  <si>
    <t>ERJ-XGNJ362Y-ND</t>
  </si>
  <si>
    <t>ERJ-XGNJ362Y</t>
  </si>
  <si>
    <t>RES SMD 3.6K OHM 5% 1/32W 01005</t>
  </si>
  <si>
    <t>3.6 kOhms</t>
  </si>
  <si>
    <t>P3.9KAWTR-ND,P3.9KAWCT-ND,P3.9KAWDKR-ND</t>
  </si>
  <si>
    <t>ERJ-XGNJ392Y</t>
  </si>
  <si>
    <t>RES SMD 3.9K OHM 5% 1/32W 01005</t>
  </si>
  <si>
    <t>3.9 kOhms</t>
  </si>
  <si>
    <t>ERJ-XGNJ432Y-ND</t>
  </si>
  <si>
    <t>ERJ-XGNJ432Y</t>
  </si>
  <si>
    <t>RES SMD 4.3K OHM 5% 1/32W 01005</t>
  </si>
  <si>
    <t>4.3 kOhms</t>
  </si>
  <si>
    <t>P4.7KAWTR-ND,P4.7KAWCT-ND,P4.7KAWDKR-ND</t>
  </si>
  <si>
    <t>ERJ-XGNJ472Y</t>
  </si>
  <si>
    <t>RES SMD 4.7K OHM 5% 1/32W 01005</t>
  </si>
  <si>
    <t>4.7 kOhms</t>
  </si>
  <si>
    <t>ERJ-XGNJ512Y-ND</t>
  </si>
  <si>
    <t>ERJ-XGNJ512Y</t>
  </si>
  <si>
    <t>RES SMD 5.1K OHM 5% 1/32W 01005</t>
  </si>
  <si>
    <t>5.1 kOhms</t>
  </si>
  <si>
    <t>P5.6KAWTR-ND,P5.6KAWCT-ND,P5.6KAWDKR-ND</t>
  </si>
  <si>
    <t>ERJ-XGNJ562Y</t>
  </si>
  <si>
    <t>RES SMD 5.6K OHM 5% 1/32W 01005</t>
  </si>
  <si>
    <t>5.6 kOhms</t>
  </si>
  <si>
    <t>ERJ-XGNJ622Y-ND</t>
  </si>
  <si>
    <t>ERJ-XGNJ622Y</t>
  </si>
  <si>
    <t>RES SMD 6.2K OHM 5% 1/32W 01005</t>
  </si>
  <si>
    <t>6.2 kOhms</t>
  </si>
  <si>
    <t>P6.8KAWTR-ND,P6.8KAWCT-ND,P6.8KAWDKR-ND</t>
  </si>
  <si>
    <t>ERJ-XGNJ682Y</t>
  </si>
  <si>
    <t>RES SMD 6.8K OHM 5% 1/32W 01005</t>
  </si>
  <si>
    <t>6.8 kOhms</t>
  </si>
  <si>
    <t>ERJ-XGNJ752Y-ND</t>
  </si>
  <si>
    <t>ERJ-XGNJ752Y</t>
  </si>
  <si>
    <t>RES SMD 7.5K OHM 5% 1/32W 01005</t>
  </si>
  <si>
    <t>7.5 kOhms</t>
  </si>
  <si>
    <t>P8.2KAWTR-ND,P8.2KAWCT-ND,P8.2KAWDKR-ND</t>
  </si>
  <si>
    <t>ERJ-XGNJ822Y</t>
  </si>
  <si>
    <t>RES SMD 8.2K OHM 5% 1/32W 01005</t>
  </si>
  <si>
    <t>8.2 kOhms</t>
  </si>
  <si>
    <t>ERJ-XGNJ912Y-ND</t>
  </si>
  <si>
    <t>ERJ-XGNJ912Y</t>
  </si>
  <si>
    <t>RES SMD 9.1K OHM 5% 1/32W 01005</t>
  </si>
  <si>
    <t>9.1 kOhms</t>
  </si>
  <si>
    <t>P10KAWTR-ND,P10KAWCT-ND,P10KAWDKR-ND</t>
  </si>
  <si>
    <t>ERJ-XGNJ103Y</t>
  </si>
  <si>
    <t>RES SMD 10K OHM 5% 1/32W 01005</t>
  </si>
  <si>
    <t>10 kOhms</t>
  </si>
  <si>
    <t>ERJ-XGNJ113Y-ND</t>
  </si>
  <si>
    <t>ERJ-XGNJ113Y</t>
  </si>
  <si>
    <t>RES SMD 11K OHM 5% 1/32W 01005</t>
  </si>
  <si>
    <t>11 kOhms</t>
  </si>
  <si>
    <t>P12KAWTR-ND,P12KAWCT-ND,P12KAWDKR-ND</t>
  </si>
  <si>
    <t>ERJ-XGNJ123Y</t>
  </si>
  <si>
    <t>RES SMD 12K OHM 5% 1/32W 01005</t>
  </si>
  <si>
    <t>12 kOhms</t>
  </si>
  <si>
    <t>ERJ-XGNJ133Y-ND</t>
  </si>
  <si>
    <t>ERJ-XGNJ133Y</t>
  </si>
  <si>
    <t>RES SMD 13K OHM 5% 1/32W 01005</t>
  </si>
  <si>
    <t>13 kOhms</t>
  </si>
  <si>
    <t>P15KAWTR-ND,P15KAWCT-ND,P15KAWDKR-ND</t>
  </si>
  <si>
    <t>ERJ-XGNJ153Y</t>
  </si>
  <si>
    <t>RES SMD 15K OHM 5% 1/32W 01005</t>
  </si>
  <si>
    <t>15 kOhms</t>
  </si>
  <si>
    <t>ERJ-XGNJ163Y-ND</t>
  </si>
  <si>
    <t>ERJ-XGNJ163Y</t>
  </si>
  <si>
    <t>RES SMD 16K OHM 5% 1/32W 01005</t>
  </si>
  <si>
    <t>16 kOhms</t>
  </si>
  <si>
    <t>P18KAWTR-ND,P18KAWCT-ND,P18KAWDKR-ND</t>
  </si>
  <si>
    <t>ERJ-XGNJ183Y</t>
  </si>
  <si>
    <t>RES SMD 18K OHM 5% 1/32W 01005</t>
  </si>
  <si>
    <t>18 kOhms</t>
  </si>
  <si>
    <t>ERJ-XGNJ203Y-ND</t>
  </si>
  <si>
    <t>ERJ-XGNJ203Y</t>
  </si>
  <si>
    <t>RES SMD 20K OHM 5% 1/32W 01005</t>
  </si>
  <si>
    <t>20 kOhms</t>
  </si>
  <si>
    <t>P22KAWTR-ND,P22KAWCT-ND,P22KAWDKR-ND</t>
  </si>
  <si>
    <t>ERJ-XGNJ223Y</t>
  </si>
  <si>
    <t>RES SMD 22K OHM 5% 1/32W 01005</t>
  </si>
  <si>
    <t>22 kOhms</t>
  </si>
  <si>
    <t>ERJ-XGNJ243Y-ND</t>
  </si>
  <si>
    <t>ERJ-XGNJ243Y</t>
  </si>
  <si>
    <t>RES SMD 24K OHM 5% 1/32W 01005</t>
  </si>
  <si>
    <t>24 kOhms</t>
  </si>
  <si>
    <t>P27KAWTR-ND,P27KAWCT-ND,P27KAWDKR-ND</t>
  </si>
  <si>
    <t>ERJ-XGNJ273Y</t>
  </si>
  <si>
    <t>RES SMD 27K OHM 5% 1/32W 01005</t>
  </si>
  <si>
    <t>27 kOhms</t>
  </si>
  <si>
    <t>ERJ-XGNJ303Y-ND</t>
  </si>
  <si>
    <t>ERJ-XGNJ303Y</t>
  </si>
  <si>
    <t>RES SMD 30K OHM 5% 1/32W 01005</t>
  </si>
  <si>
    <t>30 kOhms</t>
  </si>
  <si>
    <t>P33KAWTR-ND,P33KAWCT-ND,P33KAWDKR-ND</t>
  </si>
  <si>
    <t>ERJ-XGNJ333Y</t>
  </si>
  <si>
    <t>RES SMD 33K OHM 5% 1/32W 01005</t>
  </si>
  <si>
    <t>33 kOhms</t>
  </si>
  <si>
    <t>ERJ-XGNJ363Y-ND</t>
  </si>
  <si>
    <t>ERJ-XGNJ363Y</t>
  </si>
  <si>
    <t>RES SMD 36K OHM 5% 1/32W 01005</t>
  </si>
  <si>
    <t>36 kOhms</t>
  </si>
  <si>
    <t>P39KAWTR-ND,P39KAWCT-ND,P39KAWDKR-ND</t>
  </si>
  <si>
    <t>ERJ-XGNJ393Y</t>
  </si>
  <si>
    <t>RES SMD 39K OHM 5% 1/32W 01005</t>
  </si>
  <si>
    <t>39 kOhms</t>
  </si>
  <si>
    <t>ERJ-XGNJ433Y-ND</t>
  </si>
  <si>
    <t>ERJ-XGNJ433Y</t>
  </si>
  <si>
    <t>RES SMD 43K OHM 5% 1/32W 01005</t>
  </si>
  <si>
    <t>43 kOhms</t>
  </si>
  <si>
    <t>P47KAWTR-ND,P47KAWCT-ND,P47KAWDKR-ND</t>
  </si>
  <si>
    <t>ERJ-XGNJ473Y</t>
  </si>
  <si>
    <t>RES SMD 47K OHM 5% 1/32W 01005</t>
  </si>
  <si>
    <t>47 kOhms</t>
  </si>
  <si>
    <t>ERJ-XGNJ513Y-ND</t>
  </si>
  <si>
    <t>ERJ-XGNJ513Y</t>
  </si>
  <si>
    <t>RES SMD 51K OHM 5% 1/32W 01005</t>
  </si>
  <si>
    <t>51 kOhms</t>
  </si>
  <si>
    <t>P56KAWTR-ND,P56KAWCT-ND,P56KAWDKR-ND</t>
  </si>
  <si>
    <t>ERJ-XGNJ563Y</t>
  </si>
  <si>
    <t>RES SMD 56K OHM 5% 1/32W 01005</t>
  </si>
  <si>
    <t>56 kOhms</t>
  </si>
  <si>
    <t>ERJ-XGNJ623Y-ND</t>
  </si>
  <si>
    <t>ERJ-XGNJ623Y</t>
  </si>
  <si>
    <t>RES SMD 62K OHM 5% 1/32W 01005</t>
  </si>
  <si>
    <t>62 kOhms</t>
  </si>
  <si>
    <t>P68KAWTR-ND,P68KAWCT-ND,P68KAWDKR-ND</t>
  </si>
  <si>
    <t>ERJ-XGNJ683Y</t>
  </si>
  <si>
    <t>RES SMD 68K OHM 5% 1/32W 01005</t>
  </si>
  <si>
    <t>68 kOhms</t>
  </si>
  <si>
    <t>ERJ-XGNJ753Y-ND</t>
  </si>
  <si>
    <t>ERJ-XGNJ753Y</t>
  </si>
  <si>
    <t>RES SMD 75K OHM 5% 1/32W 01005</t>
  </si>
  <si>
    <t>75 kOhms</t>
  </si>
  <si>
    <t>P82KAWTR-ND,P82KAWCT-ND,P82KAWDKR-ND</t>
  </si>
  <si>
    <t>ERJ-XGNJ823Y</t>
  </si>
  <si>
    <t>RES SMD 82K OHM 5% 1/32W 01005</t>
  </si>
  <si>
    <t>82 kOhms</t>
  </si>
  <si>
    <t>ERJ-XGNJ913Y-ND</t>
  </si>
  <si>
    <t>ERJ-XGNJ913Y</t>
  </si>
  <si>
    <t>RES SMD 91K OHM 5% 1/32W 01005</t>
  </si>
  <si>
    <t>91 kOhms</t>
  </si>
  <si>
    <t>P100KAWTR-ND,P100KAWCT-ND,P100KAWDKR-ND</t>
  </si>
  <si>
    <t>ERJ-XGNJ104Y</t>
  </si>
  <si>
    <t>RES SMD 100K OHM 5% 1/32W 01005</t>
  </si>
  <si>
    <t>100 kOhms</t>
  </si>
  <si>
    <t>ERJ-XGNJ114Y-ND</t>
  </si>
  <si>
    <t>ERJ-XGNJ114Y</t>
  </si>
  <si>
    <t>RES SMD 110K OHM 5% 1/32W 01005</t>
  </si>
  <si>
    <t>110 kOhms</t>
  </si>
  <si>
    <t>P120KAWTR-ND,P120KAWCT-ND,P120KAWDKR-ND</t>
  </si>
  <si>
    <t>ERJ-XGNJ124Y</t>
  </si>
  <si>
    <t>RES SMD 120K OHM 5% 1/32W 01005</t>
  </si>
  <si>
    <t>120 kOhms</t>
  </si>
  <si>
    <t>ERJ-XGNJ134Y-ND</t>
  </si>
  <si>
    <t>ERJ-XGNJ134Y</t>
  </si>
  <si>
    <t>RES SMD 130K OHM 5% 1/32W 01005</t>
  </si>
  <si>
    <t>130 kOhms</t>
  </si>
  <si>
    <t>P150KAWTR-ND,P150KAWCT-ND,P150KAWDKR-ND</t>
  </si>
  <si>
    <t>ERJ-XGNJ154Y</t>
  </si>
  <si>
    <t>RES SMD 150K OHM 5% 1/32W 01005</t>
  </si>
  <si>
    <t>150 kOhms</t>
  </si>
  <si>
    <t>ERJ-XGNJ164Y-ND</t>
  </si>
  <si>
    <t>ERJ-XGNJ164Y</t>
  </si>
  <si>
    <t>RES SMD 160K OHM 5% 1/32W 01005</t>
  </si>
  <si>
    <t>160 kOhms</t>
  </si>
  <si>
    <t>P180KAWTR-ND,P180KAWCT-ND,P180KAWDKR-ND</t>
  </si>
  <si>
    <t>ERJ-XGNJ184Y</t>
  </si>
  <si>
    <t>RES SMD 180K OHM 5% 1/32W 01005</t>
  </si>
  <si>
    <t>180 kOhms</t>
  </si>
  <si>
    <t>ERJ-XGNJ204Y-ND</t>
  </si>
  <si>
    <t>ERJ-XGNJ204Y</t>
  </si>
  <si>
    <t>RES SMD 200K OHM 5% 1/32W 01005</t>
  </si>
  <si>
    <t>200 kOhms</t>
  </si>
  <si>
    <t>P220KAWTR-ND,P220KAWCT-ND,P220KAWDKR-ND</t>
  </si>
  <si>
    <t>ERJ-XGNJ224Y</t>
  </si>
  <si>
    <t>RES SMD 220K OHM 5% 1/32W 01005</t>
  </si>
  <si>
    <t>220 kOhms</t>
  </si>
  <si>
    <t>ERJ-XGNJ244Y-ND</t>
  </si>
  <si>
    <t>ERJ-XGNJ244Y</t>
  </si>
  <si>
    <t>RES SMD 240K OHM 5% 1/32W 01005</t>
  </si>
  <si>
    <t>240 kOhms</t>
  </si>
  <si>
    <t>P270KAWTR-ND,P270KAWCT-ND,P270KAWDKR-ND</t>
  </si>
  <si>
    <t>ERJ-XGNJ274Y</t>
  </si>
  <si>
    <t>RES SMD 270K OHM 5% 1/32W 01005</t>
  </si>
  <si>
    <t>270 kOhms</t>
  </si>
  <si>
    <t>ERJ-XGNJ304Y-ND</t>
  </si>
  <si>
    <t>ERJ-XGNJ304Y</t>
  </si>
  <si>
    <t>RES SMD 300K OHM 5% 1/32W 01005</t>
  </si>
  <si>
    <t>300 kOhms</t>
  </si>
  <si>
    <t>P330KAWTR-ND,P330KAWCT-ND,P330KAWDKR-ND</t>
  </si>
  <si>
    <t>ERJ-XGNJ334Y</t>
  </si>
  <si>
    <t>RES SMD 330K OHM 5% 1/32W 01005</t>
  </si>
  <si>
    <t>330 kOhms</t>
  </si>
  <si>
    <t>ERJ-XGNJ364Y-ND</t>
  </si>
  <si>
    <t>ERJ-XGNJ364Y</t>
  </si>
  <si>
    <t>RES SMD 360K OHM 5% 1/32W 01005</t>
  </si>
  <si>
    <t>360 kOhms</t>
  </si>
  <si>
    <t>P390KAWTR-ND,P390KAWCT-ND,P390KAWDKR-ND</t>
  </si>
  <si>
    <t>ERJ-XGNJ394Y</t>
  </si>
  <si>
    <t>RES SMD 390K OHM 5% 1/32W 01005</t>
  </si>
  <si>
    <t>390 kOhms</t>
  </si>
  <si>
    <t>ERJ-XGNJ434Y-ND</t>
  </si>
  <si>
    <t>ERJ-XGNJ434Y</t>
  </si>
  <si>
    <t>RES SMD 430K OHM 5% 1/32W 01005</t>
  </si>
  <si>
    <t>430 kOhms</t>
  </si>
  <si>
    <t>P470KAWTR-ND,P470KAWCT-ND,P470KAWDKR-ND</t>
  </si>
  <si>
    <t>ERJ-XGNJ474Y</t>
  </si>
  <si>
    <t>RES SMD 470K OHM 5% 1/32W 01005</t>
  </si>
  <si>
    <t>470 kOhms</t>
  </si>
  <si>
    <t>ERJ-XGNJ514Y-ND</t>
  </si>
  <si>
    <t>ERJ-XGNJ514Y</t>
  </si>
  <si>
    <t>RES SMD 510K OHM 5% 1/32W 01005</t>
  </si>
  <si>
    <t>510 kOhms</t>
  </si>
  <si>
    <t>P560KAWTR-ND,P560KAWCT-ND,P560KAWDKR-ND</t>
  </si>
  <si>
    <t>ERJ-XGNJ564Y</t>
  </si>
  <si>
    <t>RES SMD 560K OHM 5% 1/32W 01005</t>
  </si>
  <si>
    <t>560 kOhms</t>
  </si>
  <si>
    <t>ERJ-XGNJ624Y-ND</t>
  </si>
  <si>
    <t>ERJ-XGNJ624Y</t>
  </si>
  <si>
    <t>RES SMD 620K OHM 5% 1/32W 01005</t>
  </si>
  <si>
    <t>620 kOhms</t>
  </si>
  <si>
    <t>P680KAWTR-ND,P680KAWCT-ND,P680KAWDKR-ND</t>
  </si>
  <si>
    <t>ERJ-XGNJ684Y</t>
  </si>
  <si>
    <t>RES SMD 680K OHM 5% 1/32W 01005</t>
  </si>
  <si>
    <t>680 kOhms</t>
  </si>
  <si>
    <t>ERJ-XGNJ754Y-ND</t>
  </si>
  <si>
    <t>ERJ-XGNJ754Y</t>
  </si>
  <si>
    <t>RES SMD 750K OHM 5% 1/32W 01005</t>
  </si>
  <si>
    <t>750 kOhms</t>
  </si>
  <si>
    <t>P820KAWTR-ND,P820KAWCT-ND,P820KAWDKR-ND</t>
  </si>
  <si>
    <t>ERJ-XGNJ824Y</t>
  </si>
  <si>
    <t>RES SMD 820K OHM 5% 1/32W 01005</t>
  </si>
  <si>
    <t>820 kOhms</t>
  </si>
  <si>
    <t>ERJ-XGNJ914Y-ND</t>
  </si>
  <si>
    <t>ERJ-XGNJ914Y</t>
  </si>
  <si>
    <t>RES SMD 910K OHM 5% 1/32W 01005</t>
  </si>
  <si>
    <t>910 kOhms</t>
  </si>
  <si>
    <t>P1.0MAWTR-ND,P1.0MAWCT-ND,P1.0MAWDKR-ND</t>
  </si>
  <si>
    <t>ERJ-XGNJ105Y</t>
  </si>
  <si>
    <t>RES SMD 1M OHM 5% 1/32W 01005</t>
  </si>
  <si>
    <t>1 MOhms</t>
  </si>
  <si>
    <t>//media.digikey.com/Renders/Panasonic%20Renders/ERJ-0201%20Pkg.jpg</t>
  </si>
  <si>
    <t>P123262TR-ND,P123262CT-ND,P123262DKR-ND</t>
  </si>
  <si>
    <t>ERJ-1GNJ1R0C</t>
  </si>
  <si>
    <t>RES SMD 1 OHM 5% 1/20W 0201</t>
  </si>
  <si>
    <t>ERJ-1GN</t>
  </si>
  <si>
    <t>0.05W, 1/20W</t>
  </si>
  <si>
    <t>Automotive AEC-Q200</t>
  </si>
  <si>
    <t>0201 (0603 Metric)</t>
  </si>
  <si>
    <t>AEC-Q200</t>
  </si>
  <si>
    <t>0.024" L x 0.012" W (0.60mm x 0.30mm)</t>
  </si>
  <si>
    <t>0.010" (0.26mm)</t>
  </si>
  <si>
    <t>P123263TR-ND,P123263CT-ND,P123263DKR-ND</t>
  </si>
  <si>
    <t>ERJ-1GNJ1R1C</t>
  </si>
  <si>
    <t>RES SMD 1.1 OHM 5% 1/20W 0201</t>
  </si>
  <si>
    <t>P123264TR-ND,P123264CT-ND,P123264DKR-ND</t>
  </si>
  <si>
    <t>ERJ-1GNJ1R2C</t>
  </si>
  <si>
    <t>RES SMD 1.2 OHM 5% 1/20W 0201</t>
  </si>
  <si>
    <t>P123265TR-ND,P123265CT-ND,P123265DKR-ND</t>
  </si>
  <si>
    <t>ERJ-1GNJ1R3C</t>
  </si>
  <si>
    <t>RES SMD 1.3 OHM 5% 1/20W 0201</t>
  </si>
  <si>
    <t>P123266TR-ND,P123266CT-ND,P123266DKR-ND</t>
  </si>
  <si>
    <t>ERJ-1GNJ1R5C</t>
  </si>
  <si>
    <t>RES SMD 1.5 OHM 5% 1/20W 0201</t>
  </si>
  <si>
    <t>P123267TR-ND,P123267CT-ND,P123267DKR-ND</t>
  </si>
  <si>
    <t>ERJ-1GNJ1R6C</t>
  </si>
  <si>
    <t>RES SMD 1.6 OHM 5% 1/20W 0201</t>
  </si>
  <si>
    <t>P123268TR-ND,P123268CT-ND,P123268DKR-ND</t>
  </si>
  <si>
    <t>ERJ-1GNJ1R8C</t>
  </si>
  <si>
    <t>RES SMD 1.8 OHM 5% 1/20W 0201</t>
  </si>
  <si>
    <t>P123293TR-ND,P123293CT-ND,P123293DKR-ND</t>
  </si>
  <si>
    <t>ERJ-1GNJ2R0C</t>
  </si>
  <si>
    <t>RES SMD 2 OHM 5% 1/20W 0201</t>
  </si>
  <si>
    <t>P123294TR-ND,P123294CT-ND,P123294DKR-ND</t>
  </si>
  <si>
    <t>ERJ-1GNJ2R2C</t>
  </si>
  <si>
    <t>RES SMD 2.2 OHM 5% 1/20W 0201</t>
  </si>
  <si>
    <t>P123295TR-ND,P123295CT-ND,P123295DKR-ND</t>
  </si>
  <si>
    <t>ERJ-1GNJ2R4C</t>
  </si>
  <si>
    <t>RES SMD 2.4 OHM 5% 1/20W 0201</t>
  </si>
  <si>
    <t>P123296TR-ND,P123296CT-ND,P123296DKR-ND</t>
  </si>
  <si>
    <t>ERJ-1GNJ2R7C</t>
  </si>
  <si>
    <t>RES SMD 2.7 OHM 5% 1/20W 0201</t>
  </si>
  <si>
    <t>P123321TR-ND,P123321CT-ND,P123321DKR-ND</t>
  </si>
  <si>
    <t>ERJ-1GNJ3R0C</t>
  </si>
  <si>
    <t>RES SMD 3 OHM 5% 1/20W 0201</t>
  </si>
  <si>
    <t>P123322TR-ND,P123322CT-ND,P123322DKR-ND</t>
  </si>
  <si>
    <t>ERJ-1GNJ3R3C</t>
  </si>
  <si>
    <t>RES SMD 3.3 OHM 5% 1/20W 0201</t>
  </si>
  <si>
    <t>P123323TR-ND,P123323CT-ND,P123323DKR-ND</t>
  </si>
  <si>
    <t>ERJ-1GNJ3R6C</t>
  </si>
  <si>
    <t>RES SMD 3.6 OHM 5% 1/20W 0201</t>
  </si>
  <si>
    <t>P123324TR-ND,P123324CT-ND,P123324DKR-ND</t>
  </si>
  <si>
    <t>ERJ-1GNJ3R9C</t>
  </si>
  <si>
    <t>RES SMD 3.9 OHM 5% 1/20W 0201</t>
  </si>
  <si>
    <t>P123336TR-ND,P123336CT-ND,P123336DKR-ND</t>
  </si>
  <si>
    <t>ERJ-1GNJ4R3C</t>
  </si>
  <si>
    <t>RES SMD 4.3 OHM 5% 1/20W 0201</t>
  </si>
  <si>
    <t>P123337TR-ND,P123337CT-ND,P123337DKR-ND</t>
  </si>
  <si>
    <t>ERJ-1GNJ4R7C</t>
  </si>
  <si>
    <t>RES SMD 4.7 OHM 5% 1/20W 0201</t>
  </si>
  <si>
    <t>//media.digikey.com/Photos/Panasonic%20Photos/RNCP1206FTD2K80.jpg</t>
  </si>
  <si>
    <t>10-ERJ-1GNJ4R7ETR-ND</t>
  </si>
  <si>
    <t>ERJ-1GNJ4R7E</t>
  </si>
  <si>
    <t>RESISTOR THICK FILM CHIP</t>
  </si>
  <si>
    <t>P123350TR-ND,P123350CT-ND,P123350DKR-ND</t>
  </si>
  <si>
    <t>ERJ-1GNJ5R1C</t>
  </si>
  <si>
    <t>RES SMD 5.1 OHM 5% 1/20W 0201</t>
  </si>
  <si>
    <t>P123351TR-ND,P123351CT-ND,P123351DKR-ND</t>
  </si>
  <si>
    <t>ERJ-1GNJ5R6C</t>
  </si>
  <si>
    <t>RES SMD 5.6 OHM 5% 1/20W 0201</t>
  </si>
  <si>
    <t>P123364TR-ND,P123364CT-ND,P123364DKR-ND</t>
  </si>
  <si>
    <t>ERJ-1GNJ6R2C</t>
  </si>
  <si>
    <t>RES SMD 6.2 OHM 5% 1/20W 0201</t>
  </si>
  <si>
    <t>P123365TR-ND,P123365CT-ND,P123365DKR-ND</t>
  </si>
  <si>
    <t>ERJ-1GNJ6R8C</t>
  </si>
  <si>
    <t>RES SMD 6.8 OHM 5% 1/20W 0201</t>
  </si>
  <si>
    <t>P123372TR-ND,P123372CT-ND,P123372DKR-ND</t>
  </si>
  <si>
    <t>ERJ-1GNJ7R5C</t>
  </si>
  <si>
    <t>RES SMD 7.5 OHM 5% 1/20W 0201</t>
  </si>
  <si>
    <t>P123379TR-ND,P123379CT-ND,P123379DKR-ND</t>
  </si>
  <si>
    <t>ERJ-1GNJ8R2C</t>
  </si>
  <si>
    <t>RES SMD 8.2 OHM 5% 1/20W 0201</t>
  </si>
  <si>
    <t>P123386TR-ND,P123386CT-ND,P123386DKR-ND</t>
  </si>
  <si>
    <t>ERJ-1GNJ9R1C</t>
  </si>
  <si>
    <t>RES SMD 9.1 OHM 5% 1/20W 0201</t>
  </si>
  <si>
    <t>P123219TR-ND,P123219CT-ND,P123219DKR-ND</t>
  </si>
  <si>
    <t>ERJ-1GNJ100C</t>
  </si>
  <si>
    <t>RES SMD 10 OHM 5% 1/20W 0201</t>
  </si>
  <si>
    <t>P123226TR-ND,P123226CT-ND,P123226DKR-ND</t>
  </si>
  <si>
    <t>ERJ-1GNJ110C</t>
  </si>
  <si>
    <t>RES SMD 11 OHM 5% 1/20W 0201</t>
  </si>
  <si>
    <t>P123232TR-ND,P123232CT-ND,P123232DKR-ND</t>
  </si>
  <si>
    <t>ERJ-1GNJ120C</t>
  </si>
  <si>
    <t>RES SMD 12 OHM 5% 1/20W 0201</t>
  </si>
  <si>
    <t>P123238TR-ND,P123238CT-ND,P123238DKR-ND</t>
  </si>
  <si>
    <t>ERJ-1GNJ130C</t>
  </si>
  <si>
    <t>RES SMD 13 OHM 5% 1/20W 0201</t>
  </si>
  <si>
    <t>P123244TR-ND,P123244CT-ND,P123244DKR-ND</t>
  </si>
  <si>
    <t>ERJ-1GNJ150C</t>
  </si>
  <si>
    <t>RES SMD 15 OHM 5% 1/20W 0201</t>
  </si>
  <si>
    <t>10-ERJ-1GNJ150ETR-ND</t>
  </si>
  <si>
    <t>ERJ-1GNJ150E</t>
  </si>
  <si>
    <t>P123250TR-ND,P123250CT-ND,P123250DKR-ND</t>
  </si>
  <si>
    <t>ERJ-1GNJ160C</t>
  </si>
  <si>
    <t>RES SMD 16 OHM 5% 1/20W 0201</t>
  </si>
  <si>
    <t>P123256TR-ND,P123256CT-ND,P123256DKR-ND</t>
  </si>
  <si>
    <t>ERJ-1GNJ180C</t>
  </si>
  <si>
    <t>RES SMD 18 OHM 5% 1/20W 0201</t>
  </si>
  <si>
    <t>P123269TR-ND,P123269CT-ND,P123269DKR-ND</t>
  </si>
  <si>
    <t>ERJ-1GNJ200C</t>
  </si>
  <si>
    <t>RES SMD 20 OHM 5% 1/20W 0201</t>
  </si>
  <si>
    <t>P123275TR-ND,P123275CT-ND,P123275DKR-ND</t>
  </si>
  <si>
    <t>ERJ-1GNJ220C</t>
  </si>
  <si>
    <t>RES SMD 22 OHM 5% 1/20W 0201</t>
  </si>
  <si>
    <t>P123281TR-ND,P123281CT-ND,P123281DKR-ND</t>
  </si>
  <si>
    <t>ERJ-1GNJ240C</t>
  </si>
  <si>
    <t>RES SMD 24 OHM 5% 1/20W 0201</t>
  </si>
  <si>
    <t>P123287TR-ND,P123287CT-ND,P123287DKR-ND</t>
  </si>
  <si>
    <t>ERJ-1GNJ270C</t>
  </si>
  <si>
    <t>RES SMD 27 OHM 5% 1/20W 0201</t>
  </si>
  <si>
    <t>P123297TR-ND,P123297CT-ND,P123297DKR-ND</t>
  </si>
  <si>
    <t>ERJ-1GNJ300C</t>
  </si>
  <si>
    <t>RES SMD 30 OHM 5% 1/20W 0201</t>
  </si>
  <si>
    <t>P123303TR-ND,P123303CT-ND,P123303DKR-ND</t>
  </si>
  <si>
    <t>ERJ-1GNJ330C</t>
  </si>
  <si>
    <t>RES SMD 33 OHM 5% 1/20W 0201</t>
  </si>
  <si>
    <t>P123309TR-ND,P123309CT-ND,P123309DKR-ND</t>
  </si>
  <si>
    <t>ERJ-1GNJ360C</t>
  </si>
  <si>
    <t>RES SMD 36 OHM 5% 1/20W 0201</t>
  </si>
  <si>
    <t>P123315TR-ND,P123315CT-ND,P123315DKR-ND</t>
  </si>
  <si>
    <t>ERJ-1GNJ390C</t>
  </si>
  <si>
    <t>RES SMD 39 OHM 5% 1/20W 0201</t>
  </si>
  <si>
    <t>P123325TR-ND,P123325CT-ND,P123325DKR-ND</t>
  </si>
  <si>
    <t>ERJ-1GNJ430C</t>
  </si>
  <si>
    <t>RES SMD 43 OHM 5% 1/20W 0201</t>
  </si>
  <si>
    <t>P123331TR-ND,P123331CT-ND,P123331DKR-ND</t>
  </si>
  <si>
    <t>ERJ-1GNJ470C</t>
  </si>
  <si>
    <t>RES SMD 47 OHM 5% 1/20W 0201</t>
  </si>
  <si>
    <t>10-ERJ-1GNJ470ETR-ND</t>
  </si>
  <si>
    <t>ERJ-1GNJ470E</t>
  </si>
  <si>
    <t>P123338TR-ND,P123338CT-ND,P123338DKR-ND</t>
  </si>
  <si>
    <t>ERJ-1GNJ510C</t>
  </si>
  <si>
    <t>RES SMD 51 OHM 5% 1/20W 0201</t>
  </si>
  <si>
    <t>P123344TR-ND,P123344CT-ND,P123344DKR-ND</t>
  </si>
  <si>
    <t>ERJ-1GNJ560C</t>
  </si>
  <si>
    <t>RES SMD 56 OHM 5% 1/20W 0201</t>
  </si>
  <si>
    <t>P123352TR-ND,P123352CT-ND,P123352DKR-ND</t>
  </si>
  <si>
    <t>ERJ-1GNJ620C</t>
  </si>
  <si>
    <t>RES SMD 62 OHM 5% 1/20W 0201</t>
  </si>
  <si>
    <t>P123358TR-ND,P123358CT-ND,P123358DKR-ND</t>
  </si>
  <si>
    <t>ERJ-1GNJ680C</t>
  </si>
  <si>
    <t>RES SMD 68 OHM 5% 1/20W 0201</t>
  </si>
  <si>
    <t>P123366TR-ND,P123366CT-ND,P123366DKR-ND</t>
  </si>
  <si>
    <t>ERJ-1GNJ750C</t>
  </si>
  <si>
    <t>RES SMD 75 OHM 5% 1/20W 0201</t>
  </si>
  <si>
    <t>P123373TR-ND,P123373CT-ND,P123373DKR-ND</t>
  </si>
  <si>
    <t>ERJ-1GNJ820C</t>
  </si>
  <si>
    <t>RES SMD 82 OHM 5% 1/20W 0201</t>
  </si>
  <si>
    <t>P123380TR-ND,P123380CT-ND,P123380DKR-ND</t>
  </si>
  <si>
    <t>ERJ-1GNJ910C</t>
  </si>
  <si>
    <t>RES SMD 91 OHM 5% 1/20W 0201</t>
  </si>
  <si>
    <t>P123220TR-ND,P123220CT-ND,P123220DKR-ND</t>
  </si>
  <si>
    <t>ERJ-1GNJ101C</t>
  </si>
  <si>
    <t>RES SMD 100 OHM 5% 1/20W 0201</t>
  </si>
  <si>
    <t>P123227TR-ND,P123227CT-ND,P123227DKR-ND</t>
  </si>
  <si>
    <t>ERJ-1GNJ111C</t>
  </si>
  <si>
    <t>RES SMD 110 OHM 5% 1/20W 0201</t>
  </si>
  <si>
    <t>P123233TR-ND,P123233CT-ND,P123233DKR-ND</t>
  </si>
  <si>
    <t>ERJ-1GNJ121C</t>
  </si>
  <si>
    <t>RES SMD 120 OHM 5% 1/20W 0201</t>
  </si>
  <si>
    <t>P123239TR-ND,P123239CT-ND,P123239DKR-ND</t>
  </si>
  <si>
    <t>ERJ-1GNJ131C</t>
  </si>
  <si>
    <t>RES SMD 130 OHM 5% 1/20W 0201</t>
  </si>
  <si>
    <t>P123245TR-ND,P123245CT-ND,P123245DKR-ND</t>
  </si>
  <si>
    <t>ERJ-1GNJ151C</t>
  </si>
  <si>
    <t>RES SMD 150 OHM 5% 1/20W 0201</t>
  </si>
  <si>
    <t>10-ERJ-1GNJ151ETR-ND</t>
  </si>
  <si>
    <t>ERJ-1GNJ151E</t>
  </si>
  <si>
    <t>P123251TR-ND,P123251CT-ND,P123251DKR-ND</t>
  </si>
  <si>
    <t>ERJ-1GNJ161C</t>
  </si>
  <si>
    <t>RES SMD 160 OHM 5% 1/20W 0201</t>
  </si>
  <si>
    <t>P123257TR-ND,P123257CT-ND,P123257DKR-ND</t>
  </si>
  <si>
    <t>ERJ-1GNJ181C</t>
  </si>
  <si>
    <t>RES SMD 180 OHM 5% 1/20W 0201</t>
  </si>
  <si>
    <t>P123270TR-ND,P123270CT-ND,P123270DKR-ND</t>
  </si>
  <si>
    <t>ERJ-1GNJ201C</t>
  </si>
  <si>
    <t>RES SMD 200 OHM 5% 1/20W 0201</t>
  </si>
  <si>
    <t>P123276TR-ND,P123276CT-ND,P123276DKR-ND</t>
  </si>
  <si>
    <t>ERJ-1GNJ221C</t>
  </si>
  <si>
    <t>RES SMD 220 OHM 5% 1/20W 0201</t>
  </si>
  <si>
    <t>P123282TR-ND,P123282CT-ND,P123282DKR-ND</t>
  </si>
  <si>
    <t>ERJ-1GNJ241C</t>
  </si>
  <si>
    <t>RES SMD 240 OHM 5% 1/20W 0201</t>
  </si>
  <si>
    <t>P123288TR-ND,P123288CT-ND,P123288DKR-ND</t>
  </si>
  <si>
    <t>ERJ-1GNJ271C</t>
  </si>
  <si>
    <t>RES SMD 270 OHM 5% 1/20W 0201</t>
  </si>
  <si>
    <t>P123298TR-ND,P123298CT-ND,P123298DKR-ND</t>
  </si>
  <si>
    <t>ERJ-1GNJ301C</t>
  </si>
  <si>
    <t>RES SMD 300 OHM 5% 1/20W 0201</t>
  </si>
  <si>
    <t>P123304TR-ND,P123304CT-ND,P123304DKR-ND</t>
  </si>
  <si>
    <t>ERJ-1GNJ331C</t>
  </si>
  <si>
    <t>RES SMD 330 OHM 5% 1/20W 0201</t>
  </si>
  <si>
    <t>P123310TR-ND,P123310CT-ND,P123310DKR-ND</t>
  </si>
  <si>
    <t>ERJ-1GNJ361C</t>
  </si>
  <si>
    <t>RES SMD 360 OHM 5% 1/20W 0201</t>
  </si>
  <si>
    <t>P123316TR-ND,P123316CT-ND,P123316DKR-ND</t>
  </si>
  <si>
    <t>ERJ-1GNJ391C</t>
  </si>
  <si>
    <t>RES SMD 390 OHM 5% 1/20W 0201</t>
  </si>
  <si>
    <t>P123326TR-ND,P123326CT-ND,P123326DKR-ND</t>
  </si>
  <si>
    <t>ERJ-1GNJ431C</t>
  </si>
  <si>
    <t>RES SMD 430 OHM 5% 1/20W 0201</t>
  </si>
  <si>
    <t>P123332TR-ND,P123332CT-ND,P123332DKR-ND</t>
  </si>
  <si>
    <t>ERJ-1GNJ471C</t>
  </si>
  <si>
    <t>RES SMD 470 OHM 5% 1/20W 0201</t>
  </si>
  <si>
    <t>P123339TR-ND,P123339CT-ND,P123339DKR-ND</t>
  </si>
  <si>
    <t>ERJ-1GNJ511C</t>
  </si>
  <si>
    <t>RES SMD 510 OHM 5% 1/20W 0201</t>
  </si>
  <si>
    <t>P123345TR-ND,P123345CT-ND,P123345DKR-ND</t>
  </si>
  <si>
    <t>ERJ-1GNJ561C</t>
  </si>
  <si>
    <t>RES SMD 560 OHM 5% 1/20W 0201</t>
  </si>
  <si>
    <t>P123353TR-ND,P123353CT-ND,P123353DKR-ND</t>
  </si>
  <si>
    <t>ERJ-1GNJ621C</t>
  </si>
  <si>
    <t>RES SMD 620 OHM 5% 1/20W 0201</t>
  </si>
  <si>
    <t>P123359TR-ND,P123359CT-ND,P123359DKR-ND</t>
  </si>
  <si>
    <t>ERJ-1GNJ681C</t>
  </si>
  <si>
    <t>RES SMD 680 OHM 5% 1/20W 0201</t>
  </si>
  <si>
    <t>P123367TR-ND,P123367CT-ND,P123367DKR-ND</t>
  </si>
  <si>
    <t>ERJ-1GNJ751C</t>
  </si>
  <si>
    <t>RES SMD 750 OHM 5% 1/20W 0201</t>
  </si>
  <si>
    <t>P123374TR-ND,P123374CT-ND,P123374DKR-ND</t>
  </si>
  <si>
    <t>ERJ-1GNJ821C</t>
  </si>
  <si>
    <t>RES SMD 820 OHM 5% 1/20W 0201</t>
  </si>
  <si>
    <t>P123381TR-ND,P123381CT-ND,P123381DKR-ND</t>
  </si>
  <si>
    <t>ERJ-1GNJ911C</t>
  </si>
  <si>
    <t>RES SMD 910 OHM 5% 1/20W 0201</t>
  </si>
  <si>
    <t>P123221TR-ND,P123221CT-ND,P123221DKR-ND</t>
  </si>
  <si>
    <t>ERJ-1GNJ102C</t>
  </si>
  <si>
    <t>RES SMD 1K OHM 5% 1/20W 0201</t>
  </si>
  <si>
    <t>P123228TR-ND,P123228CT-ND,P123228DKR-ND</t>
  </si>
  <si>
    <t>ERJ-1GNJ112C</t>
  </si>
  <si>
    <t>RES SMD 1.1K OHM 5% 1/20W 0201</t>
  </si>
  <si>
    <t>P123234TR-ND,P123234CT-ND,P123234DKR-ND</t>
  </si>
  <si>
    <t>ERJ-1GNJ122C</t>
  </si>
  <si>
    <t>RES SMD 1.2K OHM 5% 1/20W 0201</t>
  </si>
  <si>
    <t>P123240TR-ND,P123240CT-ND,P123240DKR-ND</t>
  </si>
  <si>
    <t>ERJ-1GNJ132C</t>
  </si>
  <si>
    <t>RES SMD 1.3K OHM 5% 1/20W 0201</t>
  </si>
  <si>
    <t>P123246TR-ND,P123246CT-ND,P123246DKR-ND</t>
  </si>
  <si>
    <t>ERJ-1GNJ152C</t>
  </si>
  <si>
    <t>RES SMD 1.5K OHM 5% 1/20W 0201</t>
  </si>
  <si>
    <t>P123252TR-ND,P123252CT-ND,P123252DKR-ND</t>
  </si>
  <si>
    <t>ERJ-1GNJ162C</t>
  </si>
  <si>
    <t>RES SMD 1.6K OHM 5% 1/20W 0201</t>
  </si>
  <si>
    <t>P123258TR-ND,P123258CT-ND,P123258DKR-ND</t>
  </si>
  <si>
    <t>ERJ-1GNJ182C</t>
  </si>
  <si>
    <t>RES SMD 1.8K OHM 5% 1/20W 0201</t>
  </si>
  <si>
    <t>P123271TR-ND,P123271CT-ND,P123271DKR-ND</t>
  </si>
  <si>
    <t>ERJ-1GNJ202C</t>
  </si>
  <si>
    <t>RES SMD 2K OHM 5% 1/20W 0201</t>
  </si>
  <si>
    <t>P123277TR-ND,P123277CT-ND,P123277DKR-ND</t>
  </si>
  <si>
    <t>ERJ-1GNJ222C</t>
  </si>
  <si>
    <t>RES SMD 2.2K OHM 5% 1/20W 0201</t>
  </si>
  <si>
    <t>P123283TR-ND,P123283CT-ND,P123283DKR-ND</t>
  </si>
  <si>
    <t>ERJ-1GNJ242C</t>
  </si>
  <si>
    <t>RES SMD 2.4K OHM 5% 1/20W 0201</t>
  </si>
  <si>
    <t>P123289TR-ND,P123289CT-ND,P123289DKR-ND</t>
  </si>
  <si>
    <t>ERJ-1GNJ272C</t>
  </si>
  <si>
    <t>RES SMD 2.7K OHM 5% 1/20W 0201</t>
  </si>
  <si>
    <t>P123299TR-ND,P123299CT-ND,P123299DKR-ND</t>
  </si>
  <si>
    <t>ERJ-1GNJ302C</t>
  </si>
  <si>
    <t>RES SMD 3K OHM 5% 1/20W 0201</t>
  </si>
  <si>
    <t>P123305TR-ND,P123305CT-ND,P123305DKR-ND</t>
  </si>
  <si>
    <t>ERJ-1GNJ332C</t>
  </si>
  <si>
    <t>RES SMD 3.3K OHM 5% 1/20W 0201</t>
  </si>
  <si>
    <t>P123311TR-ND,P123311CT-ND,P123311DKR-ND</t>
  </si>
  <si>
    <t>ERJ-1GNJ362C</t>
  </si>
  <si>
    <t>RES SMD 3.6K OHM 5% 1/20W 0201</t>
  </si>
  <si>
    <t>P123317TR-ND,P123317CT-ND,P123317DKR-ND</t>
  </si>
  <si>
    <t>ERJ-1GNJ392C</t>
  </si>
  <si>
    <t>RES SMD 3.9K OHM 5% 1/20W 0201</t>
  </si>
  <si>
    <t>P123327TR-ND,P123327CT-ND,P123327DKR-ND</t>
  </si>
  <si>
    <t>ERJ-1GNJ432C</t>
  </si>
  <si>
    <t>RES SMD 4.3K OHM 5% 1/20W 0201</t>
  </si>
  <si>
    <t>P4.7AETR-ND,P4.7AECT-ND,P4.7AEDKR-ND</t>
  </si>
  <si>
    <t>ERJ-1GNJ472C</t>
  </si>
  <si>
    <t>RES SMD 4.7K OHM 5% 1/20W 0201</t>
  </si>
  <si>
    <t>P123340TR-ND,P123340CT-ND,P123340DKR-ND</t>
  </si>
  <si>
    <t>ERJ-1GNJ512C</t>
  </si>
  <si>
    <t>RES SMD 5.1K OHM 5% 1/20W 0201</t>
  </si>
  <si>
    <t>P123346TR-ND,P123346CT-ND,P123346DKR-ND</t>
  </si>
  <si>
    <t>ERJ-1GNJ562C</t>
  </si>
  <si>
    <t>RES SMD 5.6K OHM 5% 1/20W 0201</t>
  </si>
  <si>
    <t>P123354TR-ND,P123354CT-ND,P123354DKR-ND</t>
  </si>
  <si>
    <t>ERJ-1GNJ622C</t>
  </si>
  <si>
    <t>RES SMD 6.2K OHM 5% 1/20W 0201</t>
  </si>
  <si>
    <t>P123360TR-ND,P123360CT-ND,P123360DKR-ND</t>
  </si>
  <si>
    <t>ERJ-1GNJ682C</t>
  </si>
  <si>
    <t>RES SMD 6.8K OHM 5% 1/20W 0201</t>
  </si>
  <si>
    <t>P123368TR-ND,P123368CT-ND,P123368DKR-ND</t>
  </si>
  <si>
    <t>ERJ-1GNJ752C</t>
  </si>
  <si>
    <t>RES SMD 7.5K OHM 5% 1/20W 0201</t>
  </si>
  <si>
    <t>P123375TR-ND,P123375CT-ND,P123375DKR-ND</t>
  </si>
  <si>
    <t>ERJ-1GNJ822C</t>
  </si>
  <si>
    <t>RES SMD 8.2K OHM 5% 1/20W 0201</t>
  </si>
  <si>
    <t>P123382TR-ND,P123382CT-ND,P123382DKR-ND</t>
  </si>
  <si>
    <t>ERJ-1GNJ912C</t>
  </si>
  <si>
    <t>RES SMD 9.1K OHM 5% 1/20W 0201</t>
  </si>
  <si>
    <t>P123222TR-ND,P123222CT-ND,P123222DKR-ND</t>
  </si>
  <si>
    <t>ERJ-1GNJ103C</t>
  </si>
  <si>
    <t>RES SMD 10K OHM 5% 1/20W 0201</t>
  </si>
  <si>
    <t>10-ERJ-1GNJ103ETR-ND</t>
  </si>
  <si>
    <t>ERJ-1GNJ103E</t>
  </si>
  <si>
    <t>P123229TR-ND,P123229CT-ND,P123229DKR-ND</t>
  </si>
  <si>
    <t>ERJ-1GNJ113C</t>
  </si>
  <si>
    <t>RES SMD 11K OHM 5% 1/20W 0201</t>
  </si>
  <si>
    <t>P123235TR-ND,P123235CT-ND,P123235DKR-ND</t>
  </si>
  <si>
    <t>ERJ-1GNJ123C</t>
  </si>
  <si>
    <t>RES SMD 12K OHM 5% 1/20W 0201</t>
  </si>
  <si>
    <t>P123241TR-ND,P123241CT-ND,P123241DKR-ND</t>
  </si>
  <si>
    <t>ERJ-1GNJ133C</t>
  </si>
  <si>
    <t>RES SMD 13K OHM 5% 1/20W 0201</t>
  </si>
  <si>
    <t>P123247TR-ND,P123247CT-ND,P123247DKR-ND</t>
  </si>
  <si>
    <t>ERJ-1GNJ153C</t>
  </si>
  <si>
    <t>RES SMD 15K OHM 5% 1/20W 0201</t>
  </si>
  <si>
    <t>P123253TR-ND,P123253CT-ND,P123253DKR-ND</t>
  </si>
  <si>
    <t>ERJ-1GNJ163C</t>
  </si>
  <si>
    <t>RES SMD 16K OHM 5% 1/20W 0201</t>
  </si>
  <si>
    <t>P123259TR-ND,P123259CT-ND,P123259DKR-ND</t>
  </si>
  <si>
    <t>ERJ-1GNJ183C</t>
  </si>
  <si>
    <t>RES SMD 18K OHM 5% 1/20W 0201</t>
  </si>
  <si>
    <t>P123272TR-ND,P123272CT-ND,P123272DKR-ND</t>
  </si>
  <si>
    <t>ERJ-1GNJ203C</t>
  </si>
  <si>
    <t>RES SMD 20K OHM 5% 1/20W 0201</t>
  </si>
  <si>
    <t>P123278TR-ND,P123278CT-ND,P123278DKR-ND</t>
  </si>
  <si>
    <t>ERJ-1GNJ223C</t>
  </si>
  <si>
    <t>RES SMD 22K OHM 5% 1/20W 0201</t>
  </si>
  <si>
    <t>P123284TR-ND,P123284CT-ND,P123284DKR-ND</t>
  </si>
  <si>
    <t>ERJ-1GNJ243C</t>
  </si>
  <si>
    <t>RES SMD 24K OHM 5% 1/20W 0201</t>
  </si>
  <si>
    <t>P123290TR-ND,P123290CT-ND,P123290DKR-ND</t>
  </si>
  <si>
    <t>ERJ-1GNJ273C</t>
  </si>
  <si>
    <t>RES SMD 27K OHM 5% 1/20W 0201</t>
  </si>
  <si>
    <t>P123300TR-ND,P123300CT-ND,P123300DKR-ND</t>
  </si>
  <si>
    <t>ERJ-1GNJ303C</t>
  </si>
  <si>
    <t>RES SMD 30K OHM 5% 1/20W 0201</t>
  </si>
  <si>
    <t>P123306TR-ND,P123306CT-ND,P123306DKR-ND</t>
  </si>
  <si>
    <t>ERJ-1GNJ333C</t>
  </si>
  <si>
    <t>RES SMD 33K OHM 5% 1/20W 0201</t>
  </si>
  <si>
    <t>P123312TR-ND,P123312CT-ND,P123312DKR-ND</t>
  </si>
  <si>
    <t>ERJ-1GNJ363C</t>
  </si>
  <si>
    <t>RES SMD 36K OHM 5% 1/20W 0201</t>
  </si>
  <si>
    <t>P123318TR-ND,P123318CT-ND,P123318DKR-ND</t>
  </si>
  <si>
    <t>ERJ-1GNJ393C</t>
  </si>
  <si>
    <t>RES SMD 39K OHM 5% 1/20W 0201</t>
  </si>
  <si>
    <t>P123328TR-ND,P123328CT-ND,P123328DKR-ND</t>
  </si>
  <si>
    <t>ERJ-1GNJ433C</t>
  </si>
  <si>
    <t>RES SMD 43K OHM 5% 1/20W 0201</t>
  </si>
  <si>
    <t>P123333TR-ND,P123333CT-ND,P123333DKR-ND</t>
  </si>
  <si>
    <t>ERJ-1GNJ473C</t>
  </si>
  <si>
    <t>RES SMD 47K OHM 5% 1/20W 0201</t>
  </si>
  <si>
    <t>P123341TR-ND,P123341CT-ND,P123341DKR-ND</t>
  </si>
  <si>
    <t>ERJ-1GNJ513C</t>
  </si>
  <si>
    <t>RES SMD 51K OHM 5% 1/20W 0201</t>
  </si>
  <si>
    <t>P123347TR-ND,P123347CT-ND,P123347DKR-ND</t>
  </si>
  <si>
    <t>ERJ-1GNJ563C</t>
  </si>
  <si>
    <t>RES SMD 56K OHM 5% 1/20W 0201</t>
  </si>
  <si>
    <t>P123355TR-ND,P123355CT-ND,P123355DKR-ND</t>
  </si>
  <si>
    <t>ERJ-1GNJ623C</t>
  </si>
  <si>
    <t>RES SMD 62K OHM 5% 1/20W 0201</t>
  </si>
  <si>
    <t>P123361TR-ND,P123361CT-ND,P123361DKR-ND</t>
  </si>
  <si>
    <t>ERJ-1GNJ683C</t>
  </si>
  <si>
    <t>RES SMD 68K OHM 5% 1/20W 0201</t>
  </si>
  <si>
    <t>P123369TR-ND,P123369CT-ND,P123369DKR-ND</t>
  </si>
  <si>
    <t>ERJ-1GNJ753C</t>
  </si>
  <si>
    <t>RES SMD 75K OHM 5% 1/20W 0201</t>
  </si>
  <si>
    <t>P123376TR-ND,P123376CT-ND,P123376DKR-ND</t>
  </si>
  <si>
    <t>ERJ-1GNJ823C</t>
  </si>
  <si>
    <t>RES SMD 82K OHM 5% 1/20W 0201</t>
  </si>
  <si>
    <t>P123383TR-ND,P123383CT-ND,P123383DKR-ND</t>
  </si>
  <si>
    <t>ERJ-1GNJ913C</t>
  </si>
  <si>
    <t>RES SMD 91K OHM 5% 1/20W 0201</t>
  </si>
  <si>
    <t>P123223TR-ND,P123223CT-ND,P123223DKR-ND</t>
  </si>
  <si>
    <t>ERJ-1GNJ104C</t>
  </si>
  <si>
    <t>RES SMD 100K OHM 5% 1/20W 0201</t>
  </si>
  <si>
    <t>10-ERJ-1GNJ104ETR-ND</t>
  </si>
  <si>
    <t>ERJ-1GNJ104E</t>
  </si>
  <si>
    <t>P123230TR-ND,P123230CT-ND,P123230DKR-ND</t>
  </si>
  <si>
    <t>ERJ-1GNJ114C</t>
  </si>
  <si>
    <t>RES SMD 110K OHM 5% 1/20W 0201</t>
  </si>
  <si>
    <t>P123236TR-ND,P123236CT-ND,P123236DKR-ND</t>
  </si>
  <si>
    <t>ERJ-1GNJ124C</t>
  </si>
  <si>
    <t>RES SMD 120K OHM 5% 1/20W 0201</t>
  </si>
  <si>
    <t>P123242TR-ND,P123242CT-ND,P123242DKR-ND</t>
  </si>
  <si>
    <t>ERJ-1GNJ134C</t>
  </si>
  <si>
    <t>RES SMD 130K OHM 5% 1/20W 0201</t>
  </si>
  <si>
    <t>P123248TR-ND,P123248CT-ND,P123248DKR-ND</t>
  </si>
  <si>
    <t>ERJ-1GNJ154C</t>
  </si>
  <si>
    <t>RES SMD 150K OHM 5% 1/20W 0201</t>
  </si>
  <si>
    <t>P123254TR-ND,P123254CT-ND,P123254DKR-ND</t>
  </si>
  <si>
    <t>ERJ-1GNJ164C</t>
  </si>
  <si>
    <t>RES SMD 160K OHM 5% 1/20W 0201</t>
  </si>
  <si>
    <t>P123260TR-ND,P123260CT-ND,P123260DKR-ND</t>
  </si>
  <si>
    <t>ERJ-1GNJ184C</t>
  </si>
  <si>
    <t>RES SMD 180K OHM 5% 1/20W 0201</t>
  </si>
  <si>
    <t>P123273TR-ND,P123273CT-ND,P123273DKR-ND</t>
  </si>
  <si>
    <t>ERJ-1GNJ204C</t>
  </si>
  <si>
    <t>RES SMD 200K OHM 5% 1/20W 0201</t>
  </si>
  <si>
    <t>P123279TR-ND,P123279CT-ND,P123279DKR-ND</t>
  </si>
  <si>
    <t>ERJ-1GNJ224C</t>
  </si>
  <si>
    <t>RES SMD 220K OHM 5% 1/20W 0201</t>
  </si>
  <si>
    <t>P123285TR-ND,P123285CT-ND,P123285DKR-ND</t>
  </si>
  <si>
    <t>ERJ-1GNJ244C</t>
  </si>
  <si>
    <t>RES SMD 240K OHM 5% 1/20W 0201</t>
  </si>
  <si>
    <t>P123291TR-ND,P123291CT-ND,P123291DKR-ND</t>
  </si>
  <si>
    <t>ERJ-1GNJ274C</t>
  </si>
  <si>
    <t>RES SMD 270K OHM 5% 1/20W 0201</t>
  </si>
  <si>
    <t>P123301TR-ND,P123301CT-ND,P123301DKR-ND</t>
  </si>
  <si>
    <t>ERJ-1GNJ304C</t>
  </si>
  <si>
    <t>RES SMD 300K OHM 5% 1/20W 0201</t>
  </si>
  <si>
    <t>P123307TR-ND,P123307CT-ND,P123307DKR-ND</t>
  </si>
  <si>
    <t>ERJ-1GNJ334C</t>
  </si>
  <si>
    <t>RES SMD 330K OHM 5% 1/20W 0201</t>
  </si>
  <si>
    <t>P123313TR-ND,P123313CT-ND,P123313DKR-ND</t>
  </si>
  <si>
    <t>ERJ-1GNJ364C</t>
  </si>
  <si>
    <t>RES SMD 360K OHM 5% 1/20W 0201</t>
  </si>
  <si>
    <t>P123319TR-ND,P123319CT-ND,P123319DKR-ND</t>
  </si>
  <si>
    <t>ERJ-1GNJ394C</t>
  </si>
  <si>
    <t>RES SMD 390K OHM 5% 1/20W 0201</t>
  </si>
  <si>
    <t>P123329TR-ND,P123329CT-ND,P123329DKR-ND</t>
  </si>
  <si>
    <t>ERJ-1GNJ434C</t>
  </si>
  <si>
    <t>RES SMD 430K OHM 5% 1/20W 0201</t>
  </si>
  <si>
    <t>P123334TR-ND,P123334CT-ND,P123334DKR-ND</t>
  </si>
  <si>
    <t>ERJ-1GNJ474C</t>
  </si>
  <si>
    <t>RES SMD 470K OHM 5% 1/20W 0201</t>
  </si>
  <si>
    <t>P123342TR-ND,P123342CT-ND,P123342DKR-ND</t>
  </si>
  <si>
    <t>ERJ-1GNJ514C</t>
  </si>
  <si>
    <t>RES SMD 510K OHM 5% 1/20W 0201</t>
  </si>
  <si>
    <t>P123348TR-ND,P123348CT-ND,P123348DKR-ND</t>
  </si>
  <si>
    <t>ERJ-1GNJ564C</t>
  </si>
  <si>
    <t>RES SMD 560K OHM 5% 1/20W 0201</t>
  </si>
  <si>
    <t>P123356TR-ND,P123356CT-ND,P123356DKR-ND</t>
  </si>
  <si>
    <t>ERJ-1GNJ624C</t>
  </si>
  <si>
    <t>RES SMD 620K OHM 5% 1/20W 0201</t>
  </si>
  <si>
    <t>P123362TR-ND,P123362CT-ND,P123362DKR-ND</t>
  </si>
  <si>
    <t>ERJ-1GNJ684C</t>
  </si>
  <si>
    <t>RES SMD 680K OHM 5% 1/20W 0201</t>
  </si>
  <si>
    <t>P123370TR-ND,P123370CT-ND,P123370DKR-ND</t>
  </si>
  <si>
    <t>ERJ-1GNJ754C</t>
  </si>
  <si>
    <t>RES SMD 750K OHM 5% 1/20W 0201</t>
  </si>
  <si>
    <t>P123377TR-ND,P123377CT-ND,P123377DKR-ND</t>
  </si>
  <si>
    <t>ERJ-1GNJ824C</t>
  </si>
  <si>
    <t>RES SMD 820K OHM 5% 1/20W 0201</t>
  </si>
  <si>
    <t>P123384TR-ND,P123384CT-ND,P123384DKR-ND</t>
  </si>
  <si>
    <t>ERJ-1GNJ914C</t>
  </si>
  <si>
    <t>RES SMD 910K OHM 5% 1/20W 0201</t>
  </si>
  <si>
    <t>P123224TR-ND,P123224CT-ND,P123224DKR-ND</t>
  </si>
  <si>
    <t>ERJ-1GNJ105C</t>
  </si>
  <si>
    <t>RES SMD 1M OHM 5% 1/20W 0201</t>
  </si>
  <si>
    <t>P123231TR-ND,P123231CT-ND,P123231DKR-ND</t>
  </si>
  <si>
    <t>ERJ-1GNJ115C</t>
  </si>
  <si>
    <t>RES SMD 1.1M OHM 5% 1/20W 0201</t>
  </si>
  <si>
    <t>1.1 MOhms</t>
  </si>
  <si>
    <t>-400/ +150ppm/°C</t>
  </si>
  <si>
    <t>P123237TR-ND,P123237CT-ND,P123237DKR-ND</t>
  </si>
  <si>
    <t>ERJ-1GNJ125C</t>
  </si>
  <si>
    <t>RES SMD 1.2M OHM 5% 1/20W 0201</t>
  </si>
  <si>
    <t>1.2 MOhms</t>
  </si>
  <si>
    <t>P123243TR-ND,P123243CT-ND,P123243DKR-ND</t>
  </si>
  <si>
    <t>ERJ-1GNJ135C</t>
  </si>
  <si>
    <t>RES SMD 1.3M OHM 5% 1/20W 0201</t>
  </si>
  <si>
    <t>1.3 MOhms</t>
  </si>
  <si>
    <t>P123249TR-ND,P123249CT-ND,P123249DKR-ND</t>
  </si>
  <si>
    <t>ERJ-1GNJ155C</t>
  </si>
  <si>
    <t>RES SMD 1.5M OHM 5% 1/20W 0201</t>
  </si>
  <si>
    <t>1.5 MOhms</t>
  </si>
  <si>
    <t>P123255TR-ND,P123255CT-ND,P123255DKR-ND</t>
  </si>
  <si>
    <t>ERJ-1GNJ165C</t>
  </si>
  <si>
    <t>RES SMD 1.6M OHM 5% 1/20W 0201</t>
  </si>
  <si>
    <t>1.6 MOhms</t>
  </si>
  <si>
    <t>P123261TR-ND,P123261CT-ND,P123261DKR-ND</t>
  </si>
  <si>
    <t>ERJ-1GNJ185C</t>
  </si>
  <si>
    <t>RES SMD 1.8M OHM 5% 1/20W 0201</t>
  </si>
  <si>
    <t>1.8 MOhms</t>
  </si>
  <si>
    <t>P123274TR-ND,P123274CT-ND,P123274DKR-ND</t>
  </si>
  <si>
    <t>ERJ-1GNJ205C</t>
  </si>
  <si>
    <t>RES SMD 2M OHM 5% 1/20W 0201</t>
  </si>
  <si>
    <t>2 MOhms</t>
  </si>
  <si>
    <t>P123280TR-ND,P123280CT-ND,P123280DKR-ND</t>
  </si>
  <si>
    <t>ERJ-1GNJ225C</t>
  </si>
  <si>
    <t>RES SMD 2.2M OHM 5% 1/20W 0201</t>
  </si>
  <si>
    <t>2.2 MOhms</t>
  </si>
  <si>
    <t>P123286TR-ND,P123286CT-ND,P123286DKR-ND</t>
  </si>
  <si>
    <t>ERJ-1GNJ245C</t>
  </si>
  <si>
    <t>RES SMD 2.4M OHM 5% 1/20W 0201</t>
  </si>
  <si>
    <t>2.4 MOhms</t>
  </si>
  <si>
    <t>P123292TR-ND,P123292CT-ND,P123292DKR-ND</t>
  </si>
  <si>
    <t>ERJ-1GNJ275C</t>
  </si>
  <si>
    <t>RES SMD 2.7M OHM 5% 1/20W 0201</t>
  </si>
  <si>
    <t>2.7 MOhms</t>
  </si>
  <si>
    <t>P123302TR-ND,P123302CT-ND,P123302DKR-ND</t>
  </si>
  <si>
    <t>ERJ-1GNJ305C</t>
  </si>
  <si>
    <t>RES SMD 3M OHM 5% 1/20W 0201</t>
  </si>
  <si>
    <t>3 MOhms</t>
  </si>
  <si>
    <t>P123308TR-ND,P123308CT-ND,P123308DKR-ND</t>
  </si>
  <si>
    <t>ERJ-1GNJ335C</t>
  </si>
  <si>
    <t>RES SMD 3.3M OHM 5% 1/20W 0201</t>
  </si>
  <si>
    <t>3.3 MOhms</t>
  </si>
  <si>
    <t>P123314TR-ND,P123314CT-ND,P123314DKR-ND</t>
  </si>
  <si>
    <t>ERJ-1GNJ365C</t>
  </si>
  <si>
    <t>RES SMD 3.6M OHM 5% 1/20W 0201</t>
  </si>
  <si>
    <t>3.6 MOhms</t>
  </si>
  <si>
    <t>P123320TR-ND,P123320CT-ND,P123320DKR-ND</t>
  </si>
  <si>
    <t>ERJ-1GNJ395C</t>
  </si>
  <si>
    <t>RES SMD 3.9M OHM 5% 1/20W 0201</t>
  </si>
  <si>
    <t>3.9 MOhms</t>
  </si>
  <si>
    <t>P123330TR-ND,P123330CT-ND,P123330DKR-ND</t>
  </si>
  <si>
    <t>ERJ-1GNJ435C</t>
  </si>
  <si>
    <t>RES SMD 4.3M OHM 5% 1/20W 0201</t>
  </si>
  <si>
    <t>4.3 MOhms</t>
  </si>
  <si>
    <t>P123335TR-ND,P123335CT-ND,P123335DKR-ND</t>
  </si>
  <si>
    <t>ERJ-1GNJ475C</t>
  </si>
  <si>
    <t>RES SMD 4.7M OHM 5% 1/20W 0201</t>
  </si>
  <si>
    <t>4.7 MOhms</t>
  </si>
  <si>
    <t>P123343TR-ND,P123343CT-ND,P123343DKR-ND</t>
  </si>
  <si>
    <t>ERJ-1GNJ515C</t>
  </si>
  <si>
    <t>RES SMD 5.1M OHM 5% 1/20W 0201</t>
  </si>
  <si>
    <t>5.1 MOhms</t>
  </si>
  <si>
    <t>P123349TR-ND,P123349CT-ND,P123349DKR-ND</t>
  </si>
  <si>
    <t>ERJ-1GNJ565C</t>
  </si>
  <si>
    <t>RES SMD 5.6M OHM 5% 1/20W 0201</t>
  </si>
  <si>
    <t>5.6 MOhms</t>
  </si>
  <si>
    <t>P123357TR-ND,P123357CT-ND,P123357DKR-ND</t>
  </si>
  <si>
    <t>ERJ-1GNJ625C</t>
  </si>
  <si>
    <t>RES SMD 6.2M OHM 5% 1/20W 0201</t>
  </si>
  <si>
    <t>6.2 MOhms</t>
  </si>
  <si>
    <t>P123363TR-ND,P123363CT-ND,P123363DKR-ND</t>
  </si>
  <si>
    <t>ERJ-1GNJ685C</t>
  </si>
  <si>
    <t>RES SMD 6.8M OHM 5% 1/20W 0201</t>
  </si>
  <si>
    <t>6.8 MOhms</t>
  </si>
  <si>
    <t>P123371TR-ND,P123371CT-ND,P123371DKR-ND</t>
  </si>
  <si>
    <t>ERJ-1GNJ755C</t>
  </si>
  <si>
    <t>RES SMD 7.5M OHM 5% 1/20W 0201</t>
  </si>
  <si>
    <t>7.5 MOhms</t>
  </si>
  <si>
    <t>P123378TR-ND,P123378CT-ND,P123378DKR-ND</t>
  </si>
  <si>
    <t>ERJ-1GNJ825C</t>
  </si>
  <si>
    <t>RES SMD 8.2M OHM 5% 1/20W 0201</t>
  </si>
  <si>
    <t>8.2 MOhms</t>
  </si>
  <si>
    <t>P123385TR-ND,P123385CT-ND,P123385DKR-ND</t>
  </si>
  <si>
    <t>ERJ-1GNJ915C</t>
  </si>
  <si>
    <t>RES SMD 9.1M OHM 5% 1/20W 0201</t>
  </si>
  <si>
    <t>9.1 MOhms</t>
  </si>
  <si>
    <t>P123225TR-ND,P123225CT-ND,P123225DKR-ND</t>
  </si>
  <si>
    <t>ERJ-1GNJ106C</t>
  </si>
  <si>
    <t>RES SMD 10M OHM 5% 1/20W 0201</t>
  </si>
  <si>
    <t>10 MOhms</t>
  </si>
  <si>
    <t>//media.digikey.com/Photos/Panasonic%20Photos/ERJ-PA2-Series.jpg</t>
  </si>
  <si>
    <t>P1.0JTR-ND,P1.0JCT-ND,P1.0JDKR-ND</t>
  </si>
  <si>
    <t>ERJ-2GEJ1R0X</t>
  </si>
  <si>
    <t>RES SMD 1 OHM 5% 1/10W 0402</t>
  </si>
  <si>
    <t>ERJ-2G</t>
  </si>
  <si>
    <t>0.1W, 1/10W</t>
  </si>
  <si>
    <t>-55°C ~ 155°C</t>
  </si>
  <si>
    <t>0402 (1005 Metric)</t>
  </si>
  <si>
    <t>0.039" L x 0.020" W (1.00mm x 0.50mm)</t>
  </si>
  <si>
    <t>0.016" (0.40mm)</t>
  </si>
  <si>
    <t>P1.1JTR-ND,P1.1JCT-ND,P1.1JDKR-ND</t>
  </si>
  <si>
    <t>ERJ-2GEJ1R1X</t>
  </si>
  <si>
    <t>RES SMD 1.1 OHM 5% 1/10W 0402</t>
  </si>
  <si>
    <t>P1.2JTR-ND,P1.2JCT-ND,P1.2JDKR-ND</t>
  </si>
  <si>
    <t>ERJ-2GEJ1R2X</t>
  </si>
  <si>
    <t>RES SMD 1.2 OHM 5% 1/10W 0402</t>
  </si>
  <si>
    <t>P1.3JTR-ND,P1.3JCT-ND,P1.3JDKR-ND</t>
  </si>
  <si>
    <t>ERJ-2GEJ1R3X</t>
  </si>
  <si>
    <t>RES SMD 1.3 OHM 5% 1/10W 0402</t>
  </si>
  <si>
    <t>P1.5JTR-ND,P1.5JCT-ND,P1.5JDKR-ND</t>
  </si>
  <si>
    <t>ERJ-2GEJ1R5X</t>
  </si>
  <si>
    <t>RES SMD 1.5 OHM 5% 1/10W 0402</t>
  </si>
  <si>
    <t>P1.6JTR-ND,P1.6JCT-ND,P1.6JDKR-ND</t>
  </si>
  <si>
    <t>ERJ-2GEJ1R6X</t>
  </si>
  <si>
    <t>RES SMD 1.6 OHM 5% 1/10W 0402</t>
  </si>
  <si>
    <t>P1.8JTR-ND,P1.8JCT-ND,P1.8JDKR-ND</t>
  </si>
  <si>
    <t>ERJ-2GEJ1R8X</t>
  </si>
  <si>
    <t>RES SMD 1.8 OHM 5% 1/10W 0402</t>
  </si>
  <si>
    <t>P2.0JTR-ND,P2.0JCT-ND,P2.0JDKR-ND</t>
  </si>
  <si>
    <t>ERJ-2GEJ2R0X</t>
  </si>
  <si>
    <t>RES SMD 2 OHM 5% 1/10W 0402</t>
  </si>
  <si>
    <t>P2.2JTR-ND,P2.2JCT-ND,P2.2JDKR-ND</t>
  </si>
  <si>
    <t>ERJ-2GEJ2R2X</t>
  </si>
  <si>
    <t>RES SMD 2.2 OHM 5% 1/10W 0402</t>
  </si>
  <si>
    <t>P2.4JTR-ND,P2.4JCT-ND,P2.4JDKR-ND</t>
  </si>
  <si>
    <t>ERJ-2GEJ2R4X</t>
  </si>
  <si>
    <t>RES SMD 2.4 OHM 5% 1/10W 0402</t>
  </si>
  <si>
    <t>P2.7JTR-ND,P2.7JCT-ND,P2.7JDKR-ND</t>
  </si>
  <si>
    <t>ERJ-2GEJ2R7X</t>
  </si>
  <si>
    <t>RES SMD 2.7 OHM 5% 1/10W 0402</t>
  </si>
  <si>
    <t>P3.0JTR-ND,P3.0JCT-ND,P3.0JDKR-ND</t>
  </si>
  <si>
    <t>ERJ-2GEJ3R0X</t>
  </si>
  <si>
    <t>RES SMD 3 OHM 5% 1/10W 0402</t>
  </si>
  <si>
    <t>P3.3JTR-ND,P3.3JCT-ND,P3.3JDKR-ND</t>
  </si>
  <si>
    <t>ERJ-2GEJ3R3X</t>
  </si>
  <si>
    <t>RES SMD 3.3 OHM 5% 1/10W 0402</t>
  </si>
  <si>
    <t>P3.6JTR-ND,P3.6JCT-ND,P3.6JDKR-ND</t>
  </si>
  <si>
    <t>ERJ-2GEJ3R6X</t>
  </si>
  <si>
    <t>RES SMD 3.6 OHM 5% 1/10W 0402</t>
  </si>
  <si>
    <t>P3.9JTR-ND,P3.9JCT-ND,P3.9JDKR-ND</t>
  </si>
  <si>
    <t>ERJ-2GEJ3R9X</t>
  </si>
  <si>
    <t>RES SMD 3.9 OHM 5% 1/10W 0402</t>
  </si>
  <si>
    <t>P4.3JTR-ND,P4.3JCT-ND,P4.3JDKR-ND</t>
  </si>
  <si>
    <t>ERJ-2GEJ4R3X</t>
  </si>
  <si>
    <t>RES SMD 4.3 OHM 5% 1/10W 0402</t>
  </si>
  <si>
    <t>P4.7JTR-ND,P4.7JCT-ND,P4.7JDKR-ND</t>
  </si>
  <si>
    <t>ERJ-2GEJ4R7X</t>
  </si>
  <si>
    <t>RES SMD 4.7 OHM 5% 1/10W 0402</t>
  </si>
  <si>
    <t>P5.1JTR-ND,P5.1JCT-ND,P5.1JDKR-ND</t>
  </si>
  <si>
    <t>ERJ-2GEJ5R1X</t>
  </si>
  <si>
    <t>RES SMD 5.1 OHM 5% 1/10W 0402</t>
  </si>
  <si>
    <t>P5.6JTR-ND,P5.6JCT-ND,P5.6JDKR-ND</t>
  </si>
  <si>
    <t>ERJ-2GEJ5R6X</t>
  </si>
  <si>
    <t>RES SMD 5.6 OHM 5% 1/10W 0402</t>
  </si>
  <si>
    <t>ERJ-2GEJ5R6L-ND</t>
  </si>
  <si>
    <t>ERJ-2GEJ5R6L</t>
  </si>
  <si>
    <t>P6.2JTR-ND,P6.2JCT-ND,P6.2JDKR-ND</t>
  </si>
  <si>
    <t>ERJ-2GEJ6R2X</t>
  </si>
  <si>
    <t>RES SMD 6.2 OHM 5% 1/10W 0402</t>
  </si>
  <si>
    <t>P6.8JTR-ND,P6.8JCT-ND,P6.8JDKR-ND</t>
  </si>
  <si>
    <t>ERJ-2GEJ6R8X</t>
  </si>
  <si>
    <t>RES SMD 6.8 OHM 5% 1/10W 0402</t>
  </si>
  <si>
    <t>P7.5JTR-ND,P7.5JCT-ND,P7.5JDKR-ND</t>
  </si>
  <si>
    <t>ERJ-2GEJ7R5X</t>
  </si>
  <si>
    <t>RES SMD 7.5 OHM 5% 1/10W 0402</t>
  </si>
  <si>
    <t>P8.2JTR-ND,P8.2JCT-ND,P8.2JDKR-ND</t>
  </si>
  <si>
    <t>ERJ-2GEJ8R2X</t>
  </si>
  <si>
    <t>RES SMD 8.2 OHM 5% 1/10W 0402</t>
  </si>
  <si>
    <t>P9.1JTR-ND,P9.1JCT-ND,P9.1JDKR-ND</t>
  </si>
  <si>
    <t>ERJ-2GEJ9R1X</t>
  </si>
  <si>
    <t>RES SMD 9.1 OHM 5% 1/10W 0402</t>
  </si>
  <si>
    <t>P10JTR-ND,P10JCT-ND,P10JDKR-ND</t>
  </si>
  <si>
    <t>ERJ-2GEJ100X</t>
  </si>
  <si>
    <t>RES SMD 10 OHM 5% 1/10W 0402</t>
  </si>
  <si>
    <t>P11JTR-ND,P11JCT-ND,P11JDKR-ND</t>
  </si>
  <si>
    <t>ERJ-2GEJ110X</t>
  </si>
  <si>
    <t>RES SMD 11 OHM 5% 1/10W 0402</t>
  </si>
  <si>
    <t>P12JTR-ND,P12JCT-ND,P12JDKR-ND</t>
  </si>
  <si>
    <t>ERJ-2GEJ120X</t>
  </si>
  <si>
    <t>RES SMD 12 OHM 5% 1/10W 0402</t>
  </si>
  <si>
    <t>P13JTR-ND,P13JCT-ND,P13JDKR-ND</t>
  </si>
  <si>
    <t>ERJ-2GEJ130X</t>
  </si>
  <si>
    <t>RES SMD 13 OHM 5% 1/10W 0402</t>
  </si>
  <si>
    <t>P15JTR-ND,P15JCT-ND,P15JDKR-ND</t>
  </si>
  <si>
    <t>ERJ-2GEJ150X</t>
  </si>
  <si>
    <t>RES SMD 15 OHM 5% 1/10W 0402</t>
  </si>
  <si>
    <t>P16JTR-ND,P16JCT-ND,P16JDKR-ND</t>
  </si>
  <si>
    <t>ERJ-2GEJ160X</t>
  </si>
  <si>
    <t>RES SMD 16 OHM 5% 1/10W 0402</t>
  </si>
  <si>
    <t>P18JTR-ND,P18JCT-ND,P18JDKR-ND</t>
  </si>
  <si>
    <t>ERJ-2GEJ180X</t>
  </si>
  <si>
    <t>RES SMD 18 OHM 5% 1/10W 0402</t>
  </si>
  <si>
    <t>P20JTR-ND,P20JCT-ND,P20JDKR-ND</t>
  </si>
  <si>
    <t>ERJ-2GEJ200X</t>
  </si>
  <si>
    <t>RES SMD 20 OHM 5% 1/10W 0402</t>
  </si>
  <si>
    <t>P22JTR-ND,P22JCT-ND,P22JDKR-ND</t>
  </si>
  <si>
    <t>ERJ-2GEJ220X</t>
  </si>
  <si>
    <t>RES SMD 22 OHM 5% 1/10W 0402</t>
  </si>
  <si>
    <t>ERJ-2GEJ220L-ND</t>
  </si>
  <si>
    <t>ERJ-2GEJ220L</t>
  </si>
  <si>
    <t>P24JTR-ND,P24JCT-ND,P24JDKR-ND</t>
  </si>
  <si>
    <t>ERJ-2GEJ240X</t>
  </si>
  <si>
    <t>RES SMD 24 OHM 5% 1/10W 0402</t>
  </si>
  <si>
    <t>P27JTR-ND,P27JCT-ND,P27JDKR-ND</t>
  </si>
  <si>
    <t>ERJ-2GEJ270X</t>
  </si>
  <si>
    <t>RES SMD 27 OHM 5% 1/10W 0402</t>
  </si>
  <si>
    <t>P30JTR-ND,P30JCT-ND,P30JDKR-ND</t>
  </si>
  <si>
    <t>ERJ-2GEJ300X</t>
  </si>
  <si>
    <t>RES SMD 30 OHM 5% 1/10W 0402</t>
  </si>
  <si>
    <t>P33JTR-ND,P33JCT-ND,P33JDKR-ND</t>
  </si>
  <si>
    <t>ERJ-2GEJ330X</t>
  </si>
  <si>
    <t>RES SMD 33 OHM 5% 1/10W 0402</t>
  </si>
  <si>
    <t>P36JTR-ND,P36JCT-ND,P36JDKR-ND</t>
  </si>
  <si>
    <t>ERJ-2GEJ360X</t>
  </si>
  <si>
    <t>RES SMD 36 OHM 5% 1/10W 0402</t>
  </si>
  <si>
    <t>P39JTR-ND,P39JCT-ND,P39JDKR-ND</t>
  </si>
  <si>
    <t>ERJ-2GEJ390X</t>
  </si>
  <si>
    <t>RES SMD 39 OHM 5% 1/10W 0402</t>
  </si>
  <si>
    <t>P43JTR-ND,P43JCT-ND,P43JDKR-ND</t>
  </si>
  <si>
    <t>ERJ-2GEJ430X</t>
  </si>
  <si>
    <t>RES SMD 43 OHM 5% 1/10W 0402</t>
  </si>
  <si>
    <t>P47JTR-ND,P47JCT-ND,P47JDKR-ND</t>
  </si>
  <si>
    <t>ERJ-2GEJ470X</t>
  </si>
  <si>
    <t>RES SMD 47 OHM 5% 1/10W 0402</t>
  </si>
  <si>
    <t>//media.digikey.com/photos/Panasonic%20Photos/10-0402.jpg</t>
  </si>
  <si>
    <t>P51JTR-ND,P51JCT-ND,P51JDKR-ND</t>
  </si>
  <si>
    <t>ERJ-2GEJ510X</t>
  </si>
  <si>
    <t>RES SMD 51 OHM 5% 1/10W 0402</t>
  </si>
  <si>
    <t>P56JTR-ND,P56JCT-ND,P56JDKR-ND</t>
  </si>
  <si>
    <t>ERJ-2GEJ560X</t>
  </si>
  <si>
    <t>RES SMD 56 OHM 5% 1/10W 0402</t>
  </si>
  <si>
    <t>P62JTR-ND,P62JCT-ND,P62JDKR-ND</t>
  </si>
  <si>
    <t>ERJ-2GEJ620X</t>
  </si>
  <si>
    <t>RES SMD 62 OHM 5% 1/10W 0402</t>
  </si>
  <si>
    <t>P68JTR-ND,P68JCT-ND,P68JDKR-ND</t>
  </si>
  <si>
    <t>ERJ-2GEJ680X</t>
  </si>
  <si>
    <t>RES SMD 68 OHM 5% 1/10W 0402</t>
  </si>
  <si>
    <t>P75JTR-ND,P75JCT-ND,P75JDKR-ND</t>
  </si>
  <si>
    <t>ERJ-2GEJ750X</t>
  </si>
  <si>
    <t>RES SMD 75 OHM 5% 1/10W 0402</t>
  </si>
  <si>
    <t>P82JTR-ND,P82JCT-ND,P82JDKR-ND</t>
  </si>
  <si>
    <t>ERJ-2GEJ820X</t>
  </si>
  <si>
    <t>RES SMD 82 OHM 5% 1/10W 0402</t>
  </si>
  <si>
    <t>ERJ-2GEJ820L-ND</t>
  </si>
  <si>
    <t>ERJ-2GEJ820L</t>
  </si>
  <si>
    <t>P91JTR-ND,P91JCT-ND,P91JDKR-ND</t>
  </si>
  <si>
    <t>ERJ-2GEJ910X</t>
  </si>
  <si>
    <t>RES SMD 91 OHM 5% 1/10W 0402</t>
  </si>
  <si>
    <t>P100JTR-ND,P100JCT-ND,P100JDKR-ND</t>
  </si>
  <si>
    <t>ERJ-2GEJ101X</t>
  </si>
  <si>
    <t>RES SMD 100 OHM 5% 1/10W 0402</t>
  </si>
  <si>
    <t>P110JTR-ND,P110JCT-ND,P110JDKR-ND</t>
  </si>
  <si>
    <t>ERJ-2GEJ111X</t>
  </si>
  <si>
    <t>RES SMD 110 OHM 5% 1/10W 0402</t>
  </si>
  <si>
    <t>P120JTR-ND,P120JCT-ND,P120JDKR-ND</t>
  </si>
  <si>
    <t>ERJ-2GEJ121X</t>
  </si>
  <si>
    <t>RES SMD 120 OHM 5% 1/10W 0402</t>
  </si>
  <si>
    <t>P130JTR-ND,P130JCT-ND,P130JDKR-ND</t>
  </si>
  <si>
    <t>ERJ-2GEJ131X</t>
  </si>
  <si>
    <t>RES SMD 130 OHM 5% 1/10W 0402</t>
  </si>
  <si>
    <t>P150JTR-ND,P150JCT-ND,P150JDKR-ND</t>
  </si>
  <si>
    <t>ERJ-2GEJ151X</t>
  </si>
  <si>
    <t>RES SMD 150 OHM 5% 1/10W 0402</t>
  </si>
  <si>
    <t>ERJ-2GEJ151L-ND</t>
  </si>
  <si>
    <t>ERJ-2GEJ151L</t>
  </si>
  <si>
    <t>P160JTR-ND,P160JCT-ND,P160JDKR-ND</t>
  </si>
  <si>
    <t>ERJ-2GEJ161X</t>
  </si>
  <si>
    <t>RES SMD 160 OHM 5% 1/10W 0402</t>
  </si>
  <si>
    <t>P180JTR-ND,P180JCT-ND,P180JDKR-ND</t>
  </si>
  <si>
    <t>ERJ-2GEJ181X</t>
  </si>
  <si>
    <t>RES SMD 180 OHM 5% 1/10W 0402</t>
  </si>
  <si>
    <t>P200JTR-ND,P200JCT-ND,P200JDKR-ND</t>
  </si>
  <si>
    <t>ERJ-2GEJ201X</t>
  </si>
  <si>
    <t>RES SMD 200 OHM 5% 1/10W 0402</t>
  </si>
  <si>
    <t>P220JTR-ND,P220JCT-ND,P220JDKR-ND</t>
  </si>
  <si>
    <t>ERJ-2GEJ221X</t>
  </si>
  <si>
    <t>RES SMD 220 OHM 5% 1/10W 0402</t>
  </si>
  <si>
    <t>P240JTR-ND,P240JCT-ND,P240JDKR-ND</t>
  </si>
  <si>
    <t>ERJ-2GEJ241X</t>
  </si>
  <si>
    <t>RES SMD 240 OHM 5% 1/10W 0402</t>
  </si>
  <si>
    <t>P270JTR-ND,P270JCT-ND,P270JDKR-ND</t>
  </si>
  <si>
    <t>ERJ-2GEJ271X</t>
  </si>
  <si>
    <t>RES SMD 270 OHM 5% 1/10W 0402</t>
  </si>
  <si>
    <t>P300JTR-ND,P300JCT-ND,P300JDKR-ND</t>
  </si>
  <si>
    <t>ERJ-2GEJ301X</t>
  </si>
  <si>
    <t>RES SMD 300 OHM 5% 1/10W 0402</t>
  </si>
  <si>
    <t>P330JTR-ND,P330JCT-ND,P330JDKR-ND</t>
  </si>
  <si>
    <t>ERJ-2GEJ331X</t>
  </si>
  <si>
    <t>RES SMD 330 OHM 5% 1/10W 0402</t>
  </si>
  <si>
    <t>P360JTR-ND,P360JCT-ND,P360JDKR-ND</t>
  </si>
  <si>
    <t>ERJ-2GEJ361X</t>
  </si>
  <si>
    <t>RES SMD 360 OHM 5% 1/10W 0402</t>
  </si>
  <si>
    <t>ERJ-2GEJ391L-ND</t>
  </si>
  <si>
    <t>ERJ-2GEJ391L</t>
  </si>
  <si>
    <t>P390JTR-ND,P390JCT-ND,P390JDKR-ND</t>
  </si>
  <si>
    <t>ERJ-2GEJ391X</t>
  </si>
  <si>
    <t>RES SMD 390 OHM 5% 1/10W 0402</t>
  </si>
  <si>
    <t>P430JTR-ND,P430JCT-ND,P430JDKR-ND</t>
  </si>
  <si>
    <t>ERJ-2GEJ431X</t>
  </si>
  <si>
    <t>RES SMD 430 OHM 5% 1/10W 0402</t>
  </si>
  <si>
    <t>P470JTR-ND,P470JCT-ND,P470JDKR-ND</t>
  </si>
  <si>
    <t>ERJ-2GEJ471X</t>
  </si>
  <si>
    <t>RES SMD 470 OHM 5% 1/10W 0402</t>
  </si>
  <si>
    <t>ERJ-2GEJ501X-ND</t>
  </si>
  <si>
    <t>ERJ-2GEJ501X</t>
  </si>
  <si>
    <t>RES SMD 500 OHM 5% 1/10W 0402</t>
  </si>
  <si>
    <t>500 Ohms</t>
  </si>
  <si>
    <t>P510JTR-ND,P510JCT-ND,P510JDKR-ND</t>
  </si>
  <si>
    <t>ERJ-2GEJ511X</t>
  </si>
  <si>
    <t>RES SMD 510 OHM 5% 1/10W 0402</t>
  </si>
  <si>
    <t>P560JTR-ND,P560JCT-ND,P560JDKR-ND</t>
  </si>
  <si>
    <t>ERJ-2GEJ561X</t>
  </si>
  <si>
    <t>RES SMD 560 OHM 5% 1/10W 0402</t>
  </si>
  <si>
    <t>P620JTR-ND,P620JCT-ND,P620JDKR-ND</t>
  </si>
  <si>
    <t>ERJ-2GEJ621X</t>
  </si>
  <si>
    <t>RES SMD 620 OHM 5% 1/10W 0402</t>
  </si>
  <si>
    <t>P680JTR-ND,P680JCT-ND,P680JDKR-ND</t>
  </si>
  <si>
    <t>ERJ-2GEJ681X</t>
  </si>
  <si>
    <t>RES SMD 680 OHM 5% 1/10W 0402</t>
  </si>
  <si>
    <t>P750JTR-ND,P750JCT-ND,P750JDKR-ND</t>
  </si>
  <si>
    <t>ERJ-2GEJ751X</t>
  </si>
  <si>
    <t>RES SMD 750 OHM 5% 1/10W 0402</t>
  </si>
  <si>
    <t>P820JTR-ND,P820JCT-ND,P820JDKR-ND</t>
  </si>
  <si>
    <t>ERJ-2GEJ821X</t>
  </si>
  <si>
    <t>RES SMD 820 OHM 5% 1/10W 0402</t>
  </si>
  <si>
    <t>P910JTR-ND,P910JCT-ND,P910JDKR-ND</t>
  </si>
  <si>
    <t>ERJ-2GEJ911X</t>
  </si>
  <si>
    <t>RES SMD 910 OHM 5% 1/10W 0402</t>
  </si>
  <si>
    <t>P1.0KJTR-ND,P1.0KJCT-ND,P1.0KJDKR-ND</t>
  </si>
  <si>
    <t>ERJ-2GEJ102X</t>
  </si>
  <si>
    <t>RES SMD 1K OHM 5% 1/10W 0402</t>
  </si>
  <si>
    <t>P1.1KJTR-ND,P1.1KJCT-ND,P1.1KJDKR-ND</t>
  </si>
  <si>
    <t>ERJ-2GEJ112X</t>
  </si>
  <si>
    <t>RES SMD 1.1K OHM 5% 1/10W 0402</t>
  </si>
  <si>
    <t>P1.2KJTR-ND,P1.2KJCT-ND,P1.2KJDKR-ND</t>
  </si>
  <si>
    <t>ERJ-2GEJ122X</t>
  </si>
  <si>
    <t>RES SMD 1.2K OHM 5% 1/10W 0402</t>
  </si>
  <si>
    <t>P1.3KJTR-ND,P1.3KJCT-ND,P1.3KJDKR-ND</t>
  </si>
  <si>
    <t>ERJ-2GEJ132X</t>
  </si>
  <si>
    <t>RES SMD 1.3K OHM 5% 1/10W 0402</t>
  </si>
  <si>
    <t>P1.5KJTR-ND,P1.5KJCT-ND,P1.5KJDKR-ND</t>
  </si>
  <si>
    <t>ERJ-2GEJ152X</t>
  </si>
  <si>
    <t>RES SMD 1.5K OHM 5% 1/10W 0402</t>
  </si>
  <si>
    <t>P1.6KJTR-ND,P1.6KJCT-ND,P1.6KJDKR-ND</t>
  </si>
  <si>
    <t>ERJ-2GEJ162X</t>
  </si>
  <si>
    <t>RES SMD 1.6K OHM 5% 1/10W 0402</t>
  </si>
  <si>
    <t>P1.8KJTR-ND,P1.8KJCT-ND,P1.8KJDKR-ND</t>
  </si>
  <si>
    <t>ERJ-2GEJ182X</t>
  </si>
  <si>
    <t>RES SMD 1.8K OHM 5% 1/10W 0402</t>
  </si>
  <si>
    <t>P2.0KJTR-ND,P2.0KJCT-ND,P2.0KJDKR-ND</t>
  </si>
  <si>
    <t>ERJ-2GEJ202X</t>
  </si>
  <si>
    <t>RES SMD 2K OHM 5% 1/10W 0402</t>
  </si>
  <si>
    <t>ERJ-2GEJ202L-ND</t>
  </si>
  <si>
    <t>ERJ-2GEJ202L</t>
  </si>
  <si>
    <t>P2.2KJTR-ND,P2.2KJCT-ND,P2.2KJDKR-ND</t>
  </si>
  <si>
    <t>ERJ-2GEJ222X</t>
  </si>
  <si>
    <t>RES SMD 2.2K OHM 5% 1/10W 0402</t>
  </si>
  <si>
    <t>P2.4KJTR-ND,P2.4KJCT-ND,P2.4KJDKR-ND</t>
  </si>
  <si>
    <t>ERJ-2GEJ242X</t>
  </si>
  <si>
    <t>RES SMD 2.4K OHM 5% 1/10W 0402</t>
  </si>
  <si>
    <t>P2.7KJTR-ND,P2.7KJCT-ND,P2.7KJDKR-ND</t>
  </si>
  <si>
    <t>ERJ-2GEJ272X</t>
  </si>
  <si>
    <t>RES SMD 2.7K OHM 5% 1/10W 0402</t>
  </si>
  <si>
    <t>P3.0KJTR-ND,P3.0KJCT-ND,P3.0KJDKR-ND</t>
  </si>
  <si>
    <t>ERJ-2GEJ302X</t>
  </si>
  <si>
    <t>RES SMD 3K OHM 5% 1/10W 0402</t>
  </si>
  <si>
    <t>P3.3KJTR-ND,P3.3KJCT-ND,P3.3KJDKR-ND</t>
  </si>
  <si>
    <t>ERJ-2GEJ332X</t>
  </si>
  <si>
    <t>RES SMD 3.3K OHM 5% 1/10W 0402</t>
  </si>
  <si>
    <t>P3.6KJTR-ND,P3.6KJCT-ND,P3.6KJDKR-ND</t>
  </si>
  <si>
    <t>ERJ-2GEJ362X</t>
  </si>
  <si>
    <t>RES SMD 3.6K OHM 5% 1/10W 0402</t>
  </si>
  <si>
    <t>ERJ-2GEJ362L-ND</t>
  </si>
  <si>
    <t>ERJ-2GEJ362L</t>
  </si>
  <si>
    <t>P3.9KJTR-ND,P3.9KJCT-ND,P3.9KJDKR-ND</t>
  </si>
  <si>
    <t>ERJ-2GEJ392X</t>
  </si>
  <si>
    <t>RES SMD 3.9K OHM 5% 1/10W 0402</t>
  </si>
  <si>
    <t>P4.3KJTR-ND,P4.3KJCT-ND,P4.3KJDKR-ND</t>
  </si>
  <si>
    <t>ERJ-2GEJ432X</t>
  </si>
  <si>
    <t>RES SMD 4.3K OHM 5% 1/10W 0402</t>
  </si>
  <si>
    <t>P4.7KJTR-ND,P4.7KJCT-ND,P4.7KJDKR-ND</t>
  </si>
  <si>
    <t>ERJ-2GEJ472X</t>
  </si>
  <si>
    <t>RES SMD 4.7K OHM 5% 1/10W 0402</t>
  </si>
  <si>
    <t>P5.1KJTR-ND,P5.1KJCT-ND,P5.1KJDKR-ND</t>
  </si>
  <si>
    <t>ERJ-2GEJ512X</t>
  </si>
  <si>
    <t>RES SMD 5.1K OHM 5% 1/10W 0402</t>
  </si>
  <si>
    <t>P5.6KJTR-ND,P5.6KJCT-ND,P5.6KJDKR-ND</t>
  </si>
  <si>
    <t>ERJ-2GEJ562X</t>
  </si>
  <si>
    <t>RES SMD 5.6K OHM 5% 1/10W 0402</t>
  </si>
  <si>
    <t>P6.2KJTR-ND,P6.2KJCT-ND,P6.2KJDKR-ND</t>
  </si>
  <si>
    <t>ERJ-2GEJ622X</t>
  </si>
  <si>
    <t>RES SMD 6.2K OHM 5% 1/10W 0402</t>
  </si>
  <si>
    <t>P6.8KJTR-ND,P6.8KJCT-ND,P6.8KJDKR-ND</t>
  </si>
  <si>
    <t>ERJ-2GEJ682X</t>
  </si>
  <si>
    <t>RES SMD 6.8K OHM 5% 1/10W 0402</t>
  </si>
  <si>
    <t>P7.5KJTR-ND,P7.5KJCT-ND,P7.5KJDKR-ND</t>
  </si>
  <si>
    <t>ERJ-2GEJ752X</t>
  </si>
  <si>
    <t>RES SMD 7.5K OHM 5% 1/10W 0402</t>
  </si>
  <si>
    <t>P8.2KJTR-ND,P8.2KJCT-ND,P8.2KJDKR-ND</t>
  </si>
  <si>
    <t>ERJ-2GEJ822X</t>
  </si>
  <si>
    <t>RES SMD 8.2K OHM 5% 1/10W 0402</t>
  </si>
  <si>
    <t>P9.1KJTR-ND,P9.1KJCT-ND,P9.1KJDKR-ND</t>
  </si>
  <si>
    <t>ERJ-2GEJ912X</t>
  </si>
  <si>
    <t>RES SMD 9.1K OHM 5% 1/10W 0402</t>
  </si>
  <si>
    <t>P10KJTR-ND,P10KJCT-ND,P10KJDKR-ND</t>
  </si>
  <si>
    <t>ERJ-2GEJ103X</t>
  </si>
  <si>
    <t>RES SMD 10K OHM 5% 1/10W 0402</t>
  </si>
  <si>
    <t>P11KJTR-ND,P11KJCT-ND,P11KJDKR-ND</t>
  </si>
  <si>
    <t>ERJ-2GEJ113X</t>
  </si>
  <si>
    <t>RES SMD 11K OHM 5% 1/10W 0402</t>
  </si>
  <si>
    <t>P12KJTR-ND,P12KJCT-ND,P12KJDKR-ND</t>
  </si>
  <si>
    <t>ERJ-2GEJ123X</t>
  </si>
  <si>
    <t>RES SMD 12K OHM 5% 1/10W 0402</t>
  </si>
  <si>
    <t>P13KJTR-ND,P13KJCT-ND,P13KJDKR-ND</t>
  </si>
  <si>
    <t>ERJ-2GEJ133X</t>
  </si>
  <si>
    <t>RES SMD 13K OHM 5% 1/10W 0402</t>
  </si>
  <si>
    <t>P15KJTR-ND,P15KJCT-ND,P15KJDKR-ND</t>
  </si>
  <si>
    <t>ERJ-2GEJ153X</t>
  </si>
  <si>
    <t>RES SMD 15K OHM 5% 1/10W 0402</t>
  </si>
  <si>
    <t>P16KJTR-ND,P16KJCT-ND,P16KJDKR-ND</t>
  </si>
  <si>
    <t>ERJ-2GEJ163X</t>
  </si>
  <si>
    <t>RES SMD 16K OHM 5% 1/10W 0402</t>
  </si>
  <si>
    <t>P18KJTR-ND,P18KJCT-ND,P18KJDKR-ND</t>
  </si>
  <si>
    <t>ERJ-2GEJ183X</t>
  </si>
  <si>
    <t>RES SMD 18K OHM 5% 1/10W 0402</t>
  </si>
  <si>
    <t>P20KJTR-ND,P20KJCT-ND,P20KJDKR-ND</t>
  </si>
  <si>
    <t>ERJ-2GEJ203X</t>
  </si>
  <si>
    <t>RES SMD 20K OHM 5% 1/10W 0402</t>
  </si>
  <si>
    <t>P22KJTR-ND,P22KJCT-ND,P22KJDKR-ND</t>
  </si>
  <si>
    <t>ERJ-2GEJ223X</t>
  </si>
  <si>
    <t>RES SMD 22K OHM 5% 1/10W 0402</t>
  </si>
  <si>
    <t>P24KJTR-ND,P24KJCT-ND,P24KJDKR-ND</t>
  </si>
  <si>
    <t>ERJ-2GEJ243X</t>
  </si>
  <si>
    <t>RES SMD 24K OHM 5% 1/10W 0402</t>
  </si>
  <si>
    <t>P27KJTR-ND,P27KJCT-ND,P27KJDKR-ND</t>
  </si>
  <si>
    <t>ERJ-2GEJ273X</t>
  </si>
  <si>
    <t>RES SMD 27K OHM 5% 1/10W 0402</t>
  </si>
  <si>
    <t>P30KJTR-ND,P30KJCT-ND,P30KJDKR-ND</t>
  </si>
  <si>
    <t>ERJ-2GEJ303X</t>
  </si>
  <si>
    <t>RES SMD 30K OHM 5% 1/10W 0402</t>
  </si>
  <si>
    <t>P33KJTR-ND,P33KJCT-ND,P33KJDKR-ND</t>
  </si>
  <si>
    <t>ERJ-2GEJ333X</t>
  </si>
  <si>
    <t>RES SMD 33K OHM 5% 1/10W 0402</t>
  </si>
  <si>
    <t>P36KJTR-ND,P36KJCT-ND,P36KJDKR-ND</t>
  </si>
  <si>
    <t>ERJ-2GEJ363X</t>
  </si>
  <si>
    <t>RES SMD 36K OHM 5% 1/10W 0402</t>
  </si>
  <si>
    <t>P39KJTR-ND,P39KJCT-ND,P39KJDKR-ND</t>
  </si>
  <si>
    <t>ERJ-2GEJ393X</t>
  </si>
  <si>
    <t>RES SMD 39K OHM 5% 1/10W 0402</t>
  </si>
  <si>
    <t>P43KJTR-ND,P43KJCT-ND,P43KJDKR-ND</t>
  </si>
  <si>
    <t>ERJ-2GEJ433X</t>
  </si>
  <si>
    <t>RES SMD 43K OHM 5% 1/10W 0402</t>
  </si>
  <si>
    <t>P47KJTR-ND,P47KJCT-ND,P47KJDKR-ND</t>
  </si>
  <si>
    <t>ERJ-2GEJ473X</t>
  </si>
  <si>
    <t>RES SMD 47K OHM 5% 1/10W 0402</t>
  </si>
  <si>
    <t>P51KJTR-ND,P51KJCT-ND,P51KJDKR-ND</t>
  </si>
  <si>
    <t>ERJ-2GEJ513X</t>
  </si>
  <si>
    <t>RES SMD 51K OHM 5% 1/10W 0402</t>
  </si>
  <si>
    <t>P56KJTR-ND,P56KJCT-ND,P56KJDKR-ND</t>
  </si>
  <si>
    <t>ERJ-2GEJ563X</t>
  </si>
  <si>
    <t>RES SMD 56K OHM 5% 1/10W 0402</t>
  </si>
  <si>
    <t>ERJ-2GEJ563L-ND</t>
  </si>
  <si>
    <t>ERJ-2GEJ563L</t>
  </si>
  <si>
    <t>P62KJTR-ND,P62KJCT-ND,P62KJDKR-ND</t>
  </si>
  <si>
    <t>ERJ-2GEJ623X</t>
  </si>
  <si>
    <t>RES SMD 62K OHM 5% 1/10W 0402</t>
  </si>
  <si>
    <t>P68KJTR-ND,P68KJCT-ND,P68KJDKR-ND</t>
  </si>
  <si>
    <t>ERJ-2GEJ683X</t>
  </si>
  <si>
    <t>RES SMD 68K OHM 5% 1/10W 0402</t>
  </si>
  <si>
    <t>P75KJTR-ND,P75KJCT-ND,P75KJDKR-ND</t>
  </si>
  <si>
    <t>ERJ-2GEJ753X</t>
  </si>
  <si>
    <t>RES SMD 75K OHM 5% 1/10W 0402</t>
  </si>
  <si>
    <t>P82KJTR-ND,P82KJCT-ND,P82KJDKR-ND</t>
  </si>
  <si>
    <t>ERJ-2GEJ823X</t>
  </si>
  <si>
    <t>RES SMD 82K OHM 5% 1/10W 0402</t>
  </si>
  <si>
    <t>P91KJTR-ND,P91KJCT-ND,P91KJDKR-ND</t>
  </si>
  <si>
    <t>ERJ-2GEJ913X</t>
  </si>
  <si>
    <t>RES SMD 91K OHM 5% 1/10W 0402</t>
  </si>
  <si>
    <t>P100KJTR-ND,P100KJCT-ND,P100KJDKR-ND</t>
  </si>
  <si>
    <t>ERJ-2GEJ104X</t>
  </si>
  <si>
    <t>RES SMD 100K OHM 5% 1/10W 0402</t>
  </si>
  <si>
    <t>P110KJTR-ND,P110KJCT-ND,P110KJDKR-ND</t>
  </si>
  <si>
    <t>ERJ-2GEJ114X</t>
  </si>
  <si>
    <t>RES SMD 110K OHM 5% 1/10W 0402</t>
  </si>
  <si>
    <t>P120KJTR-ND,P120KJCT-ND,P120KJDKR-ND</t>
  </si>
  <si>
    <t>ERJ-2GEJ124X</t>
  </si>
  <si>
    <t>RES SMD 120K OHM 5% 1/10W 0402</t>
  </si>
  <si>
    <t>P130KJTR-ND,P130KJCT-ND,P130KJDKR-ND</t>
  </si>
  <si>
    <t>ERJ-2GEJ134X</t>
  </si>
  <si>
    <t>RES SMD 130K OHM 5% 1/10W 0402</t>
  </si>
  <si>
    <t>P150KJTR-ND,P150KJCT-ND,P150KJDKR-ND</t>
  </si>
  <si>
    <t>ERJ-2GEJ154X</t>
  </si>
  <si>
    <t>RES SMD 150K OHM 5% 1/10W 0402</t>
  </si>
  <si>
    <t>P160KJTR-ND,P160KJCT-ND,P160KJDKR-ND</t>
  </si>
  <si>
    <t>ERJ-2GEJ164X</t>
  </si>
  <si>
    <t>RES SMD 160K OHM 5% 1/10W 0402</t>
  </si>
  <si>
    <t>P180KJTR-ND,P180KJCT-ND,P180KJDKR-ND</t>
  </si>
  <si>
    <t>ERJ-2GEJ184X</t>
  </si>
  <si>
    <t>RES SMD 180K OHM 5% 1/10W 0402</t>
  </si>
  <si>
    <t>P200KJTR-ND,P200KJCT-ND,P200KJDKR-ND</t>
  </si>
  <si>
    <t>ERJ-2GEJ204X</t>
  </si>
  <si>
    <t>RES SMD 200K OHM 5% 1/10W 0402</t>
  </si>
  <si>
    <t>P220KJTR-ND,P220KJCT-ND,P220KJDKR-ND</t>
  </si>
  <si>
    <t>ERJ-2GEJ224X</t>
  </si>
  <si>
    <t>RES SMD 220K OHM 5% 1/10W 0402</t>
  </si>
  <si>
    <t>P240KJTR-ND,P240KJCT-ND,P240KJDKR-ND</t>
  </si>
  <si>
    <t>ERJ-2GEJ244X</t>
  </si>
  <si>
    <t>RES SMD 240K OHM 5% 1/10W 0402</t>
  </si>
  <si>
    <t>P270KJTR-ND,P270KJCT-ND,P270KJDKR-ND</t>
  </si>
  <si>
    <t>ERJ-2GEJ274X</t>
  </si>
  <si>
    <t>RES SMD 270K OHM 5% 1/10W 0402</t>
  </si>
  <si>
    <t>P300KJTR-ND,P300KJCT-ND,P300KJDKR-ND</t>
  </si>
  <si>
    <t>ERJ-2GEJ304X</t>
  </si>
  <si>
    <t>RES SMD 300K OHM 5% 1/10W 0402</t>
  </si>
  <si>
    <t>P330KJTR-ND,P330KJCT-ND,P330KJDKR-ND</t>
  </si>
  <si>
    <t>ERJ-2GEJ334X</t>
  </si>
  <si>
    <t>RES SMD 330K OHM 5% 1/10W 0402</t>
  </si>
  <si>
    <t>P360KJTR-ND,P360KJCT-ND,P360KJDKR-ND</t>
  </si>
  <si>
    <t>ERJ-2GEJ364X</t>
  </si>
  <si>
    <t>RES SMD 360K OHM 5% 1/10W 0402</t>
  </si>
  <si>
    <t>P390KJTR-ND,P390KJCT-ND,P390KJDKR-ND</t>
  </si>
  <si>
    <t>ERJ-2GEJ394X</t>
  </si>
  <si>
    <t>RES SMD 390K OHM 5% 1/10W 0402</t>
  </si>
  <si>
    <t>P430KJTR-ND,P430KJCT-ND,P430KJDKR-ND</t>
  </si>
  <si>
    <t>ERJ-2GEJ434X</t>
  </si>
  <si>
    <t>RES SMD 430K OHM 5% 1/10W 0402</t>
  </si>
  <si>
    <t>P470KJTR-ND,P470KJCT-ND,P470KJDKR-ND</t>
  </si>
  <si>
    <t>ERJ-2GEJ474X</t>
  </si>
  <si>
    <t>RES SMD 470K OHM 5% 1/10W 0402</t>
  </si>
  <si>
    <t>P510KJTR-ND,P510KJCT-ND,P510KJDKR-ND</t>
  </si>
  <si>
    <t>ERJ-2GEJ514X</t>
  </si>
  <si>
    <t>RES SMD 510K OHM 5% 1/10W 0402</t>
  </si>
  <si>
    <t>P560KJTR-ND,P560KJCT-ND,P560KJDKR-ND</t>
  </si>
  <si>
    <t>ERJ-2GEJ564X</t>
  </si>
  <si>
    <t>RES SMD 560K OHM 5% 1/10W 0402</t>
  </si>
  <si>
    <t>P620KJTR-ND,P620KJCT-ND,P620KJDKR-ND</t>
  </si>
  <si>
    <t>ERJ-2GEJ624X</t>
  </si>
  <si>
    <t>RES SMD 620K OHM 5% 1/10W 0402</t>
  </si>
  <si>
    <t>P680KJTR-ND,P680KJCT-ND,P680KJDKR-ND</t>
  </si>
  <si>
    <t>ERJ-2GEJ684X</t>
  </si>
  <si>
    <t>RES SMD 680K OHM 5% 1/10W 0402</t>
  </si>
  <si>
    <t>P750KJTR-ND,P750KJCT-ND,P750KJDKR-ND</t>
  </si>
  <si>
    <t>ERJ-2GEJ754X</t>
  </si>
  <si>
    <t>RES SMD 750K OHM 5% 1/10W 0402</t>
  </si>
  <si>
    <t>P820KJTR-ND,P820KJCT-ND,P820KJDKR-ND</t>
  </si>
  <si>
    <t>ERJ-2GEJ824X</t>
  </si>
  <si>
    <t>RES SMD 820K OHM 5% 1/10W 0402</t>
  </si>
  <si>
    <t>P910KJTR-ND,P910KJCT-ND,P910KJDKR-ND</t>
  </si>
  <si>
    <t>ERJ-2GEJ914X</t>
  </si>
  <si>
    <t>RES SMD 910K OHM 5% 1/10W 0402</t>
  </si>
  <si>
    <t>P1.0MJTR-ND,P1.0MJCT-ND,P1.0MJDKR-ND</t>
  </si>
  <si>
    <t>ERJ-2GEJ105X</t>
  </si>
  <si>
    <t>RES SMD 1M OHM 5% 1/10W 0402</t>
  </si>
  <si>
    <t>P1.1MJTR-ND,P1.1MJCT-ND,P1.1MJDKR-ND</t>
  </si>
  <si>
    <t>ERJ-2GEJ115X</t>
  </si>
  <si>
    <t>RES SMD 1.1M OHM 5% 1/10W 0402</t>
  </si>
  <si>
    <t>P1.2MJTR-ND,P1.2MJCT-ND,P1.2MJDKR-ND</t>
  </si>
  <si>
    <t>ERJ-2GEJ125X</t>
  </si>
  <si>
    <t>RES SMD 1.2M OHM 5% 1/10W 0402</t>
  </si>
  <si>
    <t>P1.3MJTR-ND,P1.3MJCT-ND,P1.3MJDKR-ND</t>
  </si>
  <si>
    <t>ERJ-2GEJ135X</t>
  </si>
  <si>
    <t>RES SMD 1.3M OHM 5% 1/10W 0402</t>
  </si>
  <si>
    <t>P1.5MJTR-ND,P1.5MJCT-ND,P1.5MJDKR-ND</t>
  </si>
  <si>
    <t>ERJ-2GEJ155X</t>
  </si>
  <si>
    <t>RES SMD 1.5M OHM 5% 1/10W 0402</t>
  </si>
  <si>
    <t>P1.6MJTR-ND,P1.6MJCT-ND,P1.6MJDKR-ND</t>
  </si>
  <si>
    <t>ERJ-2GEJ165X</t>
  </si>
  <si>
    <t>RES SMD 1.6M OHM 5% 1/10W 0402</t>
  </si>
  <si>
    <t>P1.8MJTR-ND,P1.8MJCT-ND,P1.8MJDKR-ND</t>
  </si>
  <si>
    <t>ERJ-2GEJ185X</t>
  </si>
  <si>
    <t>RES SMD 1.8M OHM 5% 1/10W 0402</t>
  </si>
  <si>
    <t>P2.0MJTR-ND,P2.0MJCT-ND,P2.0MJDKR-ND</t>
  </si>
  <si>
    <t>ERJ-2GEJ205X</t>
  </si>
  <si>
    <t>RES SMD 2M OHM 5% 1/10W 0402</t>
  </si>
  <si>
    <t>P2.2MJTR-ND,P2.2MJCT-ND,P2.2MJDKR-ND</t>
  </si>
  <si>
    <t>ERJ-2GEJ225X</t>
  </si>
  <si>
    <t>RES SMD 2.2M OHM 5% 1/10W 0402</t>
  </si>
  <si>
    <t>P2.4MJTR-ND,P2.4MJCT-ND,P2.4MJDKR-ND</t>
  </si>
  <si>
    <t>ERJ-2GEJ245X</t>
  </si>
  <si>
    <t>RES SMD 2.4M OHM 5% 1/10W 0402</t>
  </si>
  <si>
    <t>P2.7MJTR-ND,P2.7MJCT-ND,P2.7MJDKR-ND</t>
  </si>
  <si>
    <t>ERJ-2GEJ275X</t>
  </si>
  <si>
    <t>RES SMD 2.7M OHM 5% 1/10W 0402</t>
  </si>
  <si>
    <t>P3.0MJTR-ND,P3.0MJCT-ND,P3.0MJDKR-ND</t>
  </si>
  <si>
    <t>ERJ-2GEJ305X</t>
  </si>
  <si>
    <t>RES SMD 3M OHM 5% 1/10W 0402</t>
  </si>
  <si>
    <t>P3.3MJTR-ND,P3.3MJCT-ND,P3.3MJDKR-ND</t>
  </si>
  <si>
    <t>ERJ-2GEJ335X</t>
  </si>
  <si>
    <t>RES SMD 3.3M OHM 5% 1/10W 0402</t>
  </si>
  <si>
    <t>P3.6MJTR-ND,P3.6MJCT-ND,P3.6MJDKR-ND</t>
  </si>
  <si>
    <t>ERJ-2GEJ365X</t>
  </si>
  <si>
    <t>RES SMD 3.6M OHM 5% 1/10W 0402</t>
  </si>
  <si>
    <t>P3.9MJTR-ND,P3.9MJCT-ND,P3.9MJDKR-ND</t>
  </si>
  <si>
    <t>ERJ-2GEJ395X</t>
  </si>
  <si>
    <t>RES SMD 3.9M OHM 5% 1/10W 0402</t>
  </si>
  <si>
    <t>P4.3MJTR-ND,P4.3MJCT-ND,P4.3MJDKR-ND</t>
  </si>
  <si>
    <t>ERJ-2GEJ435X</t>
  </si>
  <si>
    <t>RES SMD 4.3M OHM 5% 1/10W 0402</t>
  </si>
  <si>
    <t>P4.7MJTR-ND,P4.7MJCT-ND,P4.7MJDKR-ND</t>
  </si>
  <si>
    <t>ERJ-2GEJ475X</t>
  </si>
  <si>
    <t>RES SMD 4.7M OHM 5% 1/10W 0402</t>
  </si>
  <si>
    <t>P5.1MJTR-ND,P5.1MJCT-ND,P5.1MJDKR-ND</t>
  </si>
  <si>
    <t>ERJ-2GEJ515X</t>
  </si>
  <si>
    <t>RES SMD 5.1M OHM 5% 1/10W 0402</t>
  </si>
  <si>
    <t>P5.6MJTR-ND,P5.6MJCT-ND,P5.6MJDKR-ND</t>
  </si>
  <si>
    <t>ERJ-2GEJ565X</t>
  </si>
  <si>
    <t>RES SMD 5.6M OHM 5% 1/10W 0402</t>
  </si>
  <si>
    <t>P6.2MJTR-ND,P6.2MJCT-ND,P6.2MJDKR-ND</t>
  </si>
  <si>
    <t>ERJ-2GEJ625X</t>
  </si>
  <si>
    <t>RES SMD 6.2M OHM 5% 1/10W 0402</t>
  </si>
  <si>
    <t>P6.8MJTR-ND,P6.8MJCT-ND,P6.8MJDKR-ND</t>
  </si>
  <si>
    <t>ERJ-2GEJ685X</t>
  </si>
  <si>
    <t>RES SMD 6.8M OHM 5% 1/10W 0402</t>
  </si>
  <si>
    <t>P7.5MJTR-ND,P7.5MJCT-ND,P7.5MJDKR-ND</t>
  </si>
  <si>
    <t>ERJ-2GEJ755X</t>
  </si>
  <si>
    <t>RES SMD 7.5M OHM 5% 1/10W 0402</t>
  </si>
  <si>
    <t>P8.2MJTR-ND,P8.2MJCT-ND,P8.2MJDKR-ND</t>
  </si>
  <si>
    <t>ERJ-2GEJ825X</t>
  </si>
  <si>
    <t>RES SMD 8.2M OHM 5% 1/10W 0402</t>
  </si>
  <si>
    <t>P9.1MJTR-ND,P9.1MJCT-ND,P9.1MJDKR-ND</t>
  </si>
  <si>
    <t>ERJ-2GEJ915X</t>
  </si>
  <si>
    <t>RES SMD 9.1M OHM 5% 1/10W 0402</t>
  </si>
  <si>
    <t>P10MJTR-ND,P10MJCT-ND,P10MJDKR-ND</t>
  </si>
  <si>
    <t>ERJ-2GEJ106X</t>
  </si>
  <si>
    <t>RES SMD 10M OHM 5% 1/10W 0402</t>
  </si>
  <si>
    <t>https://industrial.panasonic.com/ww/products/pt/general-purpose-chip-resistors/models/ERJ3GEYJ1R0V</t>
  </si>
  <si>
    <t>//media.digikey.com/Photos/Panasonic%20Photos/MFG_ERJ-P6W%20Series.jpg</t>
  </si>
  <si>
    <t>P1.0GTR-ND,P1.0GCT-ND,P1.0GDKR-ND</t>
  </si>
  <si>
    <t>ERJ-3GEYJ1R0V</t>
  </si>
  <si>
    <t>RES SMD 1 OHM 5% 1/10W 0603</t>
  </si>
  <si>
    <t>ERJ-3G</t>
  </si>
  <si>
    <t>0603 (1608 Metric)</t>
  </si>
  <si>
    <t>0.063" L x 0.031" W (1.60mm x 0.80mm)</t>
  </si>
  <si>
    <t>0.022" (0.55mm)</t>
  </si>
  <si>
    <t>https://industrial.panasonic.com/ww/products/pt/general-purpose-chip-resistors/models/ERJ3GEYJ1R1V</t>
  </si>
  <si>
    <t>P1.1GTR-ND,P1.1GCT-ND,P1.1GDKR-ND</t>
  </si>
  <si>
    <t>ERJ-3GEYJ1R1V</t>
  </si>
  <si>
    <t>RES SMD 1.1 OHM 5% 1/10W 0603</t>
  </si>
  <si>
    <t>https://industrial.panasonic.com/ww/products/pt/general-purpose-chip-resistors/models/ERJ3GEYJ1R2V</t>
  </si>
  <si>
    <t>P1.2GTR-ND,P1.2GCT-ND,P1.2GDKR-ND</t>
  </si>
  <si>
    <t>ERJ-3GEYJ1R2V</t>
  </si>
  <si>
    <t>RES SMD 1.2 OHM 5% 1/10W 0603</t>
  </si>
  <si>
    <t>https://industrial.panasonic.com/ww/products/pt/general-purpose-chip-resistors/models/ERJ3GEYJ1R3V</t>
  </si>
  <si>
    <t>P1.3GTR-ND,P1.3GCT-ND,P1.3GDKR-ND</t>
  </si>
  <si>
    <t>ERJ-3GEYJ1R3V</t>
  </si>
  <si>
    <t>RES SMD 1.3 OHM 5% 1/10W 0603</t>
  </si>
  <si>
    <t>https://industrial.panasonic.com/ww/products/pt/general-purpose-chip-resistors/models/ERJ3GEYJ1R5V</t>
  </si>
  <si>
    <t>P1.5GTR-ND,P1.5GCT-ND,P1.5GDKR-ND</t>
  </si>
  <si>
    <t>ERJ-3GEYJ1R5V</t>
  </si>
  <si>
    <t>RES SMD 1.5 OHM 5% 1/10W 0603</t>
  </si>
  <si>
    <t>https://industrial.panasonic.com/ww/products/pt/general-purpose-chip-resistors/models/ERJ3GEYJ1R6V</t>
  </si>
  <si>
    <t>P1.6GTR-ND,P1.6GCT-ND,P1.6GDKR-ND</t>
  </si>
  <si>
    <t>ERJ-3GEYJ1R6V</t>
  </si>
  <si>
    <t>RES SMD 1.6 OHM 5% 1/10W 0603</t>
  </si>
  <si>
    <t>https://industrial.panasonic.com/ww/products/pt/general-purpose-chip-resistors/models/ERJ3GEYJ1R8V</t>
  </si>
  <si>
    <t>P1.8GTR-ND,P1.8GCT-ND,P1.8GDKR-ND</t>
  </si>
  <si>
    <t>ERJ-3GEYJ1R8V</t>
  </si>
  <si>
    <t>RES SMD 1.8 OHM 5% 1/10W 0603</t>
  </si>
  <si>
    <t>https://industrial.panasonic.com/ww/products/pt/general-purpose-chip-resistors/models/ERJ3GEYJ2R0V</t>
  </si>
  <si>
    <t>P2.0GTR-ND,P2.0GCT-ND,P2.0GDKR-ND</t>
  </si>
  <si>
    <t>ERJ-3GEYJ2R0V</t>
  </si>
  <si>
    <t>RES SMD 2 OHM 5% 1/10W 0603</t>
  </si>
  <si>
    <t>https://industrial.panasonic.com/ww/products/pt/general-purpose-chip-resistors/models/ERJ3GEYJ2R2V</t>
  </si>
  <si>
    <t>P2.2GTR-ND,P2.2GCT-ND,P2.2GDKR-ND</t>
  </si>
  <si>
    <t>ERJ-3GEYJ2R2V</t>
  </si>
  <si>
    <t>RES SMD 2.2 OHM 5% 1/10W 0603</t>
  </si>
  <si>
    <t>https://industrial.panasonic.com/ww/products/pt/general-purpose-chip-resistors/models/ERJ3GEYJ2R4V</t>
  </si>
  <si>
    <t>P2.4GTR-ND,P2.4GCT-ND,P2.4GDKR-ND</t>
  </si>
  <si>
    <t>ERJ-3GEYJ2R4V</t>
  </si>
  <si>
    <t>RES SMD 2.4 OHM 5% 1/10W 0603</t>
  </si>
  <si>
    <t>https://industrial.panasonic.com/ww/products/pt/general-purpose-chip-resistors/models/ERJ3GEYJ2R7V</t>
  </si>
  <si>
    <t>P2.7GTR-ND,P2.7GCT-ND,P2.7GDKR-ND</t>
  </si>
  <si>
    <t>ERJ-3GEYJ2R7V</t>
  </si>
  <si>
    <t>RES SMD 2.7 OHM 5% 1/10W 0603</t>
  </si>
  <si>
    <t>https://industrial.panasonic.com/ww/products/pt/general-purpose-chip-resistors/models/ERJ3GEYJ3R0V</t>
  </si>
  <si>
    <t>P3.0GTR-ND,P3.0GCT-ND,P3.0GDKR-ND</t>
  </si>
  <si>
    <t>ERJ-3GEYJ3R0V</t>
  </si>
  <si>
    <t>RES SMD 3 OHM 5% 1/10W 0603</t>
  </si>
  <si>
    <t>https://industrial.panasonic.com/ww/products/pt/general-purpose-chip-resistors/models/ERJ3GEYJ3R3V</t>
  </si>
  <si>
    <t>P3.3GTR-ND,P3.3GCT-ND,P3.3GDKR-ND</t>
  </si>
  <si>
    <t>ERJ-3GEYJ3R3V</t>
  </si>
  <si>
    <t>RES SMD 3.3 OHM 5% 1/10W 0603</t>
  </si>
  <si>
    <t>https://industrial.panasonic.com/ww/products/pt/general-purpose-chip-resistors/models/ERJ3GEYJ3R6V</t>
  </si>
  <si>
    <t>P3.6GTR-ND,P3.6GCT-ND,P3.6GDKR-ND</t>
  </si>
  <si>
    <t>ERJ-3GEYJ3R6V</t>
  </si>
  <si>
    <t>RES SMD 3.6 OHM 5% 1/10W 0603</t>
  </si>
  <si>
    <t>https://industrial.panasonic.com/ww/products/pt/general-purpose-chip-resistors/models/ERJ3GEYJ3R9V</t>
  </si>
  <si>
    <t>P3.9GTR-ND,P3.9GCT-ND,P3.9GDKR-ND</t>
  </si>
  <si>
    <t>ERJ-3GEYJ3R9V</t>
  </si>
  <si>
    <t>RES SMD 3.9 OHM 5% 1/10W 0603</t>
  </si>
  <si>
    <t>https://industrial.panasonic.com/ww/products/pt/general-purpose-chip-resistors/models/ERJ3GEYJ4R3V</t>
  </si>
  <si>
    <t>P4.3GTR-ND,P4.3GCT-ND,P4.3GDKR-ND</t>
  </si>
  <si>
    <t>ERJ-3GEYJ4R3V</t>
  </si>
  <si>
    <t>RES SMD 4.3 OHM 5% 1/10W 0603</t>
  </si>
  <si>
    <t>https://industrial.panasonic.com/ww/products/pt/general-purpose-chip-resistors/models/ERJ3GEYJ4R7V</t>
  </si>
  <si>
    <t>P4.7GTR-ND,P4.7GCT-ND,P4.7GDKR-ND</t>
  </si>
  <si>
    <t>ERJ-3GEYJ4R7V</t>
  </si>
  <si>
    <t>RES SMD 4.7 OHM 5% 1/10W 0603</t>
  </si>
  <si>
    <t>https://industrial.panasonic.com/ww/products/pt/general-purpose-chip-resistors/models/ERJ3GEYJ5R1V</t>
  </si>
  <si>
    <t>P5.1GTR-ND,P5.1GCT-ND,P5.1GDKR-ND</t>
  </si>
  <si>
    <t>ERJ-3GEYJ5R1V</t>
  </si>
  <si>
    <t>RES SMD 5.1 OHM 5% 1/10W 0603</t>
  </si>
  <si>
    <t>https://industrial.panasonic.com/ww/products/pt/general-purpose-chip-resistors/models/ERJ3GEYJ5R6V</t>
  </si>
  <si>
    <t>P5.6GTR-ND,P5.6GCT-ND,P5.6GDKR-ND</t>
  </si>
  <si>
    <t>ERJ-3GEYJ5R6V</t>
  </si>
  <si>
    <t>RES SMD 5.6 OHM 5% 1/10W 0603</t>
  </si>
  <si>
    <t>https://industrial.panasonic.com/ww/products/pt/general-purpose-chip-resistors/models/ERJ3GEYJ6R2V</t>
  </si>
  <si>
    <t>P6.2GTR-ND,P6.2GCT-ND,P6.2GDKR-ND</t>
  </si>
  <si>
    <t>ERJ-3GEYJ6R2V</t>
  </si>
  <si>
    <t>RES SMD 6.2 OHM 5% 1/10W 0603</t>
  </si>
  <si>
    <t>https://industrial.panasonic.com/ww/products/pt/general-purpose-chip-resistors/models/ERJ3GEYJ6R8V</t>
  </si>
  <si>
    <t>P6.8GTR-ND,P6.8GCT-ND,P6.8GDKR-ND</t>
  </si>
  <si>
    <t>ERJ-3GEYJ6R8V</t>
  </si>
  <si>
    <t>RES SMD 6.8 OHM 5% 1/10W 0603</t>
  </si>
  <si>
    <t>https://industrial.panasonic.com/ww/products/pt/general-purpose-chip-resistors/models/ERJ3GEYJ7R5V</t>
  </si>
  <si>
    <t>P7.5GTR-ND,P7.5GCT-ND,P7.5GDKR-ND</t>
  </si>
  <si>
    <t>ERJ-3GEYJ7R5V</t>
  </si>
  <si>
    <t>RES SMD 7.5 OHM 5% 1/10W 0603</t>
  </si>
  <si>
    <t>https://industrial.panasonic.com/ww/products/pt/general-purpose-chip-resistors/models/ERJ3GEYJ8R2V</t>
  </si>
  <si>
    <t>P8.2GTR-ND,P8.2GCT-ND,P8.2GDKR-ND</t>
  </si>
  <si>
    <t>ERJ-3GEYJ8R2V</t>
  </si>
  <si>
    <t>RES SMD 8.2 OHM 5% 1/10W 0603</t>
  </si>
  <si>
    <t>https://industrial.panasonic.com/ww/products/pt/general-purpose-chip-resistors/models/ERJ3GEYJ9R1V</t>
  </si>
  <si>
    <t>P9.1GTR-ND,P9.1GCT-ND,P9.1GDKR-ND</t>
  </si>
  <si>
    <t>ERJ-3GEYJ9R1V</t>
  </si>
  <si>
    <t>RES SMD 9.1 OHM 5% 1/10W 0603</t>
  </si>
  <si>
    <t>https://industrial.panasonic.com/ww/products/pt/general-purpose-chip-resistors/models/ERJ3GEYJ100V</t>
  </si>
  <si>
    <t>P10GTR-ND,P10GCT-ND,P10GDKR-ND</t>
  </si>
  <si>
    <t>ERJ-3GEYJ100V</t>
  </si>
  <si>
    <t>RES SMD 10 OHM 5% 1/10W 0603</t>
  </si>
  <si>
    <t>https://industrial.panasonic.com/ww/products/pt/general-purpose-chip-resistors/models/ERJ3GEYJ110V</t>
  </si>
  <si>
    <t>P11GTR-ND,P11GCT-ND,P11GDKR-ND</t>
  </si>
  <si>
    <t>ERJ-3GEYJ110V</t>
  </si>
  <si>
    <t>RES SMD 11 OHM 5% 1/10W 0603</t>
  </si>
  <si>
    <t>https://industrial.panasonic.com/ww/products/pt/general-purpose-chip-resistors/models/ERJ3GEYJ120V</t>
  </si>
  <si>
    <t>P12GTR-ND,P12GCT-ND,P12GDKR-ND</t>
  </si>
  <si>
    <t>ERJ-3GEYJ120V</t>
  </si>
  <si>
    <t>RES SMD 12 OHM 5% 1/10W 0603</t>
  </si>
  <si>
    <t>https://industrial.panasonic.com/ww/products/pt/general-purpose-chip-resistors/models/ERJ3GEYJ130V</t>
  </si>
  <si>
    <t>P13GTR-ND,P13GCT-ND,P13GDKR-ND</t>
  </si>
  <si>
    <t>ERJ-3GEYJ130V</t>
  </si>
  <si>
    <t>RES SMD 13 OHM 5% 1/10W 0603</t>
  </si>
  <si>
    <t>https://industrial.panasonic.com/ww/products/pt/general-purpose-chip-resistors/models/ERJ3GEYJ150V</t>
  </si>
  <si>
    <t>P15GTR-ND,P15GCT-ND,P15GDKR-ND</t>
  </si>
  <si>
    <t>ERJ-3GEYJ150V</t>
  </si>
  <si>
    <t>RES SMD 15 OHM 5% 1/10W 0603</t>
  </si>
  <si>
    <t>https://industrial.panasonic.com/ww/products/pt/general-purpose-chip-resistors/models/ERJ3GEYJ160V</t>
  </si>
  <si>
    <t>P16GTR-ND,P16GCT-ND,P16GDKR-ND</t>
  </si>
  <si>
    <t>ERJ-3GEYJ160V</t>
  </si>
  <si>
    <t>RES SMD 16 OHM 5% 1/10W 0603</t>
  </si>
  <si>
    <t>https://industrial.panasonic.com/ww/products/pt/general-purpose-chip-resistors/models/ERJ3GEYJ180V</t>
  </si>
  <si>
    <t>P18GTR-ND,P18GCT-ND,P18GDKR-ND</t>
  </si>
  <si>
    <t>ERJ-3GEYJ180V</t>
  </si>
  <si>
    <t>RES SMD 18 OHM 5% 1/10W 0603</t>
  </si>
  <si>
    <t>https://industrial.panasonic.com/ww/products/pt/general-purpose-chip-resistors/models/ERJ3GEYJ200V</t>
  </si>
  <si>
    <t>P20GTR-ND,P20GCT-ND,P20GDKR-ND</t>
  </si>
  <si>
    <t>ERJ-3GEYJ200V</t>
  </si>
  <si>
    <t>RES SMD 20 OHM 5% 1/10W 0603</t>
  </si>
  <si>
    <t>https://industrial.panasonic.com/ww/products/pt/general-purpose-chip-resistors/models/ERJ3GEYJ220V</t>
  </si>
  <si>
    <t>P22GTR-ND,P22GCT-ND,P22GDKR-ND</t>
  </si>
  <si>
    <t>ERJ-3GEYJ220V</t>
  </si>
  <si>
    <t>RES SMD 22 OHM 5% 1/10W 0603</t>
  </si>
  <si>
    <t>https://industrial.panasonic.com/ww/products/pt/general-purpose-chip-resistors/models/ERJ3GEYJ240V</t>
  </si>
  <si>
    <t>P24GTR-ND,P24GCT-ND,P24GDKR-ND</t>
  </si>
  <si>
    <t>ERJ-3GEYJ240V</t>
  </si>
  <si>
    <t>RES SMD 24 OHM 5% 1/10W 0603</t>
  </si>
  <si>
    <t>https://industrial.panasonic.com/ww/products/pt/general-purpose-chip-resistors/models/ERJ3GEYJ270V</t>
  </si>
  <si>
    <t>P27GTR-ND,P27GCT-ND,P27GDKR-ND</t>
  </si>
  <si>
    <t>ERJ-3GEYJ270V</t>
  </si>
  <si>
    <t>RES SMD 27 OHM 5% 1/10W 0603</t>
  </si>
  <si>
    <t>https://industrial.panasonic.com/ww/products/pt/general-purpose-chip-resistors/models/ERJ3GEYJ300V</t>
  </si>
  <si>
    <t>P30GTR-ND,P30GCT-ND,P30GDKR-ND</t>
  </si>
  <si>
    <t>ERJ-3GEYJ300V</t>
  </si>
  <si>
    <t>RES SMD 30 OHM 5% 1/10W 0603</t>
  </si>
  <si>
    <t>https://industrial.panasonic.com/ww/products/pt/general-purpose-chip-resistors/models/ERJ3GEYJ330V</t>
  </si>
  <si>
    <t>P33GTR-ND,P33GCT-ND,P33GDKR-ND</t>
  </si>
  <si>
    <t>ERJ-3GEYJ330V</t>
  </si>
  <si>
    <t>RES SMD 33 OHM 5% 1/10W 0603</t>
  </si>
  <si>
    <t>https://industrial.panasonic.com/ww/products/pt/general-purpose-chip-resistors/models/ERJ3GEYJ360V</t>
  </si>
  <si>
    <t>P36GTR-ND,P36GCT-ND,P36GDKR-ND</t>
  </si>
  <si>
    <t>ERJ-3GEYJ360V</t>
  </si>
  <si>
    <t>RES SMD 36 OHM 5% 1/10W 0603</t>
  </si>
  <si>
    <t>https://industrial.panasonic.com/ww/products/pt/general-purpose-chip-resistors/models/ERJ3GEYJ390V</t>
  </si>
  <si>
    <t>P39GTR-ND,P39GCT-ND,P39GDKR-ND</t>
  </si>
  <si>
    <t>ERJ-3GEYJ390V</t>
  </si>
  <si>
    <t>RES SMD 39 OHM 5% 1/10W 0603</t>
  </si>
  <si>
    <t>https://industrial.panasonic.com/ww/products/pt/general-purpose-chip-resistors/models/ERJ3GEYJ430V</t>
  </si>
  <si>
    <t>P43GTR-ND,P43GCT-ND,P43GDKR-ND</t>
  </si>
  <si>
    <t>ERJ-3GEYJ430V</t>
  </si>
  <si>
    <t>RES SMD 43 OHM 5% 1/10W 0603</t>
  </si>
  <si>
    <t>https://industrial.panasonic.com/ww/products/pt/general-purpose-chip-resistors/models/ERJ3GEYJ470V</t>
  </si>
  <si>
    <t>P47GTR-ND,P47GCT-ND,P47GDKR-ND</t>
  </si>
  <si>
    <t>ERJ-3GEYJ470V</t>
  </si>
  <si>
    <t>RES SMD 47 OHM 5% 1/10W 0603</t>
  </si>
  <si>
    <t>https://industrial.panasonic.com/ww/products/pt/general-purpose-chip-resistors/models/ERJ3GEYJ510V</t>
  </si>
  <si>
    <t>P51GTR-ND,P51GCT-ND,P51GDKR-ND</t>
  </si>
  <si>
    <t>ERJ-3GEYJ510V</t>
  </si>
  <si>
    <t>RES SMD 51 OHM 5% 1/10W 0603</t>
  </si>
  <si>
    <t>https://industrial.panasonic.com/ww/products/pt/general-purpose-chip-resistors/models/ERJ3GEYJ560V</t>
  </si>
  <si>
    <t>P56GTR-ND,P56GCT-ND,P56GDKR-ND</t>
  </si>
  <si>
    <t>ERJ-3GEYJ560V</t>
  </si>
  <si>
    <t>RES SMD 56 OHM 5% 1/10W 0603</t>
  </si>
  <si>
    <t>https://industrial.panasonic.com/ww/products/pt/general-purpose-chip-resistors/models/ERJ3GEYJ620V</t>
  </si>
  <si>
    <t>P62GTR-ND,P62GCT-ND,P62GDKR-ND</t>
  </si>
  <si>
    <t>ERJ-3GEYJ620V</t>
  </si>
  <si>
    <t>RES SMD 62 OHM 5% 1/10W 0603</t>
  </si>
  <si>
    <t>https://industrial.panasonic.com/ww/products/pt/general-purpose-chip-resistors/models/ERJ3GEYJ680V</t>
  </si>
  <si>
    <t>P68GTR-ND,P68GCT-ND,P68GDKR-ND</t>
  </si>
  <si>
    <t>ERJ-3GEYJ680V</t>
  </si>
  <si>
    <t>RES SMD 68 OHM 5% 1/10W 0603</t>
  </si>
  <si>
    <t>https://industrial.panasonic.com/cdbs/www-data/pdf/RDA0000/AOA0000C301.pdf</t>
  </si>
  <si>
    <t>P75GTR-ND,P75GCT-ND,P75GDKR-ND</t>
  </si>
  <si>
    <t>ERJ-3GEYJ750V</t>
  </si>
  <si>
    <t>RES SMD 75 OHM 5% 1/10W 0603</t>
  </si>
  <si>
    <t>https://industrial.panasonic.com/ww/products/pt/general-purpose-chip-resistors/models/ERJ3GEYJ820V</t>
  </si>
  <si>
    <t>P82GTR-ND,P82GCT-ND,P82GDKR-ND</t>
  </si>
  <si>
    <t>ERJ-3GEYJ820V</t>
  </si>
  <si>
    <t>RES SMD 82 OHM 5% 1/10W 0603</t>
  </si>
  <si>
    <t>https://industrial.panasonic.com/ww/products/pt/general-purpose-chip-resistors/models/ERJ3GEYJ910V</t>
  </si>
  <si>
    <t>P91GTR-ND,P91GCT-ND,P91GDKR-ND</t>
  </si>
  <si>
    <t>ERJ-3GEYJ910V</t>
  </si>
  <si>
    <t>RES SMD 91 OHM 5% 1/10W 0603</t>
  </si>
  <si>
    <t>https://industrial.panasonic.com/ww/products/pt/general-purpose-chip-resistors/models/ERJ3GEYJ101V</t>
  </si>
  <si>
    <t>P100GTR-ND,P100GCT-ND,P100GDKR-ND</t>
  </si>
  <si>
    <t>ERJ-3GEYJ101V</t>
  </si>
  <si>
    <t>RES SMD 100 OHM 5% 1/10W 0603</t>
  </si>
  <si>
    <t>https://industrial.panasonic.com/ww/products/pt/general-purpose-chip-resistors/models/ERJ3GEYJ111V</t>
  </si>
  <si>
    <t>P110GTR-ND,P110GCT-ND,P110GDKR-ND</t>
  </si>
  <si>
    <t>ERJ-3GEYJ111V</t>
  </si>
  <si>
    <t>RES SMD 110 OHM 5% 1/10W 0603</t>
  </si>
  <si>
    <t>https://industrial.panasonic.com/ww/products/pt/general-purpose-chip-resistors/models/ERJ3GEYJ121V</t>
  </si>
  <si>
    <t>P120GTR-ND,P120GCT-ND,P120GDKR-ND</t>
  </si>
  <si>
    <t>ERJ-3GEYJ121V</t>
  </si>
  <si>
    <t>RES SMD 120 OHM 5% 1/10W 0603</t>
  </si>
  <si>
    <t>https://industrial.panasonic.com/ww/products/pt/general-purpose-chip-resistors/models/ERJ3GEYJ131V</t>
  </si>
  <si>
    <t>P130GTR-ND,P130GCT-ND,P130GDKR-ND</t>
  </si>
  <si>
    <t>ERJ-3GEYJ131V</t>
  </si>
  <si>
    <t>RES SMD 130 OHM 5% 1/10W 0603</t>
  </si>
  <si>
    <t>https://industrial.panasonic.com/ww/products/pt/general-purpose-chip-resistors/models/ERJ3GEYJ151V</t>
  </si>
  <si>
    <t>P150GTR-ND,P150GCT-ND,P150GDKR-ND</t>
  </si>
  <si>
    <t>ERJ-3GEYJ151V</t>
  </si>
  <si>
    <t>RES SMD 150 OHM 5% 1/10W 0603</t>
  </si>
  <si>
    <t>https://industrial.panasonic.com/ww/products/pt/general-purpose-chip-resistors/models/ERJ3GEYJ161V</t>
  </si>
  <si>
    <t>P160GTR-ND,P160GCT-ND,P160GDKR-ND</t>
  </si>
  <si>
    <t>ERJ-3GEYJ161V</t>
  </si>
  <si>
    <t>RES SMD 160 OHM 5% 1/10W 0603</t>
  </si>
  <si>
    <t>https://industrial.panasonic.com/ww/products/pt/general-purpose-chip-resistors/models/ERJ3GEYJ181V</t>
  </si>
  <si>
    <t>P180GTR-ND,P180GCT-ND,P180GDKR-ND</t>
  </si>
  <si>
    <t>ERJ-3GEYJ181V</t>
  </si>
  <si>
    <t>RES SMD 180 OHM 5% 1/10W 0603</t>
  </si>
  <si>
    <t>https://industrial.panasonic.com/ww/products/pt/general-purpose-chip-resistors/models/ERJ3GEYJ201V</t>
  </si>
  <si>
    <t>P200GTR-ND,P200GCT-ND,P200GDKR-ND</t>
  </si>
  <si>
    <t>ERJ-3GEYJ201V</t>
  </si>
  <si>
    <t>RES SMD 200 OHM 5% 1/10W 0603</t>
  </si>
  <si>
    <t>https://industrial.panasonic.com/ww/products/pt/general-purpose-chip-resistors/models/ERJ3GEYJ221V</t>
  </si>
  <si>
    <t>P220GTR-ND,P220GCT-ND,P220GDKR-ND</t>
  </si>
  <si>
    <t>ERJ-3GEYJ221V</t>
  </si>
  <si>
    <t>RES SMD 220 OHM 5% 1/10W 0603</t>
  </si>
  <si>
    <t>https://industrial.panasonic.com/ww/products/pt/general-purpose-chip-resistors/models/ERJ3GEYJ241V</t>
  </si>
  <si>
    <t>P240GTR-ND,P240GCT-ND,P240GDKR-ND</t>
  </si>
  <si>
    <t>ERJ-3GEYJ241V</t>
  </si>
  <si>
    <t>RES SMD 240 OHM 5% 1/10W 0603</t>
  </si>
  <si>
    <t>https://industrial.panasonic.com/ww/products/pt/general-purpose-chip-resistors/models/ERJ3GEYJ271V</t>
  </si>
  <si>
    <t>P270GTR-ND,P270GCT-ND,P270GDKR-ND</t>
  </si>
  <si>
    <t>ERJ-3GEYJ271V</t>
  </si>
  <si>
    <t>RES SMD 270 OHM 5% 1/10W 0603</t>
  </si>
  <si>
    <t>https://industrial.panasonic.com/ww/products/pt/general-purpose-chip-resistors/models/ERJ3GEYJ301V</t>
  </si>
  <si>
    <t>P300GTR-ND,P300GCT-ND,P300GDKR-ND</t>
  </si>
  <si>
    <t>ERJ-3GEYJ301V</t>
  </si>
  <si>
    <t>RES SMD 300 OHM 5% 1/10W 0603</t>
  </si>
  <si>
    <t>https://industrial.panasonic.com/ww/products/pt/general-purpose-chip-resistors/models/ERJ3GEYJ331V</t>
  </si>
  <si>
    <t>P330GTR-ND,P330GCT-ND,P330GDKR-ND</t>
  </si>
  <si>
    <t>ERJ-3GEYJ331V</t>
  </si>
  <si>
    <t>RES SMD 330 OHM 5% 1/10W 0603</t>
  </si>
  <si>
    <t>https://industrial.panasonic.com/ww/products/pt/general-purpose-chip-resistors/models/ERJ3GEYJ361V</t>
  </si>
  <si>
    <t>P360GTR-ND,P360GCT-ND,P360GDKR-ND</t>
  </si>
  <si>
    <t>ERJ-3GEYJ361V</t>
  </si>
  <si>
    <t>RES SMD 360 OHM 5% 1/10W 0603</t>
  </si>
  <si>
    <t>https://industrial.panasonic.com/ww/products/pt/general-purpose-chip-resistors/models/ERJ3GEYJ391V</t>
  </si>
  <si>
    <t>P390GTR-ND,P390GCT-ND,P390GDKR-ND</t>
  </si>
  <si>
    <t>ERJ-3GEYJ391V</t>
  </si>
  <si>
    <t>RES SMD 390 OHM 5% 1/10W 0603</t>
  </si>
  <si>
    <t>https://industrial.panasonic.com/ww/products/pt/general-purpose-chip-resistors/models/ERJ3GEYJ431V</t>
  </si>
  <si>
    <t>P430GTR-ND,P430GCT-ND,P430GDKR-ND</t>
  </si>
  <si>
    <t>ERJ-3GEYJ431V</t>
  </si>
  <si>
    <t>RES SMD 430 OHM 5% 1/10W 0603</t>
  </si>
  <si>
    <t>https://industrial.panasonic.com/ww/products/pt/general-purpose-chip-resistors/models/ERJ3GEYJ471V</t>
  </si>
  <si>
    <t>P470GTR-ND,P470GCT-ND,P470GDKR-ND</t>
  </si>
  <si>
    <t>ERJ-3GEYJ471V</t>
  </si>
  <si>
    <t>RES SMD 470 OHM 5% 1/10W 0603</t>
  </si>
  <si>
    <t>https://industrial.panasonic.com/ww/products/pt/general-purpose-chip-resistors/models/ERJ3GEYJ511V</t>
  </si>
  <si>
    <t>P510GTR-ND,P510GCT-ND,P510GDKR-ND</t>
  </si>
  <si>
    <t>ERJ-3GEYJ511V</t>
  </si>
  <si>
    <t>RES SMD 510 OHM 5% 1/10W 0603</t>
  </si>
  <si>
    <t>https://industrial.panasonic.com/ww/products/pt/general-purpose-chip-resistors/models/ERJ3GEYJ561V</t>
  </si>
  <si>
    <t>P560GTR-ND,P560GCT-ND,P560GDKR-ND</t>
  </si>
  <si>
    <t>ERJ-3GEYJ561V</t>
  </si>
  <si>
    <t>RES SMD 560 OHM 5% 1/10W 0603</t>
  </si>
  <si>
    <t>https://industrial.panasonic.com/ww/products/pt/general-purpose-chip-resistors/models/ERJ3GEYJ621V</t>
  </si>
  <si>
    <t>P620GTR-ND,P620GCT-ND,P620GDKR-ND</t>
  </si>
  <si>
    <t>ERJ-3GEYJ621V</t>
  </si>
  <si>
    <t>RES SMD 620 OHM 5% 1/10W 0603</t>
  </si>
  <si>
    <t>https://industrial.panasonic.com/ww/products/pt/general-purpose-chip-resistors/models/ERJ3GEYJ681V</t>
  </si>
  <si>
    <t>P680GTR-ND,P680GCT-ND,P680GDKR-ND</t>
  </si>
  <si>
    <t>ERJ-3GEYJ681V</t>
  </si>
  <si>
    <t>RES SMD 680 OHM 5% 1/10W 0603</t>
  </si>
  <si>
    <t>https://industrial.panasonic.com/ww/products/pt/general-purpose-chip-resistors/models/ERJ3GEYJ751V</t>
  </si>
  <si>
    <t>P750GTR-ND,P750GCT-ND,P750GDKR-ND</t>
  </si>
  <si>
    <t>ERJ-3GEYJ751V</t>
  </si>
  <si>
    <t>RES SMD 750 OHM 5% 1/10W 0603</t>
  </si>
  <si>
    <t>https://industrial.panasonic.com/ww/products/pt/general-purpose-chip-resistors/models/ERJ3GEYJ821V</t>
  </si>
  <si>
    <t>P820GTR-ND,P820GCT-ND,P820GDKR-ND</t>
  </si>
  <si>
    <t>ERJ-3GEYJ821V</t>
  </si>
  <si>
    <t>RES SMD 820 OHM 5% 1/10W 0603</t>
  </si>
  <si>
    <t>https://industrial.panasonic.com/ww/products/pt/general-purpose-chip-resistors/models/ERJ3GEYJ911V</t>
  </si>
  <si>
    <t>P910GTR-ND,P910GCT-ND,P910GDKR-ND</t>
  </si>
  <si>
    <t>ERJ-3GEYJ911V</t>
  </si>
  <si>
    <t>RES SMD 910 OHM 5% 1/10W 0603</t>
  </si>
  <si>
    <t>https://industrial.panasonic.com/ww/products/pt/general-purpose-chip-resistors/models/ERJ3GEYJ102V</t>
  </si>
  <si>
    <t>P1.0KGTR-ND,P1.0KGCT-ND,P1.0KGDKR-ND</t>
  </si>
  <si>
    <t>ERJ-3GEYJ102V</t>
  </si>
  <si>
    <t>RES SMD 1K OHM 5% 1/10W 0603</t>
  </si>
  <si>
    <t>https://industrial.panasonic.com/ww/products/pt/general-purpose-chip-resistors/models/ERJ3GEYJ112V</t>
  </si>
  <si>
    <t>P1.1KGTR-ND,P1.1KGCT-ND,P1.1KGDKR-ND</t>
  </si>
  <si>
    <t>ERJ-3GEYJ112V</t>
  </si>
  <si>
    <t>RES SMD 1.1K OHM 5% 1/10W 0603</t>
  </si>
  <si>
    <t>https://industrial.panasonic.com/ww/products/pt/general-purpose-chip-resistors/models/ERJ3GEYJ122V</t>
  </si>
  <si>
    <t>P1.2KGTR-ND,P1.2KGCT-ND,P1.2KGDKR-ND</t>
  </si>
  <si>
    <t>ERJ-3GEYJ122V</t>
  </si>
  <si>
    <t>RES SMD 1.2K OHM 5% 1/10W 0603</t>
  </si>
  <si>
    <t>https://industrial.panasonic.com/ww/products/pt/general-purpose-chip-resistors/models/ERJ3GEYJ132V</t>
  </si>
  <si>
    <t>P1.3KGTR-ND,P1.3KGCT-ND,P1.3KGDKR-ND</t>
  </si>
  <si>
    <t>ERJ-3GEYJ132V</t>
  </si>
  <si>
    <t>RES SMD 1.3K OHM 5% 1/10W 0603</t>
  </si>
  <si>
    <t>https://industrial.panasonic.com/ww/products/pt/general-purpose-chip-resistors/models/ERJ3GEYJ152V</t>
  </si>
  <si>
    <t>P1.5KGTR-ND,P1.5KGCT-ND,P1.5KGDKR-ND</t>
  </si>
  <si>
    <t>ERJ-3GEYJ152V</t>
  </si>
  <si>
    <t>RES SMD 1.5K OHM 5% 1/10W 0603</t>
  </si>
  <si>
    <t>https://industrial.panasonic.com/ww/products/pt/general-purpose-chip-resistors/models/ERJ3GEYJ162V</t>
  </si>
  <si>
    <t>P1.6KGTR-ND,P1.6KGCT-ND,P1.6KGDKR-ND</t>
  </si>
  <si>
    <t>ERJ-3GEYJ162V</t>
  </si>
  <si>
    <t>RES SMD 1.6K OHM 5% 1/10W 0603</t>
  </si>
  <si>
    <t>https://industrial.panasonic.com/ww/products/pt/general-purpose-chip-resistors/models/ERJ3GEYJ182V</t>
  </si>
  <si>
    <t>P1.8KGTR-ND,P1.8KGCT-ND,P1.8KGDKR-ND</t>
  </si>
  <si>
    <t>ERJ-3GEYJ182V</t>
  </si>
  <si>
    <t>RES SMD 1.8K OHM 5% 1/10W 0603</t>
  </si>
  <si>
    <t>https://industrial.panasonic.com/ww/products/pt/general-purpose-chip-resistors/models/ERJ3GEYJ202V</t>
  </si>
  <si>
    <t>P2.0KGTR-ND,P2.0KGCT-ND,P2.0KGDKR-ND</t>
  </si>
  <si>
    <t>ERJ-3GEYJ202V</t>
  </si>
  <si>
    <t>RES SMD 2K OHM 5% 1/10W 0603</t>
  </si>
  <si>
    <t>https://industrial.panasonic.com/ww/products/pt/general-purpose-chip-resistors/models/ERJ3GEYJ222V</t>
  </si>
  <si>
    <t>P2.2KGTR-ND,P2.2KGCT-ND,P2.2KGDKR-ND</t>
  </si>
  <si>
    <t>ERJ-3GEYJ222V</t>
  </si>
  <si>
    <t>RES SMD 2.2K OHM 5% 1/10W 0603</t>
  </si>
  <si>
    <t>https://industrial.panasonic.com/ww/products/pt/general-purpose-chip-resistors/models/ERJ3GEYJ242V</t>
  </si>
  <si>
    <t>P2.4KGTR-ND,P2.4KGCT-ND,P2.4KGDKR-ND</t>
  </si>
  <si>
    <t>ERJ-3GEYJ242V</t>
  </si>
  <si>
    <t>RES SMD 2.4K OHM 5% 1/10W 0603</t>
  </si>
  <si>
    <t>https://industrial.panasonic.com/ww/products/pt/general-purpose-chip-resistors/models/ERJ3GEYJ272V</t>
  </si>
  <si>
    <t>P2.7KGTR-ND,P2.7KGCT-ND,P2.7KGDKR-ND</t>
  </si>
  <si>
    <t>ERJ-3GEYJ272V</t>
  </si>
  <si>
    <t>RES SMD 2.7K OHM 5% 1/10W 0603</t>
  </si>
  <si>
    <t>https://industrial.panasonic.com/ww/products/pt/general-purpose-chip-resistors/models/ERJ3GEYJ302V</t>
  </si>
  <si>
    <t>P3.0KGTR-ND,P3.0KGCT-ND,P3.0KGDKR-ND</t>
  </si>
  <si>
    <t>ERJ-3GEYJ302V</t>
  </si>
  <si>
    <t>RES SMD 3K OHM 5% 1/10W 0603</t>
  </si>
  <si>
    <t>https://industrial.panasonic.com/ww/products/pt/general-purpose-chip-resistors/models/ERJ3GEYJ332V</t>
  </si>
  <si>
    <t>P3.3KGTR-ND,P3.3KGCT-ND,P3.3KGDKR-ND</t>
  </si>
  <si>
    <t>ERJ-3GEYJ332V</t>
  </si>
  <si>
    <t>RES SMD 3.3K OHM 5% 1/10W 0603</t>
  </si>
  <si>
    <t>https://industrial.panasonic.com/ww/products/pt/general-purpose-chip-resistors/models/ERJ3GEYJ362V</t>
  </si>
  <si>
    <t>P3.6KGTR-ND,P3.6KGCT-ND,P3.6KGDKR-ND</t>
  </si>
  <si>
    <t>ERJ-3GEYJ362V</t>
  </si>
  <si>
    <t>RES SMD 3.6K OHM 5% 1/10W 0603</t>
  </si>
  <si>
    <t>https://industrial.panasonic.com/ww/products/pt/general-purpose-chip-resistors/models/ERJ3GEYJ392V</t>
  </si>
  <si>
    <t>P3.9KGTR-ND,P3.9KGCT-ND,P3.9KGDKR-ND</t>
  </si>
  <si>
    <t>ERJ-3GEYJ392V</t>
  </si>
  <si>
    <t>RES SMD 3.9K OHM 5% 1/10W 0603</t>
  </si>
  <si>
    <t>https://industrial.panasonic.com/ww/products/pt/general-purpose-chip-resistors/models/ERJ3GEYJ432V</t>
  </si>
  <si>
    <t>P4.3KGTR-ND,P4.3KGCT-ND,P4.3KGDKR-ND</t>
  </si>
  <si>
    <t>ERJ-3GEYJ432V</t>
  </si>
  <si>
    <t>RES SMD 4.3K OHM 5% 1/10W 0603</t>
  </si>
  <si>
    <t>https://industrial.panasonic.com/ww/products/pt/general-purpose-chip-resistors/models/ERJ3GEYJ472V</t>
  </si>
  <si>
    <t>P4.7KGTR-ND,P4.7KGCT-ND,P4.7KGDKR-ND</t>
  </si>
  <si>
    <t>ERJ-3GEYJ472V</t>
  </si>
  <si>
    <t>RES SMD 4.7K OHM 5% 1/10W 0603</t>
  </si>
  <si>
    <t>https://industrial.panasonic.com/ww/products/pt/general-purpose-chip-resistors/models/ERJ3GEYJ512V</t>
  </si>
  <si>
    <t>P5.1KGTR-ND,P5.1KGCT-ND,P5.1KGDKR-ND</t>
  </si>
  <si>
    <t>ERJ-3GEYJ512V</t>
  </si>
  <si>
    <t>RES SMD 5.1K OHM 5% 1/10W 0603</t>
  </si>
  <si>
    <t>https://industrial.panasonic.com/ww/products/pt/general-purpose-chip-resistors/models/ERJ3GEYJ562V</t>
  </si>
  <si>
    <t>P5.6KGTR-ND,P5.6KGCT-ND,P5.6KGDKR-ND</t>
  </si>
  <si>
    <t>ERJ-3GEYJ562V</t>
  </si>
  <si>
    <t>RES SMD 5.6K OHM 5% 1/10W 0603</t>
  </si>
  <si>
    <t>https://industrial.panasonic.com/ww/products/pt/general-purpose-chip-resistors/models/ERJ3GEYJ622V</t>
  </si>
  <si>
    <t>P6.2KGTR-ND,P6.2KGCT-ND,P6.2KGDKR-ND</t>
  </si>
  <si>
    <t>ERJ-3GEYJ622V</t>
  </si>
  <si>
    <t>RES SMD 6.2K OHM 5% 1/10W 0603</t>
  </si>
  <si>
    <t>https://industrial.panasonic.com/ww/products/pt/general-purpose-chip-resistors/models/ERJ3GEYJ682V</t>
  </si>
  <si>
    <t>P6.8KGTR-ND,P6.8KGCT-ND,P6.8KGDKR-ND</t>
  </si>
  <si>
    <t>ERJ-3GEYJ682V</t>
  </si>
  <si>
    <t>RES SMD 6.8K OHM 5% 1/10W 0603</t>
  </si>
  <si>
    <t>https://industrial.panasonic.com/ww/products/pt/general-purpose-chip-resistors/models/ERJ3GEYJ752V</t>
  </si>
  <si>
    <t>P7.5KGTR-ND,P7.5KGCT-ND,P7.5KGDKR-ND</t>
  </si>
  <si>
    <t>ERJ-3GEYJ752V</t>
  </si>
  <si>
    <t>RES SMD 7.5K OHM 5% 1/10W 0603</t>
  </si>
  <si>
    <t>https://industrial.panasonic.com/ww/products/pt/general-purpose-chip-resistors/models/ERJ3GEYJ822V</t>
  </si>
  <si>
    <t>P8.2KGTR-ND,P8.2KGCT-ND,P8.2KGDKR-ND</t>
  </si>
  <si>
    <t>ERJ-3GEYJ822V</t>
  </si>
  <si>
    <t>RES SMD 8.2K OHM 5% 1/10W 0603</t>
  </si>
  <si>
    <t>https://industrial.panasonic.com/ww/products/pt/general-purpose-chip-resistors/models/ERJ3GEYJ912V</t>
  </si>
  <si>
    <t>P9.1KGTR-ND,P9.1KGCT-ND,P9.1KGDKR-ND</t>
  </si>
  <si>
    <t>ERJ-3GEYJ912V</t>
  </si>
  <si>
    <t>RES SMD 9.1K OHM 5% 1/10W 0603</t>
  </si>
  <si>
    <t>https://industrial.panasonic.com/ww/products/pt/general-purpose-chip-resistors/models/ERJ3GEYJ103V</t>
  </si>
  <si>
    <t>P10KGTR-ND,P10KGCT-ND,P10KGDKR-ND</t>
  </si>
  <si>
    <t>ERJ-3GEYJ103V</t>
  </si>
  <si>
    <t>RES SMD 10K OHM 5% 1/10W 0603</t>
  </si>
  <si>
    <t>https://industrial.panasonic.com/ww/products/pt/general-purpose-chip-resistors/models/ERJ3GEYJ113V</t>
  </si>
  <si>
    <t>P11KGTR-ND,P11KGCT-ND,P11KGDKR-ND</t>
  </si>
  <si>
    <t>ERJ-3GEYJ113V</t>
  </si>
  <si>
    <t>RES SMD 11K OHM 5% 1/10W 0603</t>
  </si>
  <si>
    <t>https://industrial.panasonic.com/ww/products/pt/general-purpose-chip-resistors/models/ERJ3GEYJ123V</t>
  </si>
  <si>
    <t>P12KGTR-ND,P12KGCT-ND,P12KGDKR-ND</t>
  </si>
  <si>
    <t>ERJ-3GEYJ123V</t>
  </si>
  <si>
    <t>RES SMD 12K OHM 5% 1/10W 0603</t>
  </si>
  <si>
    <t>https://industrial.panasonic.com/ww/products/pt/general-purpose-chip-resistors/models/ERJ3GEYJ133V</t>
  </si>
  <si>
    <t>P13KGTR-ND,P13KGCT-ND,P13KGDKR-ND</t>
  </si>
  <si>
    <t>ERJ-3GEYJ133V</t>
  </si>
  <si>
    <t>RES SMD 13K OHM 5% 1/10W 0603</t>
  </si>
  <si>
    <t>https://industrial.panasonic.com/ww/products/pt/general-purpose-chip-resistors/models/ERJ3GEYJ153V</t>
  </si>
  <si>
    <t>P15KGTR-ND,P15KGCT-ND,P15KGDKR-ND</t>
  </si>
  <si>
    <t>ERJ-3GEYJ153V</t>
  </si>
  <si>
    <t>RES SMD 15K OHM 5% 1/10W 0603</t>
  </si>
  <si>
    <t>https://industrial.panasonic.com/ww/products/pt/general-purpose-chip-resistors/models/ERJ3GEYJ163V</t>
  </si>
  <si>
    <t>P16KGTR-ND,P16KGCT-ND,P16KGDKR-ND</t>
  </si>
  <si>
    <t>ERJ-3GEYJ163V</t>
  </si>
  <si>
    <t>RES SMD 16K OHM 5% 1/10W 0603</t>
  </si>
  <si>
    <t>https://industrial.panasonic.com/ww/products/pt/general-purpose-chip-resistors/models/ERJ3GEYJ183V</t>
  </si>
  <si>
    <t>P18KGTR-ND,P18KGCT-ND,P18KGDKR-ND</t>
  </si>
  <si>
    <t>ERJ-3GEYJ183V</t>
  </si>
  <si>
    <t>RES SMD 18K OHM 5% 1/10W 0603</t>
  </si>
  <si>
    <t>https://industrial.panasonic.com/ww/products/pt/general-purpose-chip-resistors/models/ERJ3GEYJ203V</t>
  </si>
  <si>
    <t>P20KGTR-ND,P20KGCT-ND,P20KGDKR-ND</t>
  </si>
  <si>
    <t>ERJ-3GEYJ203V</t>
  </si>
  <si>
    <t>RES SMD 20K OHM 5% 1/10W 0603</t>
  </si>
  <si>
    <t>https://industrial.panasonic.com/ww/products/pt/general-purpose-chip-resistors/models/ERJ3GEYJ223V</t>
  </si>
  <si>
    <t>P22KGTR-ND,P22KGCT-ND,P22KGDKR-ND</t>
  </si>
  <si>
    <t>ERJ-3GEYJ223V</t>
  </si>
  <si>
    <t>RES SMD 22K OHM 5% 1/10W 0603</t>
  </si>
  <si>
    <t>https://industrial.panasonic.com/ww/products/pt/general-purpose-chip-resistors/models/ERJ3GEYJ243V</t>
  </si>
  <si>
    <t>P24KGTR-ND,P24KGCT-ND,P24KGDKR-ND</t>
  </si>
  <si>
    <t>ERJ-3GEYJ243V</t>
  </si>
  <si>
    <t>RES SMD 24K OHM 5% 1/10W 0603</t>
  </si>
  <si>
    <t>https://industrial.panasonic.com/ww/products/pt/general-purpose-chip-resistors/models/ERJ3GEYJ273V</t>
  </si>
  <si>
    <t>P27KGTR-ND,P27KGCT-ND,P27KGDKR-ND</t>
  </si>
  <si>
    <t>ERJ-3GEYJ273V</t>
  </si>
  <si>
    <t>RES SMD 27K OHM 5% 1/10W 0603</t>
  </si>
  <si>
    <t>https://industrial.panasonic.com/ww/products/pt/general-purpose-chip-resistors/models/ERJ3GEYJ303V</t>
  </si>
  <si>
    <t>P30KGTR-ND,P30KGCT-ND,P30KGDKR-ND</t>
  </si>
  <si>
    <t>ERJ-3GEYJ303V</t>
  </si>
  <si>
    <t>RES SMD 30K OHM 5% 1/10W 0603</t>
  </si>
  <si>
    <t>https://industrial.panasonic.com/ww/products/pt/general-purpose-chip-resistors/models/ERJ3GEYJ333V</t>
  </si>
  <si>
    <t>P33KGTR-ND,P33KGCT-ND,P33KGDKR-ND</t>
  </si>
  <si>
    <t>ERJ-3GEYJ333V</t>
  </si>
  <si>
    <t>RES SMD 33K OHM 5% 1/10W 0603</t>
  </si>
  <si>
    <t>https://industrial.panasonic.com/ww/products/pt/general-purpose-chip-resistors/models/ERJ3GEYJ363V</t>
  </si>
  <si>
    <t>P36KGTR-ND,P36KGCT-ND,P36KGDKR-ND</t>
  </si>
  <si>
    <t>ERJ-3GEYJ363V</t>
  </si>
  <si>
    <t>RES SMD 36K OHM 5% 1/10W 0603</t>
  </si>
  <si>
    <t>https://industrial.panasonic.com/ww/products/pt/general-purpose-chip-resistors/models/ERJ3GEYJ393V</t>
  </si>
  <si>
    <t>P39KGTR-ND,P39KGCT-ND,P39KGDKR-ND</t>
  </si>
  <si>
    <t>ERJ-3GEYJ393V</t>
  </si>
  <si>
    <t>RES SMD 39K OHM 5% 1/10W 0603</t>
  </si>
  <si>
    <t>https://industrial.panasonic.com/ww/products/pt/general-purpose-chip-resistors/models/ERJ3GEYJ433V</t>
  </si>
  <si>
    <t>P43KGTR-ND,P43KGCT-ND,P43KGDKR-ND</t>
  </si>
  <si>
    <t>ERJ-3GEYJ433V</t>
  </si>
  <si>
    <t>RES SMD 43K OHM 5% 1/10W 0603</t>
  </si>
  <si>
    <t>https://industrial.panasonic.com/ww/products/pt/general-purpose-chip-resistors/models/ERJ3GEYJ473V</t>
  </si>
  <si>
    <t>P47KGTR-ND,P47KGCT-ND,P47KGDKR-ND</t>
  </si>
  <si>
    <t>ERJ-3GEYJ473V</t>
  </si>
  <si>
    <t>RES SMD 47K OHM 5% 1/10W 0603</t>
  </si>
  <si>
    <t>https://industrial.panasonic.com/ww/products/pt/general-purpose-chip-resistors/models/ERJ3GEYJ513V</t>
  </si>
  <si>
    <t>P51KGTR-ND,P51KGCT-ND,P51KGDKR-ND</t>
  </si>
  <si>
    <t>ERJ-3GEYJ513V</t>
  </si>
  <si>
    <t>RES SMD 51K OHM 5% 1/10W 0603</t>
  </si>
  <si>
    <t>https://industrial.panasonic.com/ww/products/pt/general-purpose-chip-resistors/models/ERJ3GEYJ563V</t>
  </si>
  <si>
    <t>P56KGTR-ND,P56KGCT-ND,P56KGDKR-ND</t>
  </si>
  <si>
    <t>ERJ-3GEYJ563V</t>
  </si>
  <si>
    <t>RES SMD 56K OHM 5% 1/10W 0603</t>
  </si>
  <si>
    <t>https://industrial.panasonic.com/ww/products/pt/general-purpose-chip-resistors/models/ERJ3GEYJ623V</t>
  </si>
  <si>
    <t>P62KGTR-ND,P62KGCT-ND,P62KGDKR-ND</t>
  </si>
  <si>
    <t>ERJ-3GEYJ623V</t>
  </si>
  <si>
    <t>RES SMD 62K OHM 5% 1/10W 0603</t>
  </si>
  <si>
    <t>https://industrial.panasonic.com/ww/products/pt/general-purpose-chip-resistors/models/ERJ3GEYJ683V</t>
  </si>
  <si>
    <t>P68KGTR-ND,P68KGCT-ND,P68KGDKR-ND</t>
  </si>
  <si>
    <t>ERJ-3GEYJ683V</t>
  </si>
  <si>
    <t>RES SMD 68K OHM 5% 1/10W 0603</t>
  </si>
  <si>
    <t>https://industrial.panasonic.com/ww/products/pt/general-purpose-chip-resistors/models/ERJ3GEYJ753V</t>
  </si>
  <si>
    <t>P75KGTR-ND,P75KGCT-ND,P75KGDKR-ND</t>
  </si>
  <si>
    <t>ERJ-3GEYJ753V</t>
  </si>
  <si>
    <t>RES SMD 75K OHM 5% 1/10W 0603</t>
  </si>
  <si>
    <t>https://industrial.panasonic.com/ww/products/pt/general-purpose-chip-resistors/models/ERJ3GEYJ823V</t>
  </si>
  <si>
    <t>P82KGTR-ND,P82KGCT-ND,P82KGDKR-ND</t>
  </si>
  <si>
    <t>ERJ-3GEYJ823V</t>
  </si>
  <si>
    <t>RES SMD 82K OHM 5% 1/10W 0603</t>
  </si>
  <si>
    <t>https://industrial.panasonic.com/ww/products/pt/general-purpose-chip-resistors/models/ERJ3GEYJ913V</t>
  </si>
  <si>
    <t>P91KGTR-ND,P91KGCT-ND,P91KGDKR-ND</t>
  </si>
  <si>
    <t>ERJ-3GEYJ913V</t>
  </si>
  <si>
    <t>RES SMD 91K OHM 5% 1/10W 0603</t>
  </si>
  <si>
    <t>https://industrial.panasonic.com/ww/products/pt/general-purpose-chip-resistors/models/ERJ3GEYJ104V</t>
  </si>
  <si>
    <t>P100KGTR-ND,P100KGCT-ND,P100KGDKR-ND</t>
  </si>
  <si>
    <t>ERJ-3GEYJ104V</t>
  </si>
  <si>
    <t>RES SMD 100K OHM 5% 1/10W 0603</t>
  </si>
  <si>
    <t>https://industrial.panasonic.com/ww/products/pt/general-purpose-chip-resistors/models/ERJ3GEYJ114V</t>
  </si>
  <si>
    <t>P110KGTR-ND,P110KGCT-ND,P110KGDKR-ND</t>
  </si>
  <si>
    <t>ERJ-3GEYJ114V</t>
  </si>
  <si>
    <t>RES SMD 110K OHM 5% 1/10W 0603</t>
  </si>
  <si>
    <t>https://industrial.panasonic.com/ww/products/pt/general-purpose-chip-resistors/models/ERJ3GEYJ124V</t>
  </si>
  <si>
    <t>P120KGTR-ND,P120KGCT-ND,P120KGDKR-ND</t>
  </si>
  <si>
    <t>ERJ-3GEYJ124V</t>
  </si>
  <si>
    <t>RES SMD 120K OHM 5% 1/10W 0603</t>
  </si>
  <si>
    <t>https://industrial.panasonic.com/ww/products/pt/general-purpose-chip-resistors/models/ERJ3GEYJ134V</t>
  </si>
  <si>
    <t>P130KGTR-ND,P130KGCT-ND,P130KGDKR-ND</t>
  </si>
  <si>
    <t>ERJ-3GEYJ134V</t>
  </si>
  <si>
    <t>RES SMD 130K OHM 5% 1/10W 0603</t>
  </si>
  <si>
    <t>https://industrial.panasonic.com/ww/products/pt/general-purpose-chip-resistors/models/ERJ3GEYJ154V</t>
  </si>
  <si>
    <t>P150KGTR-ND,P150KGCT-ND,P150KGDKR-ND</t>
  </si>
  <si>
    <t>ERJ-3GEYJ154V</t>
  </si>
  <si>
    <t>RES SMD 150K OHM 5% 1/10W 0603</t>
  </si>
  <si>
    <t>https://industrial.panasonic.com/ww/products/pt/general-purpose-chip-resistors/models/ERJ3GEYJ164V</t>
  </si>
  <si>
    <t>P160KGTR-ND,P160KGCT-ND,P160KGDKR-ND</t>
  </si>
  <si>
    <t>ERJ-3GEYJ164V</t>
  </si>
  <si>
    <t>RES SMD 160K OHM 5% 1/10W 0603</t>
  </si>
  <si>
    <t>https://industrial.panasonic.com/ww/products/pt/general-purpose-chip-resistors/models/ERJ3GEYJ184V</t>
  </si>
  <si>
    <t>P180KGTR-ND,P180KGCT-ND,P180KGDKR-ND</t>
  </si>
  <si>
    <t>ERJ-3GEYJ184V</t>
  </si>
  <si>
    <t>RES SMD 180K OHM 5% 1/10W 0603</t>
  </si>
  <si>
    <t>https://industrial.panasonic.com/ww/products/pt/general-purpose-chip-resistors/models/ERJ3GEYJ204V</t>
  </si>
  <si>
    <t>P200KGTR-ND,P200KGCT-ND,P200KGDKR-ND</t>
  </si>
  <si>
    <t>ERJ-3GEYJ204V</t>
  </si>
  <si>
    <t>RES SMD 200K OHM 5% 1/10W 0603</t>
  </si>
  <si>
    <t>https://industrial.panasonic.com/ww/products/pt/general-purpose-chip-resistors/models/ERJ3GEYJ224V</t>
  </si>
  <si>
    <t>P220KGTR-ND,P220KGCT-ND,P220KGDKR-ND</t>
  </si>
  <si>
    <t>ERJ-3GEYJ224V</t>
  </si>
  <si>
    <t>RES SMD 220K OHM 5% 1/10W 0603</t>
  </si>
  <si>
    <t>https://industrial.panasonic.com/ww/products/pt/general-purpose-chip-resistors/models/ERJ3GEYJ244V</t>
  </si>
  <si>
    <t>P240KGTR-ND,P240KGCT-ND,P240KGDKR-ND</t>
  </si>
  <si>
    <t>ERJ-3GEYJ244V</t>
  </si>
  <si>
    <t>RES SMD 240K OHM 5% 1/10W 0603</t>
  </si>
  <si>
    <t>https://industrial.panasonic.com/ww/products/pt/general-purpose-chip-resistors/models/ERJ3GEYJ274V</t>
  </si>
  <si>
    <t>P270KGTR-ND,P270KGCT-ND,P270KGDKR-ND</t>
  </si>
  <si>
    <t>ERJ-3GEYJ274V</t>
  </si>
  <si>
    <t>RES SMD 270K OHM 5% 1/10W 0603</t>
  </si>
  <si>
    <t>https://industrial.panasonic.com/ww/products/pt/general-purpose-chip-resistors/models/ERJ3GEYJ304V</t>
  </si>
  <si>
    <t>P300KGTR-ND,P300KGCT-ND,P300KGDKR-ND</t>
  </si>
  <si>
    <t>ERJ-3GEYJ304V</t>
  </si>
  <si>
    <t>RES SMD 300K OHM 5% 1/10W 0603</t>
  </si>
  <si>
    <t>https://industrial.panasonic.com/ww/products/pt/general-purpose-chip-resistors/models/ERJ3GEYJ334V</t>
  </si>
  <si>
    <t>P330KGTR-ND,P330KGCT-ND,P330KGDKR-ND</t>
  </si>
  <si>
    <t>ERJ-3GEYJ334V</t>
  </si>
  <si>
    <t>RES SMD 330K OHM 5% 1/10W 0603</t>
  </si>
  <si>
    <t>https://industrial.panasonic.com/ww/products/pt/general-purpose-chip-resistors/models/ERJ3GEYJ364V</t>
  </si>
  <si>
    <t>P360KGTR-ND,P360KGCT-ND,P360KGDKR-ND</t>
  </si>
  <si>
    <t>ERJ-3GEYJ364V</t>
  </si>
  <si>
    <t>RES SMD 360K OHM 5% 1/10W 0603</t>
  </si>
  <si>
    <t>https://industrial.panasonic.com/ww/products/pt/general-purpose-chip-resistors/models/ERJ3GEYJ394V</t>
  </si>
  <si>
    <t>P390KGTR-ND,P390KGCT-ND,P390KGDKR-ND</t>
  </si>
  <si>
    <t>ERJ-3GEYJ394V</t>
  </si>
  <si>
    <t>RES SMD 390K OHM 5% 1/10W 0603</t>
  </si>
  <si>
    <t>https://industrial.panasonic.com/ww/products/pt/general-purpose-chip-resistors/models/ERJ3GEYJ434V</t>
  </si>
  <si>
    <t>P430KGTR-ND,P430KGCT-ND,P430KGDKR-ND</t>
  </si>
  <si>
    <t>ERJ-3GEYJ434V</t>
  </si>
  <si>
    <t>RES SMD 430K OHM 5% 1/10W 0603</t>
  </si>
  <si>
    <t>https://industrial.panasonic.com/ww/products/pt/general-purpose-chip-resistors/models/ERJ3GEYJ474V</t>
  </si>
  <si>
    <t>P470KGTR-ND,P470KGCT-ND,P470KGDKR-ND</t>
  </si>
  <si>
    <t>ERJ-3GEYJ474V</t>
  </si>
  <si>
    <t>RES SMD 470K OHM 5% 1/10W 0603</t>
  </si>
  <si>
    <t>https://industrial.panasonic.com/ww/products/pt/general-purpose-chip-resistors/models/ERJ3GEYJ514V</t>
  </si>
  <si>
    <t>P510KGTR-ND,P510KGCT-ND,P510KGDKR-ND</t>
  </si>
  <si>
    <t>ERJ-3GEYJ514V</t>
  </si>
  <si>
    <t>RES SMD 510K OHM 5% 1/10W 0603</t>
  </si>
  <si>
    <t>https://industrial.panasonic.com/ww/products/pt/general-purpose-chip-resistors/models/ERJ3GEYJ564V</t>
  </si>
  <si>
    <t>P560KGTR-ND,P560KGCT-ND,P560KGDKR-ND</t>
  </si>
  <si>
    <t>ERJ-3GEYJ564V</t>
  </si>
  <si>
    <t>RES SMD 560K OHM 5% 1/10W 0603</t>
  </si>
  <si>
    <t>https://industrial.panasonic.com/ww/products/pt/general-purpose-chip-resistors/models/ERJ3GEYJ624V</t>
  </si>
  <si>
    <t>P620KGTR-ND,P620KGCT-ND,P620KGDKR-ND</t>
  </si>
  <si>
    <t>ERJ-3GEYJ624V</t>
  </si>
  <si>
    <t>RES SMD 620K OHM 5% 1/10W 0603</t>
  </si>
  <si>
    <t>https://industrial.panasonic.com/ww/products/pt/general-purpose-chip-resistors/models/ERJ3GEYJ684V</t>
  </si>
  <si>
    <t>P680KGTR-ND,P680KGCT-ND,P680KGDKR-ND</t>
  </si>
  <si>
    <t>ERJ-3GEYJ684V</t>
  </si>
  <si>
    <t>RES SMD 680K OHM 5% 1/10W 0603</t>
  </si>
  <si>
    <t>https://industrial.panasonic.com/ww/products/pt/general-purpose-chip-resistors/models/ERJ3GEYJ754V</t>
  </si>
  <si>
    <t>P750KGTR-ND,P750KGCT-ND,P750KGDKR-ND</t>
  </si>
  <si>
    <t>ERJ-3GEYJ754V</t>
  </si>
  <si>
    <t>RES SMD 750K OHM 5% 1/10W 0603</t>
  </si>
  <si>
    <t>https://industrial.panasonic.com/ww/products/pt/general-purpose-chip-resistors/models/ERJ3GEYJ824V</t>
  </si>
  <si>
    <t>P820KGTR-ND,P820KGCT-ND,P820KGDKR-ND</t>
  </si>
  <si>
    <t>ERJ-3GEYJ824V</t>
  </si>
  <si>
    <t>RES SMD 820K OHM 5% 1/10W 0603</t>
  </si>
  <si>
    <t>https://industrial.panasonic.com/ww/products/pt/general-purpose-chip-resistors/models/ERJ3GEYJ914V</t>
  </si>
  <si>
    <t>P910KGTR-ND,P910KGCT-ND,P910KGDKR-ND</t>
  </si>
  <si>
    <t>ERJ-3GEYJ914V</t>
  </si>
  <si>
    <t>RES SMD 910K OHM 5% 1/10W 0603</t>
  </si>
  <si>
    <t>https://industrial.panasonic.com/ww/products/pt/general-purpose-chip-resistors/models/ERJ3GEYJ105V</t>
  </si>
  <si>
    <t>P1.0MGTR-ND,P1.0MGCT-ND,P1.0MGDKR-ND</t>
  </si>
  <si>
    <t>ERJ-3GEYJ105V</t>
  </si>
  <si>
    <t>RES SMD 1M OHM 5% 1/10W 0603</t>
  </si>
  <si>
    <t>https://industrial.panasonic.com/ww/products/pt/general-purpose-chip-resistors/models/ERJ3GEYJ115V</t>
  </si>
  <si>
    <t>P1.1MGTR-ND,P1.1MGCT-ND,P1.1MGDKR-ND</t>
  </si>
  <si>
    <t>ERJ-3GEYJ115V</t>
  </si>
  <si>
    <t>RES SMD 1.1M OHM 5% 1/10W 0603</t>
  </si>
  <si>
    <t>https://industrial.panasonic.com/ww/products/pt/general-purpose-chip-resistors/models/ERJ3GEYJ125V</t>
  </si>
  <si>
    <t>P1.2MGTR-ND,P1.2MGCT-ND,P1.2MGDKR-ND</t>
  </si>
  <si>
    <t>ERJ-3GEYJ125V</t>
  </si>
  <si>
    <t>RES SMD 1.2M OHM 5% 1/10W 0603</t>
  </si>
  <si>
    <t>https://industrial.panasonic.com/ww/products/pt/general-purpose-chip-resistors/models/ERJ3GEYJ135V</t>
  </si>
  <si>
    <t>P1.3MGTR-ND,P1.3MGCT-ND,P1.3MGDKR-ND</t>
  </si>
  <si>
    <t>ERJ-3GEYJ135V</t>
  </si>
  <si>
    <t>RES SMD 1.3M OHM 5% 1/10W 0603</t>
  </si>
  <si>
    <t>https://industrial.panasonic.com/ww/products/pt/general-purpose-chip-resistors/models/ERJ3GEYJ155V</t>
  </si>
  <si>
    <t>P1.5MGTR-ND,P1.5MGCT-ND,P1.5MGDKR-ND</t>
  </si>
  <si>
    <t>ERJ-3GEYJ155V</t>
  </si>
  <si>
    <t>RES SMD 1.5M OHM 5% 1/10W 0603</t>
  </si>
  <si>
    <t>https://industrial.panasonic.com/ww/products/pt/general-purpose-chip-resistors/models/ERJ3GEYJ165V</t>
  </si>
  <si>
    <t>P1.6MGTR-ND,P1.6MGCT-ND,P1.6MGDKR-ND</t>
  </si>
  <si>
    <t>ERJ-3GEYJ165V</t>
  </si>
  <si>
    <t>RES SMD 1.6M OHM 5% 1/10W 0603</t>
  </si>
  <si>
    <t>https://industrial.panasonic.com/ww/products/pt/general-purpose-chip-resistors/models/ERJ3GEYJ185V</t>
  </si>
  <si>
    <t>P1.8MGTR-ND,P1.8MGCT-ND,P1.8MGDKR-ND</t>
  </si>
  <si>
    <t>ERJ-3GEYJ185V</t>
  </si>
  <si>
    <t>RES SMD 1.8M OHM 5% 1/10W 0603</t>
  </si>
  <si>
    <t>https://industrial.panasonic.com/ww/products/pt/general-purpose-chip-resistors/models/ERJ3GEYJ205V</t>
  </si>
  <si>
    <t>P2.0MGTR-ND,P2.0MGCT-ND,P2.0MGDKR-ND</t>
  </si>
  <si>
    <t>ERJ-3GEYJ205V</t>
  </si>
  <si>
    <t>RES SMD 2M OHM 5% 1/10W 0603</t>
  </si>
  <si>
    <t>https://industrial.panasonic.com/ww/products/pt/general-purpose-chip-resistors/models/ERJ3GEYJ225V</t>
  </si>
  <si>
    <t>P2.2MGTR-ND,P2.2MGCT-ND,P2.2MGDKR-ND</t>
  </si>
  <si>
    <t>ERJ-3GEYJ225V</t>
  </si>
  <si>
    <t>RES SMD 2.2M OHM 5% 1/10W 0603</t>
  </si>
  <si>
    <t>https://industrial.panasonic.com/ww/products/pt/general-purpose-chip-resistors/models/ERJ3GEYJ245V</t>
  </si>
  <si>
    <t>P2.4MGTR-ND,P2.4MGCT-ND,P2.4MGDKR-ND</t>
  </si>
  <si>
    <t>ERJ-3GEYJ245V</t>
  </si>
  <si>
    <t>RES SMD 2.4M OHM 5% 1/10W 0603</t>
  </si>
  <si>
    <t>https://industrial.panasonic.com/ww/products/pt/general-purpose-chip-resistors/models/ERJ3GEYJ275V</t>
  </si>
  <si>
    <t>P2.7MGTR-ND,P2.7MGCT-ND,P2.7MGDKR-ND</t>
  </si>
  <si>
    <t>ERJ-3GEYJ275V</t>
  </si>
  <si>
    <t>RES SMD 2.7M OHM 5% 1/10W 0603</t>
  </si>
  <si>
    <t>https://industrial.panasonic.com/ww/products/pt/general-purpose-chip-resistors/models/ERJ3GEYJ305V</t>
  </si>
  <si>
    <t>P3.0MGTR-ND,P3.0MGCT-ND,P3.0MGDKR-ND</t>
  </si>
  <si>
    <t>ERJ-3GEYJ305V</t>
  </si>
  <si>
    <t>RES SMD 3M OHM 5% 1/10W 0603</t>
  </si>
  <si>
    <t>https://industrial.panasonic.com/ww/products/pt/general-purpose-chip-resistors/models/ERJ3GEYJ335V</t>
  </si>
  <si>
    <t>P3.3MGTR-ND,P3.3MGCT-ND,P3.3MGDKR-ND</t>
  </si>
  <si>
    <t>ERJ-3GEYJ335V</t>
  </si>
  <si>
    <t>RES SMD 3.3M OHM 5% 1/10W 0603</t>
  </si>
  <si>
    <t>https://industrial.panasonic.com/ww/products/pt/general-purpose-chip-resistors/models/ERJ3GEYJ365V</t>
  </si>
  <si>
    <t>P3.6MGTR-ND,P3.6MGCT-ND,P3.6MGDKR-ND</t>
  </si>
  <si>
    <t>ERJ-3GEYJ365V</t>
  </si>
  <si>
    <t>RES SMD 3.6M OHM 5% 1/10W 0603</t>
  </si>
  <si>
    <t>https://industrial.panasonic.com/ww/products/pt/general-purpose-chip-resistors/models/ERJ3GEYJ395V</t>
  </si>
  <si>
    <t>P3.9MGTR-ND,P3.9MGCT-ND,P3.9MGDKR-ND</t>
  </si>
  <si>
    <t>ERJ-3GEYJ395V</t>
  </si>
  <si>
    <t>RES SMD 3.9M OHM 5% 1/10W 0603</t>
  </si>
  <si>
    <t>https://industrial.panasonic.com/ww/products/pt/general-purpose-chip-resistors/models/ERJ3GEYJ435V</t>
  </si>
  <si>
    <t>P4.3MGTR-ND,P4.3MGCT-ND,P4.3MGDKR-ND</t>
  </si>
  <si>
    <t>ERJ-3GEYJ435V</t>
  </si>
  <si>
    <t>RES SMD 4.3M OHM 5% 1/10W 0603</t>
  </si>
  <si>
    <t>https://industrial.panasonic.com/ww/products/pt/general-purpose-chip-resistors/models/ERJ3GEYJ475V</t>
  </si>
  <si>
    <t>P4.7MGTR-ND,P4.7MGCT-ND,P4.7MGDKR-ND</t>
  </si>
  <si>
    <t>ERJ-3GEYJ475V</t>
  </si>
  <si>
    <t>RES SMD 4.7M OHM 5% 1/10W 0603</t>
  </si>
  <si>
    <t>https://industrial.panasonic.com/ww/products/pt/general-purpose-chip-resistors/models/ERJ3GEYJ515V</t>
  </si>
  <si>
    <t>P5.1MGTR-ND,P5.1MGCT-ND,P5.1MGDKR-ND</t>
  </si>
  <si>
    <t>ERJ-3GEYJ515V</t>
  </si>
  <si>
    <t>RES SMD 5.1M OHM 5% 1/10W 0603</t>
  </si>
  <si>
    <t>https://industrial.panasonic.com/ww/products/pt/general-purpose-chip-resistors/models/ERJ3GEYJ565V</t>
  </si>
  <si>
    <t>P5.6MGTR-ND,P5.6MGCT-ND,P5.6MGDKR-ND</t>
  </si>
  <si>
    <t>ERJ-3GEYJ565V</t>
  </si>
  <si>
    <t>RES SMD 5.6M OHM 5% 1/10W 0603</t>
  </si>
  <si>
    <t>https://industrial.panasonic.com/ww/products/pt/general-purpose-chip-resistors/models/ERJ3GEYJ625V</t>
  </si>
  <si>
    <t>P6.2MGTR-ND,P6.2MGCT-ND,P6.2MGDKR-ND</t>
  </si>
  <si>
    <t>ERJ-3GEYJ625V</t>
  </si>
  <si>
    <t>RES SMD 6.2M OHM 5% 1/10W 0603</t>
  </si>
  <si>
    <t>https://industrial.panasonic.com/ww/products/pt/general-purpose-chip-resistors/models/ERJ3GEYJ685V</t>
  </si>
  <si>
    <t>P6.8MGTR-ND,P6.8MGCT-ND,P6.8MGDKR-ND</t>
  </si>
  <si>
    <t>ERJ-3GEYJ685V</t>
  </si>
  <si>
    <t>RES SMD 6.8M OHM 5% 1/10W 0603</t>
  </si>
  <si>
    <t>https://industrial.panasonic.com/ww/products/pt/general-purpose-chip-resistors/models/ERJ3GEYJ755V</t>
  </si>
  <si>
    <t>P7.5MGTR-ND,P7.5MGCT-ND,P7.5MGDKR-ND</t>
  </si>
  <si>
    <t>ERJ-3GEYJ755V</t>
  </si>
  <si>
    <t>RES SMD 7.5M OHM 5% 1/10W 0603</t>
  </si>
  <si>
    <t>https://industrial.panasonic.com/ww/products/pt/general-purpose-chip-resistors/models/ERJ3GEYJ825V</t>
  </si>
  <si>
    <t>P8.2MGTR-ND,P8.2MGCT-ND,P8.2MGDKR-ND</t>
  </si>
  <si>
    <t>ERJ-3GEYJ825V</t>
  </si>
  <si>
    <t>RES SMD 8.2M OHM 5% 1/10W 0603</t>
  </si>
  <si>
    <t>https://industrial.panasonic.com/ww/products/pt/general-purpose-chip-resistors/models/ERJ3GEYJ915V</t>
  </si>
  <si>
    <t>P9.1MGTR-ND,P9.1MGCT-ND,P9.1MGDKR-ND</t>
  </si>
  <si>
    <t>ERJ-3GEYJ915V</t>
  </si>
  <si>
    <t>RES SMD 9.1M OHM 5% 1/10W 0603</t>
  </si>
  <si>
    <t>https://industrial.panasonic.com/ww/products/pt/general-purpose-chip-resistors/models/ERJ3GEYJ106V</t>
  </si>
  <si>
    <t>P10MGTR-ND,P10MGCT-ND,P10MGDKR-ND</t>
  </si>
  <si>
    <t>ERJ-3GEYJ106V</t>
  </si>
  <si>
    <t>RES SMD 10M OHM 5% 1/10W 0603</t>
  </si>
  <si>
    <t>https://industrial.panasonic.com/ww/products/pt/general-purpose-chip-resistors/models/ERJ6GEYJ1R0V</t>
  </si>
  <si>
    <t>//media.digikey.com/Renders/Panasonic%20Renders/ERJ-0805%20Pkg.jpg</t>
  </si>
  <si>
    <t>P1.0ATR-ND,P1.0ACT-ND,P1.0ADKR-ND</t>
  </si>
  <si>
    <t>ERJ-6GEYJ1R0V</t>
  </si>
  <si>
    <t>RES SMD 1 OHM 5% 1/8W 0805</t>
  </si>
  <si>
    <t>ERJ-6G</t>
  </si>
  <si>
    <t>0.125W, 1/8W</t>
  </si>
  <si>
    <t>0805 (2012 Metric)</t>
  </si>
  <si>
    <t>0.079" L x 0.049" W (2.00mm x 1.25mm)</t>
  </si>
  <si>
    <t>0.028" (0.70mm)</t>
  </si>
  <si>
    <t>https://industrial.panasonic.com/ww/products/pt/general-purpose-chip-resistors/models/ERJ6GEYJ1R1V</t>
  </si>
  <si>
    <t>P1.1ATR-ND,P1.1ACT-ND,P1.1ADKR-ND</t>
  </si>
  <si>
    <t>ERJ-6GEYJ1R1V</t>
  </si>
  <si>
    <t>RES SMD 1.1 OHM 5% 1/8W 0805</t>
  </si>
  <si>
    <t>https://industrial.panasonic.com/ww/products/pt/general-purpose-chip-resistors/models/ERJ6GEYJ1R2V</t>
  </si>
  <si>
    <t>P1.2ATR-ND,P1.2ACT-ND,P1.2ADKR-ND</t>
  </si>
  <si>
    <t>ERJ-6GEYJ1R2V</t>
  </si>
  <si>
    <t>RES SMD 1.2 OHM 5% 1/8W 0805</t>
  </si>
  <si>
    <t>https://industrial.panasonic.com/ww/products/pt/general-purpose-chip-resistors/models/ERJ6GEYJ1R3V</t>
  </si>
  <si>
    <t>P1.3ATR-ND,P1.3ACT-ND,P1.3ADKR-ND</t>
  </si>
  <si>
    <t>ERJ-6GEYJ1R3V</t>
  </si>
  <si>
    <t>RES SMD 1.3 OHM 5% 1/8W 0805</t>
  </si>
  <si>
    <t>https://industrial.panasonic.com/ww/products/pt/general-purpose-chip-resistors/models/ERJ6GEYJ1R5V</t>
  </si>
  <si>
    <t>P1.5ATR-ND,P1.5ACT-ND,P1.5ADKR-ND</t>
  </si>
  <si>
    <t>ERJ-6GEYJ1R5V</t>
  </si>
  <si>
    <t>RES SMD 1.5 OHM 5% 1/8W 0805</t>
  </si>
  <si>
    <t>https://industrial.panasonic.com/ww/products/pt/general-purpose-chip-resistors/models/ERJ6GEYJ1R6V</t>
  </si>
  <si>
    <t>P1.6ATR-ND,P1.6ACT-ND,P1.6ADKR-ND</t>
  </si>
  <si>
    <t>ERJ-6GEYJ1R6V</t>
  </si>
  <si>
    <t>RES SMD 1.6 OHM 5% 1/8W 0805</t>
  </si>
  <si>
    <t>https://industrial.panasonic.com/ww/products/pt/general-purpose-chip-resistors/models/ERJ6GEYJ1R8V</t>
  </si>
  <si>
    <t>P1.8ATR-ND,P1.8ACT-ND,P1.8ADKR-ND</t>
  </si>
  <si>
    <t>ERJ-6GEYJ1R8V</t>
  </si>
  <si>
    <t>RES SMD 1.8 OHM 5% 1/8W 0805</t>
  </si>
  <si>
    <t>https://industrial.panasonic.com/ww/products/pt/general-purpose-chip-resistors/models/ERJ6GEYJ2R0V</t>
  </si>
  <si>
    <t>P2.0ATR-ND,P2.0ACT-ND,P2.0ADKR-ND</t>
  </si>
  <si>
    <t>ERJ-6GEYJ2R0V</t>
  </si>
  <si>
    <t>RES SMD 2 OHM 5% 1/8W 0805</t>
  </si>
  <si>
    <t>https://industrial.panasonic.com/ww/products/pt/general-purpose-chip-resistors/models/ERJ6GEYJ2R2V</t>
  </si>
  <si>
    <t>P2.2ATR-ND,P2.2ACT-ND,P2.2ADKR-ND</t>
  </si>
  <si>
    <t>ERJ-6GEYJ2R2V</t>
  </si>
  <si>
    <t>RES SMD 2.2 OHM 5% 1/8W 0805</t>
  </si>
  <si>
    <t>https://industrial.panasonic.com/ww/products/pt/general-purpose-chip-resistors/models/ERJ6GEYJ2R4V</t>
  </si>
  <si>
    <t>P2.4ATR-ND,P2.4ACT-ND,P2.4ADKR-ND</t>
  </si>
  <si>
    <t>ERJ-6GEYJ2R4V</t>
  </si>
  <si>
    <t>RES SMD 2.4 OHM 5% 1/8W 0805</t>
  </si>
  <si>
    <t>https://industrial.panasonic.com/ww/products/pt/general-purpose-chip-resistors/models/ERJ6GEYJ2R7V</t>
  </si>
  <si>
    <t>P2.7ATR-ND,P2.7ACT-ND,P2.7ADKR-ND</t>
  </si>
  <si>
    <t>ERJ-6GEYJ2R7V</t>
  </si>
  <si>
    <t>RES SMD 2.7 OHM 5% 1/8W 0805</t>
  </si>
  <si>
    <t>https://industrial.panasonic.com/ww/products/pt/general-purpose-chip-resistors/models/ERJ6GEYJ3R0V</t>
  </si>
  <si>
    <t>P3.0ATR-ND,P3.0ACT-ND,P3.0ADKR-ND</t>
  </si>
  <si>
    <t>ERJ-6GEYJ3R0V</t>
  </si>
  <si>
    <t>RES SMD 3 OHM 5% 1/8W 0805</t>
  </si>
  <si>
    <t>https://industrial.panasonic.com/ww/products/pt/general-purpose-chip-resistors/models/ERJ6GEYJ3R3V</t>
  </si>
  <si>
    <t>P3.3ATR-ND,P3.3ACT-ND,P3.3ADKR-ND</t>
  </si>
  <si>
    <t>ERJ-6GEYJ3R3V</t>
  </si>
  <si>
    <t>RES SMD 3.3 OHM 5% 1/8W 0805</t>
  </si>
  <si>
    <t>https://industrial.panasonic.com/ww/products/pt/general-purpose-chip-resistors/models/ERJ6GEYJ3R6V</t>
  </si>
  <si>
    <t>P3.6ATR-ND,P3.6ACT-ND,P3.6ADKR-ND</t>
  </si>
  <si>
    <t>ERJ-6GEYJ3R6V</t>
  </si>
  <si>
    <t>RES SMD 3.6 OHM 5% 1/8W 0805</t>
  </si>
  <si>
    <t>https://industrial.panasonic.com/ww/products/pt/general-purpose-chip-resistors/models/ERJ6GEYJ3R9V</t>
  </si>
  <si>
    <t>P3.9ATR-ND,P3.9ACT-ND,P3.9ADKR-ND</t>
  </si>
  <si>
    <t>ERJ-6GEYJ3R9V</t>
  </si>
  <si>
    <t>RES SMD 3.9 OHM 5% 1/8W 0805</t>
  </si>
  <si>
    <t>https://industrial.panasonic.com/ww/products/pt/general-purpose-chip-resistors/models/ERJ6GEYJ4R3V</t>
  </si>
  <si>
    <t>P4.3ATR-ND,P4.3ACT-ND,P4.3ADKR-ND</t>
  </si>
  <si>
    <t>ERJ-6GEYJ4R3V</t>
  </si>
  <si>
    <t>RES SMD 4.3 OHM 5% 1/8W 0805</t>
  </si>
  <si>
    <t>https://industrial.panasonic.com/ww/products/pt/general-purpose-chip-resistors/models/ERJ6GEYJ4R7V</t>
  </si>
  <si>
    <t>P4.7ATR-ND,P4.7ACT-ND,P4.7ADKR-ND</t>
  </si>
  <si>
    <t>ERJ-6GEYJ4R7V</t>
  </si>
  <si>
    <t>RES SMD 4.7 OHM 5% 1/8W 0805</t>
  </si>
  <si>
    <t>https://industrial.panasonic.com/ww/products/pt/general-purpose-chip-resistors/models/ERJ6GEYJ5R1V</t>
  </si>
  <si>
    <t>P5.1ATR-ND,P5.1ACT-ND,P5.1ADKR-ND</t>
  </si>
  <si>
    <t>ERJ-6GEYJ5R1V</t>
  </si>
  <si>
    <t>RES SMD 5.1 OHM 5% 1/8W 0805</t>
  </si>
  <si>
    <t>https://industrial.panasonic.com/ww/products/pt/general-purpose-chip-resistors/models/ERJ6GEYJ5R6V</t>
  </si>
  <si>
    <t>P5.6ATR-ND,P5.6ACT-ND,P5.6ADKR-ND</t>
  </si>
  <si>
    <t>ERJ-6GEYJ5R6V</t>
  </si>
  <si>
    <t>RES SMD 5.6 OHM 5% 1/8W 0805</t>
  </si>
  <si>
    <t>https://industrial.panasonic.com/ww/products/pt/general-purpose-chip-resistors/models/ERJ6GEYJ6R2V</t>
  </si>
  <si>
    <t>P6.2ATR-ND,P6.2ACT-ND,P6.2ADKR-ND</t>
  </si>
  <si>
    <t>ERJ-6GEYJ6R2V</t>
  </si>
  <si>
    <t>RES SMD 6.2 OHM 5% 1/8W 0805</t>
  </si>
  <si>
    <t>https://industrial.panasonic.com/ww/products/pt/general-purpose-chip-resistors/models/ERJ6GEYJ6R8V</t>
  </si>
  <si>
    <t>P6.8ATR-ND,P6.8ACT-ND,P6.8ADKR-ND</t>
  </si>
  <si>
    <t>ERJ-6GEYJ6R8V</t>
  </si>
  <si>
    <t>RES SMD 6.8 OHM 5% 1/8W 0805</t>
  </si>
  <si>
    <t>https://industrial.panasonic.com/ww/products/pt/general-purpose-chip-resistors/models/ERJ6GEYJ7R5V</t>
  </si>
  <si>
    <t>P7.5ATR-ND,P7.5ACT-ND,P7.5ADKR-ND</t>
  </si>
  <si>
    <t>ERJ-6GEYJ7R5V</t>
  </si>
  <si>
    <t>RES SMD 7.5 OHM 5% 1/8W 0805</t>
  </si>
  <si>
    <t>https://industrial.panasonic.com/ww/products/pt/general-purpose-chip-resistors/models/ERJ6GEYJ8R2V</t>
  </si>
  <si>
    <t>P8.2ATR-ND,P8.2ACT-ND,P8.2ADKR-ND</t>
  </si>
  <si>
    <t>ERJ-6GEYJ8R2V</t>
  </si>
  <si>
    <t>RES SMD 8.2 OHM 5% 1/8W 0805</t>
  </si>
  <si>
    <t>https://industrial.panasonic.com/ww/products/pt/general-purpose-chip-resistors/models/ERJ6GEYJ9R1V</t>
  </si>
  <si>
    <t>P9.1ATR-ND,P9.1ACT-ND,P9.1ADKR-ND</t>
  </si>
  <si>
    <t>ERJ-6GEYJ9R1V</t>
  </si>
  <si>
    <t>RES SMD 9.1 OHM 5% 1/8W 0805</t>
  </si>
  <si>
    <t>https://industrial.panasonic.com/ww/products/pt/general-purpose-chip-resistors/models/ERJ6GEYJ100V</t>
  </si>
  <si>
    <t>P10ATR-ND,P10ACT-ND,P10ADKR-ND</t>
  </si>
  <si>
    <t>ERJ-6GEYJ100V</t>
  </si>
  <si>
    <t>RES SMD 10 OHM 5% 1/8W 0805</t>
  </si>
  <si>
    <t>https://industrial.panasonic.com/ww/products/pt/general-purpose-chip-resistors/models/ERJ6GEYJ110V</t>
  </si>
  <si>
    <t>P11ATR-ND,P11ACT-ND,P11ADKR-ND</t>
  </si>
  <si>
    <t>ERJ-6GEYJ110V</t>
  </si>
  <si>
    <t>RES SMD 11 OHM 5% 1/8W 0805</t>
  </si>
  <si>
    <t>https://industrial.panasonic.com/ww/products/pt/general-purpose-chip-resistors/models/ERJ6GEYJ120V</t>
  </si>
  <si>
    <t>P12ATR-ND,P12ACT-ND,P12ADKR-ND</t>
  </si>
  <si>
    <t>ERJ-6GEYJ120V</t>
  </si>
  <si>
    <t>RES SMD 12 OHM 5% 1/8W 0805</t>
  </si>
  <si>
    <t>https://industrial.panasonic.com/ww/products/pt/general-purpose-chip-resistors/models/ERJ6GEYJ130V</t>
  </si>
  <si>
    <t>P13ATR-ND,P13ACT-ND,P13ADKR-ND</t>
  </si>
  <si>
    <t>ERJ-6GEYJ130V</t>
  </si>
  <si>
    <t>RES SMD 13 OHM 5% 1/8W 0805</t>
  </si>
  <si>
    <t>https://industrial.panasonic.com/ww/products/pt/general-purpose-chip-resistors/models/ERJ6GEYJ150V</t>
  </si>
  <si>
    <t>P15ATR-ND,P15ACT-ND,P15ADKR-ND</t>
  </si>
  <si>
    <t>ERJ-6GEYJ150V</t>
  </si>
  <si>
    <t>RES SMD 15 OHM 5% 1/8W 0805</t>
  </si>
  <si>
    <t>https://industrial.panasonic.com/ww/products/pt/general-purpose-chip-resistors/models/ERJ6GEYJ160V</t>
  </si>
  <si>
    <t>P16ATR-ND,P16ACT-ND,P16ADKR-ND</t>
  </si>
  <si>
    <t>ERJ-6GEYJ160V</t>
  </si>
  <si>
    <t>RES SMD 16 OHM 5% 1/8W 0805</t>
  </si>
  <si>
    <t>https://industrial.panasonic.com/ww/products/pt/general-purpose-chip-resistors/models/ERJ6GEYJ180V</t>
  </si>
  <si>
    <t>P18ATR-ND,P18ACT-ND,P18ADKR-ND</t>
  </si>
  <si>
    <t>ERJ-6GEYJ180V</t>
  </si>
  <si>
    <t>RES SMD 18 OHM 5% 1/8W 0805</t>
  </si>
  <si>
    <t>https://industrial.panasonic.com/ww/products/pt/general-purpose-chip-resistors/models/ERJ6GEYJ200V</t>
  </si>
  <si>
    <t>P20ATR-ND,P20ACT-ND,P20ADKR-ND</t>
  </si>
  <si>
    <t>ERJ-6GEYJ200V</t>
  </si>
  <si>
    <t>RES SMD 20 OHM 5% 1/8W 0805</t>
  </si>
  <si>
    <t>https://industrial.panasonic.com/ww/products/pt/general-purpose-chip-resistors/models/ERJ6GEYJ220V</t>
  </si>
  <si>
    <t>P22ATR-ND,P22ACT-ND,P22ADKR-ND</t>
  </si>
  <si>
    <t>ERJ-6GEYJ220V</t>
  </si>
  <si>
    <t>RES SMD 22 OHM 5% 1/8W 0805</t>
  </si>
  <si>
    <t>https://industrial.panasonic.com/ww/products/pt/general-purpose-chip-resistors/models/ERJ6GEYJ240V</t>
  </si>
  <si>
    <t>P24ATR-ND,P24ACT-ND,P24ADKR-ND</t>
  </si>
  <si>
    <t>ERJ-6GEYJ240V</t>
  </si>
  <si>
    <t>RES SMD 24 OHM 5% 1/8W 0805</t>
  </si>
  <si>
    <t>https://industrial.panasonic.com/ww/products/pt/general-purpose-chip-resistors/models/ERJ6GEYJ270V</t>
  </si>
  <si>
    <t>P27ATR-ND,P27ACT-ND,P27ADKR-ND</t>
  </si>
  <si>
    <t>ERJ-6GEYJ270V</t>
  </si>
  <si>
    <t>RES SMD 27 OHM 5% 1/8W 0805</t>
  </si>
  <si>
    <t>https://industrial.panasonic.com/ww/products/pt/general-purpose-chip-resistors/models/ERJ6GEYJ300V</t>
  </si>
  <si>
    <t>P30ATR-ND,P30ACT-ND,P30ADKR-ND</t>
  </si>
  <si>
    <t>ERJ-6GEYJ300V</t>
  </si>
  <si>
    <t>RES SMD 30 OHM 5% 1/8W 0805</t>
  </si>
  <si>
    <t>https://industrial.panasonic.com/ww/products/pt/general-purpose-chip-resistors/models/ERJ6GEYJ330V</t>
  </si>
  <si>
    <t>P33ATR-ND,P33ACT-ND,P33ADKR-ND</t>
  </si>
  <si>
    <t>ERJ-6GEYJ330V</t>
  </si>
  <si>
    <t>RES SMD 33 OHM 5% 1/8W 0805</t>
  </si>
  <si>
    <t>https://industrial.panasonic.com/ww/products/pt/general-purpose-chip-resistors/models/ERJ6GEYJ360V</t>
  </si>
  <si>
    <t>P36ATR-ND,P36ACT-ND,P36ADKR-ND</t>
  </si>
  <si>
    <t>ERJ-6GEYJ360V</t>
  </si>
  <si>
    <t>RES SMD 36 OHM 5% 1/8W 0805</t>
  </si>
  <si>
    <t>https://industrial.panasonic.com/ww/products/pt/general-purpose-chip-resistors/models/ERJ6GEYJ390V</t>
  </si>
  <si>
    <t>P39ATR-ND,P39ACT-ND,P39ADKR-ND</t>
  </si>
  <si>
    <t>ERJ-6GEYJ390V</t>
  </si>
  <si>
    <t>RES SMD 39 OHM 5% 1/8W 0805</t>
  </si>
  <si>
    <t>https://industrial.panasonic.com/ww/products/pt/general-purpose-chip-resistors/models/ERJ6GEYJ430V</t>
  </si>
  <si>
    <t>P43ATR-ND,P43ACT-ND,P43ADKR-ND</t>
  </si>
  <si>
    <t>ERJ-6GEYJ430V</t>
  </si>
  <si>
    <t>RES SMD 43 OHM 5% 1/8W 0805</t>
  </si>
  <si>
    <t>https://industrial.panasonic.com/ww/products/pt/general-purpose-chip-resistors/models/ERJ6GEYJ470V</t>
  </si>
  <si>
    <t>P47ATR-ND,P47ACT-ND,P47ADKR-ND</t>
  </si>
  <si>
    <t>ERJ-6GEYJ470V</t>
  </si>
  <si>
    <t>RES SMD 47 OHM 5% 1/8W 0805</t>
  </si>
  <si>
    <t>https://industrial.panasonic.com/ww/products/pt/general-purpose-chip-resistors/models/ERJ6GEYJ510V</t>
  </si>
  <si>
    <t>P51ATR-ND,P51ACT-ND,P51ADKR-ND</t>
  </si>
  <si>
    <t>ERJ-6GEYJ510V</t>
  </si>
  <si>
    <t>RES SMD 51 OHM 5% 1/8W 0805</t>
  </si>
  <si>
    <t>https://industrial.panasonic.com/ww/products/pt/general-purpose-chip-resistors/models/ERJ6GEYJ560V</t>
  </si>
  <si>
    <t>P56ATR-ND,P56ACT-ND,P56ADKR-ND</t>
  </si>
  <si>
    <t>ERJ-6GEYJ560V</t>
  </si>
  <si>
    <t>RES SMD 56 OHM 5% 1/8W 0805</t>
  </si>
  <si>
    <t>https://industrial.panasonic.com/ww/products/pt/general-purpose-chip-resistors/models/ERJ6GEYJ620V</t>
  </si>
  <si>
    <t>P62ATR-ND,P62ACT-ND,P62ADKR-ND</t>
  </si>
  <si>
    <t>ERJ-6GEYJ620V</t>
  </si>
  <si>
    <t>RES SMD 62 OHM 5% 1/8W 0805</t>
  </si>
  <si>
    <t>https://industrial.panasonic.com/ww/products/pt/general-purpose-chip-resistors/models/ERJ6GEYJ680V</t>
  </si>
  <si>
    <t>P68ATR-ND,P68ACT-ND,P68ADKR-ND</t>
  </si>
  <si>
    <t>ERJ-6GEYJ680V</t>
  </si>
  <si>
    <t>RES SMD 68 OHM 5% 1/8W 0805</t>
  </si>
  <si>
    <t>https://industrial.panasonic.com/ww/products/pt/general-purpose-chip-resistors/models/ERJ6GEYJ750V</t>
  </si>
  <si>
    <t>P75ATR-ND,P75ACT-ND,P75ADKR-ND</t>
  </si>
  <si>
    <t>ERJ-6GEYJ750V</t>
  </si>
  <si>
    <t>RES SMD 75 OHM 5% 1/8W 0805</t>
  </si>
  <si>
    <t>https://industrial.panasonic.com/ww/products/pt/general-purpose-chip-resistors/models/ERJ6GEYJ820V</t>
  </si>
  <si>
    <t>P82ATR-ND,P82ACT-ND,P82ADKR-ND</t>
  </si>
  <si>
    <t>ERJ-6GEYJ820V</t>
  </si>
  <si>
    <t>RES SMD 82 OHM 5% 1/8W 0805</t>
  </si>
  <si>
    <t>https://industrial.panasonic.com/ww/products/pt/general-purpose-chip-resistors/models/ERJ6GEYJ910V</t>
  </si>
  <si>
    <t>P91ATR-ND,P91ACT-ND,P91ADKR-ND</t>
  </si>
  <si>
    <t>ERJ-6GEYJ910V</t>
  </si>
  <si>
    <t>RES SMD 91 OHM 5% 1/8W 0805</t>
  </si>
  <si>
    <t>https://industrial.panasonic.com/ww/products/pt/general-purpose-chip-resistors/models/ERJ6GEYJ101V</t>
  </si>
  <si>
    <t>P100ATR-ND,P100ACT-ND,P100ADKR-ND</t>
  </si>
  <si>
    <t>ERJ-6GEYJ101V</t>
  </si>
  <si>
    <t>RES SMD 100 OHM 5% 1/8W 0805</t>
  </si>
  <si>
    <t>https://industrial.panasonic.com/ww/products/pt/general-purpose-chip-resistors/models/ERJ6GEYJ111V</t>
  </si>
  <si>
    <t>P110ATR-ND,P110ACT-ND,P110ADKR-ND</t>
  </si>
  <si>
    <t>ERJ-6GEYJ111V</t>
  </si>
  <si>
    <t>RES SMD 110 OHM 5% 1/8W 0805</t>
  </si>
  <si>
    <t>https://industrial.panasonic.com/ww/products/pt/general-purpose-chip-resistors/models/ERJ6GEYJ121V</t>
  </si>
  <si>
    <t>P120ATR-ND,P120ACT-ND,P120ADKR-ND</t>
  </si>
  <si>
    <t>ERJ-6GEYJ121V</t>
  </si>
  <si>
    <t>RES SMD 120 OHM 5% 1/8W 0805</t>
  </si>
  <si>
    <t>https://industrial.panasonic.com/ww/products/pt/general-purpose-chip-resistors/models/ERJ6GEYJ131V</t>
  </si>
  <si>
    <t>P130ATR-ND,P130ACT-ND,P130ADKR-ND</t>
  </si>
  <si>
    <t>ERJ-6GEYJ131V</t>
  </si>
  <si>
    <t>RES SMD 130 OHM 5% 1/8W 0805</t>
  </si>
  <si>
    <t>https://industrial.panasonic.com/ww/products/pt/general-purpose-chip-resistors/models/ERJ6GEYJ151V</t>
  </si>
  <si>
    <t>P150ATR-ND,P150ACT-ND,P150ADKR-ND</t>
  </si>
  <si>
    <t>ERJ-6GEYJ151V</t>
  </si>
  <si>
    <t>RES SMD 150 OHM 5% 1/8W 0805</t>
  </si>
  <si>
    <t>https://industrial.panasonic.com/ww/products/pt/general-purpose-chip-resistors/models/ERJ6GEYJ161V</t>
  </si>
  <si>
    <t>P160ATR-ND,P160ACT-ND,P160ADKR-ND</t>
  </si>
  <si>
    <t>ERJ-6GEYJ161V</t>
  </si>
  <si>
    <t>RES SMD 160 OHM 5% 1/8W 0805</t>
  </si>
  <si>
    <t>https://industrial.panasonic.com/ww/products/pt/general-purpose-chip-resistors/models/ERJ6GEYJ181V</t>
  </si>
  <si>
    <t>P180ATR-ND,P180ACT-ND,P180ADKR-ND</t>
  </si>
  <si>
    <t>ERJ-6GEYJ181V</t>
  </si>
  <si>
    <t>RES SMD 180 OHM 5% 1/8W 0805</t>
  </si>
  <si>
    <t>https://industrial.panasonic.com/ww/products/pt/general-purpose-chip-resistors/models/ERJ6GEYJ201V</t>
  </si>
  <si>
    <t>P200ATR-ND,P200ACT-ND,P200ADKR-ND</t>
  </si>
  <si>
    <t>ERJ-6GEYJ201V</t>
  </si>
  <si>
    <t>RES SMD 200 OHM 5% 1/8W 0805</t>
  </si>
  <si>
    <t>https://industrial.panasonic.com/ww/products/pt/general-purpose-chip-resistors/models/ERJ6GEYJ221V</t>
  </si>
  <si>
    <t>P220ATR-ND,P220ACT-ND,P220ADKR-ND</t>
  </si>
  <si>
    <t>ERJ-6GEYJ221V</t>
  </si>
  <si>
    <t>RES SMD 220 OHM 5% 1/8W 0805</t>
  </si>
  <si>
    <t>https://industrial.panasonic.com/ww/products/pt/general-purpose-chip-resistors/models/ERJ6GEYJ241V</t>
  </si>
  <si>
    <t>P240ATR-ND,P240ACT-ND,P240ADKR-ND</t>
  </si>
  <si>
    <t>ERJ-6GEYJ241V</t>
  </si>
  <si>
    <t>RES SMD 240 OHM 5% 1/8W 0805</t>
  </si>
  <si>
    <t>https://industrial.panasonic.com/ww/products/pt/general-purpose-chip-resistors/models/ERJ6GEYJ271V</t>
  </si>
  <si>
    <t>P270ATR-ND,P270ACT-ND,P270ADKR-ND</t>
  </si>
  <si>
    <t>ERJ-6GEYJ271V</t>
  </si>
  <si>
    <t>RES SMD 270 OHM 5% 1/8W 0805</t>
  </si>
  <si>
    <t>https://industrial.panasonic.com/ww/products/pt/general-purpose-chip-resistors/models/ERJ6GEYJ301V</t>
  </si>
  <si>
    <t>P300ATR-ND,P300ACT-ND,P300ADKR-ND</t>
  </si>
  <si>
    <t>ERJ-6GEYJ301V</t>
  </si>
  <si>
    <t>RES SMD 300 OHM 5% 1/8W 0805</t>
  </si>
  <si>
    <t>https://industrial.panasonic.com/ww/products/pt/general-purpose-chip-resistors/models/ERJ6GEYJ331V</t>
  </si>
  <si>
    <t>P330ATR-ND,P330ACT-ND,P330ADKR-ND</t>
  </si>
  <si>
    <t>ERJ-6GEYJ331V</t>
  </si>
  <si>
    <t>RES SMD 330 OHM 5% 1/8W 0805</t>
  </si>
  <si>
    <t>https://industrial.panasonic.com/ww/products/pt/general-purpose-chip-resistors/models/ERJ6GEYJ361V</t>
  </si>
  <si>
    <t>P360ATR-ND,P360ACT-ND,P360ADKR-ND</t>
  </si>
  <si>
    <t>ERJ-6GEYJ361V</t>
  </si>
  <si>
    <t>RES SMD 360 OHM 5% 1/8W 0805</t>
  </si>
  <si>
    <t>https://industrial.panasonic.com/ww/products/pt/general-purpose-chip-resistors/models/ERJ6GEYJ391V</t>
  </si>
  <si>
    <t>P390ATR-ND,P390ACT-ND,P390ADKR-ND</t>
  </si>
  <si>
    <t>ERJ-6GEYJ391V</t>
  </si>
  <si>
    <t>RES SMD 390 OHM 5% 1/8W 0805</t>
  </si>
  <si>
    <t>https://industrial.panasonic.com/ww/products/pt/general-purpose-chip-resistors/models/ERJ6GEYJ431V</t>
  </si>
  <si>
    <t>P430ATR-ND,P430ACT-ND,P430ADKR-ND</t>
  </si>
  <si>
    <t>ERJ-6GEYJ431V</t>
  </si>
  <si>
    <t>RES SMD 430 OHM 5% 1/8W 0805</t>
  </si>
  <si>
    <t>https://industrial.panasonic.com/ww/products/pt/general-purpose-chip-resistors/models/ERJ6GEYJ471V</t>
  </si>
  <si>
    <t>P470ATR-ND,P470ACT-ND,P470ADKR-ND</t>
  </si>
  <si>
    <t>ERJ-6GEYJ471V</t>
  </si>
  <si>
    <t>RES SMD 470 OHM 5% 1/8W 0805</t>
  </si>
  <si>
    <t>https://industrial.panasonic.com/ww/products/pt/general-purpose-chip-resistors/models/ERJ6GEYJ511V</t>
  </si>
  <si>
    <t>P510ATR-ND,P510ACT-ND,P510ADKR-ND</t>
  </si>
  <si>
    <t>ERJ-6GEYJ511V</t>
  </si>
  <si>
    <t>RES SMD 510 OHM 5% 1/8W 0805</t>
  </si>
  <si>
    <t>https://industrial.panasonic.com/ww/products/pt/general-purpose-chip-resistors/models/ERJ6GEYJ561V</t>
  </si>
  <si>
    <t>P560ATR-ND,P560ACT-ND,P560ADKR-ND</t>
  </si>
  <si>
    <t>ERJ-6GEYJ561V</t>
  </si>
  <si>
    <t>RES SMD 560 OHM 5% 1/8W 0805</t>
  </si>
  <si>
    <t>https://industrial.panasonic.com/ww/products/pt/general-purpose-chip-resistors/models/ERJ6GEYJ621V</t>
  </si>
  <si>
    <t>P620ATR-ND,P620ACT-ND,P620ADKR-ND</t>
  </si>
  <si>
    <t>ERJ-6GEYJ621V</t>
  </si>
  <si>
    <t>RES SMD 620 OHM 5% 1/8W 0805</t>
  </si>
  <si>
    <t>https://industrial.panasonic.com/ww/products/pt/general-purpose-chip-resistors/models/ERJ6GEYJ681V</t>
  </si>
  <si>
    <t>P680ATR-ND,P680ACT-ND,P680ADKR-ND</t>
  </si>
  <si>
    <t>ERJ-6GEYJ681V</t>
  </si>
  <si>
    <t>RES SMD 680 OHM 5% 1/8W 0805</t>
  </si>
  <si>
    <t>https://industrial.panasonic.com/ww/products/pt/general-purpose-chip-resistors/models/ERJ6GEYJ751V</t>
  </si>
  <si>
    <t>P750ATR-ND,P750ACT-ND,P750ADKR-ND</t>
  </si>
  <si>
    <t>ERJ-6GEYJ751V</t>
  </si>
  <si>
    <t>RES SMD 750 OHM 5% 1/8W 0805</t>
  </si>
  <si>
    <t>https://industrial.panasonic.com/ww/products/pt/general-purpose-chip-resistors/models/ERJ6GEYJ821V</t>
  </si>
  <si>
    <t>P820ATR-ND,P820ACT-ND,P820ADKR-ND</t>
  </si>
  <si>
    <t>ERJ-6GEYJ821V</t>
  </si>
  <si>
    <t>RES SMD 820 OHM 5% 1/8W 0805</t>
  </si>
  <si>
    <t>https://industrial.panasonic.com/ww/products/pt/general-purpose-chip-resistors/models/ERJ6GEYJ911V</t>
  </si>
  <si>
    <t>P910ATR-ND,P910ACT-ND,P910ADKR-ND</t>
  </si>
  <si>
    <t>ERJ-6GEYJ911V</t>
  </si>
  <si>
    <t>RES SMD 910 OHM 5% 1/8W 0805</t>
  </si>
  <si>
    <t>https://industrial.panasonic.com/ww/products/pt/general-purpose-chip-resistors/models/ERJ6GEYJ102V</t>
  </si>
  <si>
    <t>P1.0KATR-ND,P1.0KACT-ND,P1.0KADKR-ND</t>
  </si>
  <si>
    <t>ERJ-6GEYJ102V</t>
  </si>
  <si>
    <t>RES SMD 1K OHM 5% 1/8W 0805</t>
  </si>
  <si>
    <t>https://industrial.panasonic.com/ww/products/pt/general-purpose-chip-resistors/models/ERJ6GEYJ112V</t>
  </si>
  <si>
    <t>P1.1KATR-ND,P1.1KACT-ND,P1.1KADKR-ND</t>
  </si>
  <si>
    <t>ERJ-6GEYJ112V</t>
  </si>
  <si>
    <t>RES SMD 1.1K OHM 5% 1/8W 0805</t>
  </si>
  <si>
    <t>https://industrial.panasonic.com/ww/products/pt/general-purpose-chip-resistors/models/ERJ6GEYJ122V</t>
  </si>
  <si>
    <t>P1.2KATR-ND,P1.2KACT-ND,P1.2KADKR-ND</t>
  </si>
  <si>
    <t>ERJ-6GEYJ122V</t>
  </si>
  <si>
    <t>RES SMD 1.2K OHM 5% 1/8W 0805</t>
  </si>
  <si>
    <t>P1.3KATR-ND,P1.3KACT-ND,P1.3KADKR-ND</t>
  </si>
  <si>
    <t>ERJ-6GEYJ132V</t>
  </si>
  <si>
    <t>RES SMD 1.3K OHM 5% 1/8W 0805</t>
  </si>
  <si>
    <t>https://industrial.panasonic.com/ww/products/pt/general-purpose-chip-resistors/models/ERJ6GEYJ152V</t>
  </si>
  <si>
    <t>P1.5KATR-ND,P1.5KACT-ND,P1.5KADKR-ND</t>
  </si>
  <si>
    <t>ERJ-6GEYJ152V</t>
  </si>
  <si>
    <t>RES SMD 1.5K OHM 5% 1/8W 0805</t>
  </si>
  <si>
    <t>https://industrial.panasonic.com/ww/products/pt/general-purpose-chip-resistors/models/ERJ6GEYJ162V</t>
  </si>
  <si>
    <t>P1.6KATR-ND,P1.6KACT-ND,P1.6KADKR-ND</t>
  </si>
  <si>
    <t>ERJ-6GEYJ162V</t>
  </si>
  <si>
    <t>RES SMD 1.6K OHM 5% 1/8W 0805</t>
  </si>
  <si>
    <t>https://industrial.panasonic.com/ww/products/pt/general-purpose-chip-resistors/models/ERJ6GEYJ182V</t>
  </si>
  <si>
    <t>P1.8KATR-ND,P1.8KACT-ND,P1.8KADKR-ND</t>
  </si>
  <si>
    <t>ERJ-6GEYJ182V</t>
  </si>
  <si>
    <t>RES SMD 1.8K OHM 5% 1/8W 0805</t>
  </si>
  <si>
    <t>https://industrial.panasonic.com/ww/products/pt/general-purpose-chip-resistors/models/ERJ6GEYJ202V</t>
  </si>
  <si>
    <t>P2.0KATR-ND,P2.0KACT-ND,P2.0KADKR-ND</t>
  </si>
  <si>
    <t>ERJ-6GEYJ202V</t>
  </si>
  <si>
    <t>RES SMD 2K OHM 5% 1/8W 0805</t>
  </si>
  <si>
    <t>https://industrial.panasonic.com/ww/products/pt/general-purpose-chip-resistors/models/ERJ6GEYJ222V</t>
  </si>
  <si>
    <t>P2.2KATR-ND,P2.2KACT-ND,P2.2KADKR-ND</t>
  </si>
  <si>
    <t>ERJ-6GEYJ222V</t>
  </si>
  <si>
    <t>RES SMD 2.2K OHM 5% 1/8W 0805</t>
  </si>
  <si>
    <t>https://industrial.panasonic.com/ww/products/pt/general-purpose-chip-resistors/models/ERJ6GEYJ242V</t>
  </si>
  <si>
    <t>P2.4KATR-ND,P2.4KACT-ND,P2.4KADKR-ND</t>
  </si>
  <si>
    <t>ERJ-6GEYJ242V</t>
  </si>
  <si>
    <t>RES SMD 2.4K OHM 5% 1/8W 0805</t>
  </si>
  <si>
    <t>https://industrial.panasonic.com/ww/products/pt/general-purpose-chip-resistors/models/ERJ6GEYJ272V</t>
  </si>
  <si>
    <t>P2.7KATR-ND,P2.7KACT-ND,P2.7KADKR-ND</t>
  </si>
  <si>
    <t>ERJ-6GEYJ272V</t>
  </si>
  <si>
    <t>RES SMD 2.7K OHM 5% 1/8W 0805</t>
  </si>
  <si>
    <t>https://industrial.panasonic.com/ww/products/pt/general-purpose-chip-resistors/models/ERJ6GEYJ302V</t>
  </si>
  <si>
    <t>P3.0KATR-ND,P3.0KACT-ND,P3.0KADKR-ND</t>
  </si>
  <si>
    <t>ERJ-6GEYJ302V</t>
  </si>
  <si>
    <t>RES SMD 3K OHM 5% 1/8W 0805</t>
  </si>
  <si>
    <t>https://industrial.panasonic.com/ww/products/pt/general-purpose-chip-resistors/models/ERJ6GEYJ332V</t>
  </si>
  <si>
    <t>P3.3KATR-ND,P3.3KACT-ND,P3.3KADKR-ND</t>
  </si>
  <si>
    <t>ERJ-6GEYJ332V</t>
  </si>
  <si>
    <t>RES SMD 3.3K OHM 5% 1/8W 0805</t>
  </si>
  <si>
    <t>https://industrial.panasonic.com/ww/products/pt/general-purpose-chip-resistors/models/ERJ6GEYJ362V</t>
  </si>
  <si>
    <t>P3.6KATR-ND,P3.6KACT-ND,P3.6KADKR-ND</t>
  </si>
  <si>
    <t>ERJ-6GEYJ362V</t>
  </si>
  <si>
    <t>RES SMD 3.6K OHM 5% 1/8W 0805</t>
  </si>
  <si>
    <t>https://industrial.panasonic.com/ww/products/pt/general-purpose-chip-resistors/models/ERJ6GEYJ392V</t>
  </si>
  <si>
    <t>P3.9KATR-ND,P3.9KACT-ND,P3.9KADKR-ND</t>
  </si>
  <si>
    <t>ERJ-6GEYJ392V</t>
  </si>
  <si>
    <t>RES SMD 3.9K OHM 5% 1/8W 0805</t>
  </si>
  <si>
    <t>https://industrial.panasonic.com/ww/products/pt/general-purpose-chip-resistors/models/ERJ6GEYJ432V</t>
  </si>
  <si>
    <t>P4.3KATR-ND,P4.3KACT-ND,P4.3KADKR-ND</t>
  </si>
  <si>
    <t>ERJ-6GEYJ432V</t>
  </si>
  <si>
    <t>RES SMD 4.3K OHM 5% 1/8W 0805</t>
  </si>
  <si>
    <t>https://industrial.panasonic.com/ww/products/pt/general-purpose-chip-resistors/models/ERJ6GEYJ472V</t>
  </si>
  <si>
    <t>P4.7KATR-ND,P4.7KACT-ND,P4.7KADKR-ND</t>
  </si>
  <si>
    <t>ERJ-6GEYJ472V</t>
  </si>
  <si>
    <t>RES SMD 4.7K OHM 5% 1/8W 0805</t>
  </si>
  <si>
    <t>https://industrial.panasonic.com/ww/products/pt/general-purpose-chip-resistors/models/ERJ6GEYJ512V</t>
  </si>
  <si>
    <t>P5.1KATR-ND,P5.1KACT-ND,P5.1KADKR-ND</t>
  </si>
  <si>
    <t>ERJ-6GEYJ512V</t>
  </si>
  <si>
    <t>RES SMD 5.1K OHM 5% 1/8W 0805</t>
  </si>
  <si>
    <t>https://industrial.panasonic.com/ww/products/pt/general-purpose-chip-resistors/models/ERJ6GEYJ562V</t>
  </si>
  <si>
    <t>P5.6KATR-ND,P5.6KACT-ND,P5.6KADKR-ND</t>
  </si>
  <si>
    <t>ERJ-6GEYJ562V</t>
  </si>
  <si>
    <t>RES SMD 5.6K OHM 5% 1/8W 0805</t>
  </si>
  <si>
    <t>https://industrial.panasonic.com/ww/products/pt/general-purpose-chip-resistors/models/ERJ6GEYJ622V</t>
  </si>
  <si>
    <t>P6.2KATR-ND,P6.2KACT-ND,P6.2KADKR-ND</t>
  </si>
  <si>
    <t>ERJ-6GEYJ622V</t>
  </si>
  <si>
    <t>RES SMD 6.2K OHM 5% 1/8W 0805</t>
  </si>
  <si>
    <t>https://industrial.panasonic.com/ww/products/pt/general-purpose-chip-resistors/models/ERJ6GEYJ682V</t>
  </si>
  <si>
    <t>P6.8KATR-ND,P6.8KACT-ND,P6.8KADKR-ND</t>
  </si>
  <si>
    <t>ERJ-6GEYJ682V</t>
  </si>
  <si>
    <t>RES SMD 6.8K OHM 5% 1/8W 0805</t>
  </si>
  <si>
    <t>https://industrial.panasonic.com/ww/products/pt/general-purpose-chip-resistors/models/ERJ6GEYJ752V</t>
  </si>
  <si>
    <t>P7.5KATR-ND,P7.5KACT-ND,P7.5KADKR-ND</t>
  </si>
  <si>
    <t>ERJ-6GEYJ752V</t>
  </si>
  <si>
    <t>RES SMD 7.5K OHM 5% 1/8W 0805</t>
  </si>
  <si>
    <t>https://industrial.panasonic.com/ww/products/pt/general-purpose-chip-resistors/models/ERJ6GEYJ822V</t>
  </si>
  <si>
    <t>P8.2KATR-ND,P8.2KACT-ND,P8.2KADKR-ND</t>
  </si>
  <si>
    <t>ERJ-6GEYJ822V</t>
  </si>
  <si>
    <t>RES SMD 8.2K OHM 5% 1/8W 0805</t>
  </si>
  <si>
    <t>https://industrial.panasonic.com/ww/products/pt/general-purpose-chip-resistors/models/ERJ6GEYJ912V</t>
  </si>
  <si>
    <t>P9.1KATR-ND,P9.1KACT-ND,P9.1KADKR-ND</t>
  </si>
  <si>
    <t>ERJ-6GEYJ912V</t>
  </si>
  <si>
    <t>RES SMD 9.1K OHM 5% 1/8W 0805</t>
  </si>
  <si>
    <t>https://industrial.panasonic.com/ww/products/pt/general-purpose-chip-resistors/models/ERJ6GEYJ103V</t>
  </si>
  <si>
    <t>P10KATR-ND,P10KACT-ND,P10KADKR-ND</t>
  </si>
  <si>
    <t>ERJ-6GEYJ103V</t>
  </si>
  <si>
    <t>RES SMD 10K OHM 5% 1/8W 0805</t>
  </si>
  <si>
    <t>https://industrial.panasonic.com/ww/products/pt/general-purpose-chip-resistors/models/ERJ6GEYJ113V</t>
  </si>
  <si>
    <t>P11KATR-ND,P11KACT-ND,P11KADKR-ND</t>
  </si>
  <si>
    <t>ERJ-6GEYJ113V</t>
  </si>
  <si>
    <t>RES SMD 11K OHM 5% 1/8W 0805</t>
  </si>
  <si>
    <t>https://industrial.panasonic.com/ww/products/pt/general-purpose-chip-resistors/models/ERJ6GEYJ123V</t>
  </si>
  <si>
    <t>P12KATR-ND,P12KACT-ND,P12KADKR-ND</t>
  </si>
  <si>
    <t>ERJ-6GEYJ123V</t>
  </si>
  <si>
    <t>RES SMD 12K OHM 5% 1/8W 0805</t>
  </si>
  <si>
    <t>https://industrial.panasonic.com/ww/products/pt/general-purpose-chip-resistors/models/ERJ6GEYJ133V</t>
  </si>
  <si>
    <t>P13KATR-ND,P13KACT-ND,P13KADKR-ND</t>
  </si>
  <si>
    <t>ERJ-6GEYJ133V</t>
  </si>
  <si>
    <t>RES SMD 13K OHM 5% 1/8W 0805</t>
  </si>
  <si>
    <t>https://industrial.panasonic.com/ww/products/pt/general-purpose-chip-resistors/models/ERJ6GEYJ153V</t>
  </si>
  <si>
    <t>P15KATR-ND,P15KACT-ND,P15KADKR-ND</t>
  </si>
  <si>
    <t>ERJ-6GEYJ153V</t>
  </si>
  <si>
    <t>RES SMD 15K OHM 5% 1/8W 0805</t>
  </si>
  <si>
    <t>https://industrial.panasonic.com/ww/products/pt/general-purpose-chip-resistors/models/ERJ6GEYJ163V</t>
  </si>
  <si>
    <t>P16KATR-ND,P16KACT-ND,P16KADKR-ND</t>
  </si>
  <si>
    <t>ERJ-6GEYJ163V</t>
  </si>
  <si>
    <t>RES SMD 16K OHM 5% 1/8W 0805</t>
  </si>
  <si>
    <t>https://industrial.panasonic.com/ww/products/pt/general-purpose-chip-resistors/models/ERJ6GEYJ183V</t>
  </si>
  <si>
    <t>P18KATR-ND,P18KACT-ND,P18KADKR-ND</t>
  </si>
  <si>
    <t>ERJ-6GEYJ183V</t>
  </si>
  <si>
    <t>RES SMD 18K OHM 5% 1/8W 0805</t>
  </si>
  <si>
    <t>https://industrial.panasonic.com/ww/products/pt/general-purpose-chip-resistors/models/ERJ6GEYJ203V</t>
  </si>
  <si>
    <t>P20KATR-ND,P20KACT-ND,P20KADKR-ND</t>
  </si>
  <si>
    <t>ERJ-6GEYJ203V</t>
  </si>
  <si>
    <t>RES SMD 20K OHM 5% 1/8W 0805</t>
  </si>
  <si>
    <t>https://industrial.panasonic.com/ww/products/pt/general-purpose-chip-resistors/models/ERJ6GEYJ223V</t>
  </si>
  <si>
    <t>P22KATR-ND,P22KACT-ND,P22KADKR-ND</t>
  </si>
  <si>
    <t>ERJ-6GEYJ223V</t>
  </si>
  <si>
    <t>RES SMD 22K OHM 5% 1/8W 0805</t>
  </si>
  <si>
    <t>https://industrial.panasonic.com/ww/products/pt/general-purpose-chip-resistors/models/ERJ6GEYJ243V</t>
  </si>
  <si>
    <t>P24KATR-ND,P24KACT-ND,P24KADKR-ND</t>
  </si>
  <si>
    <t>ERJ-6GEYJ243V</t>
  </si>
  <si>
    <t>RES SMD 24K OHM 5% 1/8W 0805</t>
  </si>
  <si>
    <t>https://industrial.panasonic.com/ww/products/pt/general-purpose-chip-resistors/models/ERJ6GEYJ273V</t>
  </si>
  <si>
    <t>P27KATR-ND,P27KACT-ND,P27KADKR-ND</t>
  </si>
  <si>
    <t>ERJ-6GEYJ273V</t>
  </si>
  <si>
    <t>RES SMD 27K OHM 5% 1/8W 0805</t>
  </si>
  <si>
    <t>https://industrial.panasonic.com/ww/products/pt/general-purpose-chip-resistors/models/ERJ6GEYJ303V</t>
  </si>
  <si>
    <t>P30KATR-ND,P30KACT-ND,P30KADKR-ND</t>
  </si>
  <si>
    <t>ERJ-6GEYJ303V</t>
  </si>
  <si>
    <t>RES SMD 30K OHM 5% 1/8W 0805</t>
  </si>
  <si>
    <t>https://industrial.panasonic.com/ww/products/pt/general-purpose-chip-resistors/models/ERJ6GEYJ333V</t>
  </si>
  <si>
    <t>P33KATR-ND,P33KACT-ND,P33KADKR-ND</t>
  </si>
  <si>
    <t>ERJ-6GEYJ333V</t>
  </si>
  <si>
    <t>RES SMD 33K OHM 5% 1/8W 0805</t>
  </si>
  <si>
    <t>https://industrial.panasonic.com/ww/products/pt/general-purpose-chip-resistors/models/ERJ6GEYJ363V</t>
  </si>
  <si>
    <t>P36KATR-ND,P36KACT-ND,P36KADKR-ND</t>
  </si>
  <si>
    <t>ERJ-6GEYJ363V</t>
  </si>
  <si>
    <t>RES SMD 36K OHM 5% 1/8W 0805</t>
  </si>
  <si>
    <t>https://industrial.panasonic.com/ww/products/pt/general-purpose-chip-resistors/models/ERJ6GEYJ393V</t>
  </si>
  <si>
    <t>P39KATR-ND,P39KACT-ND,P39KADKR-ND</t>
  </si>
  <si>
    <t>ERJ-6GEYJ393V</t>
  </si>
  <si>
    <t>RES SMD 39K OHM 5% 1/8W 0805</t>
  </si>
  <si>
    <t>https://industrial.panasonic.com/ww/products/pt/general-purpose-chip-resistors/models/ERJ6GEYJ433V</t>
  </si>
  <si>
    <t>P43KATR-ND,P43KACT-ND,P43KADKR-ND</t>
  </si>
  <si>
    <t>ERJ-6GEYJ433V</t>
  </si>
  <si>
    <t>RES SMD 43K OHM 5% 1/8W 0805</t>
  </si>
  <si>
    <t>https://industrial.panasonic.com/ww/products/pt/general-purpose-chip-resistors/models/ERJ6GEYJ473V</t>
  </si>
  <si>
    <t>P47KATR-ND,P47KACT-ND,P47KADKR-ND</t>
  </si>
  <si>
    <t>ERJ-6GEYJ473V</t>
  </si>
  <si>
    <t>RES SMD 47K OHM 5% 1/8W 0805</t>
  </si>
  <si>
    <t>https://industrial.panasonic.com/ww/products/pt/general-purpose-chip-resistors/models/ERJ6GEYJ513V</t>
  </si>
  <si>
    <t>P51KATR-ND,P51KACT-ND,P51KADKR-ND</t>
  </si>
  <si>
    <t>ERJ-6GEYJ513V</t>
  </si>
  <si>
    <t>RES SMD 51K OHM 5% 1/8W 0805</t>
  </si>
  <si>
    <t>https://industrial.panasonic.com/ww/products/pt/general-purpose-chip-resistors/models/ERJ6GEYJ563V</t>
  </si>
  <si>
    <t>P56KATR-ND,P56KACT-ND,P56KADKR-ND</t>
  </si>
  <si>
    <t>ERJ-6GEYJ563V</t>
  </si>
  <si>
    <t>RES SMD 56K OHM 5% 1/8W 0805</t>
  </si>
  <si>
    <t>https://industrial.panasonic.com/ww/products/pt/general-purpose-chip-resistors/models/ERJ6GEYJ623V</t>
  </si>
  <si>
    <t>P62KATR-ND,P62KACT-ND,P62KADKR-ND</t>
  </si>
  <si>
    <t>ERJ-6GEYJ623V</t>
  </si>
  <si>
    <t>RES SMD 62K OHM 5% 1/8W 0805</t>
  </si>
  <si>
    <t>https://industrial.panasonic.com/ww/products/pt/general-purpose-chip-resistors/models/ERJ6GEYJ683V</t>
  </si>
  <si>
    <t>P68KATR-ND,P68KACT-ND,P68KADKR-ND</t>
  </si>
  <si>
    <t>ERJ-6GEYJ683V</t>
  </si>
  <si>
    <t>RES SMD 68K OHM 5% 1/8W 0805</t>
  </si>
  <si>
    <t>https://industrial.panasonic.com/ww/products/pt/general-purpose-chip-resistors/models/ERJ6GEYJ753V</t>
  </si>
  <si>
    <t>P75KATR-ND,P75KACT-ND,P75KADKR-ND</t>
  </si>
  <si>
    <t>ERJ-6GEYJ753V</t>
  </si>
  <si>
    <t>RES SMD 75K OHM 5% 1/8W 0805</t>
  </si>
  <si>
    <t>https://industrial.panasonic.com/ww/products/pt/general-purpose-chip-resistors/models/ERJ6GEYJ823V</t>
  </si>
  <si>
    <t>P82KATR-ND,P82KACT-ND,P82KADKR-ND</t>
  </si>
  <si>
    <t>ERJ-6GEYJ823V</t>
  </si>
  <si>
    <t>RES SMD 82K OHM 5% 1/8W 0805</t>
  </si>
  <si>
    <t>https://industrial.panasonic.com/ww/products/pt/general-purpose-chip-resistors/models/ERJ6GEYJ913V</t>
  </si>
  <si>
    <t>P91KATR-ND,P91KACT-ND,P91KADKR-ND</t>
  </si>
  <si>
    <t>ERJ-6GEYJ913V</t>
  </si>
  <si>
    <t>RES SMD 91K OHM 5% 1/8W 0805</t>
  </si>
  <si>
    <t>https://industrial.panasonic.com/ww/products/pt/general-purpose-chip-resistors/models/ERJ6GEYJ104V</t>
  </si>
  <si>
    <t>P100KATR-ND,P100KACT-ND,P100KADKR-ND</t>
  </si>
  <si>
    <t>ERJ-6GEYJ104V</t>
  </si>
  <si>
    <t>RES SMD 100K OHM 5% 1/8W 0805</t>
  </si>
  <si>
    <t>https://industrial.panasonic.com/ww/products/pt/general-purpose-chip-resistors/models/ERJ6GEYJ114V</t>
  </si>
  <si>
    <t>P110KATR-ND,P110KACT-ND,P110KADKR-ND</t>
  </si>
  <si>
    <t>ERJ-6GEYJ114V</t>
  </si>
  <si>
    <t>RES SMD 110K OHM 5% 1/8W 0805</t>
  </si>
  <si>
    <t>https://industrial.panasonic.com/ww/products/pt/general-purpose-chip-resistors/models/ERJ6GEYJ124V</t>
  </si>
  <si>
    <t>P120KATR-ND,P120KACT-ND,P120KADKR-ND</t>
  </si>
  <si>
    <t>ERJ-6GEYJ124V</t>
  </si>
  <si>
    <t>RES SMD 120K OHM 5% 1/8W 0805</t>
  </si>
  <si>
    <t>https://industrial.panasonic.com/ww/products/pt/general-purpose-chip-resistors/models/ERJ6GEYJ134V</t>
  </si>
  <si>
    <t>P130KATR-ND,P130KACT-ND,P130KADKR-ND</t>
  </si>
  <si>
    <t>ERJ-6GEYJ134V</t>
  </si>
  <si>
    <t>RES SMD 130K OHM 5% 1/8W 0805</t>
  </si>
  <si>
    <t>https://industrial.panasonic.com/ww/products/pt/general-purpose-chip-resistors/models/ERJ6GEYJ154V</t>
  </si>
  <si>
    <t>P150KATR-ND,P150KACT-ND,P150KADKR-ND</t>
  </si>
  <si>
    <t>ERJ-6GEYJ154V</t>
  </si>
  <si>
    <t>RES SMD 150K OHM 5% 1/8W 0805</t>
  </si>
  <si>
    <t>https://industrial.panasonic.com/ww/products/pt/general-purpose-chip-resistors/models/ERJ6GEYJ164V</t>
  </si>
  <si>
    <t>P160KATR-ND,P160KACT-ND,P160KADKR-ND</t>
  </si>
  <si>
    <t>ERJ-6GEYJ164V</t>
  </si>
  <si>
    <t>RES SMD 160K OHM 5% 1/8W 0805</t>
  </si>
  <si>
    <t>https://industrial.panasonic.com/ww/products/pt/general-purpose-chip-resistors/models/ERJ6GEYJ184V</t>
  </si>
  <si>
    <t>P180KATR-ND,P180KACT-ND,P180KADKR-ND</t>
  </si>
  <si>
    <t>ERJ-6GEYJ184V</t>
  </si>
  <si>
    <t>RES SMD 180K OHM 5% 1/8W 0805</t>
  </si>
  <si>
    <t>https://industrial.panasonic.com/ww/products/pt/general-purpose-chip-resistors/models/ERJ6GEYJ204V</t>
  </si>
  <si>
    <t>P200KATR-ND,P200KACT-ND,P200KADKR-ND</t>
  </si>
  <si>
    <t>ERJ-6GEYJ204V</t>
  </si>
  <si>
    <t>RES SMD 200K OHM 5% 1/8W 0805</t>
  </si>
  <si>
    <t>https://industrial.panasonic.com/ww/products/pt/general-purpose-chip-resistors/models/ERJ6GEYJ224V</t>
  </si>
  <si>
    <t>P220KATR-ND,P220KACT-ND,P220KADKR-ND</t>
  </si>
  <si>
    <t>ERJ-6GEYJ224V</t>
  </si>
  <si>
    <t>RES SMD 220K OHM 5% 1/8W 0805</t>
  </si>
  <si>
    <t>https://industrial.panasonic.com/ww/products/pt/general-purpose-chip-resistors/models/ERJ6GEYJ244V</t>
  </si>
  <si>
    <t>P240KATR-ND,P240KACT-ND,P240KADKR-ND</t>
  </si>
  <si>
    <t>ERJ-6GEYJ244V</t>
  </si>
  <si>
    <t>RES SMD 240K OHM 5% 1/8W 0805</t>
  </si>
  <si>
    <t>https://industrial.panasonic.com/ww/products/pt/general-purpose-chip-resistors/models/ERJ6GEYJ274V</t>
  </si>
  <si>
    <t>P270KATR-ND,P270KACT-ND,P270KADKR-ND</t>
  </si>
  <si>
    <t>ERJ-6GEYJ274V</t>
  </si>
  <si>
    <t>RES SMD 270K OHM 5% 1/8W 0805</t>
  </si>
  <si>
    <t>https://industrial.panasonic.com/ww/products/pt/general-purpose-chip-resistors/models/ERJ6GEYJ304V</t>
  </si>
  <si>
    <t>P300KATR-ND,P300KACT-ND,P300KADKR-ND</t>
  </si>
  <si>
    <t>ERJ-6GEYJ304V</t>
  </si>
  <si>
    <t>RES SMD 300K OHM 5% 1/8W 0805</t>
  </si>
  <si>
    <t>https://industrial.panasonic.com/ww/products/pt/general-purpose-chip-resistors/models/ERJ6GEYJ334V</t>
  </si>
  <si>
    <t>P330KATR-ND,P330KACT-ND,P330KADKR-ND</t>
  </si>
  <si>
    <t>ERJ-6GEYJ334V</t>
  </si>
  <si>
    <t>RES SMD 330K OHM 5% 1/8W 0805</t>
  </si>
  <si>
    <t>https://industrial.panasonic.com/cdbs/www-data/pdf/RDM0000/DMM0000COL9.pdf</t>
  </si>
  <si>
    <t>ERJ-6GEYJ354V-ND</t>
  </si>
  <si>
    <t>ERJ-6GEYJ354V</t>
  </si>
  <si>
    <t>RES SMD 350K OHM 5% 1/8W 0805</t>
  </si>
  <si>
    <t>350 kOhms</t>
  </si>
  <si>
    <t>https://industrial.panasonic.com/ww/products/pt/general-purpose-chip-resistors/models/ERJ6GEYJ364V</t>
  </si>
  <si>
    <t>P360KATR-ND,P360KACT-ND,P360KADKR-ND</t>
  </si>
  <si>
    <t>ERJ-6GEYJ364V</t>
  </si>
  <si>
    <t>RES SMD 360K OHM 5% 1/8W 0805</t>
  </si>
  <si>
    <t>https://industrial.panasonic.com/ww/products/pt/general-purpose-chip-resistors/models/ERJ6GEYJ394V</t>
  </si>
  <si>
    <t>P390KATR-ND,P390KACT-ND,P390KADKR-ND</t>
  </si>
  <si>
    <t>ERJ-6GEYJ394V</t>
  </si>
  <si>
    <t>RES SMD 390K OHM 5% 1/8W 0805</t>
  </si>
  <si>
    <t>https://industrial.panasonic.com/ww/products/pt/general-purpose-chip-resistors/models/ERJ6GEYJ434V</t>
  </si>
  <si>
    <t>P430KATR-ND,P430KACT-ND,P430KADKR-ND</t>
  </si>
  <si>
    <t>ERJ-6GEYJ434V</t>
  </si>
  <si>
    <t>RES SMD 430K OHM 5% 1/8W 0805</t>
  </si>
  <si>
    <t>https://industrial.panasonic.com/ww/products/pt/general-purpose-chip-resistors/models/ERJ6GEYJ474V</t>
  </si>
  <si>
    <t>P470KATR-ND,P470KACT-ND,P470KADKR-ND</t>
  </si>
  <si>
    <t>ERJ-6GEYJ474V</t>
  </si>
  <si>
    <t>RES SMD 470K OHM 5% 1/8W 0805</t>
  </si>
  <si>
    <t>https://industrial.panasonic.com/ww/products/pt/general-purpose-chip-resistors/models/ERJ6GEYJ514V</t>
  </si>
  <si>
    <t>P510KATR-ND,P510KACT-ND,P510KADKR-ND</t>
  </si>
  <si>
    <t>ERJ-6GEYJ514V</t>
  </si>
  <si>
    <t>RES SMD 510K OHM 5% 1/8W 0805</t>
  </si>
  <si>
    <t>https://industrial.panasonic.com/ww/products/pt/general-purpose-chip-resistors/models/ERJ6GEYJ564V</t>
  </si>
  <si>
    <t>P560KATR-ND,P560KACT-ND,P560KADKR-ND</t>
  </si>
  <si>
    <t>ERJ-6GEYJ564V</t>
  </si>
  <si>
    <t>RES SMD 560K OHM 5% 1/8W 0805</t>
  </si>
  <si>
    <t>https://industrial.panasonic.com/ww/products/pt/general-purpose-chip-resistors/models/ERJ6GEYJ624V</t>
  </si>
  <si>
    <t>P620KATR-ND,P620KACT-ND,P620KADKR-ND</t>
  </si>
  <si>
    <t>ERJ-6GEYJ624V</t>
  </si>
  <si>
    <t>RES SMD 620K OHM 5% 1/8W 0805</t>
  </si>
  <si>
    <t>https://industrial.panasonic.com/ww/products/pt/general-purpose-chip-resistors/models/ERJ6GEYJ684V</t>
  </si>
  <si>
    <t>P680KATR-ND,P680KACT-ND,P680KADKR-ND</t>
  </si>
  <si>
    <t>ERJ-6GEYJ684V</t>
  </si>
  <si>
    <t>RES SMD 680K OHM 5% 1/8W 0805</t>
  </si>
  <si>
    <t>https://industrial.panasonic.com/ww/products/pt/general-purpose-chip-resistors/models/ERJ6GEYJ754V</t>
  </si>
  <si>
    <t>P750KATR-ND,P750KACT-ND,P750KADKR-ND</t>
  </si>
  <si>
    <t>ERJ-6GEYJ754V</t>
  </si>
  <si>
    <t>RES SMD 750K OHM 5% 1/8W 0805</t>
  </si>
  <si>
    <t>https://industrial.panasonic.com/ww/products/pt/general-purpose-chip-resistors/models/ERJ6GEYJ824V</t>
  </si>
  <si>
    <t>P820KATR-ND,P820KACT-ND,P820KADKR-ND</t>
  </si>
  <si>
    <t>ERJ-6GEYJ824V</t>
  </si>
  <si>
    <t>RES SMD 820K OHM 5% 1/8W 0805</t>
  </si>
  <si>
    <t>https://industrial.panasonic.com/ww/products/pt/general-purpose-chip-resistors/models/ERJ6GEYJ914V</t>
  </si>
  <si>
    <t>P910KATR-ND,P910KACT-ND,P910KADKR-ND</t>
  </si>
  <si>
    <t>ERJ-6GEYJ914V</t>
  </si>
  <si>
    <t>RES SMD 910K OHM 5% 1/8W 0805</t>
  </si>
  <si>
    <t>https://industrial.panasonic.com/ww/products/pt/general-purpose-chip-resistors/models/ERJ6GEYJ105V</t>
  </si>
  <si>
    <t>P1.0MATR-ND,P1.0MACT-ND,P1.0MADKR-ND</t>
  </si>
  <si>
    <t>ERJ-6GEYJ105V</t>
  </si>
  <si>
    <t>RES SMD 1M OHM 5% 1/8W 0805</t>
  </si>
  <si>
    <t>https://industrial.panasonic.com/ww/products/pt/general-purpose-chip-resistors/models/ERJ6GEYJ115V</t>
  </si>
  <si>
    <t>P1.1MATR-ND,P1.1MACT-ND,P1.1MADKR-ND</t>
  </si>
  <si>
    <t>ERJ-6GEYJ115V</t>
  </si>
  <si>
    <t>RES SMD 1.1M OHM 5% 1/8W 0805</t>
  </si>
  <si>
    <t>https://industrial.panasonic.com/ww/products/pt/general-purpose-chip-resistors/models/ERJ6GEYJ125V</t>
  </si>
  <si>
    <t>P1.2MATR-ND,P1.2MACT-ND,P1.2MADKR-ND</t>
  </si>
  <si>
    <t>ERJ-6GEYJ125V</t>
  </si>
  <si>
    <t>RES SMD 1.2M OHM 5% 1/8W 0805</t>
  </si>
  <si>
    <t>https://industrial.panasonic.com/ww/products/pt/general-purpose-chip-resistors/models/ERJ6GEYJ135V</t>
  </si>
  <si>
    <t>P1.3MATR-ND,P1.3MACT-ND,P1.3MADKR-ND</t>
  </si>
  <si>
    <t>ERJ-6GEYJ135V</t>
  </si>
  <si>
    <t>RES SMD 1.3M OHM 5% 1/8W 0805</t>
  </si>
  <si>
    <t>https://industrial.panasonic.com/ww/products/pt/general-purpose-chip-resistors/models/ERJ6GEYJ155V</t>
  </si>
  <si>
    <t>P1.5MATR-ND,P1.5MACT-ND,P1.5MADKR-ND</t>
  </si>
  <si>
    <t>ERJ-6GEYJ155V</t>
  </si>
  <si>
    <t>RES SMD 1.5M OHM 5% 1/8W 0805</t>
  </si>
  <si>
    <t>https://industrial.panasonic.com/ww/products/pt/general-purpose-chip-resistors/models/ERJ6GEYJ165V</t>
  </si>
  <si>
    <t>P1.6MATR-ND,P1.6MACT-ND,P1.6MADKR-ND</t>
  </si>
  <si>
    <t>ERJ-6GEYJ165V</t>
  </si>
  <si>
    <t>RES SMD 1.6M OHM 5% 1/8W 0805</t>
  </si>
  <si>
    <t>https://industrial.panasonic.com/ww/products/pt/general-purpose-chip-resistors/models/ERJ6GEYJ185V</t>
  </si>
  <si>
    <t>P1.8MATR-ND,P1.8MACT-ND,P1.8MADKR-ND</t>
  </si>
  <si>
    <t>ERJ-6GEYJ185V</t>
  </si>
  <si>
    <t>RES SMD 1.8M OHM 5% 1/8W 0805</t>
  </si>
  <si>
    <t>https://industrial.panasonic.com/ww/products/pt/general-purpose-chip-resistors/models/ERJ6GEYJ205V</t>
  </si>
  <si>
    <t>P2.0MATR-ND,P2.0MACT-ND,P2.0MADKR-ND</t>
  </si>
  <si>
    <t>ERJ-6GEYJ205V</t>
  </si>
  <si>
    <t>RES SMD 2M OHM 5% 1/8W 0805</t>
  </si>
  <si>
    <t>https://industrial.panasonic.com/ww/products/pt/general-purpose-chip-resistors/models/ERJ6GEYJ225V</t>
  </si>
  <si>
    <t>P2.2MATR-ND,P2.2MACT-ND,P2.2MADKR-ND</t>
  </si>
  <si>
    <t>ERJ-6GEYJ225V</t>
  </si>
  <si>
    <t>RES SMD 2.2M OHM 5% 1/8W 0805</t>
  </si>
  <si>
    <t>https://industrial.panasonic.com/ww/products/pt/general-purpose-chip-resistors/models/ERJ6GEYJ245V</t>
  </si>
  <si>
    <t>P2.4MATR-ND,P2.4MACT-ND,P2.4MADKR-ND</t>
  </si>
  <si>
    <t>ERJ-6GEYJ245V</t>
  </si>
  <si>
    <t>RES SMD 2.4M OHM 5% 1/8W 0805</t>
  </si>
  <si>
    <t>https://industrial.panasonic.com/ww/products/pt/general-purpose-chip-resistors/models/ERJ6GEYJ275V</t>
  </si>
  <si>
    <t>P2.7MATR-ND,P2.7MACT-ND,P2.7MADKR-ND</t>
  </si>
  <si>
    <t>ERJ-6GEYJ275V</t>
  </si>
  <si>
    <t>RES SMD 2.7M OHM 5% 1/8W 0805</t>
  </si>
  <si>
    <t>https://industrial.panasonic.com/ww/products/pt/general-purpose-chip-resistors/models/ERJ6GEYJ305V</t>
  </si>
  <si>
    <t>P3.0MATR-ND,P3.0MACT-ND,P3.0MADKR-ND</t>
  </si>
  <si>
    <t>ERJ-6GEYJ305V</t>
  </si>
  <si>
    <t>RES SMD 3M OHM 5% 1/8W 0805</t>
  </si>
  <si>
    <t>https://industrial.panasonic.com/ww/products/pt/general-purpose-chip-resistors/models/ERJ6GEYJ335V</t>
  </si>
  <si>
    <t>P3.3MATR-ND,P3.3MACT-ND,P3.3MADKR-ND</t>
  </si>
  <si>
    <t>ERJ-6GEYJ335V</t>
  </si>
  <si>
    <t>RES SMD 3.3M OHM 5% 1/8W 0805</t>
  </si>
  <si>
    <t>https://industrial.panasonic.com/ww/products/pt/general-purpose-chip-resistors/models/ERJ6GEYJ365V</t>
  </si>
  <si>
    <t>P3.6MATR-ND,P3.6MACT-ND,P3.6MADKR-ND</t>
  </si>
  <si>
    <t>ERJ-6GEYJ365V</t>
  </si>
  <si>
    <t>RES SMD 3.6M OHM 5% 1/8W 0805</t>
  </si>
  <si>
    <t>https://industrial.panasonic.com/ww/products/pt/general-purpose-chip-resistors/models/ERJ6GEYJ395V</t>
  </si>
  <si>
    <t>P3.9MATR-ND,P3.9MACT-ND,P3.9MADKR-ND</t>
  </si>
  <si>
    <t>ERJ-6GEYJ395V</t>
  </si>
  <si>
    <t>RES SMD 3.9M OHM 5% 1/8W 0805</t>
  </si>
  <si>
    <t>https://industrial.panasonic.com/ww/products/pt/general-purpose-chip-resistors/models/ERJ6GEYJ435V</t>
  </si>
  <si>
    <t>P4.3MATR-ND,P4.3MACT-ND,P4.3MADKR-ND</t>
  </si>
  <si>
    <t>ERJ-6GEYJ435V</t>
  </si>
  <si>
    <t>RES SMD 4.3M OHM 5% 1/8W 0805</t>
  </si>
  <si>
    <t>https://industrial.panasonic.com/ww/products/pt/general-purpose-chip-resistors/models/ERJ6GEYJ475V</t>
  </si>
  <si>
    <t>P4.7MATR-ND,P4.7MACT-ND,P4.7MADKR-ND</t>
  </si>
  <si>
    <t>ERJ-6GEYJ475V</t>
  </si>
  <si>
    <t>RES SMD 4.7M OHM 5% 1/8W 0805</t>
  </si>
  <si>
    <t>https://industrial.panasonic.com/ww/products/pt/general-purpose-chip-resistors/models/ERJ6GEYJ515V</t>
  </si>
  <si>
    <t>P5.1MATR-ND,P5.1MACT-ND,P5.1MADKR-ND</t>
  </si>
  <si>
    <t>ERJ-6GEYJ515V</t>
  </si>
  <si>
    <t>RES SMD 5.1M OHM 5% 1/8W 0805</t>
  </si>
  <si>
    <t>https://industrial.panasonic.com/ww/products/pt/general-purpose-chip-resistors/models/ERJ6GEYJ565V</t>
  </si>
  <si>
    <t>P5.6MATR-ND,P5.6MACT-ND,P5.6MADKR-ND</t>
  </si>
  <si>
    <t>ERJ-6GEYJ565V</t>
  </si>
  <si>
    <t>RES SMD 5.6M OHM 5% 1/8W 0805</t>
  </si>
  <si>
    <t>https://industrial.panasonic.com/ww/products/pt/general-purpose-chip-resistors/models/ERJ6GEYJ625V</t>
  </si>
  <si>
    <t>P6.2MATR-ND,P6.2MACT-ND,P6.2MADKR-ND</t>
  </si>
  <si>
    <t>ERJ-6GEYJ625V</t>
  </si>
  <si>
    <t>RES SMD 6.2M OHM 5% 1/8W 0805</t>
  </si>
  <si>
    <t>https://industrial.panasonic.com/ww/products/pt/general-purpose-chip-resistors/models/ERJ6GEYJ685V</t>
  </si>
  <si>
    <t>P6.8MATR-ND,P6.8MACT-ND,P6.8MADKR-ND</t>
  </si>
  <si>
    <t>ERJ-6GEYJ685V</t>
  </si>
  <si>
    <t>RES SMD 6.8M OHM 5% 1/8W 0805</t>
  </si>
  <si>
    <t>https://industrial.panasonic.com/ww/products/pt/general-purpose-chip-resistors/models/ERJ6GEYJ755V</t>
  </si>
  <si>
    <t>P7.5MATR-ND,P7.5MACT-ND,P7.5MADKR-ND</t>
  </si>
  <si>
    <t>ERJ-6GEYJ755V</t>
  </si>
  <si>
    <t>RES SMD 7.5M OHM 5% 1/8W 0805</t>
  </si>
  <si>
    <t>https://industrial.panasonic.com/ww/products/pt/general-purpose-chip-resistors/models/ERJ6GEYJ825V</t>
  </si>
  <si>
    <t>P8.2MATR-ND,P8.2MACT-ND,P8.2MADKR-ND</t>
  </si>
  <si>
    <t>ERJ-6GEYJ825V</t>
  </si>
  <si>
    <t>RES SMD 8.2M OHM 5% 1/8W 0805</t>
  </si>
  <si>
    <t>https://industrial.panasonic.com/ww/products/pt/general-purpose-chip-resistors/models/ERJ6GEYJ915V</t>
  </si>
  <si>
    <t>P9.1MATR-ND,P9.1MACT-ND,P9.1MADKR-ND</t>
  </si>
  <si>
    <t>ERJ-6GEYJ915V</t>
  </si>
  <si>
    <t>RES SMD 9.1M OHM 5% 1/8W 0805</t>
  </si>
  <si>
    <t>https://industrial.panasonic.com/ww/products/pt/general-purpose-chip-resistors/models/ERJ6GEYJ106V</t>
  </si>
  <si>
    <t>P10MATR-ND,P10MACT-ND,P10MADKR-ND</t>
  </si>
  <si>
    <t>ERJ-6GEYJ106V</t>
  </si>
  <si>
    <t>RES SMD 10M OHM 5% 1/8W 0805</t>
  </si>
  <si>
    <t>//media.digikey.com/pdf/Data%20Sheets/Panasonic%20Resistors%20Thermistors%20PDFs/ERJ-xG,14,12(Z),1T_Rev_Apr_2015.pdf</t>
  </si>
  <si>
    <t>P15BTTR-ND,P15BTCT-ND,P15BTDKR-ND</t>
  </si>
  <si>
    <t>ERJ-6GEYJ156V</t>
  </si>
  <si>
    <t>RES SMD 15M OHM 5% 1/8W 0805</t>
  </si>
  <si>
    <t>Obsolete</t>
  </si>
  <si>
    <t>15 MOhms</t>
  </si>
  <si>
    <t>P20BTTR-ND,P20BTCT-ND,P20BTDKR-ND</t>
  </si>
  <si>
    <t>ERJ-6GEYJ206V</t>
  </si>
  <si>
    <t>RES SMD 20M OHM 5% 1/8W 0805</t>
  </si>
  <si>
    <t>20 MOhms</t>
  </si>
  <si>
    <t>https://industrial.panasonic.com/ww/products/pt/general-purpose-chip-resistors/models/ERJ8GEYJ1R0V</t>
  </si>
  <si>
    <t>//media.digikey.com/Renders/Panasonic%20Renders/ERJ-1206%20Pkg.jpg</t>
  </si>
  <si>
    <t>P1.0ETR-ND,P1.0ECT-ND,P1.0EDKR-ND</t>
  </si>
  <si>
    <t>ERJ-8GEYJ1R0V</t>
  </si>
  <si>
    <t>RES SMD 1 OHM 5% 1/4W 1206</t>
  </si>
  <si>
    <t>ERJ-8G</t>
  </si>
  <si>
    <t>0.25W, 1/4W</t>
  </si>
  <si>
    <t>1206 (3216 Metric)</t>
  </si>
  <si>
    <t>0.126" L x 0.063" W (3.20mm x 1.60mm)</t>
  </si>
  <si>
    <t>https://industrial.panasonic.com/ww/products/pt/general-purpose-chip-resistors/models/ERJ8GEYJ1R1V</t>
  </si>
  <si>
    <t>P1.1ETR-ND,P1.1ECT-ND,P1.1EDKR-ND</t>
  </si>
  <si>
    <t>ERJ-8GEYJ1R1V</t>
  </si>
  <si>
    <t>RES SMD 1.1 OHM 5% 1/4W 1206</t>
  </si>
  <si>
    <t>https://industrial.panasonic.com/ww/products/pt/general-purpose-chip-resistors/models/ERJ8GEYJ1R2V</t>
  </si>
  <si>
    <t>P1.2ETR-ND,P1.2ECT-ND,P1.2EDKR-ND</t>
  </si>
  <si>
    <t>ERJ-8GEYJ1R2V</t>
  </si>
  <si>
    <t>RES SMD 1.2 OHM 5% 1/4W 1206</t>
  </si>
  <si>
    <t>https://industrial.panasonic.com/ww/products/pt/general-purpose-chip-resistors/models/ERJ8GEYJ1R3V</t>
  </si>
  <si>
    <t>P1.3ETR-ND,P1.3ECT-ND,P1.3EDKR-ND</t>
  </si>
  <si>
    <t>ERJ-8GEYJ1R3V</t>
  </si>
  <si>
    <t>RES SMD 1.3 OHM 5% 1/4W 1206</t>
  </si>
  <si>
    <t>https://industrial.panasonic.com/ww/products/pt/general-purpose-chip-resistors/models/ERJ8GEYJ1R5V</t>
  </si>
  <si>
    <t>P1.5ETR-ND,P1.5ECT-ND,P1.5EDKR-ND</t>
  </si>
  <si>
    <t>ERJ-8GEYJ1R5V</t>
  </si>
  <si>
    <t>RES SMD 1.5 OHM 5% 1/4W 1206</t>
  </si>
  <si>
    <t>https://industrial.panasonic.com/ww/products/pt/general-purpose-chip-resistors/models/ERJ8GEYJ1R6V</t>
  </si>
  <si>
    <t>P1.6ETR-ND,P1.6ECT-ND,P1.6EDKR-ND</t>
  </si>
  <si>
    <t>ERJ-8GEYJ1R6V</t>
  </si>
  <si>
    <t>RES SMD 1.6 OHM 5% 1/4W 1206</t>
  </si>
  <si>
    <t>https://industrial.panasonic.com/ww/products/pt/general-purpose-chip-resistors/models/ERJ8GEYJ1R8V</t>
  </si>
  <si>
    <t>P1.8ETR-ND,P1.8ECT-ND,P1.8EDKR-ND</t>
  </si>
  <si>
    <t>ERJ-8GEYJ1R8V</t>
  </si>
  <si>
    <t>RES SMD 1.8 OHM 5% 1/4W 1206</t>
  </si>
  <si>
    <t>https://industrial.panasonic.com/ww/products/pt/general-purpose-chip-resistors/models/ERJ8GEYJ2R0V</t>
  </si>
  <si>
    <t>P2.0ETR-ND,P2.0ECT-ND,P2.0EDKR-ND</t>
  </si>
  <si>
    <t>ERJ-8GEYJ2R0V</t>
  </si>
  <si>
    <t>RES SMD 2 OHM 5% 1/4W 1206</t>
  </si>
  <si>
    <t>https://industrial.panasonic.com/ww/products/pt/general-purpose-chip-resistors/models/ERJ8GEYJ2R2V</t>
  </si>
  <si>
    <t>P2.2ETR-ND,P2.2ECT-ND,P2.2EDKR-ND</t>
  </si>
  <si>
    <t>ERJ-8GEYJ2R2V</t>
  </si>
  <si>
    <t>RES SMD 2.2 OHM 5% 1/4W 1206</t>
  </si>
  <si>
    <t>https://industrial.panasonic.com/ww/products/pt/general-purpose-chip-resistors/models/ERJ8GEYJ2R4V</t>
  </si>
  <si>
    <t>P2.4ETR-ND,P2.4ECT-ND,P2.4EDKR-ND</t>
  </si>
  <si>
    <t>ERJ-8GEYJ2R4V</t>
  </si>
  <si>
    <t>RES SMD 2.4 OHM 5% 1/4W 1206</t>
  </si>
  <si>
    <t>https://industrial.panasonic.com/ww/products/pt/general-purpose-chip-resistors/models/ERJ8GEYJ2R7V</t>
  </si>
  <si>
    <t>P2.7ETR-ND,P2.7ECT-ND,P2.7EDKR-ND</t>
  </si>
  <si>
    <t>ERJ-8GEYJ2R7V</t>
  </si>
  <si>
    <t>RES SMD 2.7 OHM 5% 1/4W 1206</t>
  </si>
  <si>
    <t>https://industrial.panasonic.com/ww/products/pt/general-purpose-chip-resistors/models/ERJ8GEYJ3R0V</t>
  </si>
  <si>
    <t>P3.0ETR-ND,P3.0ECT-ND,P3.0EDKR-ND</t>
  </si>
  <si>
    <t>ERJ-8GEYJ3R0V</t>
  </si>
  <si>
    <t>RES SMD 3 OHM 5% 1/4W 1206</t>
  </si>
  <si>
    <t>https://industrial.panasonic.com/ww/products/pt/general-purpose-chip-resistors/models/ERJ8GEYJ3R3V</t>
  </si>
  <si>
    <t>P3.3ETR-ND,P3.3ECT-ND,P3.3EDKR-ND</t>
  </si>
  <si>
    <t>ERJ-8GEYJ3R3V</t>
  </si>
  <si>
    <t>RES SMD 3.3 OHM 5% 1/4W 1206</t>
  </si>
  <si>
    <t>https://industrial.panasonic.com/ww/products/pt/general-purpose-chip-resistors/models/ERJ8GEYJ3R6V</t>
  </si>
  <si>
    <t>P3.6ETR-ND,P3.6ECT-ND,P3.6EDKR-ND</t>
  </si>
  <si>
    <t>ERJ-8GEYJ3R6V</t>
  </si>
  <si>
    <t>RES SMD 3.6 OHM 5% 1/4W 1206</t>
  </si>
  <si>
    <t>https://industrial.panasonic.com/ww/products/pt/general-purpose-chip-resistors/models/ERJ8GEYJ3R9V</t>
  </si>
  <si>
    <t>P3.9ETR-ND,P3.9ECT-ND,P3.9EDKR-ND</t>
  </si>
  <si>
    <t>ERJ-8GEYJ3R9V</t>
  </si>
  <si>
    <t>RES SMD 3.9 OHM 5% 1/4W 1206</t>
  </si>
  <si>
    <t>https://industrial.panasonic.com/ww/products/pt/general-purpose-chip-resistors/models/ERJ8GEYJ4R3V</t>
  </si>
  <si>
    <t>P4.3ETR-ND,P4.3ECT-ND,P4.3EDKR-ND</t>
  </si>
  <si>
    <t>ERJ-8GEYJ4R3V</t>
  </si>
  <si>
    <t>RES SMD 4.3 OHM 5% 1/4W 1206</t>
  </si>
  <si>
    <t>https://industrial.panasonic.com/ww/products/pt/general-purpose-chip-resistors/models/ERJ8GEYJ4R7V</t>
  </si>
  <si>
    <t>P4.7ETR-ND,P4.7ECT-ND,P4.7EDKR-ND</t>
  </si>
  <si>
    <t>ERJ-8GEYJ4R7V</t>
  </si>
  <si>
    <t>RES SMD 4.7 OHM 5% 1/4W 1206</t>
  </si>
  <si>
    <t>https://industrial.panasonic.com/ww/products/pt/general-purpose-chip-resistors/models/ERJ8GEYJ5R1V</t>
  </si>
  <si>
    <t>P5.1ETR-ND,P5.1ECT-ND,P5.1EDKR-ND</t>
  </si>
  <si>
    <t>ERJ-8GEYJ5R1V</t>
  </si>
  <si>
    <t>RES SMD 5.1 OHM 5% 1/4W 1206</t>
  </si>
  <si>
    <t>https://industrial.panasonic.com/ww/products/pt/general-purpose-chip-resistors/models/ERJ8GEYJ5R6V</t>
  </si>
  <si>
    <t>P5.6ETR-ND,P5.6ECT-ND,P5.6EDKR-ND</t>
  </si>
  <si>
    <t>ERJ-8GEYJ5R6V</t>
  </si>
  <si>
    <t>RES SMD 5.6 OHM 5% 1/4W 1206</t>
  </si>
  <si>
    <t>https://industrial.panasonic.com/ww/products/pt/general-purpose-chip-resistors/models/ERJ8GEYJ6R2V</t>
  </si>
  <si>
    <t>P6.2ETR-ND,P6.2ECT-ND,P6.2EDKR-ND</t>
  </si>
  <si>
    <t>ERJ-8GEYJ6R2V</t>
  </si>
  <si>
    <t>RES SMD 6.2 OHM 5% 1/4W 1206</t>
  </si>
  <si>
    <t>https://industrial.panasonic.com/ww/products/pt/general-purpose-chip-resistors/models/ERJ8GEYJ6R8V</t>
  </si>
  <si>
    <t>P6.8ETR-ND,P6.8ECT-ND,P6.8EDKR-ND</t>
  </si>
  <si>
    <t>ERJ-8GEYJ6R8V</t>
  </si>
  <si>
    <t>RES SMD 6.8 OHM 5% 1/4W 1206</t>
  </si>
  <si>
    <t>https://industrial.panasonic.com/ww/products/pt/general-purpose-chip-resistors/models/ERJ8GEYJ7R5V</t>
  </si>
  <si>
    <t>P7.5ETR-ND,P7.5ECT-ND,P7.5EDKR-ND</t>
  </si>
  <si>
    <t>ERJ-8GEYJ7R5V</t>
  </si>
  <si>
    <t>RES SMD 7.5 OHM 5% 1/4W 1206</t>
  </si>
  <si>
    <t>https://industrial.panasonic.com/ww/products/pt/general-purpose-chip-resistors/models/ERJ8GEYJ8R2V</t>
  </si>
  <si>
    <t>P8.2ETR-ND,P8.2ECT-ND,P8.2EDKR-ND</t>
  </si>
  <si>
    <t>ERJ-8GEYJ8R2V</t>
  </si>
  <si>
    <t>RES SMD 8.2 OHM 5% 1/4W 1206</t>
  </si>
  <si>
    <t>https://industrial.panasonic.com/ww/products/pt/general-purpose-chip-resistors/models/ERJ8GEYJ9R1V</t>
  </si>
  <si>
    <t>P9.1ETR-ND,P9.1ECT-ND,P9.1EDKR-ND</t>
  </si>
  <si>
    <t>ERJ-8GEYJ9R1V</t>
  </si>
  <si>
    <t>RES SMD 9.1 OHM 5% 1/4W 1206</t>
  </si>
  <si>
    <t>https://industrial.panasonic.com/ww/products/pt/general-purpose-chip-resistors/models/ERJ8GEYJ100V</t>
  </si>
  <si>
    <t>P10ETR-ND,P10ECT-ND,P10EDKR-ND</t>
  </si>
  <si>
    <t>ERJ-8GEYJ100V</t>
  </si>
  <si>
    <t>RES SMD 10 OHM 5% 1/4W 1206</t>
  </si>
  <si>
    <t>P10EMG-ND</t>
  </si>
  <si>
    <t>ERJ-8GCYJ100M</t>
  </si>
  <si>
    <t>Bulk</t>
  </si>
  <si>
    <t>https://industrial.panasonic.com/ww/products/pt/general-purpose-chip-resistors/models/ERJ8GEYJ110V</t>
  </si>
  <si>
    <t>P11ETR-ND,P11ECT-ND,P11EDKR-ND</t>
  </si>
  <si>
    <t>ERJ-8GEYJ110V</t>
  </si>
  <si>
    <t>RES SMD 11 OHM 5% 1/4W 1206</t>
  </si>
  <si>
    <t>https://industrial.panasonic.com/ww/products/pt/general-purpose-chip-resistors/models/ERJ8GEYJ120V</t>
  </si>
  <si>
    <t>P12ETR-ND,P12ECT-ND,P12EDKR-ND</t>
  </si>
  <si>
    <t>ERJ-8GEYJ120V</t>
  </si>
  <si>
    <t>RES SMD 12 OHM 5% 1/4W 1206</t>
  </si>
  <si>
    <t>https://industrial.panasonic.com/ww/products/pt/general-purpose-chip-resistors/models/ERJ8GEYJ130V</t>
  </si>
  <si>
    <t>P13ETR-ND,P13ECT-ND,P13EDKR-ND</t>
  </si>
  <si>
    <t>ERJ-8GEYJ130V</t>
  </si>
  <si>
    <t>RES SMD 13 OHM 5% 1/4W 1206</t>
  </si>
  <si>
    <t>https://industrial.panasonic.com/ww/products/pt/general-purpose-chip-resistors/models/ERJ8GEYJ150V</t>
  </si>
  <si>
    <t>P15ETR-ND,P15ECT-ND,P15EDKR-ND</t>
  </si>
  <si>
    <t>ERJ-8GEYJ150V</t>
  </si>
  <si>
    <t>RES SMD 15 OHM 5% 1/4W 1206</t>
  </si>
  <si>
    <t>https://industrial.panasonic.com/ww/products/pt/general-purpose-chip-resistors/models/ERJ8GEYJ160V</t>
  </si>
  <si>
    <t>P16ETR-ND,P16ECT-ND,P16EDKR-ND</t>
  </si>
  <si>
    <t>ERJ-8GEYJ160V</t>
  </si>
  <si>
    <t>RES SMD 16 OHM 5% 1/4W 1206</t>
  </si>
  <si>
    <t>https://industrial.panasonic.com/ww/products/pt/general-purpose-chip-resistors/models/ERJ8GEYJ180V</t>
  </si>
  <si>
    <t>P18ETR-ND,P18ECT-ND,P18EDKR-ND</t>
  </si>
  <si>
    <t>ERJ-8GEYJ180V</t>
  </si>
  <si>
    <t>RES SMD 18 OHM 5% 1/4W 1206</t>
  </si>
  <si>
    <t>https://industrial.panasonic.com/ww/products/pt/general-purpose-chip-resistors/models/ERJ8GEYJ200V</t>
  </si>
  <si>
    <t>P20ETR-ND,P20ECT-ND,P20EDKR-ND</t>
  </si>
  <si>
    <t>ERJ-8GEYJ200V</t>
  </si>
  <si>
    <t>RES SMD 20 OHM 5% 1/4W 1206</t>
  </si>
  <si>
    <t>https://industrial.panasonic.com/ww/products/pt/general-purpose-chip-resistors/models/ERJ8GEYJ220V</t>
  </si>
  <si>
    <t>P22ETR-ND,P22ECT-ND,P22EDKR-ND</t>
  </si>
  <si>
    <t>ERJ-8GEYJ220V</t>
  </si>
  <si>
    <t>RES SMD 22 OHM 5% 1/4W 1206</t>
  </si>
  <si>
    <t>https://industrial.panasonic.com/ww/products/pt/general-purpose-chip-resistors/models/ERJ8GEYJ240V</t>
  </si>
  <si>
    <t>P24ETR-ND,P24ECT-ND,P24EDKR-ND</t>
  </si>
  <si>
    <t>ERJ-8GEYJ240V</t>
  </si>
  <si>
    <t>RES SMD 24 OHM 5% 1/4W 1206</t>
  </si>
  <si>
    <t>https://industrial.panasonic.com/ww/products/pt/general-purpose-chip-resistors/models/ERJ8GEYJ270V</t>
  </si>
  <si>
    <t>P27ETR-ND,P27ECT-ND,P27EDKR-ND</t>
  </si>
  <si>
    <t>ERJ-8GEYJ270V</t>
  </si>
  <si>
    <t>RES SMD 27 OHM 5% 1/4W 1206</t>
  </si>
  <si>
    <t>https://industrial.panasonic.com/ww/products/pt/general-purpose-chip-resistors/models/ERJ8GEYJ300V</t>
  </si>
  <si>
    <t>P30ETR-ND,P30ECT-ND,P30EDKR-ND</t>
  </si>
  <si>
    <t>ERJ-8GEYJ300V</t>
  </si>
  <si>
    <t>RES SMD 30 OHM 5% 1/4W 1206</t>
  </si>
  <si>
    <t>https://industrial.panasonic.com/ww/products/pt/general-purpose-chip-resistors/models/ERJ8GEYJ330V</t>
  </si>
  <si>
    <t>P33ETR-ND,P33ECT-ND,P33EDKR-ND</t>
  </si>
  <si>
    <t>ERJ-8GEYJ330V</t>
  </si>
  <si>
    <t>RES SMD 33 OHM 5% 1/4W 1206</t>
  </si>
  <si>
    <t>https://industrial.panasonic.com/ww/products/pt/general-purpose-chip-resistors/models/ERJ8GEYJ360V</t>
  </si>
  <si>
    <t>P36ETR-ND,P36ECT-ND,P36EDKR-ND</t>
  </si>
  <si>
    <t>ERJ-8GEYJ360V</t>
  </si>
  <si>
    <t>RES SMD 36 OHM 5% 1/4W 1206</t>
  </si>
  <si>
    <t>https://industrial.panasonic.com/ww/products/pt/general-purpose-chip-resistors/models/ERJ8GEYJ390V</t>
  </si>
  <si>
    <t>P39ETR-ND,P39ECT-ND,P39EDKR-ND</t>
  </si>
  <si>
    <t>ERJ-8GEYJ390V</t>
  </si>
  <si>
    <t>RES SMD 39 OHM 5% 1/4W 1206</t>
  </si>
  <si>
    <t>https://industrial.panasonic.com/ww/products/pt/general-purpose-chip-resistors/models/ERJ8GEYJ430V</t>
  </si>
  <si>
    <t>P43ETR-ND,P43ECT-ND,P43EDKR-ND</t>
  </si>
  <si>
    <t>ERJ-8GEYJ430V</t>
  </si>
  <si>
    <t>RES SMD 43 OHM 5% 1/4W 1206</t>
  </si>
  <si>
    <t>https://industrial.panasonic.com/ww/products/pt/general-purpose-chip-resistors/models/ERJ8GEYJ470V</t>
  </si>
  <si>
    <t>P47ETR-ND,P47ECT-ND,P47EDKR-ND</t>
  </si>
  <si>
    <t>ERJ-8GEYJ470V</t>
  </si>
  <si>
    <t>RES SMD 47 OHM 5% 1/4W 1206</t>
  </si>
  <si>
    <t>https://industrial.panasonic.com/ww/products/pt/general-purpose-chip-resistors/models/ERJ8GEYJ510V</t>
  </si>
  <si>
    <t>P51ETR-ND,P51ECT-ND,P51EDKR-ND</t>
  </si>
  <si>
    <t>ERJ-8GEYJ510V</t>
  </si>
  <si>
    <t>RES SMD 51 OHM 5% 1/4W 1206</t>
  </si>
  <si>
    <t>https://industrial.panasonic.com/ww/products/pt/general-purpose-chip-resistors/models/ERJ8GEYJ560V</t>
  </si>
  <si>
    <t>P56ETR-ND,P56ECT-ND,P56EDKR-ND</t>
  </si>
  <si>
    <t>ERJ-8GEYJ560V</t>
  </si>
  <si>
    <t>RES SMD 56 OHM 5% 1/4W 1206</t>
  </si>
  <si>
    <t>https://industrial.panasonic.com/ww/products/pt/general-purpose-chip-resistors/models/ERJ8GEYJ620V</t>
  </si>
  <si>
    <t>P62ETR-ND,P62ECT-ND,P62EDKR-ND</t>
  </si>
  <si>
    <t>ERJ-8GEYJ620V</t>
  </si>
  <si>
    <t>RES SMD 62 OHM 5% 1/4W 1206</t>
  </si>
  <si>
    <t>https://industrial.panasonic.com/ww/products/pt/general-purpose-chip-resistors/models/ERJ8GEYJ680V</t>
  </si>
  <si>
    <t>P68ETR-ND,P68ECT-ND,P68EDKR-ND</t>
  </si>
  <si>
    <t>ERJ-8GEYJ680V</t>
  </si>
  <si>
    <t>RES SMD 68 OHM 5% 1/4W 1206</t>
  </si>
  <si>
    <t>https://industrial.panasonic.com/ww/products/pt/general-purpose-chip-resistors/models/ERJ8GEYJ750V</t>
  </si>
  <si>
    <t>P75ETR-ND,P75ECT-ND,P75EDKR-ND</t>
  </si>
  <si>
    <t>ERJ-8GEYJ750V</t>
  </si>
  <si>
    <t>RES SMD 75 OHM 5% 1/4W 1206</t>
  </si>
  <si>
    <t>https://industrial.panasonic.com/ww/products/pt/general-purpose-chip-resistors/models/ERJ8GEYJ820V</t>
  </si>
  <si>
    <t>P82ETR-ND,P82ECT-ND,P82EDKR-ND</t>
  </si>
  <si>
    <t>ERJ-8GEYJ820V</t>
  </si>
  <si>
    <t>RES SMD 82 OHM 5% 1/4W 1206</t>
  </si>
  <si>
    <t>https://industrial.panasonic.com/ww/products/pt/general-purpose-chip-resistors/models/ERJ8GEYJ910V</t>
  </si>
  <si>
    <t>P91ETR-ND,P91ECT-ND,P91EDKR-ND</t>
  </si>
  <si>
    <t>ERJ-8GEYJ910V</t>
  </si>
  <si>
    <t>RES SMD 91 OHM 5% 1/4W 1206</t>
  </si>
  <si>
    <t>https://industrial.panasonic.com/ww/products/pt/general-purpose-chip-resistors/models/ERJ8GEYJ101V</t>
  </si>
  <si>
    <t>P100ETR-ND,P100ECT-ND,P100EDKR-ND</t>
  </si>
  <si>
    <t>ERJ-8GEYJ101V</t>
  </si>
  <si>
    <t>RES SMD 100 OHM 5% 1/4W 1206</t>
  </si>
  <si>
    <t>https://industrial.panasonic.com/ww/products/pt/general-purpose-chip-resistors/models/ERJ8GEYJ111V</t>
  </si>
  <si>
    <t>P110ETR-ND,P110ECT-ND,P110EDKR-ND</t>
  </si>
  <si>
    <t>ERJ-8GEYJ111V</t>
  </si>
  <si>
    <t>RES SMD 110 OHM 5% 1/4W 1206</t>
  </si>
  <si>
    <t>https://industrial.panasonic.com/ww/products/pt/general-purpose-chip-resistors/models/ERJ8GEYJ121V</t>
  </si>
  <si>
    <t>P120ETR-ND,P120ECT-ND,P120EDKR-ND</t>
  </si>
  <si>
    <t>ERJ-8GEYJ121V</t>
  </si>
  <si>
    <t>RES SMD 120 OHM 5% 1/4W 1206</t>
  </si>
  <si>
    <t>https://industrial.panasonic.com/ww/products/pt/general-purpose-chip-resistors/models/ERJ8GEYJ131V</t>
  </si>
  <si>
    <t>P130ETR-ND,P130ECT-ND,P130EDKR-ND</t>
  </si>
  <si>
    <t>ERJ-8GEYJ131V</t>
  </si>
  <si>
    <t>RES SMD 130 OHM 5% 1/4W 1206</t>
  </si>
  <si>
    <t>https://industrial.panasonic.com/ww/products/pt/general-purpose-chip-resistors/models/ERJ8GEYJ151V</t>
  </si>
  <si>
    <t>P150ETR-ND,P150ECT-ND,P150EDKR-ND</t>
  </si>
  <si>
    <t>ERJ-8GEYJ151V</t>
  </si>
  <si>
    <t>RES SMD 150 OHM 5% 1/4W 1206</t>
  </si>
  <si>
    <t>https://industrial.panasonic.com/ww/products/pt/general-purpose-chip-resistors/models/ERJ8GEYJ161V</t>
  </si>
  <si>
    <t>P160ETR-ND,P160ECT-ND,P160EDKR-ND</t>
  </si>
  <si>
    <t>ERJ-8GEYJ161V</t>
  </si>
  <si>
    <t>RES SMD 160 OHM 5% 1/4W 1206</t>
  </si>
  <si>
    <t>https://industrial.panasonic.com/ww/products/pt/general-purpose-chip-resistors/models/ERJ8GEYJ181V</t>
  </si>
  <si>
    <t>P180ETR-ND,P180ECT-ND,P180EDKR-ND</t>
  </si>
  <si>
    <t>ERJ-8GEYJ181V</t>
  </si>
  <si>
    <t>RES SMD 180 OHM 5% 1/4W 1206</t>
  </si>
  <si>
    <t>https://industrial.panasonic.com/ww/products/pt/general-purpose-chip-resistors/models/ERJ8GEYJ201V</t>
  </si>
  <si>
    <t>P200ETR-ND,P200ECT-ND,P200EDKR-ND</t>
  </si>
  <si>
    <t>ERJ-8GEYJ201V</t>
  </si>
  <si>
    <t>RES SMD 200 OHM 5% 1/4W 1206</t>
  </si>
  <si>
    <t>https://industrial.panasonic.com/ww/products/pt/general-purpose-chip-resistors/models/ERJ8GEYJ221V</t>
  </si>
  <si>
    <t>P220ETR-ND,P220ECT-ND,P220EDKR-ND</t>
  </si>
  <si>
    <t>ERJ-8GEYJ221V</t>
  </si>
  <si>
    <t>RES SMD 220 OHM 5% 1/4W 1206</t>
  </si>
  <si>
    <t>https://industrial.panasonic.com/ww/products/pt/general-purpose-chip-resistors/models/ERJ8GEYJ241V</t>
  </si>
  <si>
    <t>P240ETR-ND,P240ECT-ND,P240EDKR-ND</t>
  </si>
  <si>
    <t>ERJ-8GEYJ241V</t>
  </si>
  <si>
    <t>RES SMD 240 OHM 5% 1/4W 1206</t>
  </si>
  <si>
    <t>https://industrial.panasonic.com/ww/products/pt/general-purpose-chip-resistors/models/ERJ8GEYJ271V</t>
  </si>
  <si>
    <t>P270ETR-ND,P270ECT-ND,P270EDKR-ND</t>
  </si>
  <si>
    <t>ERJ-8GEYJ271V</t>
  </si>
  <si>
    <t>RES SMD 270 OHM 5% 1/4W 1206</t>
  </si>
  <si>
    <t>https://industrial.panasonic.com/ww/products/pt/general-purpose-chip-resistors/models/ERJ8GEYJ301V</t>
  </si>
  <si>
    <t>P300ETR-ND,P300ECT-ND,P300EDKR-ND</t>
  </si>
  <si>
    <t>ERJ-8GEYJ301V</t>
  </si>
  <si>
    <t>RES SMD 300 OHM 5% 1/4W 1206</t>
  </si>
  <si>
    <t>https://industrial.panasonic.com/ww/products/pt/general-purpose-chip-resistors/models/ERJ8GEYJ331V</t>
  </si>
  <si>
    <t>P330ETR-ND,P330ECT-ND,P330EDKR-ND</t>
  </si>
  <si>
    <t>ERJ-8GEYJ331V</t>
  </si>
  <si>
    <t>RES SMD 330 OHM 5% 1/4W 1206</t>
  </si>
  <si>
    <t>https://industrial.panasonic.com/ww/products/pt/general-purpose-chip-resistors/models/ERJ8GEYJ361V</t>
  </si>
  <si>
    <t>P360ETR-ND,P360ECT-ND,P360EDKR-ND</t>
  </si>
  <si>
    <t>ERJ-8GEYJ361V</t>
  </si>
  <si>
    <t>RES SMD 360 OHM 5% 1/4W 1206</t>
  </si>
  <si>
    <t>https://industrial.panasonic.com/ww/products/pt/general-purpose-chip-resistors/models/ERJ8GEYJ391V</t>
  </si>
  <si>
    <t>P390ETR-ND,P390ECT-ND,P390EDKR-ND</t>
  </si>
  <si>
    <t>ERJ-8GEYJ391V</t>
  </si>
  <si>
    <t>RES SMD 390 OHM 5% 1/4W 1206</t>
  </si>
  <si>
    <t>https://industrial.panasonic.com/ww/products/pt/general-purpose-chip-resistors/models/ERJ8GEYJ431V</t>
  </si>
  <si>
    <t>P430ETR-ND,P430ECT-ND,P430EDKR-ND</t>
  </si>
  <si>
    <t>ERJ-8GEYJ431V</t>
  </si>
  <si>
    <t>RES SMD 430 OHM 5% 1/4W 1206</t>
  </si>
  <si>
    <t>https://industrial.panasonic.com/ww/products/pt/general-purpose-chip-resistors/models/ERJ8GEYJ471V</t>
  </si>
  <si>
    <t>P470ETR-ND,P470ECT-ND,P470EDKR-ND</t>
  </si>
  <si>
    <t>ERJ-8GEYJ471V</t>
  </si>
  <si>
    <t>RES SMD 470 OHM 5% 1/4W 1206</t>
  </si>
  <si>
    <t>https://industrial.panasonic.com/ww/products/pt/general-purpose-chip-resistors/models/ERJ8GEYJ511V</t>
  </si>
  <si>
    <t>P510ETR-ND,P510ECT-ND,P510EDKR-ND</t>
  </si>
  <si>
    <t>ERJ-8GEYJ511V</t>
  </si>
  <si>
    <t>RES SMD 510 OHM 5% 1/4W 1206</t>
  </si>
  <si>
    <t>https://industrial.panasonic.com/ww/products/pt/general-purpose-chip-resistors/models/ERJ8GEYJ561V</t>
  </si>
  <si>
    <t>P560ETR-ND,P560ECT-ND,P560EDKR-ND</t>
  </si>
  <si>
    <t>ERJ-8GEYJ561V</t>
  </si>
  <si>
    <t>RES SMD 560 OHM 5% 1/4W 1206</t>
  </si>
  <si>
    <t>https://industrial.panasonic.com/ww/products/pt/general-purpose-chip-resistors/models/ERJ8GEYJ621V</t>
  </si>
  <si>
    <t>P620ETR-ND,P620ECT-ND,P620EDKR-ND</t>
  </si>
  <si>
    <t>ERJ-8GEYJ621V</t>
  </si>
  <si>
    <t>RES SMD 620 OHM 5% 1/4W 1206</t>
  </si>
  <si>
    <t>P620EMG-ND</t>
  </si>
  <si>
    <t>ERJ-8GCYJ621M</t>
  </si>
  <si>
    <t>https://industrial.panasonic.com/ww/products/pt/general-purpose-chip-resistors/models/ERJ8GEYJ681V</t>
  </si>
  <si>
    <t>P680ETR-ND,P680ECT-ND,P680EDKR-ND</t>
  </si>
  <si>
    <t>ERJ-8GEYJ681V</t>
  </si>
  <si>
    <t>RES SMD 680 OHM 5% 1/4W 1206</t>
  </si>
  <si>
    <t>https://industrial.panasonic.com/ww/products/pt/general-purpose-chip-resistors/models/ERJ8GEYJ751V</t>
  </si>
  <si>
    <t>P750ETR-ND,P750ECT-ND,P750EDKR-ND</t>
  </si>
  <si>
    <t>ERJ-8GEYJ751V</t>
  </si>
  <si>
    <t>RES SMD 750 OHM 5% 1/4W 1206</t>
  </si>
  <si>
    <t>https://industrial.panasonic.com/ww/products/pt/general-purpose-chip-resistors/models/ERJ8GEYJ821V</t>
  </si>
  <si>
    <t>P820ETR-ND,P820ECT-ND,P820EDKR-ND</t>
  </si>
  <si>
    <t>ERJ-8GEYJ821V</t>
  </si>
  <si>
    <t>RES SMD 820 OHM 5% 1/4W 1206</t>
  </si>
  <si>
    <t>https://industrial.panasonic.com/ww/products/pt/general-purpose-chip-resistors/models/ERJ8GEYJ911V</t>
  </si>
  <si>
    <t>P910ETR-ND,P910ECT-ND,P910EDKR-ND</t>
  </si>
  <si>
    <t>ERJ-8GEYJ911V</t>
  </si>
  <si>
    <t>RES SMD 910 OHM 5% 1/4W 1206</t>
  </si>
  <si>
    <t>https://industrial.panasonic.com/ww/products/pt/general-purpose-chip-resistors/models/ERJ8GEYJ102V</t>
  </si>
  <si>
    <t>P1.0KETR-ND,P1.0KECT-ND,P1.0KEDKR-ND</t>
  </si>
  <si>
    <t>ERJ-8GEYJ102V</t>
  </si>
  <si>
    <t>RES SMD 1K OHM 5% 1/4W 1206</t>
  </si>
  <si>
    <t>https://industrial.panasonic.com/ww/products/pt/general-purpose-chip-resistors/models/ERJ8GEYJ112V</t>
  </si>
  <si>
    <t>P1.1KETR-ND,P1.1KECT-ND,P1.1KEDKR-ND</t>
  </si>
  <si>
    <t>ERJ-8GEYJ112V</t>
  </si>
  <si>
    <t>RES SMD 1.1K OHM 5% 1/4W 1206</t>
  </si>
  <si>
    <t>https://industrial.panasonic.com/ww/products/pt/general-purpose-chip-resistors/models/ERJ8GEYJ122V</t>
  </si>
  <si>
    <t>P1.2KETR-ND,P1.2KECT-ND,P1.2KEDKR-ND</t>
  </si>
  <si>
    <t>ERJ-8GEYJ122V</t>
  </si>
  <si>
    <t>RES SMD 1.2K OHM 5% 1/4W 1206</t>
  </si>
  <si>
    <t>https://industrial.panasonic.com/ww/products/pt/general-purpose-chip-resistors/models/ERJ8GEYJ132V</t>
  </si>
  <si>
    <t>P1.3KETR-ND,P1.3KECT-ND,P1.3KEDKR-ND</t>
  </si>
  <si>
    <t>ERJ-8GEYJ132V</t>
  </si>
  <si>
    <t>RES SMD 1.3K OHM 5% 1/4W 1206</t>
  </si>
  <si>
    <t>https://industrial.panasonic.com/ww/products/pt/general-purpose-chip-resistors/models/ERJ8GEYJ152V</t>
  </si>
  <si>
    <t>P1.5KETR-ND,P1.5KECT-ND,P1.5KEDKR-ND</t>
  </si>
  <si>
    <t>ERJ-8GEYJ152V</t>
  </si>
  <si>
    <t>RES SMD 1.5K OHM 5% 1/4W 1206</t>
  </si>
  <si>
    <t>https://industrial.panasonic.com/ww/products/pt/general-purpose-chip-resistors/models/ERJ8GEYJ162V</t>
  </si>
  <si>
    <t>P1.6KETR-ND,P1.6KECT-ND,P1.6KEDKR-ND</t>
  </si>
  <si>
    <t>ERJ-8GEYJ162V</t>
  </si>
  <si>
    <t>RES SMD 1.6K OHM 5% 1/4W 1206</t>
  </si>
  <si>
    <t>https://industrial.panasonic.com/ww/products/pt/general-purpose-chip-resistors/models/ERJ8GEYJ182V</t>
  </si>
  <si>
    <t>P1.8KETR-ND,P1.8KECT-ND,P1.8KEDKR-ND</t>
  </si>
  <si>
    <t>ERJ-8GEYJ182V</t>
  </si>
  <si>
    <t>RES SMD 1.8K OHM 5% 1/4W 1206</t>
  </si>
  <si>
    <t>https://industrial.panasonic.com/ww/products/pt/general-purpose-chip-resistors/models/ERJ8GEYJ202V</t>
  </si>
  <si>
    <t>P2.0KETR-ND,P2.0KECT-ND,P2.0KEDKR-ND</t>
  </si>
  <si>
    <t>ERJ-8GEYJ202V</t>
  </si>
  <si>
    <t>RES SMD 2K OHM 5% 1/4W 1206</t>
  </si>
  <si>
    <t>https://industrial.panasonic.com/ww/products/pt/general-purpose-chip-resistors/models/ERJ8GEYJ222V</t>
  </si>
  <si>
    <t>P2.2KETR-ND,P2.2KECT-ND,P2.2KEDKR-ND</t>
  </si>
  <si>
    <t>ERJ-8GEYJ222V</t>
  </si>
  <si>
    <t>RES SMD 2.2K OHM 5% 1/4W 1206</t>
  </si>
  <si>
    <t>https://industrial.panasonic.com/ww/products/pt/general-purpose-chip-resistors/models/ERJ8GEYJ242V</t>
  </si>
  <si>
    <t>P2.4KETR-ND,P2.4KECT-ND,P2.4KEDKR-ND</t>
  </si>
  <si>
    <t>ERJ-8GEYJ242V</t>
  </si>
  <si>
    <t>RES SMD 2.4K OHM 5% 1/4W 1206</t>
  </si>
  <si>
    <t>https://industrial.panasonic.com/ww/products/pt/general-purpose-chip-resistors/models/ERJ8GEYJ272V</t>
  </si>
  <si>
    <t>P2.7KETR-ND,P2.7KECT-ND,P2.7KEDKR-ND</t>
  </si>
  <si>
    <t>ERJ-8GEYJ272V</t>
  </si>
  <si>
    <t>RES SMD 2.7K OHM 5% 1/4W 1206</t>
  </si>
  <si>
    <t>https://industrial.panasonic.com/ww/products/pt/general-purpose-chip-resistors/models/ERJ8GEYJ302V</t>
  </si>
  <si>
    <t>P3.0KETR-ND,P3.0KECT-ND,P3.0KEDKR-ND</t>
  </si>
  <si>
    <t>ERJ-8GEYJ302V</t>
  </si>
  <si>
    <t>RES SMD 3K OHM 5% 1/4W 1206</t>
  </si>
  <si>
    <t>https://industrial.panasonic.com/ww/products/pt/general-purpose-chip-resistors/models/ERJ8GEYJ332V</t>
  </si>
  <si>
    <t>P3.3KETR-ND,P3.3KECT-ND,P3.3KEDKR-ND</t>
  </si>
  <si>
    <t>ERJ-8GEYJ332V</t>
  </si>
  <si>
    <t>RES SMD 3.3K OHM 5% 1/4W 1206</t>
  </si>
  <si>
    <t>https://industrial.panasonic.com/ww/products/pt/general-purpose-chip-resistors/models/ERJ8GEYJ362V</t>
  </si>
  <si>
    <t>P3.6KETR-ND,P3.6KECT-ND,P3.6KEDKR-ND</t>
  </si>
  <si>
    <t>ERJ-8GEYJ362V</t>
  </si>
  <si>
    <t>RES SMD 3.6K OHM 5% 1/4W 1206</t>
  </si>
  <si>
    <t>https://industrial.panasonic.com/ww/products/pt/general-purpose-chip-resistors/models/ERJ8GEYJ392V</t>
  </si>
  <si>
    <t>P3.9KETR-ND,P3.9KECT-ND,P3.9KEDKR-ND</t>
  </si>
  <si>
    <t>ERJ-8GEYJ392V</t>
  </si>
  <si>
    <t>RES SMD 3.9K OHM 5% 1/4W 1206</t>
  </si>
  <si>
    <t>https://industrial.panasonic.com/ww/products/pt/general-purpose-chip-resistors/models/ERJ8GEYJ432V</t>
  </si>
  <si>
    <t>P4.3KETR-ND,P4.3KECT-ND,P4.3KEDKR-ND</t>
  </si>
  <si>
    <t>ERJ-8GEYJ432V</t>
  </si>
  <si>
    <t>RES SMD 4.3K OHM 5% 1/4W 1206</t>
  </si>
  <si>
    <t>https://industrial.panasonic.com/ww/products/pt/general-purpose-chip-resistors/models/ERJ8GEYJ472V</t>
  </si>
  <si>
    <t>P4.7KETR-ND,P4.7KECT-ND,P4.7KEDKR-ND</t>
  </si>
  <si>
    <t>ERJ-8GEYJ472V</t>
  </si>
  <si>
    <t>RES SMD 4.7K OHM 5% 1/4W 1206</t>
  </si>
  <si>
    <t>https://industrial.panasonic.com/ww/products/pt/general-purpose-chip-resistors/models/ERJ8GEYJ512V</t>
  </si>
  <si>
    <t>P5.1KETR-ND,P5.1KECT-ND,P5.1KEDKR-ND</t>
  </si>
  <si>
    <t>ERJ-8GEYJ512V</t>
  </si>
  <si>
    <t>RES SMD 5.1K OHM 5% 1/4W 1206</t>
  </si>
  <si>
    <t>https://industrial.panasonic.com/ww/products/pt/general-purpose-chip-resistors/models/ERJ8GEYJ562V</t>
  </si>
  <si>
    <t>P5.6KETR-ND,P5.6KECT-ND,P5.6KEDKR-ND</t>
  </si>
  <si>
    <t>ERJ-8GEYJ562V</t>
  </si>
  <si>
    <t>RES SMD 5.6K OHM 5% 1/4W 1206</t>
  </si>
  <si>
    <t>https://industrial.panasonic.com/ww/products/pt/general-purpose-chip-resistors/models/ERJ8GEYJ622V</t>
  </si>
  <si>
    <t>P6.2KETR-ND,P6.2KECT-ND,P6.2KEDKR-ND</t>
  </si>
  <si>
    <t>ERJ-8GEYJ622V</t>
  </si>
  <si>
    <t>RES SMD 6.2K OHM 5% 1/4W 1206</t>
  </si>
  <si>
    <t>https://industrial.panasonic.com/ww/products/pt/general-purpose-chip-resistors/models/ERJ8GEYJ682V</t>
  </si>
  <si>
    <t>P6.8KETR-ND,P6.8KECT-ND,P6.8KEDKR-ND</t>
  </si>
  <si>
    <t>ERJ-8GEYJ682V</t>
  </si>
  <si>
    <t>RES SMD 6.8K OHM 5% 1/4W 1206</t>
  </si>
  <si>
    <t>https://industrial.panasonic.com/ww/products/pt/general-purpose-chip-resistors/models/ERJ8GEYJ752V</t>
  </si>
  <si>
    <t>P7.5KETR-ND,P7.5KECT-ND,P7.5KEDKR-ND</t>
  </si>
  <si>
    <t>ERJ-8GEYJ752V</t>
  </si>
  <si>
    <t>RES SMD 7.5K OHM 5% 1/4W 1206</t>
  </si>
  <si>
    <t>https://industrial.panasonic.com/ww/products/pt/general-purpose-chip-resistors/models/ERJ8GEYJ822V</t>
  </si>
  <si>
    <t>P8.2KETR-ND,P8.2KECT-ND,P8.2KEDKR-ND</t>
  </si>
  <si>
    <t>ERJ-8GEYJ822V</t>
  </si>
  <si>
    <t>RES SMD 8.2K OHM 5% 1/4W 1206</t>
  </si>
  <si>
    <t>https://industrial.panasonic.com/ww/products/pt/general-purpose-chip-resistors/models/ERJ8GEYJ912V</t>
  </si>
  <si>
    <t>P9.1KETR-ND,P9.1KECT-ND,P9.1KEDKR-ND</t>
  </si>
  <si>
    <t>ERJ-8GEYJ912V</t>
  </si>
  <si>
    <t>RES SMD 9.1K OHM 5% 1/4W 1206</t>
  </si>
  <si>
    <t>https://industrial.panasonic.com/ww/products/pt/general-purpose-chip-resistors/models/ERJ8GEYJ103V</t>
  </si>
  <si>
    <t>P10KETR-ND,P10KECT-ND,P10KEDKR-ND</t>
  </si>
  <si>
    <t>ERJ-8GEYJ103V</t>
  </si>
  <si>
    <t>RES SMD 10K OHM 5% 1/4W 1206</t>
  </si>
  <si>
    <t>https://industrial.panasonic.com/ww/products/pt/general-purpose-chip-resistors/models/ERJ8GEYJ113V</t>
  </si>
  <si>
    <t>P11KETR-ND,P11KECT-ND,P11KEDKR-ND</t>
  </si>
  <si>
    <t>ERJ-8GEYJ113V</t>
  </si>
  <si>
    <t>RES SMD 11K OHM 5% 1/4W 1206</t>
  </si>
  <si>
    <t>https://industrial.panasonic.com/ww/products/pt/general-purpose-chip-resistors/models/ERJ8GEYJ123V</t>
  </si>
  <si>
    <t>P12KETR-ND,P12KECT-ND,P12KEDKR-ND</t>
  </si>
  <si>
    <t>ERJ-8GEYJ123V</t>
  </si>
  <si>
    <t>RES SMD 12K OHM 5% 1/4W 1206</t>
  </si>
  <si>
    <t>https://industrial.panasonic.com/ww/products/pt/general-purpose-chip-resistors/models/ERJ8GEYJ133V</t>
  </si>
  <si>
    <t>P13KETR-ND,P13KECT-ND,P13KEDKR-ND</t>
  </si>
  <si>
    <t>ERJ-8GEYJ133V</t>
  </si>
  <si>
    <t>RES SMD 13K OHM 5% 1/4W 1206</t>
  </si>
  <si>
    <t>https://industrial.panasonic.com/ww/products/pt/general-purpose-chip-resistors/models/ERJ8GEYJ153V</t>
  </si>
  <si>
    <t>P15KETR-ND,P15KECT-ND,P15KEDKR-ND</t>
  </si>
  <si>
    <t>ERJ-8GEYJ153V</t>
  </si>
  <si>
    <t>RES SMD 15K OHM 5% 1/4W 1206</t>
  </si>
  <si>
    <t>https://industrial.panasonic.com/ww/products/pt/general-purpose-chip-resistors/models/ERJ8GEYJ163V</t>
  </si>
  <si>
    <t>P16KETR-ND,P16KECT-ND,P16KEDKR-ND</t>
  </si>
  <si>
    <t>ERJ-8GEYJ163V</t>
  </si>
  <si>
    <t>RES SMD 16K OHM 5% 1/4W 1206</t>
  </si>
  <si>
    <t>https://industrial.panasonic.com/ww/products/pt/general-purpose-chip-resistors/models/ERJ8GEYJ183V</t>
  </si>
  <si>
    <t>P18KETR-ND,P18KECT-ND,P18KEDKR-ND</t>
  </si>
  <si>
    <t>ERJ-8GEYJ183V</t>
  </si>
  <si>
    <t>RES SMD 18K OHM 5% 1/4W 1206</t>
  </si>
  <si>
    <t>https://industrial.panasonic.com/ww/products/pt/general-purpose-chip-resistors/models/ERJ8GEYJ203V</t>
  </si>
  <si>
    <t>P20KETR-ND,P20KECT-ND,P20KEDKR-ND</t>
  </si>
  <si>
    <t>ERJ-8GEYJ203V</t>
  </si>
  <si>
    <t>RES SMD 20K OHM 5% 1/4W 1206</t>
  </si>
  <si>
    <t>https://industrial.panasonic.com/ww/products/pt/general-purpose-chip-resistors/models/ERJ8GEYJ223V</t>
  </si>
  <si>
    <t>P22KETR-ND,P22KECT-ND,P22KEDKR-ND</t>
  </si>
  <si>
    <t>ERJ-8GEYJ223V</t>
  </si>
  <si>
    <t>RES SMD 22K OHM 5% 1/4W 1206</t>
  </si>
  <si>
    <t>https://industrial.panasonic.com/ww/products/pt/general-purpose-chip-resistors/models/ERJ8GEYJ243V</t>
  </si>
  <si>
    <t>P24KETR-ND,P24KECT-ND,P24KEDKR-ND</t>
  </si>
  <si>
    <t>ERJ-8GEYJ243V</t>
  </si>
  <si>
    <t>RES SMD 24K OHM 5% 1/4W 1206</t>
  </si>
  <si>
    <t>https://industrial.panasonic.com/ww/products/pt/general-purpose-chip-resistors/models/ERJ8GEYJ273V</t>
  </si>
  <si>
    <t>P27KETR-ND,P27KECT-ND,P27KEDKR-ND</t>
  </si>
  <si>
    <t>ERJ-8GEYJ273V</t>
  </si>
  <si>
    <t>RES SMD 27K OHM 5% 1/4W 1206</t>
  </si>
  <si>
    <t>https://industrial.panasonic.com/ww/products/pt/general-purpose-chip-resistors/models/ERJ8GEYJ303V</t>
  </si>
  <si>
    <t>P30KETR-ND,P30KECT-ND,P30KEDKR-ND</t>
  </si>
  <si>
    <t>ERJ-8GEYJ303V</t>
  </si>
  <si>
    <t>RES SMD 30K OHM 5% 1/4W 1206</t>
  </si>
  <si>
    <t>https://industrial.panasonic.com/ww/products/pt/general-purpose-chip-resistors/models/ERJ8GEYJ333V</t>
  </si>
  <si>
    <t>P33KETR-ND,P33KECT-ND,P33KEDKR-ND</t>
  </si>
  <si>
    <t>ERJ-8GEYJ333V</t>
  </si>
  <si>
    <t>RES SMD 33K OHM 5% 1/4W 1206</t>
  </si>
  <si>
    <t>https://industrial.panasonic.com/ww/products/pt/general-purpose-chip-resistors/models/ERJ8GEYJ363V</t>
  </si>
  <si>
    <t>P36KETR-ND,P36KECT-ND,P36KEDKR-ND</t>
  </si>
  <si>
    <t>ERJ-8GEYJ363V</t>
  </si>
  <si>
    <t>RES SMD 36K OHM 5% 1/4W 1206</t>
  </si>
  <si>
    <t>https://industrial.panasonic.com/ww/products/pt/general-purpose-chip-resistors/models/ERJ8GEYJ393V</t>
  </si>
  <si>
    <t>P39KETR-ND,P39KECT-ND,P39KEDKR-ND</t>
  </si>
  <si>
    <t>ERJ-8GEYJ393V</t>
  </si>
  <si>
    <t>RES SMD 39K OHM 5% 1/4W 1206</t>
  </si>
  <si>
    <t>https://industrial.panasonic.com/ww/products/pt/general-purpose-chip-resistors/models/ERJ8GEYJ433V</t>
  </si>
  <si>
    <t>P43KETR-ND,P43KECT-ND,P43KEDKR-ND</t>
  </si>
  <si>
    <t>ERJ-8GEYJ433V</t>
  </si>
  <si>
    <t>RES SMD 43K OHM 5% 1/4W 1206</t>
  </si>
  <si>
    <t>https://industrial.panasonic.com/ww/products/pt/general-purpose-chip-resistors/models/ERJ8GEYJ473V</t>
  </si>
  <si>
    <t>P47KETR-ND,P47KECT-ND,P47KEDKR-ND</t>
  </si>
  <si>
    <t>ERJ-8GEYJ473V</t>
  </si>
  <si>
    <t>RES SMD 47K OHM 5% 1/4W 1206</t>
  </si>
  <si>
    <t>https://industrial.panasonic.com/ww/products/pt/general-purpose-chip-resistors/models/ERJ8GEYJ513V</t>
  </si>
  <si>
    <t>P51KETR-ND,P51KECT-ND,P51KEDKR-ND</t>
  </si>
  <si>
    <t>ERJ-8GEYJ513V</t>
  </si>
  <si>
    <t>RES SMD 51K OHM 5% 1/4W 1206</t>
  </si>
  <si>
    <t>https://industrial.panasonic.com/ww/products/pt/general-purpose-chip-resistors/models/ERJ8GEYJ563V</t>
  </si>
  <si>
    <t>P56KETR-ND,P56KECT-ND,P56KEDKR-ND</t>
  </si>
  <si>
    <t>ERJ-8GEYJ563V</t>
  </si>
  <si>
    <t>RES SMD 56K OHM 5% 1/4W 1206</t>
  </si>
  <si>
    <t>https://industrial.panasonic.com/ww/products/pt/general-purpose-chip-resistors/models/ERJ8GEYJ623V</t>
  </si>
  <si>
    <t>P62KETR-ND,P62KECT-ND,P62KEDKR-ND</t>
  </si>
  <si>
    <t>ERJ-8GEYJ623V</t>
  </si>
  <si>
    <t>RES SMD 62K OHM 5% 1/4W 1206</t>
  </si>
  <si>
    <t>https://industrial.panasonic.com/ww/products/pt/general-purpose-chip-resistors/models/ERJ8GEYJ683V</t>
  </si>
  <si>
    <t>P68KETR-ND,P68KECT-ND,P68KEDKR-ND</t>
  </si>
  <si>
    <t>ERJ-8GEYJ683V</t>
  </si>
  <si>
    <t>RES SMD 68K OHM 5% 1/4W 1206</t>
  </si>
  <si>
    <t>https://industrial.panasonic.com/ww/products/pt/general-purpose-chip-resistors/models/ERJ8GEYJ753V</t>
  </si>
  <si>
    <t>P75KETR-ND,P75KECT-ND,P75KEDKR-ND</t>
  </si>
  <si>
    <t>ERJ-8GEYJ753V</t>
  </si>
  <si>
    <t>RES SMD 75K OHM 5% 1/4W 1206</t>
  </si>
  <si>
    <t>https://industrial.panasonic.com/ww/products/pt/general-purpose-chip-resistors/models/ERJ8GEYJ823V</t>
  </si>
  <si>
    <t>P82KETR-ND,P82KECT-ND,P82KEDKR-ND</t>
  </si>
  <si>
    <t>ERJ-8GEYJ823V</t>
  </si>
  <si>
    <t>RES SMD 82K OHM 5% 1/4W 1206</t>
  </si>
  <si>
    <t>https://industrial.panasonic.com/ww/products/pt/general-purpose-chip-resistors/models/ERJ8GEYJ913V</t>
  </si>
  <si>
    <t>P91KETR-ND,P91KECT-ND,P91KEDKR-ND</t>
  </si>
  <si>
    <t>ERJ-8GEYJ913V</t>
  </si>
  <si>
    <t>RES SMD 91K OHM 5% 1/4W 1206</t>
  </si>
  <si>
    <t>https://industrial.panasonic.com/ww/products/pt/general-purpose-chip-resistors/models/ERJ8GEYJ104V</t>
  </si>
  <si>
    <t>P100KETR-ND,P100KECT-ND,P100KEDKR-ND</t>
  </si>
  <si>
    <t>ERJ-8GEYJ104V</t>
  </si>
  <si>
    <t>RES SMD 100K OHM 5% 1/4W 1206</t>
  </si>
  <si>
    <t>https://industrial.panasonic.com/ww/products/pt/general-purpose-chip-resistors/models/ERJ8GEYJ114V</t>
  </si>
  <si>
    <t>P110KETR-ND,P110KECT-ND,P110KEDKR-ND</t>
  </si>
  <si>
    <t>ERJ-8GEYJ114V</t>
  </si>
  <si>
    <t>RES SMD 110K OHM 5% 1/4W 1206</t>
  </si>
  <si>
    <t>https://industrial.panasonic.com/ww/products/pt/general-purpose-chip-resistors/models/ERJ8GEYJ124V</t>
  </si>
  <si>
    <t>P120KETR-ND,P120KECT-ND,P120KEDKR-ND</t>
  </si>
  <si>
    <t>ERJ-8GEYJ124V</t>
  </si>
  <si>
    <t>RES SMD 120K OHM 5% 1/4W 1206</t>
  </si>
  <si>
    <t>https://industrial.panasonic.com/ww/products/pt/general-purpose-chip-resistors/models/ERJ8GEYJ134V</t>
  </si>
  <si>
    <t>P130KETR-ND,P130KECT-ND,P130KEDKR-ND</t>
  </si>
  <si>
    <t>ERJ-8GEYJ134V</t>
  </si>
  <si>
    <t>RES SMD 130K OHM 5% 1/4W 1206</t>
  </si>
  <si>
    <t>https://industrial.panasonic.com/ww/products/pt/general-purpose-chip-resistors/models/ERJ8GEYJ154V</t>
  </si>
  <si>
    <t>P150KETR-ND,P150KECT-ND,P150KEDKR-ND</t>
  </si>
  <si>
    <t>ERJ-8GEYJ154V</t>
  </si>
  <si>
    <t>RES SMD 150K OHM 5% 1/4W 1206</t>
  </si>
  <si>
    <t>https://industrial.panasonic.com/ww/products/pt/general-purpose-chip-resistors/models/ERJ8GEYJ164V</t>
  </si>
  <si>
    <t>P160KETR-ND,P160KECT-ND,P160KEDKR-ND</t>
  </si>
  <si>
    <t>ERJ-8GEYJ164V</t>
  </si>
  <si>
    <t>RES SMD 160K OHM 5% 1/4W 1206</t>
  </si>
  <si>
    <t>https://industrial.panasonic.com/ww/products/pt/general-purpose-chip-resistors/models/ERJ8GEYJ184V</t>
  </si>
  <si>
    <t>P180KETR-ND,P180KECT-ND,P180KEDKR-ND</t>
  </si>
  <si>
    <t>ERJ-8GEYJ184V</t>
  </si>
  <si>
    <t>RES SMD 180K OHM 5% 1/4W 1206</t>
  </si>
  <si>
    <t>https://industrial.panasonic.com/ww/products/pt/general-purpose-chip-resistors/models/ERJ8GEYJ204V</t>
  </si>
  <si>
    <t>P200KETR-ND,P200KECT-ND,P200KEDKR-ND</t>
  </si>
  <si>
    <t>ERJ-8GEYJ204V</t>
  </si>
  <si>
    <t>RES SMD 200K OHM 5% 1/4W 1206</t>
  </si>
  <si>
    <t>https://industrial.panasonic.com/ww/products/pt/general-purpose-chip-resistors/models/ERJ8GEYJ224V</t>
  </si>
  <si>
    <t>P220KETR-ND,P220KECT-ND,P220KEDKR-ND</t>
  </si>
  <si>
    <t>ERJ-8GEYJ224V</t>
  </si>
  <si>
    <t>RES SMD 220K OHM 5% 1/4W 1206</t>
  </si>
  <si>
    <t>https://industrial.panasonic.com/ww/products/pt/general-purpose-chip-resistors/models/ERJ8GEYJ244V</t>
  </si>
  <si>
    <t>P240KETR-ND,P240KECT-ND,P240KEDKR-ND</t>
  </si>
  <si>
    <t>ERJ-8GEYJ244V</t>
  </si>
  <si>
    <t>RES SMD 240K OHM 5% 1/4W 1206</t>
  </si>
  <si>
    <t>https://industrial.panasonic.com/ww/products/pt/general-purpose-chip-resistors/models/ERJ8GEYJ274V</t>
  </si>
  <si>
    <t>P270KETR-ND,P270KECT-ND,P270KEDKR-ND</t>
  </si>
  <si>
    <t>ERJ-8GEYJ274V</t>
  </si>
  <si>
    <t>RES SMD 270K OHM 5% 1/4W 1206</t>
  </si>
  <si>
    <t>https://industrial.panasonic.com/ww/products/pt/general-purpose-chip-resistors/models/ERJ8GEYJ304V</t>
  </si>
  <si>
    <t>P300KETR-ND,P300KECT-ND,P300KEDKR-ND</t>
  </si>
  <si>
    <t>ERJ-8GEYJ304V</t>
  </si>
  <si>
    <t>RES SMD 300K OHM 5% 1/4W 1206</t>
  </si>
  <si>
    <t>https://industrial.panasonic.com/ww/products/pt/general-purpose-chip-resistors/models/ERJ8GEYJ334V</t>
  </si>
  <si>
    <t>P330KETR-ND,P330KECT-ND,P330KEDKR-ND</t>
  </si>
  <si>
    <t>ERJ-8GEYJ334V</t>
  </si>
  <si>
    <t>RES SMD 330K OHM 5% 1/4W 1206</t>
  </si>
  <si>
    <t>https://industrial.panasonic.com/ww/products/pt/general-purpose-chip-resistors/models/ERJ8GEYJ364V</t>
  </si>
  <si>
    <t>P360KETR-ND,P360KECT-ND,P360KEDKR-ND</t>
  </si>
  <si>
    <t>ERJ-8GEYJ364V</t>
  </si>
  <si>
    <t>RES SMD 360K OHM 5% 1/4W 1206</t>
  </si>
  <si>
    <t>https://industrial.panasonic.com/ww/products/pt/general-purpose-chip-resistors/models/ERJ8GEYJ394V</t>
  </si>
  <si>
    <t>P390KETR-ND,P390KECT-ND,P390KEDKR-ND</t>
  </si>
  <si>
    <t>ERJ-8GEYJ394V</t>
  </si>
  <si>
    <t>RES SMD 390K OHM 5% 1/4W 1206</t>
  </si>
  <si>
    <t>https://industrial.panasonic.com/ww/products/pt/general-purpose-chip-resistors/models/ERJ8GEYJ434V</t>
  </si>
  <si>
    <t>P430KETR-ND,P430KECT-ND,P430KEDKR-ND</t>
  </si>
  <si>
    <t>ERJ-8GEYJ434V</t>
  </si>
  <si>
    <t>RES SMD 430K OHM 5% 1/4W 1206</t>
  </si>
  <si>
    <t>https://industrial.panasonic.com/ww/products/pt/general-purpose-chip-resistors/models/ERJ8GEYJ474V</t>
  </si>
  <si>
    <t>P470KETR-ND,P470KECT-ND,P470KEDKR-ND</t>
  </si>
  <si>
    <t>ERJ-8GEYJ474V</t>
  </si>
  <si>
    <t>RES SMD 470K OHM 5% 1/4W 1206</t>
  </si>
  <si>
    <t>https://industrial.panasonic.com/ww/products/pt/general-purpose-chip-resistors/models/ERJ8GEYJ514V</t>
  </si>
  <si>
    <t>P510KETR-ND,P510KECT-ND,P510KEDKR-ND</t>
  </si>
  <si>
    <t>ERJ-8GEYJ514V</t>
  </si>
  <si>
    <t>RES SMD 510K OHM 5% 1/4W 1206</t>
  </si>
  <si>
    <t>https://industrial.panasonic.com/ww/products/pt/general-purpose-chip-resistors/models/ERJ8GEYJ564V</t>
  </si>
  <si>
    <t>P560KETR-ND,P560KECT-ND,P560KEDKR-ND</t>
  </si>
  <si>
    <t>ERJ-8GEYJ564V</t>
  </si>
  <si>
    <t>RES SMD 560K OHM 5% 1/4W 1206</t>
  </si>
  <si>
    <t>https://industrial.panasonic.com/ww/products/pt/general-purpose-chip-resistors/models/ERJ8GEYJ624V</t>
  </si>
  <si>
    <t>P620KETR-ND,P620KECT-ND,P620KEDKR-ND</t>
  </si>
  <si>
    <t>ERJ-8GEYJ624V</t>
  </si>
  <si>
    <t>RES SMD 620K OHM 5% 1/4W 1206</t>
  </si>
  <si>
    <t>https://industrial.panasonic.com/ww/products/pt/general-purpose-chip-resistors/models/ERJ8GEYJ684V</t>
  </si>
  <si>
    <t>P680KETR-ND,P680KECT-ND,P680KEDKR-ND</t>
  </si>
  <si>
    <t>ERJ-8GEYJ684V</t>
  </si>
  <si>
    <t>RES SMD 680K OHM 5% 1/4W 1206</t>
  </si>
  <si>
    <t>https://industrial.panasonic.com/ww/products/pt/general-purpose-chip-resistors/models/ERJ8GEYJ754V</t>
  </si>
  <si>
    <t>P750KETR-ND,P750KECT-ND,P750KEDKR-ND</t>
  </si>
  <si>
    <t>ERJ-8GEYJ754V</t>
  </si>
  <si>
    <t>RES SMD 750K OHM 5% 1/4W 1206</t>
  </si>
  <si>
    <t>https://industrial.panasonic.com/ww/products/pt/general-purpose-chip-resistors/models/ERJ8GEYJ824V</t>
  </si>
  <si>
    <t>P820KETR-ND,P820KECT-ND,P820KEDKR-ND</t>
  </si>
  <si>
    <t>ERJ-8GEYJ824V</t>
  </si>
  <si>
    <t>RES SMD 820K OHM 5% 1/4W 1206</t>
  </si>
  <si>
    <t>https://industrial.panasonic.com/ww/products/pt/general-purpose-chip-resistors/models/ERJ8GEYJ914V</t>
  </si>
  <si>
    <t>P910KETR-ND,P910KECT-ND,P910KEDKR-ND</t>
  </si>
  <si>
    <t>ERJ-8GEYJ914V</t>
  </si>
  <si>
    <t>RES SMD 910K OHM 5% 1/4W 1206</t>
  </si>
  <si>
    <t>https://industrial.panasonic.com/ww/products/pt/general-purpose-chip-resistors/models/ERJ8GEYJ105V</t>
  </si>
  <si>
    <t>P1.0METR-ND,P1.0MECT-ND,P1.0MEDKR-ND</t>
  </si>
  <si>
    <t>ERJ-8GEYJ105V</t>
  </si>
  <si>
    <t>RES SMD 1M OHM 5% 1/4W 1206</t>
  </si>
  <si>
    <t>P1.0MEMG-ND</t>
  </si>
  <si>
    <t>ERJ-8GCYJ105M</t>
  </si>
  <si>
    <t>https://industrial.panasonic.com/ww/products/pt/general-purpose-chip-resistors/models/ERJ8GEYJ115V</t>
  </si>
  <si>
    <t>P1.1METR-ND,P1.1MECT-ND,P1.1MEDKR-ND</t>
  </si>
  <si>
    <t>ERJ-8GEYJ115V</t>
  </si>
  <si>
    <t>RES SMD 1.1M OHM 5% 1/4W 1206</t>
  </si>
  <si>
    <t>https://industrial.panasonic.com/ww/products/pt/general-purpose-chip-resistors/models/ERJ8GEYJ125V</t>
  </si>
  <si>
    <t>P1.2METR-ND,P1.2MECT-ND,P1.2MEDKR-ND</t>
  </si>
  <si>
    <t>ERJ-8GEYJ125V</t>
  </si>
  <si>
    <t>RES SMD 1.2M OHM 5% 1/4W 1206</t>
  </si>
  <si>
    <t>https://industrial.panasonic.com/ww/products/pt/general-purpose-chip-resistors/models/ERJ8GEYJ135V</t>
  </si>
  <si>
    <t>P1.3METR-ND,P1.3MECT-ND,P1.3MEDKR-ND</t>
  </si>
  <si>
    <t>ERJ-8GEYJ135V</t>
  </si>
  <si>
    <t>RES SMD 1.3M OHM 5% 1/4W 1206</t>
  </si>
  <si>
    <t>https://industrial.panasonic.com/ww/products/pt/general-purpose-chip-resistors/models/ERJ8GEYJ155V</t>
  </si>
  <si>
    <t>P1.5METR-ND,P1.5MECT-ND,P1.5MEDKR-ND</t>
  </si>
  <si>
    <t>ERJ-8GEYJ155V</t>
  </si>
  <si>
    <t>RES SMD 1.5M OHM 5% 1/4W 1206</t>
  </si>
  <si>
    <t>https://industrial.panasonic.com/ww/products/pt/general-purpose-chip-resistors/models/ERJ8GEYJ165V</t>
  </si>
  <si>
    <t>P1.6METR-ND,P1.6MECT-ND,P1.6MEDKR-ND</t>
  </si>
  <si>
    <t>ERJ-8GEYJ165V</t>
  </si>
  <si>
    <t>RES SMD 1.6M OHM 5% 1/4W 1206</t>
  </si>
  <si>
    <t>https://industrial.panasonic.com/ww/products/pt/general-purpose-chip-resistors/models/ERJ8GEYJ185V</t>
  </si>
  <si>
    <t>P1.8METR-ND,P1.8MECT-ND,P1.8MEDKR-ND</t>
  </si>
  <si>
    <t>ERJ-8GEYJ185V</t>
  </si>
  <si>
    <t>RES SMD 1.8M OHM 5% 1/4W 1206</t>
  </si>
  <si>
    <t>https://industrial.panasonic.com/ww/products/pt/general-purpose-chip-resistors/models/ERJ8GEYJ205V</t>
  </si>
  <si>
    <t>P2.0METR-ND,P2.0MECT-ND,P2.0MEDKR-ND</t>
  </si>
  <si>
    <t>ERJ-8GEYJ205V</t>
  </si>
  <si>
    <t>RES SMD 2M OHM 5% 1/4W 1206</t>
  </si>
  <si>
    <t>https://industrial.panasonic.com/ww/products/pt/general-purpose-chip-resistors/models/ERJ8GEYJ225V</t>
  </si>
  <si>
    <t>P2.2METR-ND,P2.2MECT-ND,P2.2MEDKR-ND</t>
  </si>
  <si>
    <t>ERJ-8GEYJ225V</t>
  </si>
  <si>
    <t>RES SMD 2.2M OHM 5% 1/4W 1206</t>
  </si>
  <si>
    <t>https://industrial.panasonic.com/ww/products/pt/general-purpose-chip-resistors/models/ERJ8GEYJ245V</t>
  </si>
  <si>
    <t>P2.4METR-ND,P2.4MECT-ND,P2.4MEDKR-ND</t>
  </si>
  <si>
    <t>ERJ-8GEYJ245V</t>
  </si>
  <si>
    <t>RES SMD 2.4M OHM 5% 1/4W 1206</t>
  </si>
  <si>
    <t>https://industrial.panasonic.com/ww/products/pt/general-purpose-chip-resistors/models/ERJ8GEYJ275V</t>
  </si>
  <si>
    <t>P2.7METR-ND,P2.7MECT-ND,P2.7MEDKR-ND</t>
  </si>
  <si>
    <t>ERJ-8GEYJ275V</t>
  </si>
  <si>
    <t>RES SMD 2.7M OHM 5% 1/4W 1206</t>
  </si>
  <si>
    <t>https://industrial.panasonic.com/ww/products/pt/general-purpose-chip-resistors/models/ERJ8GEYJ305V</t>
  </si>
  <si>
    <t>P3.0METR-ND,P3.0MECT-ND,P3.0MEDKR-ND</t>
  </si>
  <si>
    <t>ERJ-8GEYJ305V</t>
  </si>
  <si>
    <t>RES SMD 3M OHM 5% 1/4W 1206</t>
  </si>
  <si>
    <t>https://industrial.panasonic.com/ww/products/pt/general-purpose-chip-resistors/models/ERJ8GEYJ335V</t>
  </si>
  <si>
    <t>P3.3METR-ND,P3.3MECT-ND,P3.3MEDKR-ND</t>
  </si>
  <si>
    <t>ERJ-8GEYJ335V</t>
  </si>
  <si>
    <t>RES SMD 3.3M OHM 5% 1/4W 1206</t>
  </si>
  <si>
    <t>https://industrial.panasonic.com/ww/products/pt/general-purpose-chip-resistors/models/ERJ8GEYJ365V</t>
  </si>
  <si>
    <t>P3.6METR-ND,P3.6MECT-ND,P3.6MEDKR-ND</t>
  </si>
  <si>
    <t>ERJ-8GEYJ365V</t>
  </si>
  <si>
    <t>RES SMD 3.6M OHM 5% 1/4W 1206</t>
  </si>
  <si>
    <t>https://industrial.panasonic.com/ww/products/pt/general-purpose-chip-resistors/models/ERJ8GEYJ395V</t>
  </si>
  <si>
    <t>P3.9METR-ND,P3.9MECT-ND,P3.9MEDKR-ND</t>
  </si>
  <si>
    <t>ERJ-8GEYJ395V</t>
  </si>
  <si>
    <t>RES SMD 3.9M OHM 5% 1/4W 1206</t>
  </si>
  <si>
    <t>https://industrial.panasonic.com/ww/products/pt/general-purpose-chip-resistors/models/ERJ8GEYJ435V</t>
  </si>
  <si>
    <t>P4.3METR-ND,P4.3MECT-ND,P4.3MEDKR-ND</t>
  </si>
  <si>
    <t>ERJ-8GEYJ435V</t>
  </si>
  <si>
    <t>RES SMD 4.3M OHM 5% 1/4W 1206</t>
  </si>
  <si>
    <t>https://industrial.panasonic.com/ww/products/pt/general-purpose-chip-resistors/models/ERJ8GEYJ475V</t>
  </si>
  <si>
    <t>P4.7METR-ND,P4.7MECT-ND,P4.7MEDKR-ND</t>
  </si>
  <si>
    <t>ERJ-8GEYJ475V</t>
  </si>
  <si>
    <t>RES SMD 4.7M OHM 5% 1/4W 1206</t>
  </si>
  <si>
    <t>https://industrial.panasonic.com/ww/products/pt/general-purpose-chip-resistors/models/ERJ8GEYJ515V</t>
  </si>
  <si>
    <t>P5.1METR-ND,P5.1MECT-ND,P5.1MEDKR-ND</t>
  </si>
  <si>
    <t>ERJ-8GEYJ515V</t>
  </si>
  <si>
    <t>RES SMD 5.1M OHM 5% 1/4W 1206</t>
  </si>
  <si>
    <t>https://industrial.panasonic.com/ww/products/pt/general-purpose-chip-resistors/models/ERJ8GEYJ565V</t>
  </si>
  <si>
    <t>P5.6METR-ND,P5.6MECT-ND,P5.6MEDKR-ND</t>
  </si>
  <si>
    <t>ERJ-8GEYJ565V</t>
  </si>
  <si>
    <t>RES SMD 5.6M OHM 5% 1/4W 1206</t>
  </si>
  <si>
    <t>https://industrial.panasonic.com/ww/products/pt/general-purpose-chip-resistors/models/ERJ8GEYJ625V</t>
  </si>
  <si>
    <t>P6.2METR-ND,P6.2MECT-ND,P6.2MEDKR-ND</t>
  </si>
  <si>
    <t>ERJ-8GEYJ625V</t>
  </si>
  <si>
    <t>RES SMD 6.2M OHM 5% 1/4W 1206</t>
  </si>
  <si>
    <t>https://industrial.panasonic.com/ww/products/pt/general-purpose-chip-resistors/models/ERJ8GEYJ685V</t>
  </si>
  <si>
    <t>P6.8METR-ND,P6.8MECT-ND,P6.8MEDKR-ND</t>
  </si>
  <si>
    <t>ERJ-8GEYJ685V</t>
  </si>
  <si>
    <t>RES SMD 6.8M OHM 5% 1/4W 1206</t>
  </si>
  <si>
    <t>https://industrial.panasonic.com/ww/products/pt/general-purpose-chip-resistors/models/ERJ8GEYJ755V</t>
  </si>
  <si>
    <t>P7.5METR-ND,P7.5MECT-ND,P7.5MEDKR-ND</t>
  </si>
  <si>
    <t>ERJ-8GEYJ755V</t>
  </si>
  <si>
    <t>RES SMD 7.5M OHM 5% 1/4W 1206</t>
  </si>
  <si>
    <t>https://industrial.panasonic.com/ww/products/pt/general-purpose-chip-resistors/models/ERJ8GEYJ825V</t>
  </si>
  <si>
    <t>P8.2METR-ND,P8.2MECT-ND,P8.2MEDKR-ND</t>
  </si>
  <si>
    <t>ERJ-8GEYJ825V</t>
  </si>
  <si>
    <t>RES SMD 8.2M OHM 5% 1/4W 1206</t>
  </si>
  <si>
    <t>https://industrial.panasonic.com/ww/products/pt/general-purpose-chip-resistors/models/ERJ8GEYJ915V</t>
  </si>
  <si>
    <t>P9.1METR-ND,P9.1MECT-ND,P9.1MEDKR-ND</t>
  </si>
  <si>
    <t>ERJ-8GEYJ915V</t>
  </si>
  <si>
    <t>RES SMD 9.1M OHM 5% 1/4W 1206</t>
  </si>
  <si>
    <t>https://industrial.panasonic.com/ww/products/pt/general-purpose-chip-resistors/models/ERJ8GEYJ106V</t>
  </si>
  <si>
    <t>P10METR-ND,P10MECT-ND,P10MEDKR-ND</t>
  </si>
  <si>
    <t>ERJ-8GEYJ106V</t>
  </si>
  <si>
    <t>RES SMD 10M OHM 5% 1/4W 1206</t>
  </si>
  <si>
    <t>ERJ-8GEYJ186V-ND</t>
  </si>
  <si>
    <t>ERJ-8GEYJ186V</t>
  </si>
  <si>
    <t>RES SMD 18M OHM 5% 1/4W 1206</t>
  </si>
  <si>
    <t>18 MOhms</t>
  </si>
  <si>
    <t>//media.digikey.com/Renders/Panasonic%20Renders/ERJ-1812%20Pkg.jpg</t>
  </si>
  <si>
    <t>P15973TR-ND,P15973CT-ND,P15973DKR-ND</t>
  </si>
  <si>
    <t>ERJ-12YJ1R5U</t>
  </si>
  <si>
    <t>RES SMD 1.5 OHM 5% 3/4W 1812</t>
  </si>
  <si>
    <t>ERJ-12</t>
  </si>
  <si>
    <t>0.75W, 3/4W</t>
  </si>
  <si>
    <t>1812 (4532 Metric)</t>
  </si>
  <si>
    <t>0.177" L x 0.126" W (4.50mm x 3.20mm)</t>
  </si>
  <si>
    <t>P15972TR-ND,P15972CT-ND,P15972DKR-ND</t>
  </si>
  <si>
    <t>ERJ-12YJ100U</t>
  </si>
  <si>
    <t>RES SMD 10 OHM 5% 3/4W 1812</t>
  </si>
  <si>
    <t>//media.digikey.com/Renders/Panasonic%20Renders/ERJ-2010%20Pkg.jpg</t>
  </si>
  <si>
    <t>P1.0WTR-ND,P1.0WCT-ND,P1.0WDKR-ND</t>
  </si>
  <si>
    <t>ERJ-12ZYJ1R0U</t>
  </si>
  <si>
    <t>RES SMD 1 OHM 5% 3/4W 2010</t>
  </si>
  <si>
    <t>ERJ-12Z</t>
  </si>
  <si>
    <t>2010 (5025 Metric)</t>
  </si>
  <si>
    <t>0.197" L x 0.098" W (5.00mm x 2.50mm)</t>
  </si>
  <si>
    <t>P1.1WTR-ND,P1.1WCT-ND,P1.1WDKR-ND</t>
  </si>
  <si>
    <t>ERJ-12ZYJ1R1U</t>
  </si>
  <si>
    <t>RES SMD 1.1 OHM 5% 3/4W 2010</t>
  </si>
  <si>
    <t>P1.2WTR-ND,P1.2WCT-ND,P1.2WDKR-ND</t>
  </si>
  <si>
    <t>ERJ-12ZYJ1R2U</t>
  </si>
  <si>
    <t>RES SMD 1.2 OHM 5% 3/4W 2010</t>
  </si>
  <si>
    <t>P1.3WTR-ND,P1.3WCT-ND,P1.3WDKR-ND</t>
  </si>
  <si>
    <t>ERJ-12ZYJ1R3U</t>
  </si>
  <si>
    <t>RES SMD 1.3 OHM 5% 3/4W 2010</t>
  </si>
  <si>
    <t>P1.5WTR-ND,P1.5WCT-ND,P1.5WDKR-ND</t>
  </si>
  <si>
    <t>ERJ-12ZYJ1R5U</t>
  </si>
  <si>
    <t>RES SMD 1.5 OHM 5% 3/4W 2010</t>
  </si>
  <si>
    <t>P1.6WTR-ND,P1.6WCT-ND,P1.6WDKR-ND</t>
  </si>
  <si>
    <t>ERJ-12ZYJ1R6U</t>
  </si>
  <si>
    <t>RES SMD 1.6 OHM 5% 3/4W 2010</t>
  </si>
  <si>
    <t>P1.8WTR-ND,P1.8WCT-ND,P1.8WDKR-ND</t>
  </si>
  <si>
    <t>ERJ-12ZYJ1R8U</t>
  </si>
  <si>
    <t>RES SMD 1.8 OHM 5% 3/4W 2010</t>
  </si>
  <si>
    <t>P2.0WTR-ND,P2.0WCT-ND,P2.0WDKR-ND</t>
  </si>
  <si>
    <t>ERJ-12ZYJ2R0U</t>
  </si>
  <si>
    <t>RES SMD 2 OHM 5% 3/4W 2010</t>
  </si>
  <si>
    <t>P2.2WTR-ND,P2.2WCT-ND,P2.2WDKR-ND</t>
  </si>
  <si>
    <t>ERJ-12ZYJ2R2U</t>
  </si>
  <si>
    <t>RES SMD 2.2 OHM 5% 3/4W 2010</t>
  </si>
  <si>
    <t>P2.4WTR-ND,P2.4WCT-ND,P2.4WDKR-ND</t>
  </si>
  <si>
    <t>ERJ-12ZYJ2R4U</t>
  </si>
  <si>
    <t>RES SMD 2.4 OHM 5% 3/4W 2010</t>
  </si>
  <si>
    <t>P2.7WTR-ND,P2.7WCT-ND,P2.7WDKR-ND</t>
  </si>
  <si>
    <t>ERJ-12ZYJ2R7U</t>
  </si>
  <si>
    <t>RES SMD 2.7 OHM 5% 3/4W 2010</t>
  </si>
  <si>
    <t>P3.0WTR-ND,P3.0WCT-ND,P3.0WDKR-ND</t>
  </si>
  <si>
    <t>ERJ-12ZYJ3R0U</t>
  </si>
  <si>
    <t>RES SMD 3 OHM 5% 3/4W 2010</t>
  </si>
  <si>
    <t>P3.3WTR-ND,P3.3WCT-ND,P3.3WDKR-ND</t>
  </si>
  <si>
    <t>ERJ-12ZYJ3R3U</t>
  </si>
  <si>
    <t>RES SMD 3.3 OHM 5% 3/4W 2010</t>
  </si>
  <si>
    <t>P3.6WTR-ND,P3.6WCT-ND,P3.6WDKR-ND</t>
  </si>
  <si>
    <t>ERJ-12ZYJ3R6U</t>
  </si>
  <si>
    <t>RES SMD 3.6 OHM 5% 3/4W 2010</t>
  </si>
  <si>
    <t>P3.9WTR-ND,P3.9WCT-ND,P3.9WDKR-ND</t>
  </si>
  <si>
    <t>ERJ-12ZYJ3R9U</t>
  </si>
  <si>
    <t>RES SMD 3.9 OHM 5% 3/4W 2010</t>
  </si>
  <si>
    <t>P4.3WTR-ND,P4.3WCT-ND,P4.3WDKR-ND</t>
  </si>
  <si>
    <t>ERJ-12ZYJ4R3U</t>
  </si>
  <si>
    <t>RES SMD 4.3 OHM 5% 3/4W 2010</t>
  </si>
  <si>
    <t>P4.7WTR-ND,P4.7WCT-ND,P4.7WDKR-ND</t>
  </si>
  <si>
    <t>ERJ-12ZYJ4R7U</t>
  </si>
  <si>
    <t>RES SMD 4.7 OHM 5% 3/4W 2010</t>
  </si>
  <si>
    <t>P5.1WTR-ND,P5.1WCT-ND,P5.1WDKR-ND</t>
  </si>
  <si>
    <t>ERJ-12ZYJ5R1U</t>
  </si>
  <si>
    <t>RES SMD 5.1 OHM 5% 3/4W 2010</t>
  </si>
  <si>
    <t>P5.6WTR-ND,P5.6WCT-ND,P5.6WDKR-ND</t>
  </si>
  <si>
    <t>ERJ-12ZYJ5R6U</t>
  </si>
  <si>
    <t>RES SMD 5.6 OHM 5% 3/4W 2010</t>
  </si>
  <si>
    <t>P6.2WTR-ND,P6.2WCT-ND,P6.2WDKR-ND</t>
  </si>
  <si>
    <t>ERJ-12ZYJ6R2U</t>
  </si>
  <si>
    <t>RES SMD 6.2 OHM 5% 3/4W 2010</t>
  </si>
  <si>
    <t>P6.8WTR-ND,P6.8WCT-ND,P6.8WDKR-ND</t>
  </si>
  <si>
    <t>ERJ-12ZYJ6R8U</t>
  </si>
  <si>
    <t>RES SMD 6.8 OHM 5% 3/4W 2010</t>
  </si>
  <si>
    <t>P7.5WTR-ND,P7.5WCT-ND,P7.5WDKR-ND</t>
  </si>
  <si>
    <t>ERJ-12ZYJ7R5U</t>
  </si>
  <si>
    <t>RES SMD 7.5 OHM 5% 3/4W 2010</t>
  </si>
  <si>
    <t>P8.2WTR-ND,P8.2WCT-ND,P8.2WDKR-ND</t>
  </si>
  <si>
    <t>ERJ-12ZYJ8R2U</t>
  </si>
  <si>
    <t>RES SMD 8.2 OHM 5% 3/4W 2010</t>
  </si>
  <si>
    <t>P9.1WTR-ND,P9.1WCT-ND,P9.1WDKR-ND</t>
  </si>
  <si>
    <t>ERJ-12ZYJ9R1U</t>
  </si>
  <si>
    <t>RES SMD 9.1 OHM 5% 3/4W 2010</t>
  </si>
  <si>
    <t>P10WTR-ND,P10WCT-ND,P10WDKR-ND</t>
  </si>
  <si>
    <t>ERJ-12ZYJ100U</t>
  </si>
  <si>
    <t>RES SMD 10 OHM 5% 3/4W 2010</t>
  </si>
  <si>
    <t>P11WTR-ND,P11WCT-ND,P11WDKR-ND</t>
  </si>
  <si>
    <t>ERJ-12ZYJ110U</t>
  </si>
  <si>
    <t>RES SMD 11 OHM 5% 3/4W 2010</t>
  </si>
  <si>
    <t>P12WTR-ND,P12WCT-ND,P12WDKR-ND</t>
  </si>
  <si>
    <t>ERJ-12ZYJ120U</t>
  </si>
  <si>
    <t>RES SMD 12 OHM 5% 3/4W 2010</t>
  </si>
  <si>
    <t>P13WTR-ND,P13WCT-ND,P13WDKR-ND</t>
  </si>
  <si>
    <t>ERJ-12ZYJ130U</t>
  </si>
  <si>
    <t>RES SMD 13 OHM 5% 3/4W 2010</t>
  </si>
  <si>
    <t>P15WTR-ND,P15WCT-ND,P15WDKR-ND</t>
  </si>
  <si>
    <t>ERJ-12ZYJ150U</t>
  </si>
  <si>
    <t>RES SMD 15 OHM 5% 3/4W 2010</t>
  </si>
  <si>
    <t>P16WTR-ND,P16WCT-ND,P16WDKR-ND</t>
  </si>
  <si>
    <t>ERJ-12ZYJ160U</t>
  </si>
  <si>
    <t>RES SMD 16 OHM 5% 3/4W 2010</t>
  </si>
  <si>
    <t>P18WTR-ND,P18WCT-ND,P18WDKR-ND</t>
  </si>
  <si>
    <t>ERJ-12ZYJ180U</t>
  </si>
  <si>
    <t>RES SMD 18 OHM 5% 3/4W 2010</t>
  </si>
  <si>
    <t>P20WTR-ND,P20WCT-ND,P20WDKR-ND</t>
  </si>
  <si>
    <t>ERJ-12ZYJ200U</t>
  </si>
  <si>
    <t>RES SMD 20 OHM 5% 3/4W 2010</t>
  </si>
  <si>
    <t>P22WTR-ND,P22WCT-ND,P22WDKR-ND</t>
  </si>
  <si>
    <t>ERJ-12ZYJ220U</t>
  </si>
  <si>
    <t>RES SMD 22 OHM 5% 3/4W 2010</t>
  </si>
  <si>
    <t>P24WTR-ND,P24WCT-ND,P24WDKR-ND</t>
  </si>
  <si>
    <t>ERJ-12ZYJ240U</t>
  </si>
  <si>
    <t>RES SMD 24 OHM 5% 3/4W 2010</t>
  </si>
  <si>
    <t>P27WTR-ND,P27WCT-ND,P27WDKR-ND</t>
  </si>
  <si>
    <t>ERJ-12ZYJ270U</t>
  </si>
  <si>
    <t>RES SMD 27 OHM 5% 3/4W 2010</t>
  </si>
  <si>
    <t>P30WTR-ND,P30WCT-ND,P30WDKR-ND</t>
  </si>
  <si>
    <t>ERJ-12ZYJ300U</t>
  </si>
  <si>
    <t>RES SMD 30 OHM 5% 3/4W 2010</t>
  </si>
  <si>
    <t>P33WTR-ND,P33WCT-ND,P33WDKR-ND</t>
  </si>
  <si>
    <t>ERJ-12ZYJ330U</t>
  </si>
  <si>
    <t>RES SMD 33 OHM 5% 3/4W 2010</t>
  </si>
  <si>
    <t>P36WTR-ND,P36WCT-ND,P36WDKR-ND</t>
  </si>
  <si>
    <t>ERJ-12ZYJ360U</t>
  </si>
  <si>
    <t>RES SMD 36 OHM 5% 3/4W 2010</t>
  </si>
  <si>
    <t>P39WTR-ND,P39WCT-ND,P39WDKR-ND</t>
  </si>
  <si>
    <t>ERJ-12ZYJ390U</t>
  </si>
  <si>
    <t>RES SMD 39 OHM 5% 3/4W 2010</t>
  </si>
  <si>
    <t>P43WTR-ND,P43WCT-ND,P43WDKR-ND</t>
  </si>
  <si>
    <t>ERJ-12ZYJ430U</t>
  </si>
  <si>
    <t>RES SMD 43 OHM 5% 3/4W 2010</t>
  </si>
  <si>
    <t>P47WTR-ND,P47WCT-ND,P47WDKR-ND</t>
  </si>
  <si>
    <t>ERJ-12ZYJ470U</t>
  </si>
  <si>
    <t>RES SMD 47 OHM 5% 3/4W 2010</t>
  </si>
  <si>
    <t>P51WTR-ND,P51WCT-ND,P51WDKR-ND</t>
  </si>
  <si>
    <t>ERJ-12ZYJ510U</t>
  </si>
  <si>
    <t>RES SMD 51 OHM 5% 3/4W 2010</t>
  </si>
  <si>
    <t>P56WTR-ND,P56WCT-ND,P56WDKR-ND</t>
  </si>
  <si>
    <t>ERJ-12ZYJ560U</t>
  </si>
  <si>
    <t>RES SMD 56 OHM 5% 3/4W 2010</t>
  </si>
  <si>
    <t>P62WTR-ND,P62WCT-ND,P62WDKR-ND</t>
  </si>
  <si>
    <t>ERJ-12ZYJ620U</t>
  </si>
  <si>
    <t>RES SMD 62 OHM 5% 3/4W 2010</t>
  </si>
  <si>
    <t>P68WTR-ND,P68WCT-ND,P68WDKR-ND</t>
  </si>
  <si>
    <t>ERJ-12ZYJ680U</t>
  </si>
  <si>
    <t>RES SMD 68 OHM 5% 3/4W 2010</t>
  </si>
  <si>
    <t>P75WTR-ND,P75WCT-ND,P75WDKR-ND</t>
  </si>
  <si>
    <t>ERJ-12ZYJ750U</t>
  </si>
  <si>
    <t>RES SMD 75 OHM 5% 3/4W 2010</t>
  </si>
  <si>
    <t>P82WTR-ND,P82WCT-ND,P82WDKR-ND</t>
  </si>
  <si>
    <t>ERJ-12ZYJ820U</t>
  </si>
  <si>
    <t>RES SMD 82 OHM 5% 3/4W 2010</t>
  </si>
  <si>
    <t>P91WTR-ND,P91WCT-ND,P91WDKR-ND</t>
  </si>
  <si>
    <t>ERJ-12ZYJ910U</t>
  </si>
  <si>
    <t>RES SMD 91 OHM 5% 3/4W 2010</t>
  </si>
  <si>
    <t>P100WTR-ND,P100WCT-ND,P100WDKR-ND</t>
  </si>
  <si>
    <t>ERJ-12ZYJ101U</t>
  </si>
  <si>
    <t>RES SMD 100 OHM 5% 3/4W 2010</t>
  </si>
  <si>
    <t>P110WTR-ND,P110WCT-ND,P110WDKR-ND</t>
  </si>
  <si>
    <t>ERJ-12ZYJ111U</t>
  </si>
  <si>
    <t>RES SMD 110 OHM 5% 3/4W 2010</t>
  </si>
  <si>
    <t>P120WTR-ND,P120WCT-ND,P120WDKR-ND</t>
  </si>
  <si>
    <t>ERJ-12ZYJ121U</t>
  </si>
  <si>
    <t>RES SMD 120 OHM 5% 3/4W 2010</t>
  </si>
  <si>
    <t>P130WTR-ND,P130WCT-ND,P130WDKR-ND</t>
  </si>
  <si>
    <t>ERJ-12ZYJ131U</t>
  </si>
  <si>
    <t>RES SMD 130 OHM 5% 3/4W 2010</t>
  </si>
  <si>
    <t>P150WTR-ND,P150WCT-ND,P150WDKR-ND</t>
  </si>
  <si>
    <t>ERJ-12ZYJ151U</t>
  </si>
  <si>
    <t>RES SMD 150 OHM 5% 3/4W 2010</t>
  </si>
  <si>
    <t>P160WTR-ND,P160WCT-ND,P160WDKR-ND</t>
  </si>
  <si>
    <t>ERJ-12ZYJ161U</t>
  </si>
  <si>
    <t>RES SMD 160 OHM 5% 3/4W 2010</t>
  </si>
  <si>
    <t>P180WTR-ND,P180WCT-ND,P180WDKR-ND</t>
  </si>
  <si>
    <t>ERJ-12ZYJ181U</t>
  </si>
  <si>
    <t>RES SMD 180 OHM 5% 3/4W 2010</t>
  </si>
  <si>
    <t>P200WTR-ND,P200WCT-ND,P200WDKR-ND</t>
  </si>
  <si>
    <t>ERJ-12ZYJ201U</t>
  </si>
  <si>
    <t>RES SMD 200 OHM 5% 3/4W 2010</t>
  </si>
  <si>
    <t>P220WTR-ND,P220WCT-ND,P220WDKR-ND</t>
  </si>
  <si>
    <t>ERJ-12ZYJ221U</t>
  </si>
  <si>
    <t>RES SMD 220 OHM 5% 3/4W 2010</t>
  </si>
  <si>
    <t>P240WTR-ND,P240WCT-ND,P240WDKR-ND</t>
  </si>
  <si>
    <t>ERJ-12ZYJ241U</t>
  </si>
  <si>
    <t>RES SMD 240 OHM 5% 3/4W 2010</t>
  </si>
  <si>
    <t>P270WTR-ND,P270WCT-ND,P270WDKR-ND</t>
  </si>
  <si>
    <t>ERJ-12ZYJ271U</t>
  </si>
  <si>
    <t>RES SMD 270 OHM 5% 3/4W 2010</t>
  </si>
  <si>
    <t>P300WTR-ND,P300WCT-ND,P300WDKR-ND</t>
  </si>
  <si>
    <t>ERJ-12ZYJ301U</t>
  </si>
  <si>
    <t>RES SMD 300 OHM 5% 3/4W 2010</t>
  </si>
  <si>
    <t>P330WTR-ND,P330WCT-ND,P330WDKR-ND</t>
  </si>
  <si>
    <t>ERJ-12ZYJ331U</t>
  </si>
  <si>
    <t>RES SMD 330 OHM 5% 3/4W 2010</t>
  </si>
  <si>
    <t>P360WTR-ND,P360WCT-ND,P360WDKR-ND</t>
  </si>
  <si>
    <t>ERJ-12ZYJ361U</t>
  </si>
  <si>
    <t>RES SMD 360 OHM 5% 3/4W 2010</t>
  </si>
  <si>
    <t>P390WTR-ND,P390WCT-ND,P390WDKR-ND</t>
  </si>
  <si>
    <t>ERJ-12ZYJ391U</t>
  </si>
  <si>
    <t>RES SMD 390 OHM 5% 3/4W 2010</t>
  </si>
  <si>
    <t>P430WTR-ND,P430WCT-ND,P430WDKR-ND</t>
  </si>
  <si>
    <t>ERJ-12ZYJ431U</t>
  </si>
  <si>
    <t>RES SMD 430 OHM 5% 3/4W 2010</t>
  </si>
  <si>
    <t>P470WTR-ND,P470WCT-ND,P470WDKR-ND</t>
  </si>
  <si>
    <t>ERJ-12ZYJ471U</t>
  </si>
  <si>
    <t>RES SMD 470 OHM 5% 3/4W 2010</t>
  </si>
  <si>
    <t>P510WTR-ND,P510WCT-ND,P510WDKR-ND</t>
  </si>
  <si>
    <t>ERJ-12ZYJ511U</t>
  </si>
  <si>
    <t>RES SMD 510 OHM 5% 3/4W 2010</t>
  </si>
  <si>
    <t>P560WTR-ND,P560WCT-ND,P560WDKR-ND</t>
  </si>
  <si>
    <t>ERJ-12ZYJ561U</t>
  </si>
  <si>
    <t>RES SMD 560 OHM 5% 3/4W 2010</t>
  </si>
  <si>
    <t>P620WTR-ND,P620WCT-ND,P620WDKR-ND</t>
  </si>
  <si>
    <t>ERJ-12ZYJ621U</t>
  </si>
  <si>
    <t>RES SMD 620 OHM 5% 3/4W 2010</t>
  </si>
  <si>
    <t>P680WTR-ND,P680WCT-ND,P680WDKR-ND</t>
  </si>
  <si>
    <t>ERJ-12ZYJ681U</t>
  </si>
  <si>
    <t>RES SMD 680 OHM 5% 3/4W 2010</t>
  </si>
  <si>
    <t>P750WTR-ND,P750WCT-ND,P750WDKR-ND</t>
  </si>
  <si>
    <t>ERJ-12ZYJ751U</t>
  </si>
  <si>
    <t>RES SMD 750 OHM 5% 3/4W 2010</t>
  </si>
  <si>
    <t>P820WTR-ND,P820WCT-ND,P820WDKR-ND</t>
  </si>
  <si>
    <t>ERJ-12ZYJ821U</t>
  </si>
  <si>
    <t>RES SMD 820 OHM 5% 3/4W 2010</t>
  </si>
  <si>
    <t>P910WTR-ND,P910WCT-ND,P910WDKR-ND</t>
  </si>
  <si>
    <t>ERJ-12ZYJ911U</t>
  </si>
  <si>
    <t>RES SMD 910 OHM 5% 3/4W 2010</t>
  </si>
  <si>
    <t>P1.0KWTR-ND,P1.0KWCT-ND,P1.0KWDKR-ND</t>
  </si>
  <si>
    <t>ERJ-12ZYJ102U</t>
  </si>
  <si>
    <t>RES SMD 1K OHM 5% 3/4W 2010</t>
  </si>
  <si>
    <t>P1.1KWTR-ND,P1.1KWCT-ND,P1.1KWDKR-ND</t>
  </si>
  <si>
    <t>ERJ-12ZYJ112U</t>
  </si>
  <si>
    <t>RES SMD 1.1K OHM 5% 3/4W 2010</t>
  </si>
  <si>
    <t>P1.2KWTR-ND,P1.2KWCT-ND,P1.2KWDKR-ND</t>
  </si>
  <si>
    <t>ERJ-12ZYJ122U</t>
  </si>
  <si>
    <t>RES SMD 1.2K OHM 5% 3/4W 2010</t>
  </si>
  <si>
    <t>P1.3KWTR-ND,P1.3KWCT-ND,P1.3KWDKR-ND</t>
  </si>
  <si>
    <t>ERJ-12ZYJ132U</t>
  </si>
  <si>
    <t>RES SMD 1.3K OHM 5% 3/4W 2010</t>
  </si>
  <si>
    <t>P1.5KWTR-ND,P1.5KWCT-ND,P1.5KWDKR-ND</t>
  </si>
  <si>
    <t>ERJ-12ZYJ152U</t>
  </si>
  <si>
    <t>RES SMD 1.5K OHM 5% 3/4W 2010</t>
  </si>
  <si>
    <t>P1.6KWTR-ND,P1.6KWCT-ND,P1.6KWDKR-ND</t>
  </si>
  <si>
    <t>ERJ-12ZYJ162U</t>
  </si>
  <si>
    <t>RES SMD 1.6K OHM 5% 3/4W 2010</t>
  </si>
  <si>
    <t>P1.8KWTR-ND,P1.8KWCT-ND,P1.8KWDKR-ND</t>
  </si>
  <si>
    <t>ERJ-12ZYJ182U</t>
  </si>
  <si>
    <t>RES SMD 1.8K OHM 5% 3/4W 2010</t>
  </si>
  <si>
    <t>P2.0KWTR-ND,P2.0KWCT-ND,P2.0KWDKR-ND</t>
  </si>
  <si>
    <t>ERJ-12ZYJ202U</t>
  </si>
  <si>
    <t>RES SMD 2K OHM 5% 3/4W 2010</t>
  </si>
  <si>
    <t>P2.2KWTR-ND,P2.2KWCT-ND,P2.2KWDKR-ND</t>
  </si>
  <si>
    <t>ERJ-12ZYJ222U</t>
  </si>
  <si>
    <t>RES SMD 2.2K OHM 5% 3/4W 2010</t>
  </si>
  <si>
    <t>P2.4KWTR-ND,P2.4KWCT-ND,P2.4KWDKR-ND</t>
  </si>
  <si>
    <t>ERJ-12ZYJ242U</t>
  </si>
  <si>
    <t>RES SMD 2.4K OHM 5% 3/4W 2010</t>
  </si>
  <si>
    <t>P2.7KWTR-ND,P2.7KWCT-ND,P2.7KWDKR-ND</t>
  </si>
  <si>
    <t>ERJ-12ZYJ272U</t>
  </si>
  <si>
    <t>RES SMD 2.7K OHM 5% 3/4W 2010</t>
  </si>
  <si>
    <t>P3.0KWTR-ND,P3.0KWCT-ND,P3.0KWDKR-ND</t>
  </si>
  <si>
    <t>ERJ-12ZYJ302U</t>
  </si>
  <si>
    <t>RES SMD 3K OHM 5% 3/4W 2010</t>
  </si>
  <si>
    <t>P3.3KWTR-ND,P3.3KWCT-ND,P3.3KWDKR-ND</t>
  </si>
  <si>
    <t>ERJ-12ZYJ332U</t>
  </si>
  <si>
    <t>RES SMD 3.3K OHM 5% 3/4W 2010</t>
  </si>
  <si>
    <t>P3.6KWTR-ND,P3.6KWCT-ND,P3.6KWDKR-ND</t>
  </si>
  <si>
    <t>ERJ-12ZYJ362U</t>
  </si>
  <si>
    <t>RES SMD 3.6K OHM 5% 3/4W 2010</t>
  </si>
  <si>
    <t>P3.9KWTR-ND,P3.9KWCT-ND,P3.9KWDKR-ND</t>
  </si>
  <si>
    <t>ERJ-12ZYJ392U</t>
  </si>
  <si>
    <t>RES SMD 3.9K OHM 5% 3/4W 2010</t>
  </si>
  <si>
    <t>P4.3KWTR-ND,P4.3KWCT-ND,P4.3KWDKR-ND</t>
  </si>
  <si>
    <t>ERJ-12ZYJ432U</t>
  </si>
  <si>
    <t>RES SMD 4.3K OHM 5% 3/4W 2010</t>
  </si>
  <si>
    <t>P4.7KWTR-ND,P4.7KWCT-ND,P4.7KWDKR-ND</t>
  </si>
  <si>
    <t>ERJ-12ZYJ472U</t>
  </si>
  <si>
    <t>RES SMD 4.7K OHM 5% 3/4W 2010</t>
  </si>
  <si>
    <t>P5.1KWTR-ND,P5.1KWCT-ND,P5.1KWDKR-ND</t>
  </si>
  <si>
    <t>ERJ-12ZYJ512U</t>
  </si>
  <si>
    <t>RES SMD 5.1K OHM 5% 3/4W 2010</t>
  </si>
  <si>
    <t>P5.6KWTR-ND,P5.6KWCT-ND,P5.6KWDKR-ND</t>
  </si>
  <si>
    <t>ERJ-12ZYJ562U</t>
  </si>
  <si>
    <t>RES SMD 5.6K OHM 5% 3/4W 2010</t>
  </si>
  <si>
    <t>P6.2KWTR-ND,P6.2KWCT-ND,P6.2KWDKR-ND</t>
  </si>
  <si>
    <t>ERJ-12ZYJ622U</t>
  </si>
  <si>
    <t>RES SMD 6.2K OHM 5% 3/4W 2010</t>
  </si>
  <si>
    <t>P6.8KWTR-ND,P6.8KWCT-ND,P6.8KWDKR-ND</t>
  </si>
  <si>
    <t>ERJ-12ZYJ682U</t>
  </si>
  <si>
    <t>RES SMD 6.8K OHM 5% 3/4W 2010</t>
  </si>
  <si>
    <t>P7.5KWTR-ND,P7.5KWCT-ND,P7.5KWDKR-ND</t>
  </si>
  <si>
    <t>ERJ-12ZYJ752U</t>
  </si>
  <si>
    <t>RES SMD 7.5K OHM 5% 3/4W 2010</t>
  </si>
  <si>
    <t>P8.2KWTR-ND,P8.2KWCT-ND,P8.2KWDKR-ND</t>
  </si>
  <si>
    <t>ERJ-12ZYJ822U</t>
  </si>
  <si>
    <t>RES SMD 8.2K OHM 5% 3/4W 2010</t>
  </si>
  <si>
    <t>P9.1KWTR-ND,P9.1KWCT-ND,P9.1KWDKR-ND</t>
  </si>
  <si>
    <t>ERJ-12ZYJ912U</t>
  </si>
  <si>
    <t>RES SMD 9.1K OHM 5% 3/4W 2010</t>
  </si>
  <si>
    <t>P10KWTR-ND,P10KWCT-ND,P10KWDKR-ND</t>
  </si>
  <si>
    <t>ERJ-12ZYJ103U</t>
  </si>
  <si>
    <t>RES SMD 10K OHM 5% 3/4W 2010</t>
  </si>
  <si>
    <t>P11KWTR-ND,P11KWCT-ND,P11KWDKR-ND</t>
  </si>
  <si>
    <t>ERJ-12ZYJ113U</t>
  </si>
  <si>
    <t>RES SMD 11K OHM 5% 3/4W 2010</t>
  </si>
  <si>
    <t>P12KWTR-ND,P12KWCT-ND,P12KWDKR-ND</t>
  </si>
  <si>
    <t>ERJ-12ZYJ123U</t>
  </si>
  <si>
    <t>RES SMD 12K OHM 5% 3/4W 2010</t>
  </si>
  <si>
    <t>P13KWTR-ND,P13KWCT-ND,P13KWDKR-ND</t>
  </si>
  <si>
    <t>ERJ-12ZYJ133U</t>
  </si>
  <si>
    <t>RES SMD 13K OHM 5% 3/4W 2010</t>
  </si>
  <si>
    <t>P15KWTR-ND,P15KWCT-ND,P15KWDKR-ND</t>
  </si>
  <si>
    <t>ERJ-12ZYJ153U</t>
  </si>
  <si>
    <t>RES SMD 15K OHM 5% 3/4W 2010</t>
  </si>
  <si>
    <t>P16KWTR-ND,P16KWCT-ND,P16KWDKR-ND</t>
  </si>
  <si>
    <t>ERJ-12ZYJ163U</t>
  </si>
  <si>
    <t>RES SMD 16K OHM 5% 3/4W 2010</t>
  </si>
  <si>
    <t>P18KWTR-ND,P18KWCT-ND,P18KWDKR-ND</t>
  </si>
  <si>
    <t>ERJ-12ZYJ183U</t>
  </si>
  <si>
    <t>RES SMD 18K OHM 5% 3/4W 2010</t>
  </si>
  <si>
    <t>P20KWTR-ND,P20KWCT-ND,P20KWDKR-ND</t>
  </si>
  <si>
    <t>ERJ-12ZYJ203U</t>
  </si>
  <si>
    <t>RES SMD 20K OHM 5% 3/4W 2010</t>
  </si>
  <si>
    <t>P22KWTR-ND,P22KWCT-ND,P22KWDKR-ND</t>
  </si>
  <si>
    <t>ERJ-12ZYJ223U</t>
  </si>
  <si>
    <t>RES SMD 22K OHM 5% 3/4W 2010</t>
  </si>
  <si>
    <t>P24KWTR-ND,P24KWCT-ND,P24KWDKR-ND</t>
  </si>
  <si>
    <t>ERJ-12ZYJ243U</t>
  </si>
  <si>
    <t>RES SMD 24K OHM 5% 3/4W 2010</t>
  </si>
  <si>
    <t>P27KWTR-ND,P27KWCT-ND,P27KWDKR-ND</t>
  </si>
  <si>
    <t>ERJ-12ZYJ273U</t>
  </si>
  <si>
    <t>RES SMD 27K OHM 5% 3/4W 2010</t>
  </si>
  <si>
    <t>P30KWTR-ND,P30KWCT-ND,P30KWDKR-ND</t>
  </si>
  <si>
    <t>ERJ-12ZYJ303U</t>
  </si>
  <si>
    <t>RES SMD 30K OHM 5% 3/4W 2010</t>
  </si>
  <si>
    <t>P33KWTR-ND,P33KWCT-ND,P33KWDKR-ND</t>
  </si>
  <si>
    <t>ERJ-12ZYJ333U</t>
  </si>
  <si>
    <t>RES SMD 33K OHM 5% 3/4W 2010</t>
  </si>
  <si>
    <t>P36KWTR-ND,P36KWCT-ND,P36KWDKR-ND</t>
  </si>
  <si>
    <t>ERJ-12ZYJ363U</t>
  </si>
  <si>
    <t>RES SMD 36K OHM 5% 3/4W 2010</t>
  </si>
  <si>
    <t>P39KWTR-ND,P39KWCT-ND,P39KWDKR-ND</t>
  </si>
  <si>
    <t>ERJ-12ZYJ393U</t>
  </si>
  <si>
    <t>RES SMD 39K OHM 5% 3/4W 2010</t>
  </si>
  <si>
    <t>P43KWTR-ND,P43KWCT-ND,P43KWDKR-ND</t>
  </si>
  <si>
    <t>ERJ-12ZYJ433U</t>
  </si>
  <si>
    <t>RES SMD 43K OHM 5% 3/4W 2010</t>
  </si>
  <si>
    <t>P47KWTR-ND,P47KWCT-ND,P47KWDKR-ND</t>
  </si>
  <si>
    <t>ERJ-12ZYJ473U</t>
  </si>
  <si>
    <t>RES SMD 47K OHM 5% 3/4W 2010</t>
  </si>
  <si>
    <t>P51KWTR-ND,P51KWCT-ND,P51KWDKR-ND</t>
  </si>
  <si>
    <t>ERJ-12ZYJ513U</t>
  </si>
  <si>
    <t>RES SMD 51K OHM 5% 3/4W 2010</t>
  </si>
  <si>
    <t>P56KWTR-ND,P56KWCT-ND,P56KWDKR-ND</t>
  </si>
  <si>
    <t>ERJ-12ZYJ563U</t>
  </si>
  <si>
    <t>RES SMD 56K OHM 5% 3/4W 2010</t>
  </si>
  <si>
    <t>P62KWTR-ND,P62KWCT-ND,P62KWDKR-ND</t>
  </si>
  <si>
    <t>ERJ-12ZYJ623U</t>
  </si>
  <si>
    <t>RES SMD 62K OHM 5% 3/4W 2010</t>
  </si>
  <si>
    <t>P68KWTR-ND,P68KWCT-ND,P68KWDKR-ND</t>
  </si>
  <si>
    <t>ERJ-12ZYJ683U</t>
  </si>
  <si>
    <t>RES SMD 68K OHM 5% 3/4W 2010</t>
  </si>
  <si>
    <t>P75KWTR-ND,P75KWCT-ND,P75KWDKR-ND</t>
  </si>
  <si>
    <t>ERJ-12ZYJ753U</t>
  </si>
  <si>
    <t>RES SMD 75K OHM 5% 3/4W 2010</t>
  </si>
  <si>
    <t>P82KWTR-ND,P82KWCT-ND,P82KWDKR-ND</t>
  </si>
  <si>
    <t>ERJ-12ZYJ823U</t>
  </si>
  <si>
    <t>RES SMD 82K OHM 5% 3/4W 2010</t>
  </si>
  <si>
    <t>P91KWTR-ND,P91KWCT-ND,P91KWDKR-ND</t>
  </si>
  <si>
    <t>ERJ-12ZYJ913U</t>
  </si>
  <si>
    <t>RES SMD 91K OHM 5% 3/4W 2010</t>
  </si>
  <si>
    <t>P100KWTR-ND,P100KWCT-ND,P100KWDKR-ND</t>
  </si>
  <si>
    <t>ERJ-12ZYJ104U</t>
  </si>
  <si>
    <t>RES SMD 100K OHM 5% 3/4W 2010</t>
  </si>
  <si>
    <t>P110KWTR-ND,P110KWCT-ND,P110KWDKR-ND</t>
  </si>
  <si>
    <t>ERJ-12ZYJ114U</t>
  </si>
  <si>
    <t>RES SMD 110K OHM 5% 3/4W 2010</t>
  </si>
  <si>
    <t>P120KWTR-ND,P120KWCT-ND,P120KWDKR-ND</t>
  </si>
  <si>
    <t>ERJ-12ZYJ124U</t>
  </si>
  <si>
    <t>RES SMD 120K OHM 5% 3/4W 2010</t>
  </si>
  <si>
    <t>P130KWTR-ND,P130KWCT-ND,P130KWDKR-ND</t>
  </si>
  <si>
    <t>ERJ-12ZYJ134U</t>
  </si>
  <si>
    <t>RES SMD 130K OHM 5% 3/4W 2010</t>
  </si>
  <si>
    <t>P150KWTR-ND,P150KWCT-ND,P150KWDKR-ND</t>
  </si>
  <si>
    <t>ERJ-12ZYJ154U</t>
  </si>
  <si>
    <t>RES SMD 150K OHM 5% 3/4W 2010</t>
  </si>
  <si>
    <t>P160KWTR-ND,P160KWCT-ND,P160KWDKR-ND</t>
  </si>
  <si>
    <t>ERJ-12ZYJ164U</t>
  </si>
  <si>
    <t>RES 160K OHM 3/4W 5% 2010 SMD</t>
  </si>
  <si>
    <t>P180KWTR-ND,P180KWCT-ND,P180KWDKR-ND</t>
  </si>
  <si>
    <t>ERJ-12ZYJ184U</t>
  </si>
  <si>
    <t>RES SMD 180K OHM 5% 3/4W 2010</t>
  </si>
  <si>
    <t>P200KWTR-ND,P200KWCT-ND,P200KWDKR-ND</t>
  </si>
  <si>
    <t>ERJ-12ZYJ204U</t>
  </si>
  <si>
    <t>RES SMD 200K OHM 5% 3/4W 2010</t>
  </si>
  <si>
    <t>P220KWTR-ND,P220KWCT-ND,P220KWDKR-ND</t>
  </si>
  <si>
    <t>ERJ-12ZYJ224U</t>
  </si>
  <si>
    <t>RES SMD 220K OHM 5% 3/4W 2010</t>
  </si>
  <si>
    <t>P240KWTR-ND,P240KWCT-ND,P240KWDKR-ND</t>
  </si>
  <si>
    <t>ERJ-12ZYJ244U</t>
  </si>
  <si>
    <t>RES SMD 240K OHM 5% 3/4W 2010</t>
  </si>
  <si>
    <t>P270KWTR-ND,P270KWCT-ND,P270KWDKR-ND</t>
  </si>
  <si>
    <t>ERJ-12ZYJ274U</t>
  </si>
  <si>
    <t>RES SMD 270K OHM 5% 3/4W 2010</t>
  </si>
  <si>
    <t>P300KWTR-ND,P300KWCT-ND,P300KWDKR-ND</t>
  </si>
  <si>
    <t>ERJ-12ZYJ304U</t>
  </si>
  <si>
    <t>RES SMD 300K OHM 5% 3/4W 2010</t>
  </si>
  <si>
    <t>P330KWTR-ND,P330KWCT-ND,P330KWDKR-ND</t>
  </si>
  <si>
    <t>ERJ-12ZYJ334U</t>
  </si>
  <si>
    <t>RES SMD 330K OHM 5% 3/4W 2010</t>
  </si>
  <si>
    <t>P360KWTR-ND,P360KWCT-ND,P360KWDKR-ND</t>
  </si>
  <si>
    <t>ERJ-12ZYJ364U</t>
  </si>
  <si>
    <t>RES SMD 360K OHM 5% 3/4W 2010</t>
  </si>
  <si>
    <t>P390KWTR-ND,P390KWCT-ND,P390KWDKR-ND</t>
  </si>
  <si>
    <t>ERJ-12ZYJ394U</t>
  </si>
  <si>
    <t>RES SMD 390K OHM 5% 3/4W 2010</t>
  </si>
  <si>
    <t>P430KWTR-ND,P430KWCT-ND,P430KWDKR-ND</t>
  </si>
  <si>
    <t>ERJ-12ZYJ434U</t>
  </si>
  <si>
    <t>RES SMD 430K OHM 5% 3/4W 2010</t>
  </si>
  <si>
    <t>P470KWTR-ND,P470KWCT-ND,P470KWDKR-ND</t>
  </si>
  <si>
    <t>ERJ-12ZYJ474U</t>
  </si>
  <si>
    <t>RES SMD 470K OHM 5% 3/4W 2010</t>
  </si>
  <si>
    <t>P510KWTR-ND,P510KWCT-ND,P510KWDKR-ND</t>
  </si>
  <si>
    <t>ERJ-12ZYJ514U</t>
  </si>
  <si>
    <t>RES SMD 510K OHM 5% 3/4W 2010</t>
  </si>
  <si>
    <t>P560KWTR-ND,P560KWCT-ND,P560KWDKR-ND</t>
  </si>
  <si>
    <t>ERJ-12ZYJ564U</t>
  </si>
  <si>
    <t>RES SMD 560K OHM 5% 3/4W 2010</t>
  </si>
  <si>
    <t>P620KWTR-ND,P620KWCT-ND,P620KWDKR-ND</t>
  </si>
  <si>
    <t>ERJ-12ZYJ624U</t>
  </si>
  <si>
    <t>RES SMD 620K OHM 5% 3/4W 2010</t>
  </si>
  <si>
    <t>P680KWTR-ND,P680KWCT-ND,P680KWDKR-ND</t>
  </si>
  <si>
    <t>ERJ-12ZYJ684U</t>
  </si>
  <si>
    <t>RES SMD 680K OHM 5% 3/4W 2010</t>
  </si>
  <si>
    <t>P750KWTR-ND,P750KWCT-ND,P750KWDKR-ND</t>
  </si>
  <si>
    <t>ERJ-12ZYJ754U</t>
  </si>
  <si>
    <t>RES SMD 750K OHM 5% 3/4W 2010</t>
  </si>
  <si>
    <t>P820KWTR-ND,P820KWCT-ND,P820KWDKR-ND</t>
  </si>
  <si>
    <t>ERJ-12ZYJ824U</t>
  </si>
  <si>
    <t>RES SMD 820K OHM 5% 3/4W 2010</t>
  </si>
  <si>
    <t>P910KWTR-ND,P910KWCT-ND,P910KWDKR-ND</t>
  </si>
  <si>
    <t>ERJ-12ZYJ914U</t>
  </si>
  <si>
    <t>RES SMD 910K OHM 5% 3/4W 2010</t>
  </si>
  <si>
    <t>P1.0MWTR-ND,P1.0MWCT-ND,P1.0MWDKR-ND</t>
  </si>
  <si>
    <t>ERJ-12ZYJ105U</t>
  </si>
  <si>
    <t>RES SMD 1M OHM 5% 3/4W 2010</t>
  </si>
  <si>
    <t>P1.1MWTR-ND,P1.1MWCT-ND,P1.1MWDKR-ND</t>
  </si>
  <si>
    <t>ERJ-12ZYJ115U</t>
  </si>
  <si>
    <t>RES SMD 1.1M OHM 5% 3/4W 2010</t>
  </si>
  <si>
    <t>P1.2MWTR-ND,P1.2MWCT-ND,P1.2MWDKR-ND</t>
  </si>
  <si>
    <t>ERJ-12ZYJ125U</t>
  </si>
  <si>
    <t>RES SMD 1.2M OHM 5% 3/4W 2010</t>
  </si>
  <si>
    <t>P1.3MWTR-ND,P1.3MWCT-ND,P1.3MWDKR-ND</t>
  </si>
  <si>
    <t>ERJ-12ZYJ135U</t>
  </si>
  <si>
    <t>RES SMD 1.3M OHM 5% 3/4W 2010</t>
  </si>
  <si>
    <t>P1.5MWTR-ND,P1.5MWCT-ND,P1.5MWDKR-ND</t>
  </si>
  <si>
    <t>ERJ-12ZYJ155U</t>
  </si>
  <si>
    <t>RES SMD 1.5M OHM 5% 3/4W 2010</t>
  </si>
  <si>
    <t>P1.6MWTR-ND,P1.6MWCT-ND,P1.6MWDKR-ND</t>
  </si>
  <si>
    <t>ERJ-12ZYJ165U</t>
  </si>
  <si>
    <t>RES SMD 1.6M OHM 5% 3/4W 2010</t>
  </si>
  <si>
    <t>P1.8MWTR-ND,P1.8MWCT-ND,P1.8MWDKR-ND</t>
  </si>
  <si>
    <t>ERJ-12ZYJ185U</t>
  </si>
  <si>
    <t>RES SMD 1.8M OHM 5% 3/4W 2010</t>
  </si>
  <si>
    <t>P2.0MWTR-ND,P2.0MWCT-ND,P2.0MWDKR-ND</t>
  </si>
  <si>
    <t>ERJ-12ZYJ205U</t>
  </si>
  <si>
    <t>RES SMD 2M OHM 5% 3/4W 2010</t>
  </si>
  <si>
    <t>P2.2MWTR-ND,P2.2MWCT-ND,P2.2MWDKR-ND</t>
  </si>
  <si>
    <t>ERJ-12ZYJ225U</t>
  </si>
  <si>
    <t>RES SMD 2.2M OHM 5% 3/4W 2010</t>
  </si>
  <si>
    <t>P2.4MWTR-ND,P2.4MWCT-ND,P2.4MWDKR-ND</t>
  </si>
  <si>
    <t>ERJ-12ZYJ245U</t>
  </si>
  <si>
    <t>RES SMD 2.4M OHM 5% 3/4W 2010</t>
  </si>
  <si>
    <t>P2.7MWTR-ND,P2.7MWCT-ND,P2.7MWDKR-ND</t>
  </si>
  <si>
    <t>ERJ-12ZYJ275U</t>
  </si>
  <si>
    <t>RES SMD 2.7M OHM 5% 3/4W 2010</t>
  </si>
  <si>
    <t>P3.0MWTR-ND,P3.0MWCT-ND,P3.0MWDKR-ND</t>
  </si>
  <si>
    <t>ERJ-12ZYJ305U</t>
  </si>
  <si>
    <t>RES SMD 3M OHM 5% 3/4W 2010</t>
  </si>
  <si>
    <t>P3.3MWTR-ND,P3.3MWCT-ND,P3.3MWDKR-ND</t>
  </si>
  <si>
    <t>ERJ-12ZYJ335U</t>
  </si>
  <si>
    <t>RES SMD 3.3M OHM 5% 3/4W 2010</t>
  </si>
  <si>
    <t>P3.6MWTR-ND,P3.6MWCT-ND,P3.6MWDKR-ND</t>
  </si>
  <si>
    <t>ERJ-12ZYJ365U</t>
  </si>
  <si>
    <t>RES SMD 3.6M OHM 5% 3/4W 2010</t>
  </si>
  <si>
    <t>P3.9MWTR-ND,P3.9MWCT-ND,P3.9MWDKR-ND</t>
  </si>
  <si>
    <t>ERJ-12ZYJ395U</t>
  </si>
  <si>
    <t>RES SMD 3.9M OHM 5% 3/4W 2010</t>
  </si>
  <si>
    <t>P4.3MWTR-ND,P4.3MWCT-ND,P4.3MWDKR-ND</t>
  </si>
  <si>
    <t>ERJ-12ZYJ435U</t>
  </si>
  <si>
    <t>RES SMD 4.3M OHM 5% 3/4W 2010</t>
  </si>
  <si>
    <t>P4.7MWTR-ND,P4.7MWCT-ND,P4.7MWDKR-ND</t>
  </si>
  <si>
    <t>ERJ-12ZYJ475U</t>
  </si>
  <si>
    <t>RES SMD 4.7M OHM 5% 3/4W 2010</t>
  </si>
  <si>
    <t>P5.1MWTR-ND,P5.1MWCT-ND,P5.1MWDKR-ND</t>
  </si>
  <si>
    <t>ERJ-12ZYJ515U</t>
  </si>
  <si>
    <t>RES SMD 5.1M OHM 5% 3/4W 2010</t>
  </si>
  <si>
    <t>P5.6MWTR-ND,P5.6MWCT-ND,P5.6MWDKR-ND</t>
  </si>
  <si>
    <t>ERJ-12ZYJ565U</t>
  </si>
  <si>
    <t>RES SMD 5.6M OHM 5% 3/4W 2010</t>
  </si>
  <si>
    <t>P6.2MWTR-ND,P6.2MWCT-ND,P6.2MWDKR-ND</t>
  </si>
  <si>
    <t>ERJ-12ZYJ625U</t>
  </si>
  <si>
    <t>RES SMD 6.2M OHM 5% 3/4W 2010</t>
  </si>
  <si>
    <t>P6.8MWTR-ND,P6.8MWCT-ND,P6.8MWDKR-ND</t>
  </si>
  <si>
    <t>ERJ-12ZYJ685U</t>
  </si>
  <si>
    <t>RES SMD 6.8M OHM 5% 3/4W 2010</t>
  </si>
  <si>
    <t>P7.5MWTR-ND,P7.5MWCT-ND,P7.5MWDKR-ND</t>
  </si>
  <si>
    <t>ERJ-12ZYJ755U</t>
  </si>
  <si>
    <t>RES SMD 7.5M OHM 5% 3/4W 2010</t>
  </si>
  <si>
    <t>P8.2MWTR-ND,P8.2MWCT-ND,P8.2MWDKR-ND</t>
  </si>
  <si>
    <t>ERJ-12ZYJ825U</t>
  </si>
  <si>
    <t>RES SMD 8.2M OHM 5% 3/4W 2010</t>
  </si>
  <si>
    <t>P9.1MWTR-ND,P9.1MWCT-ND,P9.1MWDKR-ND</t>
  </si>
  <si>
    <t>ERJ-12ZYJ915U</t>
  </si>
  <si>
    <t>RES SMD 9.1M OHM 5% 3/4W 2010</t>
  </si>
  <si>
    <t>P10MWTR-ND,P10MWCT-ND,P10MWDKR-ND</t>
  </si>
  <si>
    <t>ERJ-12ZYJ106U</t>
  </si>
  <si>
    <t>RES SMD 10M OHM 5% 3/4W 2010</t>
  </si>
  <si>
    <t>//media.digikey.com/Renders/Panasonic%20Renders/ERJ-1210%20Pkg.jpg</t>
  </si>
  <si>
    <t>P1.0VTR-ND,P1.0VCT-ND,P1.0VDKR-ND</t>
  </si>
  <si>
    <t>ERJ-14YJ1R0U</t>
  </si>
  <si>
    <t>RES SMD 1 OHM 5% 1/2W 1210</t>
  </si>
  <si>
    <t>ERJ-14</t>
  </si>
  <si>
    <t>0.5W, 1/2W</t>
  </si>
  <si>
    <t>1210 (3225 Metric)</t>
  </si>
  <si>
    <t>0.126" L x 0.098" W (3.20mm x 2.50mm)</t>
  </si>
  <si>
    <t>P1.1VTR-ND,P1.1VCT-ND,P1.1VDKR-ND</t>
  </si>
  <si>
    <t>ERJ-14YJ1R1U</t>
  </si>
  <si>
    <t>RES SMD 1.1 OHM 5% 1/2W 1210</t>
  </si>
  <si>
    <t>P1.2VTR-ND,P1.2VCT-ND,P1.2VDKR-ND</t>
  </si>
  <si>
    <t>ERJ-14YJ1R2U</t>
  </si>
  <si>
    <t>RES SMD 1.2 OHM 5% 1/2W 1210</t>
  </si>
  <si>
    <t>P1.3VTR-ND,P1.3VCT-ND,P1.3VDKR-ND</t>
  </si>
  <si>
    <t>ERJ-14YJ1R3U</t>
  </si>
  <si>
    <t>RES SMD 1.3 OHM 5% 1/2W 1210</t>
  </si>
  <si>
    <t>P1.5VTR-ND,P1.5VCT-ND,P1.5VDKR-ND</t>
  </si>
  <si>
    <t>ERJ-14YJ1R5U</t>
  </si>
  <si>
    <t>RES SMD 1.5 OHM 5% 1/2W 1210</t>
  </si>
  <si>
    <t>P1.6VTR-ND,P1.6VCT-ND,P1.6VDKR-ND</t>
  </si>
  <si>
    <t>ERJ-14YJ1R6U</t>
  </si>
  <si>
    <t>RES SMD 1.6 OHM 5% 1/2W 1210</t>
  </si>
  <si>
    <t>P1.8VTR-ND,P1.8VCT-ND,P1.8VDKR-ND</t>
  </si>
  <si>
    <t>ERJ-14YJ1R8U</t>
  </si>
  <si>
    <t>RES SMD 1.8 OHM 5% 1/2W 1210</t>
  </si>
  <si>
    <t>P2.0VTR-ND,P2.0VCT-ND,P2.0VDKR-ND</t>
  </si>
  <si>
    <t>ERJ-14YJ2R0U</t>
  </si>
  <si>
    <t>RES SMD 2 OHM 5% 1/2W 1210</t>
  </si>
  <si>
    <t>P2.2VTR-ND,P2.2VCT-ND,P2.2VDKR-ND</t>
  </si>
  <si>
    <t>ERJ-14YJ2R2U</t>
  </si>
  <si>
    <t>RES SMD 2.2 OHM 5% 1/2W 1210</t>
  </si>
  <si>
    <t>P2.4VTR-ND,P2.4VCT-ND,P2.4VDKR-ND</t>
  </si>
  <si>
    <t>ERJ-14YJ2R4U</t>
  </si>
  <si>
    <t>RES SMD 2.4 OHM 5% 1/2W 1210</t>
  </si>
  <si>
    <t>P2.7VTR-ND,P2.7VCT-ND,P2.7VDKR-ND</t>
  </si>
  <si>
    <t>ERJ-14YJ2R7U</t>
  </si>
  <si>
    <t>RES SMD 2.7 OHM 5% 1/2W 1210</t>
  </si>
  <si>
    <t>P3.0VTR-ND,P3.0VCT-ND,P3.0VDKR-ND</t>
  </si>
  <si>
    <t>ERJ-14YJ3R0U</t>
  </si>
  <si>
    <t>RES SMD 3 OHM 5% 1/2W 1210</t>
  </si>
  <si>
    <t>P3.3VTR-ND,P3.3VCT-ND,P3.3VDKR-ND</t>
  </si>
  <si>
    <t>ERJ-14YJ3R3U</t>
  </si>
  <si>
    <t>RES SMD 3.3 OHM 5% 1/2W 1210</t>
  </si>
  <si>
    <t>P3.6VTR-ND,P3.6VCT-ND,P3.6VDKR-ND</t>
  </si>
  <si>
    <t>ERJ-14YJ3R6U</t>
  </si>
  <si>
    <t>RES SMD 3.6 OHM 5% 1/2W 1210</t>
  </si>
  <si>
    <t>P3.9VTR-ND,P3.9VCT-ND,P3.9VDKR-ND</t>
  </si>
  <si>
    <t>ERJ-14YJ3R9U</t>
  </si>
  <si>
    <t>RES SMD 3.9 OHM 5% 1/2W 1210</t>
  </si>
  <si>
    <t>P4.3VTR-ND,P4.3VCT-ND,P4.3VDKR-ND</t>
  </si>
  <si>
    <t>ERJ-14YJ4R3U</t>
  </si>
  <si>
    <t>RES SMD 4.3 OHM 5% 1/2W 1210</t>
  </si>
  <si>
    <t>P4.7VTR-ND,P4.7VCT-ND,P4.7VDKR-ND</t>
  </si>
  <si>
    <t>ERJ-14YJ4R7U</t>
  </si>
  <si>
    <t>RES SMD 4.7 OHM 5% 1/2W 1210</t>
  </si>
  <si>
    <t>P5.1VTR-ND,P5.1VCT-ND,P5.1VDKR-ND</t>
  </si>
  <si>
    <t>ERJ-14YJ5R1U</t>
  </si>
  <si>
    <t>RES SMD 5.1 OHM 5% 1/2W 1210</t>
  </si>
  <si>
    <t>P5.6VTR-ND,P5.6VCT-ND,P5.6VDKR-ND</t>
  </si>
  <si>
    <t>ERJ-14YJ5R6U</t>
  </si>
  <si>
    <t>RES SMD 5.6 OHM 5% 1/2W 1210</t>
  </si>
  <si>
    <t>P6.2VTR-ND,P6.2VCT-ND,P6.2VDKR-ND</t>
  </si>
  <si>
    <t>ERJ-14YJ6R2U</t>
  </si>
  <si>
    <t>RES SMD 6.2 OHM 5% 1/2W 1210</t>
  </si>
  <si>
    <t>P6.8VTR-ND,P6.8VCT-ND,P6.8VDKR-ND</t>
  </si>
  <si>
    <t>ERJ-14YJ6R8U</t>
  </si>
  <si>
    <t>RES SMD 6.8 OHM 5% 1/2W 1210</t>
  </si>
  <si>
    <t>P7.5VTR-ND,P7.5VCT-ND,P7.5VDKR-ND</t>
  </si>
  <si>
    <t>ERJ-14YJ7R5U</t>
  </si>
  <si>
    <t>RES SMD 7.5 OHM 5% 1/2W 1210</t>
  </si>
  <si>
    <t>P8.2VTR-ND,P8.2VCT-ND,P8.2VDKR-ND</t>
  </si>
  <si>
    <t>ERJ-14YJ8R2U</t>
  </si>
  <si>
    <t>RES SMD 8.2 OHM 5% 1/2W 1210</t>
  </si>
  <si>
    <t>P9.1VTR-ND,P9.1VCT-ND,P9.1VDKR-ND</t>
  </si>
  <si>
    <t>ERJ-14YJ9R1U</t>
  </si>
  <si>
    <t>RES SMD 9.1 OHM 5% 1/2W 1210</t>
  </si>
  <si>
    <t>P10VTR-ND,P10VCT-ND,P10VDKR-ND</t>
  </si>
  <si>
    <t>ERJ-14YJ100U</t>
  </si>
  <si>
    <t>RES SMD 10 OHM 5% 1/2W 1210</t>
  </si>
  <si>
    <t>P11VTR-ND,P11VCT-ND,P11VDKR-ND</t>
  </si>
  <si>
    <t>ERJ-14YJ110U</t>
  </si>
  <si>
    <t>RES SMD 11 OHM 5% 1/2W 1210</t>
  </si>
  <si>
    <t>P12VTR-ND,P12VCT-ND,P12VDKR-ND</t>
  </si>
  <si>
    <t>ERJ-14YJ120U</t>
  </si>
  <si>
    <t>RES SMD 12 OHM 5% 1/2W 1210</t>
  </si>
  <si>
    <t>P13VTR-ND,P13VCT-ND,P13VDKR-ND</t>
  </si>
  <si>
    <t>ERJ-14YJ130U</t>
  </si>
  <si>
    <t>RES SMD 13 OHM 5% 1/2W 1210</t>
  </si>
  <si>
    <t>P15VTR-ND,P15VCT-ND,P15VDKR-ND</t>
  </si>
  <si>
    <t>ERJ-14YJ150U</t>
  </si>
  <si>
    <t>RES SMD 15 OHM 5% 1/2W 1210</t>
  </si>
  <si>
    <t>P16VTR-ND,P16VCT-ND,P16VDKR-ND</t>
  </si>
  <si>
    <t>ERJ-14YJ160U</t>
  </si>
  <si>
    <t>RES SMD 16 OHM 5% 1/2W 1210</t>
  </si>
  <si>
    <t>P18VTR-ND,P18VCT-ND,P18VDKR-ND</t>
  </si>
  <si>
    <t>ERJ-14YJ180U</t>
  </si>
  <si>
    <t>RES SMD 18 OHM 5% 1/2W 1210</t>
  </si>
  <si>
    <t>P20VTR-ND,P20VCT-ND,P20VDKR-ND</t>
  </si>
  <si>
    <t>ERJ-14YJ200U</t>
  </si>
  <si>
    <t>RES SMD 20 OHM 5% 1/2W 1210</t>
  </si>
  <si>
    <t>P22VTR-ND,P22VCT-ND,P22VDKR-ND</t>
  </si>
  <si>
    <t>ERJ-14YJ220U</t>
  </si>
  <si>
    <t>RES SMD 22 OHM 5% 1/2W 1210</t>
  </si>
  <si>
    <t>P24VTR-ND,P24VCT-ND,P24VDKR-ND</t>
  </si>
  <si>
    <t>ERJ-14YJ240U</t>
  </si>
  <si>
    <t>RES SMD 24 OHM 5% 1/2W 1210</t>
  </si>
  <si>
    <t>P27VTR-ND,P27VCT-ND,P27VDKR-ND</t>
  </si>
  <si>
    <t>ERJ-14YJ270U</t>
  </si>
  <si>
    <t>RES SMD 27 OHM 5% 1/2W 1210</t>
  </si>
  <si>
    <t>P30VTR-ND,P30VCT-ND,P30VDKR-ND</t>
  </si>
  <si>
    <t>ERJ-14YJ300U</t>
  </si>
  <si>
    <t>RES SMD 30 OHM 5% 1/2W 1210</t>
  </si>
  <si>
    <t>P33VTR-ND,P33VCT-ND,P33VDKR-ND</t>
  </si>
  <si>
    <t>ERJ-14YJ330U</t>
  </si>
  <si>
    <t>RES SMD 33 OHM 5% 1/2W 1210</t>
  </si>
  <si>
    <t>P36VTR-ND,P36VCT-ND,P36VDKR-ND</t>
  </si>
  <si>
    <t>ERJ-14YJ360U</t>
  </si>
  <si>
    <t>RES SMD 36 OHM 5% 1/2W 1210</t>
  </si>
  <si>
    <t>P39VTR-ND,P39VCT-ND,P39VDKR-ND</t>
  </si>
  <si>
    <t>ERJ-14YJ390U</t>
  </si>
  <si>
    <t>RES SMD 39 OHM 5% 1/2W 1210</t>
  </si>
  <si>
    <t>P43VTR-ND,P43VCT-ND,P43VDKR-ND</t>
  </si>
  <si>
    <t>ERJ-14YJ430U</t>
  </si>
  <si>
    <t>RES SMD 43 OHM 5% 1/2W 1210</t>
  </si>
  <si>
    <t>P47VTR-ND,P47VCT-ND,P47VDKR-ND</t>
  </si>
  <si>
    <t>ERJ-14YJ470U</t>
  </si>
  <si>
    <t>RES SMD 47 OHM 5% 1/2W 1210</t>
  </si>
  <si>
    <t>P51VTR-ND,P51VCT-ND,P51VDKR-ND</t>
  </si>
  <si>
    <t>ERJ-14YJ510U</t>
  </si>
  <si>
    <t>RES SMD 51 OHM 5% 1/2W 1210</t>
  </si>
  <si>
    <t>P56VTR-ND,P56VCT-ND,P56VDKR-ND</t>
  </si>
  <si>
    <t>ERJ-14YJ560U</t>
  </si>
  <si>
    <t>RES SMD 56 OHM 5% 1/2W 1210</t>
  </si>
  <si>
    <t>P62VTR-ND,P62VCT-ND,P62VDKR-ND</t>
  </si>
  <si>
    <t>ERJ-14YJ620U</t>
  </si>
  <si>
    <t>RES SMD 62 OHM 5% 1/2W 1210</t>
  </si>
  <si>
    <t>P68VTR-ND,P68VCT-ND,P68VDKR-ND</t>
  </si>
  <si>
    <t>ERJ-14YJ680U</t>
  </si>
  <si>
    <t>RES SMD 68 OHM 5% 1/2W 1210</t>
  </si>
  <si>
    <t>P75VTR-ND,P75VCT-ND,P75VDKR-ND</t>
  </si>
  <si>
    <t>ERJ-14YJ750U</t>
  </si>
  <si>
    <t>RES SMD 75 OHM 5% 1/2W 1210</t>
  </si>
  <si>
    <t>P82VTR-ND,P82VCT-ND,P82VDKR-ND</t>
  </si>
  <si>
    <t>ERJ-14YJ820U</t>
  </si>
  <si>
    <t>RES SMD 82 OHM 5% 1/2W 1210</t>
  </si>
  <si>
    <t>P91VTR-ND,P91VCT-ND,P91VDKR-ND</t>
  </si>
  <si>
    <t>ERJ-14YJ910U</t>
  </si>
  <si>
    <t>RES SMD 91 OHM 5% 1/2W 1210</t>
  </si>
  <si>
    <t>P100VTR-ND,P100VCT-ND,P100VDKR-ND</t>
  </si>
  <si>
    <t>ERJ-14YJ101U</t>
  </si>
  <si>
    <t>RES SMD 100 OHM 5% 1/2W 1210</t>
  </si>
  <si>
    <t>P110VTR-ND,P110VCT-ND,P110VDKR-ND</t>
  </si>
  <si>
    <t>ERJ-14YJ111U</t>
  </si>
  <si>
    <t>RES SMD 110 OHM 5% 1/2W 1210</t>
  </si>
  <si>
    <t>P120VTR-ND,P120VCT-ND,P120VDKR-ND</t>
  </si>
  <si>
    <t>ERJ-14YJ121U</t>
  </si>
  <si>
    <t>RES SMD 120 OHM 5% 1/2W 1210</t>
  </si>
  <si>
    <t>P130VTR-ND,P130VCT-ND,P130VDKR-ND</t>
  </si>
  <si>
    <t>ERJ-14YJ131U</t>
  </si>
  <si>
    <t>RES SMD 130 OHM 5% 1/2W 1210</t>
  </si>
  <si>
    <t>P150VTR-ND,P150VCT-ND,P150VDKR-ND</t>
  </si>
  <si>
    <t>ERJ-14YJ151U</t>
  </si>
  <si>
    <t>RES SMD 150 OHM 5% 1/2W 1210</t>
  </si>
  <si>
    <t>P160VTR-ND,P160VCT-ND,P160VDKR-ND</t>
  </si>
  <si>
    <t>ERJ-14YJ161U</t>
  </si>
  <si>
    <t>RES SMD 160 OHM 5% 1/2W 1210</t>
  </si>
  <si>
    <t>P180VTR-ND,P180VCT-ND,P180VDKR-ND</t>
  </si>
  <si>
    <t>ERJ-14YJ181U</t>
  </si>
  <si>
    <t>RES SMD 180 OHM 5% 1/2W 1210</t>
  </si>
  <si>
    <t>P200VTR-ND,P200VCT-ND,P200VDKR-ND</t>
  </si>
  <si>
    <t>ERJ-14YJ201U</t>
  </si>
  <si>
    <t>RES SMD 200 OHM 5% 1/2W 1210</t>
  </si>
  <si>
    <t>P220VTR-ND,P220VCT-ND,P220VDKR-ND</t>
  </si>
  <si>
    <t>ERJ-14YJ221U</t>
  </si>
  <si>
    <t>RES SMD 220 OHM 5% 1/2W 1210</t>
  </si>
  <si>
    <t>P240VTR-ND,P240VCT-ND,P240VDKR-ND</t>
  </si>
  <si>
    <t>ERJ-14YJ241U</t>
  </si>
  <si>
    <t>RES SMD 240 OHM 5% 1/2W 1210</t>
  </si>
  <si>
    <t>P270VTR-ND,P270VCT-ND,P270VDKR-ND</t>
  </si>
  <si>
    <t>ERJ-14YJ271U</t>
  </si>
  <si>
    <t>RES SMD 270 OHM 5% 1/2W 1210</t>
  </si>
  <si>
    <t>P300VTR-ND,P300VCT-ND,P300VDKR-ND</t>
  </si>
  <si>
    <t>ERJ-14YJ301U</t>
  </si>
  <si>
    <t>RES SMD 300 OHM 5% 1/2W 1210</t>
  </si>
  <si>
    <t>P330VTR-ND,P330VCT-ND,P330VDKR-ND</t>
  </si>
  <si>
    <t>ERJ-14YJ331U</t>
  </si>
  <si>
    <t>RES SMD 330 OHM 5% 1/2W 1210</t>
  </si>
  <si>
    <t>P360VTR-ND,P360VCT-ND,P360VDKR-ND</t>
  </si>
  <si>
    <t>ERJ-14YJ361U</t>
  </si>
  <si>
    <t>RES SMD 360 OHM 5% 1/2W 1210</t>
  </si>
  <si>
    <t>P390VTR-ND,P390VCT-ND,P390VDKR-ND</t>
  </si>
  <si>
    <t>ERJ-14YJ391U</t>
  </si>
  <si>
    <t>RES SMD 390 OHM 5% 1/2W 1210</t>
  </si>
  <si>
    <t>P430VTR-ND,P430VCT-ND,P430VDKR-ND</t>
  </si>
  <si>
    <t>ERJ-14YJ431U</t>
  </si>
  <si>
    <t>RES SMD 430 OHM 5% 1/2W 1210</t>
  </si>
  <si>
    <t>P470VTR-ND,P470VCT-ND,P470VDKR-ND</t>
  </si>
  <si>
    <t>ERJ-14YJ471U</t>
  </si>
  <si>
    <t>RES SMD 470 OHM 5% 1/2W 1210</t>
  </si>
  <si>
    <t>P510VTR-ND,P510VCT-ND,P510VDKR-ND</t>
  </si>
  <si>
    <t>ERJ-14YJ511U</t>
  </si>
  <si>
    <t>RES SMD 510 OHM 5% 1/2W 1210</t>
  </si>
  <si>
    <t>P560VTR-ND,P560VCT-ND,P560VDKR-ND</t>
  </si>
  <si>
    <t>ERJ-14YJ561U</t>
  </si>
  <si>
    <t>RES SMD 560 OHM 5% 1/2W 1210</t>
  </si>
  <si>
    <t>P620VTR-ND,P620VCT-ND,P620VDKR-ND</t>
  </si>
  <si>
    <t>ERJ-14YJ621U</t>
  </si>
  <si>
    <t>RES SMD 620 OHM 5% 1/2W 1210</t>
  </si>
  <si>
    <t>P680VTR-ND,P680VCT-ND,P680VDKR-ND</t>
  </si>
  <si>
    <t>ERJ-14YJ681U</t>
  </si>
  <si>
    <t>RES SMD 680 OHM 5% 1/2W 1210</t>
  </si>
  <si>
    <t>P750VTR-ND,P750VCT-ND,P750VDKR-ND</t>
  </si>
  <si>
    <t>ERJ-14YJ751U</t>
  </si>
  <si>
    <t>RES SMD 750 OHM 5% 1/2W 1210</t>
  </si>
  <si>
    <t>P820VTR-ND,P820VCT-ND,P820VDKR-ND</t>
  </si>
  <si>
    <t>ERJ-14YJ821U</t>
  </si>
  <si>
    <t>RES SMD 820 OHM 5% 1/2W 1210</t>
  </si>
  <si>
    <t>P910VTR-ND,P910VCT-ND,P910VDKR-ND</t>
  </si>
  <si>
    <t>ERJ-14YJ911U</t>
  </si>
  <si>
    <t>RES SMD 910 OHM 5% 1/2W 1210</t>
  </si>
  <si>
    <t>P1.0KVTR-ND,P1.0KVCT-ND,P1.0KVDKR-ND</t>
  </si>
  <si>
    <t>ERJ-14YJ102U</t>
  </si>
  <si>
    <t>RES SMD 1K OHM 5% 1/2W 1210</t>
  </si>
  <si>
    <t>P1.1KVTR-ND,P1.1KVCT-ND,P1.1KVDKR-ND</t>
  </si>
  <si>
    <t>ERJ-14YJ112U</t>
  </si>
  <si>
    <t>RES SMD 1.1K OHM 5% 1/2W 1210</t>
  </si>
  <si>
    <t>P1.2KVTR-ND,P1.2KVCT-ND,P1.2KVDKR-ND</t>
  </si>
  <si>
    <t>ERJ-14YJ122U</t>
  </si>
  <si>
    <t>RES SMD 1.2K OHM 5% 1/2W 1210</t>
  </si>
  <si>
    <t>P1.3KVTR-ND,P1.3KVCT-ND,P1.3KVDKR-ND</t>
  </si>
  <si>
    <t>ERJ-14YJ132U</t>
  </si>
  <si>
    <t>RES SMD 1.3K OHM 5% 1/2W 1210</t>
  </si>
  <si>
    <t>P1.5KVTR-ND,P1.5KVCT-ND,P1.5KVDKR-ND</t>
  </si>
  <si>
    <t>ERJ-14YJ152U</t>
  </si>
  <si>
    <t>RES SMD 1.5K OHM 5% 1/2W 1210</t>
  </si>
  <si>
    <t>P1.6KVTR-ND,P1.6KVCT-ND,P1.6KVDKR-ND</t>
  </si>
  <si>
    <t>ERJ-14YJ162U</t>
  </si>
  <si>
    <t>RES SMD 1.6K OHM 5% 1/2W 1210</t>
  </si>
  <si>
    <t>P1.8KVTR-ND,P1.8KVCT-ND,P1.8KVDKR-ND</t>
  </si>
  <si>
    <t>ERJ-14YJ182U</t>
  </si>
  <si>
    <t>RES SMD 1.8K OHM 5% 1/2W 1210</t>
  </si>
  <si>
    <t>P2.0KVTR-ND,P2.0KVCT-ND,P2.0KVDKR-ND</t>
  </si>
  <si>
    <t>ERJ-14YJ202U</t>
  </si>
  <si>
    <t>RES SMD 2K OHM 5% 1/2W 1210</t>
  </si>
  <si>
    <t>P2.2KVTR-ND,P2.2KVCT-ND,P2.2KVDKR-ND</t>
  </si>
  <si>
    <t>ERJ-14YJ222U</t>
  </si>
  <si>
    <t>RES SMD 2.2K OHM 5% 1/2W 1210</t>
  </si>
  <si>
    <t>P2.4KVTR-ND,P2.4KVCT-ND,P2.4KVDKR-ND</t>
  </si>
  <si>
    <t>ERJ-14YJ242U</t>
  </si>
  <si>
    <t>RES SMD 2.4K OHM 5% 1/2W 1210</t>
  </si>
  <si>
    <t>P2.7KVTR-ND,P2.7KVCT-ND,P2.7KVDKR-ND</t>
  </si>
  <si>
    <t>ERJ-14YJ272U</t>
  </si>
  <si>
    <t>RES SMD 2.7K OHM 5% 1/2W 1210</t>
  </si>
  <si>
    <t>P3.0KVTR-ND,P3.0KVCT-ND,P3.0KVDKR-ND</t>
  </si>
  <si>
    <t>ERJ-14YJ302U</t>
  </si>
  <si>
    <t>RES SMD 3K OHM 5% 1/2W 1210</t>
  </si>
  <si>
    <t>P3.3KVTR-ND,P3.3KVCT-ND,P3.3KVDKR-ND</t>
  </si>
  <si>
    <t>ERJ-14YJ332U</t>
  </si>
  <si>
    <t>RES SMD 3.3K OHM 5% 1/2W 1210</t>
  </si>
  <si>
    <t>P3.6KVTR-ND,P3.6KVCT-ND,P3.6KVDKR-ND</t>
  </si>
  <si>
    <t>ERJ-14YJ362U</t>
  </si>
  <si>
    <t>RES SMD 3.6K OHM 5% 1/2W 1210</t>
  </si>
  <si>
    <t>P3.9KVTR-ND,P3.9KVCT-ND,P3.9KVDKR-ND</t>
  </si>
  <si>
    <t>ERJ-14YJ392U</t>
  </si>
  <si>
    <t>RES SMD 3.9K OHM 5% 1/2W 1210</t>
  </si>
  <si>
    <t>P4.3KVTR-ND,P4.3KVCT-ND,P4.3KVDKR-ND</t>
  </si>
  <si>
    <t>ERJ-14YJ432U</t>
  </si>
  <si>
    <t>RES SMD 4.3K OHM 5% 1/2W 1210</t>
  </si>
  <si>
    <t>P4.7KVTR-ND,P4.7KVCT-ND,P4.7KVDKR-ND</t>
  </si>
  <si>
    <t>ERJ-14YJ472U</t>
  </si>
  <si>
    <t>RES SMD 4.7K OHM 5% 1/2W 1210</t>
  </si>
  <si>
    <t>P5.1KVTR-ND,P5.1KVCT-ND,P5.1KVDKR-ND</t>
  </si>
  <si>
    <t>ERJ-14YJ512U</t>
  </si>
  <si>
    <t>RES SMD 5.1K OHM 5% 1/2W 1210</t>
  </si>
  <si>
    <t>P5.6KVTR-ND,P5.6KVCT-ND,P5.6KVDKR-ND</t>
  </si>
  <si>
    <t>ERJ-14YJ562U</t>
  </si>
  <si>
    <t>RES SMD 5.6K OHM 5% 1/2W 1210</t>
  </si>
  <si>
    <t>P6.2KVTR-ND,P6.2KVCT-ND,P6.2KVDKR-ND</t>
  </si>
  <si>
    <t>ERJ-14YJ622U</t>
  </si>
  <si>
    <t>RES SMD 6.2K OHM 5% 1/2W 1210</t>
  </si>
  <si>
    <t>P6.8KVTR-ND,P6.8KVCT-ND,P6.8KVDKR-ND</t>
  </si>
  <si>
    <t>ERJ-14YJ682U</t>
  </si>
  <si>
    <t>RES SMD 6.8K OHM 5% 1/2W 1210</t>
  </si>
  <si>
    <t>P7.5KVTR-ND,P7.5KVCT-ND,P7.5KVDKR-ND</t>
  </si>
  <si>
    <t>ERJ-14YJ752U</t>
  </si>
  <si>
    <t>RES SMD 7.5K OHM 5% 1/2W 1210</t>
  </si>
  <si>
    <t>P8.2KVTR-ND,P8.2KVCT-ND,P8.2KVDKR-ND</t>
  </si>
  <si>
    <t>ERJ-14YJ822U</t>
  </si>
  <si>
    <t>RES SMD 8.2K OHM 5% 1/2W 1210</t>
  </si>
  <si>
    <t>P9.1KVTR-ND,P9.1KVCT-ND,P9.1KVDKR-ND</t>
  </si>
  <si>
    <t>ERJ-14YJ912U</t>
  </si>
  <si>
    <t>RES SMD 9.1K OHM 5% 1/2W 1210</t>
  </si>
  <si>
    <t>P10KVTR-ND,P10KVCT-ND,P10KVDKR-ND</t>
  </si>
  <si>
    <t>ERJ-14YJ103U</t>
  </si>
  <si>
    <t>RES SMD 10K OHM 5% 1/2W 1210</t>
  </si>
  <si>
    <t>P11KVTR-ND,P11KVCT-ND,P11KVDKR-ND</t>
  </si>
  <si>
    <t>ERJ-14YJ113U</t>
  </si>
  <si>
    <t>RES SMD 11K OHM 5% 1/2W 1210</t>
  </si>
  <si>
    <t>P12KVTR-ND,P12KVCT-ND,P12KVDKR-ND</t>
  </si>
  <si>
    <t>ERJ-14YJ123U</t>
  </si>
  <si>
    <t>RES SMD 12K OHM 5% 1/2W 1210</t>
  </si>
  <si>
    <t>P13KVTR-ND,P13KVCT-ND,P13KVDKR-ND</t>
  </si>
  <si>
    <t>ERJ-14YJ133U</t>
  </si>
  <si>
    <t>RES SMD 13K OHM 5% 1/2W 1210</t>
  </si>
  <si>
    <t>P15KVTR-ND,P15KVCT-ND,P15KVDKR-ND</t>
  </si>
  <si>
    <t>ERJ-14YJ153U</t>
  </si>
  <si>
    <t>RES SMD 15K OHM 5% 1/2W 1210</t>
  </si>
  <si>
    <t>P16KVTR-ND,P16KVCT-ND,P16KVDKR-ND</t>
  </si>
  <si>
    <t>ERJ-14YJ163U</t>
  </si>
  <si>
    <t>RES SMD 16K OHM 5% 1/2W 1210</t>
  </si>
  <si>
    <t>P18KVTR-ND,P18KVCT-ND,P18KVDKR-ND</t>
  </si>
  <si>
    <t>ERJ-14YJ183U</t>
  </si>
  <si>
    <t>RES SMD 18K OHM 5% 1/2W 1210</t>
  </si>
  <si>
    <t>P20KVTR-ND,P20KVCT-ND,P20KVDKR-ND</t>
  </si>
  <si>
    <t>ERJ-14YJ203U</t>
  </si>
  <si>
    <t>RES SMD 20K OHM 5% 1/2W 1210</t>
  </si>
  <si>
    <t>P22KVTR-ND,P22KVCT-ND,P22KVDKR-ND</t>
  </si>
  <si>
    <t>ERJ-14YJ223U</t>
  </si>
  <si>
    <t>RES SMD 22K OHM 5% 1/2W 1210</t>
  </si>
  <si>
    <t>P24KVTR-ND,P24KVCT-ND,P24KVDKR-ND</t>
  </si>
  <si>
    <t>ERJ-14YJ243U</t>
  </si>
  <si>
    <t>RES SMD 24K OHM 5% 1/2W 1210</t>
  </si>
  <si>
    <t>P27KVTR-ND,P27KVCT-ND,P27KVDKR-ND</t>
  </si>
  <si>
    <t>ERJ-14YJ273U</t>
  </si>
  <si>
    <t>RES SMD 27K OHM 5% 1/2W 1210</t>
  </si>
  <si>
    <t>P30KVTR-ND,P30KVCT-ND,P30KVDKR-ND</t>
  </si>
  <si>
    <t>ERJ-14YJ303U</t>
  </si>
  <si>
    <t>RES SMD 30K OHM 5% 1/2W 1210</t>
  </si>
  <si>
    <t>P33KVTR-ND,P33KVCT-ND,P33KVDKR-ND</t>
  </si>
  <si>
    <t>ERJ-14YJ333U</t>
  </si>
  <si>
    <t>RES SMD 33K OHM 5% 1/2W 1210</t>
  </si>
  <si>
    <t>P36KVTR-ND,P36KVCT-ND,P36KVDKR-ND</t>
  </si>
  <si>
    <t>ERJ-14YJ363U</t>
  </si>
  <si>
    <t>RES SMD 36K OHM 5% 1/2W 1210</t>
  </si>
  <si>
    <t>P39KVTR-ND,P39KVCT-ND,P39KVDKR-ND</t>
  </si>
  <si>
    <t>ERJ-14YJ393U</t>
  </si>
  <si>
    <t>RES SMD 39K OHM 5% 1/2W 1210</t>
  </si>
  <si>
    <t>P43KVTR-ND,P43KVCT-ND,P43KVDKR-ND</t>
  </si>
  <si>
    <t>ERJ-14YJ433U</t>
  </si>
  <si>
    <t>RES SMD 43K OHM 5% 1/2W 1210</t>
  </si>
  <si>
    <t>P47KVTR-ND,P47KVCT-ND,P47KVDKR-ND</t>
  </si>
  <si>
    <t>ERJ-14YJ473U</t>
  </si>
  <si>
    <t>RES SMD 47K OHM 5% 1/2W 1210</t>
  </si>
  <si>
    <t>P51KVTR-ND,P51KVCT-ND,P51KVDKR-ND</t>
  </si>
  <si>
    <t>ERJ-14YJ513U</t>
  </si>
  <si>
    <t>RES SMD 51K OHM 5% 1/2W 1210</t>
  </si>
  <si>
    <t>P56KVTR-ND,P56KVCT-ND,P56KVDKR-ND</t>
  </si>
  <si>
    <t>ERJ-14YJ563U</t>
  </si>
  <si>
    <t>RES SMD 56K OHM 5% 1/2W 1210</t>
  </si>
  <si>
    <t>P62KVTR-ND,P62KVCT-ND,P62KVDKR-ND</t>
  </si>
  <si>
    <t>ERJ-14YJ623U</t>
  </si>
  <si>
    <t>RES SMD 62K OHM 5% 1/2W 1210</t>
  </si>
  <si>
    <t>P68KVTR-ND,P68KVCT-ND,P68KVDKR-ND</t>
  </si>
  <si>
    <t>ERJ-14YJ683U</t>
  </si>
  <si>
    <t>RES SMD 68K OHM 5% 1/2W 1210</t>
  </si>
  <si>
    <t>P75KVTR-ND,P75KVCT-ND,P75KVDKR-ND</t>
  </si>
  <si>
    <t>ERJ-14YJ753U</t>
  </si>
  <si>
    <t>RES SMD 75K OHM 5% 1/2W 1210</t>
  </si>
  <si>
    <t>P82KVTR-ND,P82KVCT-ND,P82KVDKR-ND</t>
  </si>
  <si>
    <t>ERJ-14YJ823U</t>
  </si>
  <si>
    <t>RES SMD 82K OHM 5% 1/2W 1210</t>
  </si>
  <si>
    <t>P91KVTR-ND,P91KVCT-ND,P91KVDKR-ND</t>
  </si>
  <si>
    <t>ERJ-14YJ913U</t>
  </si>
  <si>
    <t>RES SMD 91K OHM 5% 1/2W 1210</t>
  </si>
  <si>
    <t>P100KVTR-ND,P100KVCT-ND,P100KVDKR-ND</t>
  </si>
  <si>
    <t>ERJ-14YJ104U</t>
  </si>
  <si>
    <t>RES SMD 100K OHM 5% 1/2W 1210</t>
  </si>
  <si>
    <t>P110KVTR-ND,P110KVCT-ND,P110KVDKR-ND</t>
  </si>
  <si>
    <t>ERJ-14YJ114U</t>
  </si>
  <si>
    <t>RES SMD 110K OHM 5% 1/2W 1210</t>
  </si>
  <si>
    <t>P120KVTR-ND,P120KVCT-ND,P120KVDKR-ND</t>
  </si>
  <si>
    <t>ERJ-14YJ124U</t>
  </si>
  <si>
    <t>RES SMD 120K OHM 5% 1/2W 1210</t>
  </si>
  <si>
    <t>P130KVTR-ND,P130KVCT-ND,P130KVDKR-ND</t>
  </si>
  <si>
    <t>ERJ-14YJ134U</t>
  </si>
  <si>
    <t>RES SMD 130K OHM 5% 1/2W 1210</t>
  </si>
  <si>
    <t>P150KVTR-ND,P150KVCT-ND,P150KVDKR-ND</t>
  </si>
  <si>
    <t>ERJ-14YJ154U</t>
  </si>
  <si>
    <t>RES SMD 150K OHM 5% 1/2W 1210</t>
  </si>
  <si>
    <t>P160KVTR-ND,P160KVCT-ND,P160KVDKR-ND</t>
  </si>
  <si>
    <t>ERJ-14YJ164U</t>
  </si>
  <si>
    <t>RES SMD 160K OHM 5% 1/2W 1210</t>
  </si>
  <si>
    <t>P180KVTR-ND,P180KVCT-ND,P180KVDKR-ND</t>
  </si>
  <si>
    <t>ERJ-14YJ184U</t>
  </si>
  <si>
    <t>RES SMD 180K OHM 5% 1/2W 1210</t>
  </si>
  <si>
    <t>P200KVTR-ND,P200KVCT-ND,P200KVDKR-ND</t>
  </si>
  <si>
    <t>ERJ-14YJ204U</t>
  </si>
  <si>
    <t>RES SMD 200K OHM 5% 1/2W 1210</t>
  </si>
  <si>
    <t>P220KVTR-ND,P220KVCT-ND,P220KVDKR-ND</t>
  </si>
  <si>
    <t>ERJ-14YJ224U</t>
  </si>
  <si>
    <t>RES SMD 220K OHM 5% 1/2W 1210</t>
  </si>
  <si>
    <t>P240KVTR-ND,P240KVCT-ND,P240KVDKR-ND</t>
  </si>
  <si>
    <t>ERJ-14YJ244U</t>
  </si>
  <si>
    <t>RES SMD 240K OHM 5% 1/2W 1210</t>
  </si>
  <si>
    <t>P270KVTR-ND,P270KVCT-ND,P270KVDKR-ND</t>
  </si>
  <si>
    <t>ERJ-14YJ274U</t>
  </si>
  <si>
    <t>RES SMD 270K OHM 5% 1/2W 1210</t>
  </si>
  <si>
    <t>P300KVTR-ND,P300KVCT-ND,P300KVDKR-ND</t>
  </si>
  <si>
    <t>ERJ-14YJ304U</t>
  </si>
  <si>
    <t>RES SMD 300K OHM 5% 1/2W 1210</t>
  </si>
  <si>
    <t>P330KVTR-ND,P330KVCT-ND,P330KVDKR-ND</t>
  </si>
  <si>
    <t>ERJ-14YJ334U</t>
  </si>
  <si>
    <t>RES SMD 330K OHM 5% 1/2W 1210</t>
  </si>
  <si>
    <t>P360KVTR-ND,P360KVCT-ND,P360KVDKR-ND</t>
  </si>
  <si>
    <t>ERJ-14YJ364U</t>
  </si>
  <si>
    <t>RES SMD 360K OHM 5% 1/2W 1210</t>
  </si>
  <si>
    <t>P390KVTR-ND,P390KVCT-ND,P390KVDKR-ND</t>
  </si>
  <si>
    <t>ERJ-14YJ394U</t>
  </si>
  <si>
    <t>RES SMD 390K OHM 5% 1/2W 1210</t>
  </si>
  <si>
    <t>P430KVTR-ND,P430KVCT-ND,P430KVDKR-ND</t>
  </si>
  <si>
    <t>ERJ-14YJ434U</t>
  </si>
  <si>
    <t>RES SMD 430K OHM 5% 1/2W 1210</t>
  </si>
  <si>
    <t>P470KVTR-ND,P470KVCT-ND,P470KVDKR-ND</t>
  </si>
  <si>
    <t>ERJ-14YJ474U</t>
  </si>
  <si>
    <t>RES SMD 470K OHM 5% 1/2W 1210</t>
  </si>
  <si>
    <t>P510KVTR-ND,P510KVCT-ND,P510KVDKR-ND</t>
  </si>
  <si>
    <t>ERJ-14YJ514U</t>
  </si>
  <si>
    <t>RES SMD 510K OHM 5% 1/2W 1210</t>
  </si>
  <si>
    <t>P560KVTR-ND,P560KVCT-ND,P560KVDKR-ND</t>
  </si>
  <si>
    <t>ERJ-14YJ564U</t>
  </si>
  <si>
    <t>RES SMD 560K OHM 5% 1/2W 1210</t>
  </si>
  <si>
    <t>P620KVTR-ND,P620KVCT-ND,P620KVDKR-ND</t>
  </si>
  <si>
    <t>ERJ-14YJ624U</t>
  </si>
  <si>
    <t>RES SMD 620K OHM 5% 1/2W 1210</t>
  </si>
  <si>
    <t>P680KVTR-ND,P680KVCT-ND,P680KVDKR-ND</t>
  </si>
  <si>
    <t>ERJ-14YJ684U</t>
  </si>
  <si>
    <t>RES SMD 680K OHM 5% 1/2W 1210</t>
  </si>
  <si>
    <t>P750KVTR-ND,P750KVCT-ND,P750KVDKR-ND</t>
  </si>
  <si>
    <t>ERJ-14YJ754U</t>
  </si>
  <si>
    <t>RES SMD 750K OHM 5% 1/2W 1210</t>
  </si>
  <si>
    <t>P820KVTR-ND,P820KVCT-ND,P820KVDKR-ND</t>
  </si>
  <si>
    <t>ERJ-14YJ824U</t>
  </si>
  <si>
    <t>RES SMD 820K OHM 5% 1/2W 1210</t>
  </si>
  <si>
    <t>P910KVTR-ND,P910KVCT-ND,P910KVDKR-ND</t>
  </si>
  <si>
    <t>ERJ-14YJ914U</t>
  </si>
  <si>
    <t>RES SMD 910K OHM 5% 1/2W 1210</t>
  </si>
  <si>
    <t>P1.0MVTR-ND,P1.0MVCT-ND,P1.0MVDKR-ND</t>
  </si>
  <si>
    <t>ERJ-14YJ105U</t>
  </si>
  <si>
    <t>RES SMD 1M OHM 5% 1/2W 1210</t>
  </si>
  <si>
    <t>P1.1MVTR-ND,P1.1MVCT-ND,P1.1MVDKR-ND</t>
  </si>
  <si>
    <t>ERJ-14YJ115U</t>
  </si>
  <si>
    <t>RES SMD 1.1M OHM 5% 1/2W 1210</t>
  </si>
  <si>
    <t>P1.2MVTR-ND,P1.2MVCT-ND,P1.2MVDKR-ND</t>
  </si>
  <si>
    <t>ERJ-14YJ125U</t>
  </si>
  <si>
    <t>RES SMD 1.2M OHM 5% 1/2W 1210</t>
  </si>
  <si>
    <t>P1.3MVTR-ND,P1.3MVCT-ND,P1.3MVDKR-ND</t>
  </si>
  <si>
    <t>ERJ-14YJ135U</t>
  </si>
  <si>
    <t>RES SMD 1.3M OHM 5% 1/2W 1210</t>
  </si>
  <si>
    <t>P1.5MVTR-ND,P1.5MVCT-ND,P1.5MVDKR-ND</t>
  </si>
  <si>
    <t>ERJ-14YJ155U</t>
  </si>
  <si>
    <t>RES SMD 1.5M OHM 5% 1/2W 1210</t>
  </si>
  <si>
    <t>P1.6MVTR-ND,P1.6MVCT-ND,P1.6MVDKR-ND</t>
  </si>
  <si>
    <t>ERJ-14YJ165U</t>
  </si>
  <si>
    <t>RES SMD 1.6M OHM 5% 1/2W 1210</t>
  </si>
  <si>
    <t>P1.8MVTR-ND,P1.8MVCT-ND,P1.8MVDKR-ND</t>
  </si>
  <si>
    <t>ERJ-14YJ185U</t>
  </si>
  <si>
    <t>RES SMD 1.8M OHM 5% 1/2W 1210</t>
  </si>
  <si>
    <t>P2.0MVTR-ND,P2.0MVCT-ND,P2.0MVDKR-ND</t>
  </si>
  <si>
    <t>ERJ-14YJ205U</t>
  </si>
  <si>
    <t>RES SMD 2M OHM 5% 1/2W 1210</t>
  </si>
  <si>
    <t>P2.2MVTR-ND,P2.2MVCT-ND,P2.2MVDKR-ND</t>
  </si>
  <si>
    <t>ERJ-14YJ225U</t>
  </si>
  <si>
    <t>RES SMD 2.2M OHM 5% 1/2W 1210</t>
  </si>
  <si>
    <t>P2.4MVTR-ND,P2.4MVCT-ND,P2.4MVDKR-ND</t>
  </si>
  <si>
    <t>ERJ-14YJ245U</t>
  </si>
  <si>
    <t>RES SMD 2.4M OHM 5% 1/2W 1210</t>
  </si>
  <si>
    <t>P2.7MVTR-ND,P2.7MVCT-ND,P2.7MVDKR-ND</t>
  </si>
  <si>
    <t>ERJ-14YJ275U</t>
  </si>
  <si>
    <t>RES SMD 2.7M OHM 5% 1/2W 1210</t>
  </si>
  <si>
    <t>P3.0MVTR-ND,P3.0MVCT-ND,P3.0MVDKR-ND</t>
  </si>
  <si>
    <t>ERJ-14YJ305U</t>
  </si>
  <si>
    <t>RES SMD 3M OHM 5% 1/2W 1210</t>
  </si>
  <si>
    <t>P3.3MVTR-ND,P3.3MVCT-ND,P3.3MVDKR-ND</t>
  </si>
  <si>
    <t>ERJ-14YJ335U</t>
  </si>
  <si>
    <t>RES SMD 3.3M OHM 5% 1/2W 1210</t>
  </si>
  <si>
    <t>P3.6MVTR-ND,P3.6MVCT-ND,P3.6MVDKR-ND</t>
  </si>
  <si>
    <t>ERJ-14YJ365U</t>
  </si>
  <si>
    <t>RES SMD 3.6M OHM 5% 1/2W 1210</t>
  </si>
  <si>
    <t>P3.9MVTR-ND,P3.9MVCT-ND,P3.9MVDKR-ND</t>
  </si>
  <si>
    <t>ERJ-14YJ395U</t>
  </si>
  <si>
    <t>RES SMD 3.9M OHM 5% 1/2W 1210</t>
  </si>
  <si>
    <t>P4.3MVTR-ND,P4.3MVCT-ND,P4.3MVDKR-ND</t>
  </si>
  <si>
    <t>ERJ-14YJ435U</t>
  </si>
  <si>
    <t>RES SMD 4.3M OHM 5% 1/2W 1210</t>
  </si>
  <si>
    <t>P4.7MVTR-ND,P4.7MVCT-ND,P4.7MVDKR-ND</t>
  </si>
  <si>
    <t>ERJ-14YJ475U</t>
  </si>
  <si>
    <t>RES SMD 4.7M OHM 5% 1/2W 1210</t>
  </si>
  <si>
    <t>P5.1MVTR-ND,P5.1MVCT-ND,P5.1MVDKR-ND</t>
  </si>
  <si>
    <t>ERJ-14YJ515U</t>
  </si>
  <si>
    <t>RES SMD 5.1M OHM 5% 1/2W 1210</t>
  </si>
  <si>
    <t>P5.6MVTR-ND,P5.6MVCT-ND,P5.6MVDKR-ND</t>
  </si>
  <si>
    <t>ERJ-14YJ565U</t>
  </si>
  <si>
    <t>RES SMD 5.6M OHM 5% 1/2W 1210</t>
  </si>
  <si>
    <t>P6.2MVTR-ND,P6.2MVCT-ND,P6.2MVDKR-ND</t>
  </si>
  <si>
    <t>ERJ-14YJ625U</t>
  </si>
  <si>
    <t>RES SMD 6.2M OHM 5% 1/2W 1210</t>
  </si>
  <si>
    <t>P6.8MVTR-ND,P6.8MVCT-ND,P6.8MVDKR-ND</t>
  </si>
  <si>
    <t>ERJ-14YJ685U</t>
  </si>
  <si>
    <t>RES SMD 6.8M OHM 5% 1/2W 1210</t>
  </si>
  <si>
    <t>P7.5MVTR-ND,P7.5MVCT-ND,P7.5MVDKR-ND</t>
  </si>
  <si>
    <t>ERJ-14YJ755U</t>
  </si>
  <si>
    <t>RES SMD 7.5M OHM 5% 1/2W 1210</t>
  </si>
  <si>
    <t>P8.2MVTR-ND,P8.2MVCT-ND,P8.2MVDKR-ND</t>
  </si>
  <si>
    <t>ERJ-14YJ825U</t>
  </si>
  <si>
    <t>RES SMD 8.2M OHM 5% 1/2W 1210</t>
  </si>
  <si>
    <t>P9.1MVTR-ND,P9.1MVCT-ND,P9.1MVDKR-ND</t>
  </si>
  <si>
    <t>ERJ-14YJ915U</t>
  </si>
  <si>
    <t>RES SMD 9.1M OHM 5% 1/2W 1210</t>
  </si>
  <si>
    <t>P10MVTR-ND,P10MVCT-ND,P10MVDKR-ND</t>
  </si>
  <si>
    <t>ERJ-14YJ106U</t>
  </si>
  <si>
    <t>RES SMD 10M OHM 5% 1/2W 1210</t>
  </si>
  <si>
    <t>//media.digikey.com/Renders/Panasonic%20Renders/ERJ-2512%20Pkg.jpg</t>
  </si>
  <si>
    <t>PT1.0XTR-ND,PT1.0XCT-ND,PT1.0XDKR-ND</t>
  </si>
  <si>
    <t>ERJ-1TYJ1R0U</t>
  </si>
  <si>
    <t>RES SMD 1 OHM 5% 1W 2512</t>
  </si>
  <si>
    <t>ERJ-1T</t>
  </si>
  <si>
    <t>1W</t>
  </si>
  <si>
    <t>2512 (6432 Metric)</t>
  </si>
  <si>
    <t>0.252" L x 0.126" W (6.40mm x 3.20mm)</t>
  </si>
  <si>
    <t>PT1.1XTR-ND,PT1.1XCT-ND,PT1.1XDKR-ND</t>
  </si>
  <si>
    <t>ERJ-1TYJ1R1U</t>
  </si>
  <si>
    <t>RES SMD 1.1 OHM 5% 1W 2512</t>
  </si>
  <si>
    <t>PT1.2XTR-ND,PT1.2XCT-ND,PT1.2XDKR-ND</t>
  </si>
  <si>
    <t>ERJ-1TYJ1R2U</t>
  </si>
  <si>
    <t>RES SMD 1.2 OHM 5% 1W 2512</t>
  </si>
  <si>
    <t>PT1.3XTR-ND,PT1.3XCT-ND,PT1.3XDKR-ND</t>
  </si>
  <si>
    <t>ERJ-1TYJ1R3U</t>
  </si>
  <si>
    <t>RES SMD 1.3 OHM 5% 1W 2512</t>
  </si>
  <si>
    <t>PT1.5XTR-ND,PT1.5XCT-ND,PT1.5XDKR-ND</t>
  </si>
  <si>
    <t>ERJ-1TYJ1R5U</t>
  </si>
  <si>
    <t>RES SMD 1.5 OHM 5% 1W 2512</t>
  </si>
  <si>
    <t>PT1.6XTR-ND,PT1.6XCT-ND,PT1.6XDKR-ND</t>
  </si>
  <si>
    <t>ERJ-1TYJ1R6U</t>
  </si>
  <si>
    <t>RES SMD 1.6 OHM 5% 1W 2512</t>
  </si>
  <si>
    <t>PT1.8XTR-ND,PT1.8XCT-ND,PT1.8XDKR-ND</t>
  </si>
  <si>
    <t>ERJ-1TYJ1R8U</t>
  </si>
  <si>
    <t>RES SMD 1.8 OHM 5% 1W 2512</t>
  </si>
  <si>
    <t>PT2.0XTR-ND,PT2.0XCT-ND,PT2.0XDKR-ND</t>
  </si>
  <si>
    <t>ERJ-1TYJ2R0U</t>
  </si>
  <si>
    <t>RES SMD 2 OHM 5% 1W 2512</t>
  </si>
  <si>
    <t>PT2.2XTR-ND,PT2.2XCT-ND,PT2.2XDKR-ND</t>
  </si>
  <si>
    <t>ERJ-1TYJ2R2U</t>
  </si>
  <si>
    <t>RES SMD 2.2 OHM 5% 1W 2512</t>
  </si>
  <si>
    <t>PT2.4XTR-ND,PT2.4XCT-ND,PT2.4XDKR-ND</t>
  </si>
  <si>
    <t>ERJ-1TYJ2R4U</t>
  </si>
  <si>
    <t>RES SMD 2.4 OHM 5% 1W 2512</t>
  </si>
  <si>
    <t>PT2.7XTR-ND,PT2.7XCT-ND,PT2.7XDKR-ND</t>
  </si>
  <si>
    <t>ERJ-1TYJ2R7U</t>
  </si>
  <si>
    <t>RES SMD 2.7 OHM 5% 1W 2512</t>
  </si>
  <si>
    <t>PT3.0XTR-ND,PT3.0XCT-ND,PT3.0XDKR-ND</t>
  </si>
  <si>
    <t>ERJ-1TYJ3R0U</t>
  </si>
  <si>
    <t>RES SMD 3 OHM 5% 1W 2512</t>
  </si>
  <si>
    <t>PT3.3XTR-ND,PT3.3XCT-ND,PT3.3XDKR-ND</t>
  </si>
  <si>
    <t>ERJ-1TYJ3R3U</t>
  </si>
  <si>
    <t>RES SMD 3.3 OHM 5% 1W 2512</t>
  </si>
  <si>
    <t>PT3.6XTR-ND,PT3.6XCT-ND,PT3.6XDKR-ND</t>
  </si>
  <si>
    <t>ERJ-1TYJ3R6U</t>
  </si>
  <si>
    <t>RES SMD 3.6 OHM 5% 1W 2512</t>
  </si>
  <si>
    <t>PT3.9XTR-ND,PT3.9XCT-ND,PT3.9XDKR-ND</t>
  </si>
  <si>
    <t>ERJ-1TYJ3R9U</t>
  </si>
  <si>
    <t>RES SMD 3.9 OHM 5% 1W 2512</t>
  </si>
  <si>
    <t>PT4.3XTR-ND,PT4.3XCT-ND,PT4.3XDKR-ND</t>
  </si>
  <si>
    <t>ERJ-1TYJ4R3U</t>
  </si>
  <si>
    <t>RES SMD 4.3 OHM 5% 1W 2512</t>
  </si>
  <si>
    <t>PT4.7XTR-ND,PT4.7XCT-ND,PT4.7XDKR-ND</t>
  </si>
  <si>
    <t>ERJ-1TYJ4R7U</t>
  </si>
  <si>
    <t>RES SMD 4.7 OHM 5% 1W 2512</t>
  </si>
  <si>
    <t>PT5.1XTR-ND,PT5.1XCT-ND,PT5.1XDKR-ND</t>
  </si>
  <si>
    <t>ERJ-1TYJ5R1U</t>
  </si>
  <si>
    <t>RES SMD 5.1 OHM 5% 1W 2512</t>
  </si>
  <si>
    <t>PT5.6XTR-ND,PT5.6XCT-ND,PT5.6XDKR-ND</t>
  </si>
  <si>
    <t>ERJ-1TYJ5R6U</t>
  </si>
  <si>
    <t>RES SMD 5.6 OHM 5% 1W 2512</t>
  </si>
  <si>
    <t>PT6.2XTR-ND,PT6.2XCT-ND,PT6.2XDKR-ND</t>
  </si>
  <si>
    <t>ERJ-1TYJ6R2U</t>
  </si>
  <si>
    <t>RES SMD 6.2 OHM 5% 1W 2512</t>
  </si>
  <si>
    <t>PT6.8XTR-ND,PT6.8XCT-ND,PT6.8XDKR-ND</t>
  </si>
  <si>
    <t>ERJ-1TYJ6R8U</t>
  </si>
  <si>
    <t>RES SMD 6.8 OHM 5% 1W 2512</t>
  </si>
  <si>
    <t>PT7.5XTR-ND,PT7.5XCT-ND,PT7.5XDKR-ND</t>
  </si>
  <si>
    <t>ERJ-1TYJ7R5U</t>
  </si>
  <si>
    <t>RES SMD 7.5 OHM 5% 1W 2512</t>
  </si>
  <si>
    <t>PT8.2XTR-ND,PT8.2XCT-ND,PT8.2XDKR-ND</t>
  </si>
  <si>
    <t>ERJ-1TYJ8R2U</t>
  </si>
  <si>
    <t>RES SMD 8.2 OHM 5% 1W 2512</t>
  </si>
  <si>
    <t>PT9.1XTR-ND,PT9.1XCT-ND,PT9.1XDKR-ND</t>
  </si>
  <si>
    <t>ERJ-1TYJ9R1U</t>
  </si>
  <si>
    <t>RES SMD 9.1 OHM 5% 1W 2512</t>
  </si>
  <si>
    <t>PT10XTR-ND,PT10XCT-ND,PT10XDKR-ND</t>
  </si>
  <si>
    <t>ERJ-1TYJ100U</t>
  </si>
  <si>
    <t>RES SMD 10 OHM 5% 1W 2512</t>
  </si>
  <si>
    <t>PT11XTR-ND,PT11XCT-ND,PT11XDKR-ND</t>
  </si>
  <si>
    <t>ERJ-1TYJ110U</t>
  </si>
  <si>
    <t>RES SMD 11 OHM 5% 1W 2512</t>
  </si>
  <si>
    <t>PT12XTR-ND,PT12XCT-ND,PT12XDKR-ND</t>
  </si>
  <si>
    <t>ERJ-1TYJ120U</t>
  </si>
  <si>
    <t>RES SMD 12 OHM 5% 1W 2512</t>
  </si>
  <si>
    <t>PT13XTR-ND,PT13XCT-ND,PT13XDKR-ND</t>
  </si>
  <si>
    <t>ERJ-1TYJ130U</t>
  </si>
  <si>
    <t>RES SMD 13 OHM 5% 1W 2512</t>
  </si>
  <si>
    <t>PT15XTR-ND,PT15XCT-ND,PT15XDKR-ND</t>
  </si>
  <si>
    <t>ERJ-1TYJ150U</t>
  </si>
  <si>
    <t>RES SMD 15 OHM 5% 1W 2512</t>
  </si>
  <si>
    <t>PT16XTR-ND,PT16XCT-ND,PT16XDKR-ND</t>
  </si>
  <si>
    <t>ERJ-1TYJ160U</t>
  </si>
  <si>
    <t>RES SMD 16 OHM 5% 1W 2512</t>
  </si>
  <si>
    <t>PT18XTR-ND,PT18XCT-ND,PT18XDKR-ND</t>
  </si>
  <si>
    <t>ERJ-1TYJ180U</t>
  </si>
  <si>
    <t>RES SMD 18 OHM 5% 1W 2512</t>
  </si>
  <si>
    <t>PT20XTR-ND,PT20XCT-ND,PT20XDKR-ND</t>
  </si>
  <si>
    <t>ERJ-1TYJ200U</t>
  </si>
  <si>
    <t>RES SMD 20 OHM 5% 1W 2512</t>
  </si>
  <si>
    <t>PT22XTR-ND,PT22XCT-ND,PT22XDKR-ND</t>
  </si>
  <si>
    <t>ERJ-1TYJ220U</t>
  </si>
  <si>
    <t>RES SMD 22 OHM 5% 1W 2512</t>
  </si>
  <si>
    <t>PT24XTR-ND,PT24XCT-ND,PT24XDKR-ND</t>
  </si>
  <si>
    <t>ERJ-1TYJ240U</t>
  </si>
  <si>
    <t>RES SMD 24 OHM 5% 1W 2512</t>
  </si>
  <si>
    <t>PT27XTR-ND,PT27XCT-ND,PT27XDKR-ND</t>
  </si>
  <si>
    <t>ERJ-1TYJ270U</t>
  </si>
  <si>
    <t>RES SMD 27 OHM 5% 1W 2512</t>
  </si>
  <si>
    <t>PT30XTR-ND,PT30XCT-ND,PT30XDKR-ND</t>
  </si>
  <si>
    <t>ERJ-1TYJ300U</t>
  </si>
  <si>
    <t>RES SMD 30 OHM 5% 1W 2512</t>
  </si>
  <si>
    <t>PT33XTR-ND,PT33XCT-ND,PT33XDKR-ND</t>
  </si>
  <si>
    <t>ERJ-1TYJ330U</t>
  </si>
  <si>
    <t>RES SMD 33 OHM 5% 1W 2512</t>
  </si>
  <si>
    <t>PT36XTR-ND,PT36XCT-ND,PT36XDKR-ND</t>
  </si>
  <si>
    <t>ERJ-1TYJ360U</t>
  </si>
  <si>
    <t>RES SMD 36 OHM 5% 1W 2512</t>
  </si>
  <si>
    <t>PT39XTR-ND,PT39XCT-ND,PT39XDKR-ND</t>
  </si>
  <si>
    <t>ERJ-1TYJ390U</t>
  </si>
  <si>
    <t>RES SMD 39 OHM 5% 1W 2512</t>
  </si>
  <si>
    <t>PT43XTR-ND,PT43XCT-ND,PT43XDKR-ND</t>
  </si>
  <si>
    <t>ERJ-1TYJ430U</t>
  </si>
  <si>
    <t>RES SMD 43 OHM 5% 1W 2512</t>
  </si>
  <si>
    <t>PT47XTR-ND,PT47XCT-ND,PT47XDKR-ND</t>
  </si>
  <si>
    <t>ERJ-1TYJ470U</t>
  </si>
  <si>
    <t>RES SMD 47 OHM 5% 1W 2512</t>
  </si>
  <si>
    <t>PT51XTR-ND,PT51XCT-ND,PT51XDKR-ND</t>
  </si>
  <si>
    <t>ERJ-1TYJ510U</t>
  </si>
  <si>
    <t>RES SMD 51 OHM 5% 1W 2512</t>
  </si>
  <si>
    <t>PT56XTR-ND,PT56XCT-ND,PT56XDKR-ND</t>
  </si>
  <si>
    <t>ERJ-1TYJ560U</t>
  </si>
  <si>
    <t>RES SMD 56 OHM 5% 1W 2512</t>
  </si>
  <si>
    <t>PT62XTR-ND,PT62XCT-ND,PT62XDKR-ND</t>
  </si>
  <si>
    <t>ERJ-1TYJ620U</t>
  </si>
  <si>
    <t>RES SMD 62 OHM 5% 1W 2512</t>
  </si>
  <si>
    <t>PT68XTR-ND,PT68XCT-ND,PT68XDKR-ND</t>
  </si>
  <si>
    <t>ERJ-1TYJ680U</t>
  </si>
  <si>
    <t>RES SMD 68 OHM 5% 1W 2512</t>
  </si>
  <si>
    <t>PT75XTR-ND,PT75XCT-ND,PT75XDKR-ND</t>
  </si>
  <si>
    <t>ERJ-1TYJ750U</t>
  </si>
  <si>
    <t>RES SMD 75 OHM 5% 1W 2512</t>
  </si>
  <si>
    <t>PT82XTR-ND,PT82XCT-ND,PT82XDKR-ND</t>
  </si>
  <si>
    <t>ERJ-1TYJ820U</t>
  </si>
  <si>
    <t>RES SMD 82 OHM 5% 1W 2512</t>
  </si>
  <si>
    <t>PT91XTR-ND,PT91XCT-ND,PT91XDKR-ND</t>
  </si>
  <si>
    <t>ERJ-1TYJ910U</t>
  </si>
  <si>
    <t>RES SMD 91 OHM 5% 1W 2512</t>
  </si>
  <si>
    <t>PT100XTR-ND,PT100XCT-ND,PT100XDKR-ND</t>
  </si>
  <si>
    <t>ERJ-1TYJ101U</t>
  </si>
  <si>
    <t>RES SMD 100 OHM 5% 1W 2512</t>
  </si>
  <si>
    <t>PT110XTR-ND,PT110XCT-ND,PT110XDKR-ND</t>
  </si>
  <si>
    <t>ERJ-1TYJ111U</t>
  </si>
  <si>
    <t>RES SMD 110 OHM 5% 1W 2512</t>
  </si>
  <si>
    <t>PT120XTR-ND,PT120XCT-ND,PT120XDKR-ND</t>
  </si>
  <si>
    <t>ERJ-1TYJ121U</t>
  </si>
  <si>
    <t>RES SMD 120 OHM 5% 1W 2512</t>
  </si>
  <si>
    <t>PT130XTR-ND,PT130XCT-ND,PT130XDKR-ND</t>
  </si>
  <si>
    <t>ERJ-1TYJ131U</t>
  </si>
  <si>
    <t>RES SMD 130 OHM 5% 1W 2512</t>
  </si>
  <si>
    <t>PT150XTR-ND,PT150XCT-ND,PT150XDKR-ND</t>
  </si>
  <si>
    <t>ERJ-1TYJ151U</t>
  </si>
  <si>
    <t>RES SMD 150 OHM 5% 1W 2512</t>
  </si>
  <si>
    <t>PT160XTR-ND,PT160XCT-ND,PT160XDKR-ND</t>
  </si>
  <si>
    <t>ERJ-1TYJ161U</t>
  </si>
  <si>
    <t>RES SMD 160 OHM 5% 1W 2512</t>
  </si>
  <si>
    <t>PT180XTR-ND,PT180XCT-ND,PT180XDKR-ND</t>
  </si>
  <si>
    <t>ERJ-1TYJ181U</t>
  </si>
  <si>
    <t>RES SMD 180 OHM 5% 1W 2512</t>
  </si>
  <si>
    <t>PT200XTR-ND,PT200XCT-ND,PT200XDKR-ND</t>
  </si>
  <si>
    <t>ERJ-1TYJ201U</t>
  </si>
  <si>
    <t>RES SMD 200 OHM 5% 1W 2512</t>
  </si>
  <si>
    <t>PT220XTR-ND,PT220XCT-ND,PT220XDKR-ND</t>
  </si>
  <si>
    <t>ERJ-1TYJ221U</t>
  </si>
  <si>
    <t>RES SMD 220 OHM 5% 1W 2512</t>
  </si>
  <si>
    <t>PT240XTR-ND,PT240XCT-ND,PT240XDKR-ND</t>
  </si>
  <si>
    <t>ERJ-1TYJ241U</t>
  </si>
  <si>
    <t>RES SMD 240 OHM 5% 1W 2512</t>
  </si>
  <si>
    <t>PT270XTR-ND,PT270XCT-ND,PT270XDKR-ND</t>
  </si>
  <si>
    <t>ERJ-1TYJ271U</t>
  </si>
  <si>
    <t>RES SMD 270 OHM 5% 1W 2512</t>
  </si>
  <si>
    <t>PT300XTR-ND,PT300XCT-ND,PT300XDKR-ND</t>
  </si>
  <si>
    <t>ERJ-1TYJ301U</t>
  </si>
  <si>
    <t>RES SMD 300 OHM 5% 1W 2512</t>
  </si>
  <si>
    <t>PT330XTR-ND,PT330XCT-ND,PT330XDKR-ND</t>
  </si>
  <si>
    <t>ERJ-1TYJ331U</t>
  </si>
  <si>
    <t>RES SMD 330 OHM 5% 1W 2512</t>
  </si>
  <si>
    <t>PT360XTR-ND,PT360XCT-ND,PT360XDKR-ND</t>
  </si>
  <si>
    <t>ERJ-1TYJ361U</t>
  </si>
  <si>
    <t>RES SMD 360 OHM 5% 1W 2512</t>
  </si>
  <si>
    <t>PT390XTR-ND,PT390XCT-ND,PT390XDKR-ND</t>
  </si>
  <si>
    <t>ERJ-1TYJ391U</t>
  </si>
  <si>
    <t>RES SMD 390 OHM 5% 1W 2512</t>
  </si>
  <si>
    <t>PT430XTR-ND,PT430XCT-ND,PT430XDKR-ND</t>
  </si>
  <si>
    <t>ERJ-1TYJ431U</t>
  </si>
  <si>
    <t>RES SMD 430 OHM 5% 1W 2512</t>
  </si>
  <si>
    <t>PT470XTR-ND,PT470XCT-ND,PT470XDKR-ND</t>
  </si>
  <si>
    <t>ERJ-1TYJ471U</t>
  </si>
  <si>
    <t>RES SMD 470 OHM 5% 1W 2512</t>
  </si>
  <si>
    <t>PT510XTR-ND,PT510XCT-ND,PT510XDKR-ND</t>
  </si>
  <si>
    <t>ERJ-1TYJ511U</t>
  </si>
  <si>
    <t>RES SMD 510 OHM 5% 1W 2512</t>
  </si>
  <si>
    <t>PT560XTR-ND,PT560XCT-ND,PT560XDKR-ND</t>
  </si>
  <si>
    <t>ERJ-1TYJ561U</t>
  </si>
  <si>
    <t>RES SMD 560 OHM 5% 1W 2512</t>
  </si>
  <si>
    <t>PT620XTR-ND,PT620XCT-ND,PT620XDKR-ND</t>
  </si>
  <si>
    <t>ERJ-1TYJ621U</t>
  </si>
  <si>
    <t>RES SMD 620 OHM 5% 1W 2512</t>
  </si>
  <si>
    <t>PT680XTR-ND,PT680XCT-ND,PT680XDKR-ND</t>
  </si>
  <si>
    <t>ERJ-1TYJ681U</t>
  </si>
  <si>
    <t>RES SMD 680 OHM 5% 1W 2512</t>
  </si>
  <si>
    <t>PT750XTR-ND,PT750XCT-ND,PT750XDKR-ND</t>
  </si>
  <si>
    <t>ERJ-1TYJ751U</t>
  </si>
  <si>
    <t>RES SMD 750 OHM 5% 1W 2512</t>
  </si>
  <si>
    <t>PT820XTR-ND,PT820XCT-ND,PT820XDKR-ND</t>
  </si>
  <si>
    <t>ERJ-1TYJ821U</t>
  </si>
  <si>
    <t>RES SMD 820 OHM 5% 1W 2512</t>
  </si>
  <si>
    <t>PT910XTR-ND,PT910XCT-ND,PT910XDKR-ND</t>
  </si>
  <si>
    <t>ERJ-1TYJ911U</t>
  </si>
  <si>
    <t>RES SMD 910 OHM 5% 1W 2512</t>
  </si>
  <si>
    <t>PT1.0KXTR-ND,PT1.0KXCT-ND,PT1.0KXDKR-ND</t>
  </si>
  <si>
    <t>ERJ-1TYJ102U</t>
  </si>
  <si>
    <t>RES SMD 1K OHM 5% 1W 2512</t>
  </si>
  <si>
    <t>PT1.1KXTR-ND,PT1.1KXCT-ND,PT1.1KXDKR-ND</t>
  </si>
  <si>
    <t>ERJ-1TYJ112U</t>
  </si>
  <si>
    <t>RES SMD 1.1K OHM 5% 1W 2512</t>
  </si>
  <si>
    <t>PT1.2KXTR-ND,PT1.2KXCT-ND,PT1.2KXDKR-ND</t>
  </si>
  <si>
    <t>ERJ-1TYJ122U</t>
  </si>
  <si>
    <t>RES SMD 1.2K OHM 5% 1W 2512</t>
  </si>
  <si>
    <t>PT1.3KXTR-ND,PT1.3KXCT-ND,PT1.3KXDKR-ND</t>
  </si>
  <si>
    <t>ERJ-1TYJ132U</t>
  </si>
  <si>
    <t>RES SMD 1.3K OHM 5% 1W 2512</t>
  </si>
  <si>
    <t>PT1.5KXTR-ND,PT1.5KXCT-ND,PT1.5KXDKR-ND</t>
  </si>
  <si>
    <t>ERJ-1TYJ152U</t>
  </si>
  <si>
    <t>RES SMD 1.5K OHM 5% 1W 2512</t>
  </si>
  <si>
    <t>PT1.6KXTR-ND,PT1.6KXCT-ND,PT1.6KXDKR-ND</t>
  </si>
  <si>
    <t>ERJ-1TYJ162U</t>
  </si>
  <si>
    <t>RES SMD 1.6K OHM 5% 1W 2512</t>
  </si>
  <si>
    <t>PT1.8KXTR-ND,PT1.8KXCT-ND,PT1.8KXDKR-ND</t>
  </si>
  <si>
    <t>ERJ-1TYJ182U</t>
  </si>
  <si>
    <t>RES SMD 1.8K OHM 5% 1W 2512</t>
  </si>
  <si>
    <t>PT2.0KXTR-ND,PT2.0KXCT-ND,PT2.0KXDKR-ND</t>
  </si>
  <si>
    <t>ERJ-1TYJ202U</t>
  </si>
  <si>
    <t>RES SMD 2K OHM 5% 1W 2512</t>
  </si>
  <si>
    <t>PT2.2KXTR-ND,PT2.2KXCT-ND,PT2.2KXDKR-ND</t>
  </si>
  <si>
    <t>ERJ-1TYJ222U</t>
  </si>
  <si>
    <t>RES SMD 2.2K OHM 5% 1W 2512</t>
  </si>
  <si>
    <t>PT2.4KXTR-ND,PT2.4KXCT-ND,PT2.4KXDKR-ND</t>
  </si>
  <si>
    <t>ERJ-1TYJ242U</t>
  </si>
  <si>
    <t>RES SMD 2.4K OHM 5% 1W 2512</t>
  </si>
  <si>
    <t>PT2.7KXTR-ND,PT2.7KXCT-ND,PT2.7KXDKR-ND</t>
  </si>
  <si>
    <t>ERJ-1TYJ272U</t>
  </si>
  <si>
    <t>RES SMD 2.7K OHM 5% 1W 2512</t>
  </si>
  <si>
    <t>PT3.0KXTR-ND,PT3.0KXCT-ND,PT3.0KXDKR-ND</t>
  </si>
  <si>
    <t>ERJ-1TYJ302U</t>
  </si>
  <si>
    <t>RES SMD 3K OHM 5% 1W 2512</t>
  </si>
  <si>
    <t>PT3.3KXTR-ND,PT3.3KXCT-ND,PT3.3KXDKR-ND</t>
  </si>
  <si>
    <t>ERJ-1TYJ332U</t>
  </si>
  <si>
    <t>RES SMD 3.3K OHM 5% 1W 2512</t>
  </si>
  <si>
    <t>PT3.6KXTR-ND,PT3.6KXCT-ND,PT3.6KXDKR-ND</t>
  </si>
  <si>
    <t>ERJ-1TYJ362U</t>
  </si>
  <si>
    <t>RES SMD 3.6K OHM 5% 1W 2512</t>
  </si>
  <si>
    <t>PT3.9KXTR-ND,PT3.9KXCT-ND,PT3.9KXDKR-ND</t>
  </si>
  <si>
    <t>ERJ-1TYJ392U</t>
  </si>
  <si>
    <t>RES SMD 3.9K OHM 5% 1W 2512</t>
  </si>
  <si>
    <t>PT4.3KXTR-ND,PT4.3KXCT-ND,PT4.3KXDKR-ND</t>
  </si>
  <si>
    <t>ERJ-1TYJ432U</t>
  </si>
  <si>
    <t>RES SMD 4.3K OHM 5% 1W 2512</t>
  </si>
  <si>
    <t>PT4.7KXTR-ND,PT4.7KXCT-ND,PT4.7KXDKR-ND</t>
  </si>
  <si>
    <t>ERJ-1TYJ472U</t>
  </si>
  <si>
    <t>RES SMD 4.7K OHM 5% 1W 2512</t>
  </si>
  <si>
    <t>PT5.1KXTR-ND,PT5.1KXCT-ND,PT5.1KXDKR-ND</t>
  </si>
  <si>
    <t>ERJ-1TYJ512U</t>
  </si>
  <si>
    <t>RES SMD 5.1K OHM 5% 1W 2512</t>
  </si>
  <si>
    <t>PT5.6KXTR-ND,PT5.6KXCT-ND,PT5.6KXDKR-ND</t>
  </si>
  <si>
    <t>ERJ-1TYJ562U</t>
  </si>
  <si>
    <t>RES SMD 5.6K OHM 5% 1W 2512</t>
  </si>
  <si>
    <t>PT6.2KXTR-ND,PT6.2KXCT-ND,PT6.2KXDKR-ND</t>
  </si>
  <si>
    <t>ERJ-1TYJ622U</t>
  </si>
  <si>
    <t>RES SMD 6.2K OHM 5% 1W 2512</t>
  </si>
  <si>
    <t>PT6.8KXTR-ND,PT6.8KXCT-ND,PT6.8KXDKR-ND</t>
  </si>
  <si>
    <t>ERJ-1TYJ682U</t>
  </si>
  <si>
    <t>RES SMD 6.8K OHM 5% 1W 2512</t>
  </si>
  <si>
    <t>PT7.5KXTR-ND,PT7.5KXCT-ND,PT7.5KXDKR-ND</t>
  </si>
  <si>
    <t>ERJ-1TYJ752U</t>
  </si>
  <si>
    <t>RES SMD 7.5K OHM 5% 1W 2512</t>
  </si>
  <si>
    <t>PT8.2KXTR-ND,PT8.2KXCT-ND,PT8.2KXDKR-ND</t>
  </si>
  <si>
    <t>ERJ-1TYJ822U</t>
  </si>
  <si>
    <t>RES SMD 8.2K OHM 5% 1W 2512</t>
  </si>
  <si>
    <t>PT9.1KXTR-ND,PT9.1KXCT-ND,PT9.1KXDKR-ND</t>
  </si>
  <si>
    <t>ERJ-1TYJ912U</t>
  </si>
  <si>
    <t>RES SMD 9.1K OHM 5% 1W 2512</t>
  </si>
  <si>
    <t>PT10KXTR-ND,PT10KXCT-ND,PT10KXDKR-ND</t>
  </si>
  <si>
    <t>ERJ-1TYJ103U</t>
  </si>
  <si>
    <t>RES SMD 10K OHM 5% 1W 2512</t>
  </si>
  <si>
    <t>PT11KXTR-ND,PT11KXCT-ND,PT11KXDKR-ND</t>
  </si>
  <si>
    <t>ERJ-1TYJ113U</t>
  </si>
  <si>
    <t>RES SMD 11K OHM 5% 1W 2512</t>
  </si>
  <si>
    <t>PT12KXTR-ND,PT12KXCT-ND,PT12KXDKR-ND</t>
  </si>
  <si>
    <t>ERJ-1TYJ123U</t>
  </si>
  <si>
    <t>RES SMD 12K OHM 5% 1W 2512</t>
  </si>
  <si>
    <t>PT13KXTR-ND,PT13KXCT-ND,PT13KXDKR-ND</t>
  </si>
  <si>
    <t>ERJ-1TYJ133U</t>
  </si>
  <si>
    <t>RES SMD 13K OHM 5% 1W 2512</t>
  </si>
  <si>
    <t>PT15KXTR-ND,PT15KXCT-ND,PT15KXDKR-ND</t>
  </si>
  <si>
    <t>ERJ-1TYJ153U</t>
  </si>
  <si>
    <t>RES SMD 15K OHM 5% 1W 2512</t>
  </si>
  <si>
    <t>PT16KXTR-ND,PT16KXCT-ND,PT16KXDKR-ND</t>
  </si>
  <si>
    <t>ERJ-1TYJ163U</t>
  </si>
  <si>
    <t>RES SMD 16K OHM 5% 1W 2512</t>
  </si>
  <si>
    <t>PT18KXTR-ND,PT18KXCT-ND,PT18KXDKR-ND</t>
  </si>
  <si>
    <t>ERJ-1TYJ183U</t>
  </si>
  <si>
    <t>RES SMD 18K OHM 5% 1W 2512</t>
  </si>
  <si>
    <t>PT20KXTR-ND,PT20KXCT-ND,PT20KXDKR-ND</t>
  </si>
  <si>
    <t>ERJ-1TYJ203U</t>
  </si>
  <si>
    <t>RES SMD 20K OHM 5% 1W 2512</t>
  </si>
  <si>
    <t>PT22KXTR-ND,PT22KXCT-ND,PT22KXDKR-ND</t>
  </si>
  <si>
    <t>ERJ-1TYJ223U</t>
  </si>
  <si>
    <t>RES SMD 22K OHM 5% 1W 2512</t>
  </si>
  <si>
    <t>PT24KXTR-ND,PT24KXCT-ND,PT24KXDKR-ND</t>
  </si>
  <si>
    <t>ERJ-1TYJ243U</t>
  </si>
  <si>
    <t>RES SMD 24K OHM 5% 1W 2512</t>
  </si>
  <si>
    <t>PT27KXTR-ND,PT27KXCT-ND,PT27KXDKR-ND</t>
  </si>
  <si>
    <t>ERJ-1TYJ273U</t>
  </si>
  <si>
    <t>RES SMD 27K OHM 5% 1W 2512</t>
  </si>
  <si>
    <t>PT30KXTR-ND,PT30KXCT-ND,PT30KXDKR-ND</t>
  </si>
  <si>
    <t>ERJ-1TYJ303U</t>
  </si>
  <si>
    <t>RES SMD 30K OHM 5% 1W 2512</t>
  </si>
  <si>
    <t>PT33KXTR-ND,PT33KXCT-ND,PT33KXDKR-ND</t>
  </si>
  <si>
    <t>ERJ-1TYJ333U</t>
  </si>
  <si>
    <t>RES SMD 33K OHM 5% 1W 2512</t>
  </si>
  <si>
    <t>PT36KXTR-ND,PT36KXCT-ND,PT36KXDKR-ND</t>
  </si>
  <si>
    <t>ERJ-1TYJ363U</t>
  </si>
  <si>
    <t>RES SMD 36K OHM 5% 1W 2512</t>
  </si>
  <si>
    <t>PT39KXTR-ND,PT39KXCT-ND,PT39KXDKR-ND</t>
  </si>
  <si>
    <t>ERJ-1TYJ393U</t>
  </si>
  <si>
    <t>RES SMD 39K OHM 5% 1W 2512</t>
  </si>
  <si>
    <t>PT43KXTR-ND,PT43KXCT-ND,PT43KXDKR-ND</t>
  </si>
  <si>
    <t>ERJ-1TYJ433U</t>
  </si>
  <si>
    <t>RES SMD 43K OHM 5% 1W 2512</t>
  </si>
  <si>
    <t>PT47KXTR-ND,PT47KXCT-ND,PT47KXDKR-ND</t>
  </si>
  <si>
    <t>ERJ-1TYJ473U</t>
  </si>
  <si>
    <t>RES SMD 47K OHM 5% 1W 2512</t>
  </si>
  <si>
    <t>PT51KXTR-ND,PT51KXCT-ND,PT51KXDKR-ND</t>
  </si>
  <si>
    <t>ERJ-1TYJ513U</t>
  </si>
  <si>
    <t>RES SMD 51K OHM 5% 1W 2512</t>
  </si>
  <si>
    <t>PT56KXTR-ND,PT56KXCT-ND,PT56KXDKR-ND</t>
  </si>
  <si>
    <t>ERJ-1TYJ563U</t>
  </si>
  <si>
    <t>RES SMD 56K OHM 5% 1W 2512</t>
  </si>
  <si>
    <t>PT62KXTR-ND,PT62KXCT-ND,PT62KXDKR-ND</t>
  </si>
  <si>
    <t>ERJ-1TYJ623U</t>
  </si>
  <si>
    <t>RES SMD 62K OHM 5% 1W 2512</t>
  </si>
  <si>
    <t>PT68KXTR-ND,PT68KXCT-ND,PT68KXDKR-ND</t>
  </si>
  <si>
    <t>ERJ-1TYJ683U</t>
  </si>
  <si>
    <t>RES SMD 68K OHM 5% 1W 2512</t>
  </si>
  <si>
    <t>PT75KXTR-ND,PT75KXCT-ND,PT75KXDKR-ND</t>
  </si>
  <si>
    <t>ERJ-1TYJ753U</t>
  </si>
  <si>
    <t>RES SMD 75K OHM 5% 1W 2512</t>
  </si>
  <si>
    <t>PT82KXTR-ND,PT82KXCT-ND,PT82KXDKR-ND</t>
  </si>
  <si>
    <t>ERJ-1TYJ823U</t>
  </si>
  <si>
    <t>RES SMD 82K OHM 5% 1W 2512</t>
  </si>
  <si>
    <t>PT91KXTR-ND,PT91KXCT-ND,PT91KXDKR-ND</t>
  </si>
  <si>
    <t>ERJ-1TYJ913U</t>
  </si>
  <si>
    <t>RES SMD 91K OHM 5% 1W 2512</t>
  </si>
  <si>
    <t>PT100KXTR-ND,PT100KXCT-ND,PT100KXDKR-ND</t>
  </si>
  <si>
    <t>ERJ-1TYJ104U</t>
  </si>
  <si>
    <t>RES SMD 100K OHM 5% 1W 2512</t>
  </si>
  <si>
    <t>PT110KXTR-ND,PT110KXCT-ND,PT110KXDKR-ND</t>
  </si>
  <si>
    <t>ERJ-1TYJ114U</t>
  </si>
  <si>
    <t>RES SMD 110K OHM 5% 1W 2512</t>
  </si>
  <si>
    <t>PT120KXTR-ND,PT120KXCT-ND,PT120KXDKR-ND</t>
  </si>
  <si>
    <t>ERJ-1TYJ124U</t>
  </si>
  <si>
    <t>RES SMD 120K OHM 5% 1W 2512</t>
  </si>
  <si>
    <t>PT130KXTR-ND,PT130KXCT-ND,PT130KXDKR-ND</t>
  </si>
  <si>
    <t>ERJ-1TYJ134U</t>
  </si>
  <si>
    <t>RES SMD 130K OHM 5% 1W 2512</t>
  </si>
  <si>
    <t>PT150KXTR-ND,PT150KXCT-ND,PT150KXDKR-ND</t>
  </si>
  <si>
    <t>ERJ-1TYJ154U</t>
  </si>
  <si>
    <t>RES SMD 150K OHM 5% 1W 2512</t>
  </si>
  <si>
    <t>PT160KXTR-ND,PT160KXCT-ND,PT160KXDKR-ND</t>
  </si>
  <si>
    <t>ERJ-1TYJ164U</t>
  </si>
  <si>
    <t>RES SMD 160K OHM 5% 1W 2512</t>
  </si>
  <si>
    <t>PT180KXTR-ND,PT180KXCT-ND,PT180KXDKR-ND</t>
  </si>
  <si>
    <t>ERJ-1TYJ184U</t>
  </si>
  <si>
    <t>RES SMD 180K OHM 5% 1W 2512</t>
  </si>
  <si>
    <t>PT200KXTR-ND,PT200KXCT-ND,PT200KXDKR-ND</t>
  </si>
  <si>
    <t>ERJ-1TYJ204U</t>
  </si>
  <si>
    <t>RES SMD 200K OHM 5% 1W 2512</t>
  </si>
  <si>
    <t>PT220KXTR-ND,PT220KXCT-ND,PT220KXDKR-ND</t>
  </si>
  <si>
    <t>ERJ-1TYJ224U</t>
  </si>
  <si>
    <t>RES SMD 220K OHM 5% 1W 2512</t>
  </si>
  <si>
    <t>PT240KXTR-ND,PT240KXCT-ND,PT240KXDKR-ND</t>
  </si>
  <si>
    <t>ERJ-1TYJ244U</t>
  </si>
  <si>
    <t>RES SMD 240K OHM 5% 1W 2512</t>
  </si>
  <si>
    <t>PT270KXTR-ND,PT270KXCT-ND,PT270KXDKR-ND</t>
  </si>
  <si>
    <t>ERJ-1TYJ274U</t>
  </si>
  <si>
    <t>RES SMD 270K OHM 5% 1W 2512</t>
  </si>
  <si>
    <t>PT300KXTR-ND,PT300KXCT-ND,PT300KXDKR-ND</t>
  </si>
  <si>
    <t>ERJ-1TYJ304U</t>
  </si>
  <si>
    <t>RES SMD 300K OHM 5% 1W 2512</t>
  </si>
  <si>
    <t>PT330KXTR-ND,PT330KXCT-ND,PT330KXDKR-ND</t>
  </si>
  <si>
    <t>ERJ-1TYJ334U</t>
  </si>
  <si>
    <t>RES SMD 330K OHM 5% 1W 2512</t>
  </si>
  <si>
    <t>PT360KXTR-ND,PT360KXCT-ND,PT360KXDKR-ND</t>
  </si>
  <si>
    <t>ERJ-1TYJ364U</t>
  </si>
  <si>
    <t>RES SMD 360K OHM 5% 1W 2512</t>
  </si>
  <si>
    <t>PT390KXTR-ND,PT390KXCT-ND,PT390KXDKR-ND</t>
  </si>
  <si>
    <t>ERJ-1TYJ394U</t>
  </si>
  <si>
    <t>RES SMD 390K OHM 5% 1W 2512</t>
  </si>
  <si>
    <t>PT430KXTR-ND,PT430KXCT-ND,PT430KXDKR-ND</t>
  </si>
  <si>
    <t>ERJ-1TYJ434U</t>
  </si>
  <si>
    <t>RES SMD 430K OHM 5% 1W 2512</t>
  </si>
  <si>
    <t>PT470KXTR-ND,PT470KXCT-ND,PT470KXDKR-ND</t>
  </si>
  <si>
    <t>ERJ-1TYJ474U</t>
  </si>
  <si>
    <t>RES SMD 470K OHM 5% 1W 2512</t>
  </si>
  <si>
    <t>PT510KXTR-ND,PT510KXCT-ND,PT510KXDKR-ND</t>
  </si>
  <si>
    <t>ERJ-1TYJ514U</t>
  </si>
  <si>
    <t>RES SMD 510K OHM 5% 1W 2512</t>
  </si>
  <si>
    <t>PT560KXTR-ND,PT560KXCT-ND,PT560KXDKR-ND</t>
  </si>
  <si>
    <t>ERJ-1TYJ564U</t>
  </si>
  <si>
    <t>RES SMD 560K OHM 5% 1W 2512</t>
  </si>
  <si>
    <t>PT620KXTR-ND,PT620KXCT-ND,PT620KXDKR-ND</t>
  </si>
  <si>
    <t>ERJ-1TYJ624U</t>
  </si>
  <si>
    <t>RES SMD 620K OHM 5% 1W 2512</t>
  </si>
  <si>
    <t>PT680KXTR-ND,PT680KXCT-ND,PT680KXDKR-ND</t>
  </si>
  <si>
    <t>ERJ-1TYJ684U</t>
  </si>
  <si>
    <t>RES SMD 680K OHM 5% 1W 2512</t>
  </si>
  <si>
    <t>PT750KXTR-ND,PT750KXCT-ND,PT750KXDKR-ND</t>
  </si>
  <si>
    <t>ERJ-1TYJ754U</t>
  </si>
  <si>
    <t>RES SMD 750K OHM 5% 1W 2512</t>
  </si>
  <si>
    <t>PT820KXTR-ND,PT820KXCT-ND,PT820KXDKR-ND</t>
  </si>
  <si>
    <t>ERJ-1TYJ824U</t>
  </si>
  <si>
    <t>RES SMD 820K OHM 5% 1W 2512</t>
  </si>
  <si>
    <t>PT910KXTR-ND,PT910KXCT-ND,PT910KXDKR-ND</t>
  </si>
  <si>
    <t>ERJ-1TYJ914U</t>
  </si>
  <si>
    <t>RES SMD 910K OHM 5% 1W 2512</t>
  </si>
  <si>
    <t>PT1.0MXTR-ND,PT1.0MXCT-ND,PT1.0MXDKR-ND</t>
  </si>
  <si>
    <t>ERJ-1TYJ105U</t>
  </si>
  <si>
    <t>RES SMD 1M OHM 5% 1W 2512</t>
  </si>
  <si>
    <t>PT1.1MXTR-ND,PT1.1MXCT-ND,PT1.1MXDKR-ND</t>
  </si>
  <si>
    <t>ERJ-1TYJ115U</t>
  </si>
  <si>
    <t>RES SMD 1.1M OHM 5% 1W 2512</t>
  </si>
  <si>
    <t>PT1.2MXTR-ND,PT1.2MXCT-ND,PT1.2MXDKR-ND</t>
  </si>
  <si>
    <t>ERJ-1TYJ125U</t>
  </si>
  <si>
    <t>RES SMD 1.2M OHM 5% 1W 2512</t>
  </si>
  <si>
    <t>PT1.3MXTR-ND,PT1.3MXCT-ND,PT1.3MXDKR-ND</t>
  </si>
  <si>
    <t>ERJ-1TYJ135U</t>
  </si>
  <si>
    <t>RES SMD 1.3M OHM 5% 1W 2512</t>
  </si>
  <si>
    <t>PT1.5MXTR-ND,PT1.5MXCT-ND,PT1.5MXDKR-ND</t>
  </si>
  <si>
    <t>ERJ-1TYJ155U</t>
  </si>
  <si>
    <t>RES SMD 1.5M OHM 5% 1W 2512</t>
  </si>
  <si>
    <t>PT1.6MXTR-ND,PT1.6MXCT-ND,PT1.6MXDKR-ND</t>
  </si>
  <si>
    <t>ERJ-1TYJ165U</t>
  </si>
  <si>
    <t>RES SMD 1.6M OHM 5% 1W 2512</t>
  </si>
  <si>
    <t>PT1.8MXTR-ND,PT1.8MXCT-ND,PT1.8MXDKR-ND</t>
  </si>
  <si>
    <t>ERJ-1TYJ185U</t>
  </si>
  <si>
    <t>RES SMD 1.8M OHM 5% 1W 2512</t>
  </si>
  <si>
    <t>PT2.0MXTR-ND,PT2.0MXCT-ND,PT2.0MXDKR-ND</t>
  </si>
  <si>
    <t>ERJ-1TYJ205U</t>
  </si>
  <si>
    <t>RES SMD 2M OHM 5% 1W 2512</t>
  </si>
  <si>
    <t>PT2.2MXTR-ND,PT2.2MXCT-ND,PT2.2MXDKR-ND</t>
  </si>
  <si>
    <t>ERJ-1TYJ225U</t>
  </si>
  <si>
    <t>RES SMD 2.2M OHM 5% 1W 2512</t>
  </si>
  <si>
    <t>4 Code</t>
  </si>
  <si>
    <t>Raw</t>
  </si>
  <si>
    <t>Value</t>
  </si>
  <si>
    <t>Power_W</t>
  </si>
  <si>
    <t>MFG</t>
  </si>
  <si>
    <t>Panasonic</t>
  </si>
  <si>
    <t>mpn</t>
  </si>
  <si>
    <t>pkg_code</t>
  </si>
  <si>
    <t>size</t>
  </si>
  <si>
    <t>operating_temp</t>
  </si>
  <si>
    <t>TCR</t>
  </si>
  <si>
    <t>Max V</t>
  </si>
  <si>
    <t>RCWV</t>
  </si>
  <si>
    <t>LEV</t>
  </si>
  <si>
    <t>30 V</t>
  </si>
  <si>
    <t>technology -*;</t>
  </si>
  <si>
    <t>attribute value constant;</t>
  </si>
  <si>
    <t>attribute tolerance constant;</t>
  </si>
  <si>
    <t>attribute rcwv constant;</t>
  </si>
  <si>
    <t>attribute max_v constant;</t>
  </si>
  <si>
    <t>attribute power_w constant;</t>
  </si>
  <si>
    <t>attribute tcr constant;</t>
  </si>
  <si>
    <t>attribute size constant;</t>
  </si>
  <si>
    <t>attribute operating_temp constant;</t>
  </si>
  <si>
    <t>attribute pkg_code constant;</t>
  </si>
  <si>
    <t>attribute aec-q200 constant;</t>
  </si>
  <si>
    <t>attribute mfg constant;</t>
  </si>
  <si>
    <t>attribute mpn constant;</t>
  </si>
  <si>
    <t xml:space="preserve">edit 'ERJ-?-5%-*.dev'; Prefix 'R'; Value on; </t>
  </si>
  <si>
    <t>package 'R0201' '1GN';</t>
  </si>
  <si>
    <t>Connect '1' '1'; Connect '2' '2';</t>
  </si>
  <si>
    <t>package 'R1210' '12Z';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</si>
</sst>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1969"/>
  <sheetViews>
    <sheetView tabSelected="1" topLeftCell="AJ1029" workbookViewId="0">
      <selection activeCell="AT1045" sqref="AT1045:BG1383"/>
    </sheetView>
  </sheetViews>
  <sheetFormatPr defaultRowHeight="14.4" x14ac:dyDescent="0.3"/>
  <cols>
    <col min="1" max="2" width="0" hidden="1" customWidth="1"/>
    <col min="3" max="3" width="63.88671875" hidden="1" customWidth="1"/>
    <col min="4" max="4" width="14.21875" bestFit="1" customWidth="1"/>
    <col min="5" max="6" width="29" hidden="1" customWidth="1"/>
    <col min="7" max="7" width="32.21875" hidden="1" customWidth="1"/>
    <col min="8" max="8" width="0" hidden="1" customWidth="1"/>
    <col min="9" max="9" width="8.33203125" hidden="1" customWidth="1"/>
    <col min="10" max="10" width="5.77734375" hidden="1" customWidth="1"/>
    <col min="11" max="11" width="7.44140625" hidden="1" customWidth="1"/>
    <col min="12" max="12" width="35.109375" hidden="1" customWidth="1"/>
    <col min="13" max="13" width="8" hidden="1" customWidth="1"/>
    <col min="14" max="14" width="9.77734375" hidden="1" customWidth="1"/>
    <col min="15" max="15" width="10.33203125" bestFit="1" customWidth="1"/>
    <col min="16" max="16" width="9.109375" bestFit="1" customWidth="1"/>
    <col min="17" max="17" width="12.77734375" bestFit="1" customWidth="1"/>
    <col min="18" max="18" width="11.33203125" bestFit="1" customWidth="1"/>
    <col min="19" max="19" width="19.44140625" bestFit="1" customWidth="1"/>
    <col min="20" max="20" width="21.33203125" bestFit="1" customWidth="1"/>
    <col min="21" max="21" width="20.21875" bestFit="1" customWidth="1"/>
    <col min="22" max="22" width="17.5546875" bestFit="1" customWidth="1"/>
    <col min="23" max="23" width="20.6640625" hidden="1" customWidth="1"/>
    <col min="24" max="24" width="14.77734375" customWidth="1"/>
    <col min="25" max="25" width="34.33203125" hidden="1" customWidth="1"/>
    <col min="26" max="26" width="18.6640625" hidden="1" customWidth="1"/>
    <col min="27" max="27" width="21.109375" hidden="1" customWidth="1"/>
    <col min="28" max="28" width="10.6640625" hidden="1" customWidth="1"/>
    <col min="29" max="29" width="4.5546875" bestFit="1" customWidth="1"/>
    <col min="30" max="30" width="11.21875" style="3" bestFit="1" customWidth="1"/>
    <col min="31" max="31" width="8.109375" style="3" bestFit="1" customWidth="1"/>
    <col min="32" max="32" width="9.109375" bestFit="1" customWidth="1"/>
    <col min="35" max="35" width="13.109375" bestFit="1" customWidth="1"/>
    <col min="36" max="36" width="15.88671875" bestFit="1" customWidth="1"/>
    <col min="37" max="37" width="8.109375" bestFit="1" customWidth="1"/>
    <col min="38" max="38" width="14.109375" bestFit="1" customWidth="1"/>
    <col min="39" max="39" width="8.77734375" style="2" bestFit="1" customWidth="1"/>
    <col min="40" max="40" width="9.21875" bestFit="1" customWidth="1"/>
    <col min="41" max="41" width="8.109375" style="2" bestFit="1" customWidth="1"/>
    <col min="43" max="43" width="9.21875" bestFit="1" customWidth="1"/>
    <col min="44" max="44" width="12.109375" bestFit="1" customWidth="1"/>
    <col min="46" max="46" width="18.44140625" customWidth="1"/>
    <col min="47" max="47" width="21.33203125" bestFit="1" customWidth="1"/>
    <col min="48" max="48" width="24.77734375" bestFit="1" customWidth="1"/>
    <col min="49" max="49" width="20.77734375" bestFit="1" customWidth="1"/>
    <col min="50" max="50" width="22.33203125" bestFit="1" customWidth="1"/>
    <col min="51" max="51" width="30.109375" bestFit="1" customWidth="1"/>
    <col min="52" max="52" width="23.33203125" bestFit="1" customWidth="1"/>
    <col min="53" max="53" width="19.88671875" bestFit="1" customWidth="1"/>
    <col min="54" max="54" width="35" bestFit="1" customWidth="1"/>
    <col min="55" max="55" width="24.77734375" bestFit="1" customWidth="1"/>
    <col min="56" max="56" width="24.5546875" bestFit="1" customWidth="1"/>
    <col min="58" max="58" width="22.109375" bestFit="1" customWidth="1"/>
    <col min="59" max="59" width="20.44140625" bestFit="1" customWidth="1"/>
  </cols>
  <sheetData>
    <row r="1" spans="1:59" x14ac:dyDescent="0.3">
      <c r="AT1" t="s">
        <v>5312</v>
      </c>
    </row>
    <row r="3" spans="1:59" x14ac:dyDescent="0.3">
      <c r="AT3" t="s">
        <v>5313</v>
      </c>
      <c r="AU3" t="s">
        <v>5314</v>
      </c>
    </row>
    <row r="4" spans="1:59" x14ac:dyDescent="0.3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J4" t="s">
        <v>9</v>
      </c>
      <c r="K4" t="s">
        <v>10</v>
      </c>
      <c r="L4" t="s">
        <v>11</v>
      </c>
      <c r="M4" t="s">
        <v>12</v>
      </c>
      <c r="N4" t="s">
        <v>13</v>
      </c>
      <c r="O4" t="s">
        <v>14</v>
      </c>
      <c r="P4" t="s">
        <v>15</v>
      </c>
      <c r="Q4" t="s">
        <v>16</v>
      </c>
      <c r="R4" t="s">
        <v>17</v>
      </c>
      <c r="S4" t="s">
        <v>18</v>
      </c>
      <c r="T4" t="s">
        <v>19</v>
      </c>
      <c r="U4" t="s">
        <v>20</v>
      </c>
      <c r="V4" t="s">
        <v>21</v>
      </c>
      <c r="W4" t="s">
        <v>22</v>
      </c>
      <c r="X4" t="s">
        <v>23</v>
      </c>
      <c r="Y4" t="s">
        <v>24</v>
      </c>
      <c r="Z4" t="s">
        <v>25</v>
      </c>
      <c r="AA4" t="s">
        <v>26</v>
      </c>
      <c r="AB4" t="s">
        <v>27</v>
      </c>
      <c r="AD4" s="3" t="s">
        <v>5285</v>
      </c>
      <c r="AE4" s="3" t="s">
        <v>5286</v>
      </c>
      <c r="AF4" s="3" t="s">
        <v>15</v>
      </c>
      <c r="AG4" s="3" t="s">
        <v>5296</v>
      </c>
      <c r="AH4" s="3" t="s">
        <v>5295</v>
      </c>
      <c r="AI4" s="3" t="s">
        <v>5287</v>
      </c>
      <c r="AJ4" s="3" t="s">
        <v>5294</v>
      </c>
      <c r="AK4" t="s">
        <v>5292</v>
      </c>
      <c r="AL4" t="s">
        <v>5293</v>
      </c>
      <c r="AM4" t="s">
        <v>5291</v>
      </c>
      <c r="AN4" s="3" t="s">
        <v>636</v>
      </c>
      <c r="AO4" s="3" t="s">
        <v>5284</v>
      </c>
      <c r="AP4" s="3" t="s">
        <v>5297</v>
      </c>
      <c r="AQ4" t="s">
        <v>5288</v>
      </c>
      <c r="AR4" t="s">
        <v>5290</v>
      </c>
      <c r="AT4" t="s">
        <v>5299</v>
      </c>
      <c r="AU4" t="s">
        <v>5300</v>
      </c>
      <c r="AV4" t="s">
        <v>5301</v>
      </c>
      <c r="AW4" t="s">
        <v>5302</v>
      </c>
      <c r="AX4" t="s">
        <v>5303</v>
      </c>
      <c r="AY4" t="s">
        <v>5304</v>
      </c>
      <c r="AZ4" t="s">
        <v>5305</v>
      </c>
      <c r="BA4" t="s">
        <v>5306</v>
      </c>
      <c r="BB4" t="s">
        <v>5307</v>
      </c>
      <c r="BC4" t="s">
        <v>5308</v>
      </c>
      <c r="BD4" t="s">
        <v>5309</v>
      </c>
      <c r="BF4" t="s">
        <v>5310</v>
      </c>
      <c r="BG4" t="s">
        <v>5311</v>
      </c>
    </row>
    <row r="5" spans="1:59" x14ac:dyDescent="0.3">
      <c r="A5" t="s">
        <v>28</v>
      </c>
      <c r="B5" t="s">
        <v>29</v>
      </c>
      <c r="C5" t="s">
        <v>30</v>
      </c>
      <c r="D5" t="s">
        <v>31</v>
      </c>
      <c r="E5" t="s">
        <v>32</v>
      </c>
      <c r="F5" t="s">
        <v>32</v>
      </c>
      <c r="G5" t="s">
        <v>33</v>
      </c>
      <c r="H5" s="1">
        <v>16604</v>
      </c>
      <c r="I5">
        <v>0.2</v>
      </c>
      <c r="J5">
        <v>0</v>
      </c>
      <c r="K5">
        <v>1</v>
      </c>
      <c r="L5" t="s">
        <v>34</v>
      </c>
      <c r="M5" t="s">
        <v>35</v>
      </c>
      <c r="N5" t="s">
        <v>36</v>
      </c>
      <c r="O5" t="s">
        <v>37</v>
      </c>
      <c r="P5" t="s">
        <v>38</v>
      </c>
      <c r="Q5" t="s">
        <v>39</v>
      </c>
      <c r="R5" t="s">
        <v>40</v>
      </c>
      <c r="S5" t="s">
        <v>41</v>
      </c>
      <c r="T5" t="s">
        <v>42</v>
      </c>
      <c r="U5" t="s">
        <v>43</v>
      </c>
      <c r="V5" t="s">
        <v>44</v>
      </c>
      <c r="W5">
        <v>1005</v>
      </c>
      <c r="X5" t="s">
        <v>41</v>
      </c>
      <c r="Y5" t="s">
        <v>45</v>
      </c>
      <c r="Z5" t="s">
        <v>46</v>
      </c>
      <c r="AA5">
        <v>2</v>
      </c>
      <c r="AB5" t="s">
        <v>41</v>
      </c>
      <c r="AC5" t="str">
        <f>MID(D5,5,3)</f>
        <v>XGN</v>
      </c>
      <c r="AD5" s="3">
        <f t="shared" ref="AD5" si="0">IF(IFERROR(FIND("MOhms",O5),0)&gt;0,LEFT(O5,FIND("MOhms",O5)-1)*1000000,IF(IFERROR(FIND("kOhms",O5),0)&gt;0,LEFT(O5,FIND("kOhms",O5)-1)*1000,IF(IFERROR(FIND("Ohms",O5),0)&gt;0,LEFT(O5,FIND("Ohms",O5)-1)*1,"NOT FOUND")))</f>
        <v>1</v>
      </c>
      <c r="AE5" s="3" t="str">
        <f t="shared" ref="AE5:AE67" si="1">IF(AD5&gt;9999999,AD5/1000000&amp;" M",IF(AD5&gt;999999,AD5/1000000&amp;" M",IF(AD5&gt;99999,AD5/1000&amp;" K",IF(AD5&gt;9999,TEXT(AD5/1000,"0.0")&amp;" K",IF(AD5&gt;999,TEXT(AD5/1000,"0.00")&amp;" K",IF(AD5&gt;99,AD5/1&amp;" R",IF(AD5&gt;=10,TEXT(AD5,"00.0")&amp;" R",TEXT(AD5,"0.00")&amp;" R")))))))</f>
        <v>1.00 R</v>
      </c>
      <c r="AF5" t="str">
        <f>SUBSTITUTE(SUBSTITUTE(P5,"±",""),"%"," %")</f>
        <v>5 %</v>
      </c>
      <c r="AG5" t="str">
        <f>ROUND(MIN(SQRT(AD5*VALUE(LEFT(AI5,FIND("W",AI5)-2))),AP5),1)&amp;" V"</f>
        <v>0.2 V</v>
      </c>
      <c r="AH5" t="s">
        <v>5298</v>
      </c>
      <c r="AI5" t="str">
        <f>SUBSTITUTE(LEFT(Q5,FIND("W,",Q5)),"W"," W @ 70 C")</f>
        <v>0.03 W @ 70 C</v>
      </c>
      <c r="AJ5" t="str">
        <f>SUBSTITUTE((SUBSTITUTE(T5,"ppm/°C","")),"/ "," to ")</f>
        <v>-100 to +600</v>
      </c>
      <c r="AK5" t="str">
        <f>LEFT(V5,FIND(" ",V5)-1)</f>
        <v>01005</v>
      </c>
      <c r="AL5" t="str">
        <f>SUBSTITUTE(SUBSTITUTE(U5,"°C ~ "," to +"),"°C"," C")</f>
        <v>-55 to +125 C</v>
      </c>
      <c r="AM5" s="2" t="str">
        <f>IF(AD5&gt;9999999,AD5/1000000&amp;"6",IF(AD5&gt;999999,AD5/100000&amp;"5",IF(AD5&gt;99999,AD5/10000&amp;"4",IF(AD5&gt;9999,AD5/1000&amp;"3",IF(AD5&gt;999,AD5/100&amp;"2",IF(AD5&gt;99,AD5/10&amp;"1",IF(AD5&gt;=10,AD5/1&amp;"0",LEFT(SUBSTITUTE(TEXT(AD5,"0.000"),".","R"),3))))))))</f>
        <v>1R0</v>
      </c>
      <c r="AN5" t="str">
        <f>IF(X5="-","—","Grade 0")</f>
        <v>—</v>
      </c>
      <c r="AO5" s="2" t="str">
        <f>IF(AD5&gt;9999999,AD5/100000&amp;"5",IF(AD5&gt;999999,AD5/10000&amp;"4",IF(AD5&gt;99999,AD5/1000&amp;"3",IF(AD5&gt;9999,AD5/100&amp;"2",IF(AD5&gt;999,AD5/10&amp;"1",IF(AD5&gt;99,AD5/1&amp;"R",IF(AD5&gt;=10,AD5/1&amp;"R0",LEFT(SUBSTITUTE(TEXT(AD5,"0.000"),".","R"),4))))))))</f>
        <v>1R00</v>
      </c>
      <c r="AP5">
        <v>15</v>
      </c>
      <c r="AQ5" t="s">
        <v>5289</v>
      </c>
      <c r="AR5" t="str">
        <f>SUBSTITUTE(D5,"-","")</f>
        <v>ERJXGNJ1R0Y</v>
      </c>
      <c r="AT5" t="str">
        <f>"technology "&amp;SUBSTITUTE(AE5," ","")&amp;";"</f>
        <v>technology 1.00R;</v>
      </c>
      <c r="AU5" t="str">
        <f>"attribute value '"&amp;AE5&amp;"';"</f>
        <v>attribute value '1.00 R';</v>
      </c>
      <c r="AV5" t="str">
        <f>"attribute tolerance '"&amp;AF5&amp;"';"</f>
        <v>attribute tolerance '5 %';</v>
      </c>
      <c r="AW5" t="str">
        <f>"attribute rcwv '"&amp;AG5&amp;"';"</f>
        <v>attribute rcwv '0.2 V';</v>
      </c>
      <c r="AX5" t="str">
        <f>"attribute max_v '"&amp;AH5&amp;"';"</f>
        <v>attribute max_v '30 V';</v>
      </c>
      <c r="AY5" t="str">
        <f>"attribute power_v '"&amp;AI5&amp;"';"</f>
        <v>attribute power_v '0.03 W @ 70 C';</v>
      </c>
      <c r="AZ5" t="str">
        <f>"attribute tcr '"&amp;AJ5&amp;"';"</f>
        <v>attribute tcr '-100 to +600';</v>
      </c>
      <c r="BA5" t="str">
        <f>"attribute size '"&amp;AK5&amp;"';"</f>
        <v>attribute size '01005';</v>
      </c>
      <c r="BB5" t="str">
        <f>"attribute operating_temp '"&amp;AL5&amp;"';"</f>
        <v>attribute operating_temp '-55 to +125 C';</v>
      </c>
      <c r="BC5" t="str">
        <f>"attribute pkg_code '"&amp;AM5&amp;"';"</f>
        <v>attribute pkg_code '1R0';</v>
      </c>
      <c r="BD5" t="str">
        <f>"attribute aec-q200 '"&amp;AN5&amp;"';"</f>
        <v>attribute aec-q200 '—';</v>
      </c>
      <c r="BF5" t="str">
        <f>"attribute mfg '"&amp;AQ5&amp;"';"</f>
        <v>attribute mfg 'Panasonic';</v>
      </c>
      <c r="BG5" t="str">
        <f>"attribute mpn '"&amp;AR5&amp;"';"</f>
        <v>attribute mpn 'ERJXGNJ1R0Y';</v>
      </c>
    </row>
    <row r="6" spans="1:59" x14ac:dyDescent="0.3">
      <c r="A6" t="s">
        <v>28</v>
      </c>
      <c r="B6" t="s">
        <v>29</v>
      </c>
      <c r="C6" t="s">
        <v>47</v>
      </c>
      <c r="D6" t="s">
        <v>48</v>
      </c>
      <c r="E6" t="s">
        <v>32</v>
      </c>
      <c r="F6" t="s">
        <v>32</v>
      </c>
      <c r="G6" t="s">
        <v>49</v>
      </c>
      <c r="H6">
        <v>0</v>
      </c>
      <c r="I6">
        <v>2.1000000000000001E-2</v>
      </c>
      <c r="J6">
        <v>0</v>
      </c>
      <c r="K6">
        <v>20000</v>
      </c>
      <c r="L6" t="s">
        <v>50</v>
      </c>
      <c r="M6" t="s">
        <v>35</v>
      </c>
      <c r="N6" t="s">
        <v>36</v>
      </c>
      <c r="O6" t="s">
        <v>51</v>
      </c>
      <c r="P6" t="s">
        <v>38</v>
      </c>
      <c r="Q6" t="s">
        <v>39</v>
      </c>
      <c r="R6" t="s">
        <v>40</v>
      </c>
      <c r="S6" t="s">
        <v>41</v>
      </c>
      <c r="T6" t="s">
        <v>42</v>
      </c>
      <c r="U6" t="s">
        <v>43</v>
      </c>
      <c r="V6" t="s">
        <v>44</v>
      </c>
      <c r="W6">
        <v>1005</v>
      </c>
      <c r="X6" t="s">
        <v>41</v>
      </c>
      <c r="Y6" t="s">
        <v>45</v>
      </c>
      <c r="Z6" t="s">
        <v>46</v>
      </c>
      <c r="AA6">
        <v>2</v>
      </c>
      <c r="AB6" t="s">
        <v>41</v>
      </c>
      <c r="AC6" t="str">
        <f t="shared" ref="AC6:AC69" si="2">MID(D6,5,3)</f>
        <v>XGN</v>
      </c>
      <c r="AD6" s="3">
        <f t="shared" ref="AD6:AD69" si="3">IF(IFERROR(FIND("MOhms",O6),0)&gt;0,LEFT(O6,FIND("MOhms",O6)-1)*1000000,IF(IFERROR(FIND("kOhms",O6),0)&gt;0,LEFT(O6,FIND("kOhms",O6)-1)*1000,IF(IFERROR(FIND("Ohms",O6),0)&gt;0,LEFT(O6,FIND("Ohms",O6)-1)*1,"NOT FOUND")))</f>
        <v>1.1000000000000001</v>
      </c>
      <c r="AE6" s="3" t="str">
        <f t="shared" si="1"/>
        <v>1.10 R</v>
      </c>
      <c r="AF6" t="str">
        <f>SUBSTITUTE(SUBSTITUTE(P6,"±",""),"%"," %")</f>
        <v>5 %</v>
      </c>
      <c r="AG6" t="str">
        <f>ROUND(MIN(SQRT(AD6*VALUE(LEFT(AI6,FIND("W",AI6)-2))),AP6),1)&amp;" V"</f>
        <v>0.2 V</v>
      </c>
      <c r="AH6" t="s">
        <v>5298</v>
      </c>
      <c r="AI6" t="str">
        <f>SUBSTITUTE(LEFT(Q6,FIND("W,",Q6)),"W"," W @ 70 C")</f>
        <v>0.03 W @ 70 C</v>
      </c>
      <c r="AJ6" t="str">
        <f>SUBSTITUTE((SUBSTITUTE(T6,"ppm/°C","")),"/ "," to ")</f>
        <v>-100 to +600</v>
      </c>
      <c r="AK6" t="str">
        <f>LEFT(V6,FIND(" ",V6)-1)</f>
        <v>01005</v>
      </c>
      <c r="AL6" t="str">
        <f>SUBSTITUTE(SUBSTITUTE(U6,"°C ~ "," to +"),"°C"," C")</f>
        <v>-55 to +125 C</v>
      </c>
      <c r="AM6" s="2" t="str">
        <f t="shared" ref="AM6:AM69" si="4">IF(AD6&gt;9999999,AD6/1000000&amp;"6",IF(AD6&gt;999999,AD6/100000&amp;"5",IF(AD6&gt;99999,AD6/10000&amp;"4",IF(AD6&gt;9999,AD6/1000&amp;"3",IF(AD6&gt;999,AD6/100&amp;"2",IF(AD6&gt;99,AD6/10&amp;"1",IF(AD6&gt;=10,AD6/1&amp;"0",LEFT(SUBSTITUTE(TEXT(AD6,"0.000"),".","R"),3))))))))</f>
        <v>1R1</v>
      </c>
      <c r="AN6" t="str">
        <f>IF(X6="-","—","Grade 0")</f>
        <v>—</v>
      </c>
      <c r="AO6" s="2" t="str">
        <f t="shared" ref="AO6:AO69" si="5">IF(AD6&gt;9999999,AD6/100000&amp;"5",IF(AD6&gt;999999,AD6/10000&amp;"4",IF(AD6&gt;99999,AD6/1000&amp;"3",IF(AD6&gt;9999,AD6/100&amp;"2",IF(AD6&gt;999,AD6/10&amp;"1",IF(AD6&gt;99,AD6/1&amp;"R",IF(AD6&gt;=10,AD6/1&amp;"R0",LEFT(SUBSTITUTE(TEXT(AD6,"0.000"),".","R"),4))))))))</f>
        <v>1R10</v>
      </c>
      <c r="AP6">
        <v>15</v>
      </c>
      <c r="AQ6" t="s">
        <v>5289</v>
      </c>
      <c r="AR6" t="str">
        <f t="shared" ref="AR6:AR69" si="6">SUBSTITUTE(D6,"-","")</f>
        <v>ERJXGNJ1R1Y</v>
      </c>
      <c r="AT6" t="str">
        <f t="shared" ref="AT6:AT69" si="7">"technology "&amp;SUBSTITUTE(AE6," ","")&amp;";"</f>
        <v>technology 1.10R;</v>
      </c>
      <c r="AU6" t="str">
        <f t="shared" ref="AU6:AU69" si="8">"attribute value '"&amp;AE6&amp;"';"</f>
        <v>attribute value '1.10 R';</v>
      </c>
      <c r="AV6" t="str">
        <f t="shared" ref="AV6:AV69" si="9">"attribute tolerance '"&amp;AF6&amp;"';"</f>
        <v>attribute tolerance '5 %';</v>
      </c>
      <c r="AW6" t="str">
        <f t="shared" ref="AW6:AW69" si="10">"attribute rcwv '"&amp;AG6&amp;"';"</f>
        <v>attribute rcwv '0.2 V';</v>
      </c>
      <c r="AX6" t="str">
        <f t="shared" ref="AX6:AX69" si="11">"attribute max_v '"&amp;AH6&amp;"';"</f>
        <v>attribute max_v '30 V';</v>
      </c>
      <c r="AY6" t="str">
        <f t="shared" ref="AY6:AY69" si="12">"attribute power_v '"&amp;AI6&amp;"';"</f>
        <v>attribute power_v '0.03 W @ 70 C';</v>
      </c>
      <c r="AZ6" t="str">
        <f t="shared" ref="AZ6:AZ69" si="13">"attribute tcr '"&amp;AJ6&amp;"';"</f>
        <v>attribute tcr '-100 to +600';</v>
      </c>
      <c r="BA6" t="str">
        <f t="shared" ref="BA6:BA69" si="14">"attribute size '"&amp;AK6&amp;"';"</f>
        <v>attribute size '01005';</v>
      </c>
      <c r="BB6" t="str">
        <f t="shared" ref="BB6:BB69" si="15">"attribute operating_temp '"&amp;AL6&amp;"';"</f>
        <v>attribute operating_temp '-55 to +125 C';</v>
      </c>
      <c r="BC6" t="str">
        <f t="shared" ref="BC6:BC69" si="16">"attribute pkg_code '"&amp;AM6&amp;"';"</f>
        <v>attribute pkg_code '1R1';</v>
      </c>
      <c r="BD6" t="str">
        <f t="shared" ref="BD6:BD69" si="17">"attribute aec-q200 '"&amp;AN6&amp;"';"</f>
        <v>attribute aec-q200 '—';</v>
      </c>
      <c r="BF6" t="str">
        <f t="shared" ref="BF6:BF69" si="18">"attribute mfg '"&amp;AQ6&amp;"';"</f>
        <v>attribute mfg 'Panasonic';</v>
      </c>
      <c r="BG6" t="str">
        <f t="shared" ref="BG6:BG69" si="19">"attribute mpn '"&amp;AR6&amp;"';"</f>
        <v>attribute mpn 'ERJXGNJ1R1Y';</v>
      </c>
    </row>
    <row r="7" spans="1:59" x14ac:dyDescent="0.3">
      <c r="A7" t="s">
        <v>28</v>
      </c>
      <c r="B7" t="s">
        <v>29</v>
      </c>
      <c r="C7" t="s">
        <v>52</v>
      </c>
      <c r="D7" t="s">
        <v>53</v>
      </c>
      <c r="E7" t="s">
        <v>32</v>
      </c>
      <c r="F7" t="s">
        <v>32</v>
      </c>
      <c r="G7" t="s">
        <v>54</v>
      </c>
      <c r="H7" s="1">
        <v>19980</v>
      </c>
      <c r="I7">
        <v>0.2</v>
      </c>
      <c r="J7">
        <v>0</v>
      </c>
      <c r="K7">
        <v>1</v>
      </c>
      <c r="L7" t="s">
        <v>34</v>
      </c>
      <c r="M7" t="s">
        <v>35</v>
      </c>
      <c r="N7" t="s">
        <v>36</v>
      </c>
      <c r="O7" t="s">
        <v>55</v>
      </c>
      <c r="P7" t="s">
        <v>38</v>
      </c>
      <c r="Q7" t="s">
        <v>39</v>
      </c>
      <c r="R7" t="s">
        <v>40</v>
      </c>
      <c r="S7" t="s">
        <v>41</v>
      </c>
      <c r="T7" t="s">
        <v>42</v>
      </c>
      <c r="U7" t="s">
        <v>43</v>
      </c>
      <c r="V7" t="s">
        <v>44</v>
      </c>
      <c r="W7">
        <v>1005</v>
      </c>
      <c r="X7" t="s">
        <v>41</v>
      </c>
      <c r="Y7" t="s">
        <v>45</v>
      </c>
      <c r="Z7" t="s">
        <v>46</v>
      </c>
      <c r="AA7">
        <v>2</v>
      </c>
      <c r="AB7" t="s">
        <v>41</v>
      </c>
      <c r="AC7" t="str">
        <f t="shared" si="2"/>
        <v>XGN</v>
      </c>
      <c r="AD7" s="3">
        <f t="shared" si="3"/>
        <v>1.2</v>
      </c>
      <c r="AE7" s="3" t="str">
        <f t="shared" si="1"/>
        <v>1.20 R</v>
      </c>
      <c r="AF7" t="str">
        <f>SUBSTITUTE(SUBSTITUTE(P7,"±",""),"%"," %")</f>
        <v>5 %</v>
      </c>
      <c r="AG7" t="str">
        <f>ROUND(MIN(SQRT(AD7*VALUE(LEFT(AI7,FIND("W",AI7)-2))),AP7),1)&amp;" V"</f>
        <v>0.2 V</v>
      </c>
      <c r="AH7" t="s">
        <v>5298</v>
      </c>
      <c r="AI7" t="str">
        <f>SUBSTITUTE(LEFT(Q7,FIND("W,",Q7)),"W"," W @ 70 C")</f>
        <v>0.03 W @ 70 C</v>
      </c>
      <c r="AJ7" t="str">
        <f>SUBSTITUTE((SUBSTITUTE(T7,"ppm/°C","")),"/ "," to ")</f>
        <v>-100 to +600</v>
      </c>
      <c r="AK7" t="str">
        <f>LEFT(V7,FIND(" ",V7)-1)</f>
        <v>01005</v>
      </c>
      <c r="AL7" t="str">
        <f>SUBSTITUTE(SUBSTITUTE(U7,"°C ~ "," to +"),"°C"," C")</f>
        <v>-55 to +125 C</v>
      </c>
      <c r="AM7" s="2" t="str">
        <f t="shared" si="4"/>
        <v>1R2</v>
      </c>
      <c r="AN7" t="str">
        <f>IF(X7="-","—","Grade 0")</f>
        <v>—</v>
      </c>
      <c r="AO7" s="2" t="str">
        <f t="shared" si="5"/>
        <v>1R20</v>
      </c>
      <c r="AP7">
        <v>15</v>
      </c>
      <c r="AQ7" t="s">
        <v>5289</v>
      </c>
      <c r="AR7" t="str">
        <f t="shared" si="6"/>
        <v>ERJXGNJ1R2Y</v>
      </c>
      <c r="AT7" t="str">
        <f t="shared" si="7"/>
        <v>technology 1.20R;</v>
      </c>
      <c r="AU7" t="str">
        <f t="shared" si="8"/>
        <v>attribute value '1.20 R';</v>
      </c>
      <c r="AV7" t="str">
        <f t="shared" si="9"/>
        <v>attribute tolerance '5 %';</v>
      </c>
      <c r="AW7" t="str">
        <f t="shared" si="10"/>
        <v>attribute rcwv '0.2 V';</v>
      </c>
      <c r="AX7" t="str">
        <f t="shared" si="11"/>
        <v>attribute max_v '30 V';</v>
      </c>
      <c r="AY7" t="str">
        <f t="shared" si="12"/>
        <v>attribute power_v '0.03 W @ 70 C';</v>
      </c>
      <c r="AZ7" t="str">
        <f t="shared" si="13"/>
        <v>attribute tcr '-100 to +600';</v>
      </c>
      <c r="BA7" t="str">
        <f t="shared" si="14"/>
        <v>attribute size '01005';</v>
      </c>
      <c r="BB7" t="str">
        <f t="shared" si="15"/>
        <v>attribute operating_temp '-55 to +125 C';</v>
      </c>
      <c r="BC7" t="str">
        <f t="shared" si="16"/>
        <v>attribute pkg_code '1R2';</v>
      </c>
      <c r="BD7" t="str">
        <f t="shared" si="17"/>
        <v>attribute aec-q200 '—';</v>
      </c>
      <c r="BF7" t="str">
        <f t="shared" si="18"/>
        <v>attribute mfg 'Panasonic';</v>
      </c>
      <c r="BG7" t="str">
        <f t="shared" si="19"/>
        <v>attribute mpn 'ERJXGNJ1R2Y';</v>
      </c>
    </row>
    <row r="8" spans="1:59" x14ac:dyDescent="0.3">
      <c r="A8" t="s">
        <v>28</v>
      </c>
      <c r="B8" t="s">
        <v>29</v>
      </c>
      <c r="C8" t="s">
        <v>56</v>
      </c>
      <c r="D8" t="s">
        <v>57</v>
      </c>
      <c r="E8" t="s">
        <v>32</v>
      </c>
      <c r="F8" t="s">
        <v>32</v>
      </c>
      <c r="G8" t="s">
        <v>58</v>
      </c>
      <c r="H8">
        <v>0</v>
      </c>
      <c r="I8">
        <v>2.1000000000000001E-2</v>
      </c>
      <c r="J8">
        <v>0</v>
      </c>
      <c r="K8">
        <v>20000</v>
      </c>
      <c r="L8" t="s">
        <v>50</v>
      </c>
      <c r="M8" t="s">
        <v>35</v>
      </c>
      <c r="N8" t="s">
        <v>36</v>
      </c>
      <c r="O8" t="s">
        <v>59</v>
      </c>
      <c r="P8" t="s">
        <v>38</v>
      </c>
      <c r="Q8" t="s">
        <v>39</v>
      </c>
      <c r="R8" t="s">
        <v>40</v>
      </c>
      <c r="S8" t="s">
        <v>41</v>
      </c>
      <c r="T8" t="s">
        <v>42</v>
      </c>
      <c r="U8" t="s">
        <v>43</v>
      </c>
      <c r="V8" t="s">
        <v>44</v>
      </c>
      <c r="W8">
        <v>1005</v>
      </c>
      <c r="X8" t="s">
        <v>41</v>
      </c>
      <c r="Y8" t="s">
        <v>45</v>
      </c>
      <c r="Z8" t="s">
        <v>46</v>
      </c>
      <c r="AA8">
        <v>2</v>
      </c>
      <c r="AB8" t="s">
        <v>41</v>
      </c>
      <c r="AC8" t="str">
        <f t="shared" si="2"/>
        <v>XGN</v>
      </c>
      <c r="AD8" s="3">
        <f t="shared" si="3"/>
        <v>1.3</v>
      </c>
      <c r="AE8" s="3" t="str">
        <f t="shared" si="1"/>
        <v>1.30 R</v>
      </c>
      <c r="AF8" t="str">
        <f>SUBSTITUTE(SUBSTITUTE(P8,"±",""),"%"," %")</f>
        <v>5 %</v>
      </c>
      <c r="AG8" t="str">
        <f>ROUND(MIN(SQRT(AD8*VALUE(LEFT(AI8,FIND("W",AI8)-2))),AP8),1)&amp;" V"</f>
        <v>0.2 V</v>
      </c>
      <c r="AH8" t="s">
        <v>5298</v>
      </c>
      <c r="AI8" t="str">
        <f>SUBSTITUTE(LEFT(Q8,FIND("W,",Q8)),"W"," W @ 70 C")</f>
        <v>0.03 W @ 70 C</v>
      </c>
      <c r="AJ8" t="str">
        <f>SUBSTITUTE((SUBSTITUTE(T8,"ppm/°C","")),"/ "," to ")</f>
        <v>-100 to +600</v>
      </c>
      <c r="AK8" t="str">
        <f>LEFT(V8,FIND(" ",V8)-1)</f>
        <v>01005</v>
      </c>
      <c r="AL8" t="str">
        <f>SUBSTITUTE(SUBSTITUTE(U8,"°C ~ "," to +"),"°C"," C")</f>
        <v>-55 to +125 C</v>
      </c>
      <c r="AM8" s="2" t="str">
        <f t="shared" si="4"/>
        <v>1R3</v>
      </c>
      <c r="AN8" t="str">
        <f>IF(X8="-","—","Grade 0")</f>
        <v>—</v>
      </c>
      <c r="AO8" s="2" t="str">
        <f t="shared" si="5"/>
        <v>1R30</v>
      </c>
      <c r="AP8">
        <v>15</v>
      </c>
      <c r="AQ8" t="s">
        <v>5289</v>
      </c>
      <c r="AR8" t="str">
        <f t="shared" si="6"/>
        <v>ERJXGNJ1R3Y</v>
      </c>
      <c r="AT8" t="str">
        <f t="shared" si="7"/>
        <v>technology 1.30R;</v>
      </c>
      <c r="AU8" t="str">
        <f t="shared" si="8"/>
        <v>attribute value '1.30 R';</v>
      </c>
      <c r="AV8" t="str">
        <f t="shared" si="9"/>
        <v>attribute tolerance '5 %';</v>
      </c>
      <c r="AW8" t="str">
        <f t="shared" si="10"/>
        <v>attribute rcwv '0.2 V';</v>
      </c>
      <c r="AX8" t="str">
        <f t="shared" si="11"/>
        <v>attribute max_v '30 V';</v>
      </c>
      <c r="AY8" t="str">
        <f t="shared" si="12"/>
        <v>attribute power_v '0.03 W @ 70 C';</v>
      </c>
      <c r="AZ8" t="str">
        <f t="shared" si="13"/>
        <v>attribute tcr '-100 to +600';</v>
      </c>
      <c r="BA8" t="str">
        <f t="shared" si="14"/>
        <v>attribute size '01005';</v>
      </c>
      <c r="BB8" t="str">
        <f t="shared" si="15"/>
        <v>attribute operating_temp '-55 to +125 C';</v>
      </c>
      <c r="BC8" t="str">
        <f t="shared" si="16"/>
        <v>attribute pkg_code '1R3';</v>
      </c>
      <c r="BD8" t="str">
        <f t="shared" si="17"/>
        <v>attribute aec-q200 '—';</v>
      </c>
      <c r="BF8" t="str">
        <f t="shared" si="18"/>
        <v>attribute mfg 'Panasonic';</v>
      </c>
      <c r="BG8" t="str">
        <f t="shared" si="19"/>
        <v>attribute mpn 'ERJXGNJ1R3Y';</v>
      </c>
    </row>
    <row r="9" spans="1:59" x14ac:dyDescent="0.3">
      <c r="A9" t="s">
        <v>28</v>
      </c>
      <c r="B9" t="s">
        <v>29</v>
      </c>
      <c r="C9" t="s">
        <v>60</v>
      </c>
      <c r="D9" t="s">
        <v>61</v>
      </c>
      <c r="E9" t="s">
        <v>32</v>
      </c>
      <c r="F9" t="s">
        <v>32</v>
      </c>
      <c r="G9" t="s">
        <v>62</v>
      </c>
      <c r="H9" s="1">
        <v>19980</v>
      </c>
      <c r="I9">
        <v>0.2</v>
      </c>
      <c r="J9">
        <v>0</v>
      </c>
      <c r="K9">
        <v>1</v>
      </c>
      <c r="L9" t="s">
        <v>34</v>
      </c>
      <c r="M9" t="s">
        <v>35</v>
      </c>
      <c r="N9" t="s">
        <v>36</v>
      </c>
      <c r="O9" t="s">
        <v>63</v>
      </c>
      <c r="P9" t="s">
        <v>38</v>
      </c>
      <c r="Q9" t="s">
        <v>39</v>
      </c>
      <c r="R9" t="s">
        <v>40</v>
      </c>
      <c r="S9" t="s">
        <v>41</v>
      </c>
      <c r="T9" t="s">
        <v>42</v>
      </c>
      <c r="U9" t="s">
        <v>43</v>
      </c>
      <c r="V9" t="s">
        <v>44</v>
      </c>
      <c r="W9">
        <v>1005</v>
      </c>
      <c r="X9" t="s">
        <v>41</v>
      </c>
      <c r="Y9" t="s">
        <v>45</v>
      </c>
      <c r="Z9" t="s">
        <v>46</v>
      </c>
      <c r="AA9">
        <v>2</v>
      </c>
      <c r="AB9" t="s">
        <v>41</v>
      </c>
      <c r="AC9" t="str">
        <f t="shared" si="2"/>
        <v>XGN</v>
      </c>
      <c r="AD9" s="3">
        <f t="shared" si="3"/>
        <v>1.5</v>
      </c>
      <c r="AE9" s="3" t="str">
        <f t="shared" si="1"/>
        <v>1.50 R</v>
      </c>
      <c r="AF9" t="str">
        <f>SUBSTITUTE(SUBSTITUTE(P9,"±",""),"%"," %")</f>
        <v>5 %</v>
      </c>
      <c r="AG9" t="str">
        <f>ROUND(MIN(SQRT(AD9*VALUE(LEFT(AI9,FIND("W",AI9)-2))),AP9),1)&amp;" V"</f>
        <v>0.2 V</v>
      </c>
      <c r="AH9" t="s">
        <v>5298</v>
      </c>
      <c r="AI9" t="str">
        <f>SUBSTITUTE(LEFT(Q9,FIND("W,",Q9)),"W"," W @ 70 C")</f>
        <v>0.03 W @ 70 C</v>
      </c>
      <c r="AJ9" t="str">
        <f>SUBSTITUTE((SUBSTITUTE(T9,"ppm/°C","")),"/ "," to ")</f>
        <v>-100 to +600</v>
      </c>
      <c r="AK9" t="str">
        <f>LEFT(V9,FIND(" ",V9)-1)</f>
        <v>01005</v>
      </c>
      <c r="AL9" t="str">
        <f>SUBSTITUTE(SUBSTITUTE(U9,"°C ~ "," to +"),"°C"," C")</f>
        <v>-55 to +125 C</v>
      </c>
      <c r="AM9" s="2" t="str">
        <f t="shared" si="4"/>
        <v>1R5</v>
      </c>
      <c r="AN9" t="str">
        <f>IF(X9="-","—","Grade 0")</f>
        <v>—</v>
      </c>
      <c r="AO9" s="2" t="str">
        <f t="shared" si="5"/>
        <v>1R50</v>
      </c>
      <c r="AP9">
        <v>15</v>
      </c>
      <c r="AQ9" t="s">
        <v>5289</v>
      </c>
      <c r="AR9" t="str">
        <f t="shared" si="6"/>
        <v>ERJXGNJ1R5Y</v>
      </c>
      <c r="AT9" t="str">
        <f t="shared" si="7"/>
        <v>technology 1.50R;</v>
      </c>
      <c r="AU9" t="str">
        <f t="shared" si="8"/>
        <v>attribute value '1.50 R';</v>
      </c>
      <c r="AV9" t="str">
        <f t="shared" si="9"/>
        <v>attribute tolerance '5 %';</v>
      </c>
      <c r="AW9" t="str">
        <f t="shared" si="10"/>
        <v>attribute rcwv '0.2 V';</v>
      </c>
      <c r="AX9" t="str">
        <f t="shared" si="11"/>
        <v>attribute max_v '30 V';</v>
      </c>
      <c r="AY9" t="str">
        <f t="shared" si="12"/>
        <v>attribute power_v '0.03 W @ 70 C';</v>
      </c>
      <c r="AZ9" t="str">
        <f t="shared" si="13"/>
        <v>attribute tcr '-100 to +600';</v>
      </c>
      <c r="BA9" t="str">
        <f t="shared" si="14"/>
        <v>attribute size '01005';</v>
      </c>
      <c r="BB9" t="str">
        <f t="shared" si="15"/>
        <v>attribute operating_temp '-55 to +125 C';</v>
      </c>
      <c r="BC9" t="str">
        <f t="shared" si="16"/>
        <v>attribute pkg_code '1R5';</v>
      </c>
      <c r="BD9" t="str">
        <f t="shared" si="17"/>
        <v>attribute aec-q200 '—';</v>
      </c>
      <c r="BF9" t="str">
        <f t="shared" si="18"/>
        <v>attribute mfg 'Panasonic';</v>
      </c>
      <c r="BG9" t="str">
        <f t="shared" si="19"/>
        <v>attribute mpn 'ERJXGNJ1R5Y';</v>
      </c>
    </row>
    <row r="10" spans="1:59" x14ac:dyDescent="0.3">
      <c r="A10" t="s">
        <v>28</v>
      </c>
      <c r="B10" t="s">
        <v>64</v>
      </c>
      <c r="C10" t="s">
        <v>65</v>
      </c>
      <c r="D10" t="s">
        <v>66</v>
      </c>
      <c r="E10" t="s">
        <v>32</v>
      </c>
      <c r="F10" t="s">
        <v>32</v>
      </c>
      <c r="G10" t="s">
        <v>67</v>
      </c>
      <c r="H10">
        <v>0</v>
      </c>
      <c r="I10">
        <v>2.1000000000000001E-2</v>
      </c>
      <c r="J10">
        <v>0</v>
      </c>
      <c r="K10">
        <v>20000</v>
      </c>
      <c r="L10" t="s">
        <v>50</v>
      </c>
      <c r="M10" t="s">
        <v>35</v>
      </c>
      <c r="N10" t="s">
        <v>36</v>
      </c>
      <c r="O10" t="s">
        <v>68</v>
      </c>
      <c r="P10" t="s">
        <v>38</v>
      </c>
      <c r="Q10" t="s">
        <v>39</v>
      </c>
      <c r="R10" t="s">
        <v>40</v>
      </c>
      <c r="S10" t="s">
        <v>41</v>
      </c>
      <c r="T10" t="s">
        <v>42</v>
      </c>
      <c r="U10" t="s">
        <v>43</v>
      </c>
      <c r="V10" t="s">
        <v>44</v>
      </c>
      <c r="W10">
        <v>1005</v>
      </c>
      <c r="X10" t="s">
        <v>41</v>
      </c>
      <c r="Y10" t="s">
        <v>45</v>
      </c>
      <c r="Z10" t="s">
        <v>46</v>
      </c>
      <c r="AA10">
        <v>2</v>
      </c>
      <c r="AB10" t="s">
        <v>41</v>
      </c>
      <c r="AC10" t="str">
        <f t="shared" si="2"/>
        <v>XGN</v>
      </c>
      <c r="AD10" s="3">
        <f t="shared" si="3"/>
        <v>1.6</v>
      </c>
      <c r="AE10" s="3" t="str">
        <f t="shared" si="1"/>
        <v>1.60 R</v>
      </c>
      <c r="AF10" t="str">
        <f>SUBSTITUTE(SUBSTITUTE(P10,"±",""),"%"," %")</f>
        <v>5 %</v>
      </c>
      <c r="AG10" t="str">
        <f>ROUND(MIN(SQRT(AD10*VALUE(LEFT(AI10,FIND("W",AI10)-2))),AP10),1)&amp;" V"</f>
        <v>0.2 V</v>
      </c>
      <c r="AH10" t="s">
        <v>5298</v>
      </c>
      <c r="AI10" t="str">
        <f>SUBSTITUTE(LEFT(Q10,FIND("W,",Q10)),"W"," W @ 70 C")</f>
        <v>0.03 W @ 70 C</v>
      </c>
      <c r="AJ10" t="str">
        <f>SUBSTITUTE((SUBSTITUTE(T10,"ppm/°C","")),"/ "," to ")</f>
        <v>-100 to +600</v>
      </c>
      <c r="AK10" t="str">
        <f>LEFT(V10,FIND(" ",V10)-1)</f>
        <v>01005</v>
      </c>
      <c r="AL10" t="str">
        <f>SUBSTITUTE(SUBSTITUTE(U10,"°C ~ "," to +"),"°C"," C")</f>
        <v>-55 to +125 C</v>
      </c>
      <c r="AM10" s="2" t="str">
        <f t="shared" si="4"/>
        <v>1R6</v>
      </c>
      <c r="AN10" t="str">
        <f>IF(X10="-","—","Grade 0")</f>
        <v>—</v>
      </c>
      <c r="AO10" s="2" t="str">
        <f t="shared" si="5"/>
        <v>1R60</v>
      </c>
      <c r="AP10">
        <v>15</v>
      </c>
      <c r="AQ10" t="s">
        <v>5289</v>
      </c>
      <c r="AR10" t="str">
        <f t="shared" si="6"/>
        <v>ERJXGNJ1R6Y</v>
      </c>
      <c r="AT10" t="str">
        <f t="shared" si="7"/>
        <v>technology 1.60R;</v>
      </c>
      <c r="AU10" t="str">
        <f t="shared" si="8"/>
        <v>attribute value '1.60 R';</v>
      </c>
      <c r="AV10" t="str">
        <f t="shared" si="9"/>
        <v>attribute tolerance '5 %';</v>
      </c>
      <c r="AW10" t="str">
        <f t="shared" si="10"/>
        <v>attribute rcwv '0.2 V';</v>
      </c>
      <c r="AX10" t="str">
        <f t="shared" si="11"/>
        <v>attribute max_v '30 V';</v>
      </c>
      <c r="AY10" t="str">
        <f t="shared" si="12"/>
        <v>attribute power_v '0.03 W @ 70 C';</v>
      </c>
      <c r="AZ10" t="str">
        <f t="shared" si="13"/>
        <v>attribute tcr '-100 to +600';</v>
      </c>
      <c r="BA10" t="str">
        <f t="shared" si="14"/>
        <v>attribute size '01005';</v>
      </c>
      <c r="BB10" t="str">
        <f t="shared" si="15"/>
        <v>attribute operating_temp '-55 to +125 C';</v>
      </c>
      <c r="BC10" t="str">
        <f t="shared" si="16"/>
        <v>attribute pkg_code '1R6';</v>
      </c>
      <c r="BD10" t="str">
        <f t="shared" si="17"/>
        <v>attribute aec-q200 '—';</v>
      </c>
      <c r="BF10" t="str">
        <f t="shared" si="18"/>
        <v>attribute mfg 'Panasonic';</v>
      </c>
      <c r="BG10" t="str">
        <f t="shared" si="19"/>
        <v>attribute mpn 'ERJXGNJ1R6Y';</v>
      </c>
    </row>
    <row r="11" spans="1:59" x14ac:dyDescent="0.3">
      <c r="A11" t="s">
        <v>28</v>
      </c>
      <c r="B11" t="s">
        <v>29</v>
      </c>
      <c r="C11" t="s">
        <v>69</v>
      </c>
      <c r="D11" t="s">
        <v>70</v>
      </c>
      <c r="E11" t="s">
        <v>32</v>
      </c>
      <c r="F11" t="s">
        <v>32</v>
      </c>
      <c r="G11" t="s">
        <v>71</v>
      </c>
      <c r="H11" s="1">
        <v>19980</v>
      </c>
      <c r="I11">
        <v>0.2</v>
      </c>
      <c r="J11">
        <v>0</v>
      </c>
      <c r="K11">
        <v>1</v>
      </c>
      <c r="L11" t="s">
        <v>34</v>
      </c>
      <c r="M11" t="s">
        <v>35</v>
      </c>
      <c r="N11" t="s">
        <v>36</v>
      </c>
      <c r="O11" t="s">
        <v>72</v>
      </c>
      <c r="P11" t="s">
        <v>38</v>
      </c>
      <c r="Q11" t="s">
        <v>39</v>
      </c>
      <c r="R11" t="s">
        <v>40</v>
      </c>
      <c r="S11" t="s">
        <v>41</v>
      </c>
      <c r="T11" t="s">
        <v>42</v>
      </c>
      <c r="U11" t="s">
        <v>43</v>
      </c>
      <c r="V11" t="s">
        <v>44</v>
      </c>
      <c r="W11">
        <v>1005</v>
      </c>
      <c r="X11" t="s">
        <v>41</v>
      </c>
      <c r="Y11" t="s">
        <v>45</v>
      </c>
      <c r="Z11" t="s">
        <v>46</v>
      </c>
      <c r="AA11">
        <v>2</v>
      </c>
      <c r="AB11" t="s">
        <v>41</v>
      </c>
      <c r="AC11" t="str">
        <f t="shared" si="2"/>
        <v>XGN</v>
      </c>
      <c r="AD11" s="3">
        <f t="shared" si="3"/>
        <v>1.8</v>
      </c>
      <c r="AE11" s="3" t="str">
        <f t="shared" si="1"/>
        <v>1.80 R</v>
      </c>
      <c r="AF11" t="str">
        <f>SUBSTITUTE(SUBSTITUTE(P11,"±",""),"%"," %")</f>
        <v>5 %</v>
      </c>
      <c r="AG11" t="str">
        <f>ROUND(MIN(SQRT(AD11*VALUE(LEFT(AI11,FIND("W",AI11)-2))),AP11),1)&amp;" V"</f>
        <v>0.2 V</v>
      </c>
      <c r="AH11" t="s">
        <v>5298</v>
      </c>
      <c r="AI11" t="str">
        <f>SUBSTITUTE(LEFT(Q11,FIND("W,",Q11)),"W"," W @ 70 C")</f>
        <v>0.03 W @ 70 C</v>
      </c>
      <c r="AJ11" t="str">
        <f>SUBSTITUTE((SUBSTITUTE(T11,"ppm/°C","")),"/ "," to ")</f>
        <v>-100 to +600</v>
      </c>
      <c r="AK11" t="str">
        <f>LEFT(V11,FIND(" ",V11)-1)</f>
        <v>01005</v>
      </c>
      <c r="AL11" t="str">
        <f>SUBSTITUTE(SUBSTITUTE(U11,"°C ~ "," to +"),"°C"," C")</f>
        <v>-55 to +125 C</v>
      </c>
      <c r="AM11" s="2" t="str">
        <f t="shared" si="4"/>
        <v>1R8</v>
      </c>
      <c r="AN11" t="str">
        <f>IF(X11="-","—","Grade 0")</f>
        <v>—</v>
      </c>
      <c r="AO11" s="2" t="str">
        <f t="shared" si="5"/>
        <v>1R80</v>
      </c>
      <c r="AP11">
        <v>15</v>
      </c>
      <c r="AQ11" t="s">
        <v>5289</v>
      </c>
      <c r="AR11" t="str">
        <f t="shared" si="6"/>
        <v>ERJXGNJ1R8Y</v>
      </c>
      <c r="AT11" t="str">
        <f t="shared" si="7"/>
        <v>technology 1.80R;</v>
      </c>
      <c r="AU11" t="str">
        <f t="shared" si="8"/>
        <v>attribute value '1.80 R';</v>
      </c>
      <c r="AV11" t="str">
        <f t="shared" si="9"/>
        <v>attribute tolerance '5 %';</v>
      </c>
      <c r="AW11" t="str">
        <f t="shared" si="10"/>
        <v>attribute rcwv '0.2 V';</v>
      </c>
      <c r="AX11" t="str">
        <f t="shared" si="11"/>
        <v>attribute max_v '30 V';</v>
      </c>
      <c r="AY11" t="str">
        <f t="shared" si="12"/>
        <v>attribute power_v '0.03 W @ 70 C';</v>
      </c>
      <c r="AZ11" t="str">
        <f t="shared" si="13"/>
        <v>attribute tcr '-100 to +600';</v>
      </c>
      <c r="BA11" t="str">
        <f t="shared" si="14"/>
        <v>attribute size '01005';</v>
      </c>
      <c r="BB11" t="str">
        <f t="shared" si="15"/>
        <v>attribute operating_temp '-55 to +125 C';</v>
      </c>
      <c r="BC11" t="str">
        <f t="shared" si="16"/>
        <v>attribute pkg_code '1R8';</v>
      </c>
      <c r="BD11" t="str">
        <f t="shared" si="17"/>
        <v>attribute aec-q200 '—';</v>
      </c>
      <c r="BF11" t="str">
        <f t="shared" si="18"/>
        <v>attribute mfg 'Panasonic';</v>
      </c>
      <c r="BG11" t="str">
        <f t="shared" si="19"/>
        <v>attribute mpn 'ERJXGNJ1R8Y';</v>
      </c>
    </row>
    <row r="12" spans="1:59" x14ac:dyDescent="0.3">
      <c r="A12" t="s">
        <v>28</v>
      </c>
      <c r="B12" t="s">
        <v>29</v>
      </c>
      <c r="C12" t="s">
        <v>73</v>
      </c>
      <c r="D12" t="s">
        <v>74</v>
      </c>
      <c r="E12" t="s">
        <v>32</v>
      </c>
      <c r="F12" t="s">
        <v>32</v>
      </c>
      <c r="G12" t="s">
        <v>75</v>
      </c>
      <c r="H12">
        <v>0</v>
      </c>
      <c r="I12">
        <v>2.1000000000000001E-2</v>
      </c>
      <c r="J12">
        <v>0</v>
      </c>
      <c r="K12">
        <v>20000</v>
      </c>
      <c r="L12" t="s">
        <v>50</v>
      </c>
      <c r="M12" t="s">
        <v>35</v>
      </c>
      <c r="N12" t="s">
        <v>36</v>
      </c>
      <c r="O12" t="s">
        <v>76</v>
      </c>
      <c r="P12" t="s">
        <v>38</v>
      </c>
      <c r="Q12" t="s">
        <v>39</v>
      </c>
      <c r="R12" t="s">
        <v>40</v>
      </c>
      <c r="S12" t="s">
        <v>41</v>
      </c>
      <c r="T12" t="s">
        <v>42</v>
      </c>
      <c r="U12" t="s">
        <v>43</v>
      </c>
      <c r="V12" t="s">
        <v>44</v>
      </c>
      <c r="W12">
        <v>1005</v>
      </c>
      <c r="X12" t="s">
        <v>41</v>
      </c>
      <c r="Y12" t="s">
        <v>45</v>
      </c>
      <c r="Z12" t="s">
        <v>46</v>
      </c>
      <c r="AA12">
        <v>2</v>
      </c>
      <c r="AB12" t="s">
        <v>41</v>
      </c>
      <c r="AC12" t="str">
        <f t="shared" si="2"/>
        <v>XGN</v>
      </c>
      <c r="AD12" s="3">
        <f t="shared" si="3"/>
        <v>2</v>
      </c>
      <c r="AE12" s="3" t="str">
        <f t="shared" si="1"/>
        <v>2.00 R</v>
      </c>
      <c r="AF12" t="str">
        <f>SUBSTITUTE(SUBSTITUTE(P12,"±",""),"%"," %")</f>
        <v>5 %</v>
      </c>
      <c r="AG12" t="str">
        <f>ROUND(MIN(SQRT(AD12*VALUE(LEFT(AI12,FIND("W",AI12)-2))),AP12),1)&amp;" V"</f>
        <v>0.2 V</v>
      </c>
      <c r="AH12" t="s">
        <v>5298</v>
      </c>
      <c r="AI12" t="str">
        <f>SUBSTITUTE(LEFT(Q12,FIND("W,",Q12)),"W"," W @ 70 C")</f>
        <v>0.03 W @ 70 C</v>
      </c>
      <c r="AJ12" t="str">
        <f>SUBSTITUTE((SUBSTITUTE(T12,"ppm/°C","")),"/ "," to ")</f>
        <v>-100 to +600</v>
      </c>
      <c r="AK12" t="str">
        <f>LEFT(V12,FIND(" ",V12)-1)</f>
        <v>01005</v>
      </c>
      <c r="AL12" t="str">
        <f>SUBSTITUTE(SUBSTITUTE(U12,"°C ~ "," to +"),"°C"," C")</f>
        <v>-55 to +125 C</v>
      </c>
      <c r="AM12" s="2" t="str">
        <f t="shared" si="4"/>
        <v>2R0</v>
      </c>
      <c r="AN12" t="str">
        <f>IF(X12="-","—","Grade 0")</f>
        <v>—</v>
      </c>
      <c r="AO12" s="2" t="str">
        <f t="shared" si="5"/>
        <v>2R00</v>
      </c>
      <c r="AP12">
        <v>15</v>
      </c>
      <c r="AQ12" t="s">
        <v>5289</v>
      </c>
      <c r="AR12" t="str">
        <f t="shared" si="6"/>
        <v>ERJXGNJ2R0Y</v>
      </c>
      <c r="AT12" t="str">
        <f t="shared" si="7"/>
        <v>technology 2.00R;</v>
      </c>
      <c r="AU12" t="str">
        <f t="shared" si="8"/>
        <v>attribute value '2.00 R';</v>
      </c>
      <c r="AV12" t="str">
        <f t="shared" si="9"/>
        <v>attribute tolerance '5 %';</v>
      </c>
      <c r="AW12" t="str">
        <f t="shared" si="10"/>
        <v>attribute rcwv '0.2 V';</v>
      </c>
      <c r="AX12" t="str">
        <f t="shared" si="11"/>
        <v>attribute max_v '30 V';</v>
      </c>
      <c r="AY12" t="str">
        <f t="shared" si="12"/>
        <v>attribute power_v '0.03 W @ 70 C';</v>
      </c>
      <c r="AZ12" t="str">
        <f t="shared" si="13"/>
        <v>attribute tcr '-100 to +600';</v>
      </c>
      <c r="BA12" t="str">
        <f t="shared" si="14"/>
        <v>attribute size '01005';</v>
      </c>
      <c r="BB12" t="str">
        <f t="shared" si="15"/>
        <v>attribute operating_temp '-55 to +125 C';</v>
      </c>
      <c r="BC12" t="str">
        <f t="shared" si="16"/>
        <v>attribute pkg_code '2R0';</v>
      </c>
      <c r="BD12" t="str">
        <f t="shared" si="17"/>
        <v>attribute aec-q200 '—';</v>
      </c>
      <c r="BF12" t="str">
        <f t="shared" si="18"/>
        <v>attribute mfg 'Panasonic';</v>
      </c>
      <c r="BG12" t="str">
        <f t="shared" si="19"/>
        <v>attribute mpn 'ERJXGNJ2R0Y';</v>
      </c>
    </row>
    <row r="13" spans="1:59" x14ac:dyDescent="0.3">
      <c r="A13" t="s">
        <v>28</v>
      </c>
      <c r="B13" t="s">
        <v>29</v>
      </c>
      <c r="C13" t="s">
        <v>77</v>
      </c>
      <c r="D13" t="s">
        <v>78</v>
      </c>
      <c r="E13" t="s">
        <v>32</v>
      </c>
      <c r="F13" t="s">
        <v>32</v>
      </c>
      <c r="G13" t="s">
        <v>79</v>
      </c>
      <c r="H13" s="1">
        <v>19900</v>
      </c>
      <c r="I13">
        <v>0.2</v>
      </c>
      <c r="J13">
        <v>0</v>
      </c>
      <c r="K13">
        <v>1</v>
      </c>
      <c r="L13" t="s">
        <v>34</v>
      </c>
      <c r="M13" t="s">
        <v>35</v>
      </c>
      <c r="N13" t="s">
        <v>36</v>
      </c>
      <c r="O13" t="s">
        <v>80</v>
      </c>
      <c r="P13" t="s">
        <v>38</v>
      </c>
      <c r="Q13" t="s">
        <v>39</v>
      </c>
      <c r="R13" t="s">
        <v>40</v>
      </c>
      <c r="S13" t="s">
        <v>41</v>
      </c>
      <c r="T13" t="s">
        <v>42</v>
      </c>
      <c r="U13" t="s">
        <v>43</v>
      </c>
      <c r="V13" t="s">
        <v>44</v>
      </c>
      <c r="W13">
        <v>1005</v>
      </c>
      <c r="X13" t="s">
        <v>41</v>
      </c>
      <c r="Y13" t="s">
        <v>45</v>
      </c>
      <c r="Z13" t="s">
        <v>46</v>
      </c>
      <c r="AA13">
        <v>2</v>
      </c>
      <c r="AB13" t="s">
        <v>41</v>
      </c>
      <c r="AC13" t="str">
        <f t="shared" si="2"/>
        <v>XGN</v>
      </c>
      <c r="AD13" s="3">
        <f t="shared" si="3"/>
        <v>2.2000000000000002</v>
      </c>
      <c r="AE13" s="3" t="str">
        <f t="shared" si="1"/>
        <v>2.20 R</v>
      </c>
      <c r="AF13" t="str">
        <f>SUBSTITUTE(SUBSTITUTE(P13,"±",""),"%"," %")</f>
        <v>5 %</v>
      </c>
      <c r="AG13" t="str">
        <f>ROUND(MIN(SQRT(AD13*VALUE(LEFT(AI13,FIND("W",AI13)-2))),AP13),1)&amp;" V"</f>
        <v>0.3 V</v>
      </c>
      <c r="AH13" t="s">
        <v>5298</v>
      </c>
      <c r="AI13" t="str">
        <f>SUBSTITUTE(LEFT(Q13,FIND("W,",Q13)),"W"," W @ 70 C")</f>
        <v>0.03 W @ 70 C</v>
      </c>
      <c r="AJ13" t="str">
        <f>SUBSTITUTE((SUBSTITUTE(T13,"ppm/°C","")),"/ "," to ")</f>
        <v>-100 to +600</v>
      </c>
      <c r="AK13" t="str">
        <f>LEFT(V13,FIND(" ",V13)-1)</f>
        <v>01005</v>
      </c>
      <c r="AL13" t="str">
        <f>SUBSTITUTE(SUBSTITUTE(U13,"°C ~ "," to +"),"°C"," C")</f>
        <v>-55 to +125 C</v>
      </c>
      <c r="AM13" s="2" t="str">
        <f t="shared" si="4"/>
        <v>2R2</v>
      </c>
      <c r="AN13" t="str">
        <f>IF(X13="-","—","Grade 0")</f>
        <v>—</v>
      </c>
      <c r="AO13" s="2" t="str">
        <f t="shared" si="5"/>
        <v>2R20</v>
      </c>
      <c r="AP13">
        <v>15</v>
      </c>
      <c r="AQ13" t="s">
        <v>5289</v>
      </c>
      <c r="AR13" t="str">
        <f t="shared" si="6"/>
        <v>ERJXGNJ2R2Y</v>
      </c>
      <c r="AT13" t="str">
        <f t="shared" si="7"/>
        <v>technology 2.20R;</v>
      </c>
      <c r="AU13" t="str">
        <f t="shared" si="8"/>
        <v>attribute value '2.20 R';</v>
      </c>
      <c r="AV13" t="str">
        <f t="shared" si="9"/>
        <v>attribute tolerance '5 %';</v>
      </c>
      <c r="AW13" t="str">
        <f t="shared" si="10"/>
        <v>attribute rcwv '0.3 V';</v>
      </c>
      <c r="AX13" t="str">
        <f t="shared" si="11"/>
        <v>attribute max_v '30 V';</v>
      </c>
      <c r="AY13" t="str">
        <f t="shared" si="12"/>
        <v>attribute power_v '0.03 W @ 70 C';</v>
      </c>
      <c r="AZ13" t="str">
        <f t="shared" si="13"/>
        <v>attribute tcr '-100 to +600';</v>
      </c>
      <c r="BA13" t="str">
        <f t="shared" si="14"/>
        <v>attribute size '01005';</v>
      </c>
      <c r="BB13" t="str">
        <f t="shared" si="15"/>
        <v>attribute operating_temp '-55 to +125 C';</v>
      </c>
      <c r="BC13" t="str">
        <f t="shared" si="16"/>
        <v>attribute pkg_code '2R2';</v>
      </c>
      <c r="BD13" t="str">
        <f t="shared" si="17"/>
        <v>attribute aec-q200 '—';</v>
      </c>
      <c r="BF13" t="str">
        <f t="shared" si="18"/>
        <v>attribute mfg 'Panasonic';</v>
      </c>
      <c r="BG13" t="str">
        <f t="shared" si="19"/>
        <v>attribute mpn 'ERJXGNJ2R2Y';</v>
      </c>
    </row>
    <row r="14" spans="1:59" x14ac:dyDescent="0.3">
      <c r="A14" t="s">
        <v>28</v>
      </c>
      <c r="B14" t="s">
        <v>29</v>
      </c>
      <c r="C14" t="s">
        <v>81</v>
      </c>
      <c r="D14" t="s">
        <v>82</v>
      </c>
      <c r="E14" t="s">
        <v>32</v>
      </c>
      <c r="F14" t="s">
        <v>32</v>
      </c>
      <c r="G14" t="s">
        <v>83</v>
      </c>
      <c r="H14">
        <v>0</v>
      </c>
      <c r="I14">
        <v>2.1000000000000001E-2</v>
      </c>
      <c r="J14">
        <v>0</v>
      </c>
      <c r="K14">
        <v>20000</v>
      </c>
      <c r="L14" t="s">
        <v>50</v>
      </c>
      <c r="M14" t="s">
        <v>35</v>
      </c>
      <c r="N14" t="s">
        <v>36</v>
      </c>
      <c r="O14" t="s">
        <v>84</v>
      </c>
      <c r="P14" t="s">
        <v>38</v>
      </c>
      <c r="Q14" t="s">
        <v>39</v>
      </c>
      <c r="R14" t="s">
        <v>40</v>
      </c>
      <c r="S14" t="s">
        <v>41</v>
      </c>
      <c r="T14" t="s">
        <v>42</v>
      </c>
      <c r="U14" t="s">
        <v>43</v>
      </c>
      <c r="V14" t="s">
        <v>44</v>
      </c>
      <c r="W14">
        <v>1005</v>
      </c>
      <c r="X14" t="s">
        <v>41</v>
      </c>
      <c r="Y14" t="s">
        <v>45</v>
      </c>
      <c r="Z14" t="s">
        <v>46</v>
      </c>
      <c r="AA14">
        <v>2</v>
      </c>
      <c r="AB14" t="s">
        <v>41</v>
      </c>
      <c r="AC14" t="str">
        <f t="shared" si="2"/>
        <v>XGN</v>
      </c>
      <c r="AD14" s="3">
        <f t="shared" si="3"/>
        <v>2.4</v>
      </c>
      <c r="AE14" s="3" t="str">
        <f t="shared" si="1"/>
        <v>2.40 R</v>
      </c>
      <c r="AF14" t="str">
        <f>SUBSTITUTE(SUBSTITUTE(P14,"±",""),"%"," %")</f>
        <v>5 %</v>
      </c>
      <c r="AG14" t="str">
        <f>ROUND(MIN(SQRT(AD14*VALUE(LEFT(AI14,FIND("W",AI14)-2))),AP14),1)&amp;" V"</f>
        <v>0.3 V</v>
      </c>
      <c r="AH14" t="s">
        <v>5298</v>
      </c>
      <c r="AI14" t="str">
        <f>SUBSTITUTE(LEFT(Q14,FIND("W,",Q14)),"W"," W @ 70 C")</f>
        <v>0.03 W @ 70 C</v>
      </c>
      <c r="AJ14" t="str">
        <f>SUBSTITUTE((SUBSTITUTE(T14,"ppm/°C","")),"/ "," to ")</f>
        <v>-100 to +600</v>
      </c>
      <c r="AK14" t="str">
        <f>LEFT(V14,FIND(" ",V14)-1)</f>
        <v>01005</v>
      </c>
      <c r="AL14" t="str">
        <f>SUBSTITUTE(SUBSTITUTE(U14,"°C ~ "," to +"),"°C"," C")</f>
        <v>-55 to +125 C</v>
      </c>
      <c r="AM14" s="2" t="str">
        <f t="shared" si="4"/>
        <v>2R4</v>
      </c>
      <c r="AN14" t="str">
        <f>IF(X14="-","—","Grade 0")</f>
        <v>—</v>
      </c>
      <c r="AO14" s="2" t="str">
        <f t="shared" si="5"/>
        <v>2R40</v>
      </c>
      <c r="AP14">
        <v>15</v>
      </c>
      <c r="AQ14" t="s">
        <v>5289</v>
      </c>
      <c r="AR14" t="str">
        <f t="shared" si="6"/>
        <v>ERJXGNJ2R4Y</v>
      </c>
      <c r="AT14" t="str">
        <f t="shared" si="7"/>
        <v>technology 2.40R;</v>
      </c>
      <c r="AU14" t="str">
        <f t="shared" si="8"/>
        <v>attribute value '2.40 R';</v>
      </c>
      <c r="AV14" t="str">
        <f t="shared" si="9"/>
        <v>attribute tolerance '5 %';</v>
      </c>
      <c r="AW14" t="str">
        <f t="shared" si="10"/>
        <v>attribute rcwv '0.3 V';</v>
      </c>
      <c r="AX14" t="str">
        <f t="shared" si="11"/>
        <v>attribute max_v '30 V';</v>
      </c>
      <c r="AY14" t="str">
        <f t="shared" si="12"/>
        <v>attribute power_v '0.03 W @ 70 C';</v>
      </c>
      <c r="AZ14" t="str">
        <f t="shared" si="13"/>
        <v>attribute tcr '-100 to +600';</v>
      </c>
      <c r="BA14" t="str">
        <f t="shared" si="14"/>
        <v>attribute size '01005';</v>
      </c>
      <c r="BB14" t="str">
        <f t="shared" si="15"/>
        <v>attribute operating_temp '-55 to +125 C';</v>
      </c>
      <c r="BC14" t="str">
        <f t="shared" si="16"/>
        <v>attribute pkg_code '2R4';</v>
      </c>
      <c r="BD14" t="str">
        <f t="shared" si="17"/>
        <v>attribute aec-q200 '—';</v>
      </c>
      <c r="BF14" t="str">
        <f t="shared" si="18"/>
        <v>attribute mfg 'Panasonic';</v>
      </c>
      <c r="BG14" t="str">
        <f t="shared" si="19"/>
        <v>attribute mpn 'ERJXGNJ2R4Y';</v>
      </c>
    </row>
    <row r="15" spans="1:59" x14ac:dyDescent="0.3">
      <c r="A15" t="s">
        <v>28</v>
      </c>
      <c r="B15" t="s">
        <v>29</v>
      </c>
      <c r="C15" t="s">
        <v>85</v>
      </c>
      <c r="D15" t="s">
        <v>86</v>
      </c>
      <c r="E15" t="s">
        <v>32</v>
      </c>
      <c r="F15" t="s">
        <v>32</v>
      </c>
      <c r="G15" t="s">
        <v>87</v>
      </c>
      <c r="H15" s="1">
        <v>20000</v>
      </c>
      <c r="I15">
        <v>0.2</v>
      </c>
      <c r="J15">
        <v>0</v>
      </c>
      <c r="K15">
        <v>1</v>
      </c>
      <c r="L15" t="s">
        <v>34</v>
      </c>
      <c r="M15" t="s">
        <v>35</v>
      </c>
      <c r="N15" t="s">
        <v>36</v>
      </c>
      <c r="O15" t="s">
        <v>88</v>
      </c>
      <c r="P15" t="s">
        <v>38</v>
      </c>
      <c r="Q15" t="s">
        <v>39</v>
      </c>
      <c r="R15" t="s">
        <v>40</v>
      </c>
      <c r="S15" t="s">
        <v>41</v>
      </c>
      <c r="T15" t="s">
        <v>42</v>
      </c>
      <c r="U15" t="s">
        <v>43</v>
      </c>
      <c r="V15" t="s">
        <v>44</v>
      </c>
      <c r="W15">
        <v>1005</v>
      </c>
      <c r="X15" t="s">
        <v>41</v>
      </c>
      <c r="Y15" t="s">
        <v>45</v>
      </c>
      <c r="Z15" t="s">
        <v>46</v>
      </c>
      <c r="AA15">
        <v>2</v>
      </c>
      <c r="AB15" t="s">
        <v>41</v>
      </c>
      <c r="AC15" t="str">
        <f t="shared" si="2"/>
        <v>XGN</v>
      </c>
      <c r="AD15" s="3">
        <f t="shared" si="3"/>
        <v>2.7</v>
      </c>
      <c r="AE15" s="3" t="str">
        <f t="shared" si="1"/>
        <v>2.70 R</v>
      </c>
      <c r="AF15" t="str">
        <f>SUBSTITUTE(SUBSTITUTE(P15,"±",""),"%"," %")</f>
        <v>5 %</v>
      </c>
      <c r="AG15" t="str">
        <f>ROUND(MIN(SQRT(AD15*VALUE(LEFT(AI15,FIND("W",AI15)-2))),AP15),1)&amp;" V"</f>
        <v>0.3 V</v>
      </c>
      <c r="AH15" t="s">
        <v>5298</v>
      </c>
      <c r="AI15" t="str">
        <f>SUBSTITUTE(LEFT(Q15,FIND("W,",Q15)),"W"," W @ 70 C")</f>
        <v>0.03 W @ 70 C</v>
      </c>
      <c r="AJ15" t="str">
        <f>SUBSTITUTE((SUBSTITUTE(T15,"ppm/°C","")),"/ "," to ")</f>
        <v>-100 to +600</v>
      </c>
      <c r="AK15" t="str">
        <f>LEFT(V15,FIND(" ",V15)-1)</f>
        <v>01005</v>
      </c>
      <c r="AL15" t="str">
        <f>SUBSTITUTE(SUBSTITUTE(U15,"°C ~ "," to +"),"°C"," C")</f>
        <v>-55 to +125 C</v>
      </c>
      <c r="AM15" s="2" t="str">
        <f t="shared" si="4"/>
        <v>2R7</v>
      </c>
      <c r="AN15" t="str">
        <f>IF(X15="-","—","Grade 0")</f>
        <v>—</v>
      </c>
      <c r="AO15" s="2" t="str">
        <f t="shared" si="5"/>
        <v>2R70</v>
      </c>
      <c r="AP15">
        <v>15</v>
      </c>
      <c r="AQ15" t="s">
        <v>5289</v>
      </c>
      <c r="AR15" t="str">
        <f t="shared" si="6"/>
        <v>ERJXGNJ2R7Y</v>
      </c>
      <c r="AT15" t="str">
        <f t="shared" si="7"/>
        <v>technology 2.70R;</v>
      </c>
      <c r="AU15" t="str">
        <f t="shared" si="8"/>
        <v>attribute value '2.70 R';</v>
      </c>
      <c r="AV15" t="str">
        <f t="shared" si="9"/>
        <v>attribute tolerance '5 %';</v>
      </c>
      <c r="AW15" t="str">
        <f t="shared" si="10"/>
        <v>attribute rcwv '0.3 V';</v>
      </c>
      <c r="AX15" t="str">
        <f t="shared" si="11"/>
        <v>attribute max_v '30 V';</v>
      </c>
      <c r="AY15" t="str">
        <f t="shared" si="12"/>
        <v>attribute power_v '0.03 W @ 70 C';</v>
      </c>
      <c r="AZ15" t="str">
        <f t="shared" si="13"/>
        <v>attribute tcr '-100 to +600';</v>
      </c>
      <c r="BA15" t="str">
        <f t="shared" si="14"/>
        <v>attribute size '01005';</v>
      </c>
      <c r="BB15" t="str">
        <f t="shared" si="15"/>
        <v>attribute operating_temp '-55 to +125 C';</v>
      </c>
      <c r="BC15" t="str">
        <f t="shared" si="16"/>
        <v>attribute pkg_code '2R7';</v>
      </c>
      <c r="BD15" t="str">
        <f t="shared" si="17"/>
        <v>attribute aec-q200 '—';</v>
      </c>
      <c r="BF15" t="str">
        <f t="shared" si="18"/>
        <v>attribute mfg 'Panasonic';</v>
      </c>
      <c r="BG15" t="str">
        <f t="shared" si="19"/>
        <v>attribute mpn 'ERJXGNJ2R7Y';</v>
      </c>
    </row>
    <row r="16" spans="1:59" x14ac:dyDescent="0.3">
      <c r="A16" t="s">
        <v>28</v>
      </c>
      <c r="B16" t="s">
        <v>29</v>
      </c>
      <c r="C16" t="s">
        <v>89</v>
      </c>
      <c r="D16" t="s">
        <v>90</v>
      </c>
      <c r="E16" t="s">
        <v>32</v>
      </c>
      <c r="F16" t="s">
        <v>32</v>
      </c>
      <c r="G16" t="s">
        <v>91</v>
      </c>
      <c r="H16">
        <v>0</v>
      </c>
      <c r="I16">
        <v>2.1000000000000001E-2</v>
      </c>
      <c r="J16">
        <v>0</v>
      </c>
      <c r="K16">
        <v>20000</v>
      </c>
      <c r="L16" t="s">
        <v>50</v>
      </c>
      <c r="M16" t="s">
        <v>35</v>
      </c>
      <c r="N16" t="s">
        <v>36</v>
      </c>
      <c r="O16" t="s">
        <v>92</v>
      </c>
      <c r="P16" t="s">
        <v>38</v>
      </c>
      <c r="Q16" t="s">
        <v>39</v>
      </c>
      <c r="R16" t="s">
        <v>40</v>
      </c>
      <c r="S16" t="s">
        <v>41</v>
      </c>
      <c r="T16" t="s">
        <v>42</v>
      </c>
      <c r="U16" t="s">
        <v>43</v>
      </c>
      <c r="V16" t="s">
        <v>44</v>
      </c>
      <c r="W16">
        <v>1005</v>
      </c>
      <c r="X16" t="s">
        <v>41</v>
      </c>
      <c r="Y16" t="s">
        <v>45</v>
      </c>
      <c r="Z16" t="s">
        <v>46</v>
      </c>
      <c r="AA16">
        <v>2</v>
      </c>
      <c r="AB16" t="s">
        <v>41</v>
      </c>
      <c r="AC16" t="str">
        <f t="shared" si="2"/>
        <v>XGN</v>
      </c>
      <c r="AD16" s="3">
        <f t="shared" si="3"/>
        <v>3</v>
      </c>
      <c r="AE16" s="3" t="str">
        <f t="shared" si="1"/>
        <v>3.00 R</v>
      </c>
      <c r="AF16" t="str">
        <f>SUBSTITUTE(SUBSTITUTE(P16,"±",""),"%"," %")</f>
        <v>5 %</v>
      </c>
      <c r="AG16" t="str">
        <f>ROUND(MIN(SQRT(AD16*VALUE(LEFT(AI16,FIND("W",AI16)-2))),AP16),1)&amp;" V"</f>
        <v>0.3 V</v>
      </c>
      <c r="AH16" t="s">
        <v>5298</v>
      </c>
      <c r="AI16" t="str">
        <f>SUBSTITUTE(LEFT(Q16,FIND("W,",Q16)),"W"," W @ 70 C")</f>
        <v>0.03 W @ 70 C</v>
      </c>
      <c r="AJ16" t="str">
        <f>SUBSTITUTE((SUBSTITUTE(T16,"ppm/°C","")),"/ "," to ")</f>
        <v>-100 to +600</v>
      </c>
      <c r="AK16" t="str">
        <f>LEFT(V16,FIND(" ",V16)-1)</f>
        <v>01005</v>
      </c>
      <c r="AL16" t="str">
        <f>SUBSTITUTE(SUBSTITUTE(U16,"°C ~ "," to +"),"°C"," C")</f>
        <v>-55 to +125 C</v>
      </c>
      <c r="AM16" s="2" t="str">
        <f t="shared" si="4"/>
        <v>3R0</v>
      </c>
      <c r="AN16" t="str">
        <f>IF(X16="-","—","Grade 0")</f>
        <v>—</v>
      </c>
      <c r="AO16" s="2" t="str">
        <f t="shared" si="5"/>
        <v>3R00</v>
      </c>
      <c r="AP16">
        <v>15</v>
      </c>
      <c r="AQ16" t="s">
        <v>5289</v>
      </c>
      <c r="AR16" t="str">
        <f t="shared" si="6"/>
        <v>ERJXGNJ3R0Y</v>
      </c>
      <c r="AT16" t="str">
        <f t="shared" si="7"/>
        <v>technology 3.00R;</v>
      </c>
      <c r="AU16" t="str">
        <f t="shared" si="8"/>
        <v>attribute value '3.00 R';</v>
      </c>
      <c r="AV16" t="str">
        <f t="shared" si="9"/>
        <v>attribute tolerance '5 %';</v>
      </c>
      <c r="AW16" t="str">
        <f t="shared" si="10"/>
        <v>attribute rcwv '0.3 V';</v>
      </c>
      <c r="AX16" t="str">
        <f t="shared" si="11"/>
        <v>attribute max_v '30 V';</v>
      </c>
      <c r="AY16" t="str">
        <f t="shared" si="12"/>
        <v>attribute power_v '0.03 W @ 70 C';</v>
      </c>
      <c r="AZ16" t="str">
        <f t="shared" si="13"/>
        <v>attribute tcr '-100 to +600';</v>
      </c>
      <c r="BA16" t="str">
        <f t="shared" si="14"/>
        <v>attribute size '01005';</v>
      </c>
      <c r="BB16" t="str">
        <f t="shared" si="15"/>
        <v>attribute operating_temp '-55 to +125 C';</v>
      </c>
      <c r="BC16" t="str">
        <f t="shared" si="16"/>
        <v>attribute pkg_code '3R0';</v>
      </c>
      <c r="BD16" t="str">
        <f t="shared" si="17"/>
        <v>attribute aec-q200 '—';</v>
      </c>
      <c r="BF16" t="str">
        <f t="shared" si="18"/>
        <v>attribute mfg 'Panasonic';</v>
      </c>
      <c r="BG16" t="str">
        <f t="shared" si="19"/>
        <v>attribute mpn 'ERJXGNJ3R0Y';</v>
      </c>
    </row>
    <row r="17" spans="1:59" x14ac:dyDescent="0.3">
      <c r="A17" t="s">
        <v>28</v>
      </c>
      <c r="B17" t="s">
        <v>29</v>
      </c>
      <c r="C17" t="s">
        <v>93</v>
      </c>
      <c r="D17" t="s">
        <v>94</v>
      </c>
      <c r="E17" t="s">
        <v>32</v>
      </c>
      <c r="F17" t="s">
        <v>32</v>
      </c>
      <c r="G17" t="s">
        <v>95</v>
      </c>
      <c r="H17" s="1">
        <v>19990</v>
      </c>
      <c r="I17">
        <v>0.2</v>
      </c>
      <c r="J17">
        <v>0</v>
      </c>
      <c r="K17">
        <v>1</v>
      </c>
      <c r="L17" t="s">
        <v>34</v>
      </c>
      <c r="M17" t="s">
        <v>35</v>
      </c>
      <c r="N17" t="s">
        <v>36</v>
      </c>
      <c r="O17" t="s">
        <v>96</v>
      </c>
      <c r="P17" t="s">
        <v>38</v>
      </c>
      <c r="Q17" t="s">
        <v>39</v>
      </c>
      <c r="R17" t="s">
        <v>40</v>
      </c>
      <c r="S17" t="s">
        <v>41</v>
      </c>
      <c r="T17" t="s">
        <v>42</v>
      </c>
      <c r="U17" t="s">
        <v>43</v>
      </c>
      <c r="V17" t="s">
        <v>44</v>
      </c>
      <c r="W17">
        <v>1005</v>
      </c>
      <c r="X17" t="s">
        <v>41</v>
      </c>
      <c r="Y17" t="s">
        <v>45</v>
      </c>
      <c r="Z17" t="s">
        <v>46</v>
      </c>
      <c r="AA17">
        <v>2</v>
      </c>
      <c r="AB17" t="s">
        <v>41</v>
      </c>
      <c r="AC17" t="str">
        <f t="shared" si="2"/>
        <v>XGN</v>
      </c>
      <c r="AD17" s="3">
        <f t="shared" si="3"/>
        <v>3.3</v>
      </c>
      <c r="AE17" s="3" t="str">
        <f t="shared" si="1"/>
        <v>3.30 R</v>
      </c>
      <c r="AF17" t="str">
        <f>SUBSTITUTE(SUBSTITUTE(P17,"±",""),"%"," %")</f>
        <v>5 %</v>
      </c>
      <c r="AG17" t="str">
        <f>ROUND(MIN(SQRT(AD17*VALUE(LEFT(AI17,FIND("W",AI17)-2))),AP17),1)&amp;" V"</f>
        <v>0.3 V</v>
      </c>
      <c r="AH17" t="s">
        <v>5298</v>
      </c>
      <c r="AI17" t="str">
        <f>SUBSTITUTE(LEFT(Q17,FIND("W,",Q17)),"W"," W @ 70 C")</f>
        <v>0.03 W @ 70 C</v>
      </c>
      <c r="AJ17" t="str">
        <f>SUBSTITUTE((SUBSTITUTE(T17,"ppm/°C","")),"/ "," to ")</f>
        <v>-100 to +600</v>
      </c>
      <c r="AK17" t="str">
        <f>LEFT(V17,FIND(" ",V17)-1)</f>
        <v>01005</v>
      </c>
      <c r="AL17" t="str">
        <f>SUBSTITUTE(SUBSTITUTE(U17,"°C ~ "," to +"),"°C"," C")</f>
        <v>-55 to +125 C</v>
      </c>
      <c r="AM17" s="2" t="str">
        <f t="shared" si="4"/>
        <v>3R3</v>
      </c>
      <c r="AN17" t="str">
        <f>IF(X17="-","—","Grade 0")</f>
        <v>—</v>
      </c>
      <c r="AO17" s="2" t="str">
        <f t="shared" si="5"/>
        <v>3R30</v>
      </c>
      <c r="AP17">
        <v>15</v>
      </c>
      <c r="AQ17" t="s">
        <v>5289</v>
      </c>
      <c r="AR17" t="str">
        <f t="shared" si="6"/>
        <v>ERJXGNJ3R3Y</v>
      </c>
      <c r="AT17" t="str">
        <f t="shared" si="7"/>
        <v>technology 3.30R;</v>
      </c>
      <c r="AU17" t="str">
        <f t="shared" si="8"/>
        <v>attribute value '3.30 R';</v>
      </c>
      <c r="AV17" t="str">
        <f t="shared" si="9"/>
        <v>attribute tolerance '5 %';</v>
      </c>
      <c r="AW17" t="str">
        <f t="shared" si="10"/>
        <v>attribute rcwv '0.3 V';</v>
      </c>
      <c r="AX17" t="str">
        <f t="shared" si="11"/>
        <v>attribute max_v '30 V';</v>
      </c>
      <c r="AY17" t="str">
        <f t="shared" si="12"/>
        <v>attribute power_v '0.03 W @ 70 C';</v>
      </c>
      <c r="AZ17" t="str">
        <f t="shared" si="13"/>
        <v>attribute tcr '-100 to +600';</v>
      </c>
      <c r="BA17" t="str">
        <f t="shared" si="14"/>
        <v>attribute size '01005';</v>
      </c>
      <c r="BB17" t="str">
        <f t="shared" si="15"/>
        <v>attribute operating_temp '-55 to +125 C';</v>
      </c>
      <c r="BC17" t="str">
        <f t="shared" si="16"/>
        <v>attribute pkg_code '3R3';</v>
      </c>
      <c r="BD17" t="str">
        <f t="shared" si="17"/>
        <v>attribute aec-q200 '—';</v>
      </c>
      <c r="BF17" t="str">
        <f t="shared" si="18"/>
        <v>attribute mfg 'Panasonic';</v>
      </c>
      <c r="BG17" t="str">
        <f t="shared" si="19"/>
        <v>attribute mpn 'ERJXGNJ3R3Y';</v>
      </c>
    </row>
    <row r="18" spans="1:59" x14ac:dyDescent="0.3">
      <c r="A18" t="s">
        <v>28</v>
      </c>
      <c r="B18" t="s">
        <v>29</v>
      </c>
      <c r="C18" t="s">
        <v>97</v>
      </c>
      <c r="D18" t="s">
        <v>98</v>
      </c>
      <c r="E18" t="s">
        <v>32</v>
      </c>
      <c r="F18" t="s">
        <v>32</v>
      </c>
      <c r="G18" t="s">
        <v>99</v>
      </c>
      <c r="H18">
        <v>0</v>
      </c>
      <c r="I18">
        <v>2.1000000000000001E-2</v>
      </c>
      <c r="J18">
        <v>0</v>
      </c>
      <c r="K18">
        <v>20000</v>
      </c>
      <c r="L18" t="s">
        <v>50</v>
      </c>
      <c r="M18" t="s">
        <v>35</v>
      </c>
      <c r="N18" t="s">
        <v>36</v>
      </c>
      <c r="O18" t="s">
        <v>100</v>
      </c>
      <c r="P18" t="s">
        <v>38</v>
      </c>
      <c r="Q18" t="s">
        <v>39</v>
      </c>
      <c r="R18" t="s">
        <v>40</v>
      </c>
      <c r="S18" t="s">
        <v>41</v>
      </c>
      <c r="T18" t="s">
        <v>42</v>
      </c>
      <c r="U18" t="s">
        <v>43</v>
      </c>
      <c r="V18" t="s">
        <v>44</v>
      </c>
      <c r="W18">
        <v>1005</v>
      </c>
      <c r="X18" t="s">
        <v>41</v>
      </c>
      <c r="Y18" t="s">
        <v>45</v>
      </c>
      <c r="Z18" t="s">
        <v>46</v>
      </c>
      <c r="AA18">
        <v>2</v>
      </c>
      <c r="AB18" t="s">
        <v>41</v>
      </c>
      <c r="AC18" t="str">
        <f t="shared" si="2"/>
        <v>XGN</v>
      </c>
      <c r="AD18" s="3">
        <f t="shared" si="3"/>
        <v>3.6</v>
      </c>
      <c r="AE18" s="3" t="str">
        <f t="shared" si="1"/>
        <v>3.60 R</v>
      </c>
      <c r="AF18" t="str">
        <f>SUBSTITUTE(SUBSTITUTE(P18,"±",""),"%"," %")</f>
        <v>5 %</v>
      </c>
      <c r="AG18" t="str">
        <f>ROUND(MIN(SQRT(AD18*VALUE(LEFT(AI18,FIND("W",AI18)-2))),AP18),1)&amp;" V"</f>
        <v>0.3 V</v>
      </c>
      <c r="AH18" t="s">
        <v>5298</v>
      </c>
      <c r="AI18" t="str">
        <f>SUBSTITUTE(LEFT(Q18,FIND("W,",Q18)),"W"," W @ 70 C")</f>
        <v>0.03 W @ 70 C</v>
      </c>
      <c r="AJ18" t="str">
        <f>SUBSTITUTE((SUBSTITUTE(T18,"ppm/°C","")),"/ "," to ")</f>
        <v>-100 to +600</v>
      </c>
      <c r="AK18" t="str">
        <f>LEFT(V18,FIND(" ",V18)-1)</f>
        <v>01005</v>
      </c>
      <c r="AL18" t="str">
        <f>SUBSTITUTE(SUBSTITUTE(U18,"°C ~ "," to +"),"°C"," C")</f>
        <v>-55 to +125 C</v>
      </c>
      <c r="AM18" s="2" t="str">
        <f t="shared" si="4"/>
        <v>3R6</v>
      </c>
      <c r="AN18" t="str">
        <f>IF(X18="-","—","Grade 0")</f>
        <v>—</v>
      </c>
      <c r="AO18" s="2" t="str">
        <f t="shared" si="5"/>
        <v>3R60</v>
      </c>
      <c r="AP18">
        <v>15</v>
      </c>
      <c r="AQ18" t="s">
        <v>5289</v>
      </c>
      <c r="AR18" t="str">
        <f t="shared" si="6"/>
        <v>ERJXGNJ3R6Y</v>
      </c>
      <c r="AT18" t="str">
        <f t="shared" si="7"/>
        <v>technology 3.60R;</v>
      </c>
      <c r="AU18" t="str">
        <f t="shared" si="8"/>
        <v>attribute value '3.60 R';</v>
      </c>
      <c r="AV18" t="str">
        <f t="shared" si="9"/>
        <v>attribute tolerance '5 %';</v>
      </c>
      <c r="AW18" t="str">
        <f t="shared" si="10"/>
        <v>attribute rcwv '0.3 V';</v>
      </c>
      <c r="AX18" t="str">
        <f t="shared" si="11"/>
        <v>attribute max_v '30 V';</v>
      </c>
      <c r="AY18" t="str">
        <f t="shared" si="12"/>
        <v>attribute power_v '0.03 W @ 70 C';</v>
      </c>
      <c r="AZ18" t="str">
        <f t="shared" si="13"/>
        <v>attribute tcr '-100 to +600';</v>
      </c>
      <c r="BA18" t="str">
        <f t="shared" si="14"/>
        <v>attribute size '01005';</v>
      </c>
      <c r="BB18" t="str">
        <f t="shared" si="15"/>
        <v>attribute operating_temp '-55 to +125 C';</v>
      </c>
      <c r="BC18" t="str">
        <f t="shared" si="16"/>
        <v>attribute pkg_code '3R6';</v>
      </c>
      <c r="BD18" t="str">
        <f t="shared" si="17"/>
        <v>attribute aec-q200 '—';</v>
      </c>
      <c r="BF18" t="str">
        <f t="shared" si="18"/>
        <v>attribute mfg 'Panasonic';</v>
      </c>
      <c r="BG18" t="str">
        <f t="shared" si="19"/>
        <v>attribute mpn 'ERJXGNJ3R6Y';</v>
      </c>
    </row>
    <row r="19" spans="1:59" x14ac:dyDescent="0.3">
      <c r="A19" t="s">
        <v>28</v>
      </c>
      <c r="B19" t="s">
        <v>29</v>
      </c>
      <c r="C19" t="s">
        <v>101</v>
      </c>
      <c r="D19" t="s">
        <v>102</v>
      </c>
      <c r="E19" t="s">
        <v>32</v>
      </c>
      <c r="F19" t="s">
        <v>32</v>
      </c>
      <c r="G19" t="s">
        <v>103</v>
      </c>
      <c r="H19" s="1">
        <v>18500</v>
      </c>
      <c r="I19">
        <v>0.2</v>
      </c>
      <c r="J19">
        <v>0</v>
      </c>
      <c r="K19">
        <v>1</v>
      </c>
      <c r="L19" t="s">
        <v>34</v>
      </c>
      <c r="M19" t="s">
        <v>35</v>
      </c>
      <c r="N19" t="s">
        <v>36</v>
      </c>
      <c r="O19" t="s">
        <v>104</v>
      </c>
      <c r="P19" t="s">
        <v>38</v>
      </c>
      <c r="Q19" t="s">
        <v>39</v>
      </c>
      <c r="R19" t="s">
        <v>40</v>
      </c>
      <c r="S19" t="s">
        <v>41</v>
      </c>
      <c r="T19" t="s">
        <v>42</v>
      </c>
      <c r="U19" t="s">
        <v>43</v>
      </c>
      <c r="V19" t="s">
        <v>44</v>
      </c>
      <c r="W19">
        <v>1005</v>
      </c>
      <c r="X19" t="s">
        <v>41</v>
      </c>
      <c r="Y19" t="s">
        <v>45</v>
      </c>
      <c r="Z19" t="s">
        <v>46</v>
      </c>
      <c r="AA19">
        <v>2</v>
      </c>
      <c r="AB19" t="s">
        <v>41</v>
      </c>
      <c r="AC19" t="str">
        <f t="shared" si="2"/>
        <v>XGN</v>
      </c>
      <c r="AD19" s="3">
        <f t="shared" si="3"/>
        <v>3.9</v>
      </c>
      <c r="AE19" s="3" t="str">
        <f t="shared" si="1"/>
        <v>3.90 R</v>
      </c>
      <c r="AF19" t="str">
        <f>SUBSTITUTE(SUBSTITUTE(P19,"±",""),"%"," %")</f>
        <v>5 %</v>
      </c>
      <c r="AG19" t="str">
        <f>ROUND(MIN(SQRT(AD19*VALUE(LEFT(AI19,FIND("W",AI19)-2))),AP19),1)&amp;" V"</f>
        <v>0.3 V</v>
      </c>
      <c r="AH19" t="s">
        <v>5298</v>
      </c>
      <c r="AI19" t="str">
        <f>SUBSTITUTE(LEFT(Q19,FIND("W,",Q19)),"W"," W @ 70 C")</f>
        <v>0.03 W @ 70 C</v>
      </c>
      <c r="AJ19" t="str">
        <f>SUBSTITUTE((SUBSTITUTE(T19,"ppm/°C","")),"/ "," to ")</f>
        <v>-100 to +600</v>
      </c>
      <c r="AK19" t="str">
        <f>LEFT(V19,FIND(" ",V19)-1)</f>
        <v>01005</v>
      </c>
      <c r="AL19" t="str">
        <f>SUBSTITUTE(SUBSTITUTE(U19,"°C ~ "," to +"),"°C"," C")</f>
        <v>-55 to +125 C</v>
      </c>
      <c r="AM19" s="2" t="str">
        <f t="shared" si="4"/>
        <v>3R9</v>
      </c>
      <c r="AN19" t="str">
        <f>IF(X19="-","—","Grade 0")</f>
        <v>—</v>
      </c>
      <c r="AO19" s="2" t="str">
        <f t="shared" si="5"/>
        <v>3R90</v>
      </c>
      <c r="AP19">
        <v>15</v>
      </c>
      <c r="AQ19" t="s">
        <v>5289</v>
      </c>
      <c r="AR19" t="str">
        <f t="shared" si="6"/>
        <v>ERJXGNJ3R9Y</v>
      </c>
      <c r="AT19" t="str">
        <f t="shared" si="7"/>
        <v>technology 3.90R;</v>
      </c>
      <c r="AU19" t="str">
        <f t="shared" si="8"/>
        <v>attribute value '3.90 R';</v>
      </c>
      <c r="AV19" t="str">
        <f t="shared" si="9"/>
        <v>attribute tolerance '5 %';</v>
      </c>
      <c r="AW19" t="str">
        <f t="shared" si="10"/>
        <v>attribute rcwv '0.3 V';</v>
      </c>
      <c r="AX19" t="str">
        <f t="shared" si="11"/>
        <v>attribute max_v '30 V';</v>
      </c>
      <c r="AY19" t="str">
        <f t="shared" si="12"/>
        <v>attribute power_v '0.03 W @ 70 C';</v>
      </c>
      <c r="AZ19" t="str">
        <f t="shared" si="13"/>
        <v>attribute tcr '-100 to +600';</v>
      </c>
      <c r="BA19" t="str">
        <f t="shared" si="14"/>
        <v>attribute size '01005';</v>
      </c>
      <c r="BB19" t="str">
        <f t="shared" si="15"/>
        <v>attribute operating_temp '-55 to +125 C';</v>
      </c>
      <c r="BC19" t="str">
        <f t="shared" si="16"/>
        <v>attribute pkg_code '3R9';</v>
      </c>
      <c r="BD19" t="str">
        <f t="shared" si="17"/>
        <v>attribute aec-q200 '—';</v>
      </c>
      <c r="BF19" t="str">
        <f t="shared" si="18"/>
        <v>attribute mfg 'Panasonic';</v>
      </c>
      <c r="BG19" t="str">
        <f t="shared" si="19"/>
        <v>attribute mpn 'ERJXGNJ3R9Y';</v>
      </c>
    </row>
    <row r="20" spans="1:59" x14ac:dyDescent="0.3">
      <c r="A20" t="s">
        <v>28</v>
      </c>
      <c r="B20" t="s">
        <v>29</v>
      </c>
      <c r="C20" t="s">
        <v>105</v>
      </c>
      <c r="D20" t="s">
        <v>106</v>
      </c>
      <c r="E20" t="s">
        <v>32</v>
      </c>
      <c r="F20" t="s">
        <v>32</v>
      </c>
      <c r="G20" t="s">
        <v>107</v>
      </c>
      <c r="H20">
        <v>0</v>
      </c>
      <c r="I20">
        <v>2.1000000000000001E-2</v>
      </c>
      <c r="J20">
        <v>0</v>
      </c>
      <c r="K20">
        <v>20000</v>
      </c>
      <c r="L20" t="s">
        <v>50</v>
      </c>
      <c r="M20" t="s">
        <v>35</v>
      </c>
      <c r="N20" t="s">
        <v>36</v>
      </c>
      <c r="O20" t="s">
        <v>108</v>
      </c>
      <c r="P20" t="s">
        <v>38</v>
      </c>
      <c r="Q20" t="s">
        <v>39</v>
      </c>
      <c r="R20" t="s">
        <v>40</v>
      </c>
      <c r="S20" t="s">
        <v>41</v>
      </c>
      <c r="T20" t="s">
        <v>42</v>
      </c>
      <c r="U20" t="s">
        <v>43</v>
      </c>
      <c r="V20" t="s">
        <v>44</v>
      </c>
      <c r="W20">
        <v>1005</v>
      </c>
      <c r="X20" t="s">
        <v>41</v>
      </c>
      <c r="Y20" t="s">
        <v>45</v>
      </c>
      <c r="Z20" t="s">
        <v>46</v>
      </c>
      <c r="AA20">
        <v>2</v>
      </c>
      <c r="AB20" t="s">
        <v>41</v>
      </c>
      <c r="AC20" t="str">
        <f t="shared" si="2"/>
        <v>XGN</v>
      </c>
      <c r="AD20" s="3">
        <f t="shared" si="3"/>
        <v>4.3</v>
      </c>
      <c r="AE20" s="3" t="str">
        <f t="shared" si="1"/>
        <v>4.30 R</v>
      </c>
      <c r="AF20" t="str">
        <f>SUBSTITUTE(SUBSTITUTE(P20,"±",""),"%"," %")</f>
        <v>5 %</v>
      </c>
      <c r="AG20" t="str">
        <f>ROUND(MIN(SQRT(AD20*VALUE(LEFT(AI20,FIND("W",AI20)-2))),AP20),1)&amp;" V"</f>
        <v>0.4 V</v>
      </c>
      <c r="AH20" t="s">
        <v>5298</v>
      </c>
      <c r="AI20" t="str">
        <f>SUBSTITUTE(LEFT(Q20,FIND("W,",Q20)),"W"," W @ 70 C")</f>
        <v>0.03 W @ 70 C</v>
      </c>
      <c r="AJ20" t="str">
        <f>SUBSTITUTE((SUBSTITUTE(T20,"ppm/°C","")),"/ "," to ")</f>
        <v>-100 to +600</v>
      </c>
      <c r="AK20" t="str">
        <f>LEFT(V20,FIND(" ",V20)-1)</f>
        <v>01005</v>
      </c>
      <c r="AL20" t="str">
        <f>SUBSTITUTE(SUBSTITUTE(U20,"°C ~ "," to +"),"°C"," C")</f>
        <v>-55 to +125 C</v>
      </c>
      <c r="AM20" s="2" t="str">
        <f t="shared" si="4"/>
        <v>4R3</v>
      </c>
      <c r="AN20" t="str">
        <f>IF(X20="-","—","Grade 0")</f>
        <v>—</v>
      </c>
      <c r="AO20" s="2" t="str">
        <f t="shared" si="5"/>
        <v>4R30</v>
      </c>
      <c r="AP20">
        <v>15</v>
      </c>
      <c r="AQ20" t="s">
        <v>5289</v>
      </c>
      <c r="AR20" t="str">
        <f t="shared" si="6"/>
        <v>ERJXGNJ4R3Y</v>
      </c>
      <c r="AT20" t="str">
        <f t="shared" si="7"/>
        <v>technology 4.30R;</v>
      </c>
      <c r="AU20" t="str">
        <f t="shared" si="8"/>
        <v>attribute value '4.30 R';</v>
      </c>
      <c r="AV20" t="str">
        <f t="shared" si="9"/>
        <v>attribute tolerance '5 %';</v>
      </c>
      <c r="AW20" t="str">
        <f t="shared" si="10"/>
        <v>attribute rcwv '0.4 V';</v>
      </c>
      <c r="AX20" t="str">
        <f t="shared" si="11"/>
        <v>attribute max_v '30 V';</v>
      </c>
      <c r="AY20" t="str">
        <f t="shared" si="12"/>
        <v>attribute power_v '0.03 W @ 70 C';</v>
      </c>
      <c r="AZ20" t="str">
        <f t="shared" si="13"/>
        <v>attribute tcr '-100 to +600';</v>
      </c>
      <c r="BA20" t="str">
        <f t="shared" si="14"/>
        <v>attribute size '01005';</v>
      </c>
      <c r="BB20" t="str">
        <f t="shared" si="15"/>
        <v>attribute operating_temp '-55 to +125 C';</v>
      </c>
      <c r="BC20" t="str">
        <f t="shared" si="16"/>
        <v>attribute pkg_code '4R3';</v>
      </c>
      <c r="BD20" t="str">
        <f t="shared" si="17"/>
        <v>attribute aec-q200 '—';</v>
      </c>
      <c r="BF20" t="str">
        <f t="shared" si="18"/>
        <v>attribute mfg 'Panasonic';</v>
      </c>
      <c r="BG20" t="str">
        <f t="shared" si="19"/>
        <v>attribute mpn 'ERJXGNJ4R3Y';</v>
      </c>
    </row>
    <row r="21" spans="1:59" x14ac:dyDescent="0.3">
      <c r="A21" t="s">
        <v>28</v>
      </c>
      <c r="B21" t="s">
        <v>109</v>
      </c>
      <c r="C21" t="s">
        <v>110</v>
      </c>
      <c r="D21" t="s">
        <v>111</v>
      </c>
      <c r="E21" t="s">
        <v>32</v>
      </c>
      <c r="F21" t="s">
        <v>32</v>
      </c>
      <c r="G21" t="s">
        <v>112</v>
      </c>
      <c r="H21" s="1">
        <v>30000</v>
      </c>
      <c r="I21">
        <v>0.2</v>
      </c>
      <c r="J21">
        <v>0</v>
      </c>
      <c r="K21">
        <v>1</v>
      </c>
      <c r="L21" t="s">
        <v>34</v>
      </c>
      <c r="M21" t="s">
        <v>35</v>
      </c>
      <c r="N21" t="s">
        <v>36</v>
      </c>
      <c r="O21" t="s">
        <v>113</v>
      </c>
      <c r="P21" t="s">
        <v>38</v>
      </c>
      <c r="Q21" t="s">
        <v>39</v>
      </c>
      <c r="R21" t="s">
        <v>40</v>
      </c>
      <c r="S21" t="s">
        <v>41</v>
      </c>
      <c r="T21" t="s">
        <v>42</v>
      </c>
      <c r="U21" t="s">
        <v>43</v>
      </c>
      <c r="V21" t="s">
        <v>44</v>
      </c>
      <c r="W21">
        <v>1005</v>
      </c>
      <c r="X21" t="s">
        <v>41</v>
      </c>
      <c r="Y21" t="s">
        <v>45</v>
      </c>
      <c r="Z21" t="s">
        <v>46</v>
      </c>
      <c r="AA21">
        <v>2</v>
      </c>
      <c r="AB21" t="s">
        <v>41</v>
      </c>
      <c r="AC21" t="str">
        <f t="shared" si="2"/>
        <v>XGN</v>
      </c>
      <c r="AD21" s="3">
        <f t="shared" si="3"/>
        <v>4.7</v>
      </c>
      <c r="AE21" s="3" t="str">
        <f t="shared" si="1"/>
        <v>4.70 R</v>
      </c>
      <c r="AF21" t="str">
        <f>SUBSTITUTE(SUBSTITUTE(P21,"±",""),"%"," %")</f>
        <v>5 %</v>
      </c>
      <c r="AG21" t="str">
        <f>ROUND(MIN(SQRT(AD21*VALUE(LEFT(AI21,FIND("W",AI21)-2))),AP21),1)&amp;" V"</f>
        <v>0.4 V</v>
      </c>
      <c r="AH21" t="s">
        <v>5298</v>
      </c>
      <c r="AI21" t="str">
        <f>SUBSTITUTE(LEFT(Q21,FIND("W,",Q21)),"W"," W @ 70 C")</f>
        <v>0.03 W @ 70 C</v>
      </c>
      <c r="AJ21" t="str">
        <f>SUBSTITUTE((SUBSTITUTE(T21,"ppm/°C","")),"/ "," to ")</f>
        <v>-100 to +600</v>
      </c>
      <c r="AK21" t="str">
        <f>LEFT(V21,FIND(" ",V21)-1)</f>
        <v>01005</v>
      </c>
      <c r="AL21" t="str">
        <f>SUBSTITUTE(SUBSTITUTE(U21,"°C ~ "," to +"),"°C"," C")</f>
        <v>-55 to +125 C</v>
      </c>
      <c r="AM21" s="2" t="str">
        <f t="shared" si="4"/>
        <v>4R7</v>
      </c>
      <c r="AN21" t="str">
        <f>IF(X21="-","—","Grade 0")</f>
        <v>—</v>
      </c>
      <c r="AO21" s="2" t="str">
        <f t="shared" si="5"/>
        <v>4R70</v>
      </c>
      <c r="AP21">
        <v>15</v>
      </c>
      <c r="AQ21" t="s">
        <v>5289</v>
      </c>
      <c r="AR21" t="str">
        <f t="shared" si="6"/>
        <v>ERJXGNJ4R7Y</v>
      </c>
      <c r="AT21" t="str">
        <f t="shared" si="7"/>
        <v>technology 4.70R;</v>
      </c>
      <c r="AU21" t="str">
        <f t="shared" si="8"/>
        <v>attribute value '4.70 R';</v>
      </c>
      <c r="AV21" t="str">
        <f t="shared" si="9"/>
        <v>attribute tolerance '5 %';</v>
      </c>
      <c r="AW21" t="str">
        <f t="shared" si="10"/>
        <v>attribute rcwv '0.4 V';</v>
      </c>
      <c r="AX21" t="str">
        <f t="shared" si="11"/>
        <v>attribute max_v '30 V';</v>
      </c>
      <c r="AY21" t="str">
        <f t="shared" si="12"/>
        <v>attribute power_v '0.03 W @ 70 C';</v>
      </c>
      <c r="AZ21" t="str">
        <f t="shared" si="13"/>
        <v>attribute tcr '-100 to +600';</v>
      </c>
      <c r="BA21" t="str">
        <f t="shared" si="14"/>
        <v>attribute size '01005';</v>
      </c>
      <c r="BB21" t="str">
        <f t="shared" si="15"/>
        <v>attribute operating_temp '-55 to +125 C';</v>
      </c>
      <c r="BC21" t="str">
        <f t="shared" si="16"/>
        <v>attribute pkg_code '4R7';</v>
      </c>
      <c r="BD21" t="str">
        <f t="shared" si="17"/>
        <v>attribute aec-q200 '—';</v>
      </c>
      <c r="BF21" t="str">
        <f t="shared" si="18"/>
        <v>attribute mfg 'Panasonic';</v>
      </c>
      <c r="BG21" t="str">
        <f t="shared" si="19"/>
        <v>attribute mpn 'ERJXGNJ4R7Y';</v>
      </c>
    </row>
    <row r="22" spans="1:59" x14ac:dyDescent="0.3">
      <c r="A22" t="s">
        <v>28</v>
      </c>
      <c r="B22" t="s">
        <v>109</v>
      </c>
      <c r="C22" t="s">
        <v>114</v>
      </c>
      <c r="D22" t="s">
        <v>115</v>
      </c>
      <c r="E22" t="s">
        <v>32</v>
      </c>
      <c r="F22" t="s">
        <v>32</v>
      </c>
      <c r="G22" t="s">
        <v>116</v>
      </c>
      <c r="H22">
        <v>0</v>
      </c>
      <c r="I22">
        <v>2.1000000000000001E-2</v>
      </c>
      <c r="J22">
        <v>0</v>
      </c>
      <c r="K22">
        <v>20000</v>
      </c>
      <c r="L22" t="s">
        <v>50</v>
      </c>
      <c r="M22" t="s">
        <v>35</v>
      </c>
      <c r="N22" t="s">
        <v>36</v>
      </c>
      <c r="O22" t="s">
        <v>117</v>
      </c>
      <c r="P22" t="s">
        <v>38</v>
      </c>
      <c r="Q22" t="s">
        <v>39</v>
      </c>
      <c r="R22" t="s">
        <v>40</v>
      </c>
      <c r="S22" t="s">
        <v>41</v>
      </c>
      <c r="T22" t="s">
        <v>42</v>
      </c>
      <c r="U22" t="s">
        <v>43</v>
      </c>
      <c r="V22" t="s">
        <v>44</v>
      </c>
      <c r="W22">
        <v>1005</v>
      </c>
      <c r="X22" t="s">
        <v>41</v>
      </c>
      <c r="Y22" t="s">
        <v>45</v>
      </c>
      <c r="Z22" t="s">
        <v>46</v>
      </c>
      <c r="AA22">
        <v>2</v>
      </c>
      <c r="AB22" t="s">
        <v>41</v>
      </c>
      <c r="AC22" t="str">
        <f t="shared" si="2"/>
        <v>XGN</v>
      </c>
      <c r="AD22" s="3">
        <f t="shared" si="3"/>
        <v>5.0999999999999996</v>
      </c>
      <c r="AE22" s="3" t="str">
        <f t="shared" si="1"/>
        <v>5.10 R</v>
      </c>
      <c r="AF22" t="str">
        <f>SUBSTITUTE(SUBSTITUTE(P22,"±",""),"%"," %")</f>
        <v>5 %</v>
      </c>
      <c r="AG22" t="str">
        <f>ROUND(MIN(SQRT(AD22*VALUE(LEFT(AI22,FIND("W",AI22)-2))),AP22),1)&amp;" V"</f>
        <v>0.4 V</v>
      </c>
      <c r="AH22" t="s">
        <v>5298</v>
      </c>
      <c r="AI22" t="str">
        <f>SUBSTITUTE(LEFT(Q22,FIND("W,",Q22)),"W"," W @ 70 C")</f>
        <v>0.03 W @ 70 C</v>
      </c>
      <c r="AJ22" t="str">
        <f>SUBSTITUTE((SUBSTITUTE(T22,"ppm/°C","")),"/ "," to ")</f>
        <v>-100 to +600</v>
      </c>
      <c r="AK22" t="str">
        <f>LEFT(V22,FIND(" ",V22)-1)</f>
        <v>01005</v>
      </c>
      <c r="AL22" t="str">
        <f>SUBSTITUTE(SUBSTITUTE(U22,"°C ~ "," to +"),"°C"," C")</f>
        <v>-55 to +125 C</v>
      </c>
      <c r="AM22" s="2" t="str">
        <f t="shared" si="4"/>
        <v>5R1</v>
      </c>
      <c r="AN22" t="str">
        <f>IF(X22="-","—","Grade 0")</f>
        <v>—</v>
      </c>
      <c r="AO22" s="2" t="str">
        <f t="shared" si="5"/>
        <v>5R10</v>
      </c>
      <c r="AP22">
        <v>15</v>
      </c>
      <c r="AQ22" t="s">
        <v>5289</v>
      </c>
      <c r="AR22" t="str">
        <f t="shared" si="6"/>
        <v>ERJXGNJ5R1Y</v>
      </c>
      <c r="AT22" t="str">
        <f t="shared" si="7"/>
        <v>technology 5.10R;</v>
      </c>
      <c r="AU22" t="str">
        <f t="shared" si="8"/>
        <v>attribute value '5.10 R';</v>
      </c>
      <c r="AV22" t="str">
        <f t="shared" si="9"/>
        <v>attribute tolerance '5 %';</v>
      </c>
      <c r="AW22" t="str">
        <f t="shared" si="10"/>
        <v>attribute rcwv '0.4 V';</v>
      </c>
      <c r="AX22" t="str">
        <f t="shared" si="11"/>
        <v>attribute max_v '30 V';</v>
      </c>
      <c r="AY22" t="str">
        <f t="shared" si="12"/>
        <v>attribute power_v '0.03 W @ 70 C';</v>
      </c>
      <c r="AZ22" t="str">
        <f t="shared" si="13"/>
        <v>attribute tcr '-100 to +600';</v>
      </c>
      <c r="BA22" t="str">
        <f t="shared" si="14"/>
        <v>attribute size '01005';</v>
      </c>
      <c r="BB22" t="str">
        <f t="shared" si="15"/>
        <v>attribute operating_temp '-55 to +125 C';</v>
      </c>
      <c r="BC22" t="str">
        <f t="shared" si="16"/>
        <v>attribute pkg_code '5R1';</v>
      </c>
      <c r="BD22" t="str">
        <f t="shared" si="17"/>
        <v>attribute aec-q200 '—';</v>
      </c>
      <c r="BF22" t="str">
        <f t="shared" si="18"/>
        <v>attribute mfg 'Panasonic';</v>
      </c>
      <c r="BG22" t="str">
        <f t="shared" si="19"/>
        <v>attribute mpn 'ERJXGNJ5R1Y';</v>
      </c>
    </row>
    <row r="23" spans="1:59" x14ac:dyDescent="0.3">
      <c r="A23" t="s">
        <v>28</v>
      </c>
      <c r="B23" t="s">
        <v>29</v>
      </c>
      <c r="C23" t="s">
        <v>118</v>
      </c>
      <c r="D23" t="s">
        <v>119</v>
      </c>
      <c r="E23" t="s">
        <v>32</v>
      </c>
      <c r="F23" t="s">
        <v>32</v>
      </c>
      <c r="G23" t="s">
        <v>120</v>
      </c>
      <c r="H23" s="1">
        <v>19000</v>
      </c>
      <c r="I23">
        <v>0.2</v>
      </c>
      <c r="J23">
        <v>0</v>
      </c>
      <c r="K23">
        <v>1</v>
      </c>
      <c r="L23" t="s">
        <v>34</v>
      </c>
      <c r="M23" t="s">
        <v>35</v>
      </c>
      <c r="N23" t="s">
        <v>36</v>
      </c>
      <c r="O23" t="s">
        <v>121</v>
      </c>
      <c r="P23" t="s">
        <v>38</v>
      </c>
      <c r="Q23" t="s">
        <v>39</v>
      </c>
      <c r="R23" t="s">
        <v>40</v>
      </c>
      <c r="S23" t="s">
        <v>41</v>
      </c>
      <c r="T23" t="s">
        <v>42</v>
      </c>
      <c r="U23" t="s">
        <v>43</v>
      </c>
      <c r="V23" t="s">
        <v>44</v>
      </c>
      <c r="W23">
        <v>1005</v>
      </c>
      <c r="X23" t="s">
        <v>41</v>
      </c>
      <c r="Y23" t="s">
        <v>45</v>
      </c>
      <c r="Z23" t="s">
        <v>46</v>
      </c>
      <c r="AA23">
        <v>2</v>
      </c>
      <c r="AB23" t="s">
        <v>41</v>
      </c>
      <c r="AC23" t="str">
        <f t="shared" si="2"/>
        <v>XGN</v>
      </c>
      <c r="AD23" s="3">
        <f t="shared" si="3"/>
        <v>5.6</v>
      </c>
      <c r="AE23" s="3" t="str">
        <f t="shared" si="1"/>
        <v>5.60 R</v>
      </c>
      <c r="AF23" t="str">
        <f>SUBSTITUTE(SUBSTITUTE(P23,"±",""),"%"," %")</f>
        <v>5 %</v>
      </c>
      <c r="AG23" t="str">
        <f>ROUND(MIN(SQRT(AD23*VALUE(LEFT(AI23,FIND("W",AI23)-2))),AP23),1)&amp;" V"</f>
        <v>0.4 V</v>
      </c>
      <c r="AH23" t="s">
        <v>5298</v>
      </c>
      <c r="AI23" t="str">
        <f>SUBSTITUTE(LEFT(Q23,FIND("W,",Q23)),"W"," W @ 70 C")</f>
        <v>0.03 W @ 70 C</v>
      </c>
      <c r="AJ23" t="str">
        <f>SUBSTITUTE((SUBSTITUTE(T23,"ppm/°C","")),"/ "," to ")</f>
        <v>-100 to +600</v>
      </c>
      <c r="AK23" t="str">
        <f>LEFT(V23,FIND(" ",V23)-1)</f>
        <v>01005</v>
      </c>
      <c r="AL23" t="str">
        <f>SUBSTITUTE(SUBSTITUTE(U23,"°C ~ "," to +"),"°C"," C")</f>
        <v>-55 to +125 C</v>
      </c>
      <c r="AM23" s="2" t="str">
        <f t="shared" si="4"/>
        <v>5R6</v>
      </c>
      <c r="AN23" t="str">
        <f>IF(X23="-","—","Grade 0")</f>
        <v>—</v>
      </c>
      <c r="AO23" s="2" t="str">
        <f t="shared" si="5"/>
        <v>5R60</v>
      </c>
      <c r="AP23">
        <v>15</v>
      </c>
      <c r="AQ23" t="s">
        <v>5289</v>
      </c>
      <c r="AR23" t="str">
        <f t="shared" si="6"/>
        <v>ERJXGNJ5R6Y</v>
      </c>
      <c r="AT23" t="str">
        <f t="shared" si="7"/>
        <v>technology 5.60R;</v>
      </c>
      <c r="AU23" t="str">
        <f t="shared" si="8"/>
        <v>attribute value '5.60 R';</v>
      </c>
      <c r="AV23" t="str">
        <f t="shared" si="9"/>
        <v>attribute tolerance '5 %';</v>
      </c>
      <c r="AW23" t="str">
        <f t="shared" si="10"/>
        <v>attribute rcwv '0.4 V';</v>
      </c>
      <c r="AX23" t="str">
        <f t="shared" si="11"/>
        <v>attribute max_v '30 V';</v>
      </c>
      <c r="AY23" t="str">
        <f t="shared" si="12"/>
        <v>attribute power_v '0.03 W @ 70 C';</v>
      </c>
      <c r="AZ23" t="str">
        <f t="shared" si="13"/>
        <v>attribute tcr '-100 to +600';</v>
      </c>
      <c r="BA23" t="str">
        <f t="shared" si="14"/>
        <v>attribute size '01005';</v>
      </c>
      <c r="BB23" t="str">
        <f t="shared" si="15"/>
        <v>attribute operating_temp '-55 to +125 C';</v>
      </c>
      <c r="BC23" t="str">
        <f t="shared" si="16"/>
        <v>attribute pkg_code '5R6';</v>
      </c>
      <c r="BD23" t="str">
        <f t="shared" si="17"/>
        <v>attribute aec-q200 '—';</v>
      </c>
      <c r="BF23" t="str">
        <f t="shared" si="18"/>
        <v>attribute mfg 'Panasonic';</v>
      </c>
      <c r="BG23" t="str">
        <f t="shared" si="19"/>
        <v>attribute mpn 'ERJXGNJ5R6Y';</v>
      </c>
    </row>
    <row r="24" spans="1:59" x14ac:dyDescent="0.3">
      <c r="A24" t="s">
        <v>28</v>
      </c>
      <c r="B24" t="s">
        <v>109</v>
      </c>
      <c r="C24" t="s">
        <v>122</v>
      </c>
      <c r="D24" t="s">
        <v>123</v>
      </c>
      <c r="E24" t="s">
        <v>32</v>
      </c>
      <c r="F24" t="s">
        <v>32</v>
      </c>
      <c r="G24" t="s">
        <v>124</v>
      </c>
      <c r="H24">
        <v>0</v>
      </c>
      <c r="I24">
        <v>2.1000000000000001E-2</v>
      </c>
      <c r="J24">
        <v>0</v>
      </c>
      <c r="K24">
        <v>20000</v>
      </c>
      <c r="L24" t="s">
        <v>50</v>
      </c>
      <c r="M24" t="s">
        <v>35</v>
      </c>
      <c r="N24" t="s">
        <v>36</v>
      </c>
      <c r="O24" t="s">
        <v>125</v>
      </c>
      <c r="P24" t="s">
        <v>38</v>
      </c>
      <c r="Q24" t="s">
        <v>39</v>
      </c>
      <c r="R24" t="s">
        <v>40</v>
      </c>
      <c r="S24" t="s">
        <v>41</v>
      </c>
      <c r="T24" t="s">
        <v>42</v>
      </c>
      <c r="U24" t="s">
        <v>43</v>
      </c>
      <c r="V24" t="s">
        <v>44</v>
      </c>
      <c r="W24">
        <v>1005</v>
      </c>
      <c r="X24" t="s">
        <v>41</v>
      </c>
      <c r="Y24" t="s">
        <v>45</v>
      </c>
      <c r="Z24" t="s">
        <v>46</v>
      </c>
      <c r="AA24">
        <v>2</v>
      </c>
      <c r="AB24" t="s">
        <v>41</v>
      </c>
      <c r="AC24" t="str">
        <f t="shared" si="2"/>
        <v>XGN</v>
      </c>
      <c r="AD24" s="3">
        <f t="shared" si="3"/>
        <v>6.2</v>
      </c>
      <c r="AE24" s="3" t="str">
        <f t="shared" si="1"/>
        <v>6.20 R</v>
      </c>
      <c r="AF24" t="str">
        <f>SUBSTITUTE(SUBSTITUTE(P24,"±",""),"%"," %")</f>
        <v>5 %</v>
      </c>
      <c r="AG24" t="str">
        <f>ROUND(MIN(SQRT(AD24*VALUE(LEFT(AI24,FIND("W",AI24)-2))),AP24),1)&amp;" V"</f>
        <v>0.4 V</v>
      </c>
      <c r="AH24" t="s">
        <v>5298</v>
      </c>
      <c r="AI24" t="str">
        <f>SUBSTITUTE(LEFT(Q24,FIND("W,",Q24)),"W"," W @ 70 C")</f>
        <v>0.03 W @ 70 C</v>
      </c>
      <c r="AJ24" t="str">
        <f>SUBSTITUTE((SUBSTITUTE(T24,"ppm/°C","")),"/ "," to ")</f>
        <v>-100 to +600</v>
      </c>
      <c r="AK24" t="str">
        <f>LEFT(V24,FIND(" ",V24)-1)</f>
        <v>01005</v>
      </c>
      <c r="AL24" t="str">
        <f>SUBSTITUTE(SUBSTITUTE(U24,"°C ~ "," to +"),"°C"," C")</f>
        <v>-55 to +125 C</v>
      </c>
      <c r="AM24" s="2" t="str">
        <f t="shared" si="4"/>
        <v>6R2</v>
      </c>
      <c r="AN24" t="str">
        <f>IF(X24="-","—","Grade 0")</f>
        <v>—</v>
      </c>
      <c r="AO24" s="2" t="str">
        <f t="shared" si="5"/>
        <v>6R20</v>
      </c>
      <c r="AP24">
        <v>15</v>
      </c>
      <c r="AQ24" t="s">
        <v>5289</v>
      </c>
      <c r="AR24" t="str">
        <f t="shared" si="6"/>
        <v>ERJXGNJ6R2Y</v>
      </c>
      <c r="AT24" t="str">
        <f t="shared" si="7"/>
        <v>technology 6.20R;</v>
      </c>
      <c r="AU24" t="str">
        <f t="shared" si="8"/>
        <v>attribute value '6.20 R';</v>
      </c>
      <c r="AV24" t="str">
        <f t="shared" si="9"/>
        <v>attribute tolerance '5 %';</v>
      </c>
      <c r="AW24" t="str">
        <f t="shared" si="10"/>
        <v>attribute rcwv '0.4 V';</v>
      </c>
      <c r="AX24" t="str">
        <f t="shared" si="11"/>
        <v>attribute max_v '30 V';</v>
      </c>
      <c r="AY24" t="str">
        <f t="shared" si="12"/>
        <v>attribute power_v '0.03 W @ 70 C';</v>
      </c>
      <c r="AZ24" t="str">
        <f t="shared" si="13"/>
        <v>attribute tcr '-100 to +600';</v>
      </c>
      <c r="BA24" t="str">
        <f t="shared" si="14"/>
        <v>attribute size '01005';</v>
      </c>
      <c r="BB24" t="str">
        <f t="shared" si="15"/>
        <v>attribute operating_temp '-55 to +125 C';</v>
      </c>
      <c r="BC24" t="str">
        <f t="shared" si="16"/>
        <v>attribute pkg_code '6R2';</v>
      </c>
      <c r="BD24" t="str">
        <f t="shared" si="17"/>
        <v>attribute aec-q200 '—';</v>
      </c>
      <c r="BF24" t="str">
        <f t="shared" si="18"/>
        <v>attribute mfg 'Panasonic';</v>
      </c>
      <c r="BG24" t="str">
        <f t="shared" si="19"/>
        <v>attribute mpn 'ERJXGNJ6R2Y';</v>
      </c>
    </row>
    <row r="25" spans="1:59" x14ac:dyDescent="0.3">
      <c r="A25" t="s">
        <v>28</v>
      </c>
      <c r="B25" t="s">
        <v>29</v>
      </c>
      <c r="C25" t="s">
        <v>126</v>
      </c>
      <c r="D25" t="s">
        <v>127</v>
      </c>
      <c r="E25" t="s">
        <v>32</v>
      </c>
      <c r="F25" t="s">
        <v>32</v>
      </c>
      <c r="G25" t="s">
        <v>128</v>
      </c>
      <c r="H25" s="1">
        <v>40000</v>
      </c>
      <c r="I25">
        <v>0.2</v>
      </c>
      <c r="J25">
        <v>0</v>
      </c>
      <c r="K25">
        <v>1</v>
      </c>
      <c r="L25" t="s">
        <v>34</v>
      </c>
      <c r="M25" t="s">
        <v>35</v>
      </c>
      <c r="N25" t="s">
        <v>36</v>
      </c>
      <c r="O25" t="s">
        <v>129</v>
      </c>
      <c r="P25" t="s">
        <v>38</v>
      </c>
      <c r="Q25" t="s">
        <v>39</v>
      </c>
      <c r="R25" t="s">
        <v>40</v>
      </c>
      <c r="S25" t="s">
        <v>41</v>
      </c>
      <c r="T25" t="s">
        <v>42</v>
      </c>
      <c r="U25" t="s">
        <v>43</v>
      </c>
      <c r="V25" t="s">
        <v>44</v>
      </c>
      <c r="W25">
        <v>1005</v>
      </c>
      <c r="X25" t="s">
        <v>41</v>
      </c>
      <c r="Y25" t="s">
        <v>45</v>
      </c>
      <c r="Z25" t="s">
        <v>46</v>
      </c>
      <c r="AA25">
        <v>2</v>
      </c>
      <c r="AB25" t="s">
        <v>41</v>
      </c>
      <c r="AC25" t="str">
        <f t="shared" si="2"/>
        <v>XGN</v>
      </c>
      <c r="AD25" s="3">
        <f t="shared" si="3"/>
        <v>6.8</v>
      </c>
      <c r="AE25" s="3" t="str">
        <f t="shared" si="1"/>
        <v>6.80 R</v>
      </c>
      <c r="AF25" t="str">
        <f>SUBSTITUTE(SUBSTITUTE(P25,"±",""),"%"," %")</f>
        <v>5 %</v>
      </c>
      <c r="AG25" t="str">
        <f>ROUND(MIN(SQRT(AD25*VALUE(LEFT(AI25,FIND("W",AI25)-2))),AP25),1)&amp;" V"</f>
        <v>0.5 V</v>
      </c>
      <c r="AH25" t="s">
        <v>5298</v>
      </c>
      <c r="AI25" t="str">
        <f>SUBSTITUTE(LEFT(Q25,FIND("W,",Q25)),"W"," W @ 70 C")</f>
        <v>0.03 W @ 70 C</v>
      </c>
      <c r="AJ25" t="str">
        <f>SUBSTITUTE((SUBSTITUTE(T25,"ppm/°C","")),"/ "," to ")</f>
        <v>-100 to +600</v>
      </c>
      <c r="AK25" t="str">
        <f>LEFT(V25,FIND(" ",V25)-1)</f>
        <v>01005</v>
      </c>
      <c r="AL25" t="str">
        <f>SUBSTITUTE(SUBSTITUTE(U25,"°C ~ "," to +"),"°C"," C")</f>
        <v>-55 to +125 C</v>
      </c>
      <c r="AM25" s="2" t="str">
        <f t="shared" si="4"/>
        <v>6R8</v>
      </c>
      <c r="AN25" t="str">
        <f>IF(X25="-","—","Grade 0")</f>
        <v>—</v>
      </c>
      <c r="AO25" s="2" t="str">
        <f t="shared" si="5"/>
        <v>6R80</v>
      </c>
      <c r="AP25">
        <v>15</v>
      </c>
      <c r="AQ25" t="s">
        <v>5289</v>
      </c>
      <c r="AR25" t="str">
        <f t="shared" si="6"/>
        <v>ERJXGNJ6R8Y</v>
      </c>
      <c r="AT25" t="str">
        <f t="shared" si="7"/>
        <v>technology 6.80R;</v>
      </c>
      <c r="AU25" t="str">
        <f t="shared" si="8"/>
        <v>attribute value '6.80 R';</v>
      </c>
      <c r="AV25" t="str">
        <f t="shared" si="9"/>
        <v>attribute tolerance '5 %';</v>
      </c>
      <c r="AW25" t="str">
        <f t="shared" si="10"/>
        <v>attribute rcwv '0.5 V';</v>
      </c>
      <c r="AX25" t="str">
        <f t="shared" si="11"/>
        <v>attribute max_v '30 V';</v>
      </c>
      <c r="AY25" t="str">
        <f t="shared" si="12"/>
        <v>attribute power_v '0.03 W @ 70 C';</v>
      </c>
      <c r="AZ25" t="str">
        <f t="shared" si="13"/>
        <v>attribute tcr '-100 to +600';</v>
      </c>
      <c r="BA25" t="str">
        <f t="shared" si="14"/>
        <v>attribute size '01005';</v>
      </c>
      <c r="BB25" t="str">
        <f t="shared" si="15"/>
        <v>attribute operating_temp '-55 to +125 C';</v>
      </c>
      <c r="BC25" t="str">
        <f t="shared" si="16"/>
        <v>attribute pkg_code '6R8';</v>
      </c>
      <c r="BD25" t="str">
        <f t="shared" si="17"/>
        <v>attribute aec-q200 '—';</v>
      </c>
      <c r="BF25" t="str">
        <f t="shared" si="18"/>
        <v>attribute mfg 'Panasonic';</v>
      </c>
      <c r="BG25" t="str">
        <f t="shared" si="19"/>
        <v>attribute mpn 'ERJXGNJ6R8Y';</v>
      </c>
    </row>
    <row r="26" spans="1:59" x14ac:dyDescent="0.3">
      <c r="A26" t="s">
        <v>28</v>
      </c>
      <c r="B26" t="s">
        <v>29</v>
      </c>
      <c r="C26" t="s">
        <v>130</v>
      </c>
      <c r="D26" t="s">
        <v>131</v>
      </c>
      <c r="E26" t="s">
        <v>32</v>
      </c>
      <c r="F26" t="s">
        <v>32</v>
      </c>
      <c r="G26" t="s">
        <v>132</v>
      </c>
      <c r="H26">
        <v>0</v>
      </c>
      <c r="I26">
        <v>2.1000000000000001E-2</v>
      </c>
      <c r="J26">
        <v>0</v>
      </c>
      <c r="K26">
        <v>20000</v>
      </c>
      <c r="L26" t="s">
        <v>50</v>
      </c>
      <c r="M26" t="s">
        <v>35</v>
      </c>
      <c r="N26" t="s">
        <v>36</v>
      </c>
      <c r="O26" t="s">
        <v>133</v>
      </c>
      <c r="P26" t="s">
        <v>38</v>
      </c>
      <c r="Q26" t="s">
        <v>39</v>
      </c>
      <c r="R26" t="s">
        <v>40</v>
      </c>
      <c r="S26" t="s">
        <v>41</v>
      </c>
      <c r="T26" t="s">
        <v>42</v>
      </c>
      <c r="U26" t="s">
        <v>43</v>
      </c>
      <c r="V26" t="s">
        <v>44</v>
      </c>
      <c r="W26">
        <v>1005</v>
      </c>
      <c r="X26" t="s">
        <v>41</v>
      </c>
      <c r="Y26" t="s">
        <v>45</v>
      </c>
      <c r="Z26" t="s">
        <v>46</v>
      </c>
      <c r="AA26">
        <v>2</v>
      </c>
      <c r="AB26" t="s">
        <v>41</v>
      </c>
      <c r="AC26" t="str">
        <f t="shared" si="2"/>
        <v>XGN</v>
      </c>
      <c r="AD26" s="3">
        <f t="shared" si="3"/>
        <v>7.5</v>
      </c>
      <c r="AE26" s="3" t="str">
        <f t="shared" si="1"/>
        <v>7.50 R</v>
      </c>
      <c r="AF26" t="str">
        <f>SUBSTITUTE(SUBSTITUTE(P26,"±",""),"%"," %")</f>
        <v>5 %</v>
      </c>
      <c r="AG26" t="str">
        <f>ROUND(MIN(SQRT(AD26*VALUE(LEFT(AI26,FIND("W",AI26)-2))),AP26),1)&amp;" V"</f>
        <v>0.5 V</v>
      </c>
      <c r="AH26" t="s">
        <v>5298</v>
      </c>
      <c r="AI26" t="str">
        <f>SUBSTITUTE(LEFT(Q26,FIND("W,",Q26)),"W"," W @ 70 C")</f>
        <v>0.03 W @ 70 C</v>
      </c>
      <c r="AJ26" t="str">
        <f>SUBSTITUTE((SUBSTITUTE(T26,"ppm/°C","")),"/ "," to ")</f>
        <v>-100 to +600</v>
      </c>
      <c r="AK26" t="str">
        <f>LEFT(V26,FIND(" ",V26)-1)</f>
        <v>01005</v>
      </c>
      <c r="AL26" t="str">
        <f>SUBSTITUTE(SUBSTITUTE(U26,"°C ~ "," to +"),"°C"," C")</f>
        <v>-55 to +125 C</v>
      </c>
      <c r="AM26" s="2" t="str">
        <f t="shared" si="4"/>
        <v>7R5</v>
      </c>
      <c r="AN26" t="str">
        <f>IF(X26="-","—","Grade 0")</f>
        <v>—</v>
      </c>
      <c r="AO26" s="2" t="str">
        <f t="shared" si="5"/>
        <v>7R50</v>
      </c>
      <c r="AP26">
        <v>15</v>
      </c>
      <c r="AQ26" t="s">
        <v>5289</v>
      </c>
      <c r="AR26" t="str">
        <f t="shared" si="6"/>
        <v>ERJXGNJ7R5Y</v>
      </c>
      <c r="AT26" t="str">
        <f t="shared" si="7"/>
        <v>technology 7.50R;</v>
      </c>
      <c r="AU26" t="str">
        <f t="shared" si="8"/>
        <v>attribute value '7.50 R';</v>
      </c>
      <c r="AV26" t="str">
        <f t="shared" si="9"/>
        <v>attribute tolerance '5 %';</v>
      </c>
      <c r="AW26" t="str">
        <f t="shared" si="10"/>
        <v>attribute rcwv '0.5 V';</v>
      </c>
      <c r="AX26" t="str">
        <f t="shared" si="11"/>
        <v>attribute max_v '30 V';</v>
      </c>
      <c r="AY26" t="str">
        <f t="shared" si="12"/>
        <v>attribute power_v '0.03 W @ 70 C';</v>
      </c>
      <c r="AZ26" t="str">
        <f t="shared" si="13"/>
        <v>attribute tcr '-100 to +600';</v>
      </c>
      <c r="BA26" t="str">
        <f t="shared" si="14"/>
        <v>attribute size '01005';</v>
      </c>
      <c r="BB26" t="str">
        <f t="shared" si="15"/>
        <v>attribute operating_temp '-55 to +125 C';</v>
      </c>
      <c r="BC26" t="str">
        <f t="shared" si="16"/>
        <v>attribute pkg_code '7R5';</v>
      </c>
      <c r="BD26" t="str">
        <f t="shared" si="17"/>
        <v>attribute aec-q200 '—';</v>
      </c>
      <c r="BF26" t="str">
        <f t="shared" si="18"/>
        <v>attribute mfg 'Panasonic';</v>
      </c>
      <c r="BG26" t="str">
        <f t="shared" si="19"/>
        <v>attribute mpn 'ERJXGNJ7R5Y';</v>
      </c>
    </row>
    <row r="27" spans="1:59" x14ac:dyDescent="0.3">
      <c r="A27" t="s">
        <v>28</v>
      </c>
      <c r="B27" t="s">
        <v>109</v>
      </c>
      <c r="C27" t="s">
        <v>134</v>
      </c>
      <c r="D27" t="s">
        <v>135</v>
      </c>
      <c r="E27" t="s">
        <v>32</v>
      </c>
      <c r="F27" t="s">
        <v>32</v>
      </c>
      <c r="G27" t="s">
        <v>136</v>
      </c>
      <c r="H27" s="1">
        <v>20000</v>
      </c>
      <c r="I27">
        <v>0.2</v>
      </c>
      <c r="J27">
        <v>0</v>
      </c>
      <c r="K27">
        <v>1</v>
      </c>
      <c r="L27" t="s">
        <v>34</v>
      </c>
      <c r="M27" t="s">
        <v>35</v>
      </c>
      <c r="N27" t="s">
        <v>36</v>
      </c>
      <c r="O27" t="s">
        <v>137</v>
      </c>
      <c r="P27" t="s">
        <v>38</v>
      </c>
      <c r="Q27" t="s">
        <v>39</v>
      </c>
      <c r="R27" t="s">
        <v>40</v>
      </c>
      <c r="S27" t="s">
        <v>41</v>
      </c>
      <c r="T27" t="s">
        <v>42</v>
      </c>
      <c r="U27" t="s">
        <v>43</v>
      </c>
      <c r="V27" t="s">
        <v>44</v>
      </c>
      <c r="W27">
        <v>1005</v>
      </c>
      <c r="X27" t="s">
        <v>41</v>
      </c>
      <c r="Y27" t="s">
        <v>45</v>
      </c>
      <c r="Z27" t="s">
        <v>46</v>
      </c>
      <c r="AA27">
        <v>2</v>
      </c>
      <c r="AB27" t="s">
        <v>41</v>
      </c>
      <c r="AC27" t="str">
        <f t="shared" si="2"/>
        <v>XGN</v>
      </c>
      <c r="AD27" s="3">
        <f t="shared" si="3"/>
        <v>8.1999999999999993</v>
      </c>
      <c r="AE27" s="3" t="str">
        <f t="shared" si="1"/>
        <v>8.20 R</v>
      </c>
      <c r="AF27" t="str">
        <f>SUBSTITUTE(SUBSTITUTE(P27,"±",""),"%"," %")</f>
        <v>5 %</v>
      </c>
      <c r="AG27" t="str">
        <f>ROUND(MIN(SQRT(AD27*VALUE(LEFT(AI27,FIND("W",AI27)-2))),AP27),1)&amp;" V"</f>
        <v>0.5 V</v>
      </c>
      <c r="AH27" t="s">
        <v>5298</v>
      </c>
      <c r="AI27" t="str">
        <f>SUBSTITUTE(LEFT(Q27,FIND("W,",Q27)),"W"," W @ 70 C")</f>
        <v>0.03 W @ 70 C</v>
      </c>
      <c r="AJ27" t="str">
        <f>SUBSTITUTE((SUBSTITUTE(T27,"ppm/°C","")),"/ "," to ")</f>
        <v>-100 to +600</v>
      </c>
      <c r="AK27" t="str">
        <f>LEFT(V27,FIND(" ",V27)-1)</f>
        <v>01005</v>
      </c>
      <c r="AL27" t="str">
        <f>SUBSTITUTE(SUBSTITUTE(U27,"°C ~ "," to +"),"°C"," C")</f>
        <v>-55 to +125 C</v>
      </c>
      <c r="AM27" s="2" t="str">
        <f t="shared" si="4"/>
        <v>8R2</v>
      </c>
      <c r="AN27" t="str">
        <f>IF(X27="-","—","Grade 0")</f>
        <v>—</v>
      </c>
      <c r="AO27" s="2" t="str">
        <f t="shared" si="5"/>
        <v>8R20</v>
      </c>
      <c r="AP27">
        <v>15</v>
      </c>
      <c r="AQ27" t="s">
        <v>5289</v>
      </c>
      <c r="AR27" t="str">
        <f t="shared" si="6"/>
        <v>ERJXGNJ8R2Y</v>
      </c>
      <c r="AT27" t="str">
        <f t="shared" si="7"/>
        <v>technology 8.20R;</v>
      </c>
      <c r="AU27" t="str">
        <f t="shared" si="8"/>
        <v>attribute value '8.20 R';</v>
      </c>
      <c r="AV27" t="str">
        <f t="shared" si="9"/>
        <v>attribute tolerance '5 %';</v>
      </c>
      <c r="AW27" t="str">
        <f t="shared" si="10"/>
        <v>attribute rcwv '0.5 V';</v>
      </c>
      <c r="AX27" t="str">
        <f t="shared" si="11"/>
        <v>attribute max_v '30 V';</v>
      </c>
      <c r="AY27" t="str">
        <f t="shared" si="12"/>
        <v>attribute power_v '0.03 W @ 70 C';</v>
      </c>
      <c r="AZ27" t="str">
        <f t="shared" si="13"/>
        <v>attribute tcr '-100 to +600';</v>
      </c>
      <c r="BA27" t="str">
        <f t="shared" si="14"/>
        <v>attribute size '01005';</v>
      </c>
      <c r="BB27" t="str">
        <f t="shared" si="15"/>
        <v>attribute operating_temp '-55 to +125 C';</v>
      </c>
      <c r="BC27" t="str">
        <f t="shared" si="16"/>
        <v>attribute pkg_code '8R2';</v>
      </c>
      <c r="BD27" t="str">
        <f t="shared" si="17"/>
        <v>attribute aec-q200 '—';</v>
      </c>
      <c r="BF27" t="str">
        <f t="shared" si="18"/>
        <v>attribute mfg 'Panasonic';</v>
      </c>
      <c r="BG27" t="str">
        <f t="shared" si="19"/>
        <v>attribute mpn 'ERJXGNJ8R2Y';</v>
      </c>
    </row>
    <row r="28" spans="1:59" x14ac:dyDescent="0.3">
      <c r="A28" t="s">
        <v>28</v>
      </c>
      <c r="B28" t="s">
        <v>29</v>
      </c>
      <c r="C28" t="s">
        <v>138</v>
      </c>
      <c r="D28" t="s">
        <v>139</v>
      </c>
      <c r="E28" t="s">
        <v>32</v>
      </c>
      <c r="F28" t="s">
        <v>32</v>
      </c>
      <c r="G28" t="s">
        <v>140</v>
      </c>
      <c r="H28">
        <v>0</v>
      </c>
      <c r="I28">
        <v>2.1000000000000001E-2</v>
      </c>
      <c r="J28">
        <v>0</v>
      </c>
      <c r="K28">
        <v>20000</v>
      </c>
      <c r="L28" t="s">
        <v>50</v>
      </c>
      <c r="M28" t="s">
        <v>35</v>
      </c>
      <c r="N28" t="s">
        <v>36</v>
      </c>
      <c r="O28" t="s">
        <v>141</v>
      </c>
      <c r="P28" t="s">
        <v>38</v>
      </c>
      <c r="Q28" t="s">
        <v>39</v>
      </c>
      <c r="R28" t="s">
        <v>40</v>
      </c>
      <c r="S28" t="s">
        <v>41</v>
      </c>
      <c r="T28" t="s">
        <v>42</v>
      </c>
      <c r="U28" t="s">
        <v>43</v>
      </c>
      <c r="V28" t="s">
        <v>44</v>
      </c>
      <c r="W28">
        <v>1005</v>
      </c>
      <c r="X28" t="s">
        <v>41</v>
      </c>
      <c r="Y28" t="s">
        <v>45</v>
      </c>
      <c r="Z28" t="s">
        <v>46</v>
      </c>
      <c r="AA28">
        <v>2</v>
      </c>
      <c r="AB28" t="s">
        <v>41</v>
      </c>
      <c r="AC28" t="str">
        <f t="shared" si="2"/>
        <v>XGN</v>
      </c>
      <c r="AD28" s="3">
        <f t="shared" si="3"/>
        <v>9.1</v>
      </c>
      <c r="AE28" s="3" t="str">
        <f t="shared" si="1"/>
        <v>9.10 R</v>
      </c>
      <c r="AF28" t="str">
        <f>SUBSTITUTE(SUBSTITUTE(P28,"±",""),"%"," %")</f>
        <v>5 %</v>
      </c>
      <c r="AG28" t="str">
        <f>ROUND(MIN(SQRT(AD28*VALUE(LEFT(AI28,FIND("W",AI28)-2))),AP28),1)&amp;" V"</f>
        <v>0.5 V</v>
      </c>
      <c r="AH28" t="s">
        <v>5298</v>
      </c>
      <c r="AI28" t="str">
        <f>SUBSTITUTE(LEFT(Q28,FIND("W,",Q28)),"W"," W @ 70 C")</f>
        <v>0.03 W @ 70 C</v>
      </c>
      <c r="AJ28" t="str">
        <f>SUBSTITUTE((SUBSTITUTE(T28,"ppm/°C","")),"/ "," to ")</f>
        <v>-100 to +600</v>
      </c>
      <c r="AK28" t="str">
        <f>LEFT(V28,FIND(" ",V28)-1)</f>
        <v>01005</v>
      </c>
      <c r="AL28" t="str">
        <f>SUBSTITUTE(SUBSTITUTE(U28,"°C ~ "," to +"),"°C"," C")</f>
        <v>-55 to +125 C</v>
      </c>
      <c r="AM28" s="2" t="str">
        <f t="shared" si="4"/>
        <v>9R1</v>
      </c>
      <c r="AN28" t="str">
        <f>IF(X28="-","—","Grade 0")</f>
        <v>—</v>
      </c>
      <c r="AO28" s="2" t="str">
        <f t="shared" si="5"/>
        <v>9R10</v>
      </c>
      <c r="AP28">
        <v>15</v>
      </c>
      <c r="AQ28" t="s">
        <v>5289</v>
      </c>
      <c r="AR28" t="str">
        <f t="shared" si="6"/>
        <v>ERJXGNJ9R1Y</v>
      </c>
      <c r="AT28" t="str">
        <f t="shared" si="7"/>
        <v>technology 9.10R;</v>
      </c>
      <c r="AU28" t="str">
        <f t="shared" si="8"/>
        <v>attribute value '9.10 R';</v>
      </c>
      <c r="AV28" t="str">
        <f t="shared" si="9"/>
        <v>attribute tolerance '5 %';</v>
      </c>
      <c r="AW28" t="str">
        <f t="shared" si="10"/>
        <v>attribute rcwv '0.5 V';</v>
      </c>
      <c r="AX28" t="str">
        <f t="shared" si="11"/>
        <v>attribute max_v '30 V';</v>
      </c>
      <c r="AY28" t="str">
        <f t="shared" si="12"/>
        <v>attribute power_v '0.03 W @ 70 C';</v>
      </c>
      <c r="AZ28" t="str">
        <f t="shared" si="13"/>
        <v>attribute tcr '-100 to +600';</v>
      </c>
      <c r="BA28" t="str">
        <f t="shared" si="14"/>
        <v>attribute size '01005';</v>
      </c>
      <c r="BB28" t="str">
        <f t="shared" si="15"/>
        <v>attribute operating_temp '-55 to +125 C';</v>
      </c>
      <c r="BC28" t="str">
        <f t="shared" si="16"/>
        <v>attribute pkg_code '9R1';</v>
      </c>
      <c r="BD28" t="str">
        <f t="shared" si="17"/>
        <v>attribute aec-q200 '—';</v>
      </c>
      <c r="BF28" t="str">
        <f t="shared" si="18"/>
        <v>attribute mfg 'Panasonic';</v>
      </c>
      <c r="BG28" t="str">
        <f t="shared" si="19"/>
        <v>attribute mpn 'ERJXGNJ9R1Y';</v>
      </c>
    </row>
    <row r="29" spans="1:59" x14ac:dyDescent="0.3">
      <c r="A29" t="s">
        <v>28</v>
      </c>
      <c r="B29" t="s">
        <v>109</v>
      </c>
      <c r="C29" t="s">
        <v>142</v>
      </c>
      <c r="D29" t="s">
        <v>143</v>
      </c>
      <c r="E29" t="s">
        <v>32</v>
      </c>
      <c r="F29" t="s">
        <v>32</v>
      </c>
      <c r="G29" t="s">
        <v>144</v>
      </c>
      <c r="H29" s="1">
        <v>84910</v>
      </c>
      <c r="I29">
        <v>0.21</v>
      </c>
      <c r="J29">
        <v>0</v>
      </c>
      <c r="K29">
        <v>1</v>
      </c>
      <c r="L29" t="s">
        <v>34</v>
      </c>
      <c r="M29" t="s">
        <v>35</v>
      </c>
      <c r="N29" t="s">
        <v>36</v>
      </c>
      <c r="O29" t="s">
        <v>145</v>
      </c>
      <c r="P29" t="s">
        <v>38</v>
      </c>
      <c r="Q29" t="s">
        <v>39</v>
      </c>
      <c r="R29" t="s">
        <v>40</v>
      </c>
      <c r="S29" t="s">
        <v>41</v>
      </c>
      <c r="T29" t="s">
        <v>146</v>
      </c>
      <c r="U29" t="s">
        <v>43</v>
      </c>
      <c r="V29" t="s">
        <v>44</v>
      </c>
      <c r="W29">
        <v>1005</v>
      </c>
      <c r="X29" t="s">
        <v>41</v>
      </c>
      <c r="Y29" t="s">
        <v>45</v>
      </c>
      <c r="Z29" t="s">
        <v>46</v>
      </c>
      <c r="AA29">
        <v>2</v>
      </c>
      <c r="AB29" t="s">
        <v>41</v>
      </c>
      <c r="AC29" t="str">
        <f t="shared" si="2"/>
        <v>XGN</v>
      </c>
      <c r="AD29" s="3">
        <f t="shared" si="3"/>
        <v>10</v>
      </c>
      <c r="AE29" s="3" t="str">
        <f t="shared" si="1"/>
        <v>10.0 R</v>
      </c>
      <c r="AF29" t="str">
        <f>SUBSTITUTE(SUBSTITUTE(P29,"±",""),"%"," %")</f>
        <v>5 %</v>
      </c>
      <c r="AG29" t="str">
        <f>ROUND(MIN(SQRT(AD29*VALUE(LEFT(AI29,FIND("W",AI29)-2))),AP29),1)&amp;" V"</f>
        <v>0.5 V</v>
      </c>
      <c r="AH29" t="s">
        <v>5298</v>
      </c>
      <c r="AI29" t="str">
        <f>SUBSTITUTE(LEFT(Q29,FIND("W,",Q29)),"W"," W @ 70 C")</f>
        <v>0.03 W @ 70 C</v>
      </c>
      <c r="AJ29" t="str">
        <f>SUBSTITUTE((SUBSTITUTE(T29,"ppm/°C","")),"/ "," to ")</f>
        <v>±300</v>
      </c>
      <c r="AK29" t="str">
        <f>LEFT(V29,FIND(" ",V29)-1)</f>
        <v>01005</v>
      </c>
      <c r="AL29" t="str">
        <f>SUBSTITUTE(SUBSTITUTE(U29,"°C ~ "," to +"),"°C"," C")</f>
        <v>-55 to +125 C</v>
      </c>
      <c r="AM29" s="2" t="str">
        <f t="shared" si="4"/>
        <v>100</v>
      </c>
      <c r="AN29" t="str">
        <f>IF(X29="-","—","Grade 0")</f>
        <v>—</v>
      </c>
      <c r="AO29" s="2" t="str">
        <f t="shared" si="5"/>
        <v>10R0</v>
      </c>
      <c r="AP29">
        <v>15</v>
      </c>
      <c r="AQ29" t="s">
        <v>5289</v>
      </c>
      <c r="AR29" t="str">
        <f t="shared" si="6"/>
        <v>ERJXGNJ100Y</v>
      </c>
      <c r="AT29" t="str">
        <f t="shared" si="7"/>
        <v>technology 10.0R;</v>
      </c>
      <c r="AU29" t="str">
        <f t="shared" si="8"/>
        <v>attribute value '10.0 R';</v>
      </c>
      <c r="AV29" t="str">
        <f t="shared" si="9"/>
        <v>attribute tolerance '5 %';</v>
      </c>
      <c r="AW29" t="str">
        <f t="shared" si="10"/>
        <v>attribute rcwv '0.5 V';</v>
      </c>
      <c r="AX29" t="str">
        <f t="shared" si="11"/>
        <v>attribute max_v '30 V';</v>
      </c>
      <c r="AY29" t="str">
        <f t="shared" si="12"/>
        <v>attribute power_v '0.03 W @ 70 C';</v>
      </c>
      <c r="AZ29" t="str">
        <f t="shared" si="13"/>
        <v>attribute tcr '±300';</v>
      </c>
      <c r="BA29" t="str">
        <f t="shared" si="14"/>
        <v>attribute size '01005';</v>
      </c>
      <c r="BB29" t="str">
        <f t="shared" si="15"/>
        <v>attribute operating_temp '-55 to +125 C';</v>
      </c>
      <c r="BC29" t="str">
        <f t="shared" si="16"/>
        <v>attribute pkg_code '100';</v>
      </c>
      <c r="BD29" t="str">
        <f t="shared" si="17"/>
        <v>attribute aec-q200 '—';</v>
      </c>
      <c r="BF29" t="str">
        <f t="shared" si="18"/>
        <v>attribute mfg 'Panasonic';</v>
      </c>
      <c r="BG29" t="str">
        <f t="shared" si="19"/>
        <v>attribute mpn 'ERJXGNJ100Y';</v>
      </c>
    </row>
    <row r="30" spans="1:59" x14ac:dyDescent="0.3">
      <c r="A30" t="s">
        <v>28</v>
      </c>
      <c r="B30" t="s">
        <v>109</v>
      </c>
      <c r="C30" t="s">
        <v>147</v>
      </c>
      <c r="D30" t="s">
        <v>148</v>
      </c>
      <c r="E30" t="s">
        <v>32</v>
      </c>
      <c r="F30" t="s">
        <v>32</v>
      </c>
      <c r="G30" t="s">
        <v>149</v>
      </c>
      <c r="H30">
        <v>0</v>
      </c>
      <c r="I30">
        <v>2.1000000000000001E-2</v>
      </c>
      <c r="J30">
        <v>0</v>
      </c>
      <c r="K30">
        <v>20000</v>
      </c>
      <c r="L30" t="s">
        <v>50</v>
      </c>
      <c r="M30" t="s">
        <v>35</v>
      </c>
      <c r="N30" t="s">
        <v>36</v>
      </c>
      <c r="O30" t="s">
        <v>150</v>
      </c>
      <c r="P30" t="s">
        <v>38</v>
      </c>
      <c r="Q30" t="s">
        <v>39</v>
      </c>
      <c r="R30" t="s">
        <v>40</v>
      </c>
      <c r="S30" t="s">
        <v>41</v>
      </c>
      <c r="T30" t="s">
        <v>146</v>
      </c>
      <c r="U30" t="s">
        <v>43</v>
      </c>
      <c r="V30" t="s">
        <v>44</v>
      </c>
      <c r="W30">
        <v>1005</v>
      </c>
      <c r="X30" t="s">
        <v>41</v>
      </c>
      <c r="Y30" t="s">
        <v>45</v>
      </c>
      <c r="Z30" t="s">
        <v>46</v>
      </c>
      <c r="AA30">
        <v>2</v>
      </c>
      <c r="AB30" t="s">
        <v>41</v>
      </c>
      <c r="AC30" t="str">
        <f t="shared" si="2"/>
        <v>XGN</v>
      </c>
      <c r="AD30" s="3">
        <f t="shared" si="3"/>
        <v>11</v>
      </c>
      <c r="AE30" s="3" t="str">
        <f t="shared" si="1"/>
        <v>11.0 R</v>
      </c>
      <c r="AF30" t="str">
        <f>SUBSTITUTE(SUBSTITUTE(P30,"±",""),"%"," %")</f>
        <v>5 %</v>
      </c>
      <c r="AG30" t="str">
        <f>ROUND(MIN(SQRT(AD30*VALUE(LEFT(AI30,FIND("W",AI30)-2))),AP30),1)&amp;" V"</f>
        <v>0.6 V</v>
      </c>
      <c r="AH30" t="s">
        <v>5298</v>
      </c>
      <c r="AI30" t="str">
        <f>SUBSTITUTE(LEFT(Q30,FIND("W,",Q30)),"W"," W @ 70 C")</f>
        <v>0.03 W @ 70 C</v>
      </c>
      <c r="AJ30" t="str">
        <f>SUBSTITUTE((SUBSTITUTE(T30,"ppm/°C","")),"/ "," to ")</f>
        <v>±300</v>
      </c>
      <c r="AK30" t="str">
        <f>LEFT(V30,FIND(" ",V30)-1)</f>
        <v>01005</v>
      </c>
      <c r="AL30" t="str">
        <f>SUBSTITUTE(SUBSTITUTE(U30,"°C ~ "," to +"),"°C"," C")</f>
        <v>-55 to +125 C</v>
      </c>
      <c r="AM30" s="2" t="str">
        <f t="shared" si="4"/>
        <v>110</v>
      </c>
      <c r="AN30" t="str">
        <f>IF(X30="-","—","Grade 0")</f>
        <v>—</v>
      </c>
      <c r="AO30" s="2" t="str">
        <f t="shared" si="5"/>
        <v>11R0</v>
      </c>
      <c r="AP30">
        <v>15</v>
      </c>
      <c r="AQ30" t="s">
        <v>5289</v>
      </c>
      <c r="AR30" t="str">
        <f t="shared" si="6"/>
        <v>ERJXGNJ110Y</v>
      </c>
      <c r="AT30" t="str">
        <f t="shared" si="7"/>
        <v>technology 11.0R;</v>
      </c>
      <c r="AU30" t="str">
        <f t="shared" si="8"/>
        <v>attribute value '11.0 R';</v>
      </c>
      <c r="AV30" t="str">
        <f t="shared" si="9"/>
        <v>attribute tolerance '5 %';</v>
      </c>
      <c r="AW30" t="str">
        <f t="shared" si="10"/>
        <v>attribute rcwv '0.6 V';</v>
      </c>
      <c r="AX30" t="str">
        <f t="shared" si="11"/>
        <v>attribute max_v '30 V';</v>
      </c>
      <c r="AY30" t="str">
        <f t="shared" si="12"/>
        <v>attribute power_v '0.03 W @ 70 C';</v>
      </c>
      <c r="AZ30" t="str">
        <f t="shared" si="13"/>
        <v>attribute tcr '±300';</v>
      </c>
      <c r="BA30" t="str">
        <f t="shared" si="14"/>
        <v>attribute size '01005';</v>
      </c>
      <c r="BB30" t="str">
        <f t="shared" si="15"/>
        <v>attribute operating_temp '-55 to +125 C';</v>
      </c>
      <c r="BC30" t="str">
        <f t="shared" si="16"/>
        <v>attribute pkg_code '110';</v>
      </c>
      <c r="BD30" t="str">
        <f t="shared" si="17"/>
        <v>attribute aec-q200 '—';</v>
      </c>
      <c r="BF30" t="str">
        <f t="shared" si="18"/>
        <v>attribute mfg 'Panasonic';</v>
      </c>
      <c r="BG30" t="str">
        <f t="shared" si="19"/>
        <v>attribute mpn 'ERJXGNJ110Y';</v>
      </c>
    </row>
    <row r="31" spans="1:59" x14ac:dyDescent="0.3">
      <c r="A31" t="s">
        <v>28</v>
      </c>
      <c r="B31" t="s">
        <v>109</v>
      </c>
      <c r="C31" t="s">
        <v>151</v>
      </c>
      <c r="D31" t="s">
        <v>152</v>
      </c>
      <c r="E31" t="s">
        <v>32</v>
      </c>
      <c r="F31" t="s">
        <v>32</v>
      </c>
      <c r="G31" t="s">
        <v>153</v>
      </c>
      <c r="H31" s="1">
        <v>59600</v>
      </c>
      <c r="I31">
        <v>0.41</v>
      </c>
      <c r="J31">
        <v>0</v>
      </c>
      <c r="K31">
        <v>1</v>
      </c>
      <c r="L31" t="s">
        <v>34</v>
      </c>
      <c r="M31" t="s">
        <v>35</v>
      </c>
      <c r="N31" t="s">
        <v>36</v>
      </c>
      <c r="O31" t="s">
        <v>154</v>
      </c>
      <c r="P31" t="s">
        <v>38</v>
      </c>
      <c r="Q31" t="s">
        <v>39</v>
      </c>
      <c r="R31" t="s">
        <v>40</v>
      </c>
      <c r="S31" t="s">
        <v>41</v>
      </c>
      <c r="T31" t="s">
        <v>146</v>
      </c>
      <c r="U31" t="s">
        <v>43</v>
      </c>
      <c r="V31" t="s">
        <v>44</v>
      </c>
      <c r="W31">
        <v>1005</v>
      </c>
      <c r="X31" t="s">
        <v>41</v>
      </c>
      <c r="Y31" t="s">
        <v>45</v>
      </c>
      <c r="Z31" t="s">
        <v>46</v>
      </c>
      <c r="AA31">
        <v>2</v>
      </c>
      <c r="AB31" t="s">
        <v>41</v>
      </c>
      <c r="AC31" t="str">
        <f t="shared" si="2"/>
        <v>XGN</v>
      </c>
      <c r="AD31" s="3">
        <f t="shared" si="3"/>
        <v>12</v>
      </c>
      <c r="AE31" s="3" t="str">
        <f t="shared" si="1"/>
        <v>12.0 R</v>
      </c>
      <c r="AF31" t="str">
        <f>SUBSTITUTE(SUBSTITUTE(P31,"±",""),"%"," %")</f>
        <v>5 %</v>
      </c>
      <c r="AG31" t="str">
        <f>ROUND(MIN(SQRT(AD31*VALUE(LEFT(AI31,FIND("W",AI31)-2))),AP31),1)&amp;" V"</f>
        <v>0.6 V</v>
      </c>
      <c r="AH31" t="s">
        <v>5298</v>
      </c>
      <c r="AI31" t="str">
        <f>SUBSTITUTE(LEFT(Q31,FIND("W,",Q31)),"W"," W @ 70 C")</f>
        <v>0.03 W @ 70 C</v>
      </c>
      <c r="AJ31" t="str">
        <f>SUBSTITUTE((SUBSTITUTE(T31,"ppm/°C","")),"/ "," to ")</f>
        <v>±300</v>
      </c>
      <c r="AK31" t="str">
        <f>LEFT(V31,FIND(" ",V31)-1)</f>
        <v>01005</v>
      </c>
      <c r="AL31" t="str">
        <f>SUBSTITUTE(SUBSTITUTE(U31,"°C ~ "," to +"),"°C"," C")</f>
        <v>-55 to +125 C</v>
      </c>
      <c r="AM31" s="2" t="str">
        <f t="shared" si="4"/>
        <v>120</v>
      </c>
      <c r="AN31" t="str">
        <f>IF(X31="-","—","Grade 0")</f>
        <v>—</v>
      </c>
      <c r="AO31" s="2" t="str">
        <f t="shared" si="5"/>
        <v>12R0</v>
      </c>
      <c r="AP31">
        <v>15</v>
      </c>
      <c r="AQ31" t="s">
        <v>5289</v>
      </c>
      <c r="AR31" t="str">
        <f t="shared" si="6"/>
        <v>ERJXGNJ120Y</v>
      </c>
      <c r="AT31" t="str">
        <f t="shared" si="7"/>
        <v>technology 12.0R;</v>
      </c>
      <c r="AU31" t="str">
        <f t="shared" si="8"/>
        <v>attribute value '12.0 R';</v>
      </c>
      <c r="AV31" t="str">
        <f t="shared" si="9"/>
        <v>attribute tolerance '5 %';</v>
      </c>
      <c r="AW31" t="str">
        <f t="shared" si="10"/>
        <v>attribute rcwv '0.6 V';</v>
      </c>
      <c r="AX31" t="str">
        <f t="shared" si="11"/>
        <v>attribute max_v '30 V';</v>
      </c>
      <c r="AY31" t="str">
        <f t="shared" si="12"/>
        <v>attribute power_v '0.03 W @ 70 C';</v>
      </c>
      <c r="AZ31" t="str">
        <f t="shared" si="13"/>
        <v>attribute tcr '±300';</v>
      </c>
      <c r="BA31" t="str">
        <f t="shared" si="14"/>
        <v>attribute size '01005';</v>
      </c>
      <c r="BB31" t="str">
        <f t="shared" si="15"/>
        <v>attribute operating_temp '-55 to +125 C';</v>
      </c>
      <c r="BC31" t="str">
        <f t="shared" si="16"/>
        <v>attribute pkg_code '120';</v>
      </c>
      <c r="BD31" t="str">
        <f t="shared" si="17"/>
        <v>attribute aec-q200 '—';</v>
      </c>
      <c r="BF31" t="str">
        <f t="shared" si="18"/>
        <v>attribute mfg 'Panasonic';</v>
      </c>
      <c r="BG31" t="str">
        <f t="shared" si="19"/>
        <v>attribute mpn 'ERJXGNJ120Y';</v>
      </c>
    </row>
    <row r="32" spans="1:59" x14ac:dyDescent="0.3">
      <c r="A32" t="s">
        <v>28</v>
      </c>
      <c r="B32" t="s">
        <v>109</v>
      </c>
      <c r="C32" t="s">
        <v>155</v>
      </c>
      <c r="D32" t="s">
        <v>156</v>
      </c>
      <c r="E32" t="s">
        <v>32</v>
      </c>
      <c r="F32" t="s">
        <v>32</v>
      </c>
      <c r="G32" t="s">
        <v>157</v>
      </c>
      <c r="H32">
        <v>0</v>
      </c>
      <c r="I32">
        <v>2.1000000000000001E-2</v>
      </c>
      <c r="J32">
        <v>0</v>
      </c>
      <c r="K32">
        <v>20000</v>
      </c>
      <c r="L32" t="s">
        <v>50</v>
      </c>
      <c r="M32" t="s">
        <v>35</v>
      </c>
      <c r="N32" t="s">
        <v>36</v>
      </c>
      <c r="O32" t="s">
        <v>158</v>
      </c>
      <c r="P32" t="s">
        <v>38</v>
      </c>
      <c r="Q32" t="s">
        <v>39</v>
      </c>
      <c r="R32" t="s">
        <v>40</v>
      </c>
      <c r="S32" t="s">
        <v>41</v>
      </c>
      <c r="T32" t="s">
        <v>146</v>
      </c>
      <c r="U32" t="s">
        <v>43</v>
      </c>
      <c r="V32" t="s">
        <v>44</v>
      </c>
      <c r="W32">
        <v>1005</v>
      </c>
      <c r="X32" t="s">
        <v>41</v>
      </c>
      <c r="Y32" t="s">
        <v>45</v>
      </c>
      <c r="Z32" t="s">
        <v>46</v>
      </c>
      <c r="AA32">
        <v>2</v>
      </c>
      <c r="AB32" t="s">
        <v>41</v>
      </c>
      <c r="AC32" t="str">
        <f t="shared" si="2"/>
        <v>XGN</v>
      </c>
      <c r="AD32" s="3">
        <f t="shared" si="3"/>
        <v>13</v>
      </c>
      <c r="AE32" s="3" t="str">
        <f t="shared" si="1"/>
        <v>13.0 R</v>
      </c>
      <c r="AF32" t="str">
        <f>SUBSTITUTE(SUBSTITUTE(P32,"±",""),"%"," %")</f>
        <v>5 %</v>
      </c>
      <c r="AG32" t="str">
        <f>ROUND(MIN(SQRT(AD32*VALUE(LEFT(AI32,FIND("W",AI32)-2))),AP32),1)&amp;" V"</f>
        <v>0.6 V</v>
      </c>
      <c r="AH32" t="s">
        <v>5298</v>
      </c>
      <c r="AI32" t="str">
        <f>SUBSTITUTE(LEFT(Q32,FIND("W,",Q32)),"W"," W @ 70 C")</f>
        <v>0.03 W @ 70 C</v>
      </c>
      <c r="AJ32" t="str">
        <f>SUBSTITUTE((SUBSTITUTE(T32,"ppm/°C","")),"/ "," to ")</f>
        <v>±300</v>
      </c>
      <c r="AK32" t="str">
        <f>LEFT(V32,FIND(" ",V32)-1)</f>
        <v>01005</v>
      </c>
      <c r="AL32" t="str">
        <f>SUBSTITUTE(SUBSTITUTE(U32,"°C ~ "," to +"),"°C"," C")</f>
        <v>-55 to +125 C</v>
      </c>
      <c r="AM32" s="2" t="str">
        <f t="shared" si="4"/>
        <v>130</v>
      </c>
      <c r="AN32" t="str">
        <f>IF(X32="-","—","Grade 0")</f>
        <v>—</v>
      </c>
      <c r="AO32" s="2" t="str">
        <f t="shared" si="5"/>
        <v>13R0</v>
      </c>
      <c r="AP32">
        <v>15</v>
      </c>
      <c r="AQ32" t="s">
        <v>5289</v>
      </c>
      <c r="AR32" t="str">
        <f t="shared" si="6"/>
        <v>ERJXGNJ130Y</v>
      </c>
      <c r="AT32" t="str">
        <f t="shared" si="7"/>
        <v>technology 13.0R;</v>
      </c>
      <c r="AU32" t="str">
        <f t="shared" si="8"/>
        <v>attribute value '13.0 R';</v>
      </c>
      <c r="AV32" t="str">
        <f t="shared" si="9"/>
        <v>attribute tolerance '5 %';</v>
      </c>
      <c r="AW32" t="str">
        <f t="shared" si="10"/>
        <v>attribute rcwv '0.6 V';</v>
      </c>
      <c r="AX32" t="str">
        <f t="shared" si="11"/>
        <v>attribute max_v '30 V';</v>
      </c>
      <c r="AY32" t="str">
        <f t="shared" si="12"/>
        <v>attribute power_v '0.03 W @ 70 C';</v>
      </c>
      <c r="AZ32" t="str">
        <f t="shared" si="13"/>
        <v>attribute tcr '±300';</v>
      </c>
      <c r="BA32" t="str">
        <f t="shared" si="14"/>
        <v>attribute size '01005';</v>
      </c>
      <c r="BB32" t="str">
        <f t="shared" si="15"/>
        <v>attribute operating_temp '-55 to +125 C';</v>
      </c>
      <c r="BC32" t="str">
        <f t="shared" si="16"/>
        <v>attribute pkg_code '130';</v>
      </c>
      <c r="BD32" t="str">
        <f t="shared" si="17"/>
        <v>attribute aec-q200 '—';</v>
      </c>
      <c r="BF32" t="str">
        <f t="shared" si="18"/>
        <v>attribute mfg 'Panasonic';</v>
      </c>
      <c r="BG32" t="str">
        <f t="shared" si="19"/>
        <v>attribute mpn 'ERJXGNJ130Y';</v>
      </c>
    </row>
    <row r="33" spans="1:59" x14ac:dyDescent="0.3">
      <c r="A33" t="s">
        <v>28</v>
      </c>
      <c r="B33" t="s">
        <v>109</v>
      </c>
      <c r="C33" t="s">
        <v>159</v>
      </c>
      <c r="D33" t="s">
        <v>160</v>
      </c>
      <c r="E33" t="s">
        <v>32</v>
      </c>
      <c r="F33" t="s">
        <v>32</v>
      </c>
      <c r="G33" t="s">
        <v>161</v>
      </c>
      <c r="H33" s="1">
        <v>26255</v>
      </c>
      <c r="I33">
        <v>0.41</v>
      </c>
      <c r="J33">
        <v>0</v>
      </c>
      <c r="K33">
        <v>1</v>
      </c>
      <c r="L33" t="s">
        <v>34</v>
      </c>
      <c r="M33" t="s">
        <v>35</v>
      </c>
      <c r="N33" t="s">
        <v>36</v>
      </c>
      <c r="O33" t="s">
        <v>162</v>
      </c>
      <c r="P33" t="s">
        <v>38</v>
      </c>
      <c r="Q33" t="s">
        <v>39</v>
      </c>
      <c r="R33" t="s">
        <v>40</v>
      </c>
      <c r="S33" t="s">
        <v>41</v>
      </c>
      <c r="T33" t="s">
        <v>146</v>
      </c>
      <c r="U33" t="s">
        <v>43</v>
      </c>
      <c r="V33" t="s">
        <v>44</v>
      </c>
      <c r="W33">
        <v>1005</v>
      </c>
      <c r="X33" t="s">
        <v>41</v>
      </c>
      <c r="Y33" t="s">
        <v>45</v>
      </c>
      <c r="Z33" t="s">
        <v>46</v>
      </c>
      <c r="AA33">
        <v>2</v>
      </c>
      <c r="AB33" t="s">
        <v>41</v>
      </c>
      <c r="AC33" t="str">
        <f t="shared" si="2"/>
        <v>XGN</v>
      </c>
      <c r="AD33" s="3">
        <f t="shared" si="3"/>
        <v>15</v>
      </c>
      <c r="AE33" s="3" t="str">
        <f t="shared" si="1"/>
        <v>15.0 R</v>
      </c>
      <c r="AF33" t="str">
        <f>SUBSTITUTE(SUBSTITUTE(P33,"±",""),"%"," %")</f>
        <v>5 %</v>
      </c>
      <c r="AG33" t="str">
        <f>ROUND(MIN(SQRT(AD33*VALUE(LEFT(AI33,FIND("W",AI33)-2))),AP33),1)&amp;" V"</f>
        <v>0.7 V</v>
      </c>
      <c r="AH33" t="s">
        <v>5298</v>
      </c>
      <c r="AI33" t="str">
        <f>SUBSTITUTE(LEFT(Q33,FIND("W,",Q33)),"W"," W @ 70 C")</f>
        <v>0.03 W @ 70 C</v>
      </c>
      <c r="AJ33" t="str">
        <f>SUBSTITUTE((SUBSTITUTE(T33,"ppm/°C","")),"/ "," to ")</f>
        <v>±300</v>
      </c>
      <c r="AK33" t="str">
        <f>LEFT(V33,FIND(" ",V33)-1)</f>
        <v>01005</v>
      </c>
      <c r="AL33" t="str">
        <f>SUBSTITUTE(SUBSTITUTE(U33,"°C ~ "," to +"),"°C"," C")</f>
        <v>-55 to +125 C</v>
      </c>
      <c r="AM33" s="2" t="str">
        <f t="shared" si="4"/>
        <v>150</v>
      </c>
      <c r="AN33" t="str">
        <f>IF(X33="-","—","Grade 0")</f>
        <v>—</v>
      </c>
      <c r="AO33" s="2" t="str">
        <f t="shared" si="5"/>
        <v>15R0</v>
      </c>
      <c r="AP33">
        <v>15</v>
      </c>
      <c r="AQ33" t="s">
        <v>5289</v>
      </c>
      <c r="AR33" t="str">
        <f t="shared" si="6"/>
        <v>ERJXGNJ150Y</v>
      </c>
      <c r="AT33" t="str">
        <f t="shared" si="7"/>
        <v>technology 15.0R;</v>
      </c>
      <c r="AU33" t="str">
        <f t="shared" si="8"/>
        <v>attribute value '15.0 R';</v>
      </c>
      <c r="AV33" t="str">
        <f t="shared" si="9"/>
        <v>attribute tolerance '5 %';</v>
      </c>
      <c r="AW33" t="str">
        <f t="shared" si="10"/>
        <v>attribute rcwv '0.7 V';</v>
      </c>
      <c r="AX33" t="str">
        <f t="shared" si="11"/>
        <v>attribute max_v '30 V';</v>
      </c>
      <c r="AY33" t="str">
        <f t="shared" si="12"/>
        <v>attribute power_v '0.03 W @ 70 C';</v>
      </c>
      <c r="AZ33" t="str">
        <f t="shared" si="13"/>
        <v>attribute tcr '±300';</v>
      </c>
      <c r="BA33" t="str">
        <f t="shared" si="14"/>
        <v>attribute size '01005';</v>
      </c>
      <c r="BB33" t="str">
        <f t="shared" si="15"/>
        <v>attribute operating_temp '-55 to +125 C';</v>
      </c>
      <c r="BC33" t="str">
        <f t="shared" si="16"/>
        <v>attribute pkg_code '150';</v>
      </c>
      <c r="BD33" t="str">
        <f t="shared" si="17"/>
        <v>attribute aec-q200 '—';</v>
      </c>
      <c r="BF33" t="str">
        <f t="shared" si="18"/>
        <v>attribute mfg 'Panasonic';</v>
      </c>
      <c r="BG33" t="str">
        <f t="shared" si="19"/>
        <v>attribute mpn 'ERJXGNJ150Y';</v>
      </c>
    </row>
    <row r="34" spans="1:59" x14ac:dyDescent="0.3">
      <c r="A34" t="s">
        <v>28</v>
      </c>
      <c r="B34" t="s">
        <v>109</v>
      </c>
      <c r="C34" t="s">
        <v>163</v>
      </c>
      <c r="D34" t="s">
        <v>164</v>
      </c>
      <c r="E34" t="s">
        <v>32</v>
      </c>
      <c r="F34" t="s">
        <v>32</v>
      </c>
      <c r="G34" t="s">
        <v>165</v>
      </c>
      <c r="H34">
        <v>0</v>
      </c>
      <c r="I34">
        <v>2.1000000000000001E-2</v>
      </c>
      <c r="J34">
        <v>0</v>
      </c>
      <c r="K34">
        <v>20000</v>
      </c>
      <c r="L34" t="s">
        <v>50</v>
      </c>
      <c r="M34" t="s">
        <v>35</v>
      </c>
      <c r="N34" t="s">
        <v>36</v>
      </c>
      <c r="O34" t="s">
        <v>166</v>
      </c>
      <c r="P34" t="s">
        <v>38</v>
      </c>
      <c r="Q34" t="s">
        <v>39</v>
      </c>
      <c r="R34" t="s">
        <v>40</v>
      </c>
      <c r="S34" t="s">
        <v>41</v>
      </c>
      <c r="T34" t="s">
        <v>146</v>
      </c>
      <c r="U34" t="s">
        <v>43</v>
      </c>
      <c r="V34" t="s">
        <v>44</v>
      </c>
      <c r="W34">
        <v>1005</v>
      </c>
      <c r="X34" t="s">
        <v>41</v>
      </c>
      <c r="Y34" t="s">
        <v>45</v>
      </c>
      <c r="Z34" t="s">
        <v>46</v>
      </c>
      <c r="AA34">
        <v>2</v>
      </c>
      <c r="AB34" t="s">
        <v>41</v>
      </c>
      <c r="AC34" t="str">
        <f t="shared" si="2"/>
        <v>XGN</v>
      </c>
      <c r="AD34" s="3">
        <f t="shared" si="3"/>
        <v>16</v>
      </c>
      <c r="AE34" s="3" t="str">
        <f t="shared" si="1"/>
        <v>16.0 R</v>
      </c>
      <c r="AF34" t="str">
        <f>SUBSTITUTE(SUBSTITUTE(P34,"±",""),"%"," %")</f>
        <v>5 %</v>
      </c>
      <c r="AG34" t="str">
        <f>ROUND(MIN(SQRT(AD34*VALUE(LEFT(AI34,FIND("W",AI34)-2))),AP34),1)&amp;" V"</f>
        <v>0.7 V</v>
      </c>
      <c r="AH34" t="s">
        <v>5298</v>
      </c>
      <c r="AI34" t="str">
        <f>SUBSTITUTE(LEFT(Q34,FIND("W,",Q34)),"W"," W @ 70 C")</f>
        <v>0.03 W @ 70 C</v>
      </c>
      <c r="AJ34" t="str">
        <f>SUBSTITUTE((SUBSTITUTE(T34,"ppm/°C","")),"/ "," to ")</f>
        <v>±300</v>
      </c>
      <c r="AK34" t="str">
        <f>LEFT(V34,FIND(" ",V34)-1)</f>
        <v>01005</v>
      </c>
      <c r="AL34" t="str">
        <f>SUBSTITUTE(SUBSTITUTE(U34,"°C ~ "," to +"),"°C"," C")</f>
        <v>-55 to +125 C</v>
      </c>
      <c r="AM34" s="2" t="str">
        <f t="shared" si="4"/>
        <v>160</v>
      </c>
      <c r="AN34" t="str">
        <f>IF(X34="-","—","Grade 0")</f>
        <v>—</v>
      </c>
      <c r="AO34" s="2" t="str">
        <f t="shared" si="5"/>
        <v>16R0</v>
      </c>
      <c r="AP34">
        <v>15</v>
      </c>
      <c r="AQ34" t="s">
        <v>5289</v>
      </c>
      <c r="AR34" t="str">
        <f t="shared" si="6"/>
        <v>ERJXGNJ160Y</v>
      </c>
      <c r="AT34" t="str">
        <f t="shared" si="7"/>
        <v>technology 16.0R;</v>
      </c>
      <c r="AU34" t="str">
        <f t="shared" si="8"/>
        <v>attribute value '16.0 R';</v>
      </c>
      <c r="AV34" t="str">
        <f t="shared" si="9"/>
        <v>attribute tolerance '5 %';</v>
      </c>
      <c r="AW34" t="str">
        <f t="shared" si="10"/>
        <v>attribute rcwv '0.7 V';</v>
      </c>
      <c r="AX34" t="str">
        <f t="shared" si="11"/>
        <v>attribute max_v '30 V';</v>
      </c>
      <c r="AY34" t="str">
        <f t="shared" si="12"/>
        <v>attribute power_v '0.03 W @ 70 C';</v>
      </c>
      <c r="AZ34" t="str">
        <f t="shared" si="13"/>
        <v>attribute tcr '±300';</v>
      </c>
      <c r="BA34" t="str">
        <f t="shared" si="14"/>
        <v>attribute size '01005';</v>
      </c>
      <c r="BB34" t="str">
        <f t="shared" si="15"/>
        <v>attribute operating_temp '-55 to +125 C';</v>
      </c>
      <c r="BC34" t="str">
        <f t="shared" si="16"/>
        <v>attribute pkg_code '160';</v>
      </c>
      <c r="BD34" t="str">
        <f t="shared" si="17"/>
        <v>attribute aec-q200 '—';</v>
      </c>
      <c r="BF34" t="str">
        <f t="shared" si="18"/>
        <v>attribute mfg 'Panasonic';</v>
      </c>
      <c r="BG34" t="str">
        <f t="shared" si="19"/>
        <v>attribute mpn 'ERJXGNJ160Y';</v>
      </c>
    </row>
    <row r="35" spans="1:59" x14ac:dyDescent="0.3">
      <c r="A35" t="s">
        <v>28</v>
      </c>
      <c r="B35" t="s">
        <v>109</v>
      </c>
      <c r="C35" t="s">
        <v>167</v>
      </c>
      <c r="D35" t="s">
        <v>168</v>
      </c>
      <c r="E35" t="s">
        <v>32</v>
      </c>
      <c r="F35" t="s">
        <v>32</v>
      </c>
      <c r="G35" t="s">
        <v>169</v>
      </c>
      <c r="H35" s="1">
        <v>34352</v>
      </c>
      <c r="I35">
        <v>0.4</v>
      </c>
      <c r="J35">
        <v>0</v>
      </c>
      <c r="K35">
        <v>1</v>
      </c>
      <c r="L35" t="s">
        <v>34</v>
      </c>
      <c r="M35" t="s">
        <v>35</v>
      </c>
      <c r="N35" t="s">
        <v>36</v>
      </c>
      <c r="O35" t="s">
        <v>170</v>
      </c>
      <c r="P35" t="s">
        <v>38</v>
      </c>
      <c r="Q35" t="s">
        <v>39</v>
      </c>
      <c r="R35" t="s">
        <v>40</v>
      </c>
      <c r="S35" t="s">
        <v>41</v>
      </c>
      <c r="T35" t="s">
        <v>146</v>
      </c>
      <c r="U35" t="s">
        <v>43</v>
      </c>
      <c r="V35" t="s">
        <v>44</v>
      </c>
      <c r="W35">
        <v>1005</v>
      </c>
      <c r="X35" t="s">
        <v>41</v>
      </c>
      <c r="Y35" t="s">
        <v>45</v>
      </c>
      <c r="Z35" t="s">
        <v>46</v>
      </c>
      <c r="AA35">
        <v>2</v>
      </c>
      <c r="AB35" t="s">
        <v>41</v>
      </c>
      <c r="AC35" t="str">
        <f t="shared" si="2"/>
        <v>XGN</v>
      </c>
      <c r="AD35" s="3">
        <f t="shared" si="3"/>
        <v>18</v>
      </c>
      <c r="AE35" s="3" t="str">
        <f t="shared" si="1"/>
        <v>18.0 R</v>
      </c>
      <c r="AF35" t="str">
        <f>SUBSTITUTE(SUBSTITUTE(P35,"±",""),"%"," %")</f>
        <v>5 %</v>
      </c>
      <c r="AG35" t="str">
        <f>ROUND(MIN(SQRT(AD35*VALUE(LEFT(AI35,FIND("W",AI35)-2))),AP35),1)&amp;" V"</f>
        <v>0.7 V</v>
      </c>
      <c r="AH35" t="s">
        <v>5298</v>
      </c>
      <c r="AI35" t="str">
        <f>SUBSTITUTE(LEFT(Q35,FIND("W,",Q35)),"W"," W @ 70 C")</f>
        <v>0.03 W @ 70 C</v>
      </c>
      <c r="AJ35" t="str">
        <f>SUBSTITUTE((SUBSTITUTE(T35,"ppm/°C","")),"/ "," to ")</f>
        <v>±300</v>
      </c>
      <c r="AK35" t="str">
        <f>LEFT(V35,FIND(" ",V35)-1)</f>
        <v>01005</v>
      </c>
      <c r="AL35" t="str">
        <f>SUBSTITUTE(SUBSTITUTE(U35,"°C ~ "," to +"),"°C"," C")</f>
        <v>-55 to +125 C</v>
      </c>
      <c r="AM35" s="2" t="str">
        <f t="shared" si="4"/>
        <v>180</v>
      </c>
      <c r="AN35" t="str">
        <f>IF(X35="-","—","Grade 0")</f>
        <v>—</v>
      </c>
      <c r="AO35" s="2" t="str">
        <f t="shared" si="5"/>
        <v>18R0</v>
      </c>
      <c r="AP35">
        <v>15</v>
      </c>
      <c r="AQ35" t="s">
        <v>5289</v>
      </c>
      <c r="AR35" t="str">
        <f t="shared" si="6"/>
        <v>ERJXGNJ180Y</v>
      </c>
      <c r="AT35" t="str">
        <f t="shared" si="7"/>
        <v>technology 18.0R;</v>
      </c>
      <c r="AU35" t="str">
        <f t="shared" si="8"/>
        <v>attribute value '18.0 R';</v>
      </c>
      <c r="AV35" t="str">
        <f t="shared" si="9"/>
        <v>attribute tolerance '5 %';</v>
      </c>
      <c r="AW35" t="str">
        <f t="shared" si="10"/>
        <v>attribute rcwv '0.7 V';</v>
      </c>
      <c r="AX35" t="str">
        <f t="shared" si="11"/>
        <v>attribute max_v '30 V';</v>
      </c>
      <c r="AY35" t="str">
        <f t="shared" si="12"/>
        <v>attribute power_v '0.03 W @ 70 C';</v>
      </c>
      <c r="AZ35" t="str">
        <f t="shared" si="13"/>
        <v>attribute tcr '±300';</v>
      </c>
      <c r="BA35" t="str">
        <f t="shared" si="14"/>
        <v>attribute size '01005';</v>
      </c>
      <c r="BB35" t="str">
        <f t="shared" si="15"/>
        <v>attribute operating_temp '-55 to +125 C';</v>
      </c>
      <c r="BC35" t="str">
        <f t="shared" si="16"/>
        <v>attribute pkg_code '180';</v>
      </c>
      <c r="BD35" t="str">
        <f t="shared" si="17"/>
        <v>attribute aec-q200 '—';</v>
      </c>
      <c r="BF35" t="str">
        <f t="shared" si="18"/>
        <v>attribute mfg 'Panasonic';</v>
      </c>
      <c r="BG35" t="str">
        <f t="shared" si="19"/>
        <v>attribute mpn 'ERJXGNJ180Y';</v>
      </c>
    </row>
    <row r="36" spans="1:59" x14ac:dyDescent="0.3">
      <c r="A36" t="s">
        <v>28</v>
      </c>
      <c r="B36" t="s">
        <v>109</v>
      </c>
      <c r="C36" t="s">
        <v>171</v>
      </c>
      <c r="D36" t="s">
        <v>172</v>
      </c>
      <c r="E36" t="s">
        <v>32</v>
      </c>
      <c r="F36" t="s">
        <v>32</v>
      </c>
      <c r="G36" t="s">
        <v>173</v>
      </c>
      <c r="H36">
        <v>0</v>
      </c>
      <c r="I36">
        <v>2.1000000000000001E-2</v>
      </c>
      <c r="J36">
        <v>0</v>
      </c>
      <c r="K36">
        <v>20000</v>
      </c>
      <c r="L36" t="s">
        <v>50</v>
      </c>
      <c r="M36" t="s">
        <v>35</v>
      </c>
      <c r="N36" t="s">
        <v>36</v>
      </c>
      <c r="O36" t="s">
        <v>174</v>
      </c>
      <c r="P36" t="s">
        <v>38</v>
      </c>
      <c r="Q36" t="s">
        <v>39</v>
      </c>
      <c r="R36" t="s">
        <v>40</v>
      </c>
      <c r="S36" t="s">
        <v>41</v>
      </c>
      <c r="T36" t="s">
        <v>146</v>
      </c>
      <c r="U36" t="s">
        <v>43</v>
      </c>
      <c r="V36" t="s">
        <v>44</v>
      </c>
      <c r="W36">
        <v>1005</v>
      </c>
      <c r="X36" t="s">
        <v>41</v>
      </c>
      <c r="Y36" t="s">
        <v>45</v>
      </c>
      <c r="Z36" t="s">
        <v>46</v>
      </c>
      <c r="AA36">
        <v>2</v>
      </c>
      <c r="AB36" t="s">
        <v>41</v>
      </c>
      <c r="AC36" t="str">
        <f t="shared" si="2"/>
        <v>XGN</v>
      </c>
      <c r="AD36" s="3">
        <f t="shared" si="3"/>
        <v>20</v>
      </c>
      <c r="AE36" s="3" t="str">
        <f t="shared" si="1"/>
        <v>20.0 R</v>
      </c>
      <c r="AF36" t="str">
        <f>SUBSTITUTE(SUBSTITUTE(P36,"±",""),"%"," %")</f>
        <v>5 %</v>
      </c>
      <c r="AG36" t="str">
        <f>ROUND(MIN(SQRT(AD36*VALUE(LEFT(AI36,FIND("W",AI36)-2))),AP36),1)&amp;" V"</f>
        <v>0.8 V</v>
      </c>
      <c r="AH36" t="s">
        <v>5298</v>
      </c>
      <c r="AI36" t="str">
        <f>SUBSTITUTE(LEFT(Q36,FIND("W,",Q36)),"W"," W @ 70 C")</f>
        <v>0.03 W @ 70 C</v>
      </c>
      <c r="AJ36" t="str">
        <f>SUBSTITUTE((SUBSTITUTE(T36,"ppm/°C","")),"/ "," to ")</f>
        <v>±300</v>
      </c>
      <c r="AK36" t="str">
        <f>LEFT(V36,FIND(" ",V36)-1)</f>
        <v>01005</v>
      </c>
      <c r="AL36" t="str">
        <f>SUBSTITUTE(SUBSTITUTE(U36,"°C ~ "," to +"),"°C"," C")</f>
        <v>-55 to +125 C</v>
      </c>
      <c r="AM36" s="2" t="str">
        <f t="shared" si="4"/>
        <v>200</v>
      </c>
      <c r="AN36" t="str">
        <f>IF(X36="-","—","Grade 0")</f>
        <v>—</v>
      </c>
      <c r="AO36" s="2" t="str">
        <f t="shared" si="5"/>
        <v>20R0</v>
      </c>
      <c r="AP36">
        <v>15</v>
      </c>
      <c r="AQ36" t="s">
        <v>5289</v>
      </c>
      <c r="AR36" t="str">
        <f t="shared" si="6"/>
        <v>ERJXGNJ200Y</v>
      </c>
      <c r="AT36" t="str">
        <f t="shared" si="7"/>
        <v>technology 20.0R;</v>
      </c>
      <c r="AU36" t="str">
        <f t="shared" si="8"/>
        <v>attribute value '20.0 R';</v>
      </c>
      <c r="AV36" t="str">
        <f t="shared" si="9"/>
        <v>attribute tolerance '5 %';</v>
      </c>
      <c r="AW36" t="str">
        <f t="shared" si="10"/>
        <v>attribute rcwv '0.8 V';</v>
      </c>
      <c r="AX36" t="str">
        <f t="shared" si="11"/>
        <v>attribute max_v '30 V';</v>
      </c>
      <c r="AY36" t="str">
        <f t="shared" si="12"/>
        <v>attribute power_v '0.03 W @ 70 C';</v>
      </c>
      <c r="AZ36" t="str">
        <f t="shared" si="13"/>
        <v>attribute tcr '±300';</v>
      </c>
      <c r="BA36" t="str">
        <f t="shared" si="14"/>
        <v>attribute size '01005';</v>
      </c>
      <c r="BB36" t="str">
        <f t="shared" si="15"/>
        <v>attribute operating_temp '-55 to +125 C';</v>
      </c>
      <c r="BC36" t="str">
        <f t="shared" si="16"/>
        <v>attribute pkg_code '200';</v>
      </c>
      <c r="BD36" t="str">
        <f t="shared" si="17"/>
        <v>attribute aec-q200 '—';</v>
      </c>
      <c r="BF36" t="str">
        <f t="shared" si="18"/>
        <v>attribute mfg 'Panasonic';</v>
      </c>
      <c r="BG36" t="str">
        <f t="shared" si="19"/>
        <v>attribute mpn 'ERJXGNJ200Y';</v>
      </c>
    </row>
    <row r="37" spans="1:59" x14ac:dyDescent="0.3">
      <c r="A37" t="s">
        <v>28</v>
      </c>
      <c r="B37" t="s">
        <v>109</v>
      </c>
      <c r="C37" t="s">
        <v>175</v>
      </c>
      <c r="D37" t="s">
        <v>176</v>
      </c>
      <c r="E37" t="s">
        <v>32</v>
      </c>
      <c r="F37" t="s">
        <v>32</v>
      </c>
      <c r="G37" t="s">
        <v>177</v>
      </c>
      <c r="H37" s="1">
        <v>25643</v>
      </c>
      <c r="I37">
        <v>0.4</v>
      </c>
      <c r="J37">
        <v>0</v>
      </c>
      <c r="K37">
        <v>1</v>
      </c>
      <c r="L37" t="s">
        <v>34</v>
      </c>
      <c r="M37" t="s">
        <v>35</v>
      </c>
      <c r="N37" t="s">
        <v>36</v>
      </c>
      <c r="O37" t="s">
        <v>178</v>
      </c>
      <c r="P37" t="s">
        <v>38</v>
      </c>
      <c r="Q37" t="s">
        <v>39</v>
      </c>
      <c r="R37" t="s">
        <v>40</v>
      </c>
      <c r="S37" t="s">
        <v>41</v>
      </c>
      <c r="T37" t="s">
        <v>146</v>
      </c>
      <c r="U37" t="s">
        <v>43</v>
      </c>
      <c r="V37" t="s">
        <v>44</v>
      </c>
      <c r="W37">
        <v>1005</v>
      </c>
      <c r="X37" t="s">
        <v>41</v>
      </c>
      <c r="Y37" t="s">
        <v>45</v>
      </c>
      <c r="Z37" t="s">
        <v>46</v>
      </c>
      <c r="AA37">
        <v>2</v>
      </c>
      <c r="AB37" t="s">
        <v>41</v>
      </c>
      <c r="AC37" t="str">
        <f t="shared" si="2"/>
        <v>XGN</v>
      </c>
      <c r="AD37" s="3">
        <f t="shared" si="3"/>
        <v>22</v>
      </c>
      <c r="AE37" s="3" t="str">
        <f t="shared" si="1"/>
        <v>22.0 R</v>
      </c>
      <c r="AF37" t="str">
        <f>SUBSTITUTE(SUBSTITUTE(P37,"±",""),"%"," %")</f>
        <v>5 %</v>
      </c>
      <c r="AG37" t="str">
        <f>ROUND(MIN(SQRT(AD37*VALUE(LEFT(AI37,FIND("W",AI37)-2))),AP37),1)&amp;" V"</f>
        <v>0.8 V</v>
      </c>
      <c r="AH37" t="s">
        <v>5298</v>
      </c>
      <c r="AI37" t="str">
        <f>SUBSTITUTE(LEFT(Q37,FIND("W,",Q37)),"W"," W @ 70 C")</f>
        <v>0.03 W @ 70 C</v>
      </c>
      <c r="AJ37" t="str">
        <f>SUBSTITUTE((SUBSTITUTE(T37,"ppm/°C","")),"/ "," to ")</f>
        <v>±300</v>
      </c>
      <c r="AK37" t="str">
        <f>LEFT(V37,FIND(" ",V37)-1)</f>
        <v>01005</v>
      </c>
      <c r="AL37" t="str">
        <f>SUBSTITUTE(SUBSTITUTE(U37,"°C ~ "," to +"),"°C"," C")</f>
        <v>-55 to +125 C</v>
      </c>
      <c r="AM37" s="2" t="str">
        <f t="shared" si="4"/>
        <v>220</v>
      </c>
      <c r="AN37" t="str">
        <f>IF(X37="-","—","Grade 0")</f>
        <v>—</v>
      </c>
      <c r="AO37" s="2" t="str">
        <f t="shared" si="5"/>
        <v>22R0</v>
      </c>
      <c r="AP37">
        <v>15</v>
      </c>
      <c r="AQ37" t="s">
        <v>5289</v>
      </c>
      <c r="AR37" t="str">
        <f t="shared" si="6"/>
        <v>ERJXGNJ220Y</v>
      </c>
      <c r="AT37" t="str">
        <f t="shared" si="7"/>
        <v>technology 22.0R;</v>
      </c>
      <c r="AU37" t="str">
        <f t="shared" si="8"/>
        <v>attribute value '22.0 R';</v>
      </c>
      <c r="AV37" t="str">
        <f t="shared" si="9"/>
        <v>attribute tolerance '5 %';</v>
      </c>
      <c r="AW37" t="str">
        <f t="shared" si="10"/>
        <v>attribute rcwv '0.8 V';</v>
      </c>
      <c r="AX37" t="str">
        <f t="shared" si="11"/>
        <v>attribute max_v '30 V';</v>
      </c>
      <c r="AY37" t="str">
        <f t="shared" si="12"/>
        <v>attribute power_v '0.03 W @ 70 C';</v>
      </c>
      <c r="AZ37" t="str">
        <f t="shared" si="13"/>
        <v>attribute tcr '±300';</v>
      </c>
      <c r="BA37" t="str">
        <f t="shared" si="14"/>
        <v>attribute size '01005';</v>
      </c>
      <c r="BB37" t="str">
        <f t="shared" si="15"/>
        <v>attribute operating_temp '-55 to +125 C';</v>
      </c>
      <c r="BC37" t="str">
        <f t="shared" si="16"/>
        <v>attribute pkg_code '220';</v>
      </c>
      <c r="BD37" t="str">
        <f t="shared" si="17"/>
        <v>attribute aec-q200 '—';</v>
      </c>
      <c r="BF37" t="str">
        <f t="shared" si="18"/>
        <v>attribute mfg 'Panasonic';</v>
      </c>
      <c r="BG37" t="str">
        <f t="shared" si="19"/>
        <v>attribute mpn 'ERJXGNJ220Y';</v>
      </c>
    </row>
    <row r="38" spans="1:59" x14ac:dyDescent="0.3">
      <c r="A38" t="s">
        <v>28</v>
      </c>
      <c r="B38" t="s">
        <v>109</v>
      </c>
      <c r="C38" t="s">
        <v>179</v>
      </c>
      <c r="D38" t="s">
        <v>180</v>
      </c>
      <c r="E38" t="s">
        <v>32</v>
      </c>
      <c r="F38" t="s">
        <v>32</v>
      </c>
      <c r="G38" t="s">
        <v>181</v>
      </c>
      <c r="H38">
        <v>0</v>
      </c>
      <c r="I38">
        <v>2.1000000000000001E-2</v>
      </c>
      <c r="J38">
        <v>0</v>
      </c>
      <c r="K38">
        <v>20000</v>
      </c>
      <c r="L38" t="s">
        <v>50</v>
      </c>
      <c r="M38" t="s">
        <v>35</v>
      </c>
      <c r="N38" t="s">
        <v>36</v>
      </c>
      <c r="O38" t="s">
        <v>182</v>
      </c>
      <c r="P38" t="s">
        <v>38</v>
      </c>
      <c r="Q38" t="s">
        <v>39</v>
      </c>
      <c r="R38" t="s">
        <v>40</v>
      </c>
      <c r="S38" t="s">
        <v>41</v>
      </c>
      <c r="T38" t="s">
        <v>146</v>
      </c>
      <c r="U38" t="s">
        <v>43</v>
      </c>
      <c r="V38" t="s">
        <v>44</v>
      </c>
      <c r="W38">
        <v>1005</v>
      </c>
      <c r="X38" t="s">
        <v>41</v>
      </c>
      <c r="Y38" t="s">
        <v>45</v>
      </c>
      <c r="Z38" t="s">
        <v>46</v>
      </c>
      <c r="AA38">
        <v>2</v>
      </c>
      <c r="AB38" t="s">
        <v>41</v>
      </c>
      <c r="AC38" t="str">
        <f t="shared" si="2"/>
        <v>XGN</v>
      </c>
      <c r="AD38" s="3">
        <f t="shared" si="3"/>
        <v>24</v>
      </c>
      <c r="AE38" s="3" t="str">
        <f t="shared" si="1"/>
        <v>24.0 R</v>
      </c>
      <c r="AF38" t="str">
        <f>SUBSTITUTE(SUBSTITUTE(P38,"±",""),"%"," %")</f>
        <v>5 %</v>
      </c>
      <c r="AG38" t="str">
        <f>ROUND(MIN(SQRT(AD38*VALUE(LEFT(AI38,FIND("W",AI38)-2))),AP38),1)&amp;" V"</f>
        <v>0.8 V</v>
      </c>
      <c r="AH38" t="s">
        <v>5298</v>
      </c>
      <c r="AI38" t="str">
        <f>SUBSTITUTE(LEFT(Q38,FIND("W,",Q38)),"W"," W @ 70 C")</f>
        <v>0.03 W @ 70 C</v>
      </c>
      <c r="AJ38" t="str">
        <f>SUBSTITUTE((SUBSTITUTE(T38,"ppm/°C","")),"/ "," to ")</f>
        <v>±300</v>
      </c>
      <c r="AK38" t="str">
        <f>LEFT(V38,FIND(" ",V38)-1)</f>
        <v>01005</v>
      </c>
      <c r="AL38" t="str">
        <f>SUBSTITUTE(SUBSTITUTE(U38,"°C ~ "," to +"),"°C"," C")</f>
        <v>-55 to +125 C</v>
      </c>
      <c r="AM38" s="2" t="str">
        <f t="shared" si="4"/>
        <v>240</v>
      </c>
      <c r="AN38" t="str">
        <f>IF(X38="-","—","Grade 0")</f>
        <v>—</v>
      </c>
      <c r="AO38" s="2" t="str">
        <f t="shared" si="5"/>
        <v>24R0</v>
      </c>
      <c r="AP38">
        <v>15</v>
      </c>
      <c r="AQ38" t="s">
        <v>5289</v>
      </c>
      <c r="AR38" t="str">
        <f t="shared" si="6"/>
        <v>ERJXGNJ240Y</v>
      </c>
      <c r="AT38" t="str">
        <f t="shared" si="7"/>
        <v>technology 24.0R;</v>
      </c>
      <c r="AU38" t="str">
        <f t="shared" si="8"/>
        <v>attribute value '24.0 R';</v>
      </c>
      <c r="AV38" t="str">
        <f t="shared" si="9"/>
        <v>attribute tolerance '5 %';</v>
      </c>
      <c r="AW38" t="str">
        <f t="shared" si="10"/>
        <v>attribute rcwv '0.8 V';</v>
      </c>
      <c r="AX38" t="str">
        <f t="shared" si="11"/>
        <v>attribute max_v '30 V';</v>
      </c>
      <c r="AY38" t="str">
        <f t="shared" si="12"/>
        <v>attribute power_v '0.03 W @ 70 C';</v>
      </c>
      <c r="AZ38" t="str">
        <f t="shared" si="13"/>
        <v>attribute tcr '±300';</v>
      </c>
      <c r="BA38" t="str">
        <f t="shared" si="14"/>
        <v>attribute size '01005';</v>
      </c>
      <c r="BB38" t="str">
        <f t="shared" si="15"/>
        <v>attribute operating_temp '-55 to +125 C';</v>
      </c>
      <c r="BC38" t="str">
        <f t="shared" si="16"/>
        <v>attribute pkg_code '240';</v>
      </c>
      <c r="BD38" t="str">
        <f t="shared" si="17"/>
        <v>attribute aec-q200 '—';</v>
      </c>
      <c r="BF38" t="str">
        <f t="shared" si="18"/>
        <v>attribute mfg 'Panasonic';</v>
      </c>
      <c r="BG38" t="str">
        <f t="shared" si="19"/>
        <v>attribute mpn 'ERJXGNJ240Y';</v>
      </c>
    </row>
    <row r="39" spans="1:59" x14ac:dyDescent="0.3">
      <c r="A39" t="s">
        <v>28</v>
      </c>
      <c r="B39" t="s">
        <v>109</v>
      </c>
      <c r="C39" t="s">
        <v>183</v>
      </c>
      <c r="D39" t="s">
        <v>184</v>
      </c>
      <c r="E39" t="s">
        <v>32</v>
      </c>
      <c r="F39" t="s">
        <v>32</v>
      </c>
      <c r="G39" t="s">
        <v>185</v>
      </c>
      <c r="H39" s="1">
        <v>25562</v>
      </c>
      <c r="I39">
        <v>0.4</v>
      </c>
      <c r="J39">
        <v>0</v>
      </c>
      <c r="K39">
        <v>1</v>
      </c>
      <c r="L39" t="s">
        <v>34</v>
      </c>
      <c r="M39" t="s">
        <v>35</v>
      </c>
      <c r="N39" t="s">
        <v>36</v>
      </c>
      <c r="O39" t="s">
        <v>186</v>
      </c>
      <c r="P39" t="s">
        <v>38</v>
      </c>
      <c r="Q39" t="s">
        <v>39</v>
      </c>
      <c r="R39" t="s">
        <v>40</v>
      </c>
      <c r="S39" t="s">
        <v>41</v>
      </c>
      <c r="T39" t="s">
        <v>146</v>
      </c>
      <c r="U39" t="s">
        <v>43</v>
      </c>
      <c r="V39" t="s">
        <v>44</v>
      </c>
      <c r="W39">
        <v>1005</v>
      </c>
      <c r="X39" t="s">
        <v>41</v>
      </c>
      <c r="Y39" t="s">
        <v>45</v>
      </c>
      <c r="Z39" t="s">
        <v>46</v>
      </c>
      <c r="AA39">
        <v>2</v>
      </c>
      <c r="AB39" t="s">
        <v>41</v>
      </c>
      <c r="AC39" t="str">
        <f t="shared" si="2"/>
        <v>XGN</v>
      </c>
      <c r="AD39" s="3">
        <f t="shared" si="3"/>
        <v>27</v>
      </c>
      <c r="AE39" s="3" t="str">
        <f t="shared" si="1"/>
        <v>27.0 R</v>
      </c>
      <c r="AF39" t="str">
        <f>SUBSTITUTE(SUBSTITUTE(P39,"±",""),"%"," %")</f>
        <v>5 %</v>
      </c>
      <c r="AG39" t="str">
        <f>ROUND(MIN(SQRT(AD39*VALUE(LEFT(AI39,FIND("W",AI39)-2))),AP39),1)&amp;" V"</f>
        <v>0.9 V</v>
      </c>
      <c r="AH39" t="s">
        <v>5298</v>
      </c>
      <c r="AI39" t="str">
        <f>SUBSTITUTE(LEFT(Q39,FIND("W,",Q39)),"W"," W @ 70 C")</f>
        <v>0.03 W @ 70 C</v>
      </c>
      <c r="AJ39" t="str">
        <f>SUBSTITUTE((SUBSTITUTE(T39,"ppm/°C","")),"/ "," to ")</f>
        <v>±300</v>
      </c>
      <c r="AK39" t="str">
        <f>LEFT(V39,FIND(" ",V39)-1)</f>
        <v>01005</v>
      </c>
      <c r="AL39" t="str">
        <f>SUBSTITUTE(SUBSTITUTE(U39,"°C ~ "," to +"),"°C"," C")</f>
        <v>-55 to +125 C</v>
      </c>
      <c r="AM39" s="2" t="str">
        <f t="shared" si="4"/>
        <v>270</v>
      </c>
      <c r="AN39" t="str">
        <f>IF(X39="-","—","Grade 0")</f>
        <v>—</v>
      </c>
      <c r="AO39" s="2" t="str">
        <f t="shared" si="5"/>
        <v>27R0</v>
      </c>
      <c r="AP39">
        <v>15</v>
      </c>
      <c r="AQ39" t="s">
        <v>5289</v>
      </c>
      <c r="AR39" t="str">
        <f t="shared" si="6"/>
        <v>ERJXGNJ270Y</v>
      </c>
      <c r="AT39" t="str">
        <f t="shared" si="7"/>
        <v>technology 27.0R;</v>
      </c>
      <c r="AU39" t="str">
        <f t="shared" si="8"/>
        <v>attribute value '27.0 R';</v>
      </c>
      <c r="AV39" t="str">
        <f t="shared" si="9"/>
        <v>attribute tolerance '5 %';</v>
      </c>
      <c r="AW39" t="str">
        <f t="shared" si="10"/>
        <v>attribute rcwv '0.9 V';</v>
      </c>
      <c r="AX39" t="str">
        <f t="shared" si="11"/>
        <v>attribute max_v '30 V';</v>
      </c>
      <c r="AY39" t="str">
        <f t="shared" si="12"/>
        <v>attribute power_v '0.03 W @ 70 C';</v>
      </c>
      <c r="AZ39" t="str">
        <f t="shared" si="13"/>
        <v>attribute tcr '±300';</v>
      </c>
      <c r="BA39" t="str">
        <f t="shared" si="14"/>
        <v>attribute size '01005';</v>
      </c>
      <c r="BB39" t="str">
        <f t="shared" si="15"/>
        <v>attribute operating_temp '-55 to +125 C';</v>
      </c>
      <c r="BC39" t="str">
        <f t="shared" si="16"/>
        <v>attribute pkg_code '270';</v>
      </c>
      <c r="BD39" t="str">
        <f t="shared" si="17"/>
        <v>attribute aec-q200 '—';</v>
      </c>
      <c r="BF39" t="str">
        <f t="shared" si="18"/>
        <v>attribute mfg 'Panasonic';</v>
      </c>
      <c r="BG39" t="str">
        <f t="shared" si="19"/>
        <v>attribute mpn 'ERJXGNJ270Y';</v>
      </c>
    </row>
    <row r="40" spans="1:59" x14ac:dyDescent="0.3">
      <c r="A40" t="s">
        <v>28</v>
      </c>
      <c r="B40" t="s">
        <v>109</v>
      </c>
      <c r="C40" t="s">
        <v>187</v>
      </c>
      <c r="D40" t="s">
        <v>188</v>
      </c>
      <c r="E40" t="s">
        <v>32</v>
      </c>
      <c r="F40" t="s">
        <v>32</v>
      </c>
      <c r="G40" t="s">
        <v>189</v>
      </c>
      <c r="H40">
        <v>0</v>
      </c>
      <c r="I40">
        <v>2.1000000000000001E-2</v>
      </c>
      <c r="J40">
        <v>0</v>
      </c>
      <c r="K40">
        <v>20000</v>
      </c>
      <c r="L40" t="s">
        <v>50</v>
      </c>
      <c r="M40" t="s">
        <v>35</v>
      </c>
      <c r="N40" t="s">
        <v>36</v>
      </c>
      <c r="O40" t="s">
        <v>190</v>
      </c>
      <c r="P40" t="s">
        <v>38</v>
      </c>
      <c r="Q40" t="s">
        <v>39</v>
      </c>
      <c r="R40" t="s">
        <v>40</v>
      </c>
      <c r="S40" t="s">
        <v>41</v>
      </c>
      <c r="T40" t="s">
        <v>146</v>
      </c>
      <c r="U40" t="s">
        <v>43</v>
      </c>
      <c r="V40" t="s">
        <v>44</v>
      </c>
      <c r="W40">
        <v>1005</v>
      </c>
      <c r="X40" t="s">
        <v>41</v>
      </c>
      <c r="Y40" t="s">
        <v>45</v>
      </c>
      <c r="Z40" t="s">
        <v>46</v>
      </c>
      <c r="AA40">
        <v>2</v>
      </c>
      <c r="AB40" t="s">
        <v>41</v>
      </c>
      <c r="AC40" t="str">
        <f t="shared" si="2"/>
        <v>XGN</v>
      </c>
      <c r="AD40" s="3">
        <f t="shared" si="3"/>
        <v>30</v>
      </c>
      <c r="AE40" s="3" t="str">
        <f t="shared" si="1"/>
        <v>30.0 R</v>
      </c>
      <c r="AF40" t="str">
        <f>SUBSTITUTE(SUBSTITUTE(P40,"±",""),"%"," %")</f>
        <v>5 %</v>
      </c>
      <c r="AG40" t="str">
        <f>ROUND(MIN(SQRT(AD40*VALUE(LEFT(AI40,FIND("W",AI40)-2))),AP40),1)&amp;" V"</f>
        <v>0.9 V</v>
      </c>
      <c r="AH40" t="s">
        <v>5298</v>
      </c>
      <c r="AI40" t="str">
        <f>SUBSTITUTE(LEFT(Q40,FIND("W,",Q40)),"W"," W @ 70 C")</f>
        <v>0.03 W @ 70 C</v>
      </c>
      <c r="AJ40" t="str">
        <f>SUBSTITUTE((SUBSTITUTE(T40,"ppm/°C","")),"/ "," to ")</f>
        <v>±300</v>
      </c>
      <c r="AK40" t="str">
        <f>LEFT(V40,FIND(" ",V40)-1)</f>
        <v>01005</v>
      </c>
      <c r="AL40" t="str">
        <f>SUBSTITUTE(SUBSTITUTE(U40,"°C ~ "," to +"),"°C"," C")</f>
        <v>-55 to +125 C</v>
      </c>
      <c r="AM40" s="2" t="str">
        <f t="shared" si="4"/>
        <v>300</v>
      </c>
      <c r="AN40" t="str">
        <f>IF(X40="-","—","Grade 0")</f>
        <v>—</v>
      </c>
      <c r="AO40" s="2" t="str">
        <f t="shared" si="5"/>
        <v>30R0</v>
      </c>
      <c r="AP40">
        <v>15</v>
      </c>
      <c r="AQ40" t="s">
        <v>5289</v>
      </c>
      <c r="AR40" t="str">
        <f t="shared" si="6"/>
        <v>ERJXGNJ300Y</v>
      </c>
      <c r="AT40" t="str">
        <f t="shared" si="7"/>
        <v>technology 30.0R;</v>
      </c>
      <c r="AU40" t="str">
        <f t="shared" si="8"/>
        <v>attribute value '30.0 R';</v>
      </c>
      <c r="AV40" t="str">
        <f t="shared" si="9"/>
        <v>attribute tolerance '5 %';</v>
      </c>
      <c r="AW40" t="str">
        <f t="shared" si="10"/>
        <v>attribute rcwv '0.9 V';</v>
      </c>
      <c r="AX40" t="str">
        <f t="shared" si="11"/>
        <v>attribute max_v '30 V';</v>
      </c>
      <c r="AY40" t="str">
        <f t="shared" si="12"/>
        <v>attribute power_v '0.03 W @ 70 C';</v>
      </c>
      <c r="AZ40" t="str">
        <f t="shared" si="13"/>
        <v>attribute tcr '±300';</v>
      </c>
      <c r="BA40" t="str">
        <f t="shared" si="14"/>
        <v>attribute size '01005';</v>
      </c>
      <c r="BB40" t="str">
        <f t="shared" si="15"/>
        <v>attribute operating_temp '-55 to +125 C';</v>
      </c>
      <c r="BC40" t="str">
        <f t="shared" si="16"/>
        <v>attribute pkg_code '300';</v>
      </c>
      <c r="BD40" t="str">
        <f t="shared" si="17"/>
        <v>attribute aec-q200 '—';</v>
      </c>
      <c r="BF40" t="str">
        <f t="shared" si="18"/>
        <v>attribute mfg 'Panasonic';</v>
      </c>
      <c r="BG40" t="str">
        <f t="shared" si="19"/>
        <v>attribute mpn 'ERJXGNJ300Y';</v>
      </c>
    </row>
    <row r="41" spans="1:59" x14ac:dyDescent="0.3">
      <c r="A41" t="s">
        <v>28</v>
      </c>
      <c r="B41" t="s">
        <v>109</v>
      </c>
      <c r="C41" t="s">
        <v>191</v>
      </c>
      <c r="D41" t="s">
        <v>192</v>
      </c>
      <c r="E41" t="s">
        <v>32</v>
      </c>
      <c r="F41" t="s">
        <v>32</v>
      </c>
      <c r="G41" t="s">
        <v>193</v>
      </c>
      <c r="H41" s="1">
        <v>146441</v>
      </c>
      <c r="I41">
        <v>0.2</v>
      </c>
      <c r="J41">
        <v>0</v>
      </c>
      <c r="K41">
        <v>1</v>
      </c>
      <c r="L41" t="s">
        <v>34</v>
      </c>
      <c r="M41" t="s">
        <v>35</v>
      </c>
      <c r="N41" t="s">
        <v>36</v>
      </c>
      <c r="O41" t="s">
        <v>194</v>
      </c>
      <c r="P41" t="s">
        <v>38</v>
      </c>
      <c r="Q41" t="s">
        <v>39</v>
      </c>
      <c r="R41" t="s">
        <v>40</v>
      </c>
      <c r="S41" t="s">
        <v>41</v>
      </c>
      <c r="T41" t="s">
        <v>146</v>
      </c>
      <c r="U41" t="s">
        <v>43</v>
      </c>
      <c r="V41" t="s">
        <v>44</v>
      </c>
      <c r="W41">
        <v>1005</v>
      </c>
      <c r="X41" t="s">
        <v>41</v>
      </c>
      <c r="Y41" t="s">
        <v>45</v>
      </c>
      <c r="Z41" t="s">
        <v>46</v>
      </c>
      <c r="AA41">
        <v>2</v>
      </c>
      <c r="AB41" t="s">
        <v>41</v>
      </c>
      <c r="AC41" t="str">
        <f t="shared" si="2"/>
        <v>XGN</v>
      </c>
      <c r="AD41" s="3">
        <f t="shared" si="3"/>
        <v>33</v>
      </c>
      <c r="AE41" s="3" t="str">
        <f t="shared" si="1"/>
        <v>33.0 R</v>
      </c>
      <c r="AF41" t="str">
        <f>SUBSTITUTE(SUBSTITUTE(P41,"±",""),"%"," %")</f>
        <v>5 %</v>
      </c>
      <c r="AG41" t="str">
        <f>ROUND(MIN(SQRT(AD41*VALUE(LEFT(AI41,FIND("W",AI41)-2))),AP41),1)&amp;" V"</f>
        <v>1 V</v>
      </c>
      <c r="AH41" t="s">
        <v>5298</v>
      </c>
      <c r="AI41" t="str">
        <f>SUBSTITUTE(LEFT(Q41,FIND("W,",Q41)),"W"," W @ 70 C")</f>
        <v>0.03 W @ 70 C</v>
      </c>
      <c r="AJ41" t="str">
        <f>SUBSTITUTE((SUBSTITUTE(T41,"ppm/°C","")),"/ "," to ")</f>
        <v>±300</v>
      </c>
      <c r="AK41" t="str">
        <f>LEFT(V41,FIND(" ",V41)-1)</f>
        <v>01005</v>
      </c>
      <c r="AL41" t="str">
        <f>SUBSTITUTE(SUBSTITUTE(U41,"°C ~ "," to +"),"°C"," C")</f>
        <v>-55 to +125 C</v>
      </c>
      <c r="AM41" s="2" t="str">
        <f t="shared" si="4"/>
        <v>330</v>
      </c>
      <c r="AN41" t="str">
        <f>IF(X41="-","—","Grade 0")</f>
        <v>—</v>
      </c>
      <c r="AO41" s="2" t="str">
        <f t="shared" si="5"/>
        <v>33R0</v>
      </c>
      <c r="AP41">
        <v>15</v>
      </c>
      <c r="AQ41" t="s">
        <v>5289</v>
      </c>
      <c r="AR41" t="str">
        <f t="shared" si="6"/>
        <v>ERJXGNJ330Y</v>
      </c>
      <c r="AT41" t="str">
        <f t="shared" si="7"/>
        <v>technology 33.0R;</v>
      </c>
      <c r="AU41" t="str">
        <f t="shared" si="8"/>
        <v>attribute value '33.0 R';</v>
      </c>
      <c r="AV41" t="str">
        <f t="shared" si="9"/>
        <v>attribute tolerance '5 %';</v>
      </c>
      <c r="AW41" t="str">
        <f t="shared" si="10"/>
        <v>attribute rcwv '1 V';</v>
      </c>
      <c r="AX41" t="str">
        <f t="shared" si="11"/>
        <v>attribute max_v '30 V';</v>
      </c>
      <c r="AY41" t="str">
        <f t="shared" si="12"/>
        <v>attribute power_v '0.03 W @ 70 C';</v>
      </c>
      <c r="AZ41" t="str">
        <f t="shared" si="13"/>
        <v>attribute tcr '±300';</v>
      </c>
      <c r="BA41" t="str">
        <f t="shared" si="14"/>
        <v>attribute size '01005';</v>
      </c>
      <c r="BB41" t="str">
        <f t="shared" si="15"/>
        <v>attribute operating_temp '-55 to +125 C';</v>
      </c>
      <c r="BC41" t="str">
        <f t="shared" si="16"/>
        <v>attribute pkg_code '330';</v>
      </c>
      <c r="BD41" t="str">
        <f t="shared" si="17"/>
        <v>attribute aec-q200 '—';</v>
      </c>
      <c r="BF41" t="str">
        <f t="shared" si="18"/>
        <v>attribute mfg 'Panasonic';</v>
      </c>
      <c r="BG41" t="str">
        <f t="shared" si="19"/>
        <v>attribute mpn 'ERJXGNJ330Y';</v>
      </c>
    </row>
    <row r="42" spans="1:59" x14ac:dyDescent="0.3">
      <c r="A42" t="s">
        <v>28</v>
      </c>
      <c r="B42" t="s">
        <v>109</v>
      </c>
      <c r="C42" t="s">
        <v>195</v>
      </c>
      <c r="D42" t="s">
        <v>196</v>
      </c>
      <c r="E42" t="s">
        <v>32</v>
      </c>
      <c r="F42" t="s">
        <v>32</v>
      </c>
      <c r="G42" t="s">
        <v>197</v>
      </c>
      <c r="H42">
        <v>0</v>
      </c>
      <c r="I42">
        <v>2.1000000000000001E-2</v>
      </c>
      <c r="J42">
        <v>0</v>
      </c>
      <c r="K42">
        <v>20000</v>
      </c>
      <c r="L42" t="s">
        <v>50</v>
      </c>
      <c r="M42" t="s">
        <v>35</v>
      </c>
      <c r="N42" t="s">
        <v>36</v>
      </c>
      <c r="O42" t="s">
        <v>198</v>
      </c>
      <c r="P42" t="s">
        <v>38</v>
      </c>
      <c r="Q42" t="s">
        <v>39</v>
      </c>
      <c r="R42" t="s">
        <v>40</v>
      </c>
      <c r="S42" t="s">
        <v>41</v>
      </c>
      <c r="T42" t="s">
        <v>146</v>
      </c>
      <c r="U42" t="s">
        <v>43</v>
      </c>
      <c r="V42" t="s">
        <v>44</v>
      </c>
      <c r="W42">
        <v>1005</v>
      </c>
      <c r="X42" t="s">
        <v>41</v>
      </c>
      <c r="Y42" t="s">
        <v>45</v>
      </c>
      <c r="Z42" t="s">
        <v>46</v>
      </c>
      <c r="AA42">
        <v>2</v>
      </c>
      <c r="AB42" t="s">
        <v>41</v>
      </c>
      <c r="AC42" t="str">
        <f t="shared" si="2"/>
        <v>XGN</v>
      </c>
      <c r="AD42" s="3">
        <f t="shared" si="3"/>
        <v>36</v>
      </c>
      <c r="AE42" s="3" t="str">
        <f t="shared" si="1"/>
        <v>36.0 R</v>
      </c>
      <c r="AF42" t="str">
        <f>SUBSTITUTE(SUBSTITUTE(P42,"±",""),"%"," %")</f>
        <v>5 %</v>
      </c>
      <c r="AG42" t="str">
        <f>ROUND(MIN(SQRT(AD42*VALUE(LEFT(AI42,FIND("W",AI42)-2))),AP42),1)&amp;" V"</f>
        <v>1 V</v>
      </c>
      <c r="AH42" t="s">
        <v>5298</v>
      </c>
      <c r="AI42" t="str">
        <f>SUBSTITUTE(LEFT(Q42,FIND("W,",Q42)),"W"," W @ 70 C")</f>
        <v>0.03 W @ 70 C</v>
      </c>
      <c r="AJ42" t="str">
        <f>SUBSTITUTE((SUBSTITUTE(T42,"ppm/°C","")),"/ "," to ")</f>
        <v>±300</v>
      </c>
      <c r="AK42" t="str">
        <f>LEFT(V42,FIND(" ",V42)-1)</f>
        <v>01005</v>
      </c>
      <c r="AL42" t="str">
        <f>SUBSTITUTE(SUBSTITUTE(U42,"°C ~ "," to +"),"°C"," C")</f>
        <v>-55 to +125 C</v>
      </c>
      <c r="AM42" s="2" t="str">
        <f t="shared" si="4"/>
        <v>360</v>
      </c>
      <c r="AN42" t="str">
        <f>IF(X42="-","—","Grade 0")</f>
        <v>—</v>
      </c>
      <c r="AO42" s="2" t="str">
        <f t="shared" si="5"/>
        <v>36R0</v>
      </c>
      <c r="AP42">
        <v>15</v>
      </c>
      <c r="AQ42" t="s">
        <v>5289</v>
      </c>
      <c r="AR42" t="str">
        <f t="shared" si="6"/>
        <v>ERJXGNJ360Y</v>
      </c>
      <c r="AT42" t="str">
        <f t="shared" si="7"/>
        <v>technology 36.0R;</v>
      </c>
      <c r="AU42" t="str">
        <f t="shared" si="8"/>
        <v>attribute value '36.0 R';</v>
      </c>
      <c r="AV42" t="str">
        <f t="shared" si="9"/>
        <v>attribute tolerance '5 %';</v>
      </c>
      <c r="AW42" t="str">
        <f t="shared" si="10"/>
        <v>attribute rcwv '1 V';</v>
      </c>
      <c r="AX42" t="str">
        <f t="shared" si="11"/>
        <v>attribute max_v '30 V';</v>
      </c>
      <c r="AY42" t="str">
        <f t="shared" si="12"/>
        <v>attribute power_v '0.03 W @ 70 C';</v>
      </c>
      <c r="AZ42" t="str">
        <f t="shared" si="13"/>
        <v>attribute tcr '±300';</v>
      </c>
      <c r="BA42" t="str">
        <f t="shared" si="14"/>
        <v>attribute size '01005';</v>
      </c>
      <c r="BB42" t="str">
        <f t="shared" si="15"/>
        <v>attribute operating_temp '-55 to +125 C';</v>
      </c>
      <c r="BC42" t="str">
        <f t="shared" si="16"/>
        <v>attribute pkg_code '360';</v>
      </c>
      <c r="BD42" t="str">
        <f t="shared" si="17"/>
        <v>attribute aec-q200 '—';</v>
      </c>
      <c r="BF42" t="str">
        <f t="shared" si="18"/>
        <v>attribute mfg 'Panasonic';</v>
      </c>
      <c r="BG42" t="str">
        <f t="shared" si="19"/>
        <v>attribute mpn 'ERJXGNJ360Y';</v>
      </c>
    </row>
    <row r="43" spans="1:59" x14ac:dyDescent="0.3">
      <c r="A43" t="s">
        <v>28</v>
      </c>
      <c r="B43" t="s">
        <v>109</v>
      </c>
      <c r="C43" t="s">
        <v>199</v>
      </c>
      <c r="D43" t="s">
        <v>200</v>
      </c>
      <c r="E43" t="s">
        <v>32</v>
      </c>
      <c r="F43" t="s">
        <v>32</v>
      </c>
      <c r="G43" t="s">
        <v>201</v>
      </c>
      <c r="H43" s="1">
        <v>38810</v>
      </c>
      <c r="I43">
        <v>0.3</v>
      </c>
      <c r="J43">
        <v>0</v>
      </c>
      <c r="K43">
        <v>1</v>
      </c>
      <c r="L43" t="s">
        <v>34</v>
      </c>
      <c r="M43" t="s">
        <v>35</v>
      </c>
      <c r="N43" t="s">
        <v>36</v>
      </c>
      <c r="O43" t="s">
        <v>202</v>
      </c>
      <c r="P43" t="s">
        <v>38</v>
      </c>
      <c r="Q43" t="s">
        <v>39</v>
      </c>
      <c r="R43" t="s">
        <v>40</v>
      </c>
      <c r="S43" t="s">
        <v>41</v>
      </c>
      <c r="T43" t="s">
        <v>146</v>
      </c>
      <c r="U43" t="s">
        <v>43</v>
      </c>
      <c r="V43" t="s">
        <v>44</v>
      </c>
      <c r="W43">
        <v>1005</v>
      </c>
      <c r="X43" t="s">
        <v>41</v>
      </c>
      <c r="Y43" t="s">
        <v>45</v>
      </c>
      <c r="Z43" t="s">
        <v>46</v>
      </c>
      <c r="AA43">
        <v>2</v>
      </c>
      <c r="AB43" t="s">
        <v>41</v>
      </c>
      <c r="AC43" t="str">
        <f t="shared" si="2"/>
        <v>XGN</v>
      </c>
      <c r="AD43" s="3">
        <f t="shared" si="3"/>
        <v>39</v>
      </c>
      <c r="AE43" s="3" t="str">
        <f t="shared" si="1"/>
        <v>39.0 R</v>
      </c>
      <c r="AF43" t="str">
        <f>SUBSTITUTE(SUBSTITUTE(P43,"±",""),"%"," %")</f>
        <v>5 %</v>
      </c>
      <c r="AG43" t="str">
        <f>ROUND(MIN(SQRT(AD43*VALUE(LEFT(AI43,FIND("W",AI43)-2))),AP43),1)&amp;" V"</f>
        <v>1.1 V</v>
      </c>
      <c r="AH43" t="s">
        <v>5298</v>
      </c>
      <c r="AI43" t="str">
        <f>SUBSTITUTE(LEFT(Q43,FIND("W,",Q43)),"W"," W @ 70 C")</f>
        <v>0.03 W @ 70 C</v>
      </c>
      <c r="AJ43" t="str">
        <f>SUBSTITUTE((SUBSTITUTE(T43,"ppm/°C","")),"/ "," to ")</f>
        <v>±300</v>
      </c>
      <c r="AK43" t="str">
        <f>LEFT(V43,FIND(" ",V43)-1)</f>
        <v>01005</v>
      </c>
      <c r="AL43" t="str">
        <f>SUBSTITUTE(SUBSTITUTE(U43,"°C ~ "," to +"),"°C"," C")</f>
        <v>-55 to +125 C</v>
      </c>
      <c r="AM43" s="2" t="str">
        <f t="shared" si="4"/>
        <v>390</v>
      </c>
      <c r="AN43" t="str">
        <f>IF(X43="-","—","Grade 0")</f>
        <v>—</v>
      </c>
      <c r="AO43" s="2" t="str">
        <f t="shared" si="5"/>
        <v>39R0</v>
      </c>
      <c r="AP43">
        <v>15</v>
      </c>
      <c r="AQ43" t="s">
        <v>5289</v>
      </c>
      <c r="AR43" t="str">
        <f t="shared" si="6"/>
        <v>ERJXGNJ390Y</v>
      </c>
      <c r="AT43" t="str">
        <f t="shared" si="7"/>
        <v>technology 39.0R;</v>
      </c>
      <c r="AU43" t="str">
        <f t="shared" si="8"/>
        <v>attribute value '39.0 R';</v>
      </c>
      <c r="AV43" t="str">
        <f t="shared" si="9"/>
        <v>attribute tolerance '5 %';</v>
      </c>
      <c r="AW43" t="str">
        <f t="shared" si="10"/>
        <v>attribute rcwv '1.1 V';</v>
      </c>
      <c r="AX43" t="str">
        <f t="shared" si="11"/>
        <v>attribute max_v '30 V';</v>
      </c>
      <c r="AY43" t="str">
        <f t="shared" si="12"/>
        <v>attribute power_v '0.03 W @ 70 C';</v>
      </c>
      <c r="AZ43" t="str">
        <f t="shared" si="13"/>
        <v>attribute tcr '±300';</v>
      </c>
      <c r="BA43" t="str">
        <f t="shared" si="14"/>
        <v>attribute size '01005';</v>
      </c>
      <c r="BB43" t="str">
        <f t="shared" si="15"/>
        <v>attribute operating_temp '-55 to +125 C';</v>
      </c>
      <c r="BC43" t="str">
        <f t="shared" si="16"/>
        <v>attribute pkg_code '390';</v>
      </c>
      <c r="BD43" t="str">
        <f t="shared" si="17"/>
        <v>attribute aec-q200 '—';</v>
      </c>
      <c r="BF43" t="str">
        <f t="shared" si="18"/>
        <v>attribute mfg 'Panasonic';</v>
      </c>
      <c r="BG43" t="str">
        <f t="shared" si="19"/>
        <v>attribute mpn 'ERJXGNJ390Y';</v>
      </c>
    </row>
    <row r="44" spans="1:59" x14ac:dyDescent="0.3">
      <c r="A44" t="s">
        <v>28</v>
      </c>
      <c r="B44" t="s">
        <v>109</v>
      </c>
      <c r="C44" t="s">
        <v>203</v>
      </c>
      <c r="D44" t="s">
        <v>204</v>
      </c>
      <c r="E44" t="s">
        <v>32</v>
      </c>
      <c r="F44" t="s">
        <v>32</v>
      </c>
      <c r="G44" t="s">
        <v>205</v>
      </c>
      <c r="H44">
        <v>0</v>
      </c>
      <c r="I44">
        <v>2.1000000000000001E-2</v>
      </c>
      <c r="J44">
        <v>0</v>
      </c>
      <c r="K44">
        <v>20000</v>
      </c>
      <c r="L44" t="s">
        <v>50</v>
      </c>
      <c r="M44" t="s">
        <v>35</v>
      </c>
      <c r="N44" t="s">
        <v>36</v>
      </c>
      <c r="O44" t="s">
        <v>206</v>
      </c>
      <c r="P44" t="s">
        <v>38</v>
      </c>
      <c r="Q44" t="s">
        <v>39</v>
      </c>
      <c r="R44" t="s">
        <v>40</v>
      </c>
      <c r="S44" t="s">
        <v>41</v>
      </c>
      <c r="T44" t="s">
        <v>146</v>
      </c>
      <c r="U44" t="s">
        <v>43</v>
      </c>
      <c r="V44" t="s">
        <v>44</v>
      </c>
      <c r="W44">
        <v>1005</v>
      </c>
      <c r="X44" t="s">
        <v>41</v>
      </c>
      <c r="Y44" t="s">
        <v>45</v>
      </c>
      <c r="Z44" t="s">
        <v>46</v>
      </c>
      <c r="AA44">
        <v>2</v>
      </c>
      <c r="AB44" t="s">
        <v>41</v>
      </c>
      <c r="AC44" t="str">
        <f t="shared" si="2"/>
        <v>XGN</v>
      </c>
      <c r="AD44" s="3">
        <f t="shared" si="3"/>
        <v>43</v>
      </c>
      <c r="AE44" s="3" t="str">
        <f t="shared" si="1"/>
        <v>43.0 R</v>
      </c>
      <c r="AF44" t="str">
        <f>SUBSTITUTE(SUBSTITUTE(P44,"±",""),"%"," %")</f>
        <v>5 %</v>
      </c>
      <c r="AG44" t="str">
        <f>ROUND(MIN(SQRT(AD44*VALUE(LEFT(AI44,FIND("W",AI44)-2))),AP44),1)&amp;" V"</f>
        <v>1.1 V</v>
      </c>
      <c r="AH44" t="s">
        <v>5298</v>
      </c>
      <c r="AI44" t="str">
        <f>SUBSTITUTE(LEFT(Q44,FIND("W,",Q44)),"W"," W @ 70 C")</f>
        <v>0.03 W @ 70 C</v>
      </c>
      <c r="AJ44" t="str">
        <f>SUBSTITUTE((SUBSTITUTE(T44,"ppm/°C","")),"/ "," to ")</f>
        <v>±300</v>
      </c>
      <c r="AK44" t="str">
        <f>LEFT(V44,FIND(" ",V44)-1)</f>
        <v>01005</v>
      </c>
      <c r="AL44" t="str">
        <f>SUBSTITUTE(SUBSTITUTE(U44,"°C ~ "," to +"),"°C"," C")</f>
        <v>-55 to +125 C</v>
      </c>
      <c r="AM44" s="2" t="str">
        <f t="shared" si="4"/>
        <v>430</v>
      </c>
      <c r="AN44" t="str">
        <f>IF(X44="-","—","Grade 0")</f>
        <v>—</v>
      </c>
      <c r="AO44" s="2" t="str">
        <f t="shared" si="5"/>
        <v>43R0</v>
      </c>
      <c r="AP44">
        <v>15</v>
      </c>
      <c r="AQ44" t="s">
        <v>5289</v>
      </c>
      <c r="AR44" t="str">
        <f t="shared" si="6"/>
        <v>ERJXGNJ430Y</v>
      </c>
      <c r="AT44" t="str">
        <f t="shared" si="7"/>
        <v>technology 43.0R;</v>
      </c>
      <c r="AU44" t="str">
        <f t="shared" si="8"/>
        <v>attribute value '43.0 R';</v>
      </c>
      <c r="AV44" t="str">
        <f t="shared" si="9"/>
        <v>attribute tolerance '5 %';</v>
      </c>
      <c r="AW44" t="str">
        <f t="shared" si="10"/>
        <v>attribute rcwv '1.1 V';</v>
      </c>
      <c r="AX44" t="str">
        <f t="shared" si="11"/>
        <v>attribute max_v '30 V';</v>
      </c>
      <c r="AY44" t="str">
        <f t="shared" si="12"/>
        <v>attribute power_v '0.03 W @ 70 C';</v>
      </c>
      <c r="AZ44" t="str">
        <f t="shared" si="13"/>
        <v>attribute tcr '±300';</v>
      </c>
      <c r="BA44" t="str">
        <f t="shared" si="14"/>
        <v>attribute size '01005';</v>
      </c>
      <c r="BB44" t="str">
        <f t="shared" si="15"/>
        <v>attribute operating_temp '-55 to +125 C';</v>
      </c>
      <c r="BC44" t="str">
        <f t="shared" si="16"/>
        <v>attribute pkg_code '430';</v>
      </c>
      <c r="BD44" t="str">
        <f t="shared" si="17"/>
        <v>attribute aec-q200 '—';</v>
      </c>
      <c r="BF44" t="str">
        <f t="shared" si="18"/>
        <v>attribute mfg 'Panasonic';</v>
      </c>
      <c r="BG44" t="str">
        <f t="shared" si="19"/>
        <v>attribute mpn 'ERJXGNJ430Y';</v>
      </c>
    </row>
    <row r="45" spans="1:59" x14ac:dyDescent="0.3">
      <c r="A45" t="s">
        <v>28</v>
      </c>
      <c r="B45" t="s">
        <v>109</v>
      </c>
      <c r="C45" t="s">
        <v>207</v>
      </c>
      <c r="D45" t="s">
        <v>208</v>
      </c>
      <c r="E45" t="s">
        <v>32</v>
      </c>
      <c r="F45" t="s">
        <v>32</v>
      </c>
      <c r="G45" t="s">
        <v>209</v>
      </c>
      <c r="H45">
        <v>51</v>
      </c>
      <c r="I45">
        <v>0.4</v>
      </c>
      <c r="J45">
        <v>0</v>
      </c>
      <c r="K45">
        <v>1</v>
      </c>
      <c r="L45" t="s">
        <v>34</v>
      </c>
      <c r="M45" t="s">
        <v>35</v>
      </c>
      <c r="N45" t="s">
        <v>36</v>
      </c>
      <c r="O45" t="s">
        <v>210</v>
      </c>
      <c r="P45" t="s">
        <v>38</v>
      </c>
      <c r="Q45" t="s">
        <v>39</v>
      </c>
      <c r="R45" t="s">
        <v>40</v>
      </c>
      <c r="S45" t="s">
        <v>41</v>
      </c>
      <c r="T45" t="s">
        <v>146</v>
      </c>
      <c r="U45" t="s">
        <v>43</v>
      </c>
      <c r="V45" t="s">
        <v>44</v>
      </c>
      <c r="W45">
        <v>1005</v>
      </c>
      <c r="X45" t="s">
        <v>41</v>
      </c>
      <c r="Y45" t="s">
        <v>45</v>
      </c>
      <c r="Z45" t="s">
        <v>46</v>
      </c>
      <c r="AA45">
        <v>2</v>
      </c>
      <c r="AB45" t="s">
        <v>41</v>
      </c>
      <c r="AC45" t="str">
        <f t="shared" si="2"/>
        <v>XGN</v>
      </c>
      <c r="AD45" s="3">
        <f t="shared" si="3"/>
        <v>47</v>
      </c>
      <c r="AE45" s="3" t="str">
        <f t="shared" si="1"/>
        <v>47.0 R</v>
      </c>
      <c r="AF45" t="str">
        <f>SUBSTITUTE(SUBSTITUTE(P45,"±",""),"%"," %")</f>
        <v>5 %</v>
      </c>
      <c r="AG45" t="str">
        <f>ROUND(MIN(SQRT(AD45*VALUE(LEFT(AI45,FIND("W",AI45)-2))),AP45),1)&amp;" V"</f>
        <v>1.2 V</v>
      </c>
      <c r="AH45" t="s">
        <v>5298</v>
      </c>
      <c r="AI45" t="str">
        <f>SUBSTITUTE(LEFT(Q45,FIND("W,",Q45)),"W"," W @ 70 C")</f>
        <v>0.03 W @ 70 C</v>
      </c>
      <c r="AJ45" t="str">
        <f>SUBSTITUTE((SUBSTITUTE(T45,"ppm/°C","")),"/ "," to ")</f>
        <v>±300</v>
      </c>
      <c r="AK45" t="str">
        <f>LEFT(V45,FIND(" ",V45)-1)</f>
        <v>01005</v>
      </c>
      <c r="AL45" t="str">
        <f>SUBSTITUTE(SUBSTITUTE(U45,"°C ~ "," to +"),"°C"," C")</f>
        <v>-55 to +125 C</v>
      </c>
      <c r="AM45" s="2" t="str">
        <f t="shared" si="4"/>
        <v>470</v>
      </c>
      <c r="AN45" t="str">
        <f>IF(X45="-","—","Grade 0")</f>
        <v>—</v>
      </c>
      <c r="AO45" s="2" t="str">
        <f t="shared" si="5"/>
        <v>47R0</v>
      </c>
      <c r="AP45">
        <v>15</v>
      </c>
      <c r="AQ45" t="s">
        <v>5289</v>
      </c>
      <c r="AR45" t="str">
        <f t="shared" si="6"/>
        <v>ERJXGNJ470Y</v>
      </c>
      <c r="AT45" t="str">
        <f t="shared" si="7"/>
        <v>technology 47.0R;</v>
      </c>
      <c r="AU45" t="str">
        <f t="shared" si="8"/>
        <v>attribute value '47.0 R';</v>
      </c>
      <c r="AV45" t="str">
        <f t="shared" si="9"/>
        <v>attribute tolerance '5 %';</v>
      </c>
      <c r="AW45" t="str">
        <f t="shared" si="10"/>
        <v>attribute rcwv '1.2 V';</v>
      </c>
      <c r="AX45" t="str">
        <f t="shared" si="11"/>
        <v>attribute max_v '30 V';</v>
      </c>
      <c r="AY45" t="str">
        <f t="shared" si="12"/>
        <v>attribute power_v '0.03 W @ 70 C';</v>
      </c>
      <c r="AZ45" t="str">
        <f t="shared" si="13"/>
        <v>attribute tcr '±300';</v>
      </c>
      <c r="BA45" t="str">
        <f t="shared" si="14"/>
        <v>attribute size '01005';</v>
      </c>
      <c r="BB45" t="str">
        <f t="shared" si="15"/>
        <v>attribute operating_temp '-55 to +125 C';</v>
      </c>
      <c r="BC45" t="str">
        <f t="shared" si="16"/>
        <v>attribute pkg_code '470';</v>
      </c>
      <c r="BD45" t="str">
        <f t="shared" si="17"/>
        <v>attribute aec-q200 '—';</v>
      </c>
      <c r="BF45" t="str">
        <f t="shared" si="18"/>
        <v>attribute mfg 'Panasonic';</v>
      </c>
      <c r="BG45" t="str">
        <f t="shared" si="19"/>
        <v>attribute mpn 'ERJXGNJ470Y';</v>
      </c>
    </row>
    <row r="46" spans="1:59" x14ac:dyDescent="0.3">
      <c r="A46" t="s">
        <v>28</v>
      </c>
      <c r="B46" t="s">
        <v>109</v>
      </c>
      <c r="C46" t="s">
        <v>211</v>
      </c>
      <c r="D46" t="s">
        <v>212</v>
      </c>
      <c r="E46" t="s">
        <v>32</v>
      </c>
      <c r="F46" t="s">
        <v>32</v>
      </c>
      <c r="G46" t="s">
        <v>213</v>
      </c>
      <c r="H46">
        <v>0</v>
      </c>
      <c r="I46">
        <v>2.1000000000000001E-2</v>
      </c>
      <c r="J46">
        <v>0</v>
      </c>
      <c r="K46">
        <v>20000</v>
      </c>
      <c r="L46" t="s">
        <v>50</v>
      </c>
      <c r="M46" t="s">
        <v>35</v>
      </c>
      <c r="N46" t="s">
        <v>36</v>
      </c>
      <c r="O46" t="s">
        <v>214</v>
      </c>
      <c r="P46" t="s">
        <v>38</v>
      </c>
      <c r="Q46" t="s">
        <v>39</v>
      </c>
      <c r="R46" t="s">
        <v>40</v>
      </c>
      <c r="S46" t="s">
        <v>41</v>
      </c>
      <c r="T46" t="s">
        <v>146</v>
      </c>
      <c r="U46" t="s">
        <v>43</v>
      </c>
      <c r="V46" t="s">
        <v>44</v>
      </c>
      <c r="W46">
        <v>1005</v>
      </c>
      <c r="X46" t="s">
        <v>41</v>
      </c>
      <c r="Y46" t="s">
        <v>45</v>
      </c>
      <c r="Z46" t="s">
        <v>46</v>
      </c>
      <c r="AA46">
        <v>2</v>
      </c>
      <c r="AB46" t="s">
        <v>41</v>
      </c>
      <c r="AC46" t="str">
        <f t="shared" si="2"/>
        <v>XGN</v>
      </c>
      <c r="AD46" s="3">
        <f t="shared" si="3"/>
        <v>51</v>
      </c>
      <c r="AE46" s="3" t="str">
        <f t="shared" si="1"/>
        <v>51.0 R</v>
      </c>
      <c r="AF46" t="str">
        <f>SUBSTITUTE(SUBSTITUTE(P46,"±",""),"%"," %")</f>
        <v>5 %</v>
      </c>
      <c r="AG46" t="str">
        <f>ROUND(MIN(SQRT(AD46*VALUE(LEFT(AI46,FIND("W",AI46)-2))),AP46),1)&amp;" V"</f>
        <v>1.2 V</v>
      </c>
      <c r="AH46" t="s">
        <v>5298</v>
      </c>
      <c r="AI46" t="str">
        <f>SUBSTITUTE(LEFT(Q46,FIND("W,",Q46)),"W"," W @ 70 C")</f>
        <v>0.03 W @ 70 C</v>
      </c>
      <c r="AJ46" t="str">
        <f>SUBSTITUTE((SUBSTITUTE(T46,"ppm/°C","")),"/ "," to ")</f>
        <v>±300</v>
      </c>
      <c r="AK46" t="str">
        <f>LEFT(V46,FIND(" ",V46)-1)</f>
        <v>01005</v>
      </c>
      <c r="AL46" t="str">
        <f>SUBSTITUTE(SUBSTITUTE(U46,"°C ~ "," to +"),"°C"," C")</f>
        <v>-55 to +125 C</v>
      </c>
      <c r="AM46" s="2" t="str">
        <f t="shared" si="4"/>
        <v>510</v>
      </c>
      <c r="AN46" t="str">
        <f>IF(X46="-","—","Grade 0")</f>
        <v>—</v>
      </c>
      <c r="AO46" s="2" t="str">
        <f t="shared" si="5"/>
        <v>51R0</v>
      </c>
      <c r="AP46">
        <v>15</v>
      </c>
      <c r="AQ46" t="s">
        <v>5289</v>
      </c>
      <c r="AR46" t="str">
        <f t="shared" si="6"/>
        <v>ERJXGNJ510Y</v>
      </c>
      <c r="AT46" t="str">
        <f t="shared" si="7"/>
        <v>technology 51.0R;</v>
      </c>
      <c r="AU46" t="str">
        <f t="shared" si="8"/>
        <v>attribute value '51.0 R';</v>
      </c>
      <c r="AV46" t="str">
        <f t="shared" si="9"/>
        <v>attribute tolerance '5 %';</v>
      </c>
      <c r="AW46" t="str">
        <f t="shared" si="10"/>
        <v>attribute rcwv '1.2 V';</v>
      </c>
      <c r="AX46" t="str">
        <f t="shared" si="11"/>
        <v>attribute max_v '30 V';</v>
      </c>
      <c r="AY46" t="str">
        <f t="shared" si="12"/>
        <v>attribute power_v '0.03 W @ 70 C';</v>
      </c>
      <c r="AZ46" t="str">
        <f t="shared" si="13"/>
        <v>attribute tcr '±300';</v>
      </c>
      <c r="BA46" t="str">
        <f t="shared" si="14"/>
        <v>attribute size '01005';</v>
      </c>
      <c r="BB46" t="str">
        <f t="shared" si="15"/>
        <v>attribute operating_temp '-55 to +125 C';</v>
      </c>
      <c r="BC46" t="str">
        <f t="shared" si="16"/>
        <v>attribute pkg_code '510';</v>
      </c>
      <c r="BD46" t="str">
        <f t="shared" si="17"/>
        <v>attribute aec-q200 '—';</v>
      </c>
      <c r="BF46" t="str">
        <f t="shared" si="18"/>
        <v>attribute mfg 'Panasonic';</v>
      </c>
      <c r="BG46" t="str">
        <f t="shared" si="19"/>
        <v>attribute mpn 'ERJXGNJ510Y';</v>
      </c>
    </row>
    <row r="47" spans="1:59" x14ac:dyDescent="0.3">
      <c r="A47" t="s">
        <v>28</v>
      </c>
      <c r="B47" t="s">
        <v>109</v>
      </c>
      <c r="C47" t="s">
        <v>215</v>
      </c>
      <c r="D47" t="s">
        <v>216</v>
      </c>
      <c r="E47" t="s">
        <v>32</v>
      </c>
      <c r="F47" t="s">
        <v>32</v>
      </c>
      <c r="G47" t="s">
        <v>217</v>
      </c>
      <c r="H47" s="1">
        <v>47401</v>
      </c>
      <c r="I47">
        <v>0.32</v>
      </c>
      <c r="J47">
        <v>0</v>
      </c>
      <c r="K47">
        <v>1</v>
      </c>
      <c r="L47" t="s">
        <v>34</v>
      </c>
      <c r="M47" t="s">
        <v>35</v>
      </c>
      <c r="N47" t="s">
        <v>36</v>
      </c>
      <c r="O47" t="s">
        <v>218</v>
      </c>
      <c r="P47" t="s">
        <v>38</v>
      </c>
      <c r="Q47" t="s">
        <v>39</v>
      </c>
      <c r="R47" t="s">
        <v>40</v>
      </c>
      <c r="S47" t="s">
        <v>41</v>
      </c>
      <c r="T47" t="s">
        <v>146</v>
      </c>
      <c r="U47" t="s">
        <v>43</v>
      </c>
      <c r="V47" t="s">
        <v>44</v>
      </c>
      <c r="W47">
        <v>1005</v>
      </c>
      <c r="X47" t="s">
        <v>41</v>
      </c>
      <c r="Y47" t="s">
        <v>45</v>
      </c>
      <c r="Z47" t="s">
        <v>46</v>
      </c>
      <c r="AA47">
        <v>2</v>
      </c>
      <c r="AB47" t="s">
        <v>41</v>
      </c>
      <c r="AC47" t="str">
        <f t="shared" si="2"/>
        <v>XGN</v>
      </c>
      <c r="AD47" s="3">
        <f t="shared" si="3"/>
        <v>56</v>
      </c>
      <c r="AE47" s="3" t="str">
        <f t="shared" si="1"/>
        <v>56.0 R</v>
      </c>
      <c r="AF47" t="str">
        <f>SUBSTITUTE(SUBSTITUTE(P47,"±",""),"%"," %")</f>
        <v>5 %</v>
      </c>
      <c r="AG47" t="str">
        <f>ROUND(MIN(SQRT(AD47*VALUE(LEFT(AI47,FIND("W",AI47)-2))),AP47),1)&amp;" V"</f>
        <v>1.3 V</v>
      </c>
      <c r="AH47" t="s">
        <v>5298</v>
      </c>
      <c r="AI47" t="str">
        <f>SUBSTITUTE(LEFT(Q47,FIND("W,",Q47)),"W"," W @ 70 C")</f>
        <v>0.03 W @ 70 C</v>
      </c>
      <c r="AJ47" t="str">
        <f>SUBSTITUTE((SUBSTITUTE(T47,"ppm/°C","")),"/ "," to ")</f>
        <v>±300</v>
      </c>
      <c r="AK47" t="str">
        <f>LEFT(V47,FIND(" ",V47)-1)</f>
        <v>01005</v>
      </c>
      <c r="AL47" t="str">
        <f>SUBSTITUTE(SUBSTITUTE(U47,"°C ~ "," to +"),"°C"," C")</f>
        <v>-55 to +125 C</v>
      </c>
      <c r="AM47" s="2" t="str">
        <f t="shared" si="4"/>
        <v>560</v>
      </c>
      <c r="AN47" t="str">
        <f>IF(X47="-","—","Grade 0")</f>
        <v>—</v>
      </c>
      <c r="AO47" s="2" t="str">
        <f t="shared" si="5"/>
        <v>56R0</v>
      </c>
      <c r="AP47">
        <v>15</v>
      </c>
      <c r="AQ47" t="s">
        <v>5289</v>
      </c>
      <c r="AR47" t="str">
        <f t="shared" si="6"/>
        <v>ERJXGNJ560Y</v>
      </c>
      <c r="AT47" t="str">
        <f t="shared" si="7"/>
        <v>technology 56.0R;</v>
      </c>
      <c r="AU47" t="str">
        <f t="shared" si="8"/>
        <v>attribute value '56.0 R';</v>
      </c>
      <c r="AV47" t="str">
        <f t="shared" si="9"/>
        <v>attribute tolerance '5 %';</v>
      </c>
      <c r="AW47" t="str">
        <f t="shared" si="10"/>
        <v>attribute rcwv '1.3 V';</v>
      </c>
      <c r="AX47" t="str">
        <f t="shared" si="11"/>
        <v>attribute max_v '30 V';</v>
      </c>
      <c r="AY47" t="str">
        <f t="shared" si="12"/>
        <v>attribute power_v '0.03 W @ 70 C';</v>
      </c>
      <c r="AZ47" t="str">
        <f t="shared" si="13"/>
        <v>attribute tcr '±300';</v>
      </c>
      <c r="BA47" t="str">
        <f t="shared" si="14"/>
        <v>attribute size '01005';</v>
      </c>
      <c r="BB47" t="str">
        <f t="shared" si="15"/>
        <v>attribute operating_temp '-55 to +125 C';</v>
      </c>
      <c r="BC47" t="str">
        <f t="shared" si="16"/>
        <v>attribute pkg_code '560';</v>
      </c>
      <c r="BD47" t="str">
        <f t="shared" si="17"/>
        <v>attribute aec-q200 '—';</v>
      </c>
      <c r="BF47" t="str">
        <f t="shared" si="18"/>
        <v>attribute mfg 'Panasonic';</v>
      </c>
      <c r="BG47" t="str">
        <f t="shared" si="19"/>
        <v>attribute mpn 'ERJXGNJ560Y';</v>
      </c>
    </row>
    <row r="48" spans="1:59" x14ac:dyDescent="0.3">
      <c r="A48" t="s">
        <v>28</v>
      </c>
      <c r="B48" t="s">
        <v>109</v>
      </c>
      <c r="C48" t="s">
        <v>219</v>
      </c>
      <c r="D48" t="s">
        <v>220</v>
      </c>
      <c r="E48" t="s">
        <v>32</v>
      </c>
      <c r="F48" t="s">
        <v>32</v>
      </c>
      <c r="G48" t="s">
        <v>221</v>
      </c>
      <c r="H48">
        <v>0</v>
      </c>
      <c r="I48">
        <v>2.1000000000000001E-2</v>
      </c>
      <c r="J48">
        <v>0</v>
      </c>
      <c r="K48">
        <v>20000</v>
      </c>
      <c r="L48" t="s">
        <v>50</v>
      </c>
      <c r="M48" t="s">
        <v>35</v>
      </c>
      <c r="N48" t="s">
        <v>36</v>
      </c>
      <c r="O48" t="s">
        <v>222</v>
      </c>
      <c r="P48" t="s">
        <v>38</v>
      </c>
      <c r="Q48" t="s">
        <v>39</v>
      </c>
      <c r="R48" t="s">
        <v>40</v>
      </c>
      <c r="S48" t="s">
        <v>41</v>
      </c>
      <c r="T48" t="s">
        <v>146</v>
      </c>
      <c r="U48" t="s">
        <v>43</v>
      </c>
      <c r="V48" t="s">
        <v>44</v>
      </c>
      <c r="W48">
        <v>1005</v>
      </c>
      <c r="X48" t="s">
        <v>41</v>
      </c>
      <c r="Y48" t="s">
        <v>45</v>
      </c>
      <c r="Z48" t="s">
        <v>46</v>
      </c>
      <c r="AA48">
        <v>2</v>
      </c>
      <c r="AB48" t="s">
        <v>41</v>
      </c>
      <c r="AC48" t="str">
        <f t="shared" si="2"/>
        <v>XGN</v>
      </c>
      <c r="AD48" s="3">
        <f t="shared" si="3"/>
        <v>62</v>
      </c>
      <c r="AE48" s="3" t="str">
        <f t="shared" si="1"/>
        <v>62.0 R</v>
      </c>
      <c r="AF48" t="str">
        <f>SUBSTITUTE(SUBSTITUTE(P48,"±",""),"%"," %")</f>
        <v>5 %</v>
      </c>
      <c r="AG48" t="str">
        <f>ROUND(MIN(SQRT(AD48*VALUE(LEFT(AI48,FIND("W",AI48)-2))),AP48),1)&amp;" V"</f>
        <v>1.4 V</v>
      </c>
      <c r="AH48" t="s">
        <v>5298</v>
      </c>
      <c r="AI48" t="str">
        <f>SUBSTITUTE(LEFT(Q48,FIND("W,",Q48)),"W"," W @ 70 C")</f>
        <v>0.03 W @ 70 C</v>
      </c>
      <c r="AJ48" t="str">
        <f>SUBSTITUTE((SUBSTITUTE(T48,"ppm/°C","")),"/ "," to ")</f>
        <v>±300</v>
      </c>
      <c r="AK48" t="str">
        <f>LEFT(V48,FIND(" ",V48)-1)</f>
        <v>01005</v>
      </c>
      <c r="AL48" t="str">
        <f>SUBSTITUTE(SUBSTITUTE(U48,"°C ~ "," to +"),"°C"," C")</f>
        <v>-55 to +125 C</v>
      </c>
      <c r="AM48" s="2" t="str">
        <f t="shared" si="4"/>
        <v>620</v>
      </c>
      <c r="AN48" t="str">
        <f>IF(X48="-","—","Grade 0")</f>
        <v>—</v>
      </c>
      <c r="AO48" s="2" t="str">
        <f t="shared" si="5"/>
        <v>62R0</v>
      </c>
      <c r="AP48">
        <v>15</v>
      </c>
      <c r="AQ48" t="s">
        <v>5289</v>
      </c>
      <c r="AR48" t="str">
        <f t="shared" si="6"/>
        <v>ERJXGNJ620Y</v>
      </c>
      <c r="AT48" t="str">
        <f t="shared" si="7"/>
        <v>technology 62.0R;</v>
      </c>
      <c r="AU48" t="str">
        <f t="shared" si="8"/>
        <v>attribute value '62.0 R';</v>
      </c>
      <c r="AV48" t="str">
        <f t="shared" si="9"/>
        <v>attribute tolerance '5 %';</v>
      </c>
      <c r="AW48" t="str">
        <f t="shared" si="10"/>
        <v>attribute rcwv '1.4 V';</v>
      </c>
      <c r="AX48" t="str">
        <f t="shared" si="11"/>
        <v>attribute max_v '30 V';</v>
      </c>
      <c r="AY48" t="str">
        <f t="shared" si="12"/>
        <v>attribute power_v '0.03 W @ 70 C';</v>
      </c>
      <c r="AZ48" t="str">
        <f t="shared" si="13"/>
        <v>attribute tcr '±300';</v>
      </c>
      <c r="BA48" t="str">
        <f t="shared" si="14"/>
        <v>attribute size '01005';</v>
      </c>
      <c r="BB48" t="str">
        <f t="shared" si="15"/>
        <v>attribute operating_temp '-55 to +125 C';</v>
      </c>
      <c r="BC48" t="str">
        <f t="shared" si="16"/>
        <v>attribute pkg_code '620';</v>
      </c>
      <c r="BD48" t="str">
        <f t="shared" si="17"/>
        <v>attribute aec-q200 '—';</v>
      </c>
      <c r="BF48" t="str">
        <f t="shared" si="18"/>
        <v>attribute mfg 'Panasonic';</v>
      </c>
      <c r="BG48" t="str">
        <f t="shared" si="19"/>
        <v>attribute mpn 'ERJXGNJ620Y';</v>
      </c>
    </row>
    <row r="49" spans="1:59" x14ac:dyDescent="0.3">
      <c r="A49" t="s">
        <v>28</v>
      </c>
      <c r="B49" t="s">
        <v>109</v>
      </c>
      <c r="C49" t="s">
        <v>223</v>
      </c>
      <c r="D49" t="s">
        <v>224</v>
      </c>
      <c r="E49" t="s">
        <v>32</v>
      </c>
      <c r="F49" t="s">
        <v>32</v>
      </c>
      <c r="G49" t="s">
        <v>225</v>
      </c>
      <c r="H49" s="1">
        <v>32836</v>
      </c>
      <c r="I49">
        <v>0.28000000000000003</v>
      </c>
      <c r="J49">
        <v>0</v>
      </c>
      <c r="K49">
        <v>1</v>
      </c>
      <c r="L49" t="s">
        <v>34</v>
      </c>
      <c r="M49" t="s">
        <v>35</v>
      </c>
      <c r="N49" t="s">
        <v>36</v>
      </c>
      <c r="O49" t="s">
        <v>226</v>
      </c>
      <c r="P49" t="s">
        <v>38</v>
      </c>
      <c r="Q49" t="s">
        <v>39</v>
      </c>
      <c r="R49" t="s">
        <v>40</v>
      </c>
      <c r="S49" t="s">
        <v>41</v>
      </c>
      <c r="T49" t="s">
        <v>146</v>
      </c>
      <c r="U49" t="s">
        <v>43</v>
      </c>
      <c r="V49" t="s">
        <v>44</v>
      </c>
      <c r="W49">
        <v>1005</v>
      </c>
      <c r="X49" t="s">
        <v>41</v>
      </c>
      <c r="Y49" t="s">
        <v>45</v>
      </c>
      <c r="Z49" t="s">
        <v>46</v>
      </c>
      <c r="AA49">
        <v>2</v>
      </c>
      <c r="AB49" t="s">
        <v>41</v>
      </c>
      <c r="AC49" t="str">
        <f t="shared" si="2"/>
        <v>XGN</v>
      </c>
      <c r="AD49" s="3">
        <f t="shared" si="3"/>
        <v>68</v>
      </c>
      <c r="AE49" s="3" t="str">
        <f t="shared" si="1"/>
        <v>68.0 R</v>
      </c>
      <c r="AF49" t="str">
        <f>SUBSTITUTE(SUBSTITUTE(P49,"±",""),"%"," %")</f>
        <v>5 %</v>
      </c>
      <c r="AG49" t="str">
        <f>ROUND(MIN(SQRT(AD49*VALUE(LEFT(AI49,FIND("W",AI49)-2))),AP49),1)&amp;" V"</f>
        <v>1.4 V</v>
      </c>
      <c r="AH49" t="s">
        <v>5298</v>
      </c>
      <c r="AI49" t="str">
        <f>SUBSTITUTE(LEFT(Q49,FIND("W,",Q49)),"W"," W @ 70 C")</f>
        <v>0.03 W @ 70 C</v>
      </c>
      <c r="AJ49" t="str">
        <f>SUBSTITUTE((SUBSTITUTE(T49,"ppm/°C","")),"/ "," to ")</f>
        <v>±300</v>
      </c>
      <c r="AK49" t="str">
        <f>LEFT(V49,FIND(" ",V49)-1)</f>
        <v>01005</v>
      </c>
      <c r="AL49" t="str">
        <f>SUBSTITUTE(SUBSTITUTE(U49,"°C ~ "," to +"),"°C"," C")</f>
        <v>-55 to +125 C</v>
      </c>
      <c r="AM49" s="2" t="str">
        <f t="shared" si="4"/>
        <v>680</v>
      </c>
      <c r="AN49" t="str">
        <f>IF(X49="-","—","Grade 0")</f>
        <v>—</v>
      </c>
      <c r="AO49" s="2" t="str">
        <f t="shared" si="5"/>
        <v>68R0</v>
      </c>
      <c r="AP49">
        <v>15</v>
      </c>
      <c r="AQ49" t="s">
        <v>5289</v>
      </c>
      <c r="AR49" t="str">
        <f t="shared" si="6"/>
        <v>ERJXGNJ680Y</v>
      </c>
      <c r="AT49" t="str">
        <f t="shared" si="7"/>
        <v>technology 68.0R;</v>
      </c>
      <c r="AU49" t="str">
        <f t="shared" si="8"/>
        <v>attribute value '68.0 R';</v>
      </c>
      <c r="AV49" t="str">
        <f t="shared" si="9"/>
        <v>attribute tolerance '5 %';</v>
      </c>
      <c r="AW49" t="str">
        <f t="shared" si="10"/>
        <v>attribute rcwv '1.4 V';</v>
      </c>
      <c r="AX49" t="str">
        <f t="shared" si="11"/>
        <v>attribute max_v '30 V';</v>
      </c>
      <c r="AY49" t="str">
        <f t="shared" si="12"/>
        <v>attribute power_v '0.03 W @ 70 C';</v>
      </c>
      <c r="AZ49" t="str">
        <f t="shared" si="13"/>
        <v>attribute tcr '±300';</v>
      </c>
      <c r="BA49" t="str">
        <f t="shared" si="14"/>
        <v>attribute size '01005';</v>
      </c>
      <c r="BB49" t="str">
        <f t="shared" si="15"/>
        <v>attribute operating_temp '-55 to +125 C';</v>
      </c>
      <c r="BC49" t="str">
        <f t="shared" si="16"/>
        <v>attribute pkg_code '680';</v>
      </c>
      <c r="BD49" t="str">
        <f t="shared" si="17"/>
        <v>attribute aec-q200 '—';</v>
      </c>
      <c r="BF49" t="str">
        <f t="shared" si="18"/>
        <v>attribute mfg 'Panasonic';</v>
      </c>
      <c r="BG49" t="str">
        <f t="shared" si="19"/>
        <v>attribute mpn 'ERJXGNJ680Y';</v>
      </c>
    </row>
    <row r="50" spans="1:59" x14ac:dyDescent="0.3">
      <c r="A50" t="s">
        <v>28</v>
      </c>
      <c r="B50" t="s">
        <v>109</v>
      </c>
      <c r="C50" t="s">
        <v>227</v>
      </c>
      <c r="D50" t="s">
        <v>228</v>
      </c>
      <c r="E50" t="s">
        <v>32</v>
      </c>
      <c r="F50" t="s">
        <v>32</v>
      </c>
      <c r="G50" t="s">
        <v>229</v>
      </c>
      <c r="H50">
        <v>0</v>
      </c>
      <c r="I50">
        <v>2.1000000000000001E-2</v>
      </c>
      <c r="J50">
        <v>0</v>
      </c>
      <c r="K50">
        <v>20000</v>
      </c>
      <c r="L50" t="s">
        <v>50</v>
      </c>
      <c r="M50" t="s">
        <v>35</v>
      </c>
      <c r="N50" t="s">
        <v>36</v>
      </c>
      <c r="O50" t="s">
        <v>230</v>
      </c>
      <c r="P50" t="s">
        <v>38</v>
      </c>
      <c r="Q50" t="s">
        <v>39</v>
      </c>
      <c r="R50" t="s">
        <v>40</v>
      </c>
      <c r="S50" t="s">
        <v>41</v>
      </c>
      <c r="T50" t="s">
        <v>146</v>
      </c>
      <c r="U50" t="s">
        <v>43</v>
      </c>
      <c r="V50" t="s">
        <v>44</v>
      </c>
      <c r="W50">
        <v>1005</v>
      </c>
      <c r="X50" t="s">
        <v>41</v>
      </c>
      <c r="Y50" t="s">
        <v>45</v>
      </c>
      <c r="Z50" t="s">
        <v>46</v>
      </c>
      <c r="AA50">
        <v>2</v>
      </c>
      <c r="AB50" t="s">
        <v>41</v>
      </c>
      <c r="AC50" t="str">
        <f t="shared" si="2"/>
        <v>XGN</v>
      </c>
      <c r="AD50" s="3">
        <f t="shared" si="3"/>
        <v>75</v>
      </c>
      <c r="AE50" s="3" t="str">
        <f t="shared" si="1"/>
        <v>75.0 R</v>
      </c>
      <c r="AF50" t="str">
        <f>SUBSTITUTE(SUBSTITUTE(P50,"±",""),"%"," %")</f>
        <v>5 %</v>
      </c>
      <c r="AG50" t="str">
        <f>ROUND(MIN(SQRT(AD50*VALUE(LEFT(AI50,FIND("W",AI50)-2))),AP50),1)&amp;" V"</f>
        <v>1.5 V</v>
      </c>
      <c r="AH50" t="s">
        <v>5298</v>
      </c>
      <c r="AI50" t="str">
        <f>SUBSTITUTE(LEFT(Q50,FIND("W,",Q50)),"W"," W @ 70 C")</f>
        <v>0.03 W @ 70 C</v>
      </c>
      <c r="AJ50" t="str">
        <f>SUBSTITUTE((SUBSTITUTE(T50,"ppm/°C","")),"/ "," to ")</f>
        <v>±300</v>
      </c>
      <c r="AK50" t="str">
        <f>LEFT(V50,FIND(" ",V50)-1)</f>
        <v>01005</v>
      </c>
      <c r="AL50" t="str">
        <f>SUBSTITUTE(SUBSTITUTE(U50,"°C ~ "," to +"),"°C"," C")</f>
        <v>-55 to +125 C</v>
      </c>
      <c r="AM50" s="2" t="str">
        <f t="shared" si="4"/>
        <v>750</v>
      </c>
      <c r="AN50" t="str">
        <f>IF(X50="-","—","Grade 0")</f>
        <v>—</v>
      </c>
      <c r="AO50" s="2" t="str">
        <f t="shared" si="5"/>
        <v>75R0</v>
      </c>
      <c r="AP50">
        <v>15</v>
      </c>
      <c r="AQ50" t="s">
        <v>5289</v>
      </c>
      <c r="AR50" t="str">
        <f t="shared" si="6"/>
        <v>ERJXGNJ750Y</v>
      </c>
      <c r="AT50" t="str">
        <f t="shared" si="7"/>
        <v>technology 75.0R;</v>
      </c>
      <c r="AU50" t="str">
        <f t="shared" si="8"/>
        <v>attribute value '75.0 R';</v>
      </c>
      <c r="AV50" t="str">
        <f t="shared" si="9"/>
        <v>attribute tolerance '5 %';</v>
      </c>
      <c r="AW50" t="str">
        <f t="shared" si="10"/>
        <v>attribute rcwv '1.5 V';</v>
      </c>
      <c r="AX50" t="str">
        <f t="shared" si="11"/>
        <v>attribute max_v '30 V';</v>
      </c>
      <c r="AY50" t="str">
        <f t="shared" si="12"/>
        <v>attribute power_v '0.03 W @ 70 C';</v>
      </c>
      <c r="AZ50" t="str">
        <f t="shared" si="13"/>
        <v>attribute tcr '±300';</v>
      </c>
      <c r="BA50" t="str">
        <f t="shared" si="14"/>
        <v>attribute size '01005';</v>
      </c>
      <c r="BB50" t="str">
        <f t="shared" si="15"/>
        <v>attribute operating_temp '-55 to +125 C';</v>
      </c>
      <c r="BC50" t="str">
        <f t="shared" si="16"/>
        <v>attribute pkg_code '750';</v>
      </c>
      <c r="BD50" t="str">
        <f t="shared" si="17"/>
        <v>attribute aec-q200 '—';</v>
      </c>
      <c r="BF50" t="str">
        <f t="shared" si="18"/>
        <v>attribute mfg 'Panasonic';</v>
      </c>
      <c r="BG50" t="str">
        <f t="shared" si="19"/>
        <v>attribute mpn 'ERJXGNJ750Y';</v>
      </c>
    </row>
    <row r="51" spans="1:59" x14ac:dyDescent="0.3">
      <c r="A51" t="s">
        <v>28</v>
      </c>
      <c r="B51" t="s">
        <v>109</v>
      </c>
      <c r="C51" t="s">
        <v>231</v>
      </c>
      <c r="D51" t="s">
        <v>232</v>
      </c>
      <c r="E51" t="s">
        <v>32</v>
      </c>
      <c r="F51" t="s">
        <v>32</v>
      </c>
      <c r="G51" t="s">
        <v>233</v>
      </c>
      <c r="H51" s="1">
        <v>41879</v>
      </c>
      <c r="I51">
        <v>0.41</v>
      </c>
      <c r="J51">
        <v>0</v>
      </c>
      <c r="K51">
        <v>1</v>
      </c>
      <c r="L51" t="s">
        <v>34</v>
      </c>
      <c r="M51" t="s">
        <v>35</v>
      </c>
      <c r="N51" t="s">
        <v>36</v>
      </c>
      <c r="O51" t="s">
        <v>234</v>
      </c>
      <c r="P51" t="s">
        <v>38</v>
      </c>
      <c r="Q51" t="s">
        <v>39</v>
      </c>
      <c r="R51" t="s">
        <v>40</v>
      </c>
      <c r="S51" t="s">
        <v>41</v>
      </c>
      <c r="T51" t="s">
        <v>146</v>
      </c>
      <c r="U51" t="s">
        <v>43</v>
      </c>
      <c r="V51" t="s">
        <v>44</v>
      </c>
      <c r="W51">
        <v>1005</v>
      </c>
      <c r="X51" t="s">
        <v>41</v>
      </c>
      <c r="Y51" t="s">
        <v>45</v>
      </c>
      <c r="Z51" t="s">
        <v>46</v>
      </c>
      <c r="AA51">
        <v>2</v>
      </c>
      <c r="AB51" t="s">
        <v>41</v>
      </c>
      <c r="AC51" t="str">
        <f t="shared" si="2"/>
        <v>XGN</v>
      </c>
      <c r="AD51" s="3">
        <f t="shared" si="3"/>
        <v>82</v>
      </c>
      <c r="AE51" s="3" t="str">
        <f t="shared" si="1"/>
        <v>82.0 R</v>
      </c>
      <c r="AF51" t="str">
        <f>SUBSTITUTE(SUBSTITUTE(P51,"±",""),"%"," %")</f>
        <v>5 %</v>
      </c>
      <c r="AG51" t="str">
        <f>ROUND(MIN(SQRT(AD51*VALUE(LEFT(AI51,FIND("W",AI51)-2))),AP51),1)&amp;" V"</f>
        <v>1.6 V</v>
      </c>
      <c r="AH51" t="s">
        <v>5298</v>
      </c>
      <c r="AI51" t="str">
        <f>SUBSTITUTE(LEFT(Q51,FIND("W,",Q51)),"W"," W @ 70 C")</f>
        <v>0.03 W @ 70 C</v>
      </c>
      <c r="AJ51" t="str">
        <f>SUBSTITUTE((SUBSTITUTE(T51,"ppm/°C","")),"/ "," to ")</f>
        <v>±300</v>
      </c>
      <c r="AK51" t="str">
        <f>LEFT(V51,FIND(" ",V51)-1)</f>
        <v>01005</v>
      </c>
      <c r="AL51" t="str">
        <f>SUBSTITUTE(SUBSTITUTE(U51,"°C ~ "," to +"),"°C"," C")</f>
        <v>-55 to +125 C</v>
      </c>
      <c r="AM51" s="2" t="str">
        <f t="shared" si="4"/>
        <v>820</v>
      </c>
      <c r="AN51" t="str">
        <f>IF(X51="-","—","Grade 0")</f>
        <v>—</v>
      </c>
      <c r="AO51" s="2" t="str">
        <f t="shared" si="5"/>
        <v>82R0</v>
      </c>
      <c r="AP51">
        <v>15</v>
      </c>
      <c r="AQ51" t="s">
        <v>5289</v>
      </c>
      <c r="AR51" t="str">
        <f t="shared" si="6"/>
        <v>ERJXGNJ820Y</v>
      </c>
      <c r="AT51" t="str">
        <f t="shared" si="7"/>
        <v>technology 82.0R;</v>
      </c>
      <c r="AU51" t="str">
        <f t="shared" si="8"/>
        <v>attribute value '82.0 R';</v>
      </c>
      <c r="AV51" t="str">
        <f t="shared" si="9"/>
        <v>attribute tolerance '5 %';</v>
      </c>
      <c r="AW51" t="str">
        <f t="shared" si="10"/>
        <v>attribute rcwv '1.6 V';</v>
      </c>
      <c r="AX51" t="str">
        <f t="shared" si="11"/>
        <v>attribute max_v '30 V';</v>
      </c>
      <c r="AY51" t="str">
        <f t="shared" si="12"/>
        <v>attribute power_v '0.03 W @ 70 C';</v>
      </c>
      <c r="AZ51" t="str">
        <f t="shared" si="13"/>
        <v>attribute tcr '±300';</v>
      </c>
      <c r="BA51" t="str">
        <f t="shared" si="14"/>
        <v>attribute size '01005';</v>
      </c>
      <c r="BB51" t="str">
        <f t="shared" si="15"/>
        <v>attribute operating_temp '-55 to +125 C';</v>
      </c>
      <c r="BC51" t="str">
        <f t="shared" si="16"/>
        <v>attribute pkg_code '820';</v>
      </c>
      <c r="BD51" t="str">
        <f t="shared" si="17"/>
        <v>attribute aec-q200 '—';</v>
      </c>
      <c r="BF51" t="str">
        <f t="shared" si="18"/>
        <v>attribute mfg 'Panasonic';</v>
      </c>
      <c r="BG51" t="str">
        <f t="shared" si="19"/>
        <v>attribute mpn 'ERJXGNJ820Y';</v>
      </c>
    </row>
    <row r="52" spans="1:59" x14ac:dyDescent="0.3">
      <c r="A52" t="s">
        <v>28</v>
      </c>
      <c r="B52" t="s">
        <v>109</v>
      </c>
      <c r="C52" t="s">
        <v>235</v>
      </c>
      <c r="D52" t="s">
        <v>236</v>
      </c>
      <c r="E52" t="s">
        <v>32</v>
      </c>
      <c r="F52" t="s">
        <v>32</v>
      </c>
      <c r="G52" t="s">
        <v>237</v>
      </c>
      <c r="H52">
        <v>0</v>
      </c>
      <c r="I52">
        <v>2.1000000000000001E-2</v>
      </c>
      <c r="J52">
        <v>0</v>
      </c>
      <c r="K52">
        <v>20000</v>
      </c>
      <c r="L52" t="s">
        <v>50</v>
      </c>
      <c r="M52" t="s">
        <v>35</v>
      </c>
      <c r="N52" t="s">
        <v>36</v>
      </c>
      <c r="O52" t="s">
        <v>238</v>
      </c>
      <c r="P52" t="s">
        <v>38</v>
      </c>
      <c r="Q52" t="s">
        <v>39</v>
      </c>
      <c r="R52" t="s">
        <v>40</v>
      </c>
      <c r="S52" t="s">
        <v>41</v>
      </c>
      <c r="T52" t="s">
        <v>146</v>
      </c>
      <c r="U52" t="s">
        <v>43</v>
      </c>
      <c r="V52" t="s">
        <v>44</v>
      </c>
      <c r="W52">
        <v>1005</v>
      </c>
      <c r="X52" t="s">
        <v>41</v>
      </c>
      <c r="Y52" t="s">
        <v>45</v>
      </c>
      <c r="Z52" t="s">
        <v>46</v>
      </c>
      <c r="AA52">
        <v>2</v>
      </c>
      <c r="AB52" t="s">
        <v>41</v>
      </c>
      <c r="AC52" t="str">
        <f t="shared" si="2"/>
        <v>XGN</v>
      </c>
      <c r="AD52" s="3">
        <f t="shared" si="3"/>
        <v>91</v>
      </c>
      <c r="AE52" s="3" t="str">
        <f t="shared" si="1"/>
        <v>91.0 R</v>
      </c>
      <c r="AF52" t="str">
        <f>SUBSTITUTE(SUBSTITUTE(P52,"±",""),"%"," %")</f>
        <v>5 %</v>
      </c>
      <c r="AG52" t="str">
        <f>ROUND(MIN(SQRT(AD52*VALUE(LEFT(AI52,FIND("W",AI52)-2))),AP52),1)&amp;" V"</f>
        <v>1.7 V</v>
      </c>
      <c r="AH52" t="s">
        <v>5298</v>
      </c>
      <c r="AI52" t="str">
        <f>SUBSTITUTE(LEFT(Q52,FIND("W,",Q52)),"W"," W @ 70 C")</f>
        <v>0.03 W @ 70 C</v>
      </c>
      <c r="AJ52" t="str">
        <f>SUBSTITUTE((SUBSTITUTE(T52,"ppm/°C","")),"/ "," to ")</f>
        <v>±300</v>
      </c>
      <c r="AK52" t="str">
        <f>LEFT(V52,FIND(" ",V52)-1)</f>
        <v>01005</v>
      </c>
      <c r="AL52" t="str">
        <f>SUBSTITUTE(SUBSTITUTE(U52,"°C ~ "," to +"),"°C"," C")</f>
        <v>-55 to +125 C</v>
      </c>
      <c r="AM52" s="2" t="str">
        <f t="shared" si="4"/>
        <v>910</v>
      </c>
      <c r="AN52" t="str">
        <f>IF(X52="-","—","Grade 0")</f>
        <v>—</v>
      </c>
      <c r="AO52" s="2" t="str">
        <f t="shared" si="5"/>
        <v>91R0</v>
      </c>
      <c r="AP52">
        <v>15</v>
      </c>
      <c r="AQ52" t="s">
        <v>5289</v>
      </c>
      <c r="AR52" t="str">
        <f t="shared" si="6"/>
        <v>ERJXGNJ910Y</v>
      </c>
      <c r="AT52" t="str">
        <f t="shared" si="7"/>
        <v>technology 91.0R;</v>
      </c>
      <c r="AU52" t="str">
        <f t="shared" si="8"/>
        <v>attribute value '91.0 R';</v>
      </c>
      <c r="AV52" t="str">
        <f t="shared" si="9"/>
        <v>attribute tolerance '5 %';</v>
      </c>
      <c r="AW52" t="str">
        <f t="shared" si="10"/>
        <v>attribute rcwv '1.7 V';</v>
      </c>
      <c r="AX52" t="str">
        <f t="shared" si="11"/>
        <v>attribute max_v '30 V';</v>
      </c>
      <c r="AY52" t="str">
        <f t="shared" si="12"/>
        <v>attribute power_v '0.03 W @ 70 C';</v>
      </c>
      <c r="AZ52" t="str">
        <f t="shared" si="13"/>
        <v>attribute tcr '±300';</v>
      </c>
      <c r="BA52" t="str">
        <f t="shared" si="14"/>
        <v>attribute size '01005';</v>
      </c>
      <c r="BB52" t="str">
        <f t="shared" si="15"/>
        <v>attribute operating_temp '-55 to +125 C';</v>
      </c>
      <c r="BC52" t="str">
        <f t="shared" si="16"/>
        <v>attribute pkg_code '910';</v>
      </c>
      <c r="BD52" t="str">
        <f t="shared" si="17"/>
        <v>attribute aec-q200 '—';</v>
      </c>
      <c r="BF52" t="str">
        <f t="shared" si="18"/>
        <v>attribute mfg 'Panasonic';</v>
      </c>
      <c r="BG52" t="str">
        <f t="shared" si="19"/>
        <v>attribute mpn 'ERJXGNJ910Y';</v>
      </c>
    </row>
    <row r="53" spans="1:59" x14ac:dyDescent="0.3">
      <c r="A53" t="s">
        <v>28</v>
      </c>
      <c r="B53" t="s">
        <v>109</v>
      </c>
      <c r="C53" t="s">
        <v>239</v>
      </c>
      <c r="D53" t="s">
        <v>240</v>
      </c>
      <c r="E53" t="s">
        <v>32</v>
      </c>
      <c r="F53" t="s">
        <v>32</v>
      </c>
      <c r="G53" t="s">
        <v>241</v>
      </c>
      <c r="H53" s="1">
        <v>63484</v>
      </c>
      <c r="I53">
        <v>0.21</v>
      </c>
      <c r="J53">
        <v>0</v>
      </c>
      <c r="K53">
        <v>1</v>
      </c>
      <c r="L53" t="s">
        <v>34</v>
      </c>
      <c r="M53" t="s">
        <v>35</v>
      </c>
      <c r="N53" t="s">
        <v>36</v>
      </c>
      <c r="O53" t="s">
        <v>242</v>
      </c>
      <c r="P53" t="s">
        <v>38</v>
      </c>
      <c r="Q53" t="s">
        <v>39</v>
      </c>
      <c r="R53" t="s">
        <v>40</v>
      </c>
      <c r="S53" t="s">
        <v>41</v>
      </c>
      <c r="T53" t="s">
        <v>243</v>
      </c>
      <c r="U53" t="s">
        <v>43</v>
      </c>
      <c r="V53" t="s">
        <v>44</v>
      </c>
      <c r="W53">
        <v>1005</v>
      </c>
      <c r="X53" t="s">
        <v>41</v>
      </c>
      <c r="Y53" t="s">
        <v>45</v>
      </c>
      <c r="Z53" t="s">
        <v>46</v>
      </c>
      <c r="AA53">
        <v>2</v>
      </c>
      <c r="AB53" t="s">
        <v>41</v>
      </c>
      <c r="AC53" t="str">
        <f t="shared" si="2"/>
        <v>XGN</v>
      </c>
      <c r="AD53" s="3">
        <f t="shared" si="3"/>
        <v>100</v>
      </c>
      <c r="AE53" s="3" t="str">
        <f t="shared" si="1"/>
        <v>100 R</v>
      </c>
      <c r="AF53" t="str">
        <f>SUBSTITUTE(SUBSTITUTE(P53,"±",""),"%"," %")</f>
        <v>5 %</v>
      </c>
      <c r="AG53" t="str">
        <f>ROUND(MIN(SQRT(AD53*VALUE(LEFT(AI53,FIND("W",AI53)-2))),AP53),1)&amp;" V"</f>
        <v>1.7 V</v>
      </c>
      <c r="AH53" t="s">
        <v>5298</v>
      </c>
      <c r="AI53" t="str">
        <f>SUBSTITUTE(LEFT(Q53,FIND("W,",Q53)),"W"," W @ 70 C")</f>
        <v>0.03 W @ 70 C</v>
      </c>
      <c r="AJ53" t="str">
        <f>SUBSTITUTE((SUBSTITUTE(T53,"ppm/°C","")),"/ "," to ")</f>
        <v>±200</v>
      </c>
      <c r="AK53" t="str">
        <f>LEFT(V53,FIND(" ",V53)-1)</f>
        <v>01005</v>
      </c>
      <c r="AL53" t="str">
        <f>SUBSTITUTE(SUBSTITUTE(U53,"°C ~ "," to +"),"°C"," C")</f>
        <v>-55 to +125 C</v>
      </c>
      <c r="AM53" s="2" t="str">
        <f t="shared" si="4"/>
        <v>101</v>
      </c>
      <c r="AN53" t="str">
        <f>IF(X53="-","—","Grade 0")</f>
        <v>—</v>
      </c>
      <c r="AO53" s="2" t="str">
        <f t="shared" si="5"/>
        <v>100R</v>
      </c>
      <c r="AP53">
        <v>15</v>
      </c>
      <c r="AQ53" t="s">
        <v>5289</v>
      </c>
      <c r="AR53" t="str">
        <f t="shared" si="6"/>
        <v>ERJXGNJ101Y</v>
      </c>
      <c r="AT53" t="str">
        <f t="shared" si="7"/>
        <v>technology 100R;</v>
      </c>
      <c r="AU53" t="str">
        <f t="shared" si="8"/>
        <v>attribute value '100 R';</v>
      </c>
      <c r="AV53" t="str">
        <f t="shared" si="9"/>
        <v>attribute tolerance '5 %';</v>
      </c>
      <c r="AW53" t="str">
        <f t="shared" si="10"/>
        <v>attribute rcwv '1.7 V';</v>
      </c>
      <c r="AX53" t="str">
        <f t="shared" si="11"/>
        <v>attribute max_v '30 V';</v>
      </c>
      <c r="AY53" t="str">
        <f t="shared" si="12"/>
        <v>attribute power_v '0.03 W @ 70 C';</v>
      </c>
      <c r="AZ53" t="str">
        <f t="shared" si="13"/>
        <v>attribute tcr '±200';</v>
      </c>
      <c r="BA53" t="str">
        <f t="shared" si="14"/>
        <v>attribute size '01005';</v>
      </c>
      <c r="BB53" t="str">
        <f t="shared" si="15"/>
        <v>attribute operating_temp '-55 to +125 C';</v>
      </c>
      <c r="BC53" t="str">
        <f t="shared" si="16"/>
        <v>attribute pkg_code '101';</v>
      </c>
      <c r="BD53" t="str">
        <f t="shared" si="17"/>
        <v>attribute aec-q200 '—';</v>
      </c>
      <c r="BF53" t="str">
        <f t="shared" si="18"/>
        <v>attribute mfg 'Panasonic';</v>
      </c>
      <c r="BG53" t="str">
        <f t="shared" si="19"/>
        <v>attribute mpn 'ERJXGNJ101Y';</v>
      </c>
    </row>
    <row r="54" spans="1:59" x14ac:dyDescent="0.3">
      <c r="A54" t="s">
        <v>28</v>
      </c>
      <c r="B54" t="s">
        <v>109</v>
      </c>
      <c r="C54" t="s">
        <v>244</v>
      </c>
      <c r="D54" t="s">
        <v>245</v>
      </c>
      <c r="E54" t="s">
        <v>32</v>
      </c>
      <c r="F54" t="s">
        <v>32</v>
      </c>
      <c r="G54" t="s">
        <v>246</v>
      </c>
      <c r="H54">
        <v>0</v>
      </c>
      <c r="I54">
        <v>2.1000000000000001E-2</v>
      </c>
      <c r="J54">
        <v>0</v>
      </c>
      <c r="K54">
        <v>20000</v>
      </c>
      <c r="L54" t="s">
        <v>50</v>
      </c>
      <c r="M54" t="s">
        <v>35</v>
      </c>
      <c r="N54" t="s">
        <v>36</v>
      </c>
      <c r="O54" t="s">
        <v>247</v>
      </c>
      <c r="P54" t="s">
        <v>38</v>
      </c>
      <c r="Q54" t="s">
        <v>39</v>
      </c>
      <c r="R54" t="s">
        <v>40</v>
      </c>
      <c r="S54" t="s">
        <v>41</v>
      </c>
      <c r="T54" t="s">
        <v>243</v>
      </c>
      <c r="U54" t="s">
        <v>43</v>
      </c>
      <c r="V54" t="s">
        <v>44</v>
      </c>
      <c r="W54">
        <v>1005</v>
      </c>
      <c r="X54" t="s">
        <v>41</v>
      </c>
      <c r="Y54" t="s">
        <v>45</v>
      </c>
      <c r="Z54" t="s">
        <v>46</v>
      </c>
      <c r="AA54">
        <v>2</v>
      </c>
      <c r="AB54" t="s">
        <v>41</v>
      </c>
      <c r="AC54" t="str">
        <f t="shared" si="2"/>
        <v>XGN</v>
      </c>
      <c r="AD54" s="3">
        <f t="shared" si="3"/>
        <v>110</v>
      </c>
      <c r="AE54" s="3" t="str">
        <f t="shared" si="1"/>
        <v>110 R</v>
      </c>
      <c r="AF54" t="str">
        <f>SUBSTITUTE(SUBSTITUTE(P54,"±",""),"%"," %")</f>
        <v>5 %</v>
      </c>
      <c r="AG54" t="str">
        <f>ROUND(MIN(SQRT(AD54*VALUE(LEFT(AI54,FIND("W",AI54)-2))),AP54),1)&amp;" V"</f>
        <v>1.8 V</v>
      </c>
      <c r="AH54" t="s">
        <v>5298</v>
      </c>
      <c r="AI54" t="str">
        <f>SUBSTITUTE(LEFT(Q54,FIND("W,",Q54)),"W"," W @ 70 C")</f>
        <v>0.03 W @ 70 C</v>
      </c>
      <c r="AJ54" t="str">
        <f>SUBSTITUTE((SUBSTITUTE(T54,"ppm/°C","")),"/ "," to ")</f>
        <v>±200</v>
      </c>
      <c r="AK54" t="str">
        <f>LEFT(V54,FIND(" ",V54)-1)</f>
        <v>01005</v>
      </c>
      <c r="AL54" t="str">
        <f>SUBSTITUTE(SUBSTITUTE(U54,"°C ~ "," to +"),"°C"," C")</f>
        <v>-55 to +125 C</v>
      </c>
      <c r="AM54" s="2" t="str">
        <f t="shared" si="4"/>
        <v>111</v>
      </c>
      <c r="AN54" t="str">
        <f>IF(X54="-","—","Grade 0")</f>
        <v>—</v>
      </c>
      <c r="AO54" s="2" t="str">
        <f t="shared" si="5"/>
        <v>110R</v>
      </c>
      <c r="AP54">
        <v>15</v>
      </c>
      <c r="AQ54" t="s">
        <v>5289</v>
      </c>
      <c r="AR54" t="str">
        <f t="shared" si="6"/>
        <v>ERJXGNJ111Y</v>
      </c>
      <c r="AT54" t="str">
        <f t="shared" si="7"/>
        <v>technology 110R;</v>
      </c>
      <c r="AU54" t="str">
        <f t="shared" si="8"/>
        <v>attribute value '110 R';</v>
      </c>
      <c r="AV54" t="str">
        <f t="shared" si="9"/>
        <v>attribute tolerance '5 %';</v>
      </c>
      <c r="AW54" t="str">
        <f t="shared" si="10"/>
        <v>attribute rcwv '1.8 V';</v>
      </c>
      <c r="AX54" t="str">
        <f t="shared" si="11"/>
        <v>attribute max_v '30 V';</v>
      </c>
      <c r="AY54" t="str">
        <f t="shared" si="12"/>
        <v>attribute power_v '0.03 W @ 70 C';</v>
      </c>
      <c r="AZ54" t="str">
        <f t="shared" si="13"/>
        <v>attribute tcr '±200';</v>
      </c>
      <c r="BA54" t="str">
        <f t="shared" si="14"/>
        <v>attribute size '01005';</v>
      </c>
      <c r="BB54" t="str">
        <f t="shared" si="15"/>
        <v>attribute operating_temp '-55 to +125 C';</v>
      </c>
      <c r="BC54" t="str">
        <f t="shared" si="16"/>
        <v>attribute pkg_code '111';</v>
      </c>
      <c r="BD54" t="str">
        <f t="shared" si="17"/>
        <v>attribute aec-q200 '—';</v>
      </c>
      <c r="BF54" t="str">
        <f t="shared" si="18"/>
        <v>attribute mfg 'Panasonic';</v>
      </c>
      <c r="BG54" t="str">
        <f t="shared" si="19"/>
        <v>attribute mpn 'ERJXGNJ111Y';</v>
      </c>
    </row>
    <row r="55" spans="1:59" x14ac:dyDescent="0.3">
      <c r="A55" t="s">
        <v>28</v>
      </c>
      <c r="B55" t="s">
        <v>109</v>
      </c>
      <c r="C55" t="s">
        <v>248</v>
      </c>
      <c r="D55" t="s">
        <v>249</v>
      </c>
      <c r="E55" t="s">
        <v>32</v>
      </c>
      <c r="F55" t="s">
        <v>32</v>
      </c>
      <c r="G55" t="s">
        <v>250</v>
      </c>
      <c r="H55">
        <v>0</v>
      </c>
      <c r="I55">
        <v>0.2</v>
      </c>
      <c r="J55">
        <v>0</v>
      </c>
      <c r="K55">
        <v>1</v>
      </c>
      <c r="L55" t="s">
        <v>34</v>
      </c>
      <c r="M55" t="s">
        <v>35</v>
      </c>
      <c r="N55" t="s">
        <v>36</v>
      </c>
      <c r="O55" t="s">
        <v>251</v>
      </c>
      <c r="P55" t="s">
        <v>38</v>
      </c>
      <c r="Q55" t="s">
        <v>39</v>
      </c>
      <c r="R55" t="s">
        <v>40</v>
      </c>
      <c r="S55" t="s">
        <v>41</v>
      </c>
      <c r="T55" t="s">
        <v>243</v>
      </c>
      <c r="U55" t="s">
        <v>43</v>
      </c>
      <c r="V55" t="s">
        <v>44</v>
      </c>
      <c r="W55">
        <v>1005</v>
      </c>
      <c r="X55" t="s">
        <v>41</v>
      </c>
      <c r="Y55" t="s">
        <v>45</v>
      </c>
      <c r="Z55" t="s">
        <v>46</v>
      </c>
      <c r="AA55">
        <v>2</v>
      </c>
      <c r="AB55" t="s">
        <v>41</v>
      </c>
      <c r="AC55" t="str">
        <f t="shared" si="2"/>
        <v>XGN</v>
      </c>
      <c r="AD55" s="3">
        <f t="shared" si="3"/>
        <v>120</v>
      </c>
      <c r="AE55" s="3" t="str">
        <f t="shared" si="1"/>
        <v>120 R</v>
      </c>
      <c r="AF55" t="str">
        <f>SUBSTITUTE(SUBSTITUTE(P55,"±",""),"%"," %")</f>
        <v>5 %</v>
      </c>
      <c r="AG55" t="str">
        <f>ROUND(MIN(SQRT(AD55*VALUE(LEFT(AI55,FIND("W",AI55)-2))),AP55),1)&amp;" V"</f>
        <v>1.9 V</v>
      </c>
      <c r="AH55" t="s">
        <v>5298</v>
      </c>
      <c r="AI55" t="str">
        <f>SUBSTITUTE(LEFT(Q55,FIND("W,",Q55)),"W"," W @ 70 C")</f>
        <v>0.03 W @ 70 C</v>
      </c>
      <c r="AJ55" t="str">
        <f>SUBSTITUTE((SUBSTITUTE(T55,"ppm/°C","")),"/ "," to ")</f>
        <v>±200</v>
      </c>
      <c r="AK55" t="str">
        <f>LEFT(V55,FIND(" ",V55)-1)</f>
        <v>01005</v>
      </c>
      <c r="AL55" t="str">
        <f>SUBSTITUTE(SUBSTITUTE(U55,"°C ~ "," to +"),"°C"," C")</f>
        <v>-55 to +125 C</v>
      </c>
      <c r="AM55" s="2" t="str">
        <f t="shared" si="4"/>
        <v>121</v>
      </c>
      <c r="AN55" t="str">
        <f>IF(X55="-","—","Grade 0")</f>
        <v>—</v>
      </c>
      <c r="AO55" s="2" t="str">
        <f t="shared" si="5"/>
        <v>120R</v>
      </c>
      <c r="AP55">
        <v>15</v>
      </c>
      <c r="AQ55" t="s">
        <v>5289</v>
      </c>
      <c r="AR55" t="str">
        <f t="shared" si="6"/>
        <v>ERJXGNJ121Y</v>
      </c>
      <c r="AT55" t="str">
        <f t="shared" si="7"/>
        <v>technology 120R;</v>
      </c>
      <c r="AU55" t="str">
        <f t="shared" si="8"/>
        <v>attribute value '120 R';</v>
      </c>
      <c r="AV55" t="str">
        <f t="shared" si="9"/>
        <v>attribute tolerance '5 %';</v>
      </c>
      <c r="AW55" t="str">
        <f t="shared" si="10"/>
        <v>attribute rcwv '1.9 V';</v>
      </c>
      <c r="AX55" t="str">
        <f t="shared" si="11"/>
        <v>attribute max_v '30 V';</v>
      </c>
      <c r="AY55" t="str">
        <f t="shared" si="12"/>
        <v>attribute power_v '0.03 W @ 70 C';</v>
      </c>
      <c r="AZ55" t="str">
        <f t="shared" si="13"/>
        <v>attribute tcr '±200';</v>
      </c>
      <c r="BA55" t="str">
        <f t="shared" si="14"/>
        <v>attribute size '01005';</v>
      </c>
      <c r="BB55" t="str">
        <f t="shared" si="15"/>
        <v>attribute operating_temp '-55 to +125 C';</v>
      </c>
      <c r="BC55" t="str">
        <f t="shared" si="16"/>
        <v>attribute pkg_code '121';</v>
      </c>
      <c r="BD55" t="str">
        <f t="shared" si="17"/>
        <v>attribute aec-q200 '—';</v>
      </c>
      <c r="BF55" t="str">
        <f t="shared" si="18"/>
        <v>attribute mfg 'Panasonic';</v>
      </c>
      <c r="BG55" t="str">
        <f t="shared" si="19"/>
        <v>attribute mpn 'ERJXGNJ121Y';</v>
      </c>
    </row>
    <row r="56" spans="1:59" x14ac:dyDescent="0.3">
      <c r="A56" t="s">
        <v>28</v>
      </c>
      <c r="B56" t="s">
        <v>109</v>
      </c>
      <c r="C56" t="s">
        <v>252</v>
      </c>
      <c r="D56" t="s">
        <v>253</v>
      </c>
      <c r="E56" t="s">
        <v>32</v>
      </c>
      <c r="F56" t="s">
        <v>32</v>
      </c>
      <c r="G56" t="s">
        <v>254</v>
      </c>
      <c r="H56">
        <v>0</v>
      </c>
      <c r="I56">
        <v>2.1000000000000001E-2</v>
      </c>
      <c r="J56">
        <v>0</v>
      </c>
      <c r="K56">
        <v>20000</v>
      </c>
      <c r="L56" t="s">
        <v>50</v>
      </c>
      <c r="M56" t="s">
        <v>35</v>
      </c>
      <c r="N56" t="s">
        <v>36</v>
      </c>
      <c r="O56" t="s">
        <v>255</v>
      </c>
      <c r="P56" t="s">
        <v>38</v>
      </c>
      <c r="Q56" t="s">
        <v>39</v>
      </c>
      <c r="R56" t="s">
        <v>40</v>
      </c>
      <c r="S56" t="s">
        <v>41</v>
      </c>
      <c r="T56" t="s">
        <v>243</v>
      </c>
      <c r="U56" t="s">
        <v>43</v>
      </c>
      <c r="V56" t="s">
        <v>44</v>
      </c>
      <c r="W56">
        <v>1005</v>
      </c>
      <c r="X56" t="s">
        <v>41</v>
      </c>
      <c r="Y56" t="s">
        <v>45</v>
      </c>
      <c r="Z56" t="s">
        <v>46</v>
      </c>
      <c r="AA56">
        <v>2</v>
      </c>
      <c r="AB56" t="s">
        <v>41</v>
      </c>
      <c r="AC56" t="str">
        <f t="shared" si="2"/>
        <v>XGN</v>
      </c>
      <c r="AD56" s="3">
        <f t="shared" si="3"/>
        <v>130</v>
      </c>
      <c r="AE56" s="3" t="str">
        <f t="shared" si="1"/>
        <v>130 R</v>
      </c>
      <c r="AF56" t="str">
        <f>SUBSTITUTE(SUBSTITUTE(P56,"±",""),"%"," %")</f>
        <v>5 %</v>
      </c>
      <c r="AG56" t="str">
        <f>ROUND(MIN(SQRT(AD56*VALUE(LEFT(AI56,FIND("W",AI56)-2))),AP56),1)&amp;" V"</f>
        <v>2 V</v>
      </c>
      <c r="AH56" t="s">
        <v>5298</v>
      </c>
      <c r="AI56" t="str">
        <f>SUBSTITUTE(LEFT(Q56,FIND("W,",Q56)),"W"," W @ 70 C")</f>
        <v>0.03 W @ 70 C</v>
      </c>
      <c r="AJ56" t="str">
        <f>SUBSTITUTE((SUBSTITUTE(T56,"ppm/°C","")),"/ "," to ")</f>
        <v>±200</v>
      </c>
      <c r="AK56" t="str">
        <f>LEFT(V56,FIND(" ",V56)-1)</f>
        <v>01005</v>
      </c>
      <c r="AL56" t="str">
        <f>SUBSTITUTE(SUBSTITUTE(U56,"°C ~ "," to +"),"°C"," C")</f>
        <v>-55 to +125 C</v>
      </c>
      <c r="AM56" s="2" t="str">
        <f t="shared" si="4"/>
        <v>131</v>
      </c>
      <c r="AN56" t="str">
        <f>IF(X56="-","—","Grade 0")</f>
        <v>—</v>
      </c>
      <c r="AO56" s="2" t="str">
        <f t="shared" si="5"/>
        <v>130R</v>
      </c>
      <c r="AP56">
        <v>15</v>
      </c>
      <c r="AQ56" t="s">
        <v>5289</v>
      </c>
      <c r="AR56" t="str">
        <f t="shared" si="6"/>
        <v>ERJXGNJ131Y</v>
      </c>
      <c r="AT56" t="str">
        <f t="shared" si="7"/>
        <v>technology 130R;</v>
      </c>
      <c r="AU56" t="str">
        <f t="shared" si="8"/>
        <v>attribute value '130 R';</v>
      </c>
      <c r="AV56" t="str">
        <f t="shared" si="9"/>
        <v>attribute tolerance '5 %';</v>
      </c>
      <c r="AW56" t="str">
        <f t="shared" si="10"/>
        <v>attribute rcwv '2 V';</v>
      </c>
      <c r="AX56" t="str">
        <f t="shared" si="11"/>
        <v>attribute max_v '30 V';</v>
      </c>
      <c r="AY56" t="str">
        <f t="shared" si="12"/>
        <v>attribute power_v '0.03 W @ 70 C';</v>
      </c>
      <c r="AZ56" t="str">
        <f t="shared" si="13"/>
        <v>attribute tcr '±200';</v>
      </c>
      <c r="BA56" t="str">
        <f t="shared" si="14"/>
        <v>attribute size '01005';</v>
      </c>
      <c r="BB56" t="str">
        <f t="shared" si="15"/>
        <v>attribute operating_temp '-55 to +125 C';</v>
      </c>
      <c r="BC56" t="str">
        <f t="shared" si="16"/>
        <v>attribute pkg_code '131';</v>
      </c>
      <c r="BD56" t="str">
        <f t="shared" si="17"/>
        <v>attribute aec-q200 '—';</v>
      </c>
      <c r="BF56" t="str">
        <f t="shared" si="18"/>
        <v>attribute mfg 'Panasonic';</v>
      </c>
      <c r="BG56" t="str">
        <f t="shared" si="19"/>
        <v>attribute mpn 'ERJXGNJ131Y';</v>
      </c>
    </row>
    <row r="57" spans="1:59" x14ac:dyDescent="0.3">
      <c r="A57" t="s">
        <v>28</v>
      </c>
      <c r="B57" t="s">
        <v>109</v>
      </c>
      <c r="C57" t="s">
        <v>256</v>
      </c>
      <c r="D57" t="s">
        <v>257</v>
      </c>
      <c r="E57" t="s">
        <v>32</v>
      </c>
      <c r="F57" t="s">
        <v>32</v>
      </c>
      <c r="G57" t="s">
        <v>258</v>
      </c>
      <c r="H57" s="1">
        <v>2827</v>
      </c>
      <c r="I57">
        <v>0.2</v>
      </c>
      <c r="J57">
        <v>0</v>
      </c>
      <c r="K57">
        <v>1</v>
      </c>
      <c r="L57" t="s">
        <v>34</v>
      </c>
      <c r="M57" t="s">
        <v>35</v>
      </c>
      <c r="N57" t="s">
        <v>36</v>
      </c>
      <c r="O57" t="s">
        <v>259</v>
      </c>
      <c r="P57" t="s">
        <v>38</v>
      </c>
      <c r="Q57" t="s">
        <v>39</v>
      </c>
      <c r="R57" t="s">
        <v>40</v>
      </c>
      <c r="S57" t="s">
        <v>41</v>
      </c>
      <c r="T57" t="s">
        <v>243</v>
      </c>
      <c r="U57" t="s">
        <v>43</v>
      </c>
      <c r="V57" t="s">
        <v>44</v>
      </c>
      <c r="W57">
        <v>1005</v>
      </c>
      <c r="X57" t="s">
        <v>41</v>
      </c>
      <c r="Y57" t="s">
        <v>45</v>
      </c>
      <c r="Z57" t="s">
        <v>46</v>
      </c>
      <c r="AA57">
        <v>2</v>
      </c>
      <c r="AB57" t="s">
        <v>41</v>
      </c>
      <c r="AC57" t="str">
        <f t="shared" si="2"/>
        <v>XGN</v>
      </c>
      <c r="AD57" s="3">
        <f t="shared" si="3"/>
        <v>150</v>
      </c>
      <c r="AE57" s="3" t="str">
        <f t="shared" si="1"/>
        <v>150 R</v>
      </c>
      <c r="AF57" t="str">
        <f>SUBSTITUTE(SUBSTITUTE(P57,"±",""),"%"," %")</f>
        <v>5 %</v>
      </c>
      <c r="AG57" t="str">
        <f>ROUND(MIN(SQRT(AD57*VALUE(LEFT(AI57,FIND("W",AI57)-2))),AP57),1)&amp;" V"</f>
        <v>2.1 V</v>
      </c>
      <c r="AH57" t="s">
        <v>5298</v>
      </c>
      <c r="AI57" t="str">
        <f>SUBSTITUTE(LEFT(Q57,FIND("W,",Q57)),"W"," W @ 70 C")</f>
        <v>0.03 W @ 70 C</v>
      </c>
      <c r="AJ57" t="str">
        <f>SUBSTITUTE((SUBSTITUTE(T57,"ppm/°C","")),"/ "," to ")</f>
        <v>±200</v>
      </c>
      <c r="AK57" t="str">
        <f>LEFT(V57,FIND(" ",V57)-1)</f>
        <v>01005</v>
      </c>
      <c r="AL57" t="str">
        <f>SUBSTITUTE(SUBSTITUTE(U57,"°C ~ "," to +"),"°C"," C")</f>
        <v>-55 to +125 C</v>
      </c>
      <c r="AM57" s="2" t="str">
        <f t="shared" si="4"/>
        <v>151</v>
      </c>
      <c r="AN57" t="str">
        <f>IF(X57="-","—","Grade 0")</f>
        <v>—</v>
      </c>
      <c r="AO57" s="2" t="str">
        <f t="shared" si="5"/>
        <v>150R</v>
      </c>
      <c r="AP57">
        <v>15</v>
      </c>
      <c r="AQ57" t="s">
        <v>5289</v>
      </c>
      <c r="AR57" t="str">
        <f t="shared" si="6"/>
        <v>ERJXGNJ151Y</v>
      </c>
      <c r="AT57" t="str">
        <f t="shared" si="7"/>
        <v>technology 150R;</v>
      </c>
      <c r="AU57" t="str">
        <f t="shared" si="8"/>
        <v>attribute value '150 R';</v>
      </c>
      <c r="AV57" t="str">
        <f t="shared" si="9"/>
        <v>attribute tolerance '5 %';</v>
      </c>
      <c r="AW57" t="str">
        <f t="shared" si="10"/>
        <v>attribute rcwv '2.1 V';</v>
      </c>
      <c r="AX57" t="str">
        <f t="shared" si="11"/>
        <v>attribute max_v '30 V';</v>
      </c>
      <c r="AY57" t="str">
        <f t="shared" si="12"/>
        <v>attribute power_v '0.03 W @ 70 C';</v>
      </c>
      <c r="AZ57" t="str">
        <f t="shared" si="13"/>
        <v>attribute tcr '±200';</v>
      </c>
      <c r="BA57" t="str">
        <f t="shared" si="14"/>
        <v>attribute size '01005';</v>
      </c>
      <c r="BB57" t="str">
        <f t="shared" si="15"/>
        <v>attribute operating_temp '-55 to +125 C';</v>
      </c>
      <c r="BC57" t="str">
        <f t="shared" si="16"/>
        <v>attribute pkg_code '151';</v>
      </c>
      <c r="BD57" t="str">
        <f t="shared" si="17"/>
        <v>attribute aec-q200 '—';</v>
      </c>
      <c r="BF57" t="str">
        <f t="shared" si="18"/>
        <v>attribute mfg 'Panasonic';</v>
      </c>
      <c r="BG57" t="str">
        <f t="shared" si="19"/>
        <v>attribute mpn 'ERJXGNJ151Y';</v>
      </c>
    </row>
    <row r="58" spans="1:59" x14ac:dyDescent="0.3">
      <c r="A58" t="s">
        <v>28</v>
      </c>
      <c r="B58" t="s">
        <v>109</v>
      </c>
      <c r="C58" t="s">
        <v>260</v>
      </c>
      <c r="D58" t="s">
        <v>261</v>
      </c>
      <c r="E58" t="s">
        <v>32</v>
      </c>
      <c r="F58" t="s">
        <v>32</v>
      </c>
      <c r="G58" t="s">
        <v>262</v>
      </c>
      <c r="H58">
        <v>0</v>
      </c>
      <c r="I58">
        <v>2.1000000000000001E-2</v>
      </c>
      <c r="J58">
        <v>0</v>
      </c>
      <c r="K58">
        <v>20000</v>
      </c>
      <c r="L58" t="s">
        <v>50</v>
      </c>
      <c r="M58" t="s">
        <v>35</v>
      </c>
      <c r="N58" t="s">
        <v>36</v>
      </c>
      <c r="O58" t="s">
        <v>263</v>
      </c>
      <c r="P58" t="s">
        <v>38</v>
      </c>
      <c r="Q58" t="s">
        <v>39</v>
      </c>
      <c r="R58" t="s">
        <v>40</v>
      </c>
      <c r="S58" t="s">
        <v>41</v>
      </c>
      <c r="T58" t="s">
        <v>243</v>
      </c>
      <c r="U58" t="s">
        <v>43</v>
      </c>
      <c r="V58" t="s">
        <v>44</v>
      </c>
      <c r="W58">
        <v>1005</v>
      </c>
      <c r="X58" t="s">
        <v>41</v>
      </c>
      <c r="Y58" t="s">
        <v>45</v>
      </c>
      <c r="Z58" t="s">
        <v>46</v>
      </c>
      <c r="AA58">
        <v>2</v>
      </c>
      <c r="AB58" t="s">
        <v>41</v>
      </c>
      <c r="AC58" t="str">
        <f t="shared" si="2"/>
        <v>XGN</v>
      </c>
      <c r="AD58" s="3">
        <f t="shared" si="3"/>
        <v>160</v>
      </c>
      <c r="AE58" s="3" t="str">
        <f t="shared" si="1"/>
        <v>160 R</v>
      </c>
      <c r="AF58" t="str">
        <f>SUBSTITUTE(SUBSTITUTE(P58,"±",""),"%"," %")</f>
        <v>5 %</v>
      </c>
      <c r="AG58" t="str">
        <f>ROUND(MIN(SQRT(AD58*VALUE(LEFT(AI58,FIND("W",AI58)-2))),AP58),1)&amp;" V"</f>
        <v>2.2 V</v>
      </c>
      <c r="AH58" t="s">
        <v>5298</v>
      </c>
      <c r="AI58" t="str">
        <f>SUBSTITUTE(LEFT(Q58,FIND("W,",Q58)),"W"," W @ 70 C")</f>
        <v>0.03 W @ 70 C</v>
      </c>
      <c r="AJ58" t="str">
        <f>SUBSTITUTE((SUBSTITUTE(T58,"ppm/°C","")),"/ "," to ")</f>
        <v>±200</v>
      </c>
      <c r="AK58" t="str">
        <f>LEFT(V58,FIND(" ",V58)-1)</f>
        <v>01005</v>
      </c>
      <c r="AL58" t="str">
        <f>SUBSTITUTE(SUBSTITUTE(U58,"°C ~ "," to +"),"°C"," C")</f>
        <v>-55 to +125 C</v>
      </c>
      <c r="AM58" s="2" t="str">
        <f t="shared" si="4"/>
        <v>161</v>
      </c>
      <c r="AN58" t="str">
        <f>IF(X58="-","—","Grade 0")</f>
        <v>—</v>
      </c>
      <c r="AO58" s="2" t="str">
        <f t="shared" si="5"/>
        <v>160R</v>
      </c>
      <c r="AP58">
        <v>15</v>
      </c>
      <c r="AQ58" t="s">
        <v>5289</v>
      </c>
      <c r="AR58" t="str">
        <f t="shared" si="6"/>
        <v>ERJXGNJ161Y</v>
      </c>
      <c r="AT58" t="str">
        <f t="shared" si="7"/>
        <v>technology 160R;</v>
      </c>
      <c r="AU58" t="str">
        <f t="shared" si="8"/>
        <v>attribute value '160 R';</v>
      </c>
      <c r="AV58" t="str">
        <f t="shared" si="9"/>
        <v>attribute tolerance '5 %';</v>
      </c>
      <c r="AW58" t="str">
        <f t="shared" si="10"/>
        <v>attribute rcwv '2.2 V';</v>
      </c>
      <c r="AX58" t="str">
        <f t="shared" si="11"/>
        <v>attribute max_v '30 V';</v>
      </c>
      <c r="AY58" t="str">
        <f t="shared" si="12"/>
        <v>attribute power_v '0.03 W @ 70 C';</v>
      </c>
      <c r="AZ58" t="str">
        <f t="shared" si="13"/>
        <v>attribute tcr '±200';</v>
      </c>
      <c r="BA58" t="str">
        <f t="shared" si="14"/>
        <v>attribute size '01005';</v>
      </c>
      <c r="BB58" t="str">
        <f t="shared" si="15"/>
        <v>attribute operating_temp '-55 to +125 C';</v>
      </c>
      <c r="BC58" t="str">
        <f t="shared" si="16"/>
        <v>attribute pkg_code '161';</v>
      </c>
      <c r="BD58" t="str">
        <f t="shared" si="17"/>
        <v>attribute aec-q200 '—';</v>
      </c>
      <c r="BF58" t="str">
        <f t="shared" si="18"/>
        <v>attribute mfg 'Panasonic';</v>
      </c>
      <c r="BG58" t="str">
        <f t="shared" si="19"/>
        <v>attribute mpn 'ERJXGNJ161Y';</v>
      </c>
    </row>
    <row r="59" spans="1:59" x14ac:dyDescent="0.3">
      <c r="A59" t="s">
        <v>28</v>
      </c>
      <c r="B59" t="s">
        <v>109</v>
      </c>
      <c r="C59" t="s">
        <v>264</v>
      </c>
      <c r="D59" t="s">
        <v>265</v>
      </c>
      <c r="E59" t="s">
        <v>32</v>
      </c>
      <c r="F59" t="s">
        <v>32</v>
      </c>
      <c r="G59" t="s">
        <v>266</v>
      </c>
      <c r="H59" s="1">
        <v>10762</v>
      </c>
      <c r="I59">
        <v>0.4</v>
      </c>
      <c r="J59">
        <v>0</v>
      </c>
      <c r="K59">
        <v>1</v>
      </c>
      <c r="L59" t="s">
        <v>34</v>
      </c>
      <c r="M59" t="s">
        <v>35</v>
      </c>
      <c r="N59" t="s">
        <v>36</v>
      </c>
      <c r="O59" t="s">
        <v>267</v>
      </c>
      <c r="P59" t="s">
        <v>38</v>
      </c>
      <c r="Q59" t="s">
        <v>39</v>
      </c>
      <c r="R59" t="s">
        <v>40</v>
      </c>
      <c r="S59" t="s">
        <v>41</v>
      </c>
      <c r="T59" t="s">
        <v>243</v>
      </c>
      <c r="U59" t="s">
        <v>43</v>
      </c>
      <c r="V59" t="s">
        <v>44</v>
      </c>
      <c r="W59">
        <v>1005</v>
      </c>
      <c r="X59" t="s">
        <v>41</v>
      </c>
      <c r="Y59" t="s">
        <v>45</v>
      </c>
      <c r="Z59" t="s">
        <v>46</v>
      </c>
      <c r="AA59">
        <v>2</v>
      </c>
      <c r="AB59" t="s">
        <v>41</v>
      </c>
      <c r="AC59" t="str">
        <f t="shared" si="2"/>
        <v>XGN</v>
      </c>
      <c r="AD59" s="3">
        <f t="shared" si="3"/>
        <v>180</v>
      </c>
      <c r="AE59" s="3" t="str">
        <f t="shared" si="1"/>
        <v>180 R</v>
      </c>
      <c r="AF59" t="str">
        <f>SUBSTITUTE(SUBSTITUTE(P59,"±",""),"%"," %")</f>
        <v>5 %</v>
      </c>
      <c r="AG59" t="str">
        <f>ROUND(MIN(SQRT(AD59*VALUE(LEFT(AI59,FIND("W",AI59)-2))),AP59),1)&amp;" V"</f>
        <v>2.3 V</v>
      </c>
      <c r="AH59" t="s">
        <v>5298</v>
      </c>
      <c r="AI59" t="str">
        <f>SUBSTITUTE(LEFT(Q59,FIND("W,",Q59)),"W"," W @ 70 C")</f>
        <v>0.03 W @ 70 C</v>
      </c>
      <c r="AJ59" t="str">
        <f>SUBSTITUTE((SUBSTITUTE(T59,"ppm/°C","")),"/ "," to ")</f>
        <v>±200</v>
      </c>
      <c r="AK59" t="str">
        <f>LEFT(V59,FIND(" ",V59)-1)</f>
        <v>01005</v>
      </c>
      <c r="AL59" t="str">
        <f>SUBSTITUTE(SUBSTITUTE(U59,"°C ~ "," to +"),"°C"," C")</f>
        <v>-55 to +125 C</v>
      </c>
      <c r="AM59" s="2" t="str">
        <f t="shared" si="4"/>
        <v>181</v>
      </c>
      <c r="AN59" t="str">
        <f>IF(X59="-","—","Grade 0")</f>
        <v>—</v>
      </c>
      <c r="AO59" s="2" t="str">
        <f t="shared" si="5"/>
        <v>180R</v>
      </c>
      <c r="AP59">
        <v>15</v>
      </c>
      <c r="AQ59" t="s">
        <v>5289</v>
      </c>
      <c r="AR59" t="str">
        <f t="shared" si="6"/>
        <v>ERJXGNJ181Y</v>
      </c>
      <c r="AT59" t="str">
        <f t="shared" si="7"/>
        <v>technology 180R;</v>
      </c>
      <c r="AU59" t="str">
        <f t="shared" si="8"/>
        <v>attribute value '180 R';</v>
      </c>
      <c r="AV59" t="str">
        <f t="shared" si="9"/>
        <v>attribute tolerance '5 %';</v>
      </c>
      <c r="AW59" t="str">
        <f t="shared" si="10"/>
        <v>attribute rcwv '2.3 V';</v>
      </c>
      <c r="AX59" t="str">
        <f t="shared" si="11"/>
        <v>attribute max_v '30 V';</v>
      </c>
      <c r="AY59" t="str">
        <f t="shared" si="12"/>
        <v>attribute power_v '0.03 W @ 70 C';</v>
      </c>
      <c r="AZ59" t="str">
        <f t="shared" si="13"/>
        <v>attribute tcr '±200';</v>
      </c>
      <c r="BA59" t="str">
        <f t="shared" si="14"/>
        <v>attribute size '01005';</v>
      </c>
      <c r="BB59" t="str">
        <f t="shared" si="15"/>
        <v>attribute operating_temp '-55 to +125 C';</v>
      </c>
      <c r="BC59" t="str">
        <f t="shared" si="16"/>
        <v>attribute pkg_code '181';</v>
      </c>
      <c r="BD59" t="str">
        <f t="shared" si="17"/>
        <v>attribute aec-q200 '—';</v>
      </c>
      <c r="BF59" t="str">
        <f t="shared" si="18"/>
        <v>attribute mfg 'Panasonic';</v>
      </c>
      <c r="BG59" t="str">
        <f t="shared" si="19"/>
        <v>attribute mpn 'ERJXGNJ181Y';</v>
      </c>
    </row>
    <row r="60" spans="1:59" x14ac:dyDescent="0.3">
      <c r="A60" t="s">
        <v>28</v>
      </c>
      <c r="B60" t="s">
        <v>109</v>
      </c>
      <c r="C60" t="s">
        <v>268</v>
      </c>
      <c r="D60" t="s">
        <v>269</v>
      </c>
      <c r="E60" t="s">
        <v>32</v>
      </c>
      <c r="F60" t="s">
        <v>32</v>
      </c>
      <c r="G60" t="s">
        <v>270</v>
      </c>
      <c r="H60">
        <v>0</v>
      </c>
      <c r="I60">
        <v>2.1000000000000001E-2</v>
      </c>
      <c r="J60">
        <v>0</v>
      </c>
      <c r="K60">
        <v>20000</v>
      </c>
      <c r="L60" t="s">
        <v>50</v>
      </c>
      <c r="M60" t="s">
        <v>35</v>
      </c>
      <c r="N60" t="s">
        <v>36</v>
      </c>
      <c r="O60" t="s">
        <v>271</v>
      </c>
      <c r="P60" t="s">
        <v>38</v>
      </c>
      <c r="Q60" t="s">
        <v>39</v>
      </c>
      <c r="R60" t="s">
        <v>40</v>
      </c>
      <c r="S60" t="s">
        <v>41</v>
      </c>
      <c r="T60" t="s">
        <v>243</v>
      </c>
      <c r="U60" t="s">
        <v>43</v>
      </c>
      <c r="V60" t="s">
        <v>44</v>
      </c>
      <c r="W60">
        <v>1005</v>
      </c>
      <c r="X60" t="s">
        <v>41</v>
      </c>
      <c r="Y60" t="s">
        <v>45</v>
      </c>
      <c r="Z60" t="s">
        <v>46</v>
      </c>
      <c r="AA60">
        <v>2</v>
      </c>
      <c r="AB60" t="s">
        <v>41</v>
      </c>
      <c r="AC60" t="str">
        <f t="shared" si="2"/>
        <v>XGN</v>
      </c>
      <c r="AD60" s="3">
        <f t="shared" si="3"/>
        <v>200</v>
      </c>
      <c r="AE60" s="3" t="str">
        <f t="shared" si="1"/>
        <v>200 R</v>
      </c>
      <c r="AF60" t="str">
        <f>SUBSTITUTE(SUBSTITUTE(P60,"±",""),"%"," %")</f>
        <v>5 %</v>
      </c>
      <c r="AG60" t="str">
        <f>ROUND(MIN(SQRT(AD60*VALUE(LEFT(AI60,FIND("W",AI60)-2))),AP60),1)&amp;" V"</f>
        <v>2.4 V</v>
      </c>
      <c r="AH60" t="s">
        <v>5298</v>
      </c>
      <c r="AI60" t="str">
        <f>SUBSTITUTE(LEFT(Q60,FIND("W,",Q60)),"W"," W @ 70 C")</f>
        <v>0.03 W @ 70 C</v>
      </c>
      <c r="AJ60" t="str">
        <f>SUBSTITUTE((SUBSTITUTE(T60,"ppm/°C","")),"/ "," to ")</f>
        <v>±200</v>
      </c>
      <c r="AK60" t="str">
        <f>LEFT(V60,FIND(" ",V60)-1)</f>
        <v>01005</v>
      </c>
      <c r="AL60" t="str">
        <f>SUBSTITUTE(SUBSTITUTE(U60,"°C ~ "," to +"),"°C"," C")</f>
        <v>-55 to +125 C</v>
      </c>
      <c r="AM60" s="2" t="str">
        <f t="shared" si="4"/>
        <v>201</v>
      </c>
      <c r="AN60" t="str">
        <f>IF(X60="-","—","Grade 0")</f>
        <v>—</v>
      </c>
      <c r="AO60" s="2" t="str">
        <f t="shared" si="5"/>
        <v>200R</v>
      </c>
      <c r="AP60">
        <v>15</v>
      </c>
      <c r="AQ60" t="s">
        <v>5289</v>
      </c>
      <c r="AR60" t="str">
        <f t="shared" si="6"/>
        <v>ERJXGNJ201Y</v>
      </c>
      <c r="AT60" t="str">
        <f t="shared" si="7"/>
        <v>technology 200R;</v>
      </c>
      <c r="AU60" t="str">
        <f t="shared" si="8"/>
        <v>attribute value '200 R';</v>
      </c>
      <c r="AV60" t="str">
        <f t="shared" si="9"/>
        <v>attribute tolerance '5 %';</v>
      </c>
      <c r="AW60" t="str">
        <f t="shared" si="10"/>
        <v>attribute rcwv '2.4 V';</v>
      </c>
      <c r="AX60" t="str">
        <f t="shared" si="11"/>
        <v>attribute max_v '30 V';</v>
      </c>
      <c r="AY60" t="str">
        <f t="shared" si="12"/>
        <v>attribute power_v '0.03 W @ 70 C';</v>
      </c>
      <c r="AZ60" t="str">
        <f t="shared" si="13"/>
        <v>attribute tcr '±200';</v>
      </c>
      <c r="BA60" t="str">
        <f t="shared" si="14"/>
        <v>attribute size '01005';</v>
      </c>
      <c r="BB60" t="str">
        <f t="shared" si="15"/>
        <v>attribute operating_temp '-55 to +125 C';</v>
      </c>
      <c r="BC60" t="str">
        <f t="shared" si="16"/>
        <v>attribute pkg_code '201';</v>
      </c>
      <c r="BD60" t="str">
        <f t="shared" si="17"/>
        <v>attribute aec-q200 '—';</v>
      </c>
      <c r="BF60" t="str">
        <f t="shared" si="18"/>
        <v>attribute mfg 'Panasonic';</v>
      </c>
      <c r="BG60" t="str">
        <f t="shared" si="19"/>
        <v>attribute mpn 'ERJXGNJ201Y';</v>
      </c>
    </row>
    <row r="61" spans="1:59" x14ac:dyDescent="0.3">
      <c r="A61" t="s">
        <v>28</v>
      </c>
      <c r="B61" t="s">
        <v>109</v>
      </c>
      <c r="C61" t="s">
        <v>272</v>
      </c>
      <c r="D61" t="s">
        <v>273</v>
      </c>
      <c r="E61" t="s">
        <v>32</v>
      </c>
      <c r="F61" t="s">
        <v>32</v>
      </c>
      <c r="G61" t="s">
        <v>274</v>
      </c>
      <c r="H61">
        <v>0</v>
      </c>
      <c r="I61">
        <v>0.2</v>
      </c>
      <c r="J61">
        <v>0</v>
      </c>
      <c r="K61">
        <v>1</v>
      </c>
      <c r="L61" t="s">
        <v>34</v>
      </c>
      <c r="M61" t="s">
        <v>35</v>
      </c>
      <c r="N61" t="s">
        <v>36</v>
      </c>
      <c r="O61" t="s">
        <v>275</v>
      </c>
      <c r="P61" t="s">
        <v>38</v>
      </c>
      <c r="Q61" t="s">
        <v>39</v>
      </c>
      <c r="R61" t="s">
        <v>40</v>
      </c>
      <c r="S61" t="s">
        <v>41</v>
      </c>
      <c r="T61" t="s">
        <v>243</v>
      </c>
      <c r="U61" t="s">
        <v>43</v>
      </c>
      <c r="V61" t="s">
        <v>44</v>
      </c>
      <c r="W61">
        <v>1005</v>
      </c>
      <c r="X61" t="s">
        <v>41</v>
      </c>
      <c r="Y61" t="s">
        <v>45</v>
      </c>
      <c r="Z61" t="s">
        <v>46</v>
      </c>
      <c r="AA61">
        <v>2</v>
      </c>
      <c r="AB61" t="s">
        <v>41</v>
      </c>
      <c r="AC61" t="str">
        <f t="shared" si="2"/>
        <v>XGN</v>
      </c>
      <c r="AD61" s="3">
        <f t="shared" si="3"/>
        <v>220</v>
      </c>
      <c r="AE61" s="3" t="str">
        <f t="shared" si="1"/>
        <v>220 R</v>
      </c>
      <c r="AF61" t="str">
        <f>SUBSTITUTE(SUBSTITUTE(P61,"±",""),"%"," %")</f>
        <v>5 %</v>
      </c>
      <c r="AG61" t="str">
        <f>ROUND(MIN(SQRT(AD61*VALUE(LEFT(AI61,FIND("W",AI61)-2))),AP61),1)&amp;" V"</f>
        <v>2.6 V</v>
      </c>
      <c r="AH61" t="s">
        <v>5298</v>
      </c>
      <c r="AI61" t="str">
        <f>SUBSTITUTE(LEFT(Q61,FIND("W,",Q61)),"W"," W @ 70 C")</f>
        <v>0.03 W @ 70 C</v>
      </c>
      <c r="AJ61" t="str">
        <f>SUBSTITUTE((SUBSTITUTE(T61,"ppm/°C","")),"/ "," to ")</f>
        <v>±200</v>
      </c>
      <c r="AK61" t="str">
        <f>LEFT(V61,FIND(" ",V61)-1)</f>
        <v>01005</v>
      </c>
      <c r="AL61" t="str">
        <f>SUBSTITUTE(SUBSTITUTE(U61,"°C ~ "," to +"),"°C"," C")</f>
        <v>-55 to +125 C</v>
      </c>
      <c r="AM61" s="2" t="str">
        <f t="shared" si="4"/>
        <v>221</v>
      </c>
      <c r="AN61" t="str">
        <f>IF(X61="-","—","Grade 0")</f>
        <v>—</v>
      </c>
      <c r="AO61" s="2" t="str">
        <f t="shared" si="5"/>
        <v>220R</v>
      </c>
      <c r="AP61">
        <v>15</v>
      </c>
      <c r="AQ61" t="s">
        <v>5289</v>
      </c>
      <c r="AR61" t="str">
        <f t="shared" si="6"/>
        <v>ERJXGNJ221Y</v>
      </c>
      <c r="AT61" t="str">
        <f t="shared" si="7"/>
        <v>technology 220R;</v>
      </c>
      <c r="AU61" t="str">
        <f t="shared" si="8"/>
        <v>attribute value '220 R';</v>
      </c>
      <c r="AV61" t="str">
        <f t="shared" si="9"/>
        <v>attribute tolerance '5 %';</v>
      </c>
      <c r="AW61" t="str">
        <f t="shared" si="10"/>
        <v>attribute rcwv '2.6 V';</v>
      </c>
      <c r="AX61" t="str">
        <f t="shared" si="11"/>
        <v>attribute max_v '30 V';</v>
      </c>
      <c r="AY61" t="str">
        <f t="shared" si="12"/>
        <v>attribute power_v '0.03 W @ 70 C';</v>
      </c>
      <c r="AZ61" t="str">
        <f t="shared" si="13"/>
        <v>attribute tcr '±200';</v>
      </c>
      <c r="BA61" t="str">
        <f t="shared" si="14"/>
        <v>attribute size '01005';</v>
      </c>
      <c r="BB61" t="str">
        <f t="shared" si="15"/>
        <v>attribute operating_temp '-55 to +125 C';</v>
      </c>
      <c r="BC61" t="str">
        <f t="shared" si="16"/>
        <v>attribute pkg_code '221';</v>
      </c>
      <c r="BD61" t="str">
        <f t="shared" si="17"/>
        <v>attribute aec-q200 '—';</v>
      </c>
      <c r="BF61" t="str">
        <f t="shared" si="18"/>
        <v>attribute mfg 'Panasonic';</v>
      </c>
      <c r="BG61" t="str">
        <f t="shared" si="19"/>
        <v>attribute mpn 'ERJXGNJ221Y';</v>
      </c>
    </row>
    <row r="62" spans="1:59" x14ac:dyDescent="0.3">
      <c r="A62" t="s">
        <v>28</v>
      </c>
      <c r="B62" t="s">
        <v>109</v>
      </c>
      <c r="C62" t="s">
        <v>276</v>
      </c>
      <c r="D62" t="s">
        <v>277</v>
      </c>
      <c r="E62" t="s">
        <v>32</v>
      </c>
      <c r="F62" t="s">
        <v>32</v>
      </c>
      <c r="G62" t="s">
        <v>278</v>
      </c>
      <c r="H62">
        <v>0</v>
      </c>
      <c r="I62">
        <v>2.1000000000000001E-2</v>
      </c>
      <c r="J62">
        <v>0</v>
      </c>
      <c r="K62">
        <v>20000</v>
      </c>
      <c r="L62" t="s">
        <v>50</v>
      </c>
      <c r="M62" t="s">
        <v>35</v>
      </c>
      <c r="N62" t="s">
        <v>36</v>
      </c>
      <c r="O62" t="s">
        <v>279</v>
      </c>
      <c r="P62" t="s">
        <v>38</v>
      </c>
      <c r="Q62" t="s">
        <v>39</v>
      </c>
      <c r="R62" t="s">
        <v>40</v>
      </c>
      <c r="S62" t="s">
        <v>41</v>
      </c>
      <c r="T62" t="s">
        <v>243</v>
      </c>
      <c r="U62" t="s">
        <v>43</v>
      </c>
      <c r="V62" t="s">
        <v>44</v>
      </c>
      <c r="W62">
        <v>1005</v>
      </c>
      <c r="X62" t="s">
        <v>41</v>
      </c>
      <c r="Y62" t="s">
        <v>45</v>
      </c>
      <c r="Z62" t="s">
        <v>46</v>
      </c>
      <c r="AA62">
        <v>2</v>
      </c>
      <c r="AB62" t="s">
        <v>41</v>
      </c>
      <c r="AC62" t="str">
        <f t="shared" si="2"/>
        <v>XGN</v>
      </c>
      <c r="AD62" s="3">
        <f t="shared" si="3"/>
        <v>240</v>
      </c>
      <c r="AE62" s="3" t="str">
        <f t="shared" si="1"/>
        <v>240 R</v>
      </c>
      <c r="AF62" t="str">
        <f>SUBSTITUTE(SUBSTITUTE(P62,"±",""),"%"," %")</f>
        <v>5 %</v>
      </c>
      <c r="AG62" t="str">
        <f>ROUND(MIN(SQRT(AD62*VALUE(LEFT(AI62,FIND("W",AI62)-2))),AP62),1)&amp;" V"</f>
        <v>2.7 V</v>
      </c>
      <c r="AH62" t="s">
        <v>5298</v>
      </c>
      <c r="AI62" t="str">
        <f>SUBSTITUTE(LEFT(Q62,FIND("W,",Q62)),"W"," W @ 70 C")</f>
        <v>0.03 W @ 70 C</v>
      </c>
      <c r="AJ62" t="str">
        <f>SUBSTITUTE((SUBSTITUTE(T62,"ppm/°C","")),"/ "," to ")</f>
        <v>±200</v>
      </c>
      <c r="AK62" t="str">
        <f>LEFT(V62,FIND(" ",V62)-1)</f>
        <v>01005</v>
      </c>
      <c r="AL62" t="str">
        <f>SUBSTITUTE(SUBSTITUTE(U62,"°C ~ "," to +"),"°C"," C")</f>
        <v>-55 to +125 C</v>
      </c>
      <c r="AM62" s="2" t="str">
        <f t="shared" si="4"/>
        <v>241</v>
      </c>
      <c r="AN62" t="str">
        <f>IF(X62="-","—","Grade 0")</f>
        <v>—</v>
      </c>
      <c r="AO62" s="2" t="str">
        <f t="shared" si="5"/>
        <v>240R</v>
      </c>
      <c r="AP62">
        <v>15</v>
      </c>
      <c r="AQ62" t="s">
        <v>5289</v>
      </c>
      <c r="AR62" t="str">
        <f t="shared" si="6"/>
        <v>ERJXGNJ241Y</v>
      </c>
      <c r="AT62" t="str">
        <f t="shared" si="7"/>
        <v>technology 240R;</v>
      </c>
      <c r="AU62" t="str">
        <f t="shared" si="8"/>
        <v>attribute value '240 R';</v>
      </c>
      <c r="AV62" t="str">
        <f t="shared" si="9"/>
        <v>attribute tolerance '5 %';</v>
      </c>
      <c r="AW62" t="str">
        <f t="shared" si="10"/>
        <v>attribute rcwv '2.7 V';</v>
      </c>
      <c r="AX62" t="str">
        <f t="shared" si="11"/>
        <v>attribute max_v '30 V';</v>
      </c>
      <c r="AY62" t="str">
        <f t="shared" si="12"/>
        <v>attribute power_v '0.03 W @ 70 C';</v>
      </c>
      <c r="AZ62" t="str">
        <f t="shared" si="13"/>
        <v>attribute tcr '±200';</v>
      </c>
      <c r="BA62" t="str">
        <f t="shared" si="14"/>
        <v>attribute size '01005';</v>
      </c>
      <c r="BB62" t="str">
        <f t="shared" si="15"/>
        <v>attribute operating_temp '-55 to +125 C';</v>
      </c>
      <c r="BC62" t="str">
        <f t="shared" si="16"/>
        <v>attribute pkg_code '241';</v>
      </c>
      <c r="BD62" t="str">
        <f t="shared" si="17"/>
        <v>attribute aec-q200 '—';</v>
      </c>
      <c r="BF62" t="str">
        <f t="shared" si="18"/>
        <v>attribute mfg 'Panasonic';</v>
      </c>
      <c r="BG62" t="str">
        <f t="shared" si="19"/>
        <v>attribute mpn 'ERJXGNJ241Y';</v>
      </c>
    </row>
    <row r="63" spans="1:59" x14ac:dyDescent="0.3">
      <c r="A63" t="s">
        <v>28</v>
      </c>
      <c r="B63" t="s">
        <v>109</v>
      </c>
      <c r="C63" t="s">
        <v>280</v>
      </c>
      <c r="D63" t="s">
        <v>281</v>
      </c>
      <c r="E63" t="s">
        <v>32</v>
      </c>
      <c r="F63" t="s">
        <v>32</v>
      </c>
      <c r="G63" t="s">
        <v>282</v>
      </c>
      <c r="H63" s="1">
        <v>6292</v>
      </c>
      <c r="I63">
        <v>0.4</v>
      </c>
      <c r="J63">
        <v>0</v>
      </c>
      <c r="K63">
        <v>1</v>
      </c>
      <c r="L63" t="s">
        <v>34</v>
      </c>
      <c r="M63" t="s">
        <v>35</v>
      </c>
      <c r="N63" t="s">
        <v>36</v>
      </c>
      <c r="O63" t="s">
        <v>283</v>
      </c>
      <c r="P63" t="s">
        <v>38</v>
      </c>
      <c r="Q63" t="s">
        <v>39</v>
      </c>
      <c r="R63" t="s">
        <v>40</v>
      </c>
      <c r="S63" t="s">
        <v>41</v>
      </c>
      <c r="T63" t="s">
        <v>243</v>
      </c>
      <c r="U63" t="s">
        <v>43</v>
      </c>
      <c r="V63" t="s">
        <v>44</v>
      </c>
      <c r="W63">
        <v>1005</v>
      </c>
      <c r="X63" t="s">
        <v>41</v>
      </c>
      <c r="Y63" t="s">
        <v>45</v>
      </c>
      <c r="Z63" t="s">
        <v>46</v>
      </c>
      <c r="AA63">
        <v>2</v>
      </c>
      <c r="AB63" t="s">
        <v>41</v>
      </c>
      <c r="AC63" t="str">
        <f t="shared" si="2"/>
        <v>XGN</v>
      </c>
      <c r="AD63" s="3">
        <f t="shared" si="3"/>
        <v>270</v>
      </c>
      <c r="AE63" s="3" t="str">
        <f t="shared" si="1"/>
        <v>270 R</v>
      </c>
      <c r="AF63" t="str">
        <f>SUBSTITUTE(SUBSTITUTE(P63,"±",""),"%"," %")</f>
        <v>5 %</v>
      </c>
      <c r="AG63" t="str">
        <f>ROUND(MIN(SQRT(AD63*VALUE(LEFT(AI63,FIND("W",AI63)-2))),AP63),1)&amp;" V"</f>
        <v>2.8 V</v>
      </c>
      <c r="AH63" t="s">
        <v>5298</v>
      </c>
      <c r="AI63" t="str">
        <f>SUBSTITUTE(LEFT(Q63,FIND("W,",Q63)),"W"," W @ 70 C")</f>
        <v>0.03 W @ 70 C</v>
      </c>
      <c r="AJ63" t="str">
        <f>SUBSTITUTE((SUBSTITUTE(T63,"ppm/°C","")),"/ "," to ")</f>
        <v>±200</v>
      </c>
      <c r="AK63" t="str">
        <f>LEFT(V63,FIND(" ",V63)-1)</f>
        <v>01005</v>
      </c>
      <c r="AL63" t="str">
        <f>SUBSTITUTE(SUBSTITUTE(U63,"°C ~ "," to +"),"°C"," C")</f>
        <v>-55 to +125 C</v>
      </c>
      <c r="AM63" s="2" t="str">
        <f t="shared" si="4"/>
        <v>271</v>
      </c>
      <c r="AN63" t="str">
        <f>IF(X63="-","—","Grade 0")</f>
        <v>—</v>
      </c>
      <c r="AO63" s="2" t="str">
        <f t="shared" si="5"/>
        <v>270R</v>
      </c>
      <c r="AP63">
        <v>15</v>
      </c>
      <c r="AQ63" t="s">
        <v>5289</v>
      </c>
      <c r="AR63" t="str">
        <f t="shared" si="6"/>
        <v>ERJXGNJ271Y</v>
      </c>
      <c r="AT63" t="str">
        <f t="shared" si="7"/>
        <v>technology 270R;</v>
      </c>
      <c r="AU63" t="str">
        <f t="shared" si="8"/>
        <v>attribute value '270 R';</v>
      </c>
      <c r="AV63" t="str">
        <f t="shared" si="9"/>
        <v>attribute tolerance '5 %';</v>
      </c>
      <c r="AW63" t="str">
        <f t="shared" si="10"/>
        <v>attribute rcwv '2.8 V';</v>
      </c>
      <c r="AX63" t="str">
        <f t="shared" si="11"/>
        <v>attribute max_v '30 V';</v>
      </c>
      <c r="AY63" t="str">
        <f t="shared" si="12"/>
        <v>attribute power_v '0.03 W @ 70 C';</v>
      </c>
      <c r="AZ63" t="str">
        <f t="shared" si="13"/>
        <v>attribute tcr '±200';</v>
      </c>
      <c r="BA63" t="str">
        <f t="shared" si="14"/>
        <v>attribute size '01005';</v>
      </c>
      <c r="BB63" t="str">
        <f t="shared" si="15"/>
        <v>attribute operating_temp '-55 to +125 C';</v>
      </c>
      <c r="BC63" t="str">
        <f t="shared" si="16"/>
        <v>attribute pkg_code '271';</v>
      </c>
      <c r="BD63" t="str">
        <f t="shared" si="17"/>
        <v>attribute aec-q200 '—';</v>
      </c>
      <c r="BF63" t="str">
        <f t="shared" si="18"/>
        <v>attribute mfg 'Panasonic';</v>
      </c>
      <c r="BG63" t="str">
        <f t="shared" si="19"/>
        <v>attribute mpn 'ERJXGNJ271Y';</v>
      </c>
    </row>
    <row r="64" spans="1:59" x14ac:dyDescent="0.3">
      <c r="A64" t="s">
        <v>28</v>
      </c>
      <c r="B64" t="s">
        <v>109</v>
      </c>
      <c r="C64" t="s">
        <v>284</v>
      </c>
      <c r="D64" t="s">
        <v>285</v>
      </c>
      <c r="E64" t="s">
        <v>32</v>
      </c>
      <c r="F64" t="s">
        <v>32</v>
      </c>
      <c r="G64" t="s">
        <v>286</v>
      </c>
      <c r="H64">
        <v>0</v>
      </c>
      <c r="I64">
        <v>2.1000000000000001E-2</v>
      </c>
      <c r="J64">
        <v>0</v>
      </c>
      <c r="K64">
        <v>20000</v>
      </c>
      <c r="L64" t="s">
        <v>50</v>
      </c>
      <c r="M64" t="s">
        <v>35</v>
      </c>
      <c r="N64" t="s">
        <v>36</v>
      </c>
      <c r="O64" t="s">
        <v>287</v>
      </c>
      <c r="P64" t="s">
        <v>38</v>
      </c>
      <c r="Q64" t="s">
        <v>39</v>
      </c>
      <c r="R64" t="s">
        <v>40</v>
      </c>
      <c r="S64" t="s">
        <v>41</v>
      </c>
      <c r="T64" t="s">
        <v>243</v>
      </c>
      <c r="U64" t="s">
        <v>43</v>
      </c>
      <c r="V64" t="s">
        <v>44</v>
      </c>
      <c r="W64">
        <v>1005</v>
      </c>
      <c r="X64" t="s">
        <v>41</v>
      </c>
      <c r="Y64" t="s">
        <v>45</v>
      </c>
      <c r="Z64" t="s">
        <v>46</v>
      </c>
      <c r="AA64">
        <v>2</v>
      </c>
      <c r="AB64" t="s">
        <v>41</v>
      </c>
      <c r="AC64" t="str">
        <f t="shared" si="2"/>
        <v>XGN</v>
      </c>
      <c r="AD64" s="3">
        <f t="shared" si="3"/>
        <v>300</v>
      </c>
      <c r="AE64" s="3" t="str">
        <f t="shared" si="1"/>
        <v>300 R</v>
      </c>
      <c r="AF64" t="str">
        <f>SUBSTITUTE(SUBSTITUTE(P64,"±",""),"%"," %")</f>
        <v>5 %</v>
      </c>
      <c r="AG64" t="str">
        <f>ROUND(MIN(SQRT(AD64*VALUE(LEFT(AI64,FIND("W",AI64)-2))),AP64),1)&amp;" V"</f>
        <v>3 V</v>
      </c>
      <c r="AH64" t="s">
        <v>5298</v>
      </c>
      <c r="AI64" t="str">
        <f>SUBSTITUTE(LEFT(Q64,FIND("W,",Q64)),"W"," W @ 70 C")</f>
        <v>0.03 W @ 70 C</v>
      </c>
      <c r="AJ64" t="str">
        <f>SUBSTITUTE((SUBSTITUTE(T64,"ppm/°C","")),"/ "," to ")</f>
        <v>±200</v>
      </c>
      <c r="AK64" t="str">
        <f>LEFT(V64,FIND(" ",V64)-1)</f>
        <v>01005</v>
      </c>
      <c r="AL64" t="str">
        <f>SUBSTITUTE(SUBSTITUTE(U64,"°C ~ "," to +"),"°C"," C")</f>
        <v>-55 to +125 C</v>
      </c>
      <c r="AM64" s="2" t="str">
        <f t="shared" si="4"/>
        <v>301</v>
      </c>
      <c r="AN64" t="str">
        <f>IF(X64="-","—","Grade 0")</f>
        <v>—</v>
      </c>
      <c r="AO64" s="2" t="str">
        <f t="shared" si="5"/>
        <v>300R</v>
      </c>
      <c r="AP64">
        <v>15</v>
      </c>
      <c r="AQ64" t="s">
        <v>5289</v>
      </c>
      <c r="AR64" t="str">
        <f t="shared" si="6"/>
        <v>ERJXGNJ301Y</v>
      </c>
      <c r="AT64" t="str">
        <f t="shared" si="7"/>
        <v>technology 300R;</v>
      </c>
      <c r="AU64" t="str">
        <f t="shared" si="8"/>
        <v>attribute value '300 R';</v>
      </c>
      <c r="AV64" t="str">
        <f t="shared" si="9"/>
        <v>attribute tolerance '5 %';</v>
      </c>
      <c r="AW64" t="str">
        <f t="shared" si="10"/>
        <v>attribute rcwv '3 V';</v>
      </c>
      <c r="AX64" t="str">
        <f t="shared" si="11"/>
        <v>attribute max_v '30 V';</v>
      </c>
      <c r="AY64" t="str">
        <f t="shared" si="12"/>
        <v>attribute power_v '0.03 W @ 70 C';</v>
      </c>
      <c r="AZ64" t="str">
        <f t="shared" si="13"/>
        <v>attribute tcr '±200';</v>
      </c>
      <c r="BA64" t="str">
        <f t="shared" si="14"/>
        <v>attribute size '01005';</v>
      </c>
      <c r="BB64" t="str">
        <f t="shared" si="15"/>
        <v>attribute operating_temp '-55 to +125 C';</v>
      </c>
      <c r="BC64" t="str">
        <f t="shared" si="16"/>
        <v>attribute pkg_code '301';</v>
      </c>
      <c r="BD64" t="str">
        <f t="shared" si="17"/>
        <v>attribute aec-q200 '—';</v>
      </c>
      <c r="BF64" t="str">
        <f t="shared" si="18"/>
        <v>attribute mfg 'Panasonic';</v>
      </c>
      <c r="BG64" t="str">
        <f t="shared" si="19"/>
        <v>attribute mpn 'ERJXGNJ301Y';</v>
      </c>
    </row>
    <row r="65" spans="1:59" x14ac:dyDescent="0.3">
      <c r="A65" t="s">
        <v>28</v>
      </c>
      <c r="B65" t="s">
        <v>109</v>
      </c>
      <c r="C65" t="s">
        <v>288</v>
      </c>
      <c r="D65" t="s">
        <v>289</v>
      </c>
      <c r="E65" t="s">
        <v>32</v>
      </c>
      <c r="F65" t="s">
        <v>32</v>
      </c>
      <c r="G65" t="s">
        <v>290</v>
      </c>
      <c r="H65">
        <v>0</v>
      </c>
      <c r="I65">
        <v>0.2</v>
      </c>
      <c r="J65">
        <v>0</v>
      </c>
      <c r="K65">
        <v>1</v>
      </c>
      <c r="L65" t="s">
        <v>34</v>
      </c>
      <c r="M65" t="s">
        <v>35</v>
      </c>
      <c r="N65" t="s">
        <v>36</v>
      </c>
      <c r="O65" t="s">
        <v>291</v>
      </c>
      <c r="P65" t="s">
        <v>38</v>
      </c>
      <c r="Q65" t="s">
        <v>39</v>
      </c>
      <c r="R65" t="s">
        <v>40</v>
      </c>
      <c r="S65" t="s">
        <v>41</v>
      </c>
      <c r="T65" t="s">
        <v>243</v>
      </c>
      <c r="U65" t="s">
        <v>43</v>
      </c>
      <c r="V65" t="s">
        <v>44</v>
      </c>
      <c r="W65">
        <v>1005</v>
      </c>
      <c r="X65" t="s">
        <v>41</v>
      </c>
      <c r="Y65" t="s">
        <v>45</v>
      </c>
      <c r="Z65" t="s">
        <v>46</v>
      </c>
      <c r="AA65">
        <v>2</v>
      </c>
      <c r="AB65" t="s">
        <v>41</v>
      </c>
      <c r="AC65" t="str">
        <f t="shared" si="2"/>
        <v>XGN</v>
      </c>
      <c r="AD65" s="3">
        <f t="shared" si="3"/>
        <v>330</v>
      </c>
      <c r="AE65" s="3" t="str">
        <f t="shared" si="1"/>
        <v>330 R</v>
      </c>
      <c r="AF65" t="str">
        <f>SUBSTITUTE(SUBSTITUTE(P65,"±",""),"%"," %")</f>
        <v>5 %</v>
      </c>
      <c r="AG65" t="str">
        <f>ROUND(MIN(SQRT(AD65*VALUE(LEFT(AI65,FIND("W",AI65)-2))),AP65),1)&amp;" V"</f>
        <v>3.1 V</v>
      </c>
      <c r="AH65" t="s">
        <v>5298</v>
      </c>
      <c r="AI65" t="str">
        <f>SUBSTITUTE(LEFT(Q65,FIND("W,",Q65)),"W"," W @ 70 C")</f>
        <v>0.03 W @ 70 C</v>
      </c>
      <c r="AJ65" t="str">
        <f>SUBSTITUTE((SUBSTITUTE(T65,"ppm/°C","")),"/ "," to ")</f>
        <v>±200</v>
      </c>
      <c r="AK65" t="str">
        <f>LEFT(V65,FIND(" ",V65)-1)</f>
        <v>01005</v>
      </c>
      <c r="AL65" t="str">
        <f>SUBSTITUTE(SUBSTITUTE(U65,"°C ~ "," to +"),"°C"," C")</f>
        <v>-55 to +125 C</v>
      </c>
      <c r="AM65" s="2" t="str">
        <f t="shared" si="4"/>
        <v>331</v>
      </c>
      <c r="AN65" t="str">
        <f>IF(X65="-","—","Grade 0")</f>
        <v>—</v>
      </c>
      <c r="AO65" s="2" t="str">
        <f t="shared" si="5"/>
        <v>330R</v>
      </c>
      <c r="AP65">
        <v>15</v>
      </c>
      <c r="AQ65" t="s">
        <v>5289</v>
      </c>
      <c r="AR65" t="str">
        <f t="shared" si="6"/>
        <v>ERJXGNJ331Y</v>
      </c>
      <c r="AT65" t="str">
        <f t="shared" si="7"/>
        <v>technology 330R;</v>
      </c>
      <c r="AU65" t="str">
        <f t="shared" si="8"/>
        <v>attribute value '330 R';</v>
      </c>
      <c r="AV65" t="str">
        <f t="shared" si="9"/>
        <v>attribute tolerance '5 %';</v>
      </c>
      <c r="AW65" t="str">
        <f t="shared" si="10"/>
        <v>attribute rcwv '3.1 V';</v>
      </c>
      <c r="AX65" t="str">
        <f t="shared" si="11"/>
        <v>attribute max_v '30 V';</v>
      </c>
      <c r="AY65" t="str">
        <f t="shared" si="12"/>
        <v>attribute power_v '0.03 W @ 70 C';</v>
      </c>
      <c r="AZ65" t="str">
        <f t="shared" si="13"/>
        <v>attribute tcr '±200';</v>
      </c>
      <c r="BA65" t="str">
        <f t="shared" si="14"/>
        <v>attribute size '01005';</v>
      </c>
      <c r="BB65" t="str">
        <f t="shared" si="15"/>
        <v>attribute operating_temp '-55 to +125 C';</v>
      </c>
      <c r="BC65" t="str">
        <f t="shared" si="16"/>
        <v>attribute pkg_code '331';</v>
      </c>
      <c r="BD65" t="str">
        <f t="shared" si="17"/>
        <v>attribute aec-q200 '—';</v>
      </c>
      <c r="BF65" t="str">
        <f t="shared" si="18"/>
        <v>attribute mfg 'Panasonic';</v>
      </c>
      <c r="BG65" t="str">
        <f t="shared" si="19"/>
        <v>attribute mpn 'ERJXGNJ331Y';</v>
      </c>
    </row>
    <row r="66" spans="1:59" x14ac:dyDescent="0.3">
      <c r="A66" t="s">
        <v>28</v>
      </c>
      <c r="B66" t="s">
        <v>109</v>
      </c>
      <c r="C66" t="s">
        <v>292</v>
      </c>
      <c r="D66" t="s">
        <v>293</v>
      </c>
      <c r="E66" t="s">
        <v>32</v>
      </c>
      <c r="F66" t="s">
        <v>32</v>
      </c>
      <c r="G66" t="s">
        <v>294</v>
      </c>
      <c r="H66">
        <v>0</v>
      </c>
      <c r="I66">
        <v>2.1000000000000001E-2</v>
      </c>
      <c r="J66">
        <v>0</v>
      </c>
      <c r="K66">
        <v>20000</v>
      </c>
      <c r="L66" t="s">
        <v>50</v>
      </c>
      <c r="M66" t="s">
        <v>35</v>
      </c>
      <c r="N66" t="s">
        <v>36</v>
      </c>
      <c r="O66" t="s">
        <v>295</v>
      </c>
      <c r="P66" t="s">
        <v>38</v>
      </c>
      <c r="Q66" t="s">
        <v>39</v>
      </c>
      <c r="R66" t="s">
        <v>40</v>
      </c>
      <c r="S66" t="s">
        <v>41</v>
      </c>
      <c r="T66" t="s">
        <v>243</v>
      </c>
      <c r="U66" t="s">
        <v>43</v>
      </c>
      <c r="V66" t="s">
        <v>44</v>
      </c>
      <c r="W66">
        <v>1005</v>
      </c>
      <c r="X66" t="s">
        <v>41</v>
      </c>
      <c r="Y66" t="s">
        <v>45</v>
      </c>
      <c r="Z66" t="s">
        <v>46</v>
      </c>
      <c r="AA66">
        <v>2</v>
      </c>
      <c r="AB66" t="s">
        <v>41</v>
      </c>
      <c r="AC66" t="str">
        <f t="shared" si="2"/>
        <v>XGN</v>
      </c>
      <c r="AD66" s="3">
        <f t="shared" si="3"/>
        <v>360</v>
      </c>
      <c r="AE66" s="3" t="str">
        <f t="shared" si="1"/>
        <v>360 R</v>
      </c>
      <c r="AF66" t="str">
        <f>SUBSTITUTE(SUBSTITUTE(P66,"±",""),"%"," %")</f>
        <v>5 %</v>
      </c>
      <c r="AG66" t="str">
        <f>ROUND(MIN(SQRT(AD66*VALUE(LEFT(AI66,FIND("W",AI66)-2))),AP66),1)&amp;" V"</f>
        <v>3.3 V</v>
      </c>
      <c r="AH66" t="s">
        <v>5298</v>
      </c>
      <c r="AI66" t="str">
        <f>SUBSTITUTE(LEFT(Q66,FIND("W,",Q66)),"W"," W @ 70 C")</f>
        <v>0.03 W @ 70 C</v>
      </c>
      <c r="AJ66" t="str">
        <f>SUBSTITUTE((SUBSTITUTE(T66,"ppm/°C","")),"/ "," to ")</f>
        <v>±200</v>
      </c>
      <c r="AK66" t="str">
        <f>LEFT(V66,FIND(" ",V66)-1)</f>
        <v>01005</v>
      </c>
      <c r="AL66" t="str">
        <f>SUBSTITUTE(SUBSTITUTE(U66,"°C ~ "," to +"),"°C"," C")</f>
        <v>-55 to +125 C</v>
      </c>
      <c r="AM66" s="2" t="str">
        <f t="shared" si="4"/>
        <v>361</v>
      </c>
      <c r="AN66" t="str">
        <f>IF(X66="-","—","Grade 0")</f>
        <v>—</v>
      </c>
      <c r="AO66" s="2" t="str">
        <f t="shared" si="5"/>
        <v>360R</v>
      </c>
      <c r="AP66">
        <v>15</v>
      </c>
      <c r="AQ66" t="s">
        <v>5289</v>
      </c>
      <c r="AR66" t="str">
        <f t="shared" si="6"/>
        <v>ERJXGNJ361Y</v>
      </c>
      <c r="AT66" t="str">
        <f t="shared" si="7"/>
        <v>technology 360R;</v>
      </c>
      <c r="AU66" t="str">
        <f t="shared" si="8"/>
        <v>attribute value '360 R';</v>
      </c>
      <c r="AV66" t="str">
        <f t="shared" si="9"/>
        <v>attribute tolerance '5 %';</v>
      </c>
      <c r="AW66" t="str">
        <f t="shared" si="10"/>
        <v>attribute rcwv '3.3 V';</v>
      </c>
      <c r="AX66" t="str">
        <f t="shared" si="11"/>
        <v>attribute max_v '30 V';</v>
      </c>
      <c r="AY66" t="str">
        <f t="shared" si="12"/>
        <v>attribute power_v '0.03 W @ 70 C';</v>
      </c>
      <c r="AZ66" t="str">
        <f t="shared" si="13"/>
        <v>attribute tcr '±200';</v>
      </c>
      <c r="BA66" t="str">
        <f t="shared" si="14"/>
        <v>attribute size '01005';</v>
      </c>
      <c r="BB66" t="str">
        <f t="shared" si="15"/>
        <v>attribute operating_temp '-55 to +125 C';</v>
      </c>
      <c r="BC66" t="str">
        <f t="shared" si="16"/>
        <v>attribute pkg_code '361';</v>
      </c>
      <c r="BD66" t="str">
        <f t="shared" si="17"/>
        <v>attribute aec-q200 '—';</v>
      </c>
      <c r="BF66" t="str">
        <f t="shared" si="18"/>
        <v>attribute mfg 'Panasonic';</v>
      </c>
      <c r="BG66" t="str">
        <f t="shared" si="19"/>
        <v>attribute mpn 'ERJXGNJ361Y';</v>
      </c>
    </row>
    <row r="67" spans="1:59" x14ac:dyDescent="0.3">
      <c r="A67" t="s">
        <v>28</v>
      </c>
      <c r="B67" t="s">
        <v>109</v>
      </c>
      <c r="C67" t="s">
        <v>296</v>
      </c>
      <c r="D67" t="s">
        <v>297</v>
      </c>
      <c r="E67" t="s">
        <v>32</v>
      </c>
      <c r="F67" t="s">
        <v>32</v>
      </c>
      <c r="G67" t="s">
        <v>298</v>
      </c>
      <c r="H67" s="1">
        <v>16000</v>
      </c>
      <c r="I67">
        <v>0.2</v>
      </c>
      <c r="J67">
        <v>0</v>
      </c>
      <c r="K67">
        <v>1</v>
      </c>
      <c r="L67" t="s">
        <v>34</v>
      </c>
      <c r="M67" t="s">
        <v>35</v>
      </c>
      <c r="N67" t="s">
        <v>36</v>
      </c>
      <c r="O67" t="s">
        <v>299</v>
      </c>
      <c r="P67" t="s">
        <v>38</v>
      </c>
      <c r="Q67" t="s">
        <v>39</v>
      </c>
      <c r="R67" t="s">
        <v>40</v>
      </c>
      <c r="S67" t="s">
        <v>41</v>
      </c>
      <c r="T67" t="s">
        <v>243</v>
      </c>
      <c r="U67" t="s">
        <v>43</v>
      </c>
      <c r="V67" t="s">
        <v>44</v>
      </c>
      <c r="W67">
        <v>1005</v>
      </c>
      <c r="X67" t="s">
        <v>41</v>
      </c>
      <c r="Y67" t="s">
        <v>45</v>
      </c>
      <c r="Z67" t="s">
        <v>46</v>
      </c>
      <c r="AA67">
        <v>2</v>
      </c>
      <c r="AB67" t="s">
        <v>41</v>
      </c>
      <c r="AC67" t="str">
        <f t="shared" si="2"/>
        <v>XGN</v>
      </c>
      <c r="AD67" s="3">
        <f t="shared" si="3"/>
        <v>390</v>
      </c>
      <c r="AE67" s="3" t="str">
        <f t="shared" si="1"/>
        <v>390 R</v>
      </c>
      <c r="AF67" t="str">
        <f>SUBSTITUTE(SUBSTITUTE(P67,"±",""),"%"," %")</f>
        <v>5 %</v>
      </c>
      <c r="AG67" t="str">
        <f>ROUND(MIN(SQRT(AD67*VALUE(LEFT(AI67,FIND("W",AI67)-2))),AP67),1)&amp;" V"</f>
        <v>3.4 V</v>
      </c>
      <c r="AH67" t="s">
        <v>5298</v>
      </c>
      <c r="AI67" t="str">
        <f>SUBSTITUTE(LEFT(Q67,FIND("W,",Q67)),"W"," W @ 70 C")</f>
        <v>0.03 W @ 70 C</v>
      </c>
      <c r="AJ67" t="str">
        <f>SUBSTITUTE((SUBSTITUTE(T67,"ppm/°C","")),"/ "," to ")</f>
        <v>±200</v>
      </c>
      <c r="AK67" t="str">
        <f>LEFT(V67,FIND(" ",V67)-1)</f>
        <v>01005</v>
      </c>
      <c r="AL67" t="str">
        <f>SUBSTITUTE(SUBSTITUTE(U67,"°C ~ "," to +"),"°C"," C")</f>
        <v>-55 to +125 C</v>
      </c>
      <c r="AM67" s="2" t="str">
        <f t="shared" si="4"/>
        <v>391</v>
      </c>
      <c r="AN67" t="str">
        <f>IF(X67="-","—","Grade 0")</f>
        <v>—</v>
      </c>
      <c r="AO67" s="2" t="str">
        <f t="shared" si="5"/>
        <v>390R</v>
      </c>
      <c r="AP67">
        <v>15</v>
      </c>
      <c r="AQ67" t="s">
        <v>5289</v>
      </c>
      <c r="AR67" t="str">
        <f t="shared" si="6"/>
        <v>ERJXGNJ391Y</v>
      </c>
      <c r="AT67" t="str">
        <f t="shared" si="7"/>
        <v>technology 390R;</v>
      </c>
      <c r="AU67" t="str">
        <f t="shared" si="8"/>
        <v>attribute value '390 R';</v>
      </c>
      <c r="AV67" t="str">
        <f t="shared" si="9"/>
        <v>attribute tolerance '5 %';</v>
      </c>
      <c r="AW67" t="str">
        <f t="shared" si="10"/>
        <v>attribute rcwv '3.4 V';</v>
      </c>
      <c r="AX67" t="str">
        <f t="shared" si="11"/>
        <v>attribute max_v '30 V';</v>
      </c>
      <c r="AY67" t="str">
        <f t="shared" si="12"/>
        <v>attribute power_v '0.03 W @ 70 C';</v>
      </c>
      <c r="AZ67" t="str">
        <f t="shared" si="13"/>
        <v>attribute tcr '±200';</v>
      </c>
      <c r="BA67" t="str">
        <f t="shared" si="14"/>
        <v>attribute size '01005';</v>
      </c>
      <c r="BB67" t="str">
        <f t="shared" si="15"/>
        <v>attribute operating_temp '-55 to +125 C';</v>
      </c>
      <c r="BC67" t="str">
        <f t="shared" si="16"/>
        <v>attribute pkg_code '391';</v>
      </c>
      <c r="BD67" t="str">
        <f t="shared" si="17"/>
        <v>attribute aec-q200 '—';</v>
      </c>
      <c r="BF67" t="str">
        <f t="shared" si="18"/>
        <v>attribute mfg 'Panasonic';</v>
      </c>
      <c r="BG67" t="str">
        <f t="shared" si="19"/>
        <v>attribute mpn 'ERJXGNJ391Y';</v>
      </c>
    </row>
    <row r="68" spans="1:59" x14ac:dyDescent="0.3">
      <c r="A68" t="s">
        <v>28</v>
      </c>
      <c r="B68" t="s">
        <v>109</v>
      </c>
      <c r="C68" t="s">
        <v>300</v>
      </c>
      <c r="D68" t="s">
        <v>301</v>
      </c>
      <c r="E68" t="s">
        <v>32</v>
      </c>
      <c r="F68" t="s">
        <v>32</v>
      </c>
      <c r="G68" t="s">
        <v>302</v>
      </c>
      <c r="H68">
        <v>0</v>
      </c>
      <c r="I68">
        <v>2.1000000000000001E-2</v>
      </c>
      <c r="J68">
        <v>0</v>
      </c>
      <c r="K68">
        <v>20000</v>
      </c>
      <c r="L68" t="s">
        <v>50</v>
      </c>
      <c r="M68" t="s">
        <v>35</v>
      </c>
      <c r="N68" t="s">
        <v>36</v>
      </c>
      <c r="O68" t="s">
        <v>303</v>
      </c>
      <c r="P68" t="s">
        <v>38</v>
      </c>
      <c r="Q68" t="s">
        <v>39</v>
      </c>
      <c r="R68" t="s">
        <v>40</v>
      </c>
      <c r="S68" t="s">
        <v>41</v>
      </c>
      <c r="T68" t="s">
        <v>243</v>
      </c>
      <c r="U68" t="s">
        <v>43</v>
      </c>
      <c r="V68" t="s">
        <v>44</v>
      </c>
      <c r="W68">
        <v>1005</v>
      </c>
      <c r="X68" t="s">
        <v>41</v>
      </c>
      <c r="Y68" t="s">
        <v>45</v>
      </c>
      <c r="Z68" t="s">
        <v>46</v>
      </c>
      <c r="AA68">
        <v>2</v>
      </c>
      <c r="AB68" t="s">
        <v>41</v>
      </c>
      <c r="AC68" t="str">
        <f t="shared" si="2"/>
        <v>XGN</v>
      </c>
      <c r="AD68" s="3">
        <f t="shared" si="3"/>
        <v>430</v>
      </c>
      <c r="AE68" s="3" t="str">
        <f t="shared" ref="AE68:AE131" si="20">IF(AD68&gt;9999999,AD68/1000000&amp;" M",IF(AD68&gt;999999,AD68/1000000&amp;" M",IF(AD68&gt;99999,AD68/1000&amp;" K",IF(AD68&gt;9999,TEXT(AD68/1000,"0.0")&amp;" K",IF(AD68&gt;999,TEXT(AD68/1000,"0.00")&amp;" K",IF(AD68&gt;99,AD68/1&amp;" R",IF(AD68&gt;=10,TEXT(AD68,"00.0")&amp;" R",TEXT(AD68,"0.00")&amp;" R")))))))</f>
        <v>430 R</v>
      </c>
      <c r="AF68" t="str">
        <f>SUBSTITUTE(SUBSTITUTE(P68,"±",""),"%"," %")</f>
        <v>5 %</v>
      </c>
      <c r="AG68" t="str">
        <f>ROUND(MIN(SQRT(AD68*VALUE(LEFT(AI68,FIND("W",AI68)-2))),AP68),1)&amp;" V"</f>
        <v>3.6 V</v>
      </c>
      <c r="AH68" t="s">
        <v>5298</v>
      </c>
      <c r="AI68" t="str">
        <f>SUBSTITUTE(LEFT(Q68,FIND("W,",Q68)),"W"," W @ 70 C")</f>
        <v>0.03 W @ 70 C</v>
      </c>
      <c r="AJ68" t="str">
        <f>SUBSTITUTE((SUBSTITUTE(T68,"ppm/°C","")),"/ "," to ")</f>
        <v>±200</v>
      </c>
      <c r="AK68" t="str">
        <f>LEFT(V68,FIND(" ",V68)-1)</f>
        <v>01005</v>
      </c>
      <c r="AL68" t="str">
        <f>SUBSTITUTE(SUBSTITUTE(U68,"°C ~ "," to +"),"°C"," C")</f>
        <v>-55 to +125 C</v>
      </c>
      <c r="AM68" s="2" t="str">
        <f t="shared" si="4"/>
        <v>431</v>
      </c>
      <c r="AN68" t="str">
        <f>IF(X68="-","—","Grade 0")</f>
        <v>—</v>
      </c>
      <c r="AO68" s="2" t="str">
        <f t="shared" si="5"/>
        <v>430R</v>
      </c>
      <c r="AP68">
        <v>15</v>
      </c>
      <c r="AQ68" t="s">
        <v>5289</v>
      </c>
      <c r="AR68" t="str">
        <f t="shared" si="6"/>
        <v>ERJXGNJ431Y</v>
      </c>
      <c r="AT68" t="str">
        <f t="shared" si="7"/>
        <v>technology 430R;</v>
      </c>
      <c r="AU68" t="str">
        <f t="shared" si="8"/>
        <v>attribute value '430 R';</v>
      </c>
      <c r="AV68" t="str">
        <f t="shared" si="9"/>
        <v>attribute tolerance '5 %';</v>
      </c>
      <c r="AW68" t="str">
        <f t="shared" si="10"/>
        <v>attribute rcwv '3.6 V';</v>
      </c>
      <c r="AX68" t="str">
        <f t="shared" si="11"/>
        <v>attribute max_v '30 V';</v>
      </c>
      <c r="AY68" t="str">
        <f t="shared" si="12"/>
        <v>attribute power_v '0.03 W @ 70 C';</v>
      </c>
      <c r="AZ68" t="str">
        <f t="shared" si="13"/>
        <v>attribute tcr '±200';</v>
      </c>
      <c r="BA68" t="str">
        <f t="shared" si="14"/>
        <v>attribute size '01005';</v>
      </c>
      <c r="BB68" t="str">
        <f t="shared" si="15"/>
        <v>attribute operating_temp '-55 to +125 C';</v>
      </c>
      <c r="BC68" t="str">
        <f t="shared" si="16"/>
        <v>attribute pkg_code '431';</v>
      </c>
      <c r="BD68" t="str">
        <f t="shared" si="17"/>
        <v>attribute aec-q200 '—';</v>
      </c>
      <c r="BF68" t="str">
        <f t="shared" si="18"/>
        <v>attribute mfg 'Panasonic';</v>
      </c>
      <c r="BG68" t="str">
        <f t="shared" si="19"/>
        <v>attribute mpn 'ERJXGNJ431Y';</v>
      </c>
    </row>
    <row r="69" spans="1:59" x14ac:dyDescent="0.3">
      <c r="A69" t="s">
        <v>28</v>
      </c>
      <c r="B69" t="s">
        <v>109</v>
      </c>
      <c r="C69" t="s">
        <v>304</v>
      </c>
      <c r="D69" t="s">
        <v>305</v>
      </c>
      <c r="E69" t="s">
        <v>32</v>
      </c>
      <c r="F69" t="s">
        <v>32</v>
      </c>
      <c r="G69" t="s">
        <v>306</v>
      </c>
      <c r="H69" s="1">
        <v>69975</v>
      </c>
      <c r="I69">
        <v>0.41</v>
      </c>
      <c r="J69">
        <v>0</v>
      </c>
      <c r="K69">
        <v>1</v>
      </c>
      <c r="L69" t="s">
        <v>34</v>
      </c>
      <c r="M69" t="s">
        <v>35</v>
      </c>
      <c r="N69" t="s">
        <v>36</v>
      </c>
      <c r="O69" t="s">
        <v>307</v>
      </c>
      <c r="P69" t="s">
        <v>38</v>
      </c>
      <c r="Q69" t="s">
        <v>39</v>
      </c>
      <c r="R69" t="s">
        <v>40</v>
      </c>
      <c r="S69" t="s">
        <v>41</v>
      </c>
      <c r="T69" t="s">
        <v>243</v>
      </c>
      <c r="U69" t="s">
        <v>43</v>
      </c>
      <c r="V69" t="s">
        <v>44</v>
      </c>
      <c r="W69">
        <v>1005</v>
      </c>
      <c r="X69" t="s">
        <v>41</v>
      </c>
      <c r="Y69" t="s">
        <v>45</v>
      </c>
      <c r="Z69" t="s">
        <v>46</v>
      </c>
      <c r="AA69">
        <v>2</v>
      </c>
      <c r="AB69" t="s">
        <v>41</v>
      </c>
      <c r="AC69" t="str">
        <f t="shared" si="2"/>
        <v>XGN</v>
      </c>
      <c r="AD69" s="3">
        <f t="shared" si="3"/>
        <v>470</v>
      </c>
      <c r="AE69" s="3" t="str">
        <f t="shared" si="20"/>
        <v>470 R</v>
      </c>
      <c r="AF69" t="str">
        <f>SUBSTITUTE(SUBSTITUTE(P69,"±",""),"%"," %")</f>
        <v>5 %</v>
      </c>
      <c r="AG69" t="str">
        <f>ROUND(MIN(SQRT(AD69*VALUE(LEFT(AI69,FIND("W",AI69)-2))),AP69),1)&amp;" V"</f>
        <v>3.8 V</v>
      </c>
      <c r="AH69" t="s">
        <v>5298</v>
      </c>
      <c r="AI69" t="str">
        <f>SUBSTITUTE(LEFT(Q69,FIND("W,",Q69)),"W"," W @ 70 C")</f>
        <v>0.03 W @ 70 C</v>
      </c>
      <c r="AJ69" t="str">
        <f>SUBSTITUTE((SUBSTITUTE(T69,"ppm/°C","")),"/ "," to ")</f>
        <v>±200</v>
      </c>
      <c r="AK69" t="str">
        <f>LEFT(V69,FIND(" ",V69)-1)</f>
        <v>01005</v>
      </c>
      <c r="AL69" t="str">
        <f>SUBSTITUTE(SUBSTITUTE(U69,"°C ~ "," to +"),"°C"," C")</f>
        <v>-55 to +125 C</v>
      </c>
      <c r="AM69" s="2" t="str">
        <f t="shared" si="4"/>
        <v>471</v>
      </c>
      <c r="AN69" t="str">
        <f>IF(X69="-","—","Grade 0")</f>
        <v>—</v>
      </c>
      <c r="AO69" s="2" t="str">
        <f t="shared" si="5"/>
        <v>470R</v>
      </c>
      <c r="AP69">
        <v>15</v>
      </c>
      <c r="AQ69" t="s">
        <v>5289</v>
      </c>
      <c r="AR69" t="str">
        <f t="shared" si="6"/>
        <v>ERJXGNJ471Y</v>
      </c>
      <c r="AT69" t="str">
        <f t="shared" si="7"/>
        <v>technology 470R;</v>
      </c>
      <c r="AU69" t="str">
        <f t="shared" si="8"/>
        <v>attribute value '470 R';</v>
      </c>
      <c r="AV69" t="str">
        <f t="shared" si="9"/>
        <v>attribute tolerance '5 %';</v>
      </c>
      <c r="AW69" t="str">
        <f t="shared" si="10"/>
        <v>attribute rcwv '3.8 V';</v>
      </c>
      <c r="AX69" t="str">
        <f t="shared" si="11"/>
        <v>attribute max_v '30 V';</v>
      </c>
      <c r="AY69" t="str">
        <f t="shared" si="12"/>
        <v>attribute power_v '0.03 W @ 70 C';</v>
      </c>
      <c r="AZ69" t="str">
        <f t="shared" si="13"/>
        <v>attribute tcr '±200';</v>
      </c>
      <c r="BA69" t="str">
        <f t="shared" si="14"/>
        <v>attribute size '01005';</v>
      </c>
      <c r="BB69" t="str">
        <f t="shared" si="15"/>
        <v>attribute operating_temp '-55 to +125 C';</v>
      </c>
      <c r="BC69" t="str">
        <f t="shared" si="16"/>
        <v>attribute pkg_code '471';</v>
      </c>
      <c r="BD69" t="str">
        <f t="shared" si="17"/>
        <v>attribute aec-q200 '—';</v>
      </c>
      <c r="BF69" t="str">
        <f t="shared" si="18"/>
        <v>attribute mfg 'Panasonic';</v>
      </c>
      <c r="BG69" t="str">
        <f t="shared" si="19"/>
        <v>attribute mpn 'ERJXGNJ471Y';</v>
      </c>
    </row>
    <row r="70" spans="1:59" x14ac:dyDescent="0.3">
      <c r="A70" t="s">
        <v>28</v>
      </c>
      <c r="B70" t="s">
        <v>109</v>
      </c>
      <c r="C70" t="s">
        <v>308</v>
      </c>
      <c r="D70" t="s">
        <v>309</v>
      </c>
      <c r="E70" t="s">
        <v>32</v>
      </c>
      <c r="F70" t="s">
        <v>32</v>
      </c>
      <c r="G70" t="s">
        <v>310</v>
      </c>
      <c r="H70">
        <v>0</v>
      </c>
      <c r="I70">
        <v>2.1000000000000001E-2</v>
      </c>
      <c r="J70">
        <v>0</v>
      </c>
      <c r="K70">
        <v>20000</v>
      </c>
      <c r="L70" t="s">
        <v>50</v>
      </c>
      <c r="M70" t="s">
        <v>35</v>
      </c>
      <c r="N70" t="s">
        <v>36</v>
      </c>
      <c r="O70" t="s">
        <v>311</v>
      </c>
      <c r="P70" t="s">
        <v>38</v>
      </c>
      <c r="Q70" t="s">
        <v>39</v>
      </c>
      <c r="R70" t="s">
        <v>40</v>
      </c>
      <c r="S70" t="s">
        <v>41</v>
      </c>
      <c r="T70" t="s">
        <v>243</v>
      </c>
      <c r="U70" t="s">
        <v>43</v>
      </c>
      <c r="V70" t="s">
        <v>44</v>
      </c>
      <c r="W70">
        <v>1005</v>
      </c>
      <c r="X70" t="s">
        <v>41</v>
      </c>
      <c r="Y70" t="s">
        <v>45</v>
      </c>
      <c r="Z70" t="s">
        <v>46</v>
      </c>
      <c r="AA70">
        <v>2</v>
      </c>
      <c r="AB70" t="s">
        <v>41</v>
      </c>
      <c r="AC70" t="str">
        <f t="shared" ref="AC70:AC133" si="21">MID(D70,5,3)</f>
        <v>XGN</v>
      </c>
      <c r="AD70" s="3">
        <f t="shared" ref="AD70:AD133" si="22">IF(IFERROR(FIND("MOhms",O70),0)&gt;0,LEFT(O70,FIND("MOhms",O70)-1)*1000000,IF(IFERROR(FIND("kOhms",O70),0)&gt;0,LEFT(O70,FIND("kOhms",O70)-1)*1000,IF(IFERROR(FIND("Ohms",O70),0)&gt;0,LEFT(O70,FIND("Ohms",O70)-1)*1,"NOT FOUND")))</f>
        <v>510</v>
      </c>
      <c r="AE70" s="3" t="str">
        <f t="shared" si="20"/>
        <v>510 R</v>
      </c>
      <c r="AF70" t="str">
        <f>SUBSTITUTE(SUBSTITUTE(P70,"±",""),"%"," %")</f>
        <v>5 %</v>
      </c>
      <c r="AG70" t="str">
        <f>ROUND(MIN(SQRT(AD70*VALUE(LEFT(AI70,FIND("W",AI70)-2))),AP70),1)&amp;" V"</f>
        <v>3.9 V</v>
      </c>
      <c r="AH70" t="s">
        <v>5298</v>
      </c>
      <c r="AI70" t="str">
        <f>SUBSTITUTE(LEFT(Q70,FIND("W,",Q70)),"W"," W @ 70 C")</f>
        <v>0.03 W @ 70 C</v>
      </c>
      <c r="AJ70" t="str">
        <f>SUBSTITUTE((SUBSTITUTE(T70,"ppm/°C","")),"/ "," to ")</f>
        <v>±200</v>
      </c>
      <c r="AK70" t="str">
        <f>LEFT(V70,FIND(" ",V70)-1)</f>
        <v>01005</v>
      </c>
      <c r="AL70" t="str">
        <f>SUBSTITUTE(SUBSTITUTE(U70,"°C ~ "," to +"),"°C"," C")</f>
        <v>-55 to +125 C</v>
      </c>
      <c r="AM70" s="2" t="str">
        <f t="shared" ref="AM70:AM133" si="23">IF(AD70&gt;9999999,AD70/1000000&amp;"6",IF(AD70&gt;999999,AD70/100000&amp;"5",IF(AD70&gt;99999,AD70/10000&amp;"4",IF(AD70&gt;9999,AD70/1000&amp;"3",IF(AD70&gt;999,AD70/100&amp;"2",IF(AD70&gt;99,AD70/10&amp;"1",IF(AD70&gt;=10,AD70/1&amp;"0",LEFT(SUBSTITUTE(TEXT(AD70,"0.000"),".","R"),3))))))))</f>
        <v>511</v>
      </c>
      <c r="AN70" t="str">
        <f>IF(X70="-","—","Grade 0")</f>
        <v>—</v>
      </c>
      <c r="AO70" s="2" t="str">
        <f t="shared" ref="AO70:AO133" si="24">IF(AD70&gt;9999999,AD70/100000&amp;"5",IF(AD70&gt;999999,AD70/10000&amp;"4",IF(AD70&gt;99999,AD70/1000&amp;"3",IF(AD70&gt;9999,AD70/100&amp;"2",IF(AD70&gt;999,AD70/10&amp;"1",IF(AD70&gt;99,AD70/1&amp;"R",IF(AD70&gt;=10,AD70/1&amp;"R0",LEFT(SUBSTITUTE(TEXT(AD70,"0.000"),".","R"),4))))))))</f>
        <v>510R</v>
      </c>
      <c r="AP70">
        <v>15</v>
      </c>
      <c r="AQ70" t="s">
        <v>5289</v>
      </c>
      <c r="AR70" t="str">
        <f t="shared" ref="AR70:AR133" si="25">SUBSTITUTE(D70,"-","")</f>
        <v>ERJXGNJ511Y</v>
      </c>
      <c r="AT70" t="str">
        <f t="shared" ref="AT70:AT133" si="26">"technology "&amp;SUBSTITUTE(AE70," ","")&amp;";"</f>
        <v>technology 510R;</v>
      </c>
      <c r="AU70" t="str">
        <f t="shared" ref="AU70:AU133" si="27">"attribute value '"&amp;AE70&amp;"';"</f>
        <v>attribute value '510 R';</v>
      </c>
      <c r="AV70" t="str">
        <f t="shared" ref="AV70:AV133" si="28">"attribute tolerance '"&amp;AF70&amp;"';"</f>
        <v>attribute tolerance '5 %';</v>
      </c>
      <c r="AW70" t="str">
        <f t="shared" ref="AW70:AW133" si="29">"attribute rcwv '"&amp;AG70&amp;"';"</f>
        <v>attribute rcwv '3.9 V';</v>
      </c>
      <c r="AX70" t="str">
        <f t="shared" ref="AX70:AX133" si="30">"attribute max_v '"&amp;AH70&amp;"';"</f>
        <v>attribute max_v '30 V';</v>
      </c>
      <c r="AY70" t="str">
        <f t="shared" ref="AY70:AY133" si="31">"attribute power_v '"&amp;AI70&amp;"';"</f>
        <v>attribute power_v '0.03 W @ 70 C';</v>
      </c>
      <c r="AZ70" t="str">
        <f t="shared" ref="AZ70:AZ133" si="32">"attribute tcr '"&amp;AJ70&amp;"';"</f>
        <v>attribute tcr '±200';</v>
      </c>
      <c r="BA70" t="str">
        <f t="shared" ref="BA70:BA133" si="33">"attribute size '"&amp;AK70&amp;"';"</f>
        <v>attribute size '01005';</v>
      </c>
      <c r="BB70" t="str">
        <f t="shared" ref="BB70:BB133" si="34">"attribute operating_temp '"&amp;AL70&amp;"';"</f>
        <v>attribute operating_temp '-55 to +125 C';</v>
      </c>
      <c r="BC70" t="str">
        <f t="shared" ref="BC70:BC133" si="35">"attribute pkg_code '"&amp;AM70&amp;"';"</f>
        <v>attribute pkg_code '511';</v>
      </c>
      <c r="BD70" t="str">
        <f t="shared" ref="BD70:BD133" si="36">"attribute aec-q200 '"&amp;AN70&amp;"';"</f>
        <v>attribute aec-q200 '—';</v>
      </c>
      <c r="BF70" t="str">
        <f t="shared" ref="BF70:BF133" si="37">"attribute mfg '"&amp;AQ70&amp;"';"</f>
        <v>attribute mfg 'Panasonic';</v>
      </c>
      <c r="BG70" t="str">
        <f t="shared" ref="BG70:BG133" si="38">"attribute mpn '"&amp;AR70&amp;"';"</f>
        <v>attribute mpn 'ERJXGNJ511Y';</v>
      </c>
    </row>
    <row r="71" spans="1:59" x14ac:dyDescent="0.3">
      <c r="A71" t="s">
        <v>28</v>
      </c>
      <c r="B71" t="s">
        <v>109</v>
      </c>
      <c r="C71" t="s">
        <v>312</v>
      </c>
      <c r="D71" t="s">
        <v>313</v>
      </c>
      <c r="E71" t="s">
        <v>32</v>
      </c>
      <c r="F71" t="s">
        <v>32</v>
      </c>
      <c r="G71" t="s">
        <v>314</v>
      </c>
      <c r="H71" s="1">
        <v>17265</v>
      </c>
      <c r="I71">
        <v>0.41</v>
      </c>
      <c r="J71">
        <v>0</v>
      </c>
      <c r="K71">
        <v>1</v>
      </c>
      <c r="L71" t="s">
        <v>34</v>
      </c>
      <c r="M71" t="s">
        <v>35</v>
      </c>
      <c r="N71" t="s">
        <v>36</v>
      </c>
      <c r="O71" t="s">
        <v>315</v>
      </c>
      <c r="P71" t="s">
        <v>38</v>
      </c>
      <c r="Q71" t="s">
        <v>39</v>
      </c>
      <c r="R71" t="s">
        <v>40</v>
      </c>
      <c r="S71" t="s">
        <v>41</v>
      </c>
      <c r="T71" t="s">
        <v>243</v>
      </c>
      <c r="U71" t="s">
        <v>43</v>
      </c>
      <c r="V71" t="s">
        <v>44</v>
      </c>
      <c r="W71">
        <v>1005</v>
      </c>
      <c r="X71" t="s">
        <v>41</v>
      </c>
      <c r="Y71" t="s">
        <v>45</v>
      </c>
      <c r="Z71" t="s">
        <v>46</v>
      </c>
      <c r="AA71">
        <v>2</v>
      </c>
      <c r="AB71" t="s">
        <v>41</v>
      </c>
      <c r="AC71" t="str">
        <f t="shared" si="21"/>
        <v>XGN</v>
      </c>
      <c r="AD71" s="3">
        <f t="shared" si="22"/>
        <v>560</v>
      </c>
      <c r="AE71" s="3" t="str">
        <f t="shared" si="20"/>
        <v>560 R</v>
      </c>
      <c r="AF71" t="str">
        <f>SUBSTITUTE(SUBSTITUTE(P71,"±",""),"%"," %")</f>
        <v>5 %</v>
      </c>
      <c r="AG71" t="str">
        <f>ROUND(MIN(SQRT(AD71*VALUE(LEFT(AI71,FIND("W",AI71)-2))),AP71),1)&amp;" V"</f>
        <v>4.1 V</v>
      </c>
      <c r="AH71" t="s">
        <v>5298</v>
      </c>
      <c r="AI71" t="str">
        <f>SUBSTITUTE(LEFT(Q71,FIND("W,",Q71)),"W"," W @ 70 C")</f>
        <v>0.03 W @ 70 C</v>
      </c>
      <c r="AJ71" t="str">
        <f>SUBSTITUTE((SUBSTITUTE(T71,"ppm/°C","")),"/ "," to ")</f>
        <v>±200</v>
      </c>
      <c r="AK71" t="str">
        <f>LEFT(V71,FIND(" ",V71)-1)</f>
        <v>01005</v>
      </c>
      <c r="AL71" t="str">
        <f>SUBSTITUTE(SUBSTITUTE(U71,"°C ~ "," to +"),"°C"," C")</f>
        <v>-55 to +125 C</v>
      </c>
      <c r="AM71" s="2" t="str">
        <f t="shared" si="23"/>
        <v>561</v>
      </c>
      <c r="AN71" t="str">
        <f>IF(X71="-","—","Grade 0")</f>
        <v>—</v>
      </c>
      <c r="AO71" s="2" t="str">
        <f t="shared" si="24"/>
        <v>560R</v>
      </c>
      <c r="AP71">
        <v>15</v>
      </c>
      <c r="AQ71" t="s">
        <v>5289</v>
      </c>
      <c r="AR71" t="str">
        <f t="shared" si="25"/>
        <v>ERJXGNJ561Y</v>
      </c>
      <c r="AT71" t="str">
        <f t="shared" si="26"/>
        <v>technology 560R;</v>
      </c>
      <c r="AU71" t="str">
        <f t="shared" si="27"/>
        <v>attribute value '560 R';</v>
      </c>
      <c r="AV71" t="str">
        <f t="shared" si="28"/>
        <v>attribute tolerance '5 %';</v>
      </c>
      <c r="AW71" t="str">
        <f t="shared" si="29"/>
        <v>attribute rcwv '4.1 V';</v>
      </c>
      <c r="AX71" t="str">
        <f t="shared" si="30"/>
        <v>attribute max_v '30 V';</v>
      </c>
      <c r="AY71" t="str">
        <f t="shared" si="31"/>
        <v>attribute power_v '0.03 W @ 70 C';</v>
      </c>
      <c r="AZ71" t="str">
        <f t="shared" si="32"/>
        <v>attribute tcr '±200';</v>
      </c>
      <c r="BA71" t="str">
        <f t="shared" si="33"/>
        <v>attribute size '01005';</v>
      </c>
      <c r="BB71" t="str">
        <f t="shared" si="34"/>
        <v>attribute operating_temp '-55 to +125 C';</v>
      </c>
      <c r="BC71" t="str">
        <f t="shared" si="35"/>
        <v>attribute pkg_code '561';</v>
      </c>
      <c r="BD71" t="str">
        <f t="shared" si="36"/>
        <v>attribute aec-q200 '—';</v>
      </c>
      <c r="BF71" t="str">
        <f t="shared" si="37"/>
        <v>attribute mfg 'Panasonic';</v>
      </c>
      <c r="BG71" t="str">
        <f t="shared" si="38"/>
        <v>attribute mpn 'ERJXGNJ561Y';</v>
      </c>
    </row>
    <row r="72" spans="1:59" x14ac:dyDescent="0.3">
      <c r="A72" t="s">
        <v>28</v>
      </c>
      <c r="B72" t="s">
        <v>109</v>
      </c>
      <c r="C72" t="s">
        <v>316</v>
      </c>
      <c r="D72" t="s">
        <v>317</v>
      </c>
      <c r="E72" t="s">
        <v>32</v>
      </c>
      <c r="F72" t="s">
        <v>32</v>
      </c>
      <c r="G72" t="s">
        <v>318</v>
      </c>
      <c r="H72">
        <v>0</v>
      </c>
      <c r="I72">
        <v>2.1000000000000001E-2</v>
      </c>
      <c r="J72">
        <v>0</v>
      </c>
      <c r="K72">
        <v>20000</v>
      </c>
      <c r="L72" t="s">
        <v>50</v>
      </c>
      <c r="M72" t="s">
        <v>35</v>
      </c>
      <c r="N72" t="s">
        <v>36</v>
      </c>
      <c r="O72" t="s">
        <v>319</v>
      </c>
      <c r="P72" t="s">
        <v>38</v>
      </c>
      <c r="Q72" t="s">
        <v>39</v>
      </c>
      <c r="R72" t="s">
        <v>40</v>
      </c>
      <c r="S72" t="s">
        <v>41</v>
      </c>
      <c r="T72" t="s">
        <v>243</v>
      </c>
      <c r="U72" t="s">
        <v>43</v>
      </c>
      <c r="V72" t="s">
        <v>44</v>
      </c>
      <c r="W72">
        <v>1005</v>
      </c>
      <c r="X72" t="s">
        <v>41</v>
      </c>
      <c r="Y72" t="s">
        <v>45</v>
      </c>
      <c r="Z72" t="s">
        <v>46</v>
      </c>
      <c r="AA72">
        <v>2</v>
      </c>
      <c r="AB72" t="s">
        <v>41</v>
      </c>
      <c r="AC72" t="str">
        <f t="shared" si="21"/>
        <v>XGN</v>
      </c>
      <c r="AD72" s="3">
        <f t="shared" si="22"/>
        <v>620</v>
      </c>
      <c r="AE72" s="3" t="str">
        <f t="shared" si="20"/>
        <v>620 R</v>
      </c>
      <c r="AF72" t="str">
        <f>SUBSTITUTE(SUBSTITUTE(P72,"±",""),"%"," %")</f>
        <v>5 %</v>
      </c>
      <c r="AG72" t="str">
        <f>ROUND(MIN(SQRT(AD72*VALUE(LEFT(AI72,FIND("W",AI72)-2))),AP72),1)&amp;" V"</f>
        <v>4.3 V</v>
      </c>
      <c r="AH72" t="s">
        <v>5298</v>
      </c>
      <c r="AI72" t="str">
        <f>SUBSTITUTE(LEFT(Q72,FIND("W,",Q72)),"W"," W @ 70 C")</f>
        <v>0.03 W @ 70 C</v>
      </c>
      <c r="AJ72" t="str">
        <f>SUBSTITUTE((SUBSTITUTE(T72,"ppm/°C","")),"/ "," to ")</f>
        <v>±200</v>
      </c>
      <c r="AK72" t="str">
        <f>LEFT(V72,FIND(" ",V72)-1)</f>
        <v>01005</v>
      </c>
      <c r="AL72" t="str">
        <f>SUBSTITUTE(SUBSTITUTE(U72,"°C ~ "," to +"),"°C"," C")</f>
        <v>-55 to +125 C</v>
      </c>
      <c r="AM72" s="2" t="str">
        <f t="shared" si="23"/>
        <v>621</v>
      </c>
      <c r="AN72" t="str">
        <f>IF(X72="-","—","Grade 0")</f>
        <v>—</v>
      </c>
      <c r="AO72" s="2" t="str">
        <f t="shared" si="24"/>
        <v>620R</v>
      </c>
      <c r="AP72">
        <v>15</v>
      </c>
      <c r="AQ72" t="s">
        <v>5289</v>
      </c>
      <c r="AR72" t="str">
        <f t="shared" si="25"/>
        <v>ERJXGNJ621Y</v>
      </c>
      <c r="AT72" t="str">
        <f t="shared" si="26"/>
        <v>technology 620R;</v>
      </c>
      <c r="AU72" t="str">
        <f t="shared" si="27"/>
        <v>attribute value '620 R';</v>
      </c>
      <c r="AV72" t="str">
        <f t="shared" si="28"/>
        <v>attribute tolerance '5 %';</v>
      </c>
      <c r="AW72" t="str">
        <f t="shared" si="29"/>
        <v>attribute rcwv '4.3 V';</v>
      </c>
      <c r="AX72" t="str">
        <f t="shared" si="30"/>
        <v>attribute max_v '30 V';</v>
      </c>
      <c r="AY72" t="str">
        <f t="shared" si="31"/>
        <v>attribute power_v '0.03 W @ 70 C';</v>
      </c>
      <c r="AZ72" t="str">
        <f t="shared" si="32"/>
        <v>attribute tcr '±200';</v>
      </c>
      <c r="BA72" t="str">
        <f t="shared" si="33"/>
        <v>attribute size '01005';</v>
      </c>
      <c r="BB72" t="str">
        <f t="shared" si="34"/>
        <v>attribute operating_temp '-55 to +125 C';</v>
      </c>
      <c r="BC72" t="str">
        <f t="shared" si="35"/>
        <v>attribute pkg_code '621';</v>
      </c>
      <c r="BD72" t="str">
        <f t="shared" si="36"/>
        <v>attribute aec-q200 '—';</v>
      </c>
      <c r="BF72" t="str">
        <f t="shared" si="37"/>
        <v>attribute mfg 'Panasonic';</v>
      </c>
      <c r="BG72" t="str">
        <f t="shared" si="38"/>
        <v>attribute mpn 'ERJXGNJ621Y';</v>
      </c>
    </row>
    <row r="73" spans="1:59" x14ac:dyDescent="0.3">
      <c r="A73" t="s">
        <v>28</v>
      </c>
      <c r="B73" t="s">
        <v>109</v>
      </c>
      <c r="C73" t="s">
        <v>320</v>
      </c>
      <c r="D73" t="s">
        <v>321</v>
      </c>
      <c r="E73" t="s">
        <v>32</v>
      </c>
      <c r="F73" t="s">
        <v>32</v>
      </c>
      <c r="G73" t="s">
        <v>322</v>
      </c>
      <c r="H73" s="1">
        <v>53891</v>
      </c>
      <c r="I73">
        <v>0.4</v>
      </c>
      <c r="J73">
        <v>0</v>
      </c>
      <c r="K73">
        <v>1</v>
      </c>
      <c r="L73" t="s">
        <v>34</v>
      </c>
      <c r="M73" t="s">
        <v>35</v>
      </c>
      <c r="N73" t="s">
        <v>36</v>
      </c>
      <c r="O73" t="s">
        <v>323</v>
      </c>
      <c r="P73" t="s">
        <v>38</v>
      </c>
      <c r="Q73" t="s">
        <v>39</v>
      </c>
      <c r="R73" t="s">
        <v>40</v>
      </c>
      <c r="S73" t="s">
        <v>41</v>
      </c>
      <c r="T73" t="s">
        <v>243</v>
      </c>
      <c r="U73" t="s">
        <v>43</v>
      </c>
      <c r="V73" t="s">
        <v>44</v>
      </c>
      <c r="W73">
        <v>1005</v>
      </c>
      <c r="X73" t="s">
        <v>41</v>
      </c>
      <c r="Y73" t="s">
        <v>45</v>
      </c>
      <c r="Z73" t="s">
        <v>46</v>
      </c>
      <c r="AA73">
        <v>2</v>
      </c>
      <c r="AB73" t="s">
        <v>41</v>
      </c>
      <c r="AC73" t="str">
        <f t="shared" si="21"/>
        <v>XGN</v>
      </c>
      <c r="AD73" s="3">
        <f t="shared" si="22"/>
        <v>680</v>
      </c>
      <c r="AE73" s="3" t="str">
        <f t="shared" si="20"/>
        <v>680 R</v>
      </c>
      <c r="AF73" t="str">
        <f>SUBSTITUTE(SUBSTITUTE(P73,"±",""),"%"," %")</f>
        <v>5 %</v>
      </c>
      <c r="AG73" t="str">
        <f>ROUND(MIN(SQRT(AD73*VALUE(LEFT(AI73,FIND("W",AI73)-2))),AP73),1)&amp;" V"</f>
        <v>4.5 V</v>
      </c>
      <c r="AH73" t="s">
        <v>5298</v>
      </c>
      <c r="AI73" t="str">
        <f>SUBSTITUTE(LEFT(Q73,FIND("W,",Q73)),"W"," W @ 70 C")</f>
        <v>0.03 W @ 70 C</v>
      </c>
      <c r="AJ73" t="str">
        <f>SUBSTITUTE((SUBSTITUTE(T73,"ppm/°C","")),"/ "," to ")</f>
        <v>±200</v>
      </c>
      <c r="AK73" t="str">
        <f>LEFT(V73,FIND(" ",V73)-1)</f>
        <v>01005</v>
      </c>
      <c r="AL73" t="str">
        <f>SUBSTITUTE(SUBSTITUTE(U73,"°C ~ "," to +"),"°C"," C")</f>
        <v>-55 to +125 C</v>
      </c>
      <c r="AM73" s="2" t="str">
        <f t="shared" si="23"/>
        <v>681</v>
      </c>
      <c r="AN73" t="str">
        <f>IF(X73="-","—","Grade 0")</f>
        <v>—</v>
      </c>
      <c r="AO73" s="2" t="str">
        <f t="shared" si="24"/>
        <v>680R</v>
      </c>
      <c r="AP73">
        <v>15</v>
      </c>
      <c r="AQ73" t="s">
        <v>5289</v>
      </c>
      <c r="AR73" t="str">
        <f t="shared" si="25"/>
        <v>ERJXGNJ681Y</v>
      </c>
      <c r="AT73" t="str">
        <f t="shared" si="26"/>
        <v>technology 680R;</v>
      </c>
      <c r="AU73" t="str">
        <f t="shared" si="27"/>
        <v>attribute value '680 R';</v>
      </c>
      <c r="AV73" t="str">
        <f t="shared" si="28"/>
        <v>attribute tolerance '5 %';</v>
      </c>
      <c r="AW73" t="str">
        <f t="shared" si="29"/>
        <v>attribute rcwv '4.5 V';</v>
      </c>
      <c r="AX73" t="str">
        <f t="shared" si="30"/>
        <v>attribute max_v '30 V';</v>
      </c>
      <c r="AY73" t="str">
        <f t="shared" si="31"/>
        <v>attribute power_v '0.03 W @ 70 C';</v>
      </c>
      <c r="AZ73" t="str">
        <f t="shared" si="32"/>
        <v>attribute tcr '±200';</v>
      </c>
      <c r="BA73" t="str">
        <f t="shared" si="33"/>
        <v>attribute size '01005';</v>
      </c>
      <c r="BB73" t="str">
        <f t="shared" si="34"/>
        <v>attribute operating_temp '-55 to +125 C';</v>
      </c>
      <c r="BC73" t="str">
        <f t="shared" si="35"/>
        <v>attribute pkg_code '681';</v>
      </c>
      <c r="BD73" t="str">
        <f t="shared" si="36"/>
        <v>attribute aec-q200 '—';</v>
      </c>
      <c r="BF73" t="str">
        <f t="shared" si="37"/>
        <v>attribute mfg 'Panasonic';</v>
      </c>
      <c r="BG73" t="str">
        <f t="shared" si="38"/>
        <v>attribute mpn 'ERJXGNJ681Y';</v>
      </c>
    </row>
    <row r="74" spans="1:59" x14ac:dyDescent="0.3">
      <c r="A74" t="s">
        <v>28</v>
      </c>
      <c r="B74" t="s">
        <v>109</v>
      </c>
      <c r="C74" t="s">
        <v>324</v>
      </c>
      <c r="D74" t="s">
        <v>325</v>
      </c>
      <c r="E74" t="s">
        <v>32</v>
      </c>
      <c r="F74" t="s">
        <v>32</v>
      </c>
      <c r="G74" t="s">
        <v>326</v>
      </c>
      <c r="H74">
        <v>0</v>
      </c>
      <c r="I74">
        <v>2.1000000000000001E-2</v>
      </c>
      <c r="J74">
        <v>0</v>
      </c>
      <c r="K74">
        <v>20000</v>
      </c>
      <c r="L74" t="s">
        <v>50</v>
      </c>
      <c r="M74" t="s">
        <v>35</v>
      </c>
      <c r="N74" t="s">
        <v>36</v>
      </c>
      <c r="O74" t="s">
        <v>327</v>
      </c>
      <c r="P74" t="s">
        <v>38</v>
      </c>
      <c r="Q74" t="s">
        <v>39</v>
      </c>
      <c r="R74" t="s">
        <v>40</v>
      </c>
      <c r="S74" t="s">
        <v>41</v>
      </c>
      <c r="T74" t="s">
        <v>243</v>
      </c>
      <c r="U74" t="s">
        <v>43</v>
      </c>
      <c r="V74" t="s">
        <v>44</v>
      </c>
      <c r="W74">
        <v>1005</v>
      </c>
      <c r="X74" t="s">
        <v>41</v>
      </c>
      <c r="Y74" t="s">
        <v>45</v>
      </c>
      <c r="Z74" t="s">
        <v>46</v>
      </c>
      <c r="AA74">
        <v>2</v>
      </c>
      <c r="AB74" t="s">
        <v>41</v>
      </c>
      <c r="AC74" t="str">
        <f t="shared" si="21"/>
        <v>XGN</v>
      </c>
      <c r="AD74" s="3">
        <f t="shared" si="22"/>
        <v>750</v>
      </c>
      <c r="AE74" s="3" t="str">
        <f t="shared" si="20"/>
        <v>750 R</v>
      </c>
      <c r="AF74" t="str">
        <f>SUBSTITUTE(SUBSTITUTE(P74,"±",""),"%"," %")</f>
        <v>5 %</v>
      </c>
      <c r="AG74" t="str">
        <f>ROUND(MIN(SQRT(AD74*VALUE(LEFT(AI74,FIND("W",AI74)-2))),AP74),1)&amp;" V"</f>
        <v>4.7 V</v>
      </c>
      <c r="AH74" t="s">
        <v>5298</v>
      </c>
      <c r="AI74" t="str">
        <f>SUBSTITUTE(LEFT(Q74,FIND("W,",Q74)),"W"," W @ 70 C")</f>
        <v>0.03 W @ 70 C</v>
      </c>
      <c r="AJ74" t="str">
        <f>SUBSTITUTE((SUBSTITUTE(T74,"ppm/°C","")),"/ "," to ")</f>
        <v>±200</v>
      </c>
      <c r="AK74" t="str">
        <f>LEFT(V74,FIND(" ",V74)-1)</f>
        <v>01005</v>
      </c>
      <c r="AL74" t="str">
        <f>SUBSTITUTE(SUBSTITUTE(U74,"°C ~ "," to +"),"°C"," C")</f>
        <v>-55 to +125 C</v>
      </c>
      <c r="AM74" s="2" t="str">
        <f t="shared" si="23"/>
        <v>751</v>
      </c>
      <c r="AN74" t="str">
        <f>IF(X74="-","—","Grade 0")</f>
        <v>—</v>
      </c>
      <c r="AO74" s="2" t="str">
        <f t="shared" si="24"/>
        <v>750R</v>
      </c>
      <c r="AP74">
        <v>15</v>
      </c>
      <c r="AQ74" t="s">
        <v>5289</v>
      </c>
      <c r="AR74" t="str">
        <f t="shared" si="25"/>
        <v>ERJXGNJ751Y</v>
      </c>
      <c r="AT74" t="str">
        <f t="shared" si="26"/>
        <v>technology 750R;</v>
      </c>
      <c r="AU74" t="str">
        <f t="shared" si="27"/>
        <v>attribute value '750 R';</v>
      </c>
      <c r="AV74" t="str">
        <f t="shared" si="28"/>
        <v>attribute tolerance '5 %';</v>
      </c>
      <c r="AW74" t="str">
        <f t="shared" si="29"/>
        <v>attribute rcwv '4.7 V';</v>
      </c>
      <c r="AX74" t="str">
        <f t="shared" si="30"/>
        <v>attribute max_v '30 V';</v>
      </c>
      <c r="AY74" t="str">
        <f t="shared" si="31"/>
        <v>attribute power_v '0.03 W @ 70 C';</v>
      </c>
      <c r="AZ74" t="str">
        <f t="shared" si="32"/>
        <v>attribute tcr '±200';</v>
      </c>
      <c r="BA74" t="str">
        <f t="shared" si="33"/>
        <v>attribute size '01005';</v>
      </c>
      <c r="BB74" t="str">
        <f t="shared" si="34"/>
        <v>attribute operating_temp '-55 to +125 C';</v>
      </c>
      <c r="BC74" t="str">
        <f t="shared" si="35"/>
        <v>attribute pkg_code '751';</v>
      </c>
      <c r="BD74" t="str">
        <f t="shared" si="36"/>
        <v>attribute aec-q200 '—';</v>
      </c>
      <c r="BF74" t="str">
        <f t="shared" si="37"/>
        <v>attribute mfg 'Panasonic';</v>
      </c>
      <c r="BG74" t="str">
        <f t="shared" si="38"/>
        <v>attribute mpn 'ERJXGNJ751Y';</v>
      </c>
    </row>
    <row r="75" spans="1:59" x14ac:dyDescent="0.3">
      <c r="A75" t="s">
        <v>28</v>
      </c>
      <c r="B75" t="s">
        <v>109</v>
      </c>
      <c r="C75" t="s">
        <v>328</v>
      </c>
      <c r="D75" t="s">
        <v>329</v>
      </c>
      <c r="E75" t="s">
        <v>32</v>
      </c>
      <c r="F75" t="s">
        <v>32</v>
      </c>
      <c r="G75" t="s">
        <v>330</v>
      </c>
      <c r="H75">
        <v>0</v>
      </c>
      <c r="I75">
        <v>2.1000000000000001E-2</v>
      </c>
      <c r="J75">
        <v>0</v>
      </c>
      <c r="K75">
        <v>20000</v>
      </c>
      <c r="L75" t="s">
        <v>34</v>
      </c>
      <c r="M75" t="s">
        <v>35</v>
      </c>
      <c r="N75" t="s">
        <v>36</v>
      </c>
      <c r="O75" t="s">
        <v>331</v>
      </c>
      <c r="P75" t="s">
        <v>38</v>
      </c>
      <c r="Q75" t="s">
        <v>39</v>
      </c>
      <c r="R75" t="s">
        <v>40</v>
      </c>
      <c r="S75" t="s">
        <v>41</v>
      </c>
      <c r="T75" t="s">
        <v>243</v>
      </c>
      <c r="U75" t="s">
        <v>43</v>
      </c>
      <c r="V75" t="s">
        <v>44</v>
      </c>
      <c r="W75">
        <v>1005</v>
      </c>
      <c r="X75" t="s">
        <v>41</v>
      </c>
      <c r="Y75" t="s">
        <v>45</v>
      </c>
      <c r="Z75" t="s">
        <v>46</v>
      </c>
      <c r="AA75">
        <v>2</v>
      </c>
      <c r="AB75" t="s">
        <v>41</v>
      </c>
      <c r="AC75" t="str">
        <f t="shared" si="21"/>
        <v>XGN</v>
      </c>
      <c r="AD75" s="3">
        <f t="shared" si="22"/>
        <v>820</v>
      </c>
      <c r="AE75" s="3" t="str">
        <f t="shared" si="20"/>
        <v>820 R</v>
      </c>
      <c r="AF75" t="str">
        <f>SUBSTITUTE(SUBSTITUTE(P75,"±",""),"%"," %")</f>
        <v>5 %</v>
      </c>
      <c r="AG75" t="str">
        <f>ROUND(MIN(SQRT(AD75*VALUE(LEFT(AI75,FIND("W",AI75)-2))),AP75),1)&amp;" V"</f>
        <v>5 V</v>
      </c>
      <c r="AH75" t="s">
        <v>5298</v>
      </c>
      <c r="AI75" t="str">
        <f>SUBSTITUTE(LEFT(Q75,FIND("W,",Q75)),"W"," W @ 70 C")</f>
        <v>0.03 W @ 70 C</v>
      </c>
      <c r="AJ75" t="str">
        <f>SUBSTITUTE((SUBSTITUTE(T75,"ppm/°C","")),"/ "," to ")</f>
        <v>±200</v>
      </c>
      <c r="AK75" t="str">
        <f>LEFT(V75,FIND(" ",V75)-1)</f>
        <v>01005</v>
      </c>
      <c r="AL75" t="str">
        <f>SUBSTITUTE(SUBSTITUTE(U75,"°C ~ "," to +"),"°C"," C")</f>
        <v>-55 to +125 C</v>
      </c>
      <c r="AM75" s="2" t="str">
        <f t="shared" si="23"/>
        <v>821</v>
      </c>
      <c r="AN75" t="str">
        <f>IF(X75="-","—","Grade 0")</f>
        <v>—</v>
      </c>
      <c r="AO75" s="2" t="str">
        <f t="shared" si="24"/>
        <v>820R</v>
      </c>
      <c r="AP75">
        <v>15</v>
      </c>
      <c r="AQ75" t="s">
        <v>5289</v>
      </c>
      <c r="AR75" t="str">
        <f t="shared" si="25"/>
        <v>ERJXGNJ821Y</v>
      </c>
      <c r="AT75" t="str">
        <f t="shared" si="26"/>
        <v>technology 820R;</v>
      </c>
      <c r="AU75" t="str">
        <f t="shared" si="27"/>
        <v>attribute value '820 R';</v>
      </c>
      <c r="AV75" t="str">
        <f t="shared" si="28"/>
        <v>attribute tolerance '5 %';</v>
      </c>
      <c r="AW75" t="str">
        <f t="shared" si="29"/>
        <v>attribute rcwv '5 V';</v>
      </c>
      <c r="AX75" t="str">
        <f t="shared" si="30"/>
        <v>attribute max_v '30 V';</v>
      </c>
      <c r="AY75" t="str">
        <f t="shared" si="31"/>
        <v>attribute power_v '0.03 W @ 70 C';</v>
      </c>
      <c r="AZ75" t="str">
        <f t="shared" si="32"/>
        <v>attribute tcr '±200';</v>
      </c>
      <c r="BA75" t="str">
        <f t="shared" si="33"/>
        <v>attribute size '01005';</v>
      </c>
      <c r="BB75" t="str">
        <f t="shared" si="34"/>
        <v>attribute operating_temp '-55 to +125 C';</v>
      </c>
      <c r="BC75" t="str">
        <f t="shared" si="35"/>
        <v>attribute pkg_code '821';</v>
      </c>
      <c r="BD75" t="str">
        <f t="shared" si="36"/>
        <v>attribute aec-q200 '—';</v>
      </c>
      <c r="BF75" t="str">
        <f t="shared" si="37"/>
        <v>attribute mfg 'Panasonic';</v>
      </c>
      <c r="BG75" t="str">
        <f t="shared" si="38"/>
        <v>attribute mpn 'ERJXGNJ821Y';</v>
      </c>
    </row>
    <row r="76" spans="1:59" x14ac:dyDescent="0.3">
      <c r="A76" t="s">
        <v>28</v>
      </c>
      <c r="B76" t="s">
        <v>109</v>
      </c>
      <c r="C76" t="s">
        <v>332</v>
      </c>
      <c r="D76" t="s">
        <v>333</v>
      </c>
      <c r="E76" t="s">
        <v>32</v>
      </c>
      <c r="F76" t="s">
        <v>32</v>
      </c>
      <c r="G76" t="s">
        <v>334</v>
      </c>
      <c r="H76">
        <v>0</v>
      </c>
      <c r="I76">
        <v>2.1000000000000001E-2</v>
      </c>
      <c r="J76">
        <v>0</v>
      </c>
      <c r="K76">
        <v>20000</v>
      </c>
      <c r="L76" t="s">
        <v>50</v>
      </c>
      <c r="M76" t="s">
        <v>35</v>
      </c>
      <c r="N76" t="s">
        <v>36</v>
      </c>
      <c r="O76" t="s">
        <v>335</v>
      </c>
      <c r="P76" t="s">
        <v>38</v>
      </c>
      <c r="Q76" t="s">
        <v>39</v>
      </c>
      <c r="R76" t="s">
        <v>40</v>
      </c>
      <c r="S76" t="s">
        <v>41</v>
      </c>
      <c r="T76" t="s">
        <v>243</v>
      </c>
      <c r="U76" t="s">
        <v>43</v>
      </c>
      <c r="V76" t="s">
        <v>44</v>
      </c>
      <c r="W76">
        <v>1005</v>
      </c>
      <c r="X76" t="s">
        <v>41</v>
      </c>
      <c r="Y76" t="s">
        <v>45</v>
      </c>
      <c r="Z76" t="s">
        <v>46</v>
      </c>
      <c r="AA76">
        <v>2</v>
      </c>
      <c r="AB76" t="s">
        <v>41</v>
      </c>
      <c r="AC76" t="str">
        <f t="shared" si="21"/>
        <v>XGN</v>
      </c>
      <c r="AD76" s="3">
        <f t="shared" si="22"/>
        <v>910</v>
      </c>
      <c r="AE76" s="3" t="str">
        <f t="shared" si="20"/>
        <v>910 R</v>
      </c>
      <c r="AF76" t="str">
        <f>SUBSTITUTE(SUBSTITUTE(P76,"±",""),"%"," %")</f>
        <v>5 %</v>
      </c>
      <c r="AG76" t="str">
        <f>ROUND(MIN(SQRT(AD76*VALUE(LEFT(AI76,FIND("W",AI76)-2))),AP76),1)&amp;" V"</f>
        <v>5.2 V</v>
      </c>
      <c r="AH76" t="s">
        <v>5298</v>
      </c>
      <c r="AI76" t="str">
        <f>SUBSTITUTE(LEFT(Q76,FIND("W,",Q76)),"W"," W @ 70 C")</f>
        <v>0.03 W @ 70 C</v>
      </c>
      <c r="AJ76" t="str">
        <f>SUBSTITUTE((SUBSTITUTE(T76,"ppm/°C","")),"/ "," to ")</f>
        <v>±200</v>
      </c>
      <c r="AK76" t="str">
        <f>LEFT(V76,FIND(" ",V76)-1)</f>
        <v>01005</v>
      </c>
      <c r="AL76" t="str">
        <f>SUBSTITUTE(SUBSTITUTE(U76,"°C ~ "," to +"),"°C"," C")</f>
        <v>-55 to +125 C</v>
      </c>
      <c r="AM76" s="2" t="str">
        <f t="shared" si="23"/>
        <v>911</v>
      </c>
      <c r="AN76" t="str">
        <f>IF(X76="-","—","Grade 0")</f>
        <v>—</v>
      </c>
      <c r="AO76" s="2" t="str">
        <f t="shared" si="24"/>
        <v>910R</v>
      </c>
      <c r="AP76">
        <v>15</v>
      </c>
      <c r="AQ76" t="s">
        <v>5289</v>
      </c>
      <c r="AR76" t="str">
        <f t="shared" si="25"/>
        <v>ERJXGNJ911Y</v>
      </c>
      <c r="AT76" t="str">
        <f t="shared" si="26"/>
        <v>technology 910R;</v>
      </c>
      <c r="AU76" t="str">
        <f t="shared" si="27"/>
        <v>attribute value '910 R';</v>
      </c>
      <c r="AV76" t="str">
        <f t="shared" si="28"/>
        <v>attribute tolerance '5 %';</v>
      </c>
      <c r="AW76" t="str">
        <f t="shared" si="29"/>
        <v>attribute rcwv '5.2 V';</v>
      </c>
      <c r="AX76" t="str">
        <f t="shared" si="30"/>
        <v>attribute max_v '30 V';</v>
      </c>
      <c r="AY76" t="str">
        <f t="shared" si="31"/>
        <v>attribute power_v '0.03 W @ 70 C';</v>
      </c>
      <c r="AZ76" t="str">
        <f t="shared" si="32"/>
        <v>attribute tcr '±200';</v>
      </c>
      <c r="BA76" t="str">
        <f t="shared" si="33"/>
        <v>attribute size '01005';</v>
      </c>
      <c r="BB76" t="str">
        <f t="shared" si="34"/>
        <v>attribute operating_temp '-55 to +125 C';</v>
      </c>
      <c r="BC76" t="str">
        <f t="shared" si="35"/>
        <v>attribute pkg_code '911';</v>
      </c>
      <c r="BD76" t="str">
        <f t="shared" si="36"/>
        <v>attribute aec-q200 '—';</v>
      </c>
      <c r="BF76" t="str">
        <f t="shared" si="37"/>
        <v>attribute mfg 'Panasonic';</v>
      </c>
      <c r="BG76" t="str">
        <f t="shared" si="38"/>
        <v>attribute mpn 'ERJXGNJ911Y';</v>
      </c>
    </row>
    <row r="77" spans="1:59" x14ac:dyDescent="0.3">
      <c r="A77" t="s">
        <v>28</v>
      </c>
      <c r="B77" t="s">
        <v>109</v>
      </c>
      <c r="C77" t="s">
        <v>336</v>
      </c>
      <c r="D77" t="s">
        <v>337</v>
      </c>
      <c r="E77" t="s">
        <v>32</v>
      </c>
      <c r="F77" t="s">
        <v>32</v>
      </c>
      <c r="G77" t="s">
        <v>338</v>
      </c>
      <c r="H77" s="1">
        <v>633508</v>
      </c>
      <c r="I77">
        <v>0.2</v>
      </c>
      <c r="J77">
        <v>0</v>
      </c>
      <c r="K77">
        <v>1</v>
      </c>
      <c r="L77" t="s">
        <v>34</v>
      </c>
      <c r="M77" t="s">
        <v>35</v>
      </c>
      <c r="N77" t="s">
        <v>36</v>
      </c>
      <c r="O77" t="s">
        <v>339</v>
      </c>
      <c r="P77" t="s">
        <v>38</v>
      </c>
      <c r="Q77" t="s">
        <v>39</v>
      </c>
      <c r="R77" t="s">
        <v>40</v>
      </c>
      <c r="S77" t="s">
        <v>41</v>
      </c>
      <c r="T77" t="s">
        <v>243</v>
      </c>
      <c r="U77" t="s">
        <v>43</v>
      </c>
      <c r="V77" t="s">
        <v>44</v>
      </c>
      <c r="W77">
        <v>1005</v>
      </c>
      <c r="X77" t="s">
        <v>41</v>
      </c>
      <c r="Y77" t="s">
        <v>45</v>
      </c>
      <c r="Z77" t="s">
        <v>46</v>
      </c>
      <c r="AA77">
        <v>2</v>
      </c>
      <c r="AB77" t="s">
        <v>41</v>
      </c>
      <c r="AC77" t="str">
        <f t="shared" si="21"/>
        <v>XGN</v>
      </c>
      <c r="AD77" s="3">
        <f t="shared" si="22"/>
        <v>1000</v>
      </c>
      <c r="AE77" s="3" t="str">
        <f t="shared" si="20"/>
        <v>1.00 K</v>
      </c>
      <c r="AF77" t="str">
        <f>SUBSTITUTE(SUBSTITUTE(P77,"±",""),"%"," %")</f>
        <v>5 %</v>
      </c>
      <c r="AG77" t="str">
        <f>ROUND(MIN(SQRT(AD77*VALUE(LEFT(AI77,FIND("W",AI77)-2))),AP77),1)&amp;" V"</f>
        <v>5.5 V</v>
      </c>
      <c r="AH77" t="s">
        <v>5298</v>
      </c>
      <c r="AI77" t="str">
        <f>SUBSTITUTE(LEFT(Q77,FIND("W,",Q77)),"W"," W @ 70 C")</f>
        <v>0.03 W @ 70 C</v>
      </c>
      <c r="AJ77" t="str">
        <f>SUBSTITUTE((SUBSTITUTE(T77,"ppm/°C","")),"/ "," to ")</f>
        <v>±200</v>
      </c>
      <c r="AK77" t="str">
        <f>LEFT(V77,FIND(" ",V77)-1)</f>
        <v>01005</v>
      </c>
      <c r="AL77" t="str">
        <f>SUBSTITUTE(SUBSTITUTE(U77,"°C ~ "," to +"),"°C"," C")</f>
        <v>-55 to +125 C</v>
      </c>
      <c r="AM77" s="2" t="str">
        <f t="shared" si="23"/>
        <v>102</v>
      </c>
      <c r="AN77" t="str">
        <f>IF(X77="-","—","Grade 0")</f>
        <v>—</v>
      </c>
      <c r="AO77" s="2" t="str">
        <f t="shared" si="24"/>
        <v>1001</v>
      </c>
      <c r="AP77">
        <v>15</v>
      </c>
      <c r="AQ77" t="s">
        <v>5289</v>
      </c>
      <c r="AR77" t="str">
        <f t="shared" si="25"/>
        <v>ERJXGNJ102Y</v>
      </c>
      <c r="AT77" t="str">
        <f t="shared" si="26"/>
        <v>technology 1.00K;</v>
      </c>
      <c r="AU77" t="str">
        <f t="shared" si="27"/>
        <v>attribute value '1.00 K';</v>
      </c>
      <c r="AV77" t="str">
        <f t="shared" si="28"/>
        <v>attribute tolerance '5 %';</v>
      </c>
      <c r="AW77" t="str">
        <f t="shared" si="29"/>
        <v>attribute rcwv '5.5 V';</v>
      </c>
      <c r="AX77" t="str">
        <f t="shared" si="30"/>
        <v>attribute max_v '30 V';</v>
      </c>
      <c r="AY77" t="str">
        <f t="shared" si="31"/>
        <v>attribute power_v '0.03 W @ 70 C';</v>
      </c>
      <c r="AZ77" t="str">
        <f t="shared" si="32"/>
        <v>attribute tcr '±200';</v>
      </c>
      <c r="BA77" t="str">
        <f t="shared" si="33"/>
        <v>attribute size '01005';</v>
      </c>
      <c r="BB77" t="str">
        <f t="shared" si="34"/>
        <v>attribute operating_temp '-55 to +125 C';</v>
      </c>
      <c r="BC77" t="str">
        <f t="shared" si="35"/>
        <v>attribute pkg_code '102';</v>
      </c>
      <c r="BD77" t="str">
        <f t="shared" si="36"/>
        <v>attribute aec-q200 '—';</v>
      </c>
      <c r="BF77" t="str">
        <f t="shared" si="37"/>
        <v>attribute mfg 'Panasonic';</v>
      </c>
      <c r="BG77" t="str">
        <f t="shared" si="38"/>
        <v>attribute mpn 'ERJXGNJ102Y';</v>
      </c>
    </row>
    <row r="78" spans="1:59" x14ac:dyDescent="0.3">
      <c r="A78" t="s">
        <v>28</v>
      </c>
      <c r="B78" t="s">
        <v>109</v>
      </c>
      <c r="C78" t="s">
        <v>340</v>
      </c>
      <c r="D78" t="s">
        <v>341</v>
      </c>
      <c r="E78" t="s">
        <v>32</v>
      </c>
      <c r="F78" t="s">
        <v>32</v>
      </c>
      <c r="G78" t="s">
        <v>342</v>
      </c>
      <c r="H78">
        <v>0</v>
      </c>
      <c r="I78">
        <v>2.1000000000000001E-2</v>
      </c>
      <c r="J78">
        <v>0</v>
      </c>
      <c r="K78">
        <v>20000</v>
      </c>
      <c r="L78" t="s">
        <v>50</v>
      </c>
      <c r="M78" t="s">
        <v>35</v>
      </c>
      <c r="N78" t="s">
        <v>36</v>
      </c>
      <c r="O78" t="s">
        <v>343</v>
      </c>
      <c r="P78" t="s">
        <v>38</v>
      </c>
      <c r="Q78" t="s">
        <v>39</v>
      </c>
      <c r="R78" t="s">
        <v>40</v>
      </c>
      <c r="S78" t="s">
        <v>41</v>
      </c>
      <c r="T78" t="s">
        <v>243</v>
      </c>
      <c r="U78" t="s">
        <v>43</v>
      </c>
      <c r="V78" t="s">
        <v>44</v>
      </c>
      <c r="W78">
        <v>1005</v>
      </c>
      <c r="X78" t="s">
        <v>41</v>
      </c>
      <c r="Y78" t="s">
        <v>45</v>
      </c>
      <c r="Z78" t="s">
        <v>46</v>
      </c>
      <c r="AA78">
        <v>2</v>
      </c>
      <c r="AB78" t="s">
        <v>41</v>
      </c>
      <c r="AC78" t="str">
        <f t="shared" si="21"/>
        <v>XGN</v>
      </c>
      <c r="AD78" s="3">
        <f t="shared" si="22"/>
        <v>1100</v>
      </c>
      <c r="AE78" s="3" t="str">
        <f t="shared" si="20"/>
        <v>1.10 K</v>
      </c>
      <c r="AF78" t="str">
        <f>SUBSTITUTE(SUBSTITUTE(P78,"±",""),"%"," %")</f>
        <v>5 %</v>
      </c>
      <c r="AG78" t="str">
        <f>ROUND(MIN(SQRT(AD78*VALUE(LEFT(AI78,FIND("W",AI78)-2))),AP78),1)&amp;" V"</f>
        <v>5.7 V</v>
      </c>
      <c r="AH78" t="s">
        <v>5298</v>
      </c>
      <c r="AI78" t="str">
        <f>SUBSTITUTE(LEFT(Q78,FIND("W,",Q78)),"W"," W @ 70 C")</f>
        <v>0.03 W @ 70 C</v>
      </c>
      <c r="AJ78" t="str">
        <f>SUBSTITUTE((SUBSTITUTE(T78,"ppm/°C","")),"/ "," to ")</f>
        <v>±200</v>
      </c>
      <c r="AK78" t="str">
        <f>LEFT(V78,FIND(" ",V78)-1)</f>
        <v>01005</v>
      </c>
      <c r="AL78" t="str">
        <f>SUBSTITUTE(SUBSTITUTE(U78,"°C ~ "," to +"),"°C"," C")</f>
        <v>-55 to +125 C</v>
      </c>
      <c r="AM78" s="2" t="str">
        <f t="shared" si="23"/>
        <v>112</v>
      </c>
      <c r="AN78" t="str">
        <f>IF(X78="-","—","Grade 0")</f>
        <v>—</v>
      </c>
      <c r="AO78" s="2" t="str">
        <f t="shared" si="24"/>
        <v>1101</v>
      </c>
      <c r="AP78">
        <v>15</v>
      </c>
      <c r="AQ78" t="s">
        <v>5289</v>
      </c>
      <c r="AR78" t="str">
        <f t="shared" si="25"/>
        <v>ERJXGNJ112Y</v>
      </c>
      <c r="AT78" t="str">
        <f t="shared" si="26"/>
        <v>technology 1.10K;</v>
      </c>
      <c r="AU78" t="str">
        <f t="shared" si="27"/>
        <v>attribute value '1.10 K';</v>
      </c>
      <c r="AV78" t="str">
        <f t="shared" si="28"/>
        <v>attribute tolerance '5 %';</v>
      </c>
      <c r="AW78" t="str">
        <f t="shared" si="29"/>
        <v>attribute rcwv '5.7 V';</v>
      </c>
      <c r="AX78" t="str">
        <f t="shared" si="30"/>
        <v>attribute max_v '30 V';</v>
      </c>
      <c r="AY78" t="str">
        <f t="shared" si="31"/>
        <v>attribute power_v '0.03 W @ 70 C';</v>
      </c>
      <c r="AZ78" t="str">
        <f t="shared" si="32"/>
        <v>attribute tcr '±200';</v>
      </c>
      <c r="BA78" t="str">
        <f t="shared" si="33"/>
        <v>attribute size '01005';</v>
      </c>
      <c r="BB78" t="str">
        <f t="shared" si="34"/>
        <v>attribute operating_temp '-55 to +125 C';</v>
      </c>
      <c r="BC78" t="str">
        <f t="shared" si="35"/>
        <v>attribute pkg_code '112';</v>
      </c>
      <c r="BD78" t="str">
        <f t="shared" si="36"/>
        <v>attribute aec-q200 '—';</v>
      </c>
      <c r="BF78" t="str">
        <f t="shared" si="37"/>
        <v>attribute mfg 'Panasonic';</v>
      </c>
      <c r="BG78" t="str">
        <f t="shared" si="38"/>
        <v>attribute mpn 'ERJXGNJ112Y';</v>
      </c>
    </row>
    <row r="79" spans="1:59" x14ac:dyDescent="0.3">
      <c r="A79" t="s">
        <v>28</v>
      </c>
      <c r="B79" t="s">
        <v>109</v>
      </c>
      <c r="C79" t="s">
        <v>344</v>
      </c>
      <c r="D79" t="s">
        <v>345</v>
      </c>
      <c r="E79" t="s">
        <v>32</v>
      </c>
      <c r="F79" t="s">
        <v>32</v>
      </c>
      <c r="G79" t="s">
        <v>346</v>
      </c>
      <c r="H79" s="1">
        <v>24294</v>
      </c>
      <c r="I79">
        <v>0.4</v>
      </c>
      <c r="J79">
        <v>0</v>
      </c>
      <c r="K79">
        <v>1</v>
      </c>
      <c r="L79" t="s">
        <v>34</v>
      </c>
      <c r="M79" t="s">
        <v>35</v>
      </c>
      <c r="N79" t="s">
        <v>36</v>
      </c>
      <c r="O79" t="s">
        <v>347</v>
      </c>
      <c r="P79" t="s">
        <v>38</v>
      </c>
      <c r="Q79" t="s">
        <v>39</v>
      </c>
      <c r="R79" t="s">
        <v>40</v>
      </c>
      <c r="S79" t="s">
        <v>41</v>
      </c>
      <c r="T79" t="s">
        <v>243</v>
      </c>
      <c r="U79" t="s">
        <v>43</v>
      </c>
      <c r="V79" t="s">
        <v>44</v>
      </c>
      <c r="W79">
        <v>1005</v>
      </c>
      <c r="X79" t="s">
        <v>41</v>
      </c>
      <c r="Y79" t="s">
        <v>45</v>
      </c>
      <c r="Z79" t="s">
        <v>46</v>
      </c>
      <c r="AA79">
        <v>2</v>
      </c>
      <c r="AB79" t="s">
        <v>41</v>
      </c>
      <c r="AC79" t="str">
        <f t="shared" si="21"/>
        <v>XGN</v>
      </c>
      <c r="AD79" s="3">
        <f t="shared" si="22"/>
        <v>1200</v>
      </c>
      <c r="AE79" s="3" t="str">
        <f t="shared" si="20"/>
        <v>1.20 K</v>
      </c>
      <c r="AF79" t="str">
        <f>SUBSTITUTE(SUBSTITUTE(P79,"±",""),"%"," %")</f>
        <v>5 %</v>
      </c>
      <c r="AG79" t="str">
        <f>ROUND(MIN(SQRT(AD79*VALUE(LEFT(AI79,FIND("W",AI79)-2))),AP79),1)&amp;" V"</f>
        <v>6 V</v>
      </c>
      <c r="AH79" t="s">
        <v>5298</v>
      </c>
      <c r="AI79" t="str">
        <f>SUBSTITUTE(LEFT(Q79,FIND("W,",Q79)),"W"," W @ 70 C")</f>
        <v>0.03 W @ 70 C</v>
      </c>
      <c r="AJ79" t="str">
        <f>SUBSTITUTE((SUBSTITUTE(T79,"ppm/°C","")),"/ "," to ")</f>
        <v>±200</v>
      </c>
      <c r="AK79" t="str">
        <f>LEFT(V79,FIND(" ",V79)-1)</f>
        <v>01005</v>
      </c>
      <c r="AL79" t="str">
        <f>SUBSTITUTE(SUBSTITUTE(U79,"°C ~ "," to +"),"°C"," C")</f>
        <v>-55 to +125 C</v>
      </c>
      <c r="AM79" s="2" t="str">
        <f t="shared" si="23"/>
        <v>122</v>
      </c>
      <c r="AN79" t="str">
        <f>IF(X79="-","—","Grade 0")</f>
        <v>—</v>
      </c>
      <c r="AO79" s="2" t="str">
        <f t="shared" si="24"/>
        <v>1201</v>
      </c>
      <c r="AP79">
        <v>15</v>
      </c>
      <c r="AQ79" t="s">
        <v>5289</v>
      </c>
      <c r="AR79" t="str">
        <f t="shared" si="25"/>
        <v>ERJXGNJ122Y</v>
      </c>
      <c r="AT79" t="str">
        <f t="shared" si="26"/>
        <v>technology 1.20K;</v>
      </c>
      <c r="AU79" t="str">
        <f t="shared" si="27"/>
        <v>attribute value '1.20 K';</v>
      </c>
      <c r="AV79" t="str">
        <f t="shared" si="28"/>
        <v>attribute tolerance '5 %';</v>
      </c>
      <c r="AW79" t="str">
        <f t="shared" si="29"/>
        <v>attribute rcwv '6 V';</v>
      </c>
      <c r="AX79" t="str">
        <f t="shared" si="30"/>
        <v>attribute max_v '30 V';</v>
      </c>
      <c r="AY79" t="str">
        <f t="shared" si="31"/>
        <v>attribute power_v '0.03 W @ 70 C';</v>
      </c>
      <c r="AZ79" t="str">
        <f t="shared" si="32"/>
        <v>attribute tcr '±200';</v>
      </c>
      <c r="BA79" t="str">
        <f t="shared" si="33"/>
        <v>attribute size '01005';</v>
      </c>
      <c r="BB79" t="str">
        <f t="shared" si="34"/>
        <v>attribute operating_temp '-55 to +125 C';</v>
      </c>
      <c r="BC79" t="str">
        <f t="shared" si="35"/>
        <v>attribute pkg_code '122';</v>
      </c>
      <c r="BD79" t="str">
        <f t="shared" si="36"/>
        <v>attribute aec-q200 '—';</v>
      </c>
      <c r="BF79" t="str">
        <f t="shared" si="37"/>
        <v>attribute mfg 'Panasonic';</v>
      </c>
      <c r="BG79" t="str">
        <f t="shared" si="38"/>
        <v>attribute mpn 'ERJXGNJ122Y';</v>
      </c>
    </row>
    <row r="80" spans="1:59" x14ac:dyDescent="0.3">
      <c r="A80" t="s">
        <v>28</v>
      </c>
      <c r="B80" t="s">
        <v>109</v>
      </c>
      <c r="C80" t="s">
        <v>348</v>
      </c>
      <c r="D80" t="s">
        <v>349</v>
      </c>
      <c r="E80" t="s">
        <v>32</v>
      </c>
      <c r="F80" t="s">
        <v>32</v>
      </c>
      <c r="G80" t="s">
        <v>350</v>
      </c>
      <c r="H80">
        <v>0</v>
      </c>
      <c r="I80">
        <v>2.1000000000000001E-2</v>
      </c>
      <c r="J80">
        <v>0</v>
      </c>
      <c r="K80">
        <v>20000</v>
      </c>
      <c r="L80" t="s">
        <v>50</v>
      </c>
      <c r="M80" t="s">
        <v>35</v>
      </c>
      <c r="N80" t="s">
        <v>36</v>
      </c>
      <c r="O80" t="s">
        <v>351</v>
      </c>
      <c r="P80" t="s">
        <v>38</v>
      </c>
      <c r="Q80" t="s">
        <v>39</v>
      </c>
      <c r="R80" t="s">
        <v>40</v>
      </c>
      <c r="S80" t="s">
        <v>41</v>
      </c>
      <c r="T80" t="s">
        <v>243</v>
      </c>
      <c r="U80" t="s">
        <v>43</v>
      </c>
      <c r="V80" t="s">
        <v>44</v>
      </c>
      <c r="W80">
        <v>1005</v>
      </c>
      <c r="X80" t="s">
        <v>41</v>
      </c>
      <c r="Y80" t="s">
        <v>45</v>
      </c>
      <c r="Z80" t="s">
        <v>46</v>
      </c>
      <c r="AA80">
        <v>2</v>
      </c>
      <c r="AB80" t="s">
        <v>41</v>
      </c>
      <c r="AC80" t="str">
        <f t="shared" si="21"/>
        <v>XGN</v>
      </c>
      <c r="AD80" s="3">
        <f t="shared" si="22"/>
        <v>1300</v>
      </c>
      <c r="AE80" s="3" t="str">
        <f t="shared" si="20"/>
        <v>1.30 K</v>
      </c>
      <c r="AF80" t="str">
        <f>SUBSTITUTE(SUBSTITUTE(P80,"±",""),"%"," %")</f>
        <v>5 %</v>
      </c>
      <c r="AG80" t="str">
        <f>ROUND(MIN(SQRT(AD80*VALUE(LEFT(AI80,FIND("W",AI80)-2))),AP80),1)&amp;" V"</f>
        <v>6.2 V</v>
      </c>
      <c r="AH80" t="s">
        <v>5298</v>
      </c>
      <c r="AI80" t="str">
        <f>SUBSTITUTE(LEFT(Q80,FIND("W,",Q80)),"W"," W @ 70 C")</f>
        <v>0.03 W @ 70 C</v>
      </c>
      <c r="AJ80" t="str">
        <f>SUBSTITUTE((SUBSTITUTE(T80,"ppm/°C","")),"/ "," to ")</f>
        <v>±200</v>
      </c>
      <c r="AK80" t="str">
        <f>LEFT(V80,FIND(" ",V80)-1)</f>
        <v>01005</v>
      </c>
      <c r="AL80" t="str">
        <f>SUBSTITUTE(SUBSTITUTE(U80,"°C ~ "," to +"),"°C"," C")</f>
        <v>-55 to +125 C</v>
      </c>
      <c r="AM80" s="2" t="str">
        <f t="shared" si="23"/>
        <v>132</v>
      </c>
      <c r="AN80" t="str">
        <f>IF(X80="-","—","Grade 0")</f>
        <v>—</v>
      </c>
      <c r="AO80" s="2" t="str">
        <f t="shared" si="24"/>
        <v>1301</v>
      </c>
      <c r="AP80">
        <v>15</v>
      </c>
      <c r="AQ80" t="s">
        <v>5289</v>
      </c>
      <c r="AR80" t="str">
        <f t="shared" si="25"/>
        <v>ERJXGNJ132Y</v>
      </c>
      <c r="AT80" t="str">
        <f t="shared" si="26"/>
        <v>technology 1.30K;</v>
      </c>
      <c r="AU80" t="str">
        <f t="shared" si="27"/>
        <v>attribute value '1.30 K';</v>
      </c>
      <c r="AV80" t="str">
        <f t="shared" si="28"/>
        <v>attribute tolerance '5 %';</v>
      </c>
      <c r="AW80" t="str">
        <f t="shared" si="29"/>
        <v>attribute rcwv '6.2 V';</v>
      </c>
      <c r="AX80" t="str">
        <f t="shared" si="30"/>
        <v>attribute max_v '30 V';</v>
      </c>
      <c r="AY80" t="str">
        <f t="shared" si="31"/>
        <v>attribute power_v '0.03 W @ 70 C';</v>
      </c>
      <c r="AZ80" t="str">
        <f t="shared" si="32"/>
        <v>attribute tcr '±200';</v>
      </c>
      <c r="BA80" t="str">
        <f t="shared" si="33"/>
        <v>attribute size '01005';</v>
      </c>
      <c r="BB80" t="str">
        <f t="shared" si="34"/>
        <v>attribute operating_temp '-55 to +125 C';</v>
      </c>
      <c r="BC80" t="str">
        <f t="shared" si="35"/>
        <v>attribute pkg_code '132';</v>
      </c>
      <c r="BD80" t="str">
        <f t="shared" si="36"/>
        <v>attribute aec-q200 '—';</v>
      </c>
      <c r="BF80" t="str">
        <f t="shared" si="37"/>
        <v>attribute mfg 'Panasonic';</v>
      </c>
      <c r="BG80" t="str">
        <f t="shared" si="38"/>
        <v>attribute mpn 'ERJXGNJ132Y';</v>
      </c>
    </row>
    <row r="81" spans="1:59" x14ac:dyDescent="0.3">
      <c r="A81" t="s">
        <v>28</v>
      </c>
      <c r="B81" t="s">
        <v>109</v>
      </c>
      <c r="C81" t="s">
        <v>352</v>
      </c>
      <c r="D81" t="s">
        <v>353</v>
      </c>
      <c r="E81" t="s">
        <v>32</v>
      </c>
      <c r="F81" t="s">
        <v>32</v>
      </c>
      <c r="G81" t="s">
        <v>354</v>
      </c>
      <c r="H81" s="1">
        <v>5078</v>
      </c>
      <c r="I81">
        <v>0.4</v>
      </c>
      <c r="J81">
        <v>0</v>
      </c>
      <c r="K81">
        <v>1</v>
      </c>
      <c r="L81" t="s">
        <v>34</v>
      </c>
      <c r="M81" t="s">
        <v>35</v>
      </c>
      <c r="N81" t="s">
        <v>36</v>
      </c>
      <c r="O81" t="s">
        <v>355</v>
      </c>
      <c r="P81" t="s">
        <v>38</v>
      </c>
      <c r="Q81" t="s">
        <v>39</v>
      </c>
      <c r="R81" t="s">
        <v>40</v>
      </c>
      <c r="S81" t="s">
        <v>41</v>
      </c>
      <c r="T81" t="s">
        <v>243</v>
      </c>
      <c r="U81" t="s">
        <v>43</v>
      </c>
      <c r="V81" t="s">
        <v>44</v>
      </c>
      <c r="W81">
        <v>1005</v>
      </c>
      <c r="X81" t="s">
        <v>41</v>
      </c>
      <c r="Y81" t="s">
        <v>45</v>
      </c>
      <c r="Z81" t="s">
        <v>46</v>
      </c>
      <c r="AA81">
        <v>2</v>
      </c>
      <c r="AB81" t="s">
        <v>41</v>
      </c>
      <c r="AC81" t="str">
        <f t="shared" si="21"/>
        <v>XGN</v>
      </c>
      <c r="AD81" s="3">
        <f t="shared" si="22"/>
        <v>1500</v>
      </c>
      <c r="AE81" s="3" t="str">
        <f t="shared" si="20"/>
        <v>1.50 K</v>
      </c>
      <c r="AF81" t="str">
        <f>SUBSTITUTE(SUBSTITUTE(P81,"±",""),"%"," %")</f>
        <v>5 %</v>
      </c>
      <c r="AG81" t="str">
        <f>ROUND(MIN(SQRT(AD81*VALUE(LEFT(AI81,FIND("W",AI81)-2))),AP81),1)&amp;" V"</f>
        <v>6.7 V</v>
      </c>
      <c r="AH81" t="s">
        <v>5298</v>
      </c>
      <c r="AI81" t="str">
        <f>SUBSTITUTE(LEFT(Q81,FIND("W,",Q81)),"W"," W @ 70 C")</f>
        <v>0.03 W @ 70 C</v>
      </c>
      <c r="AJ81" t="str">
        <f>SUBSTITUTE((SUBSTITUTE(T81,"ppm/°C","")),"/ "," to ")</f>
        <v>±200</v>
      </c>
      <c r="AK81" t="str">
        <f>LEFT(V81,FIND(" ",V81)-1)</f>
        <v>01005</v>
      </c>
      <c r="AL81" t="str">
        <f>SUBSTITUTE(SUBSTITUTE(U81,"°C ~ "," to +"),"°C"," C")</f>
        <v>-55 to +125 C</v>
      </c>
      <c r="AM81" s="2" t="str">
        <f t="shared" si="23"/>
        <v>152</v>
      </c>
      <c r="AN81" t="str">
        <f>IF(X81="-","—","Grade 0")</f>
        <v>—</v>
      </c>
      <c r="AO81" s="2" t="str">
        <f t="shared" si="24"/>
        <v>1501</v>
      </c>
      <c r="AP81">
        <v>15</v>
      </c>
      <c r="AQ81" t="s">
        <v>5289</v>
      </c>
      <c r="AR81" t="str">
        <f t="shared" si="25"/>
        <v>ERJXGNJ152Y</v>
      </c>
      <c r="AT81" t="str">
        <f t="shared" si="26"/>
        <v>technology 1.50K;</v>
      </c>
      <c r="AU81" t="str">
        <f t="shared" si="27"/>
        <v>attribute value '1.50 K';</v>
      </c>
      <c r="AV81" t="str">
        <f t="shared" si="28"/>
        <v>attribute tolerance '5 %';</v>
      </c>
      <c r="AW81" t="str">
        <f t="shared" si="29"/>
        <v>attribute rcwv '6.7 V';</v>
      </c>
      <c r="AX81" t="str">
        <f t="shared" si="30"/>
        <v>attribute max_v '30 V';</v>
      </c>
      <c r="AY81" t="str">
        <f t="shared" si="31"/>
        <v>attribute power_v '0.03 W @ 70 C';</v>
      </c>
      <c r="AZ81" t="str">
        <f t="shared" si="32"/>
        <v>attribute tcr '±200';</v>
      </c>
      <c r="BA81" t="str">
        <f t="shared" si="33"/>
        <v>attribute size '01005';</v>
      </c>
      <c r="BB81" t="str">
        <f t="shared" si="34"/>
        <v>attribute operating_temp '-55 to +125 C';</v>
      </c>
      <c r="BC81" t="str">
        <f t="shared" si="35"/>
        <v>attribute pkg_code '152';</v>
      </c>
      <c r="BD81" t="str">
        <f t="shared" si="36"/>
        <v>attribute aec-q200 '—';</v>
      </c>
      <c r="BF81" t="str">
        <f t="shared" si="37"/>
        <v>attribute mfg 'Panasonic';</v>
      </c>
      <c r="BG81" t="str">
        <f t="shared" si="38"/>
        <v>attribute mpn 'ERJXGNJ152Y';</v>
      </c>
    </row>
    <row r="82" spans="1:59" x14ac:dyDescent="0.3">
      <c r="A82" t="s">
        <v>28</v>
      </c>
      <c r="B82" t="s">
        <v>109</v>
      </c>
      <c r="C82" t="s">
        <v>356</v>
      </c>
      <c r="D82" t="s">
        <v>357</v>
      </c>
      <c r="E82" t="s">
        <v>32</v>
      </c>
      <c r="F82" t="s">
        <v>32</v>
      </c>
      <c r="G82" t="s">
        <v>358</v>
      </c>
      <c r="H82">
        <v>0</v>
      </c>
      <c r="I82">
        <v>2.1000000000000001E-2</v>
      </c>
      <c r="J82">
        <v>0</v>
      </c>
      <c r="K82">
        <v>20000</v>
      </c>
      <c r="L82" t="s">
        <v>50</v>
      </c>
      <c r="M82" t="s">
        <v>35</v>
      </c>
      <c r="N82" t="s">
        <v>36</v>
      </c>
      <c r="O82" t="s">
        <v>359</v>
      </c>
      <c r="P82" t="s">
        <v>38</v>
      </c>
      <c r="Q82" t="s">
        <v>39</v>
      </c>
      <c r="R82" t="s">
        <v>40</v>
      </c>
      <c r="S82" t="s">
        <v>41</v>
      </c>
      <c r="T82" t="s">
        <v>243</v>
      </c>
      <c r="U82" t="s">
        <v>43</v>
      </c>
      <c r="V82" t="s">
        <v>44</v>
      </c>
      <c r="W82">
        <v>1005</v>
      </c>
      <c r="X82" t="s">
        <v>41</v>
      </c>
      <c r="Y82" t="s">
        <v>45</v>
      </c>
      <c r="Z82" t="s">
        <v>46</v>
      </c>
      <c r="AA82">
        <v>2</v>
      </c>
      <c r="AB82" t="s">
        <v>41</v>
      </c>
      <c r="AC82" t="str">
        <f t="shared" si="21"/>
        <v>XGN</v>
      </c>
      <c r="AD82" s="3">
        <f t="shared" si="22"/>
        <v>1600</v>
      </c>
      <c r="AE82" s="3" t="str">
        <f t="shared" si="20"/>
        <v>1.60 K</v>
      </c>
      <c r="AF82" t="str">
        <f>SUBSTITUTE(SUBSTITUTE(P82,"±",""),"%"," %")</f>
        <v>5 %</v>
      </c>
      <c r="AG82" t="str">
        <f>ROUND(MIN(SQRT(AD82*VALUE(LEFT(AI82,FIND("W",AI82)-2))),AP82),1)&amp;" V"</f>
        <v>6.9 V</v>
      </c>
      <c r="AH82" t="s">
        <v>5298</v>
      </c>
      <c r="AI82" t="str">
        <f>SUBSTITUTE(LEFT(Q82,FIND("W,",Q82)),"W"," W @ 70 C")</f>
        <v>0.03 W @ 70 C</v>
      </c>
      <c r="AJ82" t="str">
        <f>SUBSTITUTE((SUBSTITUTE(T82,"ppm/°C","")),"/ "," to ")</f>
        <v>±200</v>
      </c>
      <c r="AK82" t="str">
        <f>LEFT(V82,FIND(" ",V82)-1)</f>
        <v>01005</v>
      </c>
      <c r="AL82" t="str">
        <f>SUBSTITUTE(SUBSTITUTE(U82,"°C ~ "," to +"),"°C"," C")</f>
        <v>-55 to +125 C</v>
      </c>
      <c r="AM82" s="2" t="str">
        <f t="shared" si="23"/>
        <v>162</v>
      </c>
      <c r="AN82" t="str">
        <f>IF(X82="-","—","Grade 0")</f>
        <v>—</v>
      </c>
      <c r="AO82" s="2" t="str">
        <f t="shared" si="24"/>
        <v>1601</v>
      </c>
      <c r="AP82">
        <v>15</v>
      </c>
      <c r="AQ82" t="s">
        <v>5289</v>
      </c>
      <c r="AR82" t="str">
        <f t="shared" si="25"/>
        <v>ERJXGNJ162Y</v>
      </c>
      <c r="AT82" t="str">
        <f t="shared" si="26"/>
        <v>technology 1.60K;</v>
      </c>
      <c r="AU82" t="str">
        <f t="shared" si="27"/>
        <v>attribute value '1.60 K';</v>
      </c>
      <c r="AV82" t="str">
        <f t="shared" si="28"/>
        <v>attribute tolerance '5 %';</v>
      </c>
      <c r="AW82" t="str">
        <f t="shared" si="29"/>
        <v>attribute rcwv '6.9 V';</v>
      </c>
      <c r="AX82" t="str">
        <f t="shared" si="30"/>
        <v>attribute max_v '30 V';</v>
      </c>
      <c r="AY82" t="str">
        <f t="shared" si="31"/>
        <v>attribute power_v '0.03 W @ 70 C';</v>
      </c>
      <c r="AZ82" t="str">
        <f t="shared" si="32"/>
        <v>attribute tcr '±200';</v>
      </c>
      <c r="BA82" t="str">
        <f t="shared" si="33"/>
        <v>attribute size '01005';</v>
      </c>
      <c r="BB82" t="str">
        <f t="shared" si="34"/>
        <v>attribute operating_temp '-55 to +125 C';</v>
      </c>
      <c r="BC82" t="str">
        <f t="shared" si="35"/>
        <v>attribute pkg_code '162';</v>
      </c>
      <c r="BD82" t="str">
        <f t="shared" si="36"/>
        <v>attribute aec-q200 '—';</v>
      </c>
      <c r="BF82" t="str">
        <f t="shared" si="37"/>
        <v>attribute mfg 'Panasonic';</v>
      </c>
      <c r="BG82" t="str">
        <f t="shared" si="38"/>
        <v>attribute mpn 'ERJXGNJ162Y';</v>
      </c>
    </row>
    <row r="83" spans="1:59" x14ac:dyDescent="0.3">
      <c r="A83" t="s">
        <v>28</v>
      </c>
      <c r="B83" t="s">
        <v>109</v>
      </c>
      <c r="C83" t="s">
        <v>360</v>
      </c>
      <c r="D83" t="s">
        <v>361</v>
      </c>
      <c r="E83" t="s">
        <v>32</v>
      </c>
      <c r="F83" t="s">
        <v>32</v>
      </c>
      <c r="G83" t="s">
        <v>362</v>
      </c>
      <c r="H83" s="1">
        <v>27900</v>
      </c>
      <c r="I83">
        <v>0.2</v>
      </c>
      <c r="J83">
        <v>0</v>
      </c>
      <c r="K83">
        <v>1</v>
      </c>
      <c r="L83" t="s">
        <v>34</v>
      </c>
      <c r="M83" t="s">
        <v>35</v>
      </c>
      <c r="N83" t="s">
        <v>36</v>
      </c>
      <c r="O83" t="s">
        <v>363</v>
      </c>
      <c r="P83" t="s">
        <v>38</v>
      </c>
      <c r="Q83" t="s">
        <v>39</v>
      </c>
      <c r="R83" t="s">
        <v>40</v>
      </c>
      <c r="S83" t="s">
        <v>41</v>
      </c>
      <c r="T83" t="s">
        <v>243</v>
      </c>
      <c r="U83" t="s">
        <v>43</v>
      </c>
      <c r="V83" t="s">
        <v>44</v>
      </c>
      <c r="W83">
        <v>1005</v>
      </c>
      <c r="X83" t="s">
        <v>41</v>
      </c>
      <c r="Y83" t="s">
        <v>45</v>
      </c>
      <c r="Z83" t="s">
        <v>46</v>
      </c>
      <c r="AA83">
        <v>2</v>
      </c>
      <c r="AB83" t="s">
        <v>41</v>
      </c>
      <c r="AC83" t="str">
        <f t="shared" si="21"/>
        <v>XGN</v>
      </c>
      <c r="AD83" s="3">
        <f t="shared" si="22"/>
        <v>1800</v>
      </c>
      <c r="AE83" s="3" t="str">
        <f t="shared" si="20"/>
        <v>1.80 K</v>
      </c>
      <c r="AF83" t="str">
        <f>SUBSTITUTE(SUBSTITUTE(P83,"±",""),"%"," %")</f>
        <v>5 %</v>
      </c>
      <c r="AG83" t="str">
        <f>ROUND(MIN(SQRT(AD83*VALUE(LEFT(AI83,FIND("W",AI83)-2))),AP83),1)&amp;" V"</f>
        <v>7.3 V</v>
      </c>
      <c r="AH83" t="s">
        <v>5298</v>
      </c>
      <c r="AI83" t="str">
        <f>SUBSTITUTE(LEFT(Q83,FIND("W,",Q83)),"W"," W @ 70 C")</f>
        <v>0.03 W @ 70 C</v>
      </c>
      <c r="AJ83" t="str">
        <f>SUBSTITUTE((SUBSTITUTE(T83,"ppm/°C","")),"/ "," to ")</f>
        <v>±200</v>
      </c>
      <c r="AK83" t="str">
        <f>LEFT(V83,FIND(" ",V83)-1)</f>
        <v>01005</v>
      </c>
      <c r="AL83" t="str">
        <f>SUBSTITUTE(SUBSTITUTE(U83,"°C ~ "," to +"),"°C"," C")</f>
        <v>-55 to +125 C</v>
      </c>
      <c r="AM83" s="2" t="str">
        <f t="shared" si="23"/>
        <v>182</v>
      </c>
      <c r="AN83" t="str">
        <f>IF(X83="-","—","Grade 0")</f>
        <v>—</v>
      </c>
      <c r="AO83" s="2" t="str">
        <f t="shared" si="24"/>
        <v>1801</v>
      </c>
      <c r="AP83">
        <v>15</v>
      </c>
      <c r="AQ83" t="s">
        <v>5289</v>
      </c>
      <c r="AR83" t="str">
        <f t="shared" si="25"/>
        <v>ERJXGNJ182Y</v>
      </c>
      <c r="AT83" t="str">
        <f t="shared" si="26"/>
        <v>technology 1.80K;</v>
      </c>
      <c r="AU83" t="str">
        <f t="shared" si="27"/>
        <v>attribute value '1.80 K';</v>
      </c>
      <c r="AV83" t="str">
        <f t="shared" si="28"/>
        <v>attribute tolerance '5 %';</v>
      </c>
      <c r="AW83" t="str">
        <f t="shared" si="29"/>
        <v>attribute rcwv '7.3 V';</v>
      </c>
      <c r="AX83" t="str">
        <f t="shared" si="30"/>
        <v>attribute max_v '30 V';</v>
      </c>
      <c r="AY83" t="str">
        <f t="shared" si="31"/>
        <v>attribute power_v '0.03 W @ 70 C';</v>
      </c>
      <c r="AZ83" t="str">
        <f t="shared" si="32"/>
        <v>attribute tcr '±200';</v>
      </c>
      <c r="BA83" t="str">
        <f t="shared" si="33"/>
        <v>attribute size '01005';</v>
      </c>
      <c r="BB83" t="str">
        <f t="shared" si="34"/>
        <v>attribute operating_temp '-55 to +125 C';</v>
      </c>
      <c r="BC83" t="str">
        <f t="shared" si="35"/>
        <v>attribute pkg_code '182';</v>
      </c>
      <c r="BD83" t="str">
        <f t="shared" si="36"/>
        <v>attribute aec-q200 '—';</v>
      </c>
      <c r="BF83" t="str">
        <f t="shared" si="37"/>
        <v>attribute mfg 'Panasonic';</v>
      </c>
      <c r="BG83" t="str">
        <f t="shared" si="38"/>
        <v>attribute mpn 'ERJXGNJ182Y';</v>
      </c>
    </row>
    <row r="84" spans="1:59" x14ac:dyDescent="0.3">
      <c r="A84" t="s">
        <v>28</v>
      </c>
      <c r="B84" t="s">
        <v>109</v>
      </c>
      <c r="C84" t="s">
        <v>364</v>
      </c>
      <c r="D84" t="s">
        <v>365</v>
      </c>
      <c r="E84" t="s">
        <v>32</v>
      </c>
      <c r="F84" t="s">
        <v>32</v>
      </c>
      <c r="G84" t="s">
        <v>366</v>
      </c>
      <c r="H84">
        <v>0</v>
      </c>
      <c r="I84">
        <v>2.1000000000000001E-2</v>
      </c>
      <c r="J84">
        <v>0</v>
      </c>
      <c r="K84">
        <v>20000</v>
      </c>
      <c r="L84" t="s">
        <v>50</v>
      </c>
      <c r="M84" t="s">
        <v>35</v>
      </c>
      <c r="N84" t="s">
        <v>36</v>
      </c>
      <c r="O84" t="s">
        <v>367</v>
      </c>
      <c r="P84" t="s">
        <v>38</v>
      </c>
      <c r="Q84" t="s">
        <v>39</v>
      </c>
      <c r="R84" t="s">
        <v>40</v>
      </c>
      <c r="S84" t="s">
        <v>41</v>
      </c>
      <c r="T84" t="s">
        <v>243</v>
      </c>
      <c r="U84" t="s">
        <v>43</v>
      </c>
      <c r="V84" t="s">
        <v>44</v>
      </c>
      <c r="W84">
        <v>1005</v>
      </c>
      <c r="X84" t="s">
        <v>41</v>
      </c>
      <c r="Y84" t="s">
        <v>45</v>
      </c>
      <c r="Z84" t="s">
        <v>46</v>
      </c>
      <c r="AA84">
        <v>2</v>
      </c>
      <c r="AB84" t="s">
        <v>41</v>
      </c>
      <c r="AC84" t="str">
        <f t="shared" si="21"/>
        <v>XGN</v>
      </c>
      <c r="AD84" s="3">
        <f t="shared" si="22"/>
        <v>2000</v>
      </c>
      <c r="AE84" s="3" t="str">
        <f t="shared" si="20"/>
        <v>2.00 K</v>
      </c>
      <c r="AF84" t="str">
        <f>SUBSTITUTE(SUBSTITUTE(P84,"±",""),"%"," %")</f>
        <v>5 %</v>
      </c>
      <c r="AG84" t="str">
        <f>ROUND(MIN(SQRT(AD84*VALUE(LEFT(AI84,FIND("W",AI84)-2))),AP84),1)&amp;" V"</f>
        <v>7.7 V</v>
      </c>
      <c r="AH84" t="s">
        <v>5298</v>
      </c>
      <c r="AI84" t="str">
        <f>SUBSTITUTE(LEFT(Q84,FIND("W,",Q84)),"W"," W @ 70 C")</f>
        <v>0.03 W @ 70 C</v>
      </c>
      <c r="AJ84" t="str">
        <f>SUBSTITUTE((SUBSTITUTE(T84,"ppm/°C","")),"/ "," to ")</f>
        <v>±200</v>
      </c>
      <c r="AK84" t="str">
        <f>LEFT(V84,FIND(" ",V84)-1)</f>
        <v>01005</v>
      </c>
      <c r="AL84" t="str">
        <f>SUBSTITUTE(SUBSTITUTE(U84,"°C ~ "," to +"),"°C"," C")</f>
        <v>-55 to +125 C</v>
      </c>
      <c r="AM84" s="2" t="str">
        <f t="shared" si="23"/>
        <v>202</v>
      </c>
      <c r="AN84" t="str">
        <f>IF(X84="-","—","Grade 0")</f>
        <v>—</v>
      </c>
      <c r="AO84" s="2" t="str">
        <f t="shared" si="24"/>
        <v>2001</v>
      </c>
      <c r="AP84">
        <v>15</v>
      </c>
      <c r="AQ84" t="s">
        <v>5289</v>
      </c>
      <c r="AR84" t="str">
        <f t="shared" si="25"/>
        <v>ERJXGNJ202Y</v>
      </c>
      <c r="AT84" t="str">
        <f t="shared" si="26"/>
        <v>technology 2.00K;</v>
      </c>
      <c r="AU84" t="str">
        <f t="shared" si="27"/>
        <v>attribute value '2.00 K';</v>
      </c>
      <c r="AV84" t="str">
        <f t="shared" si="28"/>
        <v>attribute tolerance '5 %';</v>
      </c>
      <c r="AW84" t="str">
        <f t="shared" si="29"/>
        <v>attribute rcwv '7.7 V';</v>
      </c>
      <c r="AX84" t="str">
        <f t="shared" si="30"/>
        <v>attribute max_v '30 V';</v>
      </c>
      <c r="AY84" t="str">
        <f t="shared" si="31"/>
        <v>attribute power_v '0.03 W @ 70 C';</v>
      </c>
      <c r="AZ84" t="str">
        <f t="shared" si="32"/>
        <v>attribute tcr '±200';</v>
      </c>
      <c r="BA84" t="str">
        <f t="shared" si="33"/>
        <v>attribute size '01005';</v>
      </c>
      <c r="BB84" t="str">
        <f t="shared" si="34"/>
        <v>attribute operating_temp '-55 to +125 C';</v>
      </c>
      <c r="BC84" t="str">
        <f t="shared" si="35"/>
        <v>attribute pkg_code '202';</v>
      </c>
      <c r="BD84" t="str">
        <f t="shared" si="36"/>
        <v>attribute aec-q200 '—';</v>
      </c>
      <c r="BF84" t="str">
        <f t="shared" si="37"/>
        <v>attribute mfg 'Panasonic';</v>
      </c>
      <c r="BG84" t="str">
        <f t="shared" si="38"/>
        <v>attribute mpn 'ERJXGNJ202Y';</v>
      </c>
    </row>
    <row r="85" spans="1:59" x14ac:dyDescent="0.3">
      <c r="A85" t="s">
        <v>28</v>
      </c>
      <c r="B85" t="s">
        <v>109</v>
      </c>
      <c r="C85" t="s">
        <v>368</v>
      </c>
      <c r="D85" t="s">
        <v>369</v>
      </c>
      <c r="E85" t="s">
        <v>32</v>
      </c>
      <c r="F85" t="s">
        <v>32</v>
      </c>
      <c r="G85" t="s">
        <v>370</v>
      </c>
      <c r="H85" s="1">
        <v>134086</v>
      </c>
      <c r="I85">
        <v>0.2</v>
      </c>
      <c r="J85">
        <v>0</v>
      </c>
      <c r="K85">
        <v>1</v>
      </c>
      <c r="L85" t="s">
        <v>34</v>
      </c>
      <c r="M85" t="s">
        <v>35</v>
      </c>
      <c r="N85" t="s">
        <v>36</v>
      </c>
      <c r="O85" t="s">
        <v>371</v>
      </c>
      <c r="P85" t="s">
        <v>38</v>
      </c>
      <c r="Q85" t="s">
        <v>39</v>
      </c>
      <c r="R85" t="s">
        <v>40</v>
      </c>
      <c r="S85" t="s">
        <v>41</v>
      </c>
      <c r="T85" t="s">
        <v>243</v>
      </c>
      <c r="U85" t="s">
        <v>43</v>
      </c>
      <c r="V85" t="s">
        <v>44</v>
      </c>
      <c r="W85">
        <v>1005</v>
      </c>
      <c r="X85" t="s">
        <v>41</v>
      </c>
      <c r="Y85" t="s">
        <v>45</v>
      </c>
      <c r="Z85" t="s">
        <v>46</v>
      </c>
      <c r="AA85">
        <v>2</v>
      </c>
      <c r="AB85" t="s">
        <v>41</v>
      </c>
      <c r="AC85" t="str">
        <f t="shared" si="21"/>
        <v>XGN</v>
      </c>
      <c r="AD85" s="3">
        <f t="shared" si="22"/>
        <v>2200</v>
      </c>
      <c r="AE85" s="3" t="str">
        <f t="shared" si="20"/>
        <v>2.20 K</v>
      </c>
      <c r="AF85" t="str">
        <f>SUBSTITUTE(SUBSTITUTE(P85,"±",""),"%"," %")</f>
        <v>5 %</v>
      </c>
      <c r="AG85" t="str">
        <f>ROUND(MIN(SQRT(AD85*VALUE(LEFT(AI85,FIND("W",AI85)-2))),AP85),1)&amp;" V"</f>
        <v>8.1 V</v>
      </c>
      <c r="AH85" t="s">
        <v>5298</v>
      </c>
      <c r="AI85" t="str">
        <f>SUBSTITUTE(LEFT(Q85,FIND("W,",Q85)),"W"," W @ 70 C")</f>
        <v>0.03 W @ 70 C</v>
      </c>
      <c r="AJ85" t="str">
        <f>SUBSTITUTE((SUBSTITUTE(T85,"ppm/°C","")),"/ "," to ")</f>
        <v>±200</v>
      </c>
      <c r="AK85" t="str">
        <f>LEFT(V85,FIND(" ",V85)-1)</f>
        <v>01005</v>
      </c>
      <c r="AL85" t="str">
        <f>SUBSTITUTE(SUBSTITUTE(U85,"°C ~ "," to +"),"°C"," C")</f>
        <v>-55 to +125 C</v>
      </c>
      <c r="AM85" s="2" t="str">
        <f t="shared" si="23"/>
        <v>222</v>
      </c>
      <c r="AN85" t="str">
        <f>IF(X85="-","—","Grade 0")</f>
        <v>—</v>
      </c>
      <c r="AO85" s="2" t="str">
        <f t="shared" si="24"/>
        <v>2201</v>
      </c>
      <c r="AP85">
        <v>15</v>
      </c>
      <c r="AQ85" t="s">
        <v>5289</v>
      </c>
      <c r="AR85" t="str">
        <f t="shared" si="25"/>
        <v>ERJXGNJ222Y</v>
      </c>
      <c r="AT85" t="str">
        <f t="shared" si="26"/>
        <v>technology 2.20K;</v>
      </c>
      <c r="AU85" t="str">
        <f t="shared" si="27"/>
        <v>attribute value '2.20 K';</v>
      </c>
      <c r="AV85" t="str">
        <f t="shared" si="28"/>
        <v>attribute tolerance '5 %';</v>
      </c>
      <c r="AW85" t="str">
        <f t="shared" si="29"/>
        <v>attribute rcwv '8.1 V';</v>
      </c>
      <c r="AX85" t="str">
        <f t="shared" si="30"/>
        <v>attribute max_v '30 V';</v>
      </c>
      <c r="AY85" t="str">
        <f t="shared" si="31"/>
        <v>attribute power_v '0.03 W @ 70 C';</v>
      </c>
      <c r="AZ85" t="str">
        <f t="shared" si="32"/>
        <v>attribute tcr '±200';</v>
      </c>
      <c r="BA85" t="str">
        <f t="shared" si="33"/>
        <v>attribute size '01005';</v>
      </c>
      <c r="BB85" t="str">
        <f t="shared" si="34"/>
        <v>attribute operating_temp '-55 to +125 C';</v>
      </c>
      <c r="BC85" t="str">
        <f t="shared" si="35"/>
        <v>attribute pkg_code '222';</v>
      </c>
      <c r="BD85" t="str">
        <f t="shared" si="36"/>
        <v>attribute aec-q200 '—';</v>
      </c>
      <c r="BF85" t="str">
        <f t="shared" si="37"/>
        <v>attribute mfg 'Panasonic';</v>
      </c>
      <c r="BG85" t="str">
        <f t="shared" si="38"/>
        <v>attribute mpn 'ERJXGNJ222Y';</v>
      </c>
    </row>
    <row r="86" spans="1:59" x14ac:dyDescent="0.3">
      <c r="A86" t="s">
        <v>28</v>
      </c>
      <c r="B86" t="s">
        <v>109</v>
      </c>
      <c r="C86" t="s">
        <v>372</v>
      </c>
      <c r="D86" t="s">
        <v>373</v>
      </c>
      <c r="E86" t="s">
        <v>32</v>
      </c>
      <c r="F86" t="s">
        <v>32</v>
      </c>
      <c r="G86" t="s">
        <v>374</v>
      </c>
      <c r="H86">
        <v>0</v>
      </c>
      <c r="I86">
        <v>2.1000000000000001E-2</v>
      </c>
      <c r="J86">
        <v>0</v>
      </c>
      <c r="K86">
        <v>20000</v>
      </c>
      <c r="L86" t="s">
        <v>50</v>
      </c>
      <c r="M86" t="s">
        <v>35</v>
      </c>
      <c r="N86" t="s">
        <v>36</v>
      </c>
      <c r="O86" t="s">
        <v>375</v>
      </c>
      <c r="P86" t="s">
        <v>38</v>
      </c>
      <c r="Q86" t="s">
        <v>39</v>
      </c>
      <c r="R86" t="s">
        <v>40</v>
      </c>
      <c r="S86" t="s">
        <v>41</v>
      </c>
      <c r="T86" t="s">
        <v>243</v>
      </c>
      <c r="U86" t="s">
        <v>43</v>
      </c>
      <c r="V86" t="s">
        <v>44</v>
      </c>
      <c r="W86">
        <v>1005</v>
      </c>
      <c r="X86" t="s">
        <v>41</v>
      </c>
      <c r="Y86" t="s">
        <v>45</v>
      </c>
      <c r="Z86" t="s">
        <v>46</v>
      </c>
      <c r="AA86">
        <v>2</v>
      </c>
      <c r="AB86" t="s">
        <v>41</v>
      </c>
      <c r="AC86" t="str">
        <f t="shared" si="21"/>
        <v>XGN</v>
      </c>
      <c r="AD86" s="3">
        <f t="shared" si="22"/>
        <v>2400</v>
      </c>
      <c r="AE86" s="3" t="str">
        <f t="shared" si="20"/>
        <v>2.40 K</v>
      </c>
      <c r="AF86" t="str">
        <f>SUBSTITUTE(SUBSTITUTE(P86,"±",""),"%"," %")</f>
        <v>5 %</v>
      </c>
      <c r="AG86" t="str">
        <f>ROUND(MIN(SQRT(AD86*VALUE(LEFT(AI86,FIND("W",AI86)-2))),AP86),1)&amp;" V"</f>
        <v>8.5 V</v>
      </c>
      <c r="AH86" t="s">
        <v>5298</v>
      </c>
      <c r="AI86" t="str">
        <f>SUBSTITUTE(LEFT(Q86,FIND("W,",Q86)),"W"," W @ 70 C")</f>
        <v>0.03 W @ 70 C</v>
      </c>
      <c r="AJ86" t="str">
        <f>SUBSTITUTE((SUBSTITUTE(T86,"ppm/°C","")),"/ "," to ")</f>
        <v>±200</v>
      </c>
      <c r="AK86" t="str">
        <f>LEFT(V86,FIND(" ",V86)-1)</f>
        <v>01005</v>
      </c>
      <c r="AL86" t="str">
        <f>SUBSTITUTE(SUBSTITUTE(U86,"°C ~ "," to +"),"°C"," C")</f>
        <v>-55 to +125 C</v>
      </c>
      <c r="AM86" s="2" t="str">
        <f t="shared" si="23"/>
        <v>242</v>
      </c>
      <c r="AN86" t="str">
        <f>IF(X86="-","—","Grade 0")</f>
        <v>—</v>
      </c>
      <c r="AO86" s="2" t="str">
        <f t="shared" si="24"/>
        <v>2401</v>
      </c>
      <c r="AP86">
        <v>15</v>
      </c>
      <c r="AQ86" t="s">
        <v>5289</v>
      </c>
      <c r="AR86" t="str">
        <f t="shared" si="25"/>
        <v>ERJXGNJ242Y</v>
      </c>
      <c r="AT86" t="str">
        <f t="shared" si="26"/>
        <v>technology 2.40K;</v>
      </c>
      <c r="AU86" t="str">
        <f t="shared" si="27"/>
        <v>attribute value '2.40 K';</v>
      </c>
      <c r="AV86" t="str">
        <f t="shared" si="28"/>
        <v>attribute tolerance '5 %';</v>
      </c>
      <c r="AW86" t="str">
        <f t="shared" si="29"/>
        <v>attribute rcwv '8.5 V';</v>
      </c>
      <c r="AX86" t="str">
        <f t="shared" si="30"/>
        <v>attribute max_v '30 V';</v>
      </c>
      <c r="AY86" t="str">
        <f t="shared" si="31"/>
        <v>attribute power_v '0.03 W @ 70 C';</v>
      </c>
      <c r="AZ86" t="str">
        <f t="shared" si="32"/>
        <v>attribute tcr '±200';</v>
      </c>
      <c r="BA86" t="str">
        <f t="shared" si="33"/>
        <v>attribute size '01005';</v>
      </c>
      <c r="BB86" t="str">
        <f t="shared" si="34"/>
        <v>attribute operating_temp '-55 to +125 C';</v>
      </c>
      <c r="BC86" t="str">
        <f t="shared" si="35"/>
        <v>attribute pkg_code '242';</v>
      </c>
      <c r="BD86" t="str">
        <f t="shared" si="36"/>
        <v>attribute aec-q200 '—';</v>
      </c>
      <c r="BF86" t="str">
        <f t="shared" si="37"/>
        <v>attribute mfg 'Panasonic';</v>
      </c>
      <c r="BG86" t="str">
        <f t="shared" si="38"/>
        <v>attribute mpn 'ERJXGNJ242Y';</v>
      </c>
    </row>
    <row r="87" spans="1:59" x14ac:dyDescent="0.3">
      <c r="A87" t="s">
        <v>28</v>
      </c>
      <c r="B87" t="s">
        <v>109</v>
      </c>
      <c r="C87" t="s">
        <v>376</v>
      </c>
      <c r="D87" t="s">
        <v>377</v>
      </c>
      <c r="E87" t="s">
        <v>32</v>
      </c>
      <c r="F87" t="s">
        <v>32</v>
      </c>
      <c r="G87" t="s">
        <v>378</v>
      </c>
      <c r="H87" s="1">
        <v>3315</v>
      </c>
      <c r="I87">
        <v>0.4</v>
      </c>
      <c r="J87">
        <v>0</v>
      </c>
      <c r="K87">
        <v>1</v>
      </c>
      <c r="L87" t="s">
        <v>34</v>
      </c>
      <c r="M87" t="s">
        <v>35</v>
      </c>
      <c r="N87" t="s">
        <v>36</v>
      </c>
      <c r="O87" t="s">
        <v>379</v>
      </c>
      <c r="P87" t="s">
        <v>38</v>
      </c>
      <c r="Q87" t="s">
        <v>39</v>
      </c>
      <c r="R87" t="s">
        <v>40</v>
      </c>
      <c r="S87" t="s">
        <v>41</v>
      </c>
      <c r="T87" t="s">
        <v>243</v>
      </c>
      <c r="U87" t="s">
        <v>43</v>
      </c>
      <c r="V87" t="s">
        <v>44</v>
      </c>
      <c r="W87">
        <v>1005</v>
      </c>
      <c r="X87" t="s">
        <v>41</v>
      </c>
      <c r="Y87" t="s">
        <v>45</v>
      </c>
      <c r="Z87" t="s">
        <v>46</v>
      </c>
      <c r="AA87">
        <v>2</v>
      </c>
      <c r="AB87" t="s">
        <v>41</v>
      </c>
      <c r="AC87" t="str">
        <f t="shared" si="21"/>
        <v>XGN</v>
      </c>
      <c r="AD87" s="3">
        <f t="shared" si="22"/>
        <v>2700</v>
      </c>
      <c r="AE87" s="3" t="str">
        <f t="shared" si="20"/>
        <v>2.70 K</v>
      </c>
      <c r="AF87" t="str">
        <f>SUBSTITUTE(SUBSTITUTE(P87,"±",""),"%"," %")</f>
        <v>5 %</v>
      </c>
      <c r="AG87" t="str">
        <f>ROUND(MIN(SQRT(AD87*VALUE(LEFT(AI87,FIND("W",AI87)-2))),AP87),1)&amp;" V"</f>
        <v>9 V</v>
      </c>
      <c r="AH87" t="s">
        <v>5298</v>
      </c>
      <c r="AI87" t="str">
        <f>SUBSTITUTE(LEFT(Q87,FIND("W,",Q87)),"W"," W @ 70 C")</f>
        <v>0.03 W @ 70 C</v>
      </c>
      <c r="AJ87" t="str">
        <f>SUBSTITUTE((SUBSTITUTE(T87,"ppm/°C","")),"/ "," to ")</f>
        <v>±200</v>
      </c>
      <c r="AK87" t="str">
        <f>LEFT(V87,FIND(" ",V87)-1)</f>
        <v>01005</v>
      </c>
      <c r="AL87" t="str">
        <f>SUBSTITUTE(SUBSTITUTE(U87,"°C ~ "," to +"),"°C"," C")</f>
        <v>-55 to +125 C</v>
      </c>
      <c r="AM87" s="2" t="str">
        <f t="shared" si="23"/>
        <v>272</v>
      </c>
      <c r="AN87" t="str">
        <f>IF(X87="-","—","Grade 0")</f>
        <v>—</v>
      </c>
      <c r="AO87" s="2" t="str">
        <f t="shared" si="24"/>
        <v>2701</v>
      </c>
      <c r="AP87">
        <v>15</v>
      </c>
      <c r="AQ87" t="s">
        <v>5289</v>
      </c>
      <c r="AR87" t="str">
        <f t="shared" si="25"/>
        <v>ERJXGNJ272Y</v>
      </c>
      <c r="AT87" t="str">
        <f t="shared" si="26"/>
        <v>technology 2.70K;</v>
      </c>
      <c r="AU87" t="str">
        <f t="shared" si="27"/>
        <v>attribute value '2.70 K';</v>
      </c>
      <c r="AV87" t="str">
        <f t="shared" si="28"/>
        <v>attribute tolerance '5 %';</v>
      </c>
      <c r="AW87" t="str">
        <f t="shared" si="29"/>
        <v>attribute rcwv '9 V';</v>
      </c>
      <c r="AX87" t="str">
        <f t="shared" si="30"/>
        <v>attribute max_v '30 V';</v>
      </c>
      <c r="AY87" t="str">
        <f t="shared" si="31"/>
        <v>attribute power_v '0.03 W @ 70 C';</v>
      </c>
      <c r="AZ87" t="str">
        <f t="shared" si="32"/>
        <v>attribute tcr '±200';</v>
      </c>
      <c r="BA87" t="str">
        <f t="shared" si="33"/>
        <v>attribute size '01005';</v>
      </c>
      <c r="BB87" t="str">
        <f t="shared" si="34"/>
        <v>attribute operating_temp '-55 to +125 C';</v>
      </c>
      <c r="BC87" t="str">
        <f t="shared" si="35"/>
        <v>attribute pkg_code '272';</v>
      </c>
      <c r="BD87" t="str">
        <f t="shared" si="36"/>
        <v>attribute aec-q200 '—';</v>
      </c>
      <c r="BF87" t="str">
        <f t="shared" si="37"/>
        <v>attribute mfg 'Panasonic';</v>
      </c>
      <c r="BG87" t="str">
        <f t="shared" si="38"/>
        <v>attribute mpn 'ERJXGNJ272Y';</v>
      </c>
    </row>
    <row r="88" spans="1:59" x14ac:dyDescent="0.3">
      <c r="A88" t="s">
        <v>28</v>
      </c>
      <c r="B88" t="s">
        <v>109</v>
      </c>
      <c r="C88" t="s">
        <v>380</v>
      </c>
      <c r="D88" t="s">
        <v>381</v>
      </c>
      <c r="E88" t="s">
        <v>32</v>
      </c>
      <c r="F88" t="s">
        <v>32</v>
      </c>
      <c r="G88" t="s">
        <v>382</v>
      </c>
      <c r="H88">
        <v>0</v>
      </c>
      <c r="I88">
        <v>2.1000000000000001E-2</v>
      </c>
      <c r="J88">
        <v>0</v>
      </c>
      <c r="K88">
        <v>20000</v>
      </c>
      <c r="L88" t="s">
        <v>50</v>
      </c>
      <c r="M88" t="s">
        <v>35</v>
      </c>
      <c r="N88" t="s">
        <v>36</v>
      </c>
      <c r="O88" t="s">
        <v>383</v>
      </c>
      <c r="P88" t="s">
        <v>38</v>
      </c>
      <c r="Q88" t="s">
        <v>39</v>
      </c>
      <c r="R88" t="s">
        <v>40</v>
      </c>
      <c r="S88" t="s">
        <v>41</v>
      </c>
      <c r="T88" t="s">
        <v>243</v>
      </c>
      <c r="U88" t="s">
        <v>43</v>
      </c>
      <c r="V88" t="s">
        <v>44</v>
      </c>
      <c r="W88">
        <v>1005</v>
      </c>
      <c r="X88" t="s">
        <v>41</v>
      </c>
      <c r="Y88" t="s">
        <v>45</v>
      </c>
      <c r="Z88" t="s">
        <v>46</v>
      </c>
      <c r="AA88">
        <v>2</v>
      </c>
      <c r="AB88" t="s">
        <v>41</v>
      </c>
      <c r="AC88" t="str">
        <f t="shared" si="21"/>
        <v>XGN</v>
      </c>
      <c r="AD88" s="3">
        <f t="shared" si="22"/>
        <v>3000</v>
      </c>
      <c r="AE88" s="3" t="str">
        <f t="shared" si="20"/>
        <v>3.00 K</v>
      </c>
      <c r="AF88" t="str">
        <f>SUBSTITUTE(SUBSTITUTE(P88,"±",""),"%"," %")</f>
        <v>5 %</v>
      </c>
      <c r="AG88" t="str">
        <f>ROUND(MIN(SQRT(AD88*VALUE(LEFT(AI88,FIND("W",AI88)-2))),AP88),1)&amp;" V"</f>
        <v>9.5 V</v>
      </c>
      <c r="AH88" t="s">
        <v>5298</v>
      </c>
      <c r="AI88" t="str">
        <f>SUBSTITUTE(LEFT(Q88,FIND("W,",Q88)),"W"," W @ 70 C")</f>
        <v>0.03 W @ 70 C</v>
      </c>
      <c r="AJ88" t="str">
        <f>SUBSTITUTE((SUBSTITUTE(T88,"ppm/°C","")),"/ "," to ")</f>
        <v>±200</v>
      </c>
      <c r="AK88" t="str">
        <f>LEFT(V88,FIND(" ",V88)-1)</f>
        <v>01005</v>
      </c>
      <c r="AL88" t="str">
        <f>SUBSTITUTE(SUBSTITUTE(U88,"°C ~ "," to +"),"°C"," C")</f>
        <v>-55 to +125 C</v>
      </c>
      <c r="AM88" s="2" t="str">
        <f t="shared" si="23"/>
        <v>302</v>
      </c>
      <c r="AN88" t="str">
        <f>IF(X88="-","—","Grade 0")</f>
        <v>—</v>
      </c>
      <c r="AO88" s="2" t="str">
        <f t="shared" si="24"/>
        <v>3001</v>
      </c>
      <c r="AP88">
        <v>15</v>
      </c>
      <c r="AQ88" t="s">
        <v>5289</v>
      </c>
      <c r="AR88" t="str">
        <f t="shared" si="25"/>
        <v>ERJXGNJ302Y</v>
      </c>
      <c r="AT88" t="str">
        <f t="shared" si="26"/>
        <v>technology 3.00K;</v>
      </c>
      <c r="AU88" t="str">
        <f t="shared" si="27"/>
        <v>attribute value '3.00 K';</v>
      </c>
      <c r="AV88" t="str">
        <f t="shared" si="28"/>
        <v>attribute tolerance '5 %';</v>
      </c>
      <c r="AW88" t="str">
        <f t="shared" si="29"/>
        <v>attribute rcwv '9.5 V';</v>
      </c>
      <c r="AX88" t="str">
        <f t="shared" si="30"/>
        <v>attribute max_v '30 V';</v>
      </c>
      <c r="AY88" t="str">
        <f t="shared" si="31"/>
        <v>attribute power_v '0.03 W @ 70 C';</v>
      </c>
      <c r="AZ88" t="str">
        <f t="shared" si="32"/>
        <v>attribute tcr '±200';</v>
      </c>
      <c r="BA88" t="str">
        <f t="shared" si="33"/>
        <v>attribute size '01005';</v>
      </c>
      <c r="BB88" t="str">
        <f t="shared" si="34"/>
        <v>attribute operating_temp '-55 to +125 C';</v>
      </c>
      <c r="BC88" t="str">
        <f t="shared" si="35"/>
        <v>attribute pkg_code '302';</v>
      </c>
      <c r="BD88" t="str">
        <f t="shared" si="36"/>
        <v>attribute aec-q200 '—';</v>
      </c>
      <c r="BF88" t="str">
        <f t="shared" si="37"/>
        <v>attribute mfg 'Panasonic';</v>
      </c>
      <c r="BG88" t="str">
        <f t="shared" si="38"/>
        <v>attribute mpn 'ERJXGNJ302Y';</v>
      </c>
    </row>
    <row r="89" spans="1:59" x14ac:dyDescent="0.3">
      <c r="A89" t="s">
        <v>28</v>
      </c>
      <c r="B89" t="s">
        <v>109</v>
      </c>
      <c r="C89" t="s">
        <v>384</v>
      </c>
      <c r="D89" t="s">
        <v>385</v>
      </c>
      <c r="E89" t="s">
        <v>32</v>
      </c>
      <c r="F89" t="s">
        <v>32</v>
      </c>
      <c r="G89" t="s">
        <v>386</v>
      </c>
      <c r="H89" s="1">
        <v>15000</v>
      </c>
      <c r="I89">
        <v>0.2</v>
      </c>
      <c r="J89">
        <v>0</v>
      </c>
      <c r="K89">
        <v>1</v>
      </c>
      <c r="L89" t="s">
        <v>34</v>
      </c>
      <c r="M89" t="s">
        <v>35</v>
      </c>
      <c r="N89" t="s">
        <v>36</v>
      </c>
      <c r="O89" t="s">
        <v>387</v>
      </c>
      <c r="P89" t="s">
        <v>38</v>
      </c>
      <c r="Q89" t="s">
        <v>39</v>
      </c>
      <c r="R89" t="s">
        <v>40</v>
      </c>
      <c r="S89" t="s">
        <v>41</v>
      </c>
      <c r="T89" t="s">
        <v>243</v>
      </c>
      <c r="U89" t="s">
        <v>43</v>
      </c>
      <c r="V89" t="s">
        <v>44</v>
      </c>
      <c r="W89">
        <v>1005</v>
      </c>
      <c r="X89" t="s">
        <v>41</v>
      </c>
      <c r="Y89" t="s">
        <v>45</v>
      </c>
      <c r="Z89" t="s">
        <v>46</v>
      </c>
      <c r="AA89">
        <v>2</v>
      </c>
      <c r="AB89" t="s">
        <v>41</v>
      </c>
      <c r="AC89" t="str">
        <f t="shared" si="21"/>
        <v>XGN</v>
      </c>
      <c r="AD89" s="3">
        <f t="shared" si="22"/>
        <v>3300</v>
      </c>
      <c r="AE89" s="3" t="str">
        <f t="shared" si="20"/>
        <v>3.30 K</v>
      </c>
      <c r="AF89" t="str">
        <f>SUBSTITUTE(SUBSTITUTE(P89,"±",""),"%"," %")</f>
        <v>5 %</v>
      </c>
      <c r="AG89" t="str">
        <f>ROUND(MIN(SQRT(AD89*VALUE(LEFT(AI89,FIND("W",AI89)-2))),AP89),1)&amp;" V"</f>
        <v>9.9 V</v>
      </c>
      <c r="AH89" t="s">
        <v>5298</v>
      </c>
      <c r="AI89" t="str">
        <f>SUBSTITUTE(LEFT(Q89,FIND("W,",Q89)),"W"," W @ 70 C")</f>
        <v>0.03 W @ 70 C</v>
      </c>
      <c r="AJ89" t="str">
        <f>SUBSTITUTE((SUBSTITUTE(T89,"ppm/°C","")),"/ "," to ")</f>
        <v>±200</v>
      </c>
      <c r="AK89" t="str">
        <f>LEFT(V89,FIND(" ",V89)-1)</f>
        <v>01005</v>
      </c>
      <c r="AL89" t="str">
        <f>SUBSTITUTE(SUBSTITUTE(U89,"°C ~ "," to +"),"°C"," C")</f>
        <v>-55 to +125 C</v>
      </c>
      <c r="AM89" s="2" t="str">
        <f t="shared" si="23"/>
        <v>332</v>
      </c>
      <c r="AN89" t="str">
        <f>IF(X89="-","—","Grade 0")</f>
        <v>—</v>
      </c>
      <c r="AO89" s="2" t="str">
        <f t="shared" si="24"/>
        <v>3301</v>
      </c>
      <c r="AP89">
        <v>15</v>
      </c>
      <c r="AQ89" t="s">
        <v>5289</v>
      </c>
      <c r="AR89" t="str">
        <f t="shared" si="25"/>
        <v>ERJXGNJ332Y</v>
      </c>
      <c r="AT89" t="str">
        <f t="shared" si="26"/>
        <v>technology 3.30K;</v>
      </c>
      <c r="AU89" t="str">
        <f t="shared" si="27"/>
        <v>attribute value '3.30 K';</v>
      </c>
      <c r="AV89" t="str">
        <f t="shared" si="28"/>
        <v>attribute tolerance '5 %';</v>
      </c>
      <c r="AW89" t="str">
        <f t="shared" si="29"/>
        <v>attribute rcwv '9.9 V';</v>
      </c>
      <c r="AX89" t="str">
        <f t="shared" si="30"/>
        <v>attribute max_v '30 V';</v>
      </c>
      <c r="AY89" t="str">
        <f t="shared" si="31"/>
        <v>attribute power_v '0.03 W @ 70 C';</v>
      </c>
      <c r="AZ89" t="str">
        <f t="shared" si="32"/>
        <v>attribute tcr '±200';</v>
      </c>
      <c r="BA89" t="str">
        <f t="shared" si="33"/>
        <v>attribute size '01005';</v>
      </c>
      <c r="BB89" t="str">
        <f t="shared" si="34"/>
        <v>attribute operating_temp '-55 to +125 C';</v>
      </c>
      <c r="BC89" t="str">
        <f t="shared" si="35"/>
        <v>attribute pkg_code '332';</v>
      </c>
      <c r="BD89" t="str">
        <f t="shared" si="36"/>
        <v>attribute aec-q200 '—';</v>
      </c>
      <c r="BF89" t="str">
        <f t="shared" si="37"/>
        <v>attribute mfg 'Panasonic';</v>
      </c>
      <c r="BG89" t="str">
        <f t="shared" si="38"/>
        <v>attribute mpn 'ERJXGNJ332Y';</v>
      </c>
    </row>
    <row r="90" spans="1:59" x14ac:dyDescent="0.3">
      <c r="A90" t="s">
        <v>28</v>
      </c>
      <c r="B90" t="s">
        <v>109</v>
      </c>
      <c r="C90" t="s">
        <v>388</v>
      </c>
      <c r="D90" t="s">
        <v>389</v>
      </c>
      <c r="E90" t="s">
        <v>32</v>
      </c>
      <c r="F90" t="s">
        <v>32</v>
      </c>
      <c r="G90" t="s">
        <v>390</v>
      </c>
      <c r="H90">
        <v>0</v>
      </c>
      <c r="I90">
        <v>2.1000000000000001E-2</v>
      </c>
      <c r="J90">
        <v>0</v>
      </c>
      <c r="K90">
        <v>20000</v>
      </c>
      <c r="L90" t="s">
        <v>50</v>
      </c>
      <c r="M90" t="s">
        <v>35</v>
      </c>
      <c r="N90" t="s">
        <v>36</v>
      </c>
      <c r="O90" t="s">
        <v>391</v>
      </c>
      <c r="P90" t="s">
        <v>38</v>
      </c>
      <c r="Q90" t="s">
        <v>39</v>
      </c>
      <c r="R90" t="s">
        <v>40</v>
      </c>
      <c r="S90" t="s">
        <v>41</v>
      </c>
      <c r="T90" t="s">
        <v>243</v>
      </c>
      <c r="U90" t="s">
        <v>43</v>
      </c>
      <c r="V90" t="s">
        <v>44</v>
      </c>
      <c r="W90">
        <v>1005</v>
      </c>
      <c r="X90" t="s">
        <v>41</v>
      </c>
      <c r="Y90" t="s">
        <v>45</v>
      </c>
      <c r="Z90" t="s">
        <v>46</v>
      </c>
      <c r="AA90">
        <v>2</v>
      </c>
      <c r="AB90" t="s">
        <v>41</v>
      </c>
      <c r="AC90" t="str">
        <f t="shared" si="21"/>
        <v>XGN</v>
      </c>
      <c r="AD90" s="3">
        <f t="shared" si="22"/>
        <v>3600</v>
      </c>
      <c r="AE90" s="3" t="str">
        <f t="shared" si="20"/>
        <v>3.60 K</v>
      </c>
      <c r="AF90" t="str">
        <f>SUBSTITUTE(SUBSTITUTE(P90,"±",""),"%"," %")</f>
        <v>5 %</v>
      </c>
      <c r="AG90" t="str">
        <f>ROUND(MIN(SQRT(AD90*VALUE(LEFT(AI90,FIND("W",AI90)-2))),AP90),1)&amp;" V"</f>
        <v>10.4 V</v>
      </c>
      <c r="AH90" t="s">
        <v>5298</v>
      </c>
      <c r="AI90" t="str">
        <f>SUBSTITUTE(LEFT(Q90,FIND("W,",Q90)),"W"," W @ 70 C")</f>
        <v>0.03 W @ 70 C</v>
      </c>
      <c r="AJ90" t="str">
        <f>SUBSTITUTE((SUBSTITUTE(T90,"ppm/°C","")),"/ "," to ")</f>
        <v>±200</v>
      </c>
      <c r="AK90" t="str">
        <f>LEFT(V90,FIND(" ",V90)-1)</f>
        <v>01005</v>
      </c>
      <c r="AL90" t="str">
        <f>SUBSTITUTE(SUBSTITUTE(U90,"°C ~ "," to +"),"°C"," C")</f>
        <v>-55 to +125 C</v>
      </c>
      <c r="AM90" s="2" t="str">
        <f t="shared" si="23"/>
        <v>362</v>
      </c>
      <c r="AN90" t="str">
        <f>IF(X90="-","—","Grade 0")</f>
        <v>—</v>
      </c>
      <c r="AO90" s="2" t="str">
        <f t="shared" si="24"/>
        <v>3601</v>
      </c>
      <c r="AP90">
        <v>15</v>
      </c>
      <c r="AQ90" t="s">
        <v>5289</v>
      </c>
      <c r="AR90" t="str">
        <f t="shared" si="25"/>
        <v>ERJXGNJ362Y</v>
      </c>
      <c r="AT90" t="str">
        <f t="shared" si="26"/>
        <v>technology 3.60K;</v>
      </c>
      <c r="AU90" t="str">
        <f t="shared" si="27"/>
        <v>attribute value '3.60 K';</v>
      </c>
      <c r="AV90" t="str">
        <f t="shared" si="28"/>
        <v>attribute tolerance '5 %';</v>
      </c>
      <c r="AW90" t="str">
        <f t="shared" si="29"/>
        <v>attribute rcwv '10.4 V';</v>
      </c>
      <c r="AX90" t="str">
        <f t="shared" si="30"/>
        <v>attribute max_v '30 V';</v>
      </c>
      <c r="AY90" t="str">
        <f t="shared" si="31"/>
        <v>attribute power_v '0.03 W @ 70 C';</v>
      </c>
      <c r="AZ90" t="str">
        <f t="shared" si="32"/>
        <v>attribute tcr '±200';</v>
      </c>
      <c r="BA90" t="str">
        <f t="shared" si="33"/>
        <v>attribute size '01005';</v>
      </c>
      <c r="BB90" t="str">
        <f t="shared" si="34"/>
        <v>attribute operating_temp '-55 to +125 C';</v>
      </c>
      <c r="BC90" t="str">
        <f t="shared" si="35"/>
        <v>attribute pkg_code '362';</v>
      </c>
      <c r="BD90" t="str">
        <f t="shared" si="36"/>
        <v>attribute aec-q200 '—';</v>
      </c>
      <c r="BF90" t="str">
        <f t="shared" si="37"/>
        <v>attribute mfg 'Panasonic';</v>
      </c>
      <c r="BG90" t="str">
        <f t="shared" si="38"/>
        <v>attribute mpn 'ERJXGNJ362Y';</v>
      </c>
    </row>
    <row r="91" spans="1:59" x14ac:dyDescent="0.3">
      <c r="A91" t="s">
        <v>28</v>
      </c>
      <c r="B91" t="s">
        <v>109</v>
      </c>
      <c r="C91" t="s">
        <v>392</v>
      </c>
      <c r="D91" t="s">
        <v>393</v>
      </c>
      <c r="E91" t="s">
        <v>32</v>
      </c>
      <c r="F91" t="s">
        <v>32</v>
      </c>
      <c r="G91" t="s">
        <v>394</v>
      </c>
      <c r="H91" s="1">
        <v>14026</v>
      </c>
      <c r="I91">
        <v>0.4</v>
      </c>
      <c r="J91">
        <v>0</v>
      </c>
      <c r="K91">
        <v>1</v>
      </c>
      <c r="L91" t="s">
        <v>34</v>
      </c>
      <c r="M91" t="s">
        <v>35</v>
      </c>
      <c r="N91" t="s">
        <v>36</v>
      </c>
      <c r="O91" t="s">
        <v>395</v>
      </c>
      <c r="P91" t="s">
        <v>38</v>
      </c>
      <c r="Q91" t="s">
        <v>39</v>
      </c>
      <c r="R91" t="s">
        <v>40</v>
      </c>
      <c r="S91" t="s">
        <v>41</v>
      </c>
      <c r="T91" t="s">
        <v>243</v>
      </c>
      <c r="U91" t="s">
        <v>43</v>
      </c>
      <c r="V91" t="s">
        <v>44</v>
      </c>
      <c r="W91">
        <v>1005</v>
      </c>
      <c r="X91" t="s">
        <v>41</v>
      </c>
      <c r="Y91" t="s">
        <v>45</v>
      </c>
      <c r="Z91" t="s">
        <v>46</v>
      </c>
      <c r="AA91">
        <v>2</v>
      </c>
      <c r="AB91" t="s">
        <v>41</v>
      </c>
      <c r="AC91" t="str">
        <f t="shared" si="21"/>
        <v>XGN</v>
      </c>
      <c r="AD91" s="3">
        <f t="shared" si="22"/>
        <v>3900</v>
      </c>
      <c r="AE91" s="3" t="str">
        <f t="shared" si="20"/>
        <v>3.90 K</v>
      </c>
      <c r="AF91" t="str">
        <f>SUBSTITUTE(SUBSTITUTE(P91,"±",""),"%"," %")</f>
        <v>5 %</v>
      </c>
      <c r="AG91" t="str">
        <f>ROUND(MIN(SQRT(AD91*VALUE(LEFT(AI91,FIND("W",AI91)-2))),AP91),1)&amp;" V"</f>
        <v>10.8 V</v>
      </c>
      <c r="AH91" t="s">
        <v>5298</v>
      </c>
      <c r="AI91" t="str">
        <f>SUBSTITUTE(LEFT(Q91,FIND("W,",Q91)),"W"," W @ 70 C")</f>
        <v>0.03 W @ 70 C</v>
      </c>
      <c r="AJ91" t="str">
        <f>SUBSTITUTE((SUBSTITUTE(T91,"ppm/°C","")),"/ "," to ")</f>
        <v>±200</v>
      </c>
      <c r="AK91" t="str">
        <f>LEFT(V91,FIND(" ",V91)-1)</f>
        <v>01005</v>
      </c>
      <c r="AL91" t="str">
        <f>SUBSTITUTE(SUBSTITUTE(U91,"°C ~ "," to +"),"°C"," C")</f>
        <v>-55 to +125 C</v>
      </c>
      <c r="AM91" s="2" t="str">
        <f t="shared" si="23"/>
        <v>392</v>
      </c>
      <c r="AN91" t="str">
        <f>IF(X91="-","—","Grade 0")</f>
        <v>—</v>
      </c>
      <c r="AO91" s="2" t="str">
        <f t="shared" si="24"/>
        <v>3901</v>
      </c>
      <c r="AP91">
        <v>15</v>
      </c>
      <c r="AQ91" t="s">
        <v>5289</v>
      </c>
      <c r="AR91" t="str">
        <f t="shared" si="25"/>
        <v>ERJXGNJ392Y</v>
      </c>
      <c r="AT91" t="str">
        <f t="shared" si="26"/>
        <v>technology 3.90K;</v>
      </c>
      <c r="AU91" t="str">
        <f t="shared" si="27"/>
        <v>attribute value '3.90 K';</v>
      </c>
      <c r="AV91" t="str">
        <f t="shared" si="28"/>
        <v>attribute tolerance '5 %';</v>
      </c>
      <c r="AW91" t="str">
        <f t="shared" si="29"/>
        <v>attribute rcwv '10.8 V';</v>
      </c>
      <c r="AX91" t="str">
        <f t="shared" si="30"/>
        <v>attribute max_v '30 V';</v>
      </c>
      <c r="AY91" t="str">
        <f t="shared" si="31"/>
        <v>attribute power_v '0.03 W @ 70 C';</v>
      </c>
      <c r="AZ91" t="str">
        <f t="shared" si="32"/>
        <v>attribute tcr '±200';</v>
      </c>
      <c r="BA91" t="str">
        <f t="shared" si="33"/>
        <v>attribute size '01005';</v>
      </c>
      <c r="BB91" t="str">
        <f t="shared" si="34"/>
        <v>attribute operating_temp '-55 to +125 C';</v>
      </c>
      <c r="BC91" t="str">
        <f t="shared" si="35"/>
        <v>attribute pkg_code '392';</v>
      </c>
      <c r="BD91" t="str">
        <f t="shared" si="36"/>
        <v>attribute aec-q200 '—';</v>
      </c>
      <c r="BF91" t="str">
        <f t="shared" si="37"/>
        <v>attribute mfg 'Panasonic';</v>
      </c>
      <c r="BG91" t="str">
        <f t="shared" si="38"/>
        <v>attribute mpn 'ERJXGNJ392Y';</v>
      </c>
    </row>
    <row r="92" spans="1:59" x14ac:dyDescent="0.3">
      <c r="A92" t="s">
        <v>28</v>
      </c>
      <c r="B92" t="s">
        <v>109</v>
      </c>
      <c r="C92" t="s">
        <v>396</v>
      </c>
      <c r="D92" t="s">
        <v>397</v>
      </c>
      <c r="E92" t="s">
        <v>32</v>
      </c>
      <c r="F92" t="s">
        <v>32</v>
      </c>
      <c r="G92" t="s">
        <v>398</v>
      </c>
      <c r="H92">
        <v>0</v>
      </c>
      <c r="I92">
        <v>2.1000000000000001E-2</v>
      </c>
      <c r="J92">
        <v>0</v>
      </c>
      <c r="K92">
        <v>20000</v>
      </c>
      <c r="L92" t="s">
        <v>50</v>
      </c>
      <c r="M92" t="s">
        <v>35</v>
      </c>
      <c r="N92" t="s">
        <v>36</v>
      </c>
      <c r="O92" t="s">
        <v>399</v>
      </c>
      <c r="P92" t="s">
        <v>38</v>
      </c>
      <c r="Q92" t="s">
        <v>39</v>
      </c>
      <c r="R92" t="s">
        <v>40</v>
      </c>
      <c r="S92" t="s">
        <v>41</v>
      </c>
      <c r="T92" t="s">
        <v>243</v>
      </c>
      <c r="U92" t="s">
        <v>43</v>
      </c>
      <c r="V92" t="s">
        <v>44</v>
      </c>
      <c r="W92">
        <v>1005</v>
      </c>
      <c r="X92" t="s">
        <v>41</v>
      </c>
      <c r="Y92" t="s">
        <v>45</v>
      </c>
      <c r="Z92" t="s">
        <v>46</v>
      </c>
      <c r="AA92">
        <v>2</v>
      </c>
      <c r="AB92" t="s">
        <v>41</v>
      </c>
      <c r="AC92" t="str">
        <f t="shared" si="21"/>
        <v>XGN</v>
      </c>
      <c r="AD92" s="3">
        <f t="shared" si="22"/>
        <v>4300</v>
      </c>
      <c r="AE92" s="3" t="str">
        <f t="shared" si="20"/>
        <v>4.30 K</v>
      </c>
      <c r="AF92" t="str">
        <f>SUBSTITUTE(SUBSTITUTE(P92,"±",""),"%"," %")</f>
        <v>5 %</v>
      </c>
      <c r="AG92" t="str">
        <f>ROUND(MIN(SQRT(AD92*VALUE(LEFT(AI92,FIND("W",AI92)-2))),AP92),1)&amp;" V"</f>
        <v>11.4 V</v>
      </c>
      <c r="AH92" t="s">
        <v>5298</v>
      </c>
      <c r="AI92" t="str">
        <f>SUBSTITUTE(LEFT(Q92,FIND("W,",Q92)),"W"," W @ 70 C")</f>
        <v>0.03 W @ 70 C</v>
      </c>
      <c r="AJ92" t="str">
        <f>SUBSTITUTE((SUBSTITUTE(T92,"ppm/°C","")),"/ "," to ")</f>
        <v>±200</v>
      </c>
      <c r="AK92" t="str">
        <f>LEFT(V92,FIND(" ",V92)-1)</f>
        <v>01005</v>
      </c>
      <c r="AL92" t="str">
        <f>SUBSTITUTE(SUBSTITUTE(U92,"°C ~ "," to +"),"°C"," C")</f>
        <v>-55 to +125 C</v>
      </c>
      <c r="AM92" s="2" t="str">
        <f t="shared" si="23"/>
        <v>432</v>
      </c>
      <c r="AN92" t="str">
        <f>IF(X92="-","—","Grade 0")</f>
        <v>—</v>
      </c>
      <c r="AO92" s="2" t="str">
        <f t="shared" si="24"/>
        <v>4301</v>
      </c>
      <c r="AP92">
        <v>15</v>
      </c>
      <c r="AQ92" t="s">
        <v>5289</v>
      </c>
      <c r="AR92" t="str">
        <f t="shared" si="25"/>
        <v>ERJXGNJ432Y</v>
      </c>
      <c r="AT92" t="str">
        <f t="shared" si="26"/>
        <v>technology 4.30K;</v>
      </c>
      <c r="AU92" t="str">
        <f t="shared" si="27"/>
        <v>attribute value '4.30 K';</v>
      </c>
      <c r="AV92" t="str">
        <f t="shared" si="28"/>
        <v>attribute tolerance '5 %';</v>
      </c>
      <c r="AW92" t="str">
        <f t="shared" si="29"/>
        <v>attribute rcwv '11.4 V';</v>
      </c>
      <c r="AX92" t="str">
        <f t="shared" si="30"/>
        <v>attribute max_v '30 V';</v>
      </c>
      <c r="AY92" t="str">
        <f t="shared" si="31"/>
        <v>attribute power_v '0.03 W @ 70 C';</v>
      </c>
      <c r="AZ92" t="str">
        <f t="shared" si="32"/>
        <v>attribute tcr '±200';</v>
      </c>
      <c r="BA92" t="str">
        <f t="shared" si="33"/>
        <v>attribute size '01005';</v>
      </c>
      <c r="BB92" t="str">
        <f t="shared" si="34"/>
        <v>attribute operating_temp '-55 to +125 C';</v>
      </c>
      <c r="BC92" t="str">
        <f t="shared" si="35"/>
        <v>attribute pkg_code '432';</v>
      </c>
      <c r="BD92" t="str">
        <f t="shared" si="36"/>
        <v>attribute aec-q200 '—';</v>
      </c>
      <c r="BF92" t="str">
        <f t="shared" si="37"/>
        <v>attribute mfg 'Panasonic';</v>
      </c>
      <c r="BG92" t="str">
        <f t="shared" si="38"/>
        <v>attribute mpn 'ERJXGNJ432Y';</v>
      </c>
    </row>
    <row r="93" spans="1:59" x14ac:dyDescent="0.3">
      <c r="A93" t="s">
        <v>28</v>
      </c>
      <c r="B93" t="s">
        <v>109</v>
      </c>
      <c r="C93" t="s">
        <v>400</v>
      </c>
      <c r="D93" t="s">
        <v>401</v>
      </c>
      <c r="E93" t="s">
        <v>32</v>
      </c>
      <c r="F93" t="s">
        <v>32</v>
      </c>
      <c r="G93" t="s">
        <v>402</v>
      </c>
      <c r="H93" s="1">
        <v>54506</v>
      </c>
      <c r="I93">
        <v>0.2</v>
      </c>
      <c r="J93">
        <v>0</v>
      </c>
      <c r="K93">
        <v>1</v>
      </c>
      <c r="L93" t="s">
        <v>34</v>
      </c>
      <c r="M93" t="s">
        <v>35</v>
      </c>
      <c r="N93" t="s">
        <v>36</v>
      </c>
      <c r="O93" t="s">
        <v>403</v>
      </c>
      <c r="P93" t="s">
        <v>38</v>
      </c>
      <c r="Q93" t="s">
        <v>39</v>
      </c>
      <c r="R93" t="s">
        <v>40</v>
      </c>
      <c r="S93" t="s">
        <v>41</v>
      </c>
      <c r="T93" t="s">
        <v>243</v>
      </c>
      <c r="U93" t="s">
        <v>43</v>
      </c>
      <c r="V93" t="s">
        <v>44</v>
      </c>
      <c r="W93">
        <v>1005</v>
      </c>
      <c r="X93" t="s">
        <v>41</v>
      </c>
      <c r="Y93" t="s">
        <v>45</v>
      </c>
      <c r="Z93" t="s">
        <v>46</v>
      </c>
      <c r="AA93">
        <v>2</v>
      </c>
      <c r="AB93" t="s">
        <v>41</v>
      </c>
      <c r="AC93" t="str">
        <f t="shared" si="21"/>
        <v>XGN</v>
      </c>
      <c r="AD93" s="3">
        <f t="shared" si="22"/>
        <v>4700</v>
      </c>
      <c r="AE93" s="3" t="str">
        <f t="shared" si="20"/>
        <v>4.70 K</v>
      </c>
      <c r="AF93" t="str">
        <f>SUBSTITUTE(SUBSTITUTE(P93,"±",""),"%"," %")</f>
        <v>5 %</v>
      </c>
      <c r="AG93" t="str">
        <f>ROUND(MIN(SQRT(AD93*VALUE(LEFT(AI93,FIND("W",AI93)-2))),AP93),1)&amp;" V"</f>
        <v>11.9 V</v>
      </c>
      <c r="AH93" t="s">
        <v>5298</v>
      </c>
      <c r="AI93" t="str">
        <f>SUBSTITUTE(LEFT(Q93,FIND("W,",Q93)),"W"," W @ 70 C")</f>
        <v>0.03 W @ 70 C</v>
      </c>
      <c r="AJ93" t="str">
        <f>SUBSTITUTE((SUBSTITUTE(T93,"ppm/°C","")),"/ "," to ")</f>
        <v>±200</v>
      </c>
      <c r="AK93" t="str">
        <f>LEFT(V93,FIND(" ",V93)-1)</f>
        <v>01005</v>
      </c>
      <c r="AL93" t="str">
        <f>SUBSTITUTE(SUBSTITUTE(U93,"°C ~ "," to +"),"°C"," C")</f>
        <v>-55 to +125 C</v>
      </c>
      <c r="AM93" s="2" t="str">
        <f t="shared" si="23"/>
        <v>472</v>
      </c>
      <c r="AN93" t="str">
        <f>IF(X93="-","—","Grade 0")</f>
        <v>—</v>
      </c>
      <c r="AO93" s="2" t="str">
        <f t="shared" si="24"/>
        <v>4701</v>
      </c>
      <c r="AP93">
        <v>15</v>
      </c>
      <c r="AQ93" t="s">
        <v>5289</v>
      </c>
      <c r="AR93" t="str">
        <f t="shared" si="25"/>
        <v>ERJXGNJ472Y</v>
      </c>
      <c r="AT93" t="str">
        <f t="shared" si="26"/>
        <v>technology 4.70K;</v>
      </c>
      <c r="AU93" t="str">
        <f t="shared" si="27"/>
        <v>attribute value '4.70 K';</v>
      </c>
      <c r="AV93" t="str">
        <f t="shared" si="28"/>
        <v>attribute tolerance '5 %';</v>
      </c>
      <c r="AW93" t="str">
        <f t="shared" si="29"/>
        <v>attribute rcwv '11.9 V';</v>
      </c>
      <c r="AX93" t="str">
        <f t="shared" si="30"/>
        <v>attribute max_v '30 V';</v>
      </c>
      <c r="AY93" t="str">
        <f t="shared" si="31"/>
        <v>attribute power_v '0.03 W @ 70 C';</v>
      </c>
      <c r="AZ93" t="str">
        <f t="shared" si="32"/>
        <v>attribute tcr '±200';</v>
      </c>
      <c r="BA93" t="str">
        <f t="shared" si="33"/>
        <v>attribute size '01005';</v>
      </c>
      <c r="BB93" t="str">
        <f t="shared" si="34"/>
        <v>attribute operating_temp '-55 to +125 C';</v>
      </c>
      <c r="BC93" t="str">
        <f t="shared" si="35"/>
        <v>attribute pkg_code '472';</v>
      </c>
      <c r="BD93" t="str">
        <f t="shared" si="36"/>
        <v>attribute aec-q200 '—';</v>
      </c>
      <c r="BF93" t="str">
        <f t="shared" si="37"/>
        <v>attribute mfg 'Panasonic';</v>
      </c>
      <c r="BG93" t="str">
        <f t="shared" si="38"/>
        <v>attribute mpn 'ERJXGNJ472Y';</v>
      </c>
    </row>
    <row r="94" spans="1:59" x14ac:dyDescent="0.3">
      <c r="A94" t="s">
        <v>28</v>
      </c>
      <c r="B94" t="s">
        <v>109</v>
      </c>
      <c r="C94" t="s">
        <v>404</v>
      </c>
      <c r="D94" t="s">
        <v>405</v>
      </c>
      <c r="E94" t="s">
        <v>32</v>
      </c>
      <c r="F94" t="s">
        <v>32</v>
      </c>
      <c r="G94" t="s">
        <v>406</v>
      </c>
      <c r="H94">
        <v>0</v>
      </c>
      <c r="I94">
        <v>2.1000000000000001E-2</v>
      </c>
      <c r="J94">
        <v>0</v>
      </c>
      <c r="K94">
        <v>20000</v>
      </c>
      <c r="L94" t="s">
        <v>50</v>
      </c>
      <c r="M94" t="s">
        <v>35</v>
      </c>
      <c r="N94" t="s">
        <v>36</v>
      </c>
      <c r="O94" t="s">
        <v>407</v>
      </c>
      <c r="P94" t="s">
        <v>38</v>
      </c>
      <c r="Q94" t="s">
        <v>39</v>
      </c>
      <c r="R94" t="s">
        <v>40</v>
      </c>
      <c r="S94" t="s">
        <v>41</v>
      </c>
      <c r="T94" t="s">
        <v>243</v>
      </c>
      <c r="U94" t="s">
        <v>43</v>
      </c>
      <c r="V94" t="s">
        <v>44</v>
      </c>
      <c r="W94">
        <v>1005</v>
      </c>
      <c r="X94" t="s">
        <v>41</v>
      </c>
      <c r="Y94" t="s">
        <v>45</v>
      </c>
      <c r="Z94" t="s">
        <v>46</v>
      </c>
      <c r="AA94">
        <v>2</v>
      </c>
      <c r="AB94" t="s">
        <v>41</v>
      </c>
      <c r="AC94" t="str">
        <f t="shared" si="21"/>
        <v>XGN</v>
      </c>
      <c r="AD94" s="3">
        <f t="shared" si="22"/>
        <v>5100</v>
      </c>
      <c r="AE94" s="3" t="str">
        <f t="shared" si="20"/>
        <v>5.10 K</v>
      </c>
      <c r="AF94" t="str">
        <f>SUBSTITUTE(SUBSTITUTE(P94,"±",""),"%"," %")</f>
        <v>5 %</v>
      </c>
      <c r="AG94" t="str">
        <f>ROUND(MIN(SQRT(AD94*VALUE(LEFT(AI94,FIND("W",AI94)-2))),AP94),1)&amp;" V"</f>
        <v>12.4 V</v>
      </c>
      <c r="AH94" t="s">
        <v>5298</v>
      </c>
      <c r="AI94" t="str">
        <f>SUBSTITUTE(LEFT(Q94,FIND("W,",Q94)),"W"," W @ 70 C")</f>
        <v>0.03 W @ 70 C</v>
      </c>
      <c r="AJ94" t="str">
        <f>SUBSTITUTE((SUBSTITUTE(T94,"ppm/°C","")),"/ "," to ")</f>
        <v>±200</v>
      </c>
      <c r="AK94" t="str">
        <f>LEFT(V94,FIND(" ",V94)-1)</f>
        <v>01005</v>
      </c>
      <c r="AL94" t="str">
        <f>SUBSTITUTE(SUBSTITUTE(U94,"°C ~ "," to +"),"°C"," C")</f>
        <v>-55 to +125 C</v>
      </c>
      <c r="AM94" s="2" t="str">
        <f t="shared" si="23"/>
        <v>512</v>
      </c>
      <c r="AN94" t="str">
        <f>IF(X94="-","—","Grade 0")</f>
        <v>—</v>
      </c>
      <c r="AO94" s="2" t="str">
        <f t="shared" si="24"/>
        <v>5101</v>
      </c>
      <c r="AP94">
        <v>15</v>
      </c>
      <c r="AQ94" t="s">
        <v>5289</v>
      </c>
      <c r="AR94" t="str">
        <f t="shared" si="25"/>
        <v>ERJXGNJ512Y</v>
      </c>
      <c r="AT94" t="str">
        <f t="shared" si="26"/>
        <v>technology 5.10K;</v>
      </c>
      <c r="AU94" t="str">
        <f t="shared" si="27"/>
        <v>attribute value '5.10 K';</v>
      </c>
      <c r="AV94" t="str">
        <f t="shared" si="28"/>
        <v>attribute tolerance '5 %';</v>
      </c>
      <c r="AW94" t="str">
        <f t="shared" si="29"/>
        <v>attribute rcwv '12.4 V';</v>
      </c>
      <c r="AX94" t="str">
        <f t="shared" si="30"/>
        <v>attribute max_v '30 V';</v>
      </c>
      <c r="AY94" t="str">
        <f t="shared" si="31"/>
        <v>attribute power_v '0.03 W @ 70 C';</v>
      </c>
      <c r="AZ94" t="str">
        <f t="shared" si="32"/>
        <v>attribute tcr '±200';</v>
      </c>
      <c r="BA94" t="str">
        <f t="shared" si="33"/>
        <v>attribute size '01005';</v>
      </c>
      <c r="BB94" t="str">
        <f t="shared" si="34"/>
        <v>attribute operating_temp '-55 to +125 C';</v>
      </c>
      <c r="BC94" t="str">
        <f t="shared" si="35"/>
        <v>attribute pkg_code '512';</v>
      </c>
      <c r="BD94" t="str">
        <f t="shared" si="36"/>
        <v>attribute aec-q200 '—';</v>
      </c>
      <c r="BF94" t="str">
        <f t="shared" si="37"/>
        <v>attribute mfg 'Panasonic';</v>
      </c>
      <c r="BG94" t="str">
        <f t="shared" si="38"/>
        <v>attribute mpn 'ERJXGNJ512Y';</v>
      </c>
    </row>
    <row r="95" spans="1:59" x14ac:dyDescent="0.3">
      <c r="A95" t="s">
        <v>28</v>
      </c>
      <c r="B95" t="s">
        <v>109</v>
      </c>
      <c r="C95" t="s">
        <v>408</v>
      </c>
      <c r="D95" t="s">
        <v>409</v>
      </c>
      <c r="E95" t="s">
        <v>32</v>
      </c>
      <c r="F95" t="s">
        <v>32</v>
      </c>
      <c r="G95" t="s">
        <v>410</v>
      </c>
      <c r="H95" s="1">
        <v>3927</v>
      </c>
      <c r="I95">
        <v>0.4</v>
      </c>
      <c r="J95">
        <v>0</v>
      </c>
      <c r="K95">
        <v>1</v>
      </c>
      <c r="L95" t="s">
        <v>34</v>
      </c>
      <c r="M95" t="s">
        <v>35</v>
      </c>
      <c r="N95" t="s">
        <v>36</v>
      </c>
      <c r="O95" t="s">
        <v>411</v>
      </c>
      <c r="P95" t="s">
        <v>38</v>
      </c>
      <c r="Q95" t="s">
        <v>39</v>
      </c>
      <c r="R95" t="s">
        <v>40</v>
      </c>
      <c r="S95" t="s">
        <v>41</v>
      </c>
      <c r="T95" t="s">
        <v>243</v>
      </c>
      <c r="U95" t="s">
        <v>43</v>
      </c>
      <c r="V95" t="s">
        <v>44</v>
      </c>
      <c r="W95">
        <v>1005</v>
      </c>
      <c r="X95" t="s">
        <v>41</v>
      </c>
      <c r="Y95" t="s">
        <v>45</v>
      </c>
      <c r="Z95" t="s">
        <v>46</v>
      </c>
      <c r="AA95">
        <v>2</v>
      </c>
      <c r="AB95" t="s">
        <v>41</v>
      </c>
      <c r="AC95" t="str">
        <f t="shared" si="21"/>
        <v>XGN</v>
      </c>
      <c r="AD95" s="3">
        <f t="shared" si="22"/>
        <v>5600</v>
      </c>
      <c r="AE95" s="3" t="str">
        <f t="shared" si="20"/>
        <v>5.60 K</v>
      </c>
      <c r="AF95" t="str">
        <f>SUBSTITUTE(SUBSTITUTE(P95,"±",""),"%"," %")</f>
        <v>5 %</v>
      </c>
      <c r="AG95" t="str">
        <f>ROUND(MIN(SQRT(AD95*VALUE(LEFT(AI95,FIND("W",AI95)-2))),AP95),1)&amp;" V"</f>
        <v>13 V</v>
      </c>
      <c r="AH95" t="s">
        <v>5298</v>
      </c>
      <c r="AI95" t="str">
        <f>SUBSTITUTE(LEFT(Q95,FIND("W,",Q95)),"W"," W @ 70 C")</f>
        <v>0.03 W @ 70 C</v>
      </c>
      <c r="AJ95" t="str">
        <f>SUBSTITUTE((SUBSTITUTE(T95,"ppm/°C","")),"/ "," to ")</f>
        <v>±200</v>
      </c>
      <c r="AK95" t="str">
        <f>LEFT(V95,FIND(" ",V95)-1)</f>
        <v>01005</v>
      </c>
      <c r="AL95" t="str">
        <f>SUBSTITUTE(SUBSTITUTE(U95,"°C ~ "," to +"),"°C"," C")</f>
        <v>-55 to +125 C</v>
      </c>
      <c r="AM95" s="2" t="str">
        <f t="shared" si="23"/>
        <v>562</v>
      </c>
      <c r="AN95" t="str">
        <f>IF(X95="-","—","Grade 0")</f>
        <v>—</v>
      </c>
      <c r="AO95" s="2" t="str">
        <f t="shared" si="24"/>
        <v>5601</v>
      </c>
      <c r="AP95">
        <v>15</v>
      </c>
      <c r="AQ95" t="s">
        <v>5289</v>
      </c>
      <c r="AR95" t="str">
        <f t="shared" si="25"/>
        <v>ERJXGNJ562Y</v>
      </c>
      <c r="AT95" t="str">
        <f t="shared" si="26"/>
        <v>technology 5.60K;</v>
      </c>
      <c r="AU95" t="str">
        <f t="shared" si="27"/>
        <v>attribute value '5.60 K';</v>
      </c>
      <c r="AV95" t="str">
        <f t="shared" si="28"/>
        <v>attribute tolerance '5 %';</v>
      </c>
      <c r="AW95" t="str">
        <f t="shared" si="29"/>
        <v>attribute rcwv '13 V';</v>
      </c>
      <c r="AX95" t="str">
        <f t="shared" si="30"/>
        <v>attribute max_v '30 V';</v>
      </c>
      <c r="AY95" t="str">
        <f t="shared" si="31"/>
        <v>attribute power_v '0.03 W @ 70 C';</v>
      </c>
      <c r="AZ95" t="str">
        <f t="shared" si="32"/>
        <v>attribute tcr '±200';</v>
      </c>
      <c r="BA95" t="str">
        <f t="shared" si="33"/>
        <v>attribute size '01005';</v>
      </c>
      <c r="BB95" t="str">
        <f t="shared" si="34"/>
        <v>attribute operating_temp '-55 to +125 C';</v>
      </c>
      <c r="BC95" t="str">
        <f t="shared" si="35"/>
        <v>attribute pkg_code '562';</v>
      </c>
      <c r="BD95" t="str">
        <f t="shared" si="36"/>
        <v>attribute aec-q200 '—';</v>
      </c>
      <c r="BF95" t="str">
        <f t="shared" si="37"/>
        <v>attribute mfg 'Panasonic';</v>
      </c>
      <c r="BG95" t="str">
        <f t="shared" si="38"/>
        <v>attribute mpn 'ERJXGNJ562Y';</v>
      </c>
    </row>
    <row r="96" spans="1:59" x14ac:dyDescent="0.3">
      <c r="A96" t="s">
        <v>28</v>
      </c>
      <c r="B96" t="s">
        <v>109</v>
      </c>
      <c r="C96" t="s">
        <v>412</v>
      </c>
      <c r="D96" t="s">
        <v>413</v>
      </c>
      <c r="E96" t="s">
        <v>32</v>
      </c>
      <c r="F96" t="s">
        <v>32</v>
      </c>
      <c r="G96" t="s">
        <v>414</v>
      </c>
      <c r="H96">
        <v>0</v>
      </c>
      <c r="I96">
        <v>2.1000000000000001E-2</v>
      </c>
      <c r="J96">
        <v>0</v>
      </c>
      <c r="K96">
        <v>20000</v>
      </c>
      <c r="L96" t="s">
        <v>50</v>
      </c>
      <c r="M96" t="s">
        <v>35</v>
      </c>
      <c r="N96" t="s">
        <v>36</v>
      </c>
      <c r="O96" t="s">
        <v>415</v>
      </c>
      <c r="P96" t="s">
        <v>38</v>
      </c>
      <c r="Q96" t="s">
        <v>39</v>
      </c>
      <c r="R96" t="s">
        <v>40</v>
      </c>
      <c r="S96" t="s">
        <v>41</v>
      </c>
      <c r="T96" t="s">
        <v>243</v>
      </c>
      <c r="U96" t="s">
        <v>43</v>
      </c>
      <c r="V96" t="s">
        <v>44</v>
      </c>
      <c r="W96">
        <v>1005</v>
      </c>
      <c r="X96" t="s">
        <v>41</v>
      </c>
      <c r="Y96" t="s">
        <v>45</v>
      </c>
      <c r="Z96" t="s">
        <v>46</v>
      </c>
      <c r="AA96">
        <v>2</v>
      </c>
      <c r="AB96" t="s">
        <v>41</v>
      </c>
      <c r="AC96" t="str">
        <f t="shared" si="21"/>
        <v>XGN</v>
      </c>
      <c r="AD96" s="3">
        <f t="shared" si="22"/>
        <v>6200</v>
      </c>
      <c r="AE96" s="3" t="str">
        <f t="shared" si="20"/>
        <v>6.20 K</v>
      </c>
      <c r="AF96" t="str">
        <f>SUBSTITUTE(SUBSTITUTE(P96,"±",""),"%"," %")</f>
        <v>5 %</v>
      </c>
      <c r="AG96" t="str">
        <f>ROUND(MIN(SQRT(AD96*VALUE(LEFT(AI96,FIND("W",AI96)-2))),AP96),1)&amp;" V"</f>
        <v>13.6 V</v>
      </c>
      <c r="AH96" t="s">
        <v>5298</v>
      </c>
      <c r="AI96" t="str">
        <f>SUBSTITUTE(LEFT(Q96,FIND("W,",Q96)),"W"," W @ 70 C")</f>
        <v>0.03 W @ 70 C</v>
      </c>
      <c r="AJ96" t="str">
        <f>SUBSTITUTE((SUBSTITUTE(T96,"ppm/°C","")),"/ "," to ")</f>
        <v>±200</v>
      </c>
      <c r="AK96" t="str">
        <f>LEFT(V96,FIND(" ",V96)-1)</f>
        <v>01005</v>
      </c>
      <c r="AL96" t="str">
        <f>SUBSTITUTE(SUBSTITUTE(U96,"°C ~ "," to +"),"°C"," C")</f>
        <v>-55 to +125 C</v>
      </c>
      <c r="AM96" s="2" t="str">
        <f t="shared" si="23"/>
        <v>622</v>
      </c>
      <c r="AN96" t="str">
        <f>IF(X96="-","—","Grade 0")</f>
        <v>—</v>
      </c>
      <c r="AO96" s="2" t="str">
        <f t="shared" si="24"/>
        <v>6201</v>
      </c>
      <c r="AP96">
        <v>15</v>
      </c>
      <c r="AQ96" t="s">
        <v>5289</v>
      </c>
      <c r="AR96" t="str">
        <f t="shared" si="25"/>
        <v>ERJXGNJ622Y</v>
      </c>
      <c r="AT96" t="str">
        <f t="shared" si="26"/>
        <v>technology 6.20K;</v>
      </c>
      <c r="AU96" t="str">
        <f t="shared" si="27"/>
        <v>attribute value '6.20 K';</v>
      </c>
      <c r="AV96" t="str">
        <f t="shared" si="28"/>
        <v>attribute tolerance '5 %';</v>
      </c>
      <c r="AW96" t="str">
        <f t="shared" si="29"/>
        <v>attribute rcwv '13.6 V';</v>
      </c>
      <c r="AX96" t="str">
        <f t="shared" si="30"/>
        <v>attribute max_v '30 V';</v>
      </c>
      <c r="AY96" t="str">
        <f t="shared" si="31"/>
        <v>attribute power_v '0.03 W @ 70 C';</v>
      </c>
      <c r="AZ96" t="str">
        <f t="shared" si="32"/>
        <v>attribute tcr '±200';</v>
      </c>
      <c r="BA96" t="str">
        <f t="shared" si="33"/>
        <v>attribute size '01005';</v>
      </c>
      <c r="BB96" t="str">
        <f t="shared" si="34"/>
        <v>attribute operating_temp '-55 to +125 C';</v>
      </c>
      <c r="BC96" t="str">
        <f t="shared" si="35"/>
        <v>attribute pkg_code '622';</v>
      </c>
      <c r="BD96" t="str">
        <f t="shared" si="36"/>
        <v>attribute aec-q200 '—';</v>
      </c>
      <c r="BF96" t="str">
        <f t="shared" si="37"/>
        <v>attribute mfg 'Panasonic';</v>
      </c>
      <c r="BG96" t="str">
        <f t="shared" si="38"/>
        <v>attribute mpn 'ERJXGNJ622Y';</v>
      </c>
    </row>
    <row r="97" spans="1:59" x14ac:dyDescent="0.3">
      <c r="A97" t="s">
        <v>28</v>
      </c>
      <c r="B97" t="s">
        <v>109</v>
      </c>
      <c r="C97" t="s">
        <v>416</v>
      </c>
      <c r="D97" t="s">
        <v>417</v>
      </c>
      <c r="E97" t="s">
        <v>32</v>
      </c>
      <c r="F97" t="s">
        <v>32</v>
      </c>
      <c r="G97" t="s">
        <v>418</v>
      </c>
      <c r="H97" s="1">
        <v>28011</v>
      </c>
      <c r="I97">
        <v>0.4</v>
      </c>
      <c r="J97">
        <v>0</v>
      </c>
      <c r="K97">
        <v>1</v>
      </c>
      <c r="L97" t="s">
        <v>34</v>
      </c>
      <c r="M97" t="s">
        <v>35</v>
      </c>
      <c r="N97" t="s">
        <v>36</v>
      </c>
      <c r="O97" t="s">
        <v>419</v>
      </c>
      <c r="P97" t="s">
        <v>38</v>
      </c>
      <c r="Q97" t="s">
        <v>39</v>
      </c>
      <c r="R97" t="s">
        <v>40</v>
      </c>
      <c r="S97" t="s">
        <v>41</v>
      </c>
      <c r="T97" t="s">
        <v>243</v>
      </c>
      <c r="U97" t="s">
        <v>43</v>
      </c>
      <c r="V97" t="s">
        <v>44</v>
      </c>
      <c r="W97">
        <v>1005</v>
      </c>
      <c r="X97" t="s">
        <v>41</v>
      </c>
      <c r="Y97" t="s">
        <v>45</v>
      </c>
      <c r="Z97" t="s">
        <v>46</v>
      </c>
      <c r="AA97">
        <v>2</v>
      </c>
      <c r="AB97" t="s">
        <v>41</v>
      </c>
      <c r="AC97" t="str">
        <f t="shared" si="21"/>
        <v>XGN</v>
      </c>
      <c r="AD97" s="3">
        <f t="shared" si="22"/>
        <v>6800</v>
      </c>
      <c r="AE97" s="3" t="str">
        <f t="shared" si="20"/>
        <v>6.80 K</v>
      </c>
      <c r="AF97" t="str">
        <f>SUBSTITUTE(SUBSTITUTE(P97,"±",""),"%"," %")</f>
        <v>5 %</v>
      </c>
      <c r="AG97" t="str">
        <f>ROUND(MIN(SQRT(AD97*VALUE(LEFT(AI97,FIND("W",AI97)-2))),AP97),1)&amp;" V"</f>
        <v>14.3 V</v>
      </c>
      <c r="AH97" t="s">
        <v>5298</v>
      </c>
      <c r="AI97" t="str">
        <f>SUBSTITUTE(LEFT(Q97,FIND("W,",Q97)),"W"," W @ 70 C")</f>
        <v>0.03 W @ 70 C</v>
      </c>
      <c r="AJ97" t="str">
        <f>SUBSTITUTE((SUBSTITUTE(T97,"ppm/°C","")),"/ "," to ")</f>
        <v>±200</v>
      </c>
      <c r="AK97" t="str">
        <f>LEFT(V97,FIND(" ",V97)-1)</f>
        <v>01005</v>
      </c>
      <c r="AL97" t="str">
        <f>SUBSTITUTE(SUBSTITUTE(U97,"°C ~ "," to +"),"°C"," C")</f>
        <v>-55 to +125 C</v>
      </c>
      <c r="AM97" s="2" t="str">
        <f t="shared" si="23"/>
        <v>682</v>
      </c>
      <c r="AN97" t="str">
        <f>IF(X97="-","—","Grade 0")</f>
        <v>—</v>
      </c>
      <c r="AO97" s="2" t="str">
        <f t="shared" si="24"/>
        <v>6801</v>
      </c>
      <c r="AP97">
        <v>15</v>
      </c>
      <c r="AQ97" t="s">
        <v>5289</v>
      </c>
      <c r="AR97" t="str">
        <f t="shared" si="25"/>
        <v>ERJXGNJ682Y</v>
      </c>
      <c r="AT97" t="str">
        <f t="shared" si="26"/>
        <v>technology 6.80K;</v>
      </c>
      <c r="AU97" t="str">
        <f t="shared" si="27"/>
        <v>attribute value '6.80 K';</v>
      </c>
      <c r="AV97" t="str">
        <f t="shared" si="28"/>
        <v>attribute tolerance '5 %';</v>
      </c>
      <c r="AW97" t="str">
        <f t="shared" si="29"/>
        <v>attribute rcwv '14.3 V';</v>
      </c>
      <c r="AX97" t="str">
        <f t="shared" si="30"/>
        <v>attribute max_v '30 V';</v>
      </c>
      <c r="AY97" t="str">
        <f t="shared" si="31"/>
        <v>attribute power_v '0.03 W @ 70 C';</v>
      </c>
      <c r="AZ97" t="str">
        <f t="shared" si="32"/>
        <v>attribute tcr '±200';</v>
      </c>
      <c r="BA97" t="str">
        <f t="shared" si="33"/>
        <v>attribute size '01005';</v>
      </c>
      <c r="BB97" t="str">
        <f t="shared" si="34"/>
        <v>attribute operating_temp '-55 to +125 C';</v>
      </c>
      <c r="BC97" t="str">
        <f t="shared" si="35"/>
        <v>attribute pkg_code '682';</v>
      </c>
      <c r="BD97" t="str">
        <f t="shared" si="36"/>
        <v>attribute aec-q200 '—';</v>
      </c>
      <c r="BF97" t="str">
        <f t="shared" si="37"/>
        <v>attribute mfg 'Panasonic';</v>
      </c>
      <c r="BG97" t="str">
        <f t="shared" si="38"/>
        <v>attribute mpn 'ERJXGNJ682Y';</v>
      </c>
    </row>
    <row r="98" spans="1:59" x14ac:dyDescent="0.3">
      <c r="A98" t="s">
        <v>28</v>
      </c>
      <c r="B98" t="s">
        <v>109</v>
      </c>
      <c r="C98" t="s">
        <v>420</v>
      </c>
      <c r="D98" t="s">
        <v>421</v>
      </c>
      <c r="E98" t="s">
        <v>32</v>
      </c>
      <c r="F98" t="s">
        <v>32</v>
      </c>
      <c r="G98" t="s">
        <v>422</v>
      </c>
      <c r="H98">
        <v>0</v>
      </c>
      <c r="I98">
        <v>2.1000000000000001E-2</v>
      </c>
      <c r="J98">
        <v>0</v>
      </c>
      <c r="K98">
        <v>20000</v>
      </c>
      <c r="L98" t="s">
        <v>50</v>
      </c>
      <c r="M98" t="s">
        <v>35</v>
      </c>
      <c r="N98" t="s">
        <v>36</v>
      </c>
      <c r="O98" t="s">
        <v>423</v>
      </c>
      <c r="P98" t="s">
        <v>38</v>
      </c>
      <c r="Q98" t="s">
        <v>39</v>
      </c>
      <c r="R98" t="s">
        <v>40</v>
      </c>
      <c r="S98" t="s">
        <v>41</v>
      </c>
      <c r="T98" t="s">
        <v>243</v>
      </c>
      <c r="U98" t="s">
        <v>43</v>
      </c>
      <c r="V98" t="s">
        <v>44</v>
      </c>
      <c r="W98">
        <v>1005</v>
      </c>
      <c r="X98" t="s">
        <v>41</v>
      </c>
      <c r="Y98" t="s">
        <v>45</v>
      </c>
      <c r="Z98" t="s">
        <v>46</v>
      </c>
      <c r="AA98">
        <v>2</v>
      </c>
      <c r="AB98" t="s">
        <v>41</v>
      </c>
      <c r="AC98" t="str">
        <f t="shared" si="21"/>
        <v>XGN</v>
      </c>
      <c r="AD98" s="3">
        <f t="shared" si="22"/>
        <v>7500</v>
      </c>
      <c r="AE98" s="3" t="str">
        <f t="shared" si="20"/>
        <v>7.50 K</v>
      </c>
      <c r="AF98" t="str">
        <f>SUBSTITUTE(SUBSTITUTE(P98,"±",""),"%"," %")</f>
        <v>5 %</v>
      </c>
      <c r="AG98" t="str">
        <f>ROUND(MIN(SQRT(AD98*VALUE(LEFT(AI98,FIND("W",AI98)-2))),AP98),1)&amp;" V"</f>
        <v>15 V</v>
      </c>
      <c r="AH98" t="s">
        <v>5298</v>
      </c>
      <c r="AI98" t="str">
        <f>SUBSTITUTE(LEFT(Q98,FIND("W,",Q98)),"W"," W @ 70 C")</f>
        <v>0.03 W @ 70 C</v>
      </c>
      <c r="AJ98" t="str">
        <f>SUBSTITUTE((SUBSTITUTE(T98,"ppm/°C","")),"/ "," to ")</f>
        <v>±200</v>
      </c>
      <c r="AK98" t="str">
        <f>LEFT(V98,FIND(" ",V98)-1)</f>
        <v>01005</v>
      </c>
      <c r="AL98" t="str">
        <f>SUBSTITUTE(SUBSTITUTE(U98,"°C ~ "," to +"),"°C"," C")</f>
        <v>-55 to +125 C</v>
      </c>
      <c r="AM98" s="2" t="str">
        <f t="shared" si="23"/>
        <v>752</v>
      </c>
      <c r="AN98" t="str">
        <f>IF(X98="-","—","Grade 0")</f>
        <v>—</v>
      </c>
      <c r="AO98" s="2" t="str">
        <f t="shared" si="24"/>
        <v>7501</v>
      </c>
      <c r="AP98">
        <v>15</v>
      </c>
      <c r="AQ98" t="s">
        <v>5289</v>
      </c>
      <c r="AR98" t="str">
        <f t="shared" si="25"/>
        <v>ERJXGNJ752Y</v>
      </c>
      <c r="AT98" t="str">
        <f t="shared" si="26"/>
        <v>technology 7.50K;</v>
      </c>
      <c r="AU98" t="str">
        <f t="shared" si="27"/>
        <v>attribute value '7.50 K';</v>
      </c>
      <c r="AV98" t="str">
        <f t="shared" si="28"/>
        <v>attribute tolerance '5 %';</v>
      </c>
      <c r="AW98" t="str">
        <f t="shared" si="29"/>
        <v>attribute rcwv '15 V';</v>
      </c>
      <c r="AX98" t="str">
        <f t="shared" si="30"/>
        <v>attribute max_v '30 V';</v>
      </c>
      <c r="AY98" t="str">
        <f t="shared" si="31"/>
        <v>attribute power_v '0.03 W @ 70 C';</v>
      </c>
      <c r="AZ98" t="str">
        <f t="shared" si="32"/>
        <v>attribute tcr '±200';</v>
      </c>
      <c r="BA98" t="str">
        <f t="shared" si="33"/>
        <v>attribute size '01005';</v>
      </c>
      <c r="BB98" t="str">
        <f t="shared" si="34"/>
        <v>attribute operating_temp '-55 to +125 C';</v>
      </c>
      <c r="BC98" t="str">
        <f t="shared" si="35"/>
        <v>attribute pkg_code '752';</v>
      </c>
      <c r="BD98" t="str">
        <f t="shared" si="36"/>
        <v>attribute aec-q200 '—';</v>
      </c>
      <c r="BF98" t="str">
        <f t="shared" si="37"/>
        <v>attribute mfg 'Panasonic';</v>
      </c>
      <c r="BG98" t="str">
        <f t="shared" si="38"/>
        <v>attribute mpn 'ERJXGNJ752Y';</v>
      </c>
    </row>
    <row r="99" spans="1:59" x14ac:dyDescent="0.3">
      <c r="A99" t="s">
        <v>28</v>
      </c>
      <c r="B99" t="s">
        <v>109</v>
      </c>
      <c r="C99" t="s">
        <v>424</v>
      </c>
      <c r="D99" t="s">
        <v>425</v>
      </c>
      <c r="E99" t="s">
        <v>32</v>
      </c>
      <c r="F99" t="s">
        <v>32</v>
      </c>
      <c r="G99" t="s">
        <v>426</v>
      </c>
      <c r="H99" s="1">
        <v>9060</v>
      </c>
      <c r="I99">
        <v>0.41</v>
      </c>
      <c r="J99">
        <v>0</v>
      </c>
      <c r="K99">
        <v>1</v>
      </c>
      <c r="L99" t="s">
        <v>34</v>
      </c>
      <c r="M99" t="s">
        <v>35</v>
      </c>
      <c r="N99" t="s">
        <v>36</v>
      </c>
      <c r="O99" t="s">
        <v>427</v>
      </c>
      <c r="P99" t="s">
        <v>38</v>
      </c>
      <c r="Q99" t="s">
        <v>39</v>
      </c>
      <c r="R99" t="s">
        <v>40</v>
      </c>
      <c r="S99" t="s">
        <v>41</v>
      </c>
      <c r="T99" t="s">
        <v>243</v>
      </c>
      <c r="U99" t="s">
        <v>43</v>
      </c>
      <c r="V99" t="s">
        <v>44</v>
      </c>
      <c r="W99">
        <v>1005</v>
      </c>
      <c r="X99" t="s">
        <v>41</v>
      </c>
      <c r="Y99" t="s">
        <v>45</v>
      </c>
      <c r="Z99" t="s">
        <v>46</v>
      </c>
      <c r="AA99">
        <v>2</v>
      </c>
      <c r="AB99" t="s">
        <v>41</v>
      </c>
      <c r="AC99" t="str">
        <f t="shared" si="21"/>
        <v>XGN</v>
      </c>
      <c r="AD99" s="3">
        <f t="shared" si="22"/>
        <v>8200</v>
      </c>
      <c r="AE99" s="3" t="str">
        <f t="shared" si="20"/>
        <v>8.20 K</v>
      </c>
      <c r="AF99" t="str">
        <f>SUBSTITUTE(SUBSTITUTE(P99,"±",""),"%"," %")</f>
        <v>5 %</v>
      </c>
      <c r="AG99" t="str">
        <f>ROUND(MIN(SQRT(AD99*VALUE(LEFT(AI99,FIND("W",AI99)-2))),AP99),1)&amp;" V"</f>
        <v>15 V</v>
      </c>
      <c r="AH99" t="s">
        <v>5298</v>
      </c>
      <c r="AI99" t="str">
        <f>SUBSTITUTE(LEFT(Q99,FIND("W,",Q99)),"W"," W @ 70 C")</f>
        <v>0.03 W @ 70 C</v>
      </c>
      <c r="AJ99" t="str">
        <f>SUBSTITUTE((SUBSTITUTE(T99,"ppm/°C","")),"/ "," to ")</f>
        <v>±200</v>
      </c>
      <c r="AK99" t="str">
        <f>LEFT(V99,FIND(" ",V99)-1)</f>
        <v>01005</v>
      </c>
      <c r="AL99" t="str">
        <f>SUBSTITUTE(SUBSTITUTE(U99,"°C ~ "," to +"),"°C"," C")</f>
        <v>-55 to +125 C</v>
      </c>
      <c r="AM99" s="2" t="str">
        <f t="shared" si="23"/>
        <v>822</v>
      </c>
      <c r="AN99" t="str">
        <f>IF(X99="-","—","Grade 0")</f>
        <v>—</v>
      </c>
      <c r="AO99" s="2" t="str">
        <f t="shared" si="24"/>
        <v>8201</v>
      </c>
      <c r="AP99">
        <v>15</v>
      </c>
      <c r="AQ99" t="s">
        <v>5289</v>
      </c>
      <c r="AR99" t="str">
        <f t="shared" si="25"/>
        <v>ERJXGNJ822Y</v>
      </c>
      <c r="AT99" t="str">
        <f t="shared" si="26"/>
        <v>technology 8.20K;</v>
      </c>
      <c r="AU99" t="str">
        <f t="shared" si="27"/>
        <v>attribute value '8.20 K';</v>
      </c>
      <c r="AV99" t="str">
        <f t="shared" si="28"/>
        <v>attribute tolerance '5 %';</v>
      </c>
      <c r="AW99" t="str">
        <f t="shared" si="29"/>
        <v>attribute rcwv '15 V';</v>
      </c>
      <c r="AX99" t="str">
        <f t="shared" si="30"/>
        <v>attribute max_v '30 V';</v>
      </c>
      <c r="AY99" t="str">
        <f t="shared" si="31"/>
        <v>attribute power_v '0.03 W @ 70 C';</v>
      </c>
      <c r="AZ99" t="str">
        <f t="shared" si="32"/>
        <v>attribute tcr '±200';</v>
      </c>
      <c r="BA99" t="str">
        <f t="shared" si="33"/>
        <v>attribute size '01005';</v>
      </c>
      <c r="BB99" t="str">
        <f t="shared" si="34"/>
        <v>attribute operating_temp '-55 to +125 C';</v>
      </c>
      <c r="BC99" t="str">
        <f t="shared" si="35"/>
        <v>attribute pkg_code '822';</v>
      </c>
      <c r="BD99" t="str">
        <f t="shared" si="36"/>
        <v>attribute aec-q200 '—';</v>
      </c>
      <c r="BF99" t="str">
        <f t="shared" si="37"/>
        <v>attribute mfg 'Panasonic';</v>
      </c>
      <c r="BG99" t="str">
        <f t="shared" si="38"/>
        <v>attribute mpn 'ERJXGNJ822Y';</v>
      </c>
    </row>
    <row r="100" spans="1:59" x14ac:dyDescent="0.3">
      <c r="A100" t="s">
        <v>28</v>
      </c>
      <c r="B100" t="s">
        <v>109</v>
      </c>
      <c r="C100" t="s">
        <v>428</v>
      </c>
      <c r="D100" t="s">
        <v>429</v>
      </c>
      <c r="E100" t="s">
        <v>32</v>
      </c>
      <c r="F100" t="s">
        <v>32</v>
      </c>
      <c r="G100" t="s">
        <v>430</v>
      </c>
      <c r="H100">
        <v>0</v>
      </c>
      <c r="I100">
        <v>2.1000000000000001E-2</v>
      </c>
      <c r="J100">
        <v>0</v>
      </c>
      <c r="K100">
        <v>20000</v>
      </c>
      <c r="L100" t="s">
        <v>50</v>
      </c>
      <c r="M100" t="s">
        <v>35</v>
      </c>
      <c r="N100" t="s">
        <v>36</v>
      </c>
      <c r="O100" t="s">
        <v>431</v>
      </c>
      <c r="P100" t="s">
        <v>38</v>
      </c>
      <c r="Q100" t="s">
        <v>39</v>
      </c>
      <c r="R100" t="s">
        <v>40</v>
      </c>
      <c r="S100" t="s">
        <v>41</v>
      </c>
      <c r="T100" t="s">
        <v>243</v>
      </c>
      <c r="U100" t="s">
        <v>43</v>
      </c>
      <c r="V100" t="s">
        <v>44</v>
      </c>
      <c r="W100">
        <v>1005</v>
      </c>
      <c r="X100" t="s">
        <v>41</v>
      </c>
      <c r="Y100" t="s">
        <v>45</v>
      </c>
      <c r="Z100" t="s">
        <v>46</v>
      </c>
      <c r="AA100">
        <v>2</v>
      </c>
      <c r="AB100" t="s">
        <v>41</v>
      </c>
      <c r="AC100" t="str">
        <f t="shared" si="21"/>
        <v>XGN</v>
      </c>
      <c r="AD100" s="3">
        <f t="shared" si="22"/>
        <v>9100</v>
      </c>
      <c r="AE100" s="3" t="str">
        <f t="shared" si="20"/>
        <v>9.10 K</v>
      </c>
      <c r="AF100" t="str">
        <f>SUBSTITUTE(SUBSTITUTE(P100,"±",""),"%"," %")</f>
        <v>5 %</v>
      </c>
      <c r="AG100" t="str">
        <f>ROUND(MIN(SQRT(AD100*VALUE(LEFT(AI100,FIND("W",AI100)-2))),AP100),1)&amp;" V"</f>
        <v>15 V</v>
      </c>
      <c r="AH100" t="s">
        <v>5298</v>
      </c>
      <c r="AI100" t="str">
        <f>SUBSTITUTE(LEFT(Q100,FIND("W,",Q100)),"W"," W @ 70 C")</f>
        <v>0.03 W @ 70 C</v>
      </c>
      <c r="AJ100" t="str">
        <f>SUBSTITUTE((SUBSTITUTE(T100,"ppm/°C","")),"/ "," to ")</f>
        <v>±200</v>
      </c>
      <c r="AK100" t="str">
        <f>LEFT(V100,FIND(" ",V100)-1)</f>
        <v>01005</v>
      </c>
      <c r="AL100" t="str">
        <f>SUBSTITUTE(SUBSTITUTE(U100,"°C ~ "," to +"),"°C"," C")</f>
        <v>-55 to +125 C</v>
      </c>
      <c r="AM100" s="2" t="str">
        <f t="shared" si="23"/>
        <v>912</v>
      </c>
      <c r="AN100" t="str">
        <f>IF(X100="-","—","Grade 0")</f>
        <v>—</v>
      </c>
      <c r="AO100" s="2" t="str">
        <f t="shared" si="24"/>
        <v>9101</v>
      </c>
      <c r="AP100">
        <v>15</v>
      </c>
      <c r="AQ100" t="s">
        <v>5289</v>
      </c>
      <c r="AR100" t="str">
        <f t="shared" si="25"/>
        <v>ERJXGNJ912Y</v>
      </c>
      <c r="AT100" t="str">
        <f t="shared" si="26"/>
        <v>technology 9.10K;</v>
      </c>
      <c r="AU100" t="str">
        <f t="shared" si="27"/>
        <v>attribute value '9.10 K';</v>
      </c>
      <c r="AV100" t="str">
        <f t="shared" si="28"/>
        <v>attribute tolerance '5 %';</v>
      </c>
      <c r="AW100" t="str">
        <f t="shared" si="29"/>
        <v>attribute rcwv '15 V';</v>
      </c>
      <c r="AX100" t="str">
        <f t="shared" si="30"/>
        <v>attribute max_v '30 V';</v>
      </c>
      <c r="AY100" t="str">
        <f t="shared" si="31"/>
        <v>attribute power_v '0.03 W @ 70 C';</v>
      </c>
      <c r="AZ100" t="str">
        <f t="shared" si="32"/>
        <v>attribute tcr '±200';</v>
      </c>
      <c r="BA100" t="str">
        <f t="shared" si="33"/>
        <v>attribute size '01005';</v>
      </c>
      <c r="BB100" t="str">
        <f t="shared" si="34"/>
        <v>attribute operating_temp '-55 to +125 C';</v>
      </c>
      <c r="BC100" t="str">
        <f t="shared" si="35"/>
        <v>attribute pkg_code '912';</v>
      </c>
      <c r="BD100" t="str">
        <f t="shared" si="36"/>
        <v>attribute aec-q200 '—';</v>
      </c>
      <c r="BF100" t="str">
        <f t="shared" si="37"/>
        <v>attribute mfg 'Panasonic';</v>
      </c>
      <c r="BG100" t="str">
        <f t="shared" si="38"/>
        <v>attribute mpn 'ERJXGNJ912Y';</v>
      </c>
    </row>
    <row r="101" spans="1:59" x14ac:dyDescent="0.3">
      <c r="A101" t="s">
        <v>28</v>
      </c>
      <c r="B101" t="s">
        <v>109</v>
      </c>
      <c r="C101" t="s">
        <v>432</v>
      </c>
      <c r="D101" t="s">
        <v>433</v>
      </c>
      <c r="E101" t="s">
        <v>32</v>
      </c>
      <c r="F101" t="s">
        <v>32</v>
      </c>
      <c r="G101" t="s">
        <v>434</v>
      </c>
      <c r="H101" s="1">
        <v>551738</v>
      </c>
      <c r="I101">
        <v>0.2</v>
      </c>
      <c r="J101">
        <v>0</v>
      </c>
      <c r="K101">
        <v>1</v>
      </c>
      <c r="L101" t="s">
        <v>34</v>
      </c>
      <c r="M101" t="s">
        <v>35</v>
      </c>
      <c r="N101" t="s">
        <v>36</v>
      </c>
      <c r="O101" t="s">
        <v>435</v>
      </c>
      <c r="P101" t="s">
        <v>38</v>
      </c>
      <c r="Q101" t="s">
        <v>39</v>
      </c>
      <c r="R101" t="s">
        <v>40</v>
      </c>
      <c r="S101" t="s">
        <v>41</v>
      </c>
      <c r="T101" t="s">
        <v>243</v>
      </c>
      <c r="U101" t="s">
        <v>43</v>
      </c>
      <c r="V101" t="s">
        <v>44</v>
      </c>
      <c r="W101">
        <v>1005</v>
      </c>
      <c r="X101" t="s">
        <v>41</v>
      </c>
      <c r="Y101" t="s">
        <v>45</v>
      </c>
      <c r="Z101" t="s">
        <v>46</v>
      </c>
      <c r="AA101">
        <v>2</v>
      </c>
      <c r="AB101" t="s">
        <v>41</v>
      </c>
      <c r="AC101" t="str">
        <f t="shared" si="21"/>
        <v>XGN</v>
      </c>
      <c r="AD101" s="3">
        <f t="shared" si="22"/>
        <v>10000</v>
      </c>
      <c r="AE101" s="3" t="str">
        <f t="shared" si="20"/>
        <v>10.0 K</v>
      </c>
      <c r="AF101" t="str">
        <f>SUBSTITUTE(SUBSTITUTE(P101,"±",""),"%"," %")</f>
        <v>5 %</v>
      </c>
      <c r="AG101" t="str">
        <f>ROUND(MIN(SQRT(AD101*VALUE(LEFT(AI101,FIND("W",AI101)-2))),AP101),1)&amp;" V"</f>
        <v>15 V</v>
      </c>
      <c r="AH101" t="s">
        <v>5298</v>
      </c>
      <c r="AI101" t="str">
        <f>SUBSTITUTE(LEFT(Q101,FIND("W,",Q101)),"W"," W @ 70 C")</f>
        <v>0.03 W @ 70 C</v>
      </c>
      <c r="AJ101" t="str">
        <f>SUBSTITUTE((SUBSTITUTE(T101,"ppm/°C","")),"/ "," to ")</f>
        <v>±200</v>
      </c>
      <c r="AK101" t="str">
        <f>LEFT(V101,FIND(" ",V101)-1)</f>
        <v>01005</v>
      </c>
      <c r="AL101" t="str">
        <f>SUBSTITUTE(SUBSTITUTE(U101,"°C ~ "," to +"),"°C"," C")</f>
        <v>-55 to +125 C</v>
      </c>
      <c r="AM101" s="2" t="str">
        <f t="shared" si="23"/>
        <v>103</v>
      </c>
      <c r="AN101" t="str">
        <f>IF(X101="-","—","Grade 0")</f>
        <v>—</v>
      </c>
      <c r="AO101" s="2" t="str">
        <f t="shared" si="24"/>
        <v>1002</v>
      </c>
      <c r="AP101">
        <v>15</v>
      </c>
      <c r="AQ101" t="s">
        <v>5289</v>
      </c>
      <c r="AR101" t="str">
        <f t="shared" si="25"/>
        <v>ERJXGNJ103Y</v>
      </c>
      <c r="AT101" t="str">
        <f t="shared" si="26"/>
        <v>technology 10.0K;</v>
      </c>
      <c r="AU101" t="str">
        <f t="shared" si="27"/>
        <v>attribute value '10.0 K';</v>
      </c>
      <c r="AV101" t="str">
        <f t="shared" si="28"/>
        <v>attribute tolerance '5 %';</v>
      </c>
      <c r="AW101" t="str">
        <f t="shared" si="29"/>
        <v>attribute rcwv '15 V';</v>
      </c>
      <c r="AX101" t="str">
        <f t="shared" si="30"/>
        <v>attribute max_v '30 V';</v>
      </c>
      <c r="AY101" t="str">
        <f t="shared" si="31"/>
        <v>attribute power_v '0.03 W @ 70 C';</v>
      </c>
      <c r="AZ101" t="str">
        <f t="shared" si="32"/>
        <v>attribute tcr '±200';</v>
      </c>
      <c r="BA101" t="str">
        <f t="shared" si="33"/>
        <v>attribute size '01005';</v>
      </c>
      <c r="BB101" t="str">
        <f t="shared" si="34"/>
        <v>attribute operating_temp '-55 to +125 C';</v>
      </c>
      <c r="BC101" t="str">
        <f t="shared" si="35"/>
        <v>attribute pkg_code '103';</v>
      </c>
      <c r="BD101" t="str">
        <f t="shared" si="36"/>
        <v>attribute aec-q200 '—';</v>
      </c>
      <c r="BF101" t="str">
        <f t="shared" si="37"/>
        <v>attribute mfg 'Panasonic';</v>
      </c>
      <c r="BG101" t="str">
        <f t="shared" si="38"/>
        <v>attribute mpn 'ERJXGNJ103Y';</v>
      </c>
    </row>
    <row r="102" spans="1:59" x14ac:dyDescent="0.3">
      <c r="A102" t="s">
        <v>28</v>
      </c>
      <c r="B102" t="s">
        <v>109</v>
      </c>
      <c r="C102" t="s">
        <v>436</v>
      </c>
      <c r="D102" t="s">
        <v>437</v>
      </c>
      <c r="E102" t="s">
        <v>32</v>
      </c>
      <c r="F102" t="s">
        <v>32</v>
      </c>
      <c r="G102" t="s">
        <v>438</v>
      </c>
      <c r="H102">
        <v>0</v>
      </c>
      <c r="I102">
        <v>2.1000000000000001E-2</v>
      </c>
      <c r="J102">
        <v>0</v>
      </c>
      <c r="K102">
        <v>20000</v>
      </c>
      <c r="L102" t="s">
        <v>50</v>
      </c>
      <c r="M102" t="s">
        <v>35</v>
      </c>
      <c r="N102" t="s">
        <v>36</v>
      </c>
      <c r="O102" t="s">
        <v>439</v>
      </c>
      <c r="P102" t="s">
        <v>38</v>
      </c>
      <c r="Q102" t="s">
        <v>39</v>
      </c>
      <c r="R102" t="s">
        <v>40</v>
      </c>
      <c r="S102" t="s">
        <v>41</v>
      </c>
      <c r="T102" t="s">
        <v>243</v>
      </c>
      <c r="U102" t="s">
        <v>43</v>
      </c>
      <c r="V102" t="s">
        <v>44</v>
      </c>
      <c r="W102">
        <v>1005</v>
      </c>
      <c r="X102" t="s">
        <v>41</v>
      </c>
      <c r="Y102" t="s">
        <v>45</v>
      </c>
      <c r="Z102" t="s">
        <v>46</v>
      </c>
      <c r="AA102">
        <v>2</v>
      </c>
      <c r="AB102" t="s">
        <v>41</v>
      </c>
      <c r="AC102" t="str">
        <f t="shared" si="21"/>
        <v>XGN</v>
      </c>
      <c r="AD102" s="3">
        <f t="shared" si="22"/>
        <v>11000</v>
      </c>
      <c r="AE102" s="3" t="str">
        <f t="shared" si="20"/>
        <v>11.0 K</v>
      </c>
      <c r="AF102" t="str">
        <f>SUBSTITUTE(SUBSTITUTE(P102,"±",""),"%"," %")</f>
        <v>5 %</v>
      </c>
      <c r="AG102" t="str">
        <f>ROUND(MIN(SQRT(AD102*VALUE(LEFT(AI102,FIND("W",AI102)-2))),AP102),1)&amp;" V"</f>
        <v>15 V</v>
      </c>
      <c r="AH102" t="s">
        <v>5298</v>
      </c>
      <c r="AI102" t="str">
        <f>SUBSTITUTE(LEFT(Q102,FIND("W,",Q102)),"W"," W @ 70 C")</f>
        <v>0.03 W @ 70 C</v>
      </c>
      <c r="AJ102" t="str">
        <f>SUBSTITUTE((SUBSTITUTE(T102,"ppm/°C","")),"/ "," to ")</f>
        <v>±200</v>
      </c>
      <c r="AK102" t="str">
        <f>LEFT(V102,FIND(" ",V102)-1)</f>
        <v>01005</v>
      </c>
      <c r="AL102" t="str">
        <f>SUBSTITUTE(SUBSTITUTE(U102,"°C ~ "," to +"),"°C"," C")</f>
        <v>-55 to +125 C</v>
      </c>
      <c r="AM102" s="2" t="str">
        <f t="shared" si="23"/>
        <v>113</v>
      </c>
      <c r="AN102" t="str">
        <f>IF(X102="-","—","Grade 0")</f>
        <v>—</v>
      </c>
      <c r="AO102" s="2" t="str">
        <f t="shared" si="24"/>
        <v>1102</v>
      </c>
      <c r="AP102">
        <v>15</v>
      </c>
      <c r="AQ102" t="s">
        <v>5289</v>
      </c>
      <c r="AR102" t="str">
        <f t="shared" si="25"/>
        <v>ERJXGNJ113Y</v>
      </c>
      <c r="AT102" t="str">
        <f t="shared" si="26"/>
        <v>technology 11.0K;</v>
      </c>
      <c r="AU102" t="str">
        <f t="shared" si="27"/>
        <v>attribute value '11.0 K';</v>
      </c>
      <c r="AV102" t="str">
        <f t="shared" si="28"/>
        <v>attribute tolerance '5 %';</v>
      </c>
      <c r="AW102" t="str">
        <f t="shared" si="29"/>
        <v>attribute rcwv '15 V';</v>
      </c>
      <c r="AX102" t="str">
        <f t="shared" si="30"/>
        <v>attribute max_v '30 V';</v>
      </c>
      <c r="AY102" t="str">
        <f t="shared" si="31"/>
        <v>attribute power_v '0.03 W @ 70 C';</v>
      </c>
      <c r="AZ102" t="str">
        <f t="shared" si="32"/>
        <v>attribute tcr '±200';</v>
      </c>
      <c r="BA102" t="str">
        <f t="shared" si="33"/>
        <v>attribute size '01005';</v>
      </c>
      <c r="BB102" t="str">
        <f t="shared" si="34"/>
        <v>attribute operating_temp '-55 to +125 C';</v>
      </c>
      <c r="BC102" t="str">
        <f t="shared" si="35"/>
        <v>attribute pkg_code '113';</v>
      </c>
      <c r="BD102" t="str">
        <f t="shared" si="36"/>
        <v>attribute aec-q200 '—';</v>
      </c>
      <c r="BF102" t="str">
        <f t="shared" si="37"/>
        <v>attribute mfg 'Panasonic';</v>
      </c>
      <c r="BG102" t="str">
        <f t="shared" si="38"/>
        <v>attribute mpn 'ERJXGNJ113Y';</v>
      </c>
    </row>
    <row r="103" spans="1:59" x14ac:dyDescent="0.3">
      <c r="A103" t="s">
        <v>28</v>
      </c>
      <c r="B103" t="s">
        <v>109</v>
      </c>
      <c r="C103" t="s">
        <v>440</v>
      </c>
      <c r="D103" t="s">
        <v>441</v>
      </c>
      <c r="E103" t="s">
        <v>32</v>
      </c>
      <c r="F103" t="s">
        <v>32</v>
      </c>
      <c r="G103" t="s">
        <v>442</v>
      </c>
      <c r="H103" s="1">
        <v>32628</v>
      </c>
      <c r="I103">
        <v>0.41</v>
      </c>
      <c r="J103">
        <v>0</v>
      </c>
      <c r="K103">
        <v>1</v>
      </c>
      <c r="L103" t="s">
        <v>34</v>
      </c>
      <c r="M103" t="s">
        <v>35</v>
      </c>
      <c r="N103" t="s">
        <v>36</v>
      </c>
      <c r="O103" t="s">
        <v>443</v>
      </c>
      <c r="P103" t="s">
        <v>38</v>
      </c>
      <c r="Q103" t="s">
        <v>39</v>
      </c>
      <c r="R103" t="s">
        <v>40</v>
      </c>
      <c r="S103" t="s">
        <v>41</v>
      </c>
      <c r="T103" t="s">
        <v>243</v>
      </c>
      <c r="U103" t="s">
        <v>43</v>
      </c>
      <c r="V103" t="s">
        <v>44</v>
      </c>
      <c r="W103">
        <v>1005</v>
      </c>
      <c r="X103" t="s">
        <v>41</v>
      </c>
      <c r="Y103" t="s">
        <v>45</v>
      </c>
      <c r="Z103" t="s">
        <v>46</v>
      </c>
      <c r="AA103">
        <v>2</v>
      </c>
      <c r="AB103" t="s">
        <v>41</v>
      </c>
      <c r="AC103" t="str">
        <f t="shared" si="21"/>
        <v>XGN</v>
      </c>
      <c r="AD103" s="3">
        <f t="shared" si="22"/>
        <v>12000</v>
      </c>
      <c r="AE103" s="3" t="str">
        <f t="shared" si="20"/>
        <v>12.0 K</v>
      </c>
      <c r="AF103" t="str">
        <f>SUBSTITUTE(SUBSTITUTE(P103,"±",""),"%"," %")</f>
        <v>5 %</v>
      </c>
      <c r="AG103" t="str">
        <f>ROUND(MIN(SQRT(AD103*VALUE(LEFT(AI103,FIND("W",AI103)-2))),AP103),1)&amp;" V"</f>
        <v>15 V</v>
      </c>
      <c r="AH103" t="s">
        <v>5298</v>
      </c>
      <c r="AI103" t="str">
        <f>SUBSTITUTE(LEFT(Q103,FIND("W,",Q103)),"W"," W @ 70 C")</f>
        <v>0.03 W @ 70 C</v>
      </c>
      <c r="AJ103" t="str">
        <f>SUBSTITUTE((SUBSTITUTE(T103,"ppm/°C","")),"/ "," to ")</f>
        <v>±200</v>
      </c>
      <c r="AK103" t="str">
        <f>LEFT(V103,FIND(" ",V103)-1)</f>
        <v>01005</v>
      </c>
      <c r="AL103" t="str">
        <f>SUBSTITUTE(SUBSTITUTE(U103,"°C ~ "," to +"),"°C"," C")</f>
        <v>-55 to +125 C</v>
      </c>
      <c r="AM103" s="2" t="str">
        <f t="shared" si="23"/>
        <v>123</v>
      </c>
      <c r="AN103" t="str">
        <f>IF(X103="-","—","Grade 0")</f>
        <v>—</v>
      </c>
      <c r="AO103" s="2" t="str">
        <f t="shared" si="24"/>
        <v>1202</v>
      </c>
      <c r="AP103">
        <v>15</v>
      </c>
      <c r="AQ103" t="s">
        <v>5289</v>
      </c>
      <c r="AR103" t="str">
        <f t="shared" si="25"/>
        <v>ERJXGNJ123Y</v>
      </c>
      <c r="AT103" t="str">
        <f t="shared" si="26"/>
        <v>technology 12.0K;</v>
      </c>
      <c r="AU103" t="str">
        <f t="shared" si="27"/>
        <v>attribute value '12.0 K';</v>
      </c>
      <c r="AV103" t="str">
        <f t="shared" si="28"/>
        <v>attribute tolerance '5 %';</v>
      </c>
      <c r="AW103" t="str">
        <f t="shared" si="29"/>
        <v>attribute rcwv '15 V';</v>
      </c>
      <c r="AX103" t="str">
        <f t="shared" si="30"/>
        <v>attribute max_v '30 V';</v>
      </c>
      <c r="AY103" t="str">
        <f t="shared" si="31"/>
        <v>attribute power_v '0.03 W @ 70 C';</v>
      </c>
      <c r="AZ103" t="str">
        <f t="shared" si="32"/>
        <v>attribute tcr '±200';</v>
      </c>
      <c r="BA103" t="str">
        <f t="shared" si="33"/>
        <v>attribute size '01005';</v>
      </c>
      <c r="BB103" t="str">
        <f t="shared" si="34"/>
        <v>attribute operating_temp '-55 to +125 C';</v>
      </c>
      <c r="BC103" t="str">
        <f t="shared" si="35"/>
        <v>attribute pkg_code '123';</v>
      </c>
      <c r="BD103" t="str">
        <f t="shared" si="36"/>
        <v>attribute aec-q200 '—';</v>
      </c>
      <c r="BF103" t="str">
        <f t="shared" si="37"/>
        <v>attribute mfg 'Panasonic';</v>
      </c>
      <c r="BG103" t="str">
        <f t="shared" si="38"/>
        <v>attribute mpn 'ERJXGNJ123Y';</v>
      </c>
    </row>
    <row r="104" spans="1:59" x14ac:dyDescent="0.3">
      <c r="A104" t="s">
        <v>28</v>
      </c>
      <c r="B104" t="s">
        <v>109</v>
      </c>
      <c r="C104" t="s">
        <v>444</v>
      </c>
      <c r="D104" t="s">
        <v>445</v>
      </c>
      <c r="E104" t="s">
        <v>32</v>
      </c>
      <c r="F104" t="s">
        <v>32</v>
      </c>
      <c r="G104" t="s">
        <v>446</v>
      </c>
      <c r="H104">
        <v>0</v>
      </c>
      <c r="I104">
        <v>2.1000000000000001E-2</v>
      </c>
      <c r="J104">
        <v>0</v>
      </c>
      <c r="K104">
        <v>20000</v>
      </c>
      <c r="L104" t="s">
        <v>50</v>
      </c>
      <c r="M104" t="s">
        <v>35</v>
      </c>
      <c r="N104" t="s">
        <v>36</v>
      </c>
      <c r="O104" t="s">
        <v>447</v>
      </c>
      <c r="P104" t="s">
        <v>38</v>
      </c>
      <c r="Q104" t="s">
        <v>39</v>
      </c>
      <c r="R104" t="s">
        <v>40</v>
      </c>
      <c r="S104" t="s">
        <v>41</v>
      </c>
      <c r="T104" t="s">
        <v>243</v>
      </c>
      <c r="U104" t="s">
        <v>43</v>
      </c>
      <c r="V104" t="s">
        <v>44</v>
      </c>
      <c r="W104">
        <v>1005</v>
      </c>
      <c r="X104" t="s">
        <v>41</v>
      </c>
      <c r="Y104" t="s">
        <v>45</v>
      </c>
      <c r="Z104" t="s">
        <v>46</v>
      </c>
      <c r="AA104">
        <v>2</v>
      </c>
      <c r="AB104" t="s">
        <v>41</v>
      </c>
      <c r="AC104" t="str">
        <f t="shared" si="21"/>
        <v>XGN</v>
      </c>
      <c r="AD104" s="3">
        <f t="shared" si="22"/>
        <v>13000</v>
      </c>
      <c r="AE104" s="3" t="str">
        <f t="shared" si="20"/>
        <v>13.0 K</v>
      </c>
      <c r="AF104" t="str">
        <f>SUBSTITUTE(SUBSTITUTE(P104,"±",""),"%"," %")</f>
        <v>5 %</v>
      </c>
      <c r="AG104" t="str">
        <f>ROUND(MIN(SQRT(AD104*VALUE(LEFT(AI104,FIND("W",AI104)-2))),AP104),1)&amp;" V"</f>
        <v>15 V</v>
      </c>
      <c r="AH104" t="s">
        <v>5298</v>
      </c>
      <c r="AI104" t="str">
        <f>SUBSTITUTE(LEFT(Q104,FIND("W,",Q104)),"W"," W @ 70 C")</f>
        <v>0.03 W @ 70 C</v>
      </c>
      <c r="AJ104" t="str">
        <f>SUBSTITUTE((SUBSTITUTE(T104,"ppm/°C","")),"/ "," to ")</f>
        <v>±200</v>
      </c>
      <c r="AK104" t="str">
        <f>LEFT(V104,FIND(" ",V104)-1)</f>
        <v>01005</v>
      </c>
      <c r="AL104" t="str">
        <f>SUBSTITUTE(SUBSTITUTE(U104,"°C ~ "," to +"),"°C"," C")</f>
        <v>-55 to +125 C</v>
      </c>
      <c r="AM104" s="2" t="str">
        <f t="shared" si="23"/>
        <v>133</v>
      </c>
      <c r="AN104" t="str">
        <f>IF(X104="-","—","Grade 0")</f>
        <v>—</v>
      </c>
      <c r="AO104" s="2" t="str">
        <f t="shared" si="24"/>
        <v>1302</v>
      </c>
      <c r="AP104">
        <v>15</v>
      </c>
      <c r="AQ104" t="s">
        <v>5289</v>
      </c>
      <c r="AR104" t="str">
        <f t="shared" si="25"/>
        <v>ERJXGNJ133Y</v>
      </c>
      <c r="AT104" t="str">
        <f t="shared" si="26"/>
        <v>technology 13.0K;</v>
      </c>
      <c r="AU104" t="str">
        <f t="shared" si="27"/>
        <v>attribute value '13.0 K';</v>
      </c>
      <c r="AV104" t="str">
        <f t="shared" si="28"/>
        <v>attribute tolerance '5 %';</v>
      </c>
      <c r="AW104" t="str">
        <f t="shared" si="29"/>
        <v>attribute rcwv '15 V';</v>
      </c>
      <c r="AX104" t="str">
        <f t="shared" si="30"/>
        <v>attribute max_v '30 V';</v>
      </c>
      <c r="AY104" t="str">
        <f t="shared" si="31"/>
        <v>attribute power_v '0.03 W @ 70 C';</v>
      </c>
      <c r="AZ104" t="str">
        <f t="shared" si="32"/>
        <v>attribute tcr '±200';</v>
      </c>
      <c r="BA104" t="str">
        <f t="shared" si="33"/>
        <v>attribute size '01005';</v>
      </c>
      <c r="BB104" t="str">
        <f t="shared" si="34"/>
        <v>attribute operating_temp '-55 to +125 C';</v>
      </c>
      <c r="BC104" t="str">
        <f t="shared" si="35"/>
        <v>attribute pkg_code '133';</v>
      </c>
      <c r="BD104" t="str">
        <f t="shared" si="36"/>
        <v>attribute aec-q200 '—';</v>
      </c>
      <c r="BF104" t="str">
        <f t="shared" si="37"/>
        <v>attribute mfg 'Panasonic';</v>
      </c>
      <c r="BG104" t="str">
        <f t="shared" si="38"/>
        <v>attribute mpn 'ERJXGNJ133Y';</v>
      </c>
    </row>
    <row r="105" spans="1:59" x14ac:dyDescent="0.3">
      <c r="A105" t="s">
        <v>28</v>
      </c>
      <c r="B105" t="s">
        <v>109</v>
      </c>
      <c r="C105" t="s">
        <v>448</v>
      </c>
      <c r="D105" t="s">
        <v>449</v>
      </c>
      <c r="E105" t="s">
        <v>32</v>
      </c>
      <c r="F105" t="s">
        <v>32</v>
      </c>
      <c r="G105" t="s">
        <v>450</v>
      </c>
      <c r="H105" s="1">
        <v>41324</v>
      </c>
      <c r="I105">
        <v>0.4</v>
      </c>
      <c r="J105">
        <v>0</v>
      </c>
      <c r="K105">
        <v>1</v>
      </c>
      <c r="L105" t="s">
        <v>34</v>
      </c>
      <c r="M105" t="s">
        <v>35</v>
      </c>
      <c r="N105" t="s">
        <v>36</v>
      </c>
      <c r="O105" t="s">
        <v>451</v>
      </c>
      <c r="P105" t="s">
        <v>38</v>
      </c>
      <c r="Q105" t="s">
        <v>39</v>
      </c>
      <c r="R105" t="s">
        <v>40</v>
      </c>
      <c r="S105" t="s">
        <v>41</v>
      </c>
      <c r="T105" t="s">
        <v>243</v>
      </c>
      <c r="U105" t="s">
        <v>43</v>
      </c>
      <c r="V105" t="s">
        <v>44</v>
      </c>
      <c r="W105">
        <v>1005</v>
      </c>
      <c r="X105" t="s">
        <v>41</v>
      </c>
      <c r="Y105" t="s">
        <v>45</v>
      </c>
      <c r="Z105" t="s">
        <v>46</v>
      </c>
      <c r="AA105">
        <v>2</v>
      </c>
      <c r="AB105" t="s">
        <v>41</v>
      </c>
      <c r="AC105" t="str">
        <f t="shared" si="21"/>
        <v>XGN</v>
      </c>
      <c r="AD105" s="3">
        <f t="shared" si="22"/>
        <v>15000</v>
      </c>
      <c r="AE105" s="3" t="str">
        <f t="shared" si="20"/>
        <v>15.0 K</v>
      </c>
      <c r="AF105" t="str">
        <f>SUBSTITUTE(SUBSTITUTE(P105,"±",""),"%"," %")</f>
        <v>5 %</v>
      </c>
      <c r="AG105" t="str">
        <f>ROUND(MIN(SQRT(AD105*VALUE(LEFT(AI105,FIND("W",AI105)-2))),AP105),1)&amp;" V"</f>
        <v>15 V</v>
      </c>
      <c r="AH105" t="s">
        <v>5298</v>
      </c>
      <c r="AI105" t="str">
        <f>SUBSTITUTE(LEFT(Q105,FIND("W,",Q105)),"W"," W @ 70 C")</f>
        <v>0.03 W @ 70 C</v>
      </c>
      <c r="AJ105" t="str">
        <f>SUBSTITUTE((SUBSTITUTE(T105,"ppm/°C","")),"/ "," to ")</f>
        <v>±200</v>
      </c>
      <c r="AK105" t="str">
        <f>LEFT(V105,FIND(" ",V105)-1)</f>
        <v>01005</v>
      </c>
      <c r="AL105" t="str">
        <f>SUBSTITUTE(SUBSTITUTE(U105,"°C ~ "," to +"),"°C"," C")</f>
        <v>-55 to +125 C</v>
      </c>
      <c r="AM105" s="2" t="str">
        <f t="shared" si="23"/>
        <v>153</v>
      </c>
      <c r="AN105" t="str">
        <f>IF(X105="-","—","Grade 0")</f>
        <v>—</v>
      </c>
      <c r="AO105" s="2" t="str">
        <f t="shared" si="24"/>
        <v>1502</v>
      </c>
      <c r="AP105">
        <v>15</v>
      </c>
      <c r="AQ105" t="s">
        <v>5289</v>
      </c>
      <c r="AR105" t="str">
        <f t="shared" si="25"/>
        <v>ERJXGNJ153Y</v>
      </c>
      <c r="AT105" t="str">
        <f t="shared" si="26"/>
        <v>technology 15.0K;</v>
      </c>
      <c r="AU105" t="str">
        <f t="shared" si="27"/>
        <v>attribute value '15.0 K';</v>
      </c>
      <c r="AV105" t="str">
        <f t="shared" si="28"/>
        <v>attribute tolerance '5 %';</v>
      </c>
      <c r="AW105" t="str">
        <f t="shared" si="29"/>
        <v>attribute rcwv '15 V';</v>
      </c>
      <c r="AX105" t="str">
        <f t="shared" si="30"/>
        <v>attribute max_v '30 V';</v>
      </c>
      <c r="AY105" t="str">
        <f t="shared" si="31"/>
        <v>attribute power_v '0.03 W @ 70 C';</v>
      </c>
      <c r="AZ105" t="str">
        <f t="shared" si="32"/>
        <v>attribute tcr '±200';</v>
      </c>
      <c r="BA105" t="str">
        <f t="shared" si="33"/>
        <v>attribute size '01005';</v>
      </c>
      <c r="BB105" t="str">
        <f t="shared" si="34"/>
        <v>attribute operating_temp '-55 to +125 C';</v>
      </c>
      <c r="BC105" t="str">
        <f t="shared" si="35"/>
        <v>attribute pkg_code '153';</v>
      </c>
      <c r="BD105" t="str">
        <f t="shared" si="36"/>
        <v>attribute aec-q200 '—';</v>
      </c>
      <c r="BF105" t="str">
        <f t="shared" si="37"/>
        <v>attribute mfg 'Panasonic';</v>
      </c>
      <c r="BG105" t="str">
        <f t="shared" si="38"/>
        <v>attribute mpn 'ERJXGNJ153Y';</v>
      </c>
    </row>
    <row r="106" spans="1:59" x14ac:dyDescent="0.3">
      <c r="A106" t="s">
        <v>28</v>
      </c>
      <c r="B106" t="s">
        <v>109</v>
      </c>
      <c r="C106" t="s">
        <v>452</v>
      </c>
      <c r="D106" t="s">
        <v>453</v>
      </c>
      <c r="E106" t="s">
        <v>32</v>
      </c>
      <c r="F106" t="s">
        <v>32</v>
      </c>
      <c r="G106" t="s">
        <v>454</v>
      </c>
      <c r="H106">
        <v>0</v>
      </c>
      <c r="I106">
        <v>2.1000000000000001E-2</v>
      </c>
      <c r="J106">
        <v>0</v>
      </c>
      <c r="K106">
        <v>20000</v>
      </c>
      <c r="L106" t="s">
        <v>50</v>
      </c>
      <c r="M106" t="s">
        <v>35</v>
      </c>
      <c r="N106" t="s">
        <v>36</v>
      </c>
      <c r="O106" t="s">
        <v>455</v>
      </c>
      <c r="P106" t="s">
        <v>38</v>
      </c>
      <c r="Q106" t="s">
        <v>39</v>
      </c>
      <c r="R106" t="s">
        <v>40</v>
      </c>
      <c r="S106" t="s">
        <v>41</v>
      </c>
      <c r="T106" t="s">
        <v>243</v>
      </c>
      <c r="U106" t="s">
        <v>43</v>
      </c>
      <c r="V106" t="s">
        <v>44</v>
      </c>
      <c r="W106">
        <v>1005</v>
      </c>
      <c r="X106" t="s">
        <v>41</v>
      </c>
      <c r="Y106" t="s">
        <v>45</v>
      </c>
      <c r="Z106" t="s">
        <v>46</v>
      </c>
      <c r="AA106">
        <v>2</v>
      </c>
      <c r="AB106" t="s">
        <v>41</v>
      </c>
      <c r="AC106" t="str">
        <f t="shared" si="21"/>
        <v>XGN</v>
      </c>
      <c r="AD106" s="3">
        <f t="shared" si="22"/>
        <v>16000</v>
      </c>
      <c r="AE106" s="3" t="str">
        <f t="shared" si="20"/>
        <v>16.0 K</v>
      </c>
      <c r="AF106" t="str">
        <f>SUBSTITUTE(SUBSTITUTE(P106,"±",""),"%"," %")</f>
        <v>5 %</v>
      </c>
      <c r="AG106" t="str">
        <f>ROUND(MIN(SQRT(AD106*VALUE(LEFT(AI106,FIND("W",AI106)-2))),AP106),1)&amp;" V"</f>
        <v>15 V</v>
      </c>
      <c r="AH106" t="s">
        <v>5298</v>
      </c>
      <c r="AI106" t="str">
        <f>SUBSTITUTE(LEFT(Q106,FIND("W,",Q106)),"W"," W @ 70 C")</f>
        <v>0.03 W @ 70 C</v>
      </c>
      <c r="AJ106" t="str">
        <f>SUBSTITUTE((SUBSTITUTE(T106,"ppm/°C","")),"/ "," to ")</f>
        <v>±200</v>
      </c>
      <c r="AK106" t="str">
        <f>LEFT(V106,FIND(" ",V106)-1)</f>
        <v>01005</v>
      </c>
      <c r="AL106" t="str">
        <f>SUBSTITUTE(SUBSTITUTE(U106,"°C ~ "," to +"),"°C"," C")</f>
        <v>-55 to +125 C</v>
      </c>
      <c r="AM106" s="2" t="str">
        <f t="shared" si="23"/>
        <v>163</v>
      </c>
      <c r="AN106" t="str">
        <f>IF(X106="-","—","Grade 0")</f>
        <v>—</v>
      </c>
      <c r="AO106" s="2" t="str">
        <f t="shared" si="24"/>
        <v>1602</v>
      </c>
      <c r="AP106">
        <v>15</v>
      </c>
      <c r="AQ106" t="s">
        <v>5289</v>
      </c>
      <c r="AR106" t="str">
        <f t="shared" si="25"/>
        <v>ERJXGNJ163Y</v>
      </c>
      <c r="AT106" t="str">
        <f t="shared" si="26"/>
        <v>technology 16.0K;</v>
      </c>
      <c r="AU106" t="str">
        <f t="shared" si="27"/>
        <v>attribute value '16.0 K';</v>
      </c>
      <c r="AV106" t="str">
        <f t="shared" si="28"/>
        <v>attribute tolerance '5 %';</v>
      </c>
      <c r="AW106" t="str">
        <f t="shared" si="29"/>
        <v>attribute rcwv '15 V';</v>
      </c>
      <c r="AX106" t="str">
        <f t="shared" si="30"/>
        <v>attribute max_v '30 V';</v>
      </c>
      <c r="AY106" t="str">
        <f t="shared" si="31"/>
        <v>attribute power_v '0.03 W @ 70 C';</v>
      </c>
      <c r="AZ106" t="str">
        <f t="shared" si="32"/>
        <v>attribute tcr '±200';</v>
      </c>
      <c r="BA106" t="str">
        <f t="shared" si="33"/>
        <v>attribute size '01005';</v>
      </c>
      <c r="BB106" t="str">
        <f t="shared" si="34"/>
        <v>attribute operating_temp '-55 to +125 C';</v>
      </c>
      <c r="BC106" t="str">
        <f t="shared" si="35"/>
        <v>attribute pkg_code '163';</v>
      </c>
      <c r="BD106" t="str">
        <f t="shared" si="36"/>
        <v>attribute aec-q200 '—';</v>
      </c>
      <c r="BF106" t="str">
        <f t="shared" si="37"/>
        <v>attribute mfg 'Panasonic';</v>
      </c>
      <c r="BG106" t="str">
        <f t="shared" si="38"/>
        <v>attribute mpn 'ERJXGNJ163Y';</v>
      </c>
    </row>
    <row r="107" spans="1:59" x14ac:dyDescent="0.3">
      <c r="A107" t="s">
        <v>28</v>
      </c>
      <c r="B107" t="s">
        <v>109</v>
      </c>
      <c r="C107" t="s">
        <v>456</v>
      </c>
      <c r="D107" t="s">
        <v>457</v>
      </c>
      <c r="E107" t="s">
        <v>32</v>
      </c>
      <c r="F107" t="s">
        <v>32</v>
      </c>
      <c r="G107" t="s">
        <v>458</v>
      </c>
      <c r="H107" s="1">
        <v>17190</v>
      </c>
      <c r="I107">
        <v>0.4</v>
      </c>
      <c r="J107">
        <v>0</v>
      </c>
      <c r="K107">
        <v>1</v>
      </c>
      <c r="L107" t="s">
        <v>34</v>
      </c>
      <c r="M107" t="s">
        <v>35</v>
      </c>
      <c r="N107" t="s">
        <v>36</v>
      </c>
      <c r="O107" t="s">
        <v>459</v>
      </c>
      <c r="P107" t="s">
        <v>38</v>
      </c>
      <c r="Q107" t="s">
        <v>39</v>
      </c>
      <c r="R107" t="s">
        <v>40</v>
      </c>
      <c r="S107" t="s">
        <v>41</v>
      </c>
      <c r="T107" t="s">
        <v>243</v>
      </c>
      <c r="U107" t="s">
        <v>43</v>
      </c>
      <c r="V107" t="s">
        <v>44</v>
      </c>
      <c r="W107">
        <v>1005</v>
      </c>
      <c r="X107" t="s">
        <v>41</v>
      </c>
      <c r="Y107" t="s">
        <v>45</v>
      </c>
      <c r="Z107" t="s">
        <v>46</v>
      </c>
      <c r="AA107">
        <v>2</v>
      </c>
      <c r="AB107" t="s">
        <v>41</v>
      </c>
      <c r="AC107" t="str">
        <f t="shared" si="21"/>
        <v>XGN</v>
      </c>
      <c r="AD107" s="3">
        <f t="shared" si="22"/>
        <v>18000</v>
      </c>
      <c r="AE107" s="3" t="str">
        <f t="shared" si="20"/>
        <v>18.0 K</v>
      </c>
      <c r="AF107" t="str">
        <f>SUBSTITUTE(SUBSTITUTE(P107,"±",""),"%"," %")</f>
        <v>5 %</v>
      </c>
      <c r="AG107" t="str">
        <f>ROUND(MIN(SQRT(AD107*VALUE(LEFT(AI107,FIND("W",AI107)-2))),AP107),1)&amp;" V"</f>
        <v>15 V</v>
      </c>
      <c r="AH107" t="s">
        <v>5298</v>
      </c>
      <c r="AI107" t="str">
        <f>SUBSTITUTE(LEFT(Q107,FIND("W,",Q107)),"W"," W @ 70 C")</f>
        <v>0.03 W @ 70 C</v>
      </c>
      <c r="AJ107" t="str">
        <f>SUBSTITUTE((SUBSTITUTE(T107,"ppm/°C","")),"/ "," to ")</f>
        <v>±200</v>
      </c>
      <c r="AK107" t="str">
        <f>LEFT(V107,FIND(" ",V107)-1)</f>
        <v>01005</v>
      </c>
      <c r="AL107" t="str">
        <f>SUBSTITUTE(SUBSTITUTE(U107,"°C ~ "," to +"),"°C"," C")</f>
        <v>-55 to +125 C</v>
      </c>
      <c r="AM107" s="2" t="str">
        <f t="shared" si="23"/>
        <v>183</v>
      </c>
      <c r="AN107" t="str">
        <f>IF(X107="-","—","Grade 0")</f>
        <v>—</v>
      </c>
      <c r="AO107" s="2" t="str">
        <f t="shared" si="24"/>
        <v>1802</v>
      </c>
      <c r="AP107">
        <v>15</v>
      </c>
      <c r="AQ107" t="s">
        <v>5289</v>
      </c>
      <c r="AR107" t="str">
        <f t="shared" si="25"/>
        <v>ERJXGNJ183Y</v>
      </c>
      <c r="AT107" t="str">
        <f t="shared" si="26"/>
        <v>technology 18.0K;</v>
      </c>
      <c r="AU107" t="str">
        <f t="shared" si="27"/>
        <v>attribute value '18.0 K';</v>
      </c>
      <c r="AV107" t="str">
        <f t="shared" si="28"/>
        <v>attribute tolerance '5 %';</v>
      </c>
      <c r="AW107" t="str">
        <f t="shared" si="29"/>
        <v>attribute rcwv '15 V';</v>
      </c>
      <c r="AX107" t="str">
        <f t="shared" si="30"/>
        <v>attribute max_v '30 V';</v>
      </c>
      <c r="AY107" t="str">
        <f t="shared" si="31"/>
        <v>attribute power_v '0.03 W @ 70 C';</v>
      </c>
      <c r="AZ107" t="str">
        <f t="shared" si="32"/>
        <v>attribute tcr '±200';</v>
      </c>
      <c r="BA107" t="str">
        <f t="shared" si="33"/>
        <v>attribute size '01005';</v>
      </c>
      <c r="BB107" t="str">
        <f t="shared" si="34"/>
        <v>attribute operating_temp '-55 to +125 C';</v>
      </c>
      <c r="BC107" t="str">
        <f t="shared" si="35"/>
        <v>attribute pkg_code '183';</v>
      </c>
      <c r="BD107" t="str">
        <f t="shared" si="36"/>
        <v>attribute aec-q200 '—';</v>
      </c>
      <c r="BF107" t="str">
        <f t="shared" si="37"/>
        <v>attribute mfg 'Panasonic';</v>
      </c>
      <c r="BG107" t="str">
        <f t="shared" si="38"/>
        <v>attribute mpn 'ERJXGNJ183Y';</v>
      </c>
    </row>
    <row r="108" spans="1:59" x14ac:dyDescent="0.3">
      <c r="A108" t="s">
        <v>28</v>
      </c>
      <c r="B108" t="s">
        <v>109</v>
      </c>
      <c r="C108" t="s">
        <v>460</v>
      </c>
      <c r="D108" t="s">
        <v>461</v>
      </c>
      <c r="E108" t="s">
        <v>32</v>
      </c>
      <c r="F108" t="s">
        <v>32</v>
      </c>
      <c r="G108" t="s">
        <v>462</v>
      </c>
      <c r="H108">
        <v>0</v>
      </c>
      <c r="I108">
        <v>2.1000000000000001E-2</v>
      </c>
      <c r="J108">
        <v>0</v>
      </c>
      <c r="K108">
        <v>20000</v>
      </c>
      <c r="L108" t="s">
        <v>50</v>
      </c>
      <c r="M108" t="s">
        <v>35</v>
      </c>
      <c r="N108" t="s">
        <v>36</v>
      </c>
      <c r="O108" t="s">
        <v>463</v>
      </c>
      <c r="P108" t="s">
        <v>38</v>
      </c>
      <c r="Q108" t="s">
        <v>39</v>
      </c>
      <c r="R108" t="s">
        <v>40</v>
      </c>
      <c r="S108" t="s">
        <v>41</v>
      </c>
      <c r="T108" t="s">
        <v>243</v>
      </c>
      <c r="U108" t="s">
        <v>43</v>
      </c>
      <c r="V108" t="s">
        <v>44</v>
      </c>
      <c r="W108">
        <v>1005</v>
      </c>
      <c r="X108" t="s">
        <v>41</v>
      </c>
      <c r="Y108" t="s">
        <v>45</v>
      </c>
      <c r="Z108" t="s">
        <v>46</v>
      </c>
      <c r="AA108">
        <v>2</v>
      </c>
      <c r="AB108" t="s">
        <v>41</v>
      </c>
      <c r="AC108" t="str">
        <f t="shared" si="21"/>
        <v>XGN</v>
      </c>
      <c r="AD108" s="3">
        <f t="shared" si="22"/>
        <v>20000</v>
      </c>
      <c r="AE108" s="3" t="str">
        <f t="shared" si="20"/>
        <v>20.0 K</v>
      </c>
      <c r="AF108" t="str">
        <f>SUBSTITUTE(SUBSTITUTE(P108,"±",""),"%"," %")</f>
        <v>5 %</v>
      </c>
      <c r="AG108" t="str">
        <f>ROUND(MIN(SQRT(AD108*VALUE(LEFT(AI108,FIND("W",AI108)-2))),AP108),1)&amp;" V"</f>
        <v>15 V</v>
      </c>
      <c r="AH108" t="s">
        <v>5298</v>
      </c>
      <c r="AI108" t="str">
        <f>SUBSTITUTE(LEFT(Q108,FIND("W,",Q108)),"W"," W @ 70 C")</f>
        <v>0.03 W @ 70 C</v>
      </c>
      <c r="AJ108" t="str">
        <f>SUBSTITUTE((SUBSTITUTE(T108,"ppm/°C","")),"/ "," to ")</f>
        <v>±200</v>
      </c>
      <c r="AK108" t="str">
        <f>LEFT(V108,FIND(" ",V108)-1)</f>
        <v>01005</v>
      </c>
      <c r="AL108" t="str">
        <f>SUBSTITUTE(SUBSTITUTE(U108,"°C ~ "," to +"),"°C"," C")</f>
        <v>-55 to +125 C</v>
      </c>
      <c r="AM108" s="2" t="str">
        <f t="shared" si="23"/>
        <v>203</v>
      </c>
      <c r="AN108" t="str">
        <f>IF(X108="-","—","Grade 0")</f>
        <v>—</v>
      </c>
      <c r="AO108" s="2" t="str">
        <f t="shared" si="24"/>
        <v>2002</v>
      </c>
      <c r="AP108">
        <v>15</v>
      </c>
      <c r="AQ108" t="s">
        <v>5289</v>
      </c>
      <c r="AR108" t="str">
        <f t="shared" si="25"/>
        <v>ERJXGNJ203Y</v>
      </c>
      <c r="AT108" t="str">
        <f t="shared" si="26"/>
        <v>technology 20.0K;</v>
      </c>
      <c r="AU108" t="str">
        <f t="shared" si="27"/>
        <v>attribute value '20.0 K';</v>
      </c>
      <c r="AV108" t="str">
        <f t="shared" si="28"/>
        <v>attribute tolerance '5 %';</v>
      </c>
      <c r="AW108" t="str">
        <f t="shared" si="29"/>
        <v>attribute rcwv '15 V';</v>
      </c>
      <c r="AX108" t="str">
        <f t="shared" si="30"/>
        <v>attribute max_v '30 V';</v>
      </c>
      <c r="AY108" t="str">
        <f t="shared" si="31"/>
        <v>attribute power_v '0.03 W @ 70 C';</v>
      </c>
      <c r="AZ108" t="str">
        <f t="shared" si="32"/>
        <v>attribute tcr '±200';</v>
      </c>
      <c r="BA108" t="str">
        <f t="shared" si="33"/>
        <v>attribute size '01005';</v>
      </c>
      <c r="BB108" t="str">
        <f t="shared" si="34"/>
        <v>attribute operating_temp '-55 to +125 C';</v>
      </c>
      <c r="BC108" t="str">
        <f t="shared" si="35"/>
        <v>attribute pkg_code '203';</v>
      </c>
      <c r="BD108" t="str">
        <f t="shared" si="36"/>
        <v>attribute aec-q200 '—';</v>
      </c>
      <c r="BF108" t="str">
        <f t="shared" si="37"/>
        <v>attribute mfg 'Panasonic';</v>
      </c>
      <c r="BG108" t="str">
        <f t="shared" si="38"/>
        <v>attribute mpn 'ERJXGNJ203Y';</v>
      </c>
    </row>
    <row r="109" spans="1:59" x14ac:dyDescent="0.3">
      <c r="A109" t="s">
        <v>28</v>
      </c>
      <c r="B109" t="s">
        <v>109</v>
      </c>
      <c r="C109" t="s">
        <v>464</v>
      </c>
      <c r="D109" t="s">
        <v>465</v>
      </c>
      <c r="E109" t="s">
        <v>32</v>
      </c>
      <c r="F109" t="s">
        <v>32</v>
      </c>
      <c r="G109" t="s">
        <v>466</v>
      </c>
      <c r="H109" s="1">
        <v>81327</v>
      </c>
      <c r="I109">
        <v>0.4</v>
      </c>
      <c r="J109">
        <v>0</v>
      </c>
      <c r="K109">
        <v>1</v>
      </c>
      <c r="L109" t="s">
        <v>34</v>
      </c>
      <c r="M109" t="s">
        <v>35</v>
      </c>
      <c r="N109" t="s">
        <v>36</v>
      </c>
      <c r="O109" t="s">
        <v>467</v>
      </c>
      <c r="P109" t="s">
        <v>38</v>
      </c>
      <c r="Q109" t="s">
        <v>39</v>
      </c>
      <c r="R109" t="s">
        <v>40</v>
      </c>
      <c r="S109" t="s">
        <v>41</v>
      </c>
      <c r="T109" t="s">
        <v>243</v>
      </c>
      <c r="U109" t="s">
        <v>43</v>
      </c>
      <c r="V109" t="s">
        <v>44</v>
      </c>
      <c r="W109">
        <v>1005</v>
      </c>
      <c r="X109" t="s">
        <v>41</v>
      </c>
      <c r="Y109" t="s">
        <v>45</v>
      </c>
      <c r="Z109" t="s">
        <v>46</v>
      </c>
      <c r="AA109">
        <v>2</v>
      </c>
      <c r="AB109" t="s">
        <v>41</v>
      </c>
      <c r="AC109" t="str">
        <f t="shared" si="21"/>
        <v>XGN</v>
      </c>
      <c r="AD109" s="3">
        <f t="shared" si="22"/>
        <v>22000</v>
      </c>
      <c r="AE109" s="3" t="str">
        <f t="shared" si="20"/>
        <v>22.0 K</v>
      </c>
      <c r="AF109" t="str">
        <f>SUBSTITUTE(SUBSTITUTE(P109,"±",""),"%"," %")</f>
        <v>5 %</v>
      </c>
      <c r="AG109" t="str">
        <f>ROUND(MIN(SQRT(AD109*VALUE(LEFT(AI109,FIND("W",AI109)-2))),AP109),1)&amp;" V"</f>
        <v>15 V</v>
      </c>
      <c r="AH109" t="s">
        <v>5298</v>
      </c>
      <c r="AI109" t="str">
        <f>SUBSTITUTE(LEFT(Q109,FIND("W,",Q109)),"W"," W @ 70 C")</f>
        <v>0.03 W @ 70 C</v>
      </c>
      <c r="AJ109" t="str">
        <f>SUBSTITUTE((SUBSTITUTE(T109,"ppm/°C","")),"/ "," to ")</f>
        <v>±200</v>
      </c>
      <c r="AK109" t="str">
        <f>LEFT(V109,FIND(" ",V109)-1)</f>
        <v>01005</v>
      </c>
      <c r="AL109" t="str">
        <f>SUBSTITUTE(SUBSTITUTE(U109,"°C ~ "," to +"),"°C"," C")</f>
        <v>-55 to +125 C</v>
      </c>
      <c r="AM109" s="2" t="str">
        <f t="shared" si="23"/>
        <v>223</v>
      </c>
      <c r="AN109" t="str">
        <f>IF(X109="-","—","Grade 0")</f>
        <v>—</v>
      </c>
      <c r="AO109" s="2" t="str">
        <f t="shared" si="24"/>
        <v>2202</v>
      </c>
      <c r="AP109">
        <v>15</v>
      </c>
      <c r="AQ109" t="s">
        <v>5289</v>
      </c>
      <c r="AR109" t="str">
        <f t="shared" si="25"/>
        <v>ERJXGNJ223Y</v>
      </c>
      <c r="AT109" t="str">
        <f t="shared" si="26"/>
        <v>technology 22.0K;</v>
      </c>
      <c r="AU109" t="str">
        <f t="shared" si="27"/>
        <v>attribute value '22.0 K';</v>
      </c>
      <c r="AV109" t="str">
        <f t="shared" si="28"/>
        <v>attribute tolerance '5 %';</v>
      </c>
      <c r="AW109" t="str">
        <f t="shared" si="29"/>
        <v>attribute rcwv '15 V';</v>
      </c>
      <c r="AX109" t="str">
        <f t="shared" si="30"/>
        <v>attribute max_v '30 V';</v>
      </c>
      <c r="AY109" t="str">
        <f t="shared" si="31"/>
        <v>attribute power_v '0.03 W @ 70 C';</v>
      </c>
      <c r="AZ109" t="str">
        <f t="shared" si="32"/>
        <v>attribute tcr '±200';</v>
      </c>
      <c r="BA109" t="str">
        <f t="shared" si="33"/>
        <v>attribute size '01005';</v>
      </c>
      <c r="BB109" t="str">
        <f t="shared" si="34"/>
        <v>attribute operating_temp '-55 to +125 C';</v>
      </c>
      <c r="BC109" t="str">
        <f t="shared" si="35"/>
        <v>attribute pkg_code '223';</v>
      </c>
      <c r="BD109" t="str">
        <f t="shared" si="36"/>
        <v>attribute aec-q200 '—';</v>
      </c>
      <c r="BF109" t="str">
        <f t="shared" si="37"/>
        <v>attribute mfg 'Panasonic';</v>
      </c>
      <c r="BG109" t="str">
        <f t="shared" si="38"/>
        <v>attribute mpn 'ERJXGNJ223Y';</v>
      </c>
    </row>
    <row r="110" spans="1:59" x14ac:dyDescent="0.3">
      <c r="A110" t="s">
        <v>28</v>
      </c>
      <c r="B110" t="s">
        <v>109</v>
      </c>
      <c r="C110" t="s">
        <v>468</v>
      </c>
      <c r="D110" t="s">
        <v>469</v>
      </c>
      <c r="E110" t="s">
        <v>32</v>
      </c>
      <c r="F110" t="s">
        <v>32</v>
      </c>
      <c r="G110" t="s">
        <v>470</v>
      </c>
      <c r="H110">
        <v>0</v>
      </c>
      <c r="I110">
        <v>2.1000000000000001E-2</v>
      </c>
      <c r="J110">
        <v>0</v>
      </c>
      <c r="K110">
        <v>20000</v>
      </c>
      <c r="L110" t="s">
        <v>50</v>
      </c>
      <c r="M110" t="s">
        <v>35</v>
      </c>
      <c r="N110" t="s">
        <v>36</v>
      </c>
      <c r="O110" t="s">
        <v>471</v>
      </c>
      <c r="P110" t="s">
        <v>38</v>
      </c>
      <c r="Q110" t="s">
        <v>39</v>
      </c>
      <c r="R110" t="s">
        <v>40</v>
      </c>
      <c r="S110" t="s">
        <v>41</v>
      </c>
      <c r="T110" t="s">
        <v>243</v>
      </c>
      <c r="U110" t="s">
        <v>43</v>
      </c>
      <c r="V110" t="s">
        <v>44</v>
      </c>
      <c r="W110">
        <v>1005</v>
      </c>
      <c r="X110" t="s">
        <v>41</v>
      </c>
      <c r="Y110" t="s">
        <v>45</v>
      </c>
      <c r="Z110" t="s">
        <v>46</v>
      </c>
      <c r="AA110">
        <v>2</v>
      </c>
      <c r="AB110" t="s">
        <v>41</v>
      </c>
      <c r="AC110" t="str">
        <f t="shared" si="21"/>
        <v>XGN</v>
      </c>
      <c r="AD110" s="3">
        <f t="shared" si="22"/>
        <v>24000</v>
      </c>
      <c r="AE110" s="3" t="str">
        <f t="shared" si="20"/>
        <v>24.0 K</v>
      </c>
      <c r="AF110" t="str">
        <f>SUBSTITUTE(SUBSTITUTE(P110,"±",""),"%"," %")</f>
        <v>5 %</v>
      </c>
      <c r="AG110" t="str">
        <f>ROUND(MIN(SQRT(AD110*VALUE(LEFT(AI110,FIND("W",AI110)-2))),AP110),1)&amp;" V"</f>
        <v>15 V</v>
      </c>
      <c r="AH110" t="s">
        <v>5298</v>
      </c>
      <c r="AI110" t="str">
        <f>SUBSTITUTE(LEFT(Q110,FIND("W,",Q110)),"W"," W @ 70 C")</f>
        <v>0.03 W @ 70 C</v>
      </c>
      <c r="AJ110" t="str">
        <f>SUBSTITUTE((SUBSTITUTE(T110,"ppm/°C","")),"/ "," to ")</f>
        <v>±200</v>
      </c>
      <c r="AK110" t="str">
        <f>LEFT(V110,FIND(" ",V110)-1)</f>
        <v>01005</v>
      </c>
      <c r="AL110" t="str">
        <f>SUBSTITUTE(SUBSTITUTE(U110,"°C ~ "," to +"),"°C"," C")</f>
        <v>-55 to +125 C</v>
      </c>
      <c r="AM110" s="2" t="str">
        <f t="shared" si="23"/>
        <v>243</v>
      </c>
      <c r="AN110" t="str">
        <f>IF(X110="-","—","Grade 0")</f>
        <v>—</v>
      </c>
      <c r="AO110" s="2" t="str">
        <f t="shared" si="24"/>
        <v>2402</v>
      </c>
      <c r="AP110">
        <v>15</v>
      </c>
      <c r="AQ110" t="s">
        <v>5289</v>
      </c>
      <c r="AR110" t="str">
        <f t="shared" si="25"/>
        <v>ERJXGNJ243Y</v>
      </c>
      <c r="AT110" t="str">
        <f t="shared" si="26"/>
        <v>technology 24.0K;</v>
      </c>
      <c r="AU110" t="str">
        <f t="shared" si="27"/>
        <v>attribute value '24.0 K';</v>
      </c>
      <c r="AV110" t="str">
        <f t="shared" si="28"/>
        <v>attribute tolerance '5 %';</v>
      </c>
      <c r="AW110" t="str">
        <f t="shared" si="29"/>
        <v>attribute rcwv '15 V';</v>
      </c>
      <c r="AX110" t="str">
        <f t="shared" si="30"/>
        <v>attribute max_v '30 V';</v>
      </c>
      <c r="AY110" t="str">
        <f t="shared" si="31"/>
        <v>attribute power_v '0.03 W @ 70 C';</v>
      </c>
      <c r="AZ110" t="str">
        <f t="shared" si="32"/>
        <v>attribute tcr '±200';</v>
      </c>
      <c r="BA110" t="str">
        <f t="shared" si="33"/>
        <v>attribute size '01005';</v>
      </c>
      <c r="BB110" t="str">
        <f t="shared" si="34"/>
        <v>attribute operating_temp '-55 to +125 C';</v>
      </c>
      <c r="BC110" t="str">
        <f t="shared" si="35"/>
        <v>attribute pkg_code '243';</v>
      </c>
      <c r="BD110" t="str">
        <f t="shared" si="36"/>
        <v>attribute aec-q200 '—';</v>
      </c>
      <c r="BF110" t="str">
        <f t="shared" si="37"/>
        <v>attribute mfg 'Panasonic';</v>
      </c>
      <c r="BG110" t="str">
        <f t="shared" si="38"/>
        <v>attribute mpn 'ERJXGNJ243Y';</v>
      </c>
    </row>
    <row r="111" spans="1:59" x14ac:dyDescent="0.3">
      <c r="A111" t="s">
        <v>28</v>
      </c>
      <c r="B111" t="s">
        <v>109</v>
      </c>
      <c r="C111" t="s">
        <v>472</v>
      </c>
      <c r="D111" t="s">
        <v>473</v>
      </c>
      <c r="E111" t="s">
        <v>32</v>
      </c>
      <c r="F111" t="s">
        <v>32</v>
      </c>
      <c r="G111" t="s">
        <v>474</v>
      </c>
      <c r="H111" s="1">
        <v>38464</v>
      </c>
      <c r="I111">
        <v>0.4</v>
      </c>
      <c r="J111">
        <v>0</v>
      </c>
      <c r="K111">
        <v>1</v>
      </c>
      <c r="L111" t="s">
        <v>34</v>
      </c>
      <c r="M111" t="s">
        <v>35</v>
      </c>
      <c r="N111" t="s">
        <v>36</v>
      </c>
      <c r="O111" t="s">
        <v>475</v>
      </c>
      <c r="P111" t="s">
        <v>38</v>
      </c>
      <c r="Q111" t="s">
        <v>39</v>
      </c>
      <c r="R111" t="s">
        <v>40</v>
      </c>
      <c r="S111" t="s">
        <v>41</v>
      </c>
      <c r="T111" t="s">
        <v>243</v>
      </c>
      <c r="U111" t="s">
        <v>43</v>
      </c>
      <c r="V111" t="s">
        <v>44</v>
      </c>
      <c r="W111">
        <v>1005</v>
      </c>
      <c r="X111" t="s">
        <v>41</v>
      </c>
      <c r="Y111" t="s">
        <v>45</v>
      </c>
      <c r="Z111" t="s">
        <v>46</v>
      </c>
      <c r="AA111">
        <v>2</v>
      </c>
      <c r="AB111" t="s">
        <v>41</v>
      </c>
      <c r="AC111" t="str">
        <f t="shared" si="21"/>
        <v>XGN</v>
      </c>
      <c r="AD111" s="3">
        <f t="shared" si="22"/>
        <v>27000</v>
      </c>
      <c r="AE111" s="3" t="str">
        <f t="shared" si="20"/>
        <v>27.0 K</v>
      </c>
      <c r="AF111" t="str">
        <f>SUBSTITUTE(SUBSTITUTE(P111,"±",""),"%"," %")</f>
        <v>5 %</v>
      </c>
      <c r="AG111" t="str">
        <f>ROUND(MIN(SQRT(AD111*VALUE(LEFT(AI111,FIND("W",AI111)-2))),AP111),1)&amp;" V"</f>
        <v>15 V</v>
      </c>
      <c r="AH111" t="s">
        <v>5298</v>
      </c>
      <c r="AI111" t="str">
        <f>SUBSTITUTE(LEFT(Q111,FIND("W,",Q111)),"W"," W @ 70 C")</f>
        <v>0.03 W @ 70 C</v>
      </c>
      <c r="AJ111" t="str">
        <f>SUBSTITUTE((SUBSTITUTE(T111,"ppm/°C","")),"/ "," to ")</f>
        <v>±200</v>
      </c>
      <c r="AK111" t="str">
        <f>LEFT(V111,FIND(" ",V111)-1)</f>
        <v>01005</v>
      </c>
      <c r="AL111" t="str">
        <f>SUBSTITUTE(SUBSTITUTE(U111,"°C ~ "," to +"),"°C"," C")</f>
        <v>-55 to +125 C</v>
      </c>
      <c r="AM111" s="2" t="str">
        <f t="shared" si="23"/>
        <v>273</v>
      </c>
      <c r="AN111" t="str">
        <f>IF(X111="-","—","Grade 0")</f>
        <v>—</v>
      </c>
      <c r="AO111" s="2" t="str">
        <f t="shared" si="24"/>
        <v>2702</v>
      </c>
      <c r="AP111">
        <v>15</v>
      </c>
      <c r="AQ111" t="s">
        <v>5289</v>
      </c>
      <c r="AR111" t="str">
        <f t="shared" si="25"/>
        <v>ERJXGNJ273Y</v>
      </c>
      <c r="AT111" t="str">
        <f t="shared" si="26"/>
        <v>technology 27.0K;</v>
      </c>
      <c r="AU111" t="str">
        <f t="shared" si="27"/>
        <v>attribute value '27.0 K';</v>
      </c>
      <c r="AV111" t="str">
        <f t="shared" si="28"/>
        <v>attribute tolerance '5 %';</v>
      </c>
      <c r="AW111" t="str">
        <f t="shared" si="29"/>
        <v>attribute rcwv '15 V';</v>
      </c>
      <c r="AX111" t="str">
        <f t="shared" si="30"/>
        <v>attribute max_v '30 V';</v>
      </c>
      <c r="AY111" t="str">
        <f t="shared" si="31"/>
        <v>attribute power_v '0.03 W @ 70 C';</v>
      </c>
      <c r="AZ111" t="str">
        <f t="shared" si="32"/>
        <v>attribute tcr '±200';</v>
      </c>
      <c r="BA111" t="str">
        <f t="shared" si="33"/>
        <v>attribute size '01005';</v>
      </c>
      <c r="BB111" t="str">
        <f t="shared" si="34"/>
        <v>attribute operating_temp '-55 to +125 C';</v>
      </c>
      <c r="BC111" t="str">
        <f t="shared" si="35"/>
        <v>attribute pkg_code '273';</v>
      </c>
      <c r="BD111" t="str">
        <f t="shared" si="36"/>
        <v>attribute aec-q200 '—';</v>
      </c>
      <c r="BF111" t="str">
        <f t="shared" si="37"/>
        <v>attribute mfg 'Panasonic';</v>
      </c>
      <c r="BG111" t="str">
        <f t="shared" si="38"/>
        <v>attribute mpn 'ERJXGNJ273Y';</v>
      </c>
    </row>
    <row r="112" spans="1:59" x14ac:dyDescent="0.3">
      <c r="A112" t="s">
        <v>28</v>
      </c>
      <c r="B112" t="s">
        <v>109</v>
      </c>
      <c r="C112" t="s">
        <v>476</v>
      </c>
      <c r="D112" t="s">
        <v>477</v>
      </c>
      <c r="E112" t="s">
        <v>32</v>
      </c>
      <c r="F112" t="s">
        <v>32</v>
      </c>
      <c r="G112" t="s">
        <v>478</v>
      </c>
      <c r="H112">
        <v>0</v>
      </c>
      <c r="I112">
        <v>2.1000000000000001E-2</v>
      </c>
      <c r="J112">
        <v>0</v>
      </c>
      <c r="K112">
        <v>20000</v>
      </c>
      <c r="L112" t="s">
        <v>50</v>
      </c>
      <c r="M112" t="s">
        <v>35</v>
      </c>
      <c r="N112" t="s">
        <v>36</v>
      </c>
      <c r="O112" t="s">
        <v>479</v>
      </c>
      <c r="P112" t="s">
        <v>38</v>
      </c>
      <c r="Q112" t="s">
        <v>39</v>
      </c>
      <c r="R112" t="s">
        <v>40</v>
      </c>
      <c r="S112" t="s">
        <v>41</v>
      </c>
      <c r="T112" t="s">
        <v>243</v>
      </c>
      <c r="U112" t="s">
        <v>43</v>
      </c>
      <c r="V112" t="s">
        <v>44</v>
      </c>
      <c r="W112">
        <v>1005</v>
      </c>
      <c r="X112" t="s">
        <v>41</v>
      </c>
      <c r="Y112" t="s">
        <v>45</v>
      </c>
      <c r="Z112" t="s">
        <v>46</v>
      </c>
      <c r="AA112">
        <v>2</v>
      </c>
      <c r="AB112" t="s">
        <v>41</v>
      </c>
      <c r="AC112" t="str">
        <f t="shared" si="21"/>
        <v>XGN</v>
      </c>
      <c r="AD112" s="3">
        <f t="shared" si="22"/>
        <v>30000</v>
      </c>
      <c r="AE112" s="3" t="str">
        <f t="shared" si="20"/>
        <v>30.0 K</v>
      </c>
      <c r="AF112" t="str">
        <f>SUBSTITUTE(SUBSTITUTE(P112,"±",""),"%"," %")</f>
        <v>5 %</v>
      </c>
      <c r="AG112" t="str">
        <f>ROUND(MIN(SQRT(AD112*VALUE(LEFT(AI112,FIND("W",AI112)-2))),AP112),1)&amp;" V"</f>
        <v>15 V</v>
      </c>
      <c r="AH112" t="s">
        <v>5298</v>
      </c>
      <c r="AI112" t="str">
        <f>SUBSTITUTE(LEFT(Q112,FIND("W,",Q112)),"W"," W @ 70 C")</f>
        <v>0.03 W @ 70 C</v>
      </c>
      <c r="AJ112" t="str">
        <f>SUBSTITUTE((SUBSTITUTE(T112,"ppm/°C","")),"/ "," to ")</f>
        <v>±200</v>
      </c>
      <c r="AK112" t="str">
        <f>LEFT(V112,FIND(" ",V112)-1)</f>
        <v>01005</v>
      </c>
      <c r="AL112" t="str">
        <f>SUBSTITUTE(SUBSTITUTE(U112,"°C ~ "," to +"),"°C"," C")</f>
        <v>-55 to +125 C</v>
      </c>
      <c r="AM112" s="2" t="str">
        <f t="shared" si="23"/>
        <v>303</v>
      </c>
      <c r="AN112" t="str">
        <f>IF(X112="-","—","Grade 0")</f>
        <v>—</v>
      </c>
      <c r="AO112" s="2" t="str">
        <f t="shared" si="24"/>
        <v>3002</v>
      </c>
      <c r="AP112">
        <v>15</v>
      </c>
      <c r="AQ112" t="s">
        <v>5289</v>
      </c>
      <c r="AR112" t="str">
        <f t="shared" si="25"/>
        <v>ERJXGNJ303Y</v>
      </c>
      <c r="AT112" t="str">
        <f t="shared" si="26"/>
        <v>technology 30.0K;</v>
      </c>
      <c r="AU112" t="str">
        <f t="shared" si="27"/>
        <v>attribute value '30.0 K';</v>
      </c>
      <c r="AV112" t="str">
        <f t="shared" si="28"/>
        <v>attribute tolerance '5 %';</v>
      </c>
      <c r="AW112" t="str">
        <f t="shared" si="29"/>
        <v>attribute rcwv '15 V';</v>
      </c>
      <c r="AX112" t="str">
        <f t="shared" si="30"/>
        <v>attribute max_v '30 V';</v>
      </c>
      <c r="AY112" t="str">
        <f t="shared" si="31"/>
        <v>attribute power_v '0.03 W @ 70 C';</v>
      </c>
      <c r="AZ112" t="str">
        <f t="shared" si="32"/>
        <v>attribute tcr '±200';</v>
      </c>
      <c r="BA112" t="str">
        <f t="shared" si="33"/>
        <v>attribute size '01005';</v>
      </c>
      <c r="BB112" t="str">
        <f t="shared" si="34"/>
        <v>attribute operating_temp '-55 to +125 C';</v>
      </c>
      <c r="BC112" t="str">
        <f t="shared" si="35"/>
        <v>attribute pkg_code '303';</v>
      </c>
      <c r="BD112" t="str">
        <f t="shared" si="36"/>
        <v>attribute aec-q200 '—';</v>
      </c>
      <c r="BF112" t="str">
        <f t="shared" si="37"/>
        <v>attribute mfg 'Panasonic';</v>
      </c>
      <c r="BG112" t="str">
        <f t="shared" si="38"/>
        <v>attribute mpn 'ERJXGNJ303Y';</v>
      </c>
    </row>
    <row r="113" spans="1:59" x14ac:dyDescent="0.3">
      <c r="A113" t="s">
        <v>28</v>
      </c>
      <c r="B113" t="s">
        <v>109</v>
      </c>
      <c r="C113" t="s">
        <v>480</v>
      </c>
      <c r="D113" t="s">
        <v>481</v>
      </c>
      <c r="E113" t="s">
        <v>32</v>
      </c>
      <c r="F113" t="s">
        <v>32</v>
      </c>
      <c r="G113" t="s">
        <v>482</v>
      </c>
      <c r="H113" s="1">
        <v>65050</v>
      </c>
      <c r="I113">
        <v>0.41</v>
      </c>
      <c r="J113">
        <v>0</v>
      </c>
      <c r="K113">
        <v>1</v>
      </c>
      <c r="L113" t="s">
        <v>34</v>
      </c>
      <c r="M113" t="s">
        <v>35</v>
      </c>
      <c r="N113" t="s">
        <v>36</v>
      </c>
      <c r="O113" t="s">
        <v>483</v>
      </c>
      <c r="P113" t="s">
        <v>38</v>
      </c>
      <c r="Q113" t="s">
        <v>39</v>
      </c>
      <c r="R113" t="s">
        <v>40</v>
      </c>
      <c r="S113" t="s">
        <v>41</v>
      </c>
      <c r="T113" t="s">
        <v>243</v>
      </c>
      <c r="U113" t="s">
        <v>43</v>
      </c>
      <c r="V113" t="s">
        <v>44</v>
      </c>
      <c r="W113">
        <v>1005</v>
      </c>
      <c r="X113" t="s">
        <v>41</v>
      </c>
      <c r="Y113" t="s">
        <v>45</v>
      </c>
      <c r="Z113" t="s">
        <v>46</v>
      </c>
      <c r="AA113">
        <v>2</v>
      </c>
      <c r="AB113" t="s">
        <v>41</v>
      </c>
      <c r="AC113" t="str">
        <f t="shared" si="21"/>
        <v>XGN</v>
      </c>
      <c r="AD113" s="3">
        <f t="shared" si="22"/>
        <v>33000</v>
      </c>
      <c r="AE113" s="3" t="str">
        <f t="shared" si="20"/>
        <v>33.0 K</v>
      </c>
      <c r="AF113" t="str">
        <f>SUBSTITUTE(SUBSTITUTE(P113,"±",""),"%"," %")</f>
        <v>5 %</v>
      </c>
      <c r="AG113" t="str">
        <f>ROUND(MIN(SQRT(AD113*VALUE(LEFT(AI113,FIND("W",AI113)-2))),AP113),1)&amp;" V"</f>
        <v>15 V</v>
      </c>
      <c r="AH113" t="s">
        <v>5298</v>
      </c>
      <c r="AI113" t="str">
        <f>SUBSTITUTE(LEFT(Q113,FIND("W,",Q113)),"W"," W @ 70 C")</f>
        <v>0.03 W @ 70 C</v>
      </c>
      <c r="AJ113" t="str">
        <f>SUBSTITUTE((SUBSTITUTE(T113,"ppm/°C","")),"/ "," to ")</f>
        <v>±200</v>
      </c>
      <c r="AK113" t="str">
        <f>LEFT(V113,FIND(" ",V113)-1)</f>
        <v>01005</v>
      </c>
      <c r="AL113" t="str">
        <f>SUBSTITUTE(SUBSTITUTE(U113,"°C ~ "," to +"),"°C"," C")</f>
        <v>-55 to +125 C</v>
      </c>
      <c r="AM113" s="2" t="str">
        <f t="shared" si="23"/>
        <v>333</v>
      </c>
      <c r="AN113" t="str">
        <f>IF(X113="-","—","Grade 0")</f>
        <v>—</v>
      </c>
      <c r="AO113" s="2" t="str">
        <f t="shared" si="24"/>
        <v>3302</v>
      </c>
      <c r="AP113">
        <v>15</v>
      </c>
      <c r="AQ113" t="s">
        <v>5289</v>
      </c>
      <c r="AR113" t="str">
        <f t="shared" si="25"/>
        <v>ERJXGNJ333Y</v>
      </c>
      <c r="AT113" t="str">
        <f t="shared" si="26"/>
        <v>technology 33.0K;</v>
      </c>
      <c r="AU113" t="str">
        <f t="shared" si="27"/>
        <v>attribute value '33.0 K';</v>
      </c>
      <c r="AV113" t="str">
        <f t="shared" si="28"/>
        <v>attribute tolerance '5 %';</v>
      </c>
      <c r="AW113" t="str">
        <f t="shared" si="29"/>
        <v>attribute rcwv '15 V';</v>
      </c>
      <c r="AX113" t="str">
        <f t="shared" si="30"/>
        <v>attribute max_v '30 V';</v>
      </c>
      <c r="AY113" t="str">
        <f t="shared" si="31"/>
        <v>attribute power_v '0.03 W @ 70 C';</v>
      </c>
      <c r="AZ113" t="str">
        <f t="shared" si="32"/>
        <v>attribute tcr '±200';</v>
      </c>
      <c r="BA113" t="str">
        <f t="shared" si="33"/>
        <v>attribute size '01005';</v>
      </c>
      <c r="BB113" t="str">
        <f t="shared" si="34"/>
        <v>attribute operating_temp '-55 to +125 C';</v>
      </c>
      <c r="BC113" t="str">
        <f t="shared" si="35"/>
        <v>attribute pkg_code '333';</v>
      </c>
      <c r="BD113" t="str">
        <f t="shared" si="36"/>
        <v>attribute aec-q200 '—';</v>
      </c>
      <c r="BF113" t="str">
        <f t="shared" si="37"/>
        <v>attribute mfg 'Panasonic';</v>
      </c>
      <c r="BG113" t="str">
        <f t="shared" si="38"/>
        <v>attribute mpn 'ERJXGNJ333Y';</v>
      </c>
    </row>
    <row r="114" spans="1:59" x14ac:dyDescent="0.3">
      <c r="A114" t="s">
        <v>28</v>
      </c>
      <c r="B114" t="s">
        <v>109</v>
      </c>
      <c r="C114" t="s">
        <v>484</v>
      </c>
      <c r="D114" t="s">
        <v>485</v>
      </c>
      <c r="E114" t="s">
        <v>32</v>
      </c>
      <c r="F114" t="s">
        <v>32</v>
      </c>
      <c r="G114" t="s">
        <v>486</v>
      </c>
      <c r="H114">
        <v>0</v>
      </c>
      <c r="I114">
        <v>2.1000000000000001E-2</v>
      </c>
      <c r="J114">
        <v>0</v>
      </c>
      <c r="K114">
        <v>20000</v>
      </c>
      <c r="L114" t="s">
        <v>50</v>
      </c>
      <c r="M114" t="s">
        <v>35</v>
      </c>
      <c r="N114" t="s">
        <v>36</v>
      </c>
      <c r="O114" t="s">
        <v>487</v>
      </c>
      <c r="P114" t="s">
        <v>38</v>
      </c>
      <c r="Q114" t="s">
        <v>39</v>
      </c>
      <c r="R114" t="s">
        <v>40</v>
      </c>
      <c r="S114" t="s">
        <v>41</v>
      </c>
      <c r="T114" t="s">
        <v>243</v>
      </c>
      <c r="U114" t="s">
        <v>43</v>
      </c>
      <c r="V114" t="s">
        <v>44</v>
      </c>
      <c r="W114">
        <v>1005</v>
      </c>
      <c r="X114" t="s">
        <v>41</v>
      </c>
      <c r="Y114" t="s">
        <v>45</v>
      </c>
      <c r="Z114" t="s">
        <v>46</v>
      </c>
      <c r="AA114">
        <v>2</v>
      </c>
      <c r="AB114" t="s">
        <v>41</v>
      </c>
      <c r="AC114" t="str">
        <f t="shared" si="21"/>
        <v>XGN</v>
      </c>
      <c r="AD114" s="3">
        <f t="shared" si="22"/>
        <v>36000</v>
      </c>
      <c r="AE114" s="3" t="str">
        <f t="shared" si="20"/>
        <v>36.0 K</v>
      </c>
      <c r="AF114" t="str">
        <f>SUBSTITUTE(SUBSTITUTE(P114,"±",""),"%"," %")</f>
        <v>5 %</v>
      </c>
      <c r="AG114" t="str">
        <f>ROUND(MIN(SQRT(AD114*VALUE(LEFT(AI114,FIND("W",AI114)-2))),AP114),1)&amp;" V"</f>
        <v>15 V</v>
      </c>
      <c r="AH114" t="s">
        <v>5298</v>
      </c>
      <c r="AI114" t="str">
        <f>SUBSTITUTE(LEFT(Q114,FIND("W,",Q114)),"W"," W @ 70 C")</f>
        <v>0.03 W @ 70 C</v>
      </c>
      <c r="AJ114" t="str">
        <f>SUBSTITUTE((SUBSTITUTE(T114,"ppm/°C","")),"/ "," to ")</f>
        <v>±200</v>
      </c>
      <c r="AK114" t="str">
        <f>LEFT(V114,FIND(" ",V114)-1)</f>
        <v>01005</v>
      </c>
      <c r="AL114" t="str">
        <f>SUBSTITUTE(SUBSTITUTE(U114,"°C ~ "," to +"),"°C"," C")</f>
        <v>-55 to +125 C</v>
      </c>
      <c r="AM114" s="2" t="str">
        <f t="shared" si="23"/>
        <v>363</v>
      </c>
      <c r="AN114" t="str">
        <f>IF(X114="-","—","Grade 0")</f>
        <v>—</v>
      </c>
      <c r="AO114" s="2" t="str">
        <f t="shared" si="24"/>
        <v>3602</v>
      </c>
      <c r="AP114">
        <v>15</v>
      </c>
      <c r="AQ114" t="s">
        <v>5289</v>
      </c>
      <c r="AR114" t="str">
        <f t="shared" si="25"/>
        <v>ERJXGNJ363Y</v>
      </c>
      <c r="AT114" t="str">
        <f t="shared" si="26"/>
        <v>technology 36.0K;</v>
      </c>
      <c r="AU114" t="str">
        <f t="shared" si="27"/>
        <v>attribute value '36.0 K';</v>
      </c>
      <c r="AV114" t="str">
        <f t="shared" si="28"/>
        <v>attribute tolerance '5 %';</v>
      </c>
      <c r="AW114" t="str">
        <f t="shared" si="29"/>
        <v>attribute rcwv '15 V';</v>
      </c>
      <c r="AX114" t="str">
        <f t="shared" si="30"/>
        <v>attribute max_v '30 V';</v>
      </c>
      <c r="AY114" t="str">
        <f t="shared" si="31"/>
        <v>attribute power_v '0.03 W @ 70 C';</v>
      </c>
      <c r="AZ114" t="str">
        <f t="shared" si="32"/>
        <v>attribute tcr '±200';</v>
      </c>
      <c r="BA114" t="str">
        <f t="shared" si="33"/>
        <v>attribute size '01005';</v>
      </c>
      <c r="BB114" t="str">
        <f t="shared" si="34"/>
        <v>attribute operating_temp '-55 to +125 C';</v>
      </c>
      <c r="BC114" t="str">
        <f t="shared" si="35"/>
        <v>attribute pkg_code '363';</v>
      </c>
      <c r="BD114" t="str">
        <f t="shared" si="36"/>
        <v>attribute aec-q200 '—';</v>
      </c>
      <c r="BF114" t="str">
        <f t="shared" si="37"/>
        <v>attribute mfg 'Panasonic';</v>
      </c>
      <c r="BG114" t="str">
        <f t="shared" si="38"/>
        <v>attribute mpn 'ERJXGNJ363Y';</v>
      </c>
    </row>
    <row r="115" spans="1:59" x14ac:dyDescent="0.3">
      <c r="A115" t="s">
        <v>28</v>
      </c>
      <c r="B115" t="s">
        <v>109</v>
      </c>
      <c r="C115" t="s">
        <v>488</v>
      </c>
      <c r="D115" t="s">
        <v>489</v>
      </c>
      <c r="E115" t="s">
        <v>32</v>
      </c>
      <c r="F115" t="s">
        <v>32</v>
      </c>
      <c r="G115" t="s">
        <v>490</v>
      </c>
      <c r="H115" s="1">
        <v>13428</v>
      </c>
      <c r="I115">
        <v>0.4</v>
      </c>
      <c r="J115">
        <v>0</v>
      </c>
      <c r="K115">
        <v>1</v>
      </c>
      <c r="L115" t="s">
        <v>34</v>
      </c>
      <c r="M115" t="s">
        <v>35</v>
      </c>
      <c r="N115" t="s">
        <v>36</v>
      </c>
      <c r="O115" t="s">
        <v>491</v>
      </c>
      <c r="P115" t="s">
        <v>38</v>
      </c>
      <c r="Q115" t="s">
        <v>39</v>
      </c>
      <c r="R115" t="s">
        <v>40</v>
      </c>
      <c r="S115" t="s">
        <v>41</v>
      </c>
      <c r="T115" t="s">
        <v>243</v>
      </c>
      <c r="U115" t="s">
        <v>43</v>
      </c>
      <c r="V115" t="s">
        <v>44</v>
      </c>
      <c r="W115">
        <v>1005</v>
      </c>
      <c r="X115" t="s">
        <v>41</v>
      </c>
      <c r="Y115" t="s">
        <v>45</v>
      </c>
      <c r="Z115" t="s">
        <v>46</v>
      </c>
      <c r="AA115">
        <v>2</v>
      </c>
      <c r="AB115" t="s">
        <v>41</v>
      </c>
      <c r="AC115" t="str">
        <f t="shared" si="21"/>
        <v>XGN</v>
      </c>
      <c r="AD115" s="3">
        <f t="shared" si="22"/>
        <v>39000</v>
      </c>
      <c r="AE115" s="3" t="str">
        <f t="shared" si="20"/>
        <v>39.0 K</v>
      </c>
      <c r="AF115" t="str">
        <f>SUBSTITUTE(SUBSTITUTE(P115,"±",""),"%"," %")</f>
        <v>5 %</v>
      </c>
      <c r="AG115" t="str">
        <f>ROUND(MIN(SQRT(AD115*VALUE(LEFT(AI115,FIND("W",AI115)-2))),AP115),1)&amp;" V"</f>
        <v>15 V</v>
      </c>
      <c r="AH115" t="s">
        <v>5298</v>
      </c>
      <c r="AI115" t="str">
        <f>SUBSTITUTE(LEFT(Q115,FIND("W,",Q115)),"W"," W @ 70 C")</f>
        <v>0.03 W @ 70 C</v>
      </c>
      <c r="AJ115" t="str">
        <f>SUBSTITUTE((SUBSTITUTE(T115,"ppm/°C","")),"/ "," to ")</f>
        <v>±200</v>
      </c>
      <c r="AK115" t="str">
        <f>LEFT(V115,FIND(" ",V115)-1)</f>
        <v>01005</v>
      </c>
      <c r="AL115" t="str">
        <f>SUBSTITUTE(SUBSTITUTE(U115,"°C ~ "," to +"),"°C"," C")</f>
        <v>-55 to +125 C</v>
      </c>
      <c r="AM115" s="2" t="str">
        <f t="shared" si="23"/>
        <v>393</v>
      </c>
      <c r="AN115" t="str">
        <f>IF(X115="-","—","Grade 0")</f>
        <v>—</v>
      </c>
      <c r="AO115" s="2" t="str">
        <f t="shared" si="24"/>
        <v>3902</v>
      </c>
      <c r="AP115">
        <v>15</v>
      </c>
      <c r="AQ115" t="s">
        <v>5289</v>
      </c>
      <c r="AR115" t="str">
        <f t="shared" si="25"/>
        <v>ERJXGNJ393Y</v>
      </c>
      <c r="AT115" t="str">
        <f t="shared" si="26"/>
        <v>technology 39.0K;</v>
      </c>
      <c r="AU115" t="str">
        <f t="shared" si="27"/>
        <v>attribute value '39.0 K';</v>
      </c>
      <c r="AV115" t="str">
        <f t="shared" si="28"/>
        <v>attribute tolerance '5 %';</v>
      </c>
      <c r="AW115" t="str">
        <f t="shared" si="29"/>
        <v>attribute rcwv '15 V';</v>
      </c>
      <c r="AX115" t="str">
        <f t="shared" si="30"/>
        <v>attribute max_v '30 V';</v>
      </c>
      <c r="AY115" t="str">
        <f t="shared" si="31"/>
        <v>attribute power_v '0.03 W @ 70 C';</v>
      </c>
      <c r="AZ115" t="str">
        <f t="shared" si="32"/>
        <v>attribute tcr '±200';</v>
      </c>
      <c r="BA115" t="str">
        <f t="shared" si="33"/>
        <v>attribute size '01005';</v>
      </c>
      <c r="BB115" t="str">
        <f t="shared" si="34"/>
        <v>attribute operating_temp '-55 to +125 C';</v>
      </c>
      <c r="BC115" t="str">
        <f t="shared" si="35"/>
        <v>attribute pkg_code '393';</v>
      </c>
      <c r="BD115" t="str">
        <f t="shared" si="36"/>
        <v>attribute aec-q200 '—';</v>
      </c>
      <c r="BF115" t="str">
        <f t="shared" si="37"/>
        <v>attribute mfg 'Panasonic';</v>
      </c>
      <c r="BG115" t="str">
        <f t="shared" si="38"/>
        <v>attribute mpn 'ERJXGNJ393Y';</v>
      </c>
    </row>
    <row r="116" spans="1:59" x14ac:dyDescent="0.3">
      <c r="A116" t="s">
        <v>28</v>
      </c>
      <c r="B116" t="s">
        <v>109</v>
      </c>
      <c r="C116" t="s">
        <v>492</v>
      </c>
      <c r="D116" t="s">
        <v>493</v>
      </c>
      <c r="E116" t="s">
        <v>32</v>
      </c>
      <c r="F116" t="s">
        <v>32</v>
      </c>
      <c r="G116" t="s">
        <v>494</v>
      </c>
      <c r="H116">
        <v>0</v>
      </c>
      <c r="I116">
        <v>2.1000000000000001E-2</v>
      </c>
      <c r="J116">
        <v>0</v>
      </c>
      <c r="K116">
        <v>20000</v>
      </c>
      <c r="L116" t="s">
        <v>50</v>
      </c>
      <c r="M116" t="s">
        <v>35</v>
      </c>
      <c r="N116" t="s">
        <v>36</v>
      </c>
      <c r="O116" t="s">
        <v>495</v>
      </c>
      <c r="P116" t="s">
        <v>38</v>
      </c>
      <c r="Q116" t="s">
        <v>39</v>
      </c>
      <c r="R116" t="s">
        <v>40</v>
      </c>
      <c r="S116" t="s">
        <v>41</v>
      </c>
      <c r="T116" t="s">
        <v>243</v>
      </c>
      <c r="U116" t="s">
        <v>43</v>
      </c>
      <c r="V116" t="s">
        <v>44</v>
      </c>
      <c r="W116">
        <v>1005</v>
      </c>
      <c r="X116" t="s">
        <v>41</v>
      </c>
      <c r="Y116" t="s">
        <v>45</v>
      </c>
      <c r="Z116" t="s">
        <v>46</v>
      </c>
      <c r="AA116">
        <v>2</v>
      </c>
      <c r="AB116" t="s">
        <v>41</v>
      </c>
      <c r="AC116" t="str">
        <f t="shared" si="21"/>
        <v>XGN</v>
      </c>
      <c r="AD116" s="3">
        <f t="shared" si="22"/>
        <v>43000</v>
      </c>
      <c r="AE116" s="3" t="str">
        <f t="shared" si="20"/>
        <v>43.0 K</v>
      </c>
      <c r="AF116" t="str">
        <f>SUBSTITUTE(SUBSTITUTE(P116,"±",""),"%"," %")</f>
        <v>5 %</v>
      </c>
      <c r="AG116" t="str">
        <f>ROUND(MIN(SQRT(AD116*VALUE(LEFT(AI116,FIND("W",AI116)-2))),AP116),1)&amp;" V"</f>
        <v>15 V</v>
      </c>
      <c r="AH116" t="s">
        <v>5298</v>
      </c>
      <c r="AI116" t="str">
        <f>SUBSTITUTE(LEFT(Q116,FIND("W,",Q116)),"W"," W @ 70 C")</f>
        <v>0.03 W @ 70 C</v>
      </c>
      <c r="AJ116" t="str">
        <f>SUBSTITUTE((SUBSTITUTE(T116,"ppm/°C","")),"/ "," to ")</f>
        <v>±200</v>
      </c>
      <c r="AK116" t="str">
        <f>LEFT(V116,FIND(" ",V116)-1)</f>
        <v>01005</v>
      </c>
      <c r="AL116" t="str">
        <f>SUBSTITUTE(SUBSTITUTE(U116,"°C ~ "," to +"),"°C"," C")</f>
        <v>-55 to +125 C</v>
      </c>
      <c r="AM116" s="2" t="str">
        <f t="shared" si="23"/>
        <v>433</v>
      </c>
      <c r="AN116" t="str">
        <f>IF(X116="-","—","Grade 0")</f>
        <v>—</v>
      </c>
      <c r="AO116" s="2" t="str">
        <f t="shared" si="24"/>
        <v>4302</v>
      </c>
      <c r="AP116">
        <v>15</v>
      </c>
      <c r="AQ116" t="s">
        <v>5289</v>
      </c>
      <c r="AR116" t="str">
        <f t="shared" si="25"/>
        <v>ERJXGNJ433Y</v>
      </c>
      <c r="AT116" t="str">
        <f t="shared" si="26"/>
        <v>technology 43.0K;</v>
      </c>
      <c r="AU116" t="str">
        <f t="shared" si="27"/>
        <v>attribute value '43.0 K';</v>
      </c>
      <c r="AV116" t="str">
        <f t="shared" si="28"/>
        <v>attribute tolerance '5 %';</v>
      </c>
      <c r="AW116" t="str">
        <f t="shared" si="29"/>
        <v>attribute rcwv '15 V';</v>
      </c>
      <c r="AX116" t="str">
        <f t="shared" si="30"/>
        <v>attribute max_v '30 V';</v>
      </c>
      <c r="AY116" t="str">
        <f t="shared" si="31"/>
        <v>attribute power_v '0.03 W @ 70 C';</v>
      </c>
      <c r="AZ116" t="str">
        <f t="shared" si="32"/>
        <v>attribute tcr '±200';</v>
      </c>
      <c r="BA116" t="str">
        <f t="shared" si="33"/>
        <v>attribute size '01005';</v>
      </c>
      <c r="BB116" t="str">
        <f t="shared" si="34"/>
        <v>attribute operating_temp '-55 to +125 C';</v>
      </c>
      <c r="BC116" t="str">
        <f t="shared" si="35"/>
        <v>attribute pkg_code '433';</v>
      </c>
      <c r="BD116" t="str">
        <f t="shared" si="36"/>
        <v>attribute aec-q200 '—';</v>
      </c>
      <c r="BF116" t="str">
        <f t="shared" si="37"/>
        <v>attribute mfg 'Panasonic';</v>
      </c>
      <c r="BG116" t="str">
        <f t="shared" si="38"/>
        <v>attribute mpn 'ERJXGNJ433Y';</v>
      </c>
    </row>
    <row r="117" spans="1:59" x14ac:dyDescent="0.3">
      <c r="A117" t="s">
        <v>28</v>
      </c>
      <c r="B117" t="s">
        <v>109</v>
      </c>
      <c r="C117" t="s">
        <v>496</v>
      </c>
      <c r="D117" t="s">
        <v>497</v>
      </c>
      <c r="E117" t="s">
        <v>32</v>
      </c>
      <c r="F117" t="s">
        <v>32</v>
      </c>
      <c r="G117" t="s">
        <v>498</v>
      </c>
      <c r="H117" s="1">
        <v>20000</v>
      </c>
      <c r="I117">
        <v>0.2</v>
      </c>
      <c r="J117">
        <v>0</v>
      </c>
      <c r="K117">
        <v>1</v>
      </c>
      <c r="L117" t="s">
        <v>34</v>
      </c>
      <c r="M117" t="s">
        <v>35</v>
      </c>
      <c r="N117" t="s">
        <v>36</v>
      </c>
      <c r="O117" t="s">
        <v>499</v>
      </c>
      <c r="P117" t="s">
        <v>38</v>
      </c>
      <c r="Q117" t="s">
        <v>39</v>
      </c>
      <c r="R117" t="s">
        <v>40</v>
      </c>
      <c r="S117" t="s">
        <v>41</v>
      </c>
      <c r="T117" t="s">
        <v>243</v>
      </c>
      <c r="U117" t="s">
        <v>43</v>
      </c>
      <c r="V117" t="s">
        <v>44</v>
      </c>
      <c r="W117">
        <v>1005</v>
      </c>
      <c r="X117" t="s">
        <v>41</v>
      </c>
      <c r="Y117" t="s">
        <v>45</v>
      </c>
      <c r="Z117" t="s">
        <v>46</v>
      </c>
      <c r="AA117">
        <v>2</v>
      </c>
      <c r="AB117" t="s">
        <v>41</v>
      </c>
      <c r="AC117" t="str">
        <f t="shared" si="21"/>
        <v>XGN</v>
      </c>
      <c r="AD117" s="3">
        <f t="shared" si="22"/>
        <v>47000</v>
      </c>
      <c r="AE117" s="3" t="str">
        <f t="shared" si="20"/>
        <v>47.0 K</v>
      </c>
      <c r="AF117" t="str">
        <f>SUBSTITUTE(SUBSTITUTE(P117,"±",""),"%"," %")</f>
        <v>5 %</v>
      </c>
      <c r="AG117" t="str">
        <f>ROUND(MIN(SQRT(AD117*VALUE(LEFT(AI117,FIND("W",AI117)-2))),AP117),1)&amp;" V"</f>
        <v>15 V</v>
      </c>
      <c r="AH117" t="s">
        <v>5298</v>
      </c>
      <c r="AI117" t="str">
        <f>SUBSTITUTE(LEFT(Q117,FIND("W,",Q117)),"W"," W @ 70 C")</f>
        <v>0.03 W @ 70 C</v>
      </c>
      <c r="AJ117" t="str">
        <f>SUBSTITUTE((SUBSTITUTE(T117,"ppm/°C","")),"/ "," to ")</f>
        <v>±200</v>
      </c>
      <c r="AK117" t="str">
        <f>LEFT(V117,FIND(" ",V117)-1)</f>
        <v>01005</v>
      </c>
      <c r="AL117" t="str">
        <f>SUBSTITUTE(SUBSTITUTE(U117,"°C ~ "," to +"),"°C"," C")</f>
        <v>-55 to +125 C</v>
      </c>
      <c r="AM117" s="2" t="str">
        <f t="shared" si="23"/>
        <v>473</v>
      </c>
      <c r="AN117" t="str">
        <f>IF(X117="-","—","Grade 0")</f>
        <v>—</v>
      </c>
      <c r="AO117" s="2" t="str">
        <f t="shared" si="24"/>
        <v>4702</v>
      </c>
      <c r="AP117">
        <v>15</v>
      </c>
      <c r="AQ117" t="s">
        <v>5289</v>
      </c>
      <c r="AR117" t="str">
        <f t="shared" si="25"/>
        <v>ERJXGNJ473Y</v>
      </c>
      <c r="AT117" t="str">
        <f t="shared" si="26"/>
        <v>technology 47.0K;</v>
      </c>
      <c r="AU117" t="str">
        <f t="shared" si="27"/>
        <v>attribute value '47.0 K';</v>
      </c>
      <c r="AV117" t="str">
        <f t="shared" si="28"/>
        <v>attribute tolerance '5 %';</v>
      </c>
      <c r="AW117" t="str">
        <f t="shared" si="29"/>
        <v>attribute rcwv '15 V';</v>
      </c>
      <c r="AX117" t="str">
        <f t="shared" si="30"/>
        <v>attribute max_v '30 V';</v>
      </c>
      <c r="AY117" t="str">
        <f t="shared" si="31"/>
        <v>attribute power_v '0.03 W @ 70 C';</v>
      </c>
      <c r="AZ117" t="str">
        <f t="shared" si="32"/>
        <v>attribute tcr '±200';</v>
      </c>
      <c r="BA117" t="str">
        <f t="shared" si="33"/>
        <v>attribute size '01005';</v>
      </c>
      <c r="BB117" t="str">
        <f t="shared" si="34"/>
        <v>attribute operating_temp '-55 to +125 C';</v>
      </c>
      <c r="BC117" t="str">
        <f t="shared" si="35"/>
        <v>attribute pkg_code '473';</v>
      </c>
      <c r="BD117" t="str">
        <f t="shared" si="36"/>
        <v>attribute aec-q200 '—';</v>
      </c>
      <c r="BF117" t="str">
        <f t="shared" si="37"/>
        <v>attribute mfg 'Panasonic';</v>
      </c>
      <c r="BG117" t="str">
        <f t="shared" si="38"/>
        <v>attribute mpn 'ERJXGNJ473Y';</v>
      </c>
    </row>
    <row r="118" spans="1:59" x14ac:dyDescent="0.3">
      <c r="A118" t="s">
        <v>28</v>
      </c>
      <c r="B118" t="s">
        <v>109</v>
      </c>
      <c r="C118" t="s">
        <v>500</v>
      </c>
      <c r="D118" t="s">
        <v>501</v>
      </c>
      <c r="E118" t="s">
        <v>32</v>
      </c>
      <c r="F118" t="s">
        <v>32</v>
      </c>
      <c r="G118" t="s">
        <v>502</v>
      </c>
      <c r="H118">
        <v>0</v>
      </c>
      <c r="I118">
        <v>2.1000000000000001E-2</v>
      </c>
      <c r="J118">
        <v>0</v>
      </c>
      <c r="K118">
        <v>20000</v>
      </c>
      <c r="L118" t="s">
        <v>50</v>
      </c>
      <c r="M118" t="s">
        <v>35</v>
      </c>
      <c r="N118" t="s">
        <v>36</v>
      </c>
      <c r="O118" t="s">
        <v>503</v>
      </c>
      <c r="P118" t="s">
        <v>38</v>
      </c>
      <c r="Q118" t="s">
        <v>39</v>
      </c>
      <c r="R118" t="s">
        <v>40</v>
      </c>
      <c r="S118" t="s">
        <v>41</v>
      </c>
      <c r="T118" t="s">
        <v>243</v>
      </c>
      <c r="U118" t="s">
        <v>43</v>
      </c>
      <c r="V118" t="s">
        <v>44</v>
      </c>
      <c r="W118">
        <v>1005</v>
      </c>
      <c r="X118" t="s">
        <v>41</v>
      </c>
      <c r="Y118" t="s">
        <v>45</v>
      </c>
      <c r="Z118" t="s">
        <v>46</v>
      </c>
      <c r="AA118">
        <v>2</v>
      </c>
      <c r="AB118" t="s">
        <v>41</v>
      </c>
      <c r="AC118" t="str">
        <f t="shared" si="21"/>
        <v>XGN</v>
      </c>
      <c r="AD118" s="3">
        <f t="shared" si="22"/>
        <v>51000</v>
      </c>
      <c r="AE118" s="3" t="str">
        <f t="shared" si="20"/>
        <v>51.0 K</v>
      </c>
      <c r="AF118" t="str">
        <f>SUBSTITUTE(SUBSTITUTE(P118,"±",""),"%"," %")</f>
        <v>5 %</v>
      </c>
      <c r="AG118" t="str">
        <f>ROUND(MIN(SQRT(AD118*VALUE(LEFT(AI118,FIND("W",AI118)-2))),AP118),1)&amp;" V"</f>
        <v>15 V</v>
      </c>
      <c r="AH118" t="s">
        <v>5298</v>
      </c>
      <c r="AI118" t="str">
        <f>SUBSTITUTE(LEFT(Q118,FIND("W,",Q118)),"W"," W @ 70 C")</f>
        <v>0.03 W @ 70 C</v>
      </c>
      <c r="AJ118" t="str">
        <f>SUBSTITUTE((SUBSTITUTE(T118,"ppm/°C","")),"/ "," to ")</f>
        <v>±200</v>
      </c>
      <c r="AK118" t="str">
        <f>LEFT(V118,FIND(" ",V118)-1)</f>
        <v>01005</v>
      </c>
      <c r="AL118" t="str">
        <f>SUBSTITUTE(SUBSTITUTE(U118,"°C ~ "," to +"),"°C"," C")</f>
        <v>-55 to +125 C</v>
      </c>
      <c r="AM118" s="2" t="str">
        <f t="shared" si="23"/>
        <v>513</v>
      </c>
      <c r="AN118" t="str">
        <f>IF(X118="-","—","Grade 0")</f>
        <v>—</v>
      </c>
      <c r="AO118" s="2" t="str">
        <f t="shared" si="24"/>
        <v>5102</v>
      </c>
      <c r="AP118">
        <v>15</v>
      </c>
      <c r="AQ118" t="s">
        <v>5289</v>
      </c>
      <c r="AR118" t="str">
        <f t="shared" si="25"/>
        <v>ERJXGNJ513Y</v>
      </c>
      <c r="AT118" t="str">
        <f t="shared" si="26"/>
        <v>technology 51.0K;</v>
      </c>
      <c r="AU118" t="str">
        <f t="shared" si="27"/>
        <v>attribute value '51.0 K';</v>
      </c>
      <c r="AV118" t="str">
        <f t="shared" si="28"/>
        <v>attribute tolerance '5 %';</v>
      </c>
      <c r="AW118" t="str">
        <f t="shared" si="29"/>
        <v>attribute rcwv '15 V';</v>
      </c>
      <c r="AX118" t="str">
        <f t="shared" si="30"/>
        <v>attribute max_v '30 V';</v>
      </c>
      <c r="AY118" t="str">
        <f t="shared" si="31"/>
        <v>attribute power_v '0.03 W @ 70 C';</v>
      </c>
      <c r="AZ118" t="str">
        <f t="shared" si="32"/>
        <v>attribute tcr '±200';</v>
      </c>
      <c r="BA118" t="str">
        <f t="shared" si="33"/>
        <v>attribute size '01005';</v>
      </c>
      <c r="BB118" t="str">
        <f t="shared" si="34"/>
        <v>attribute operating_temp '-55 to +125 C';</v>
      </c>
      <c r="BC118" t="str">
        <f t="shared" si="35"/>
        <v>attribute pkg_code '513';</v>
      </c>
      <c r="BD118" t="str">
        <f t="shared" si="36"/>
        <v>attribute aec-q200 '—';</v>
      </c>
      <c r="BF118" t="str">
        <f t="shared" si="37"/>
        <v>attribute mfg 'Panasonic';</v>
      </c>
      <c r="BG118" t="str">
        <f t="shared" si="38"/>
        <v>attribute mpn 'ERJXGNJ513Y';</v>
      </c>
    </row>
    <row r="119" spans="1:59" x14ac:dyDescent="0.3">
      <c r="A119" t="s">
        <v>28</v>
      </c>
      <c r="B119" t="s">
        <v>109</v>
      </c>
      <c r="C119" t="s">
        <v>504</v>
      </c>
      <c r="D119" t="s">
        <v>505</v>
      </c>
      <c r="E119" t="s">
        <v>32</v>
      </c>
      <c r="F119" t="s">
        <v>32</v>
      </c>
      <c r="G119" t="s">
        <v>506</v>
      </c>
      <c r="H119" s="1">
        <v>46450</v>
      </c>
      <c r="I119">
        <v>0.4</v>
      </c>
      <c r="J119">
        <v>0</v>
      </c>
      <c r="K119">
        <v>1</v>
      </c>
      <c r="L119" t="s">
        <v>34</v>
      </c>
      <c r="M119" t="s">
        <v>35</v>
      </c>
      <c r="N119" t="s">
        <v>36</v>
      </c>
      <c r="O119" t="s">
        <v>507</v>
      </c>
      <c r="P119" t="s">
        <v>38</v>
      </c>
      <c r="Q119" t="s">
        <v>39</v>
      </c>
      <c r="R119" t="s">
        <v>40</v>
      </c>
      <c r="S119" t="s">
        <v>41</v>
      </c>
      <c r="T119" t="s">
        <v>243</v>
      </c>
      <c r="U119" t="s">
        <v>43</v>
      </c>
      <c r="V119" t="s">
        <v>44</v>
      </c>
      <c r="W119">
        <v>1005</v>
      </c>
      <c r="X119" t="s">
        <v>41</v>
      </c>
      <c r="Y119" t="s">
        <v>45</v>
      </c>
      <c r="Z119" t="s">
        <v>46</v>
      </c>
      <c r="AA119">
        <v>2</v>
      </c>
      <c r="AB119" t="s">
        <v>41</v>
      </c>
      <c r="AC119" t="str">
        <f t="shared" si="21"/>
        <v>XGN</v>
      </c>
      <c r="AD119" s="3">
        <f t="shared" si="22"/>
        <v>56000</v>
      </c>
      <c r="AE119" s="3" t="str">
        <f t="shared" si="20"/>
        <v>56.0 K</v>
      </c>
      <c r="AF119" t="str">
        <f>SUBSTITUTE(SUBSTITUTE(P119,"±",""),"%"," %")</f>
        <v>5 %</v>
      </c>
      <c r="AG119" t="str">
        <f>ROUND(MIN(SQRT(AD119*VALUE(LEFT(AI119,FIND("W",AI119)-2))),AP119),1)&amp;" V"</f>
        <v>15 V</v>
      </c>
      <c r="AH119" t="s">
        <v>5298</v>
      </c>
      <c r="AI119" t="str">
        <f>SUBSTITUTE(LEFT(Q119,FIND("W,",Q119)),"W"," W @ 70 C")</f>
        <v>0.03 W @ 70 C</v>
      </c>
      <c r="AJ119" t="str">
        <f>SUBSTITUTE((SUBSTITUTE(T119,"ppm/°C","")),"/ "," to ")</f>
        <v>±200</v>
      </c>
      <c r="AK119" t="str">
        <f>LEFT(V119,FIND(" ",V119)-1)</f>
        <v>01005</v>
      </c>
      <c r="AL119" t="str">
        <f>SUBSTITUTE(SUBSTITUTE(U119,"°C ~ "," to +"),"°C"," C")</f>
        <v>-55 to +125 C</v>
      </c>
      <c r="AM119" s="2" t="str">
        <f t="shared" si="23"/>
        <v>563</v>
      </c>
      <c r="AN119" t="str">
        <f>IF(X119="-","—","Grade 0")</f>
        <v>—</v>
      </c>
      <c r="AO119" s="2" t="str">
        <f t="shared" si="24"/>
        <v>5602</v>
      </c>
      <c r="AP119">
        <v>15</v>
      </c>
      <c r="AQ119" t="s">
        <v>5289</v>
      </c>
      <c r="AR119" t="str">
        <f t="shared" si="25"/>
        <v>ERJXGNJ563Y</v>
      </c>
      <c r="AT119" t="str">
        <f t="shared" si="26"/>
        <v>technology 56.0K;</v>
      </c>
      <c r="AU119" t="str">
        <f t="shared" si="27"/>
        <v>attribute value '56.0 K';</v>
      </c>
      <c r="AV119" t="str">
        <f t="shared" si="28"/>
        <v>attribute tolerance '5 %';</v>
      </c>
      <c r="AW119" t="str">
        <f t="shared" si="29"/>
        <v>attribute rcwv '15 V';</v>
      </c>
      <c r="AX119" t="str">
        <f t="shared" si="30"/>
        <v>attribute max_v '30 V';</v>
      </c>
      <c r="AY119" t="str">
        <f t="shared" si="31"/>
        <v>attribute power_v '0.03 W @ 70 C';</v>
      </c>
      <c r="AZ119" t="str">
        <f t="shared" si="32"/>
        <v>attribute tcr '±200';</v>
      </c>
      <c r="BA119" t="str">
        <f t="shared" si="33"/>
        <v>attribute size '01005';</v>
      </c>
      <c r="BB119" t="str">
        <f t="shared" si="34"/>
        <v>attribute operating_temp '-55 to +125 C';</v>
      </c>
      <c r="BC119" t="str">
        <f t="shared" si="35"/>
        <v>attribute pkg_code '563';</v>
      </c>
      <c r="BD119" t="str">
        <f t="shared" si="36"/>
        <v>attribute aec-q200 '—';</v>
      </c>
      <c r="BF119" t="str">
        <f t="shared" si="37"/>
        <v>attribute mfg 'Panasonic';</v>
      </c>
      <c r="BG119" t="str">
        <f t="shared" si="38"/>
        <v>attribute mpn 'ERJXGNJ563Y';</v>
      </c>
    </row>
    <row r="120" spans="1:59" x14ac:dyDescent="0.3">
      <c r="A120" t="s">
        <v>28</v>
      </c>
      <c r="B120" t="s">
        <v>109</v>
      </c>
      <c r="C120" t="s">
        <v>508</v>
      </c>
      <c r="D120" t="s">
        <v>509</v>
      </c>
      <c r="E120" t="s">
        <v>32</v>
      </c>
      <c r="F120" t="s">
        <v>32</v>
      </c>
      <c r="G120" t="s">
        <v>510</v>
      </c>
      <c r="H120">
        <v>0</v>
      </c>
      <c r="I120">
        <v>2.1000000000000001E-2</v>
      </c>
      <c r="J120">
        <v>0</v>
      </c>
      <c r="K120">
        <v>20000</v>
      </c>
      <c r="L120" t="s">
        <v>50</v>
      </c>
      <c r="M120" t="s">
        <v>35</v>
      </c>
      <c r="N120" t="s">
        <v>36</v>
      </c>
      <c r="O120" t="s">
        <v>511</v>
      </c>
      <c r="P120" t="s">
        <v>38</v>
      </c>
      <c r="Q120" t="s">
        <v>39</v>
      </c>
      <c r="R120" t="s">
        <v>40</v>
      </c>
      <c r="S120" t="s">
        <v>41</v>
      </c>
      <c r="T120" t="s">
        <v>243</v>
      </c>
      <c r="U120" t="s">
        <v>43</v>
      </c>
      <c r="V120" t="s">
        <v>44</v>
      </c>
      <c r="W120">
        <v>1005</v>
      </c>
      <c r="X120" t="s">
        <v>41</v>
      </c>
      <c r="Y120" t="s">
        <v>45</v>
      </c>
      <c r="Z120" t="s">
        <v>46</v>
      </c>
      <c r="AA120">
        <v>2</v>
      </c>
      <c r="AB120" t="s">
        <v>41</v>
      </c>
      <c r="AC120" t="str">
        <f t="shared" si="21"/>
        <v>XGN</v>
      </c>
      <c r="AD120" s="3">
        <f t="shared" si="22"/>
        <v>62000</v>
      </c>
      <c r="AE120" s="3" t="str">
        <f t="shared" si="20"/>
        <v>62.0 K</v>
      </c>
      <c r="AF120" t="str">
        <f>SUBSTITUTE(SUBSTITUTE(P120,"±",""),"%"," %")</f>
        <v>5 %</v>
      </c>
      <c r="AG120" t="str">
        <f>ROUND(MIN(SQRT(AD120*VALUE(LEFT(AI120,FIND("W",AI120)-2))),AP120),1)&amp;" V"</f>
        <v>15 V</v>
      </c>
      <c r="AH120" t="s">
        <v>5298</v>
      </c>
      <c r="AI120" t="str">
        <f>SUBSTITUTE(LEFT(Q120,FIND("W,",Q120)),"W"," W @ 70 C")</f>
        <v>0.03 W @ 70 C</v>
      </c>
      <c r="AJ120" t="str">
        <f>SUBSTITUTE((SUBSTITUTE(T120,"ppm/°C","")),"/ "," to ")</f>
        <v>±200</v>
      </c>
      <c r="AK120" t="str">
        <f>LEFT(V120,FIND(" ",V120)-1)</f>
        <v>01005</v>
      </c>
      <c r="AL120" t="str">
        <f>SUBSTITUTE(SUBSTITUTE(U120,"°C ~ "," to +"),"°C"," C")</f>
        <v>-55 to +125 C</v>
      </c>
      <c r="AM120" s="2" t="str">
        <f t="shared" si="23"/>
        <v>623</v>
      </c>
      <c r="AN120" t="str">
        <f>IF(X120="-","—","Grade 0")</f>
        <v>—</v>
      </c>
      <c r="AO120" s="2" t="str">
        <f t="shared" si="24"/>
        <v>6202</v>
      </c>
      <c r="AP120">
        <v>15</v>
      </c>
      <c r="AQ120" t="s">
        <v>5289</v>
      </c>
      <c r="AR120" t="str">
        <f t="shared" si="25"/>
        <v>ERJXGNJ623Y</v>
      </c>
      <c r="AT120" t="str">
        <f t="shared" si="26"/>
        <v>technology 62.0K;</v>
      </c>
      <c r="AU120" t="str">
        <f t="shared" si="27"/>
        <v>attribute value '62.0 K';</v>
      </c>
      <c r="AV120" t="str">
        <f t="shared" si="28"/>
        <v>attribute tolerance '5 %';</v>
      </c>
      <c r="AW120" t="str">
        <f t="shared" si="29"/>
        <v>attribute rcwv '15 V';</v>
      </c>
      <c r="AX120" t="str">
        <f t="shared" si="30"/>
        <v>attribute max_v '30 V';</v>
      </c>
      <c r="AY120" t="str">
        <f t="shared" si="31"/>
        <v>attribute power_v '0.03 W @ 70 C';</v>
      </c>
      <c r="AZ120" t="str">
        <f t="shared" si="32"/>
        <v>attribute tcr '±200';</v>
      </c>
      <c r="BA120" t="str">
        <f t="shared" si="33"/>
        <v>attribute size '01005';</v>
      </c>
      <c r="BB120" t="str">
        <f t="shared" si="34"/>
        <v>attribute operating_temp '-55 to +125 C';</v>
      </c>
      <c r="BC120" t="str">
        <f t="shared" si="35"/>
        <v>attribute pkg_code '623';</v>
      </c>
      <c r="BD120" t="str">
        <f t="shared" si="36"/>
        <v>attribute aec-q200 '—';</v>
      </c>
      <c r="BF120" t="str">
        <f t="shared" si="37"/>
        <v>attribute mfg 'Panasonic';</v>
      </c>
      <c r="BG120" t="str">
        <f t="shared" si="38"/>
        <v>attribute mpn 'ERJXGNJ623Y';</v>
      </c>
    </row>
    <row r="121" spans="1:59" x14ac:dyDescent="0.3">
      <c r="A121" t="s">
        <v>28</v>
      </c>
      <c r="B121" t="s">
        <v>109</v>
      </c>
      <c r="C121" t="s">
        <v>512</v>
      </c>
      <c r="D121" t="s">
        <v>513</v>
      </c>
      <c r="E121" t="s">
        <v>32</v>
      </c>
      <c r="F121" t="s">
        <v>32</v>
      </c>
      <c r="G121" t="s">
        <v>514</v>
      </c>
      <c r="H121" s="1">
        <v>23534</v>
      </c>
      <c r="I121">
        <v>0.4</v>
      </c>
      <c r="J121">
        <v>0</v>
      </c>
      <c r="K121">
        <v>1</v>
      </c>
      <c r="L121" t="s">
        <v>34</v>
      </c>
      <c r="M121" t="s">
        <v>35</v>
      </c>
      <c r="N121" t="s">
        <v>36</v>
      </c>
      <c r="O121" t="s">
        <v>515</v>
      </c>
      <c r="P121" t="s">
        <v>38</v>
      </c>
      <c r="Q121" t="s">
        <v>39</v>
      </c>
      <c r="R121" t="s">
        <v>40</v>
      </c>
      <c r="S121" t="s">
        <v>41</v>
      </c>
      <c r="T121" t="s">
        <v>243</v>
      </c>
      <c r="U121" t="s">
        <v>43</v>
      </c>
      <c r="V121" t="s">
        <v>44</v>
      </c>
      <c r="W121">
        <v>1005</v>
      </c>
      <c r="X121" t="s">
        <v>41</v>
      </c>
      <c r="Y121" t="s">
        <v>45</v>
      </c>
      <c r="Z121" t="s">
        <v>46</v>
      </c>
      <c r="AA121">
        <v>2</v>
      </c>
      <c r="AB121" t="s">
        <v>41</v>
      </c>
      <c r="AC121" t="str">
        <f t="shared" si="21"/>
        <v>XGN</v>
      </c>
      <c r="AD121" s="3">
        <f t="shared" si="22"/>
        <v>68000</v>
      </c>
      <c r="AE121" s="3" t="str">
        <f t="shared" si="20"/>
        <v>68.0 K</v>
      </c>
      <c r="AF121" t="str">
        <f>SUBSTITUTE(SUBSTITUTE(P121,"±",""),"%"," %")</f>
        <v>5 %</v>
      </c>
      <c r="AG121" t="str">
        <f>ROUND(MIN(SQRT(AD121*VALUE(LEFT(AI121,FIND("W",AI121)-2))),AP121),1)&amp;" V"</f>
        <v>15 V</v>
      </c>
      <c r="AH121" t="s">
        <v>5298</v>
      </c>
      <c r="AI121" t="str">
        <f>SUBSTITUTE(LEFT(Q121,FIND("W,",Q121)),"W"," W @ 70 C")</f>
        <v>0.03 W @ 70 C</v>
      </c>
      <c r="AJ121" t="str">
        <f>SUBSTITUTE((SUBSTITUTE(T121,"ppm/°C","")),"/ "," to ")</f>
        <v>±200</v>
      </c>
      <c r="AK121" t="str">
        <f>LEFT(V121,FIND(" ",V121)-1)</f>
        <v>01005</v>
      </c>
      <c r="AL121" t="str">
        <f>SUBSTITUTE(SUBSTITUTE(U121,"°C ~ "," to +"),"°C"," C")</f>
        <v>-55 to +125 C</v>
      </c>
      <c r="AM121" s="2" t="str">
        <f t="shared" si="23"/>
        <v>683</v>
      </c>
      <c r="AN121" t="str">
        <f>IF(X121="-","—","Grade 0")</f>
        <v>—</v>
      </c>
      <c r="AO121" s="2" t="str">
        <f t="shared" si="24"/>
        <v>6802</v>
      </c>
      <c r="AP121">
        <v>15</v>
      </c>
      <c r="AQ121" t="s">
        <v>5289</v>
      </c>
      <c r="AR121" t="str">
        <f t="shared" si="25"/>
        <v>ERJXGNJ683Y</v>
      </c>
      <c r="AT121" t="str">
        <f t="shared" si="26"/>
        <v>technology 68.0K;</v>
      </c>
      <c r="AU121" t="str">
        <f t="shared" si="27"/>
        <v>attribute value '68.0 K';</v>
      </c>
      <c r="AV121" t="str">
        <f t="shared" si="28"/>
        <v>attribute tolerance '5 %';</v>
      </c>
      <c r="AW121" t="str">
        <f t="shared" si="29"/>
        <v>attribute rcwv '15 V';</v>
      </c>
      <c r="AX121" t="str">
        <f t="shared" si="30"/>
        <v>attribute max_v '30 V';</v>
      </c>
      <c r="AY121" t="str">
        <f t="shared" si="31"/>
        <v>attribute power_v '0.03 W @ 70 C';</v>
      </c>
      <c r="AZ121" t="str">
        <f t="shared" si="32"/>
        <v>attribute tcr '±200';</v>
      </c>
      <c r="BA121" t="str">
        <f t="shared" si="33"/>
        <v>attribute size '01005';</v>
      </c>
      <c r="BB121" t="str">
        <f t="shared" si="34"/>
        <v>attribute operating_temp '-55 to +125 C';</v>
      </c>
      <c r="BC121" t="str">
        <f t="shared" si="35"/>
        <v>attribute pkg_code '683';</v>
      </c>
      <c r="BD121" t="str">
        <f t="shared" si="36"/>
        <v>attribute aec-q200 '—';</v>
      </c>
      <c r="BF121" t="str">
        <f t="shared" si="37"/>
        <v>attribute mfg 'Panasonic';</v>
      </c>
      <c r="BG121" t="str">
        <f t="shared" si="38"/>
        <v>attribute mpn 'ERJXGNJ683Y';</v>
      </c>
    </row>
    <row r="122" spans="1:59" x14ac:dyDescent="0.3">
      <c r="A122" t="s">
        <v>28</v>
      </c>
      <c r="B122" t="s">
        <v>109</v>
      </c>
      <c r="C122" t="s">
        <v>516</v>
      </c>
      <c r="D122" t="s">
        <v>517</v>
      </c>
      <c r="E122" t="s">
        <v>32</v>
      </c>
      <c r="F122" t="s">
        <v>32</v>
      </c>
      <c r="G122" t="s">
        <v>518</v>
      </c>
      <c r="H122">
        <v>0</v>
      </c>
      <c r="I122">
        <v>2.1000000000000001E-2</v>
      </c>
      <c r="J122">
        <v>0</v>
      </c>
      <c r="K122">
        <v>20000</v>
      </c>
      <c r="L122" t="s">
        <v>50</v>
      </c>
      <c r="M122" t="s">
        <v>35</v>
      </c>
      <c r="N122" t="s">
        <v>36</v>
      </c>
      <c r="O122" t="s">
        <v>519</v>
      </c>
      <c r="P122" t="s">
        <v>38</v>
      </c>
      <c r="Q122" t="s">
        <v>39</v>
      </c>
      <c r="R122" t="s">
        <v>40</v>
      </c>
      <c r="S122" t="s">
        <v>41</v>
      </c>
      <c r="T122" t="s">
        <v>243</v>
      </c>
      <c r="U122" t="s">
        <v>43</v>
      </c>
      <c r="V122" t="s">
        <v>44</v>
      </c>
      <c r="W122">
        <v>1005</v>
      </c>
      <c r="X122" t="s">
        <v>41</v>
      </c>
      <c r="Y122" t="s">
        <v>45</v>
      </c>
      <c r="Z122" t="s">
        <v>46</v>
      </c>
      <c r="AA122">
        <v>2</v>
      </c>
      <c r="AB122" t="s">
        <v>41</v>
      </c>
      <c r="AC122" t="str">
        <f t="shared" si="21"/>
        <v>XGN</v>
      </c>
      <c r="AD122" s="3">
        <f t="shared" si="22"/>
        <v>75000</v>
      </c>
      <c r="AE122" s="3" t="str">
        <f t="shared" si="20"/>
        <v>75.0 K</v>
      </c>
      <c r="AF122" t="str">
        <f>SUBSTITUTE(SUBSTITUTE(P122,"±",""),"%"," %")</f>
        <v>5 %</v>
      </c>
      <c r="AG122" t="str">
        <f>ROUND(MIN(SQRT(AD122*VALUE(LEFT(AI122,FIND("W",AI122)-2))),AP122),1)&amp;" V"</f>
        <v>15 V</v>
      </c>
      <c r="AH122" t="s">
        <v>5298</v>
      </c>
      <c r="AI122" t="str">
        <f>SUBSTITUTE(LEFT(Q122,FIND("W,",Q122)),"W"," W @ 70 C")</f>
        <v>0.03 W @ 70 C</v>
      </c>
      <c r="AJ122" t="str">
        <f>SUBSTITUTE((SUBSTITUTE(T122,"ppm/°C","")),"/ "," to ")</f>
        <v>±200</v>
      </c>
      <c r="AK122" t="str">
        <f>LEFT(V122,FIND(" ",V122)-1)</f>
        <v>01005</v>
      </c>
      <c r="AL122" t="str">
        <f>SUBSTITUTE(SUBSTITUTE(U122,"°C ~ "," to +"),"°C"," C")</f>
        <v>-55 to +125 C</v>
      </c>
      <c r="AM122" s="2" t="str">
        <f t="shared" si="23"/>
        <v>753</v>
      </c>
      <c r="AN122" t="str">
        <f>IF(X122="-","—","Grade 0")</f>
        <v>—</v>
      </c>
      <c r="AO122" s="2" t="str">
        <f t="shared" si="24"/>
        <v>7502</v>
      </c>
      <c r="AP122">
        <v>15</v>
      </c>
      <c r="AQ122" t="s">
        <v>5289</v>
      </c>
      <c r="AR122" t="str">
        <f t="shared" si="25"/>
        <v>ERJXGNJ753Y</v>
      </c>
      <c r="AT122" t="str">
        <f t="shared" si="26"/>
        <v>technology 75.0K;</v>
      </c>
      <c r="AU122" t="str">
        <f t="shared" si="27"/>
        <v>attribute value '75.0 K';</v>
      </c>
      <c r="AV122" t="str">
        <f t="shared" si="28"/>
        <v>attribute tolerance '5 %';</v>
      </c>
      <c r="AW122" t="str">
        <f t="shared" si="29"/>
        <v>attribute rcwv '15 V';</v>
      </c>
      <c r="AX122" t="str">
        <f t="shared" si="30"/>
        <v>attribute max_v '30 V';</v>
      </c>
      <c r="AY122" t="str">
        <f t="shared" si="31"/>
        <v>attribute power_v '0.03 W @ 70 C';</v>
      </c>
      <c r="AZ122" t="str">
        <f t="shared" si="32"/>
        <v>attribute tcr '±200';</v>
      </c>
      <c r="BA122" t="str">
        <f t="shared" si="33"/>
        <v>attribute size '01005';</v>
      </c>
      <c r="BB122" t="str">
        <f t="shared" si="34"/>
        <v>attribute operating_temp '-55 to +125 C';</v>
      </c>
      <c r="BC122" t="str">
        <f t="shared" si="35"/>
        <v>attribute pkg_code '753';</v>
      </c>
      <c r="BD122" t="str">
        <f t="shared" si="36"/>
        <v>attribute aec-q200 '—';</v>
      </c>
      <c r="BF122" t="str">
        <f t="shared" si="37"/>
        <v>attribute mfg 'Panasonic';</v>
      </c>
      <c r="BG122" t="str">
        <f t="shared" si="38"/>
        <v>attribute mpn 'ERJXGNJ753Y';</v>
      </c>
    </row>
    <row r="123" spans="1:59" x14ac:dyDescent="0.3">
      <c r="A123" t="s">
        <v>28</v>
      </c>
      <c r="B123" t="s">
        <v>109</v>
      </c>
      <c r="C123" t="s">
        <v>520</v>
      </c>
      <c r="D123" t="s">
        <v>521</v>
      </c>
      <c r="E123" t="s">
        <v>32</v>
      </c>
      <c r="F123" t="s">
        <v>32</v>
      </c>
      <c r="G123" t="s">
        <v>522</v>
      </c>
      <c r="H123" s="1">
        <v>22752</v>
      </c>
      <c r="I123">
        <v>0.4</v>
      </c>
      <c r="J123">
        <v>0</v>
      </c>
      <c r="K123">
        <v>1</v>
      </c>
      <c r="L123" t="s">
        <v>34</v>
      </c>
      <c r="M123" t="s">
        <v>35</v>
      </c>
      <c r="N123" t="s">
        <v>36</v>
      </c>
      <c r="O123" t="s">
        <v>523</v>
      </c>
      <c r="P123" t="s">
        <v>38</v>
      </c>
      <c r="Q123" t="s">
        <v>39</v>
      </c>
      <c r="R123" t="s">
        <v>40</v>
      </c>
      <c r="S123" t="s">
        <v>41</v>
      </c>
      <c r="T123" t="s">
        <v>243</v>
      </c>
      <c r="U123" t="s">
        <v>43</v>
      </c>
      <c r="V123" t="s">
        <v>44</v>
      </c>
      <c r="W123">
        <v>1005</v>
      </c>
      <c r="X123" t="s">
        <v>41</v>
      </c>
      <c r="Y123" t="s">
        <v>45</v>
      </c>
      <c r="Z123" t="s">
        <v>46</v>
      </c>
      <c r="AA123">
        <v>2</v>
      </c>
      <c r="AB123" t="s">
        <v>41</v>
      </c>
      <c r="AC123" t="str">
        <f t="shared" si="21"/>
        <v>XGN</v>
      </c>
      <c r="AD123" s="3">
        <f t="shared" si="22"/>
        <v>82000</v>
      </c>
      <c r="AE123" s="3" t="str">
        <f t="shared" si="20"/>
        <v>82.0 K</v>
      </c>
      <c r="AF123" t="str">
        <f>SUBSTITUTE(SUBSTITUTE(P123,"±",""),"%"," %")</f>
        <v>5 %</v>
      </c>
      <c r="AG123" t="str">
        <f>ROUND(MIN(SQRT(AD123*VALUE(LEFT(AI123,FIND("W",AI123)-2))),AP123),1)&amp;" V"</f>
        <v>15 V</v>
      </c>
      <c r="AH123" t="s">
        <v>5298</v>
      </c>
      <c r="AI123" t="str">
        <f>SUBSTITUTE(LEFT(Q123,FIND("W,",Q123)),"W"," W @ 70 C")</f>
        <v>0.03 W @ 70 C</v>
      </c>
      <c r="AJ123" t="str">
        <f>SUBSTITUTE((SUBSTITUTE(T123,"ppm/°C","")),"/ "," to ")</f>
        <v>±200</v>
      </c>
      <c r="AK123" t="str">
        <f>LEFT(V123,FIND(" ",V123)-1)</f>
        <v>01005</v>
      </c>
      <c r="AL123" t="str">
        <f>SUBSTITUTE(SUBSTITUTE(U123,"°C ~ "," to +"),"°C"," C")</f>
        <v>-55 to +125 C</v>
      </c>
      <c r="AM123" s="2" t="str">
        <f t="shared" si="23"/>
        <v>823</v>
      </c>
      <c r="AN123" t="str">
        <f>IF(X123="-","—","Grade 0")</f>
        <v>—</v>
      </c>
      <c r="AO123" s="2" t="str">
        <f t="shared" si="24"/>
        <v>8202</v>
      </c>
      <c r="AP123">
        <v>15</v>
      </c>
      <c r="AQ123" t="s">
        <v>5289</v>
      </c>
      <c r="AR123" t="str">
        <f t="shared" si="25"/>
        <v>ERJXGNJ823Y</v>
      </c>
      <c r="AT123" t="str">
        <f t="shared" si="26"/>
        <v>technology 82.0K;</v>
      </c>
      <c r="AU123" t="str">
        <f t="shared" si="27"/>
        <v>attribute value '82.0 K';</v>
      </c>
      <c r="AV123" t="str">
        <f t="shared" si="28"/>
        <v>attribute tolerance '5 %';</v>
      </c>
      <c r="AW123" t="str">
        <f t="shared" si="29"/>
        <v>attribute rcwv '15 V';</v>
      </c>
      <c r="AX123" t="str">
        <f t="shared" si="30"/>
        <v>attribute max_v '30 V';</v>
      </c>
      <c r="AY123" t="str">
        <f t="shared" si="31"/>
        <v>attribute power_v '0.03 W @ 70 C';</v>
      </c>
      <c r="AZ123" t="str">
        <f t="shared" si="32"/>
        <v>attribute tcr '±200';</v>
      </c>
      <c r="BA123" t="str">
        <f t="shared" si="33"/>
        <v>attribute size '01005';</v>
      </c>
      <c r="BB123" t="str">
        <f t="shared" si="34"/>
        <v>attribute operating_temp '-55 to +125 C';</v>
      </c>
      <c r="BC123" t="str">
        <f t="shared" si="35"/>
        <v>attribute pkg_code '823';</v>
      </c>
      <c r="BD123" t="str">
        <f t="shared" si="36"/>
        <v>attribute aec-q200 '—';</v>
      </c>
      <c r="BF123" t="str">
        <f t="shared" si="37"/>
        <v>attribute mfg 'Panasonic';</v>
      </c>
      <c r="BG123" t="str">
        <f t="shared" si="38"/>
        <v>attribute mpn 'ERJXGNJ823Y';</v>
      </c>
    </row>
    <row r="124" spans="1:59" x14ac:dyDescent="0.3">
      <c r="A124" t="s">
        <v>28</v>
      </c>
      <c r="B124" t="s">
        <v>109</v>
      </c>
      <c r="C124" t="s">
        <v>524</v>
      </c>
      <c r="D124" t="s">
        <v>525</v>
      </c>
      <c r="E124" t="s">
        <v>32</v>
      </c>
      <c r="F124" t="s">
        <v>32</v>
      </c>
      <c r="G124" t="s">
        <v>526</v>
      </c>
      <c r="H124">
        <v>0</v>
      </c>
      <c r="I124">
        <v>2.1000000000000001E-2</v>
      </c>
      <c r="J124">
        <v>0</v>
      </c>
      <c r="K124">
        <v>20000</v>
      </c>
      <c r="L124" t="s">
        <v>50</v>
      </c>
      <c r="M124" t="s">
        <v>35</v>
      </c>
      <c r="N124" t="s">
        <v>36</v>
      </c>
      <c r="O124" t="s">
        <v>527</v>
      </c>
      <c r="P124" t="s">
        <v>38</v>
      </c>
      <c r="Q124" t="s">
        <v>39</v>
      </c>
      <c r="R124" t="s">
        <v>40</v>
      </c>
      <c r="S124" t="s">
        <v>41</v>
      </c>
      <c r="T124" t="s">
        <v>243</v>
      </c>
      <c r="U124" t="s">
        <v>43</v>
      </c>
      <c r="V124" t="s">
        <v>44</v>
      </c>
      <c r="W124">
        <v>1005</v>
      </c>
      <c r="X124" t="s">
        <v>41</v>
      </c>
      <c r="Y124" t="s">
        <v>45</v>
      </c>
      <c r="Z124" t="s">
        <v>46</v>
      </c>
      <c r="AA124">
        <v>2</v>
      </c>
      <c r="AB124" t="s">
        <v>41</v>
      </c>
      <c r="AC124" t="str">
        <f t="shared" si="21"/>
        <v>XGN</v>
      </c>
      <c r="AD124" s="3">
        <f t="shared" si="22"/>
        <v>91000</v>
      </c>
      <c r="AE124" s="3" t="str">
        <f t="shared" si="20"/>
        <v>91.0 K</v>
      </c>
      <c r="AF124" t="str">
        <f>SUBSTITUTE(SUBSTITUTE(P124,"±",""),"%"," %")</f>
        <v>5 %</v>
      </c>
      <c r="AG124" t="str">
        <f>ROUND(MIN(SQRT(AD124*VALUE(LEFT(AI124,FIND("W",AI124)-2))),AP124),1)&amp;" V"</f>
        <v>15 V</v>
      </c>
      <c r="AH124" t="s">
        <v>5298</v>
      </c>
      <c r="AI124" t="str">
        <f>SUBSTITUTE(LEFT(Q124,FIND("W,",Q124)),"W"," W @ 70 C")</f>
        <v>0.03 W @ 70 C</v>
      </c>
      <c r="AJ124" t="str">
        <f>SUBSTITUTE((SUBSTITUTE(T124,"ppm/°C","")),"/ "," to ")</f>
        <v>±200</v>
      </c>
      <c r="AK124" t="str">
        <f>LEFT(V124,FIND(" ",V124)-1)</f>
        <v>01005</v>
      </c>
      <c r="AL124" t="str">
        <f>SUBSTITUTE(SUBSTITUTE(U124,"°C ~ "," to +"),"°C"," C")</f>
        <v>-55 to +125 C</v>
      </c>
      <c r="AM124" s="2" t="str">
        <f t="shared" si="23"/>
        <v>913</v>
      </c>
      <c r="AN124" t="str">
        <f>IF(X124="-","—","Grade 0")</f>
        <v>—</v>
      </c>
      <c r="AO124" s="2" t="str">
        <f t="shared" si="24"/>
        <v>9102</v>
      </c>
      <c r="AP124">
        <v>15</v>
      </c>
      <c r="AQ124" t="s">
        <v>5289</v>
      </c>
      <c r="AR124" t="str">
        <f t="shared" si="25"/>
        <v>ERJXGNJ913Y</v>
      </c>
      <c r="AT124" t="str">
        <f t="shared" si="26"/>
        <v>technology 91.0K;</v>
      </c>
      <c r="AU124" t="str">
        <f t="shared" si="27"/>
        <v>attribute value '91.0 K';</v>
      </c>
      <c r="AV124" t="str">
        <f t="shared" si="28"/>
        <v>attribute tolerance '5 %';</v>
      </c>
      <c r="AW124" t="str">
        <f t="shared" si="29"/>
        <v>attribute rcwv '15 V';</v>
      </c>
      <c r="AX124" t="str">
        <f t="shared" si="30"/>
        <v>attribute max_v '30 V';</v>
      </c>
      <c r="AY124" t="str">
        <f t="shared" si="31"/>
        <v>attribute power_v '0.03 W @ 70 C';</v>
      </c>
      <c r="AZ124" t="str">
        <f t="shared" si="32"/>
        <v>attribute tcr '±200';</v>
      </c>
      <c r="BA124" t="str">
        <f t="shared" si="33"/>
        <v>attribute size '01005';</v>
      </c>
      <c r="BB124" t="str">
        <f t="shared" si="34"/>
        <v>attribute operating_temp '-55 to +125 C';</v>
      </c>
      <c r="BC124" t="str">
        <f t="shared" si="35"/>
        <v>attribute pkg_code '913';</v>
      </c>
      <c r="BD124" t="str">
        <f t="shared" si="36"/>
        <v>attribute aec-q200 '—';</v>
      </c>
      <c r="BF124" t="str">
        <f t="shared" si="37"/>
        <v>attribute mfg 'Panasonic';</v>
      </c>
      <c r="BG124" t="str">
        <f t="shared" si="38"/>
        <v>attribute mpn 'ERJXGNJ913Y';</v>
      </c>
    </row>
    <row r="125" spans="1:59" x14ac:dyDescent="0.3">
      <c r="A125" t="s">
        <v>28</v>
      </c>
      <c r="B125" t="s">
        <v>109</v>
      </c>
      <c r="C125" t="s">
        <v>528</v>
      </c>
      <c r="D125" t="s">
        <v>529</v>
      </c>
      <c r="E125" t="s">
        <v>32</v>
      </c>
      <c r="F125" t="s">
        <v>32</v>
      </c>
      <c r="G125" t="s">
        <v>530</v>
      </c>
      <c r="H125" s="1">
        <v>10700</v>
      </c>
      <c r="I125">
        <v>0.2</v>
      </c>
      <c r="J125">
        <v>0</v>
      </c>
      <c r="K125">
        <v>1</v>
      </c>
      <c r="L125" t="s">
        <v>34</v>
      </c>
      <c r="M125" t="s">
        <v>35</v>
      </c>
      <c r="N125" t="s">
        <v>36</v>
      </c>
      <c r="O125" t="s">
        <v>531</v>
      </c>
      <c r="P125" t="s">
        <v>38</v>
      </c>
      <c r="Q125" t="s">
        <v>39</v>
      </c>
      <c r="R125" t="s">
        <v>40</v>
      </c>
      <c r="S125" t="s">
        <v>41</v>
      </c>
      <c r="T125" t="s">
        <v>243</v>
      </c>
      <c r="U125" t="s">
        <v>43</v>
      </c>
      <c r="V125" t="s">
        <v>44</v>
      </c>
      <c r="W125">
        <v>1005</v>
      </c>
      <c r="X125" t="s">
        <v>41</v>
      </c>
      <c r="Y125" t="s">
        <v>45</v>
      </c>
      <c r="Z125" t="s">
        <v>46</v>
      </c>
      <c r="AA125">
        <v>2</v>
      </c>
      <c r="AB125" t="s">
        <v>41</v>
      </c>
      <c r="AC125" t="str">
        <f t="shared" si="21"/>
        <v>XGN</v>
      </c>
      <c r="AD125" s="3">
        <f t="shared" si="22"/>
        <v>100000</v>
      </c>
      <c r="AE125" s="3" t="str">
        <f t="shared" si="20"/>
        <v>100 K</v>
      </c>
      <c r="AF125" t="str">
        <f>SUBSTITUTE(SUBSTITUTE(P125,"±",""),"%"," %")</f>
        <v>5 %</v>
      </c>
      <c r="AG125" t="str">
        <f>ROUND(MIN(SQRT(AD125*VALUE(LEFT(AI125,FIND("W",AI125)-2))),AP125),1)&amp;" V"</f>
        <v>15 V</v>
      </c>
      <c r="AH125" t="s">
        <v>5298</v>
      </c>
      <c r="AI125" t="str">
        <f>SUBSTITUTE(LEFT(Q125,FIND("W,",Q125)),"W"," W @ 70 C")</f>
        <v>0.03 W @ 70 C</v>
      </c>
      <c r="AJ125" t="str">
        <f>SUBSTITUTE((SUBSTITUTE(T125,"ppm/°C","")),"/ "," to ")</f>
        <v>±200</v>
      </c>
      <c r="AK125" t="str">
        <f>LEFT(V125,FIND(" ",V125)-1)</f>
        <v>01005</v>
      </c>
      <c r="AL125" t="str">
        <f>SUBSTITUTE(SUBSTITUTE(U125,"°C ~ "," to +"),"°C"," C")</f>
        <v>-55 to +125 C</v>
      </c>
      <c r="AM125" s="2" t="str">
        <f t="shared" si="23"/>
        <v>104</v>
      </c>
      <c r="AN125" t="str">
        <f>IF(X125="-","—","Grade 0")</f>
        <v>—</v>
      </c>
      <c r="AO125" s="2" t="str">
        <f t="shared" si="24"/>
        <v>1003</v>
      </c>
      <c r="AP125">
        <v>15</v>
      </c>
      <c r="AQ125" t="s">
        <v>5289</v>
      </c>
      <c r="AR125" t="str">
        <f t="shared" si="25"/>
        <v>ERJXGNJ104Y</v>
      </c>
      <c r="AT125" t="str">
        <f t="shared" si="26"/>
        <v>technology 100K;</v>
      </c>
      <c r="AU125" t="str">
        <f t="shared" si="27"/>
        <v>attribute value '100 K';</v>
      </c>
      <c r="AV125" t="str">
        <f t="shared" si="28"/>
        <v>attribute tolerance '5 %';</v>
      </c>
      <c r="AW125" t="str">
        <f t="shared" si="29"/>
        <v>attribute rcwv '15 V';</v>
      </c>
      <c r="AX125" t="str">
        <f t="shared" si="30"/>
        <v>attribute max_v '30 V';</v>
      </c>
      <c r="AY125" t="str">
        <f t="shared" si="31"/>
        <v>attribute power_v '0.03 W @ 70 C';</v>
      </c>
      <c r="AZ125" t="str">
        <f t="shared" si="32"/>
        <v>attribute tcr '±200';</v>
      </c>
      <c r="BA125" t="str">
        <f t="shared" si="33"/>
        <v>attribute size '01005';</v>
      </c>
      <c r="BB125" t="str">
        <f t="shared" si="34"/>
        <v>attribute operating_temp '-55 to +125 C';</v>
      </c>
      <c r="BC125" t="str">
        <f t="shared" si="35"/>
        <v>attribute pkg_code '104';</v>
      </c>
      <c r="BD125" t="str">
        <f t="shared" si="36"/>
        <v>attribute aec-q200 '—';</v>
      </c>
      <c r="BF125" t="str">
        <f t="shared" si="37"/>
        <v>attribute mfg 'Panasonic';</v>
      </c>
      <c r="BG125" t="str">
        <f t="shared" si="38"/>
        <v>attribute mpn 'ERJXGNJ104Y';</v>
      </c>
    </row>
    <row r="126" spans="1:59" x14ac:dyDescent="0.3">
      <c r="A126" t="s">
        <v>28</v>
      </c>
      <c r="B126" t="s">
        <v>109</v>
      </c>
      <c r="C126" t="s">
        <v>532</v>
      </c>
      <c r="D126" t="s">
        <v>533</v>
      </c>
      <c r="E126" t="s">
        <v>32</v>
      </c>
      <c r="F126" t="s">
        <v>32</v>
      </c>
      <c r="G126" t="s">
        <v>534</v>
      </c>
      <c r="H126">
        <v>0</v>
      </c>
      <c r="I126">
        <v>2.1000000000000001E-2</v>
      </c>
      <c r="J126">
        <v>0</v>
      </c>
      <c r="K126">
        <v>20000</v>
      </c>
      <c r="L126" t="s">
        <v>50</v>
      </c>
      <c r="M126" t="s">
        <v>35</v>
      </c>
      <c r="N126" t="s">
        <v>36</v>
      </c>
      <c r="O126" t="s">
        <v>535</v>
      </c>
      <c r="P126" t="s">
        <v>38</v>
      </c>
      <c r="Q126" t="s">
        <v>39</v>
      </c>
      <c r="R126" t="s">
        <v>40</v>
      </c>
      <c r="S126" t="s">
        <v>41</v>
      </c>
      <c r="T126" t="s">
        <v>243</v>
      </c>
      <c r="U126" t="s">
        <v>43</v>
      </c>
      <c r="V126" t="s">
        <v>44</v>
      </c>
      <c r="W126">
        <v>1005</v>
      </c>
      <c r="X126" t="s">
        <v>41</v>
      </c>
      <c r="Y126" t="s">
        <v>45</v>
      </c>
      <c r="Z126" t="s">
        <v>46</v>
      </c>
      <c r="AA126">
        <v>2</v>
      </c>
      <c r="AB126" t="s">
        <v>41</v>
      </c>
      <c r="AC126" t="str">
        <f t="shared" si="21"/>
        <v>XGN</v>
      </c>
      <c r="AD126" s="3">
        <f t="shared" si="22"/>
        <v>110000</v>
      </c>
      <c r="AE126" s="3" t="str">
        <f t="shared" si="20"/>
        <v>110 K</v>
      </c>
      <c r="AF126" t="str">
        <f>SUBSTITUTE(SUBSTITUTE(P126,"±",""),"%"," %")</f>
        <v>5 %</v>
      </c>
      <c r="AG126" t="str">
        <f>ROUND(MIN(SQRT(AD126*VALUE(LEFT(AI126,FIND("W",AI126)-2))),AP126),1)&amp;" V"</f>
        <v>15 V</v>
      </c>
      <c r="AH126" t="s">
        <v>5298</v>
      </c>
      <c r="AI126" t="str">
        <f>SUBSTITUTE(LEFT(Q126,FIND("W,",Q126)),"W"," W @ 70 C")</f>
        <v>0.03 W @ 70 C</v>
      </c>
      <c r="AJ126" t="str">
        <f>SUBSTITUTE((SUBSTITUTE(T126,"ppm/°C","")),"/ "," to ")</f>
        <v>±200</v>
      </c>
      <c r="AK126" t="str">
        <f>LEFT(V126,FIND(" ",V126)-1)</f>
        <v>01005</v>
      </c>
      <c r="AL126" t="str">
        <f>SUBSTITUTE(SUBSTITUTE(U126,"°C ~ "," to +"),"°C"," C")</f>
        <v>-55 to +125 C</v>
      </c>
      <c r="AM126" s="2" t="str">
        <f t="shared" si="23"/>
        <v>114</v>
      </c>
      <c r="AN126" t="str">
        <f>IF(X126="-","—","Grade 0")</f>
        <v>—</v>
      </c>
      <c r="AO126" s="2" t="str">
        <f t="shared" si="24"/>
        <v>1103</v>
      </c>
      <c r="AP126">
        <v>15</v>
      </c>
      <c r="AQ126" t="s">
        <v>5289</v>
      </c>
      <c r="AR126" t="str">
        <f t="shared" si="25"/>
        <v>ERJXGNJ114Y</v>
      </c>
      <c r="AT126" t="str">
        <f t="shared" si="26"/>
        <v>technology 110K;</v>
      </c>
      <c r="AU126" t="str">
        <f t="shared" si="27"/>
        <v>attribute value '110 K';</v>
      </c>
      <c r="AV126" t="str">
        <f t="shared" si="28"/>
        <v>attribute tolerance '5 %';</v>
      </c>
      <c r="AW126" t="str">
        <f t="shared" si="29"/>
        <v>attribute rcwv '15 V';</v>
      </c>
      <c r="AX126" t="str">
        <f t="shared" si="30"/>
        <v>attribute max_v '30 V';</v>
      </c>
      <c r="AY126" t="str">
        <f t="shared" si="31"/>
        <v>attribute power_v '0.03 W @ 70 C';</v>
      </c>
      <c r="AZ126" t="str">
        <f t="shared" si="32"/>
        <v>attribute tcr '±200';</v>
      </c>
      <c r="BA126" t="str">
        <f t="shared" si="33"/>
        <v>attribute size '01005';</v>
      </c>
      <c r="BB126" t="str">
        <f t="shared" si="34"/>
        <v>attribute operating_temp '-55 to +125 C';</v>
      </c>
      <c r="BC126" t="str">
        <f t="shared" si="35"/>
        <v>attribute pkg_code '114';</v>
      </c>
      <c r="BD126" t="str">
        <f t="shared" si="36"/>
        <v>attribute aec-q200 '—';</v>
      </c>
      <c r="BF126" t="str">
        <f t="shared" si="37"/>
        <v>attribute mfg 'Panasonic';</v>
      </c>
      <c r="BG126" t="str">
        <f t="shared" si="38"/>
        <v>attribute mpn 'ERJXGNJ114Y';</v>
      </c>
    </row>
    <row r="127" spans="1:59" x14ac:dyDescent="0.3">
      <c r="A127" t="s">
        <v>28</v>
      </c>
      <c r="B127" t="s">
        <v>109</v>
      </c>
      <c r="C127" t="s">
        <v>536</v>
      </c>
      <c r="D127" t="s">
        <v>537</v>
      </c>
      <c r="E127" t="s">
        <v>32</v>
      </c>
      <c r="F127" t="s">
        <v>32</v>
      </c>
      <c r="G127" t="s">
        <v>538</v>
      </c>
      <c r="H127" s="1">
        <v>3079</v>
      </c>
      <c r="I127">
        <v>0.4</v>
      </c>
      <c r="J127">
        <v>0</v>
      </c>
      <c r="K127">
        <v>1</v>
      </c>
      <c r="L127" t="s">
        <v>34</v>
      </c>
      <c r="M127" t="s">
        <v>35</v>
      </c>
      <c r="N127" t="s">
        <v>36</v>
      </c>
      <c r="O127" t="s">
        <v>539</v>
      </c>
      <c r="P127" t="s">
        <v>38</v>
      </c>
      <c r="Q127" t="s">
        <v>39</v>
      </c>
      <c r="R127" t="s">
        <v>40</v>
      </c>
      <c r="S127" t="s">
        <v>41</v>
      </c>
      <c r="T127" t="s">
        <v>243</v>
      </c>
      <c r="U127" t="s">
        <v>43</v>
      </c>
      <c r="V127" t="s">
        <v>44</v>
      </c>
      <c r="W127">
        <v>1005</v>
      </c>
      <c r="X127" t="s">
        <v>41</v>
      </c>
      <c r="Y127" t="s">
        <v>45</v>
      </c>
      <c r="Z127" t="s">
        <v>46</v>
      </c>
      <c r="AA127">
        <v>2</v>
      </c>
      <c r="AB127" t="s">
        <v>41</v>
      </c>
      <c r="AC127" t="str">
        <f t="shared" si="21"/>
        <v>XGN</v>
      </c>
      <c r="AD127" s="3">
        <f t="shared" si="22"/>
        <v>120000</v>
      </c>
      <c r="AE127" s="3" t="str">
        <f t="shared" si="20"/>
        <v>120 K</v>
      </c>
      <c r="AF127" t="str">
        <f>SUBSTITUTE(SUBSTITUTE(P127,"±",""),"%"," %")</f>
        <v>5 %</v>
      </c>
      <c r="AG127" t="str">
        <f>ROUND(MIN(SQRT(AD127*VALUE(LEFT(AI127,FIND("W",AI127)-2))),AP127),1)&amp;" V"</f>
        <v>15 V</v>
      </c>
      <c r="AH127" t="s">
        <v>5298</v>
      </c>
      <c r="AI127" t="str">
        <f>SUBSTITUTE(LEFT(Q127,FIND("W,",Q127)),"W"," W @ 70 C")</f>
        <v>0.03 W @ 70 C</v>
      </c>
      <c r="AJ127" t="str">
        <f>SUBSTITUTE((SUBSTITUTE(T127,"ppm/°C","")),"/ "," to ")</f>
        <v>±200</v>
      </c>
      <c r="AK127" t="str">
        <f>LEFT(V127,FIND(" ",V127)-1)</f>
        <v>01005</v>
      </c>
      <c r="AL127" t="str">
        <f>SUBSTITUTE(SUBSTITUTE(U127,"°C ~ "," to +"),"°C"," C")</f>
        <v>-55 to +125 C</v>
      </c>
      <c r="AM127" s="2" t="str">
        <f t="shared" si="23"/>
        <v>124</v>
      </c>
      <c r="AN127" t="str">
        <f>IF(X127="-","—","Grade 0")</f>
        <v>—</v>
      </c>
      <c r="AO127" s="2" t="str">
        <f t="shared" si="24"/>
        <v>1203</v>
      </c>
      <c r="AP127">
        <v>15</v>
      </c>
      <c r="AQ127" t="s">
        <v>5289</v>
      </c>
      <c r="AR127" t="str">
        <f t="shared" si="25"/>
        <v>ERJXGNJ124Y</v>
      </c>
      <c r="AT127" t="str">
        <f t="shared" si="26"/>
        <v>technology 120K;</v>
      </c>
      <c r="AU127" t="str">
        <f t="shared" si="27"/>
        <v>attribute value '120 K';</v>
      </c>
      <c r="AV127" t="str">
        <f t="shared" si="28"/>
        <v>attribute tolerance '5 %';</v>
      </c>
      <c r="AW127" t="str">
        <f t="shared" si="29"/>
        <v>attribute rcwv '15 V';</v>
      </c>
      <c r="AX127" t="str">
        <f t="shared" si="30"/>
        <v>attribute max_v '30 V';</v>
      </c>
      <c r="AY127" t="str">
        <f t="shared" si="31"/>
        <v>attribute power_v '0.03 W @ 70 C';</v>
      </c>
      <c r="AZ127" t="str">
        <f t="shared" si="32"/>
        <v>attribute tcr '±200';</v>
      </c>
      <c r="BA127" t="str">
        <f t="shared" si="33"/>
        <v>attribute size '01005';</v>
      </c>
      <c r="BB127" t="str">
        <f t="shared" si="34"/>
        <v>attribute operating_temp '-55 to +125 C';</v>
      </c>
      <c r="BC127" t="str">
        <f t="shared" si="35"/>
        <v>attribute pkg_code '124';</v>
      </c>
      <c r="BD127" t="str">
        <f t="shared" si="36"/>
        <v>attribute aec-q200 '—';</v>
      </c>
      <c r="BF127" t="str">
        <f t="shared" si="37"/>
        <v>attribute mfg 'Panasonic';</v>
      </c>
      <c r="BG127" t="str">
        <f t="shared" si="38"/>
        <v>attribute mpn 'ERJXGNJ124Y';</v>
      </c>
    </row>
    <row r="128" spans="1:59" x14ac:dyDescent="0.3">
      <c r="A128" t="s">
        <v>28</v>
      </c>
      <c r="B128" t="s">
        <v>109</v>
      </c>
      <c r="C128" t="s">
        <v>540</v>
      </c>
      <c r="D128" t="s">
        <v>541</v>
      </c>
      <c r="E128" t="s">
        <v>32</v>
      </c>
      <c r="F128" t="s">
        <v>32</v>
      </c>
      <c r="G128" t="s">
        <v>542</v>
      </c>
      <c r="H128">
        <v>0</v>
      </c>
      <c r="I128">
        <v>2.1000000000000001E-2</v>
      </c>
      <c r="J128">
        <v>0</v>
      </c>
      <c r="K128">
        <v>20000</v>
      </c>
      <c r="L128" t="s">
        <v>50</v>
      </c>
      <c r="M128" t="s">
        <v>35</v>
      </c>
      <c r="N128" t="s">
        <v>36</v>
      </c>
      <c r="O128" t="s">
        <v>543</v>
      </c>
      <c r="P128" t="s">
        <v>38</v>
      </c>
      <c r="Q128" t="s">
        <v>39</v>
      </c>
      <c r="R128" t="s">
        <v>40</v>
      </c>
      <c r="S128" t="s">
        <v>41</v>
      </c>
      <c r="T128" t="s">
        <v>243</v>
      </c>
      <c r="U128" t="s">
        <v>43</v>
      </c>
      <c r="V128" t="s">
        <v>44</v>
      </c>
      <c r="W128">
        <v>1005</v>
      </c>
      <c r="X128" t="s">
        <v>41</v>
      </c>
      <c r="Y128" t="s">
        <v>45</v>
      </c>
      <c r="Z128" t="s">
        <v>46</v>
      </c>
      <c r="AA128">
        <v>2</v>
      </c>
      <c r="AB128" t="s">
        <v>41</v>
      </c>
      <c r="AC128" t="str">
        <f t="shared" si="21"/>
        <v>XGN</v>
      </c>
      <c r="AD128" s="3">
        <f t="shared" si="22"/>
        <v>130000</v>
      </c>
      <c r="AE128" s="3" t="str">
        <f t="shared" si="20"/>
        <v>130 K</v>
      </c>
      <c r="AF128" t="str">
        <f>SUBSTITUTE(SUBSTITUTE(P128,"±",""),"%"," %")</f>
        <v>5 %</v>
      </c>
      <c r="AG128" t="str">
        <f>ROUND(MIN(SQRT(AD128*VALUE(LEFT(AI128,FIND("W",AI128)-2))),AP128),1)&amp;" V"</f>
        <v>15 V</v>
      </c>
      <c r="AH128" t="s">
        <v>5298</v>
      </c>
      <c r="AI128" t="str">
        <f>SUBSTITUTE(LEFT(Q128,FIND("W,",Q128)),"W"," W @ 70 C")</f>
        <v>0.03 W @ 70 C</v>
      </c>
      <c r="AJ128" t="str">
        <f>SUBSTITUTE((SUBSTITUTE(T128,"ppm/°C","")),"/ "," to ")</f>
        <v>±200</v>
      </c>
      <c r="AK128" t="str">
        <f>LEFT(V128,FIND(" ",V128)-1)</f>
        <v>01005</v>
      </c>
      <c r="AL128" t="str">
        <f>SUBSTITUTE(SUBSTITUTE(U128,"°C ~ "," to +"),"°C"," C")</f>
        <v>-55 to +125 C</v>
      </c>
      <c r="AM128" s="2" t="str">
        <f t="shared" si="23"/>
        <v>134</v>
      </c>
      <c r="AN128" t="str">
        <f>IF(X128="-","—","Grade 0")</f>
        <v>—</v>
      </c>
      <c r="AO128" s="2" t="str">
        <f t="shared" si="24"/>
        <v>1303</v>
      </c>
      <c r="AP128">
        <v>15</v>
      </c>
      <c r="AQ128" t="s">
        <v>5289</v>
      </c>
      <c r="AR128" t="str">
        <f t="shared" si="25"/>
        <v>ERJXGNJ134Y</v>
      </c>
      <c r="AT128" t="str">
        <f t="shared" si="26"/>
        <v>technology 130K;</v>
      </c>
      <c r="AU128" t="str">
        <f t="shared" si="27"/>
        <v>attribute value '130 K';</v>
      </c>
      <c r="AV128" t="str">
        <f t="shared" si="28"/>
        <v>attribute tolerance '5 %';</v>
      </c>
      <c r="AW128" t="str">
        <f t="shared" si="29"/>
        <v>attribute rcwv '15 V';</v>
      </c>
      <c r="AX128" t="str">
        <f t="shared" si="30"/>
        <v>attribute max_v '30 V';</v>
      </c>
      <c r="AY128" t="str">
        <f t="shared" si="31"/>
        <v>attribute power_v '0.03 W @ 70 C';</v>
      </c>
      <c r="AZ128" t="str">
        <f t="shared" si="32"/>
        <v>attribute tcr '±200';</v>
      </c>
      <c r="BA128" t="str">
        <f t="shared" si="33"/>
        <v>attribute size '01005';</v>
      </c>
      <c r="BB128" t="str">
        <f t="shared" si="34"/>
        <v>attribute operating_temp '-55 to +125 C';</v>
      </c>
      <c r="BC128" t="str">
        <f t="shared" si="35"/>
        <v>attribute pkg_code '134';</v>
      </c>
      <c r="BD128" t="str">
        <f t="shared" si="36"/>
        <v>attribute aec-q200 '—';</v>
      </c>
      <c r="BF128" t="str">
        <f t="shared" si="37"/>
        <v>attribute mfg 'Panasonic';</v>
      </c>
      <c r="BG128" t="str">
        <f t="shared" si="38"/>
        <v>attribute mpn 'ERJXGNJ134Y';</v>
      </c>
    </row>
    <row r="129" spans="1:59" x14ac:dyDescent="0.3">
      <c r="A129" t="s">
        <v>28</v>
      </c>
      <c r="B129" t="s">
        <v>109</v>
      </c>
      <c r="C129" t="s">
        <v>544</v>
      </c>
      <c r="D129" t="s">
        <v>545</v>
      </c>
      <c r="E129" t="s">
        <v>32</v>
      </c>
      <c r="F129" t="s">
        <v>32</v>
      </c>
      <c r="G129" t="s">
        <v>546</v>
      </c>
      <c r="H129" s="1">
        <v>16872</v>
      </c>
      <c r="I129">
        <v>0.41</v>
      </c>
      <c r="J129">
        <v>0</v>
      </c>
      <c r="K129">
        <v>1</v>
      </c>
      <c r="L129" t="s">
        <v>34</v>
      </c>
      <c r="M129" t="s">
        <v>35</v>
      </c>
      <c r="N129" t="s">
        <v>36</v>
      </c>
      <c r="O129" t="s">
        <v>547</v>
      </c>
      <c r="P129" t="s">
        <v>38</v>
      </c>
      <c r="Q129" t="s">
        <v>39</v>
      </c>
      <c r="R129" t="s">
        <v>40</v>
      </c>
      <c r="S129" t="s">
        <v>41</v>
      </c>
      <c r="T129" t="s">
        <v>243</v>
      </c>
      <c r="U129" t="s">
        <v>43</v>
      </c>
      <c r="V129" t="s">
        <v>44</v>
      </c>
      <c r="W129">
        <v>1005</v>
      </c>
      <c r="X129" t="s">
        <v>41</v>
      </c>
      <c r="Y129" t="s">
        <v>45</v>
      </c>
      <c r="Z129" t="s">
        <v>46</v>
      </c>
      <c r="AA129">
        <v>2</v>
      </c>
      <c r="AB129" t="s">
        <v>41</v>
      </c>
      <c r="AC129" t="str">
        <f t="shared" si="21"/>
        <v>XGN</v>
      </c>
      <c r="AD129" s="3">
        <f t="shared" si="22"/>
        <v>150000</v>
      </c>
      <c r="AE129" s="3" t="str">
        <f t="shared" si="20"/>
        <v>150 K</v>
      </c>
      <c r="AF129" t="str">
        <f>SUBSTITUTE(SUBSTITUTE(P129,"±",""),"%"," %")</f>
        <v>5 %</v>
      </c>
      <c r="AG129" t="str">
        <f>ROUND(MIN(SQRT(AD129*VALUE(LEFT(AI129,FIND("W",AI129)-2))),AP129),1)&amp;" V"</f>
        <v>15 V</v>
      </c>
      <c r="AH129" t="s">
        <v>5298</v>
      </c>
      <c r="AI129" t="str">
        <f>SUBSTITUTE(LEFT(Q129,FIND("W,",Q129)),"W"," W @ 70 C")</f>
        <v>0.03 W @ 70 C</v>
      </c>
      <c r="AJ129" t="str">
        <f>SUBSTITUTE((SUBSTITUTE(T129,"ppm/°C","")),"/ "," to ")</f>
        <v>±200</v>
      </c>
      <c r="AK129" t="str">
        <f>LEFT(V129,FIND(" ",V129)-1)</f>
        <v>01005</v>
      </c>
      <c r="AL129" t="str">
        <f>SUBSTITUTE(SUBSTITUTE(U129,"°C ~ "," to +"),"°C"," C")</f>
        <v>-55 to +125 C</v>
      </c>
      <c r="AM129" s="2" t="str">
        <f t="shared" si="23"/>
        <v>154</v>
      </c>
      <c r="AN129" t="str">
        <f>IF(X129="-","—","Grade 0")</f>
        <v>—</v>
      </c>
      <c r="AO129" s="2" t="str">
        <f t="shared" si="24"/>
        <v>1503</v>
      </c>
      <c r="AP129">
        <v>15</v>
      </c>
      <c r="AQ129" t="s">
        <v>5289</v>
      </c>
      <c r="AR129" t="str">
        <f t="shared" si="25"/>
        <v>ERJXGNJ154Y</v>
      </c>
      <c r="AT129" t="str">
        <f t="shared" si="26"/>
        <v>technology 150K;</v>
      </c>
      <c r="AU129" t="str">
        <f t="shared" si="27"/>
        <v>attribute value '150 K';</v>
      </c>
      <c r="AV129" t="str">
        <f t="shared" si="28"/>
        <v>attribute tolerance '5 %';</v>
      </c>
      <c r="AW129" t="str">
        <f t="shared" si="29"/>
        <v>attribute rcwv '15 V';</v>
      </c>
      <c r="AX129" t="str">
        <f t="shared" si="30"/>
        <v>attribute max_v '30 V';</v>
      </c>
      <c r="AY129" t="str">
        <f t="shared" si="31"/>
        <v>attribute power_v '0.03 W @ 70 C';</v>
      </c>
      <c r="AZ129" t="str">
        <f t="shared" si="32"/>
        <v>attribute tcr '±200';</v>
      </c>
      <c r="BA129" t="str">
        <f t="shared" si="33"/>
        <v>attribute size '01005';</v>
      </c>
      <c r="BB129" t="str">
        <f t="shared" si="34"/>
        <v>attribute operating_temp '-55 to +125 C';</v>
      </c>
      <c r="BC129" t="str">
        <f t="shared" si="35"/>
        <v>attribute pkg_code '154';</v>
      </c>
      <c r="BD129" t="str">
        <f t="shared" si="36"/>
        <v>attribute aec-q200 '—';</v>
      </c>
      <c r="BF129" t="str">
        <f t="shared" si="37"/>
        <v>attribute mfg 'Panasonic';</v>
      </c>
      <c r="BG129" t="str">
        <f t="shared" si="38"/>
        <v>attribute mpn 'ERJXGNJ154Y';</v>
      </c>
    </row>
    <row r="130" spans="1:59" x14ac:dyDescent="0.3">
      <c r="A130" t="s">
        <v>28</v>
      </c>
      <c r="B130" t="s">
        <v>109</v>
      </c>
      <c r="C130" t="s">
        <v>548</v>
      </c>
      <c r="D130" t="s">
        <v>549</v>
      </c>
      <c r="E130" t="s">
        <v>32</v>
      </c>
      <c r="F130" t="s">
        <v>32</v>
      </c>
      <c r="G130" t="s">
        <v>550</v>
      </c>
      <c r="H130">
        <v>0</v>
      </c>
      <c r="I130">
        <v>2.1000000000000001E-2</v>
      </c>
      <c r="J130">
        <v>0</v>
      </c>
      <c r="K130">
        <v>20000</v>
      </c>
      <c r="L130" t="s">
        <v>50</v>
      </c>
      <c r="M130" t="s">
        <v>35</v>
      </c>
      <c r="N130" t="s">
        <v>36</v>
      </c>
      <c r="O130" t="s">
        <v>551</v>
      </c>
      <c r="P130" t="s">
        <v>38</v>
      </c>
      <c r="Q130" t="s">
        <v>39</v>
      </c>
      <c r="R130" t="s">
        <v>40</v>
      </c>
      <c r="S130" t="s">
        <v>41</v>
      </c>
      <c r="T130" t="s">
        <v>243</v>
      </c>
      <c r="U130" t="s">
        <v>43</v>
      </c>
      <c r="V130" t="s">
        <v>44</v>
      </c>
      <c r="W130">
        <v>1005</v>
      </c>
      <c r="X130" t="s">
        <v>41</v>
      </c>
      <c r="Y130" t="s">
        <v>45</v>
      </c>
      <c r="Z130" t="s">
        <v>46</v>
      </c>
      <c r="AA130">
        <v>2</v>
      </c>
      <c r="AB130" t="s">
        <v>41</v>
      </c>
      <c r="AC130" t="str">
        <f t="shared" si="21"/>
        <v>XGN</v>
      </c>
      <c r="AD130" s="3">
        <f t="shared" si="22"/>
        <v>160000</v>
      </c>
      <c r="AE130" s="3" t="str">
        <f t="shared" si="20"/>
        <v>160 K</v>
      </c>
      <c r="AF130" t="str">
        <f>SUBSTITUTE(SUBSTITUTE(P130,"±",""),"%"," %")</f>
        <v>5 %</v>
      </c>
      <c r="AG130" t="str">
        <f>ROUND(MIN(SQRT(AD130*VALUE(LEFT(AI130,FIND("W",AI130)-2))),AP130),1)&amp;" V"</f>
        <v>15 V</v>
      </c>
      <c r="AH130" t="s">
        <v>5298</v>
      </c>
      <c r="AI130" t="str">
        <f>SUBSTITUTE(LEFT(Q130,FIND("W,",Q130)),"W"," W @ 70 C")</f>
        <v>0.03 W @ 70 C</v>
      </c>
      <c r="AJ130" t="str">
        <f>SUBSTITUTE((SUBSTITUTE(T130,"ppm/°C","")),"/ "," to ")</f>
        <v>±200</v>
      </c>
      <c r="AK130" t="str">
        <f>LEFT(V130,FIND(" ",V130)-1)</f>
        <v>01005</v>
      </c>
      <c r="AL130" t="str">
        <f>SUBSTITUTE(SUBSTITUTE(U130,"°C ~ "," to +"),"°C"," C")</f>
        <v>-55 to +125 C</v>
      </c>
      <c r="AM130" s="2" t="str">
        <f t="shared" si="23"/>
        <v>164</v>
      </c>
      <c r="AN130" t="str">
        <f>IF(X130="-","—","Grade 0")</f>
        <v>—</v>
      </c>
      <c r="AO130" s="2" t="str">
        <f t="shared" si="24"/>
        <v>1603</v>
      </c>
      <c r="AP130">
        <v>15</v>
      </c>
      <c r="AQ130" t="s">
        <v>5289</v>
      </c>
      <c r="AR130" t="str">
        <f t="shared" si="25"/>
        <v>ERJXGNJ164Y</v>
      </c>
      <c r="AT130" t="str">
        <f t="shared" si="26"/>
        <v>technology 160K;</v>
      </c>
      <c r="AU130" t="str">
        <f t="shared" si="27"/>
        <v>attribute value '160 K';</v>
      </c>
      <c r="AV130" t="str">
        <f t="shared" si="28"/>
        <v>attribute tolerance '5 %';</v>
      </c>
      <c r="AW130" t="str">
        <f t="shared" si="29"/>
        <v>attribute rcwv '15 V';</v>
      </c>
      <c r="AX130" t="str">
        <f t="shared" si="30"/>
        <v>attribute max_v '30 V';</v>
      </c>
      <c r="AY130" t="str">
        <f t="shared" si="31"/>
        <v>attribute power_v '0.03 W @ 70 C';</v>
      </c>
      <c r="AZ130" t="str">
        <f t="shared" si="32"/>
        <v>attribute tcr '±200';</v>
      </c>
      <c r="BA130" t="str">
        <f t="shared" si="33"/>
        <v>attribute size '01005';</v>
      </c>
      <c r="BB130" t="str">
        <f t="shared" si="34"/>
        <v>attribute operating_temp '-55 to +125 C';</v>
      </c>
      <c r="BC130" t="str">
        <f t="shared" si="35"/>
        <v>attribute pkg_code '164';</v>
      </c>
      <c r="BD130" t="str">
        <f t="shared" si="36"/>
        <v>attribute aec-q200 '—';</v>
      </c>
      <c r="BF130" t="str">
        <f t="shared" si="37"/>
        <v>attribute mfg 'Panasonic';</v>
      </c>
      <c r="BG130" t="str">
        <f t="shared" si="38"/>
        <v>attribute mpn 'ERJXGNJ164Y';</v>
      </c>
    </row>
    <row r="131" spans="1:59" x14ac:dyDescent="0.3">
      <c r="A131" t="s">
        <v>28</v>
      </c>
      <c r="B131" t="s">
        <v>109</v>
      </c>
      <c r="C131" t="s">
        <v>552</v>
      </c>
      <c r="D131" t="s">
        <v>553</v>
      </c>
      <c r="E131" t="s">
        <v>32</v>
      </c>
      <c r="F131" t="s">
        <v>32</v>
      </c>
      <c r="G131" t="s">
        <v>554</v>
      </c>
      <c r="H131" s="1">
        <v>1764</v>
      </c>
      <c r="I131">
        <v>0.4</v>
      </c>
      <c r="J131">
        <v>0</v>
      </c>
      <c r="K131">
        <v>1</v>
      </c>
      <c r="L131" t="s">
        <v>34</v>
      </c>
      <c r="M131" t="s">
        <v>35</v>
      </c>
      <c r="N131" t="s">
        <v>36</v>
      </c>
      <c r="O131" t="s">
        <v>555</v>
      </c>
      <c r="P131" t="s">
        <v>38</v>
      </c>
      <c r="Q131" t="s">
        <v>39</v>
      </c>
      <c r="R131" t="s">
        <v>40</v>
      </c>
      <c r="S131" t="s">
        <v>41</v>
      </c>
      <c r="T131" t="s">
        <v>243</v>
      </c>
      <c r="U131" t="s">
        <v>43</v>
      </c>
      <c r="V131" t="s">
        <v>44</v>
      </c>
      <c r="W131">
        <v>1005</v>
      </c>
      <c r="X131" t="s">
        <v>41</v>
      </c>
      <c r="Y131" t="s">
        <v>45</v>
      </c>
      <c r="Z131" t="s">
        <v>46</v>
      </c>
      <c r="AA131">
        <v>2</v>
      </c>
      <c r="AB131" t="s">
        <v>41</v>
      </c>
      <c r="AC131" t="str">
        <f t="shared" si="21"/>
        <v>XGN</v>
      </c>
      <c r="AD131" s="3">
        <f t="shared" si="22"/>
        <v>180000</v>
      </c>
      <c r="AE131" s="3" t="str">
        <f t="shared" si="20"/>
        <v>180 K</v>
      </c>
      <c r="AF131" t="str">
        <f>SUBSTITUTE(SUBSTITUTE(P131,"±",""),"%"," %")</f>
        <v>5 %</v>
      </c>
      <c r="AG131" t="str">
        <f>ROUND(MIN(SQRT(AD131*VALUE(LEFT(AI131,FIND("W",AI131)-2))),AP131),1)&amp;" V"</f>
        <v>15 V</v>
      </c>
      <c r="AH131" t="s">
        <v>5298</v>
      </c>
      <c r="AI131" t="str">
        <f>SUBSTITUTE(LEFT(Q131,FIND("W,",Q131)),"W"," W @ 70 C")</f>
        <v>0.03 W @ 70 C</v>
      </c>
      <c r="AJ131" t="str">
        <f>SUBSTITUTE((SUBSTITUTE(T131,"ppm/°C","")),"/ "," to ")</f>
        <v>±200</v>
      </c>
      <c r="AK131" t="str">
        <f>LEFT(V131,FIND(" ",V131)-1)</f>
        <v>01005</v>
      </c>
      <c r="AL131" t="str">
        <f>SUBSTITUTE(SUBSTITUTE(U131,"°C ~ "," to +"),"°C"," C")</f>
        <v>-55 to +125 C</v>
      </c>
      <c r="AM131" s="2" t="str">
        <f t="shared" si="23"/>
        <v>184</v>
      </c>
      <c r="AN131" t="str">
        <f>IF(X131="-","—","Grade 0")</f>
        <v>—</v>
      </c>
      <c r="AO131" s="2" t="str">
        <f t="shared" si="24"/>
        <v>1803</v>
      </c>
      <c r="AP131">
        <v>15</v>
      </c>
      <c r="AQ131" t="s">
        <v>5289</v>
      </c>
      <c r="AR131" t="str">
        <f t="shared" si="25"/>
        <v>ERJXGNJ184Y</v>
      </c>
      <c r="AT131" t="str">
        <f t="shared" si="26"/>
        <v>technology 180K;</v>
      </c>
      <c r="AU131" t="str">
        <f t="shared" si="27"/>
        <v>attribute value '180 K';</v>
      </c>
      <c r="AV131" t="str">
        <f t="shared" si="28"/>
        <v>attribute tolerance '5 %';</v>
      </c>
      <c r="AW131" t="str">
        <f t="shared" si="29"/>
        <v>attribute rcwv '15 V';</v>
      </c>
      <c r="AX131" t="str">
        <f t="shared" si="30"/>
        <v>attribute max_v '30 V';</v>
      </c>
      <c r="AY131" t="str">
        <f t="shared" si="31"/>
        <v>attribute power_v '0.03 W @ 70 C';</v>
      </c>
      <c r="AZ131" t="str">
        <f t="shared" si="32"/>
        <v>attribute tcr '±200';</v>
      </c>
      <c r="BA131" t="str">
        <f t="shared" si="33"/>
        <v>attribute size '01005';</v>
      </c>
      <c r="BB131" t="str">
        <f t="shared" si="34"/>
        <v>attribute operating_temp '-55 to +125 C';</v>
      </c>
      <c r="BC131" t="str">
        <f t="shared" si="35"/>
        <v>attribute pkg_code '184';</v>
      </c>
      <c r="BD131" t="str">
        <f t="shared" si="36"/>
        <v>attribute aec-q200 '—';</v>
      </c>
      <c r="BF131" t="str">
        <f t="shared" si="37"/>
        <v>attribute mfg 'Panasonic';</v>
      </c>
      <c r="BG131" t="str">
        <f t="shared" si="38"/>
        <v>attribute mpn 'ERJXGNJ184Y';</v>
      </c>
    </row>
    <row r="132" spans="1:59" x14ac:dyDescent="0.3">
      <c r="A132" t="s">
        <v>28</v>
      </c>
      <c r="B132" t="s">
        <v>109</v>
      </c>
      <c r="C132" t="s">
        <v>556</v>
      </c>
      <c r="D132" t="s">
        <v>557</v>
      </c>
      <c r="E132" t="s">
        <v>32</v>
      </c>
      <c r="F132" t="s">
        <v>32</v>
      </c>
      <c r="G132" t="s">
        <v>558</v>
      </c>
      <c r="H132">
        <v>0</v>
      </c>
      <c r="I132">
        <v>2.1000000000000001E-2</v>
      </c>
      <c r="J132">
        <v>0</v>
      </c>
      <c r="K132">
        <v>20000</v>
      </c>
      <c r="L132" t="s">
        <v>50</v>
      </c>
      <c r="M132" t="s">
        <v>35</v>
      </c>
      <c r="N132" t="s">
        <v>36</v>
      </c>
      <c r="O132" t="s">
        <v>559</v>
      </c>
      <c r="P132" t="s">
        <v>38</v>
      </c>
      <c r="Q132" t="s">
        <v>39</v>
      </c>
      <c r="R132" t="s">
        <v>40</v>
      </c>
      <c r="S132" t="s">
        <v>41</v>
      </c>
      <c r="T132" t="s">
        <v>243</v>
      </c>
      <c r="U132" t="s">
        <v>43</v>
      </c>
      <c r="V132" t="s">
        <v>44</v>
      </c>
      <c r="W132">
        <v>1005</v>
      </c>
      <c r="X132" t="s">
        <v>41</v>
      </c>
      <c r="Y132" t="s">
        <v>45</v>
      </c>
      <c r="Z132" t="s">
        <v>46</v>
      </c>
      <c r="AA132">
        <v>2</v>
      </c>
      <c r="AB132" t="s">
        <v>41</v>
      </c>
      <c r="AC132" t="str">
        <f t="shared" si="21"/>
        <v>XGN</v>
      </c>
      <c r="AD132" s="3">
        <f t="shared" si="22"/>
        <v>200000</v>
      </c>
      <c r="AE132" s="3" t="str">
        <f t="shared" ref="AE132:AE195" si="39">IF(AD132&gt;9999999,AD132/1000000&amp;" M",IF(AD132&gt;999999,AD132/1000000&amp;" M",IF(AD132&gt;99999,AD132/1000&amp;" K",IF(AD132&gt;9999,TEXT(AD132/1000,"0.0")&amp;" K",IF(AD132&gt;999,TEXT(AD132/1000,"0.00")&amp;" K",IF(AD132&gt;99,AD132/1&amp;" R",IF(AD132&gt;=10,TEXT(AD132,"00.0")&amp;" R",TEXT(AD132,"0.00")&amp;" R")))))))</f>
        <v>200 K</v>
      </c>
      <c r="AF132" t="str">
        <f>SUBSTITUTE(SUBSTITUTE(P132,"±",""),"%"," %")</f>
        <v>5 %</v>
      </c>
      <c r="AG132" t="str">
        <f>ROUND(MIN(SQRT(AD132*VALUE(LEFT(AI132,FIND("W",AI132)-2))),AP132),1)&amp;" V"</f>
        <v>15 V</v>
      </c>
      <c r="AH132" t="s">
        <v>5298</v>
      </c>
      <c r="AI132" t="str">
        <f>SUBSTITUTE(LEFT(Q132,FIND("W,",Q132)),"W"," W @ 70 C")</f>
        <v>0.03 W @ 70 C</v>
      </c>
      <c r="AJ132" t="str">
        <f>SUBSTITUTE((SUBSTITUTE(T132,"ppm/°C","")),"/ "," to ")</f>
        <v>±200</v>
      </c>
      <c r="AK132" t="str">
        <f>LEFT(V132,FIND(" ",V132)-1)</f>
        <v>01005</v>
      </c>
      <c r="AL132" t="str">
        <f>SUBSTITUTE(SUBSTITUTE(U132,"°C ~ "," to +"),"°C"," C")</f>
        <v>-55 to +125 C</v>
      </c>
      <c r="AM132" s="2" t="str">
        <f t="shared" si="23"/>
        <v>204</v>
      </c>
      <c r="AN132" t="str">
        <f>IF(X132="-","—","Grade 0")</f>
        <v>—</v>
      </c>
      <c r="AO132" s="2" t="str">
        <f t="shared" si="24"/>
        <v>2003</v>
      </c>
      <c r="AP132">
        <v>15</v>
      </c>
      <c r="AQ132" t="s">
        <v>5289</v>
      </c>
      <c r="AR132" t="str">
        <f t="shared" si="25"/>
        <v>ERJXGNJ204Y</v>
      </c>
      <c r="AT132" t="str">
        <f t="shared" si="26"/>
        <v>technology 200K;</v>
      </c>
      <c r="AU132" t="str">
        <f t="shared" si="27"/>
        <v>attribute value '200 K';</v>
      </c>
      <c r="AV132" t="str">
        <f t="shared" si="28"/>
        <v>attribute tolerance '5 %';</v>
      </c>
      <c r="AW132" t="str">
        <f t="shared" si="29"/>
        <v>attribute rcwv '15 V';</v>
      </c>
      <c r="AX132" t="str">
        <f t="shared" si="30"/>
        <v>attribute max_v '30 V';</v>
      </c>
      <c r="AY132" t="str">
        <f t="shared" si="31"/>
        <v>attribute power_v '0.03 W @ 70 C';</v>
      </c>
      <c r="AZ132" t="str">
        <f t="shared" si="32"/>
        <v>attribute tcr '±200';</v>
      </c>
      <c r="BA132" t="str">
        <f t="shared" si="33"/>
        <v>attribute size '01005';</v>
      </c>
      <c r="BB132" t="str">
        <f t="shared" si="34"/>
        <v>attribute operating_temp '-55 to +125 C';</v>
      </c>
      <c r="BC132" t="str">
        <f t="shared" si="35"/>
        <v>attribute pkg_code '204';</v>
      </c>
      <c r="BD132" t="str">
        <f t="shared" si="36"/>
        <v>attribute aec-q200 '—';</v>
      </c>
      <c r="BF132" t="str">
        <f t="shared" si="37"/>
        <v>attribute mfg 'Panasonic';</v>
      </c>
      <c r="BG132" t="str">
        <f t="shared" si="38"/>
        <v>attribute mpn 'ERJXGNJ204Y';</v>
      </c>
    </row>
    <row r="133" spans="1:59" x14ac:dyDescent="0.3">
      <c r="A133" t="s">
        <v>28</v>
      </c>
      <c r="B133" t="s">
        <v>109</v>
      </c>
      <c r="C133" t="s">
        <v>560</v>
      </c>
      <c r="D133" t="s">
        <v>561</v>
      </c>
      <c r="E133" t="s">
        <v>32</v>
      </c>
      <c r="F133" t="s">
        <v>32</v>
      </c>
      <c r="G133" t="s">
        <v>562</v>
      </c>
      <c r="H133" s="1">
        <v>51079</v>
      </c>
      <c r="I133">
        <v>0.24</v>
      </c>
      <c r="J133">
        <v>0</v>
      </c>
      <c r="K133">
        <v>1</v>
      </c>
      <c r="L133" t="s">
        <v>34</v>
      </c>
      <c r="M133" t="s">
        <v>35</v>
      </c>
      <c r="N133" t="s">
        <v>36</v>
      </c>
      <c r="O133" t="s">
        <v>563</v>
      </c>
      <c r="P133" t="s">
        <v>38</v>
      </c>
      <c r="Q133" t="s">
        <v>39</v>
      </c>
      <c r="R133" t="s">
        <v>40</v>
      </c>
      <c r="S133" t="s">
        <v>41</v>
      </c>
      <c r="T133" t="s">
        <v>243</v>
      </c>
      <c r="U133" t="s">
        <v>43</v>
      </c>
      <c r="V133" t="s">
        <v>44</v>
      </c>
      <c r="W133">
        <v>1005</v>
      </c>
      <c r="X133" t="s">
        <v>41</v>
      </c>
      <c r="Y133" t="s">
        <v>45</v>
      </c>
      <c r="Z133" t="s">
        <v>46</v>
      </c>
      <c r="AA133">
        <v>2</v>
      </c>
      <c r="AB133" t="s">
        <v>41</v>
      </c>
      <c r="AC133" t="str">
        <f t="shared" si="21"/>
        <v>XGN</v>
      </c>
      <c r="AD133" s="3">
        <f t="shared" si="22"/>
        <v>220000</v>
      </c>
      <c r="AE133" s="3" t="str">
        <f t="shared" si="39"/>
        <v>220 K</v>
      </c>
      <c r="AF133" t="str">
        <f>SUBSTITUTE(SUBSTITUTE(P133,"±",""),"%"," %")</f>
        <v>5 %</v>
      </c>
      <c r="AG133" t="str">
        <f>ROUND(MIN(SQRT(AD133*VALUE(LEFT(AI133,FIND("W",AI133)-2))),AP133),1)&amp;" V"</f>
        <v>15 V</v>
      </c>
      <c r="AH133" t="s">
        <v>5298</v>
      </c>
      <c r="AI133" t="str">
        <f>SUBSTITUTE(LEFT(Q133,FIND("W,",Q133)),"W"," W @ 70 C")</f>
        <v>0.03 W @ 70 C</v>
      </c>
      <c r="AJ133" t="str">
        <f>SUBSTITUTE((SUBSTITUTE(T133,"ppm/°C","")),"/ "," to ")</f>
        <v>±200</v>
      </c>
      <c r="AK133" t="str">
        <f>LEFT(V133,FIND(" ",V133)-1)</f>
        <v>01005</v>
      </c>
      <c r="AL133" t="str">
        <f>SUBSTITUTE(SUBSTITUTE(U133,"°C ~ "," to +"),"°C"," C")</f>
        <v>-55 to +125 C</v>
      </c>
      <c r="AM133" s="2" t="str">
        <f t="shared" si="23"/>
        <v>224</v>
      </c>
      <c r="AN133" t="str">
        <f>IF(X133="-","—","Grade 0")</f>
        <v>—</v>
      </c>
      <c r="AO133" s="2" t="str">
        <f t="shared" si="24"/>
        <v>2203</v>
      </c>
      <c r="AP133">
        <v>15</v>
      </c>
      <c r="AQ133" t="s">
        <v>5289</v>
      </c>
      <c r="AR133" t="str">
        <f t="shared" si="25"/>
        <v>ERJXGNJ224Y</v>
      </c>
      <c r="AT133" t="str">
        <f t="shared" si="26"/>
        <v>technology 220K;</v>
      </c>
      <c r="AU133" t="str">
        <f t="shared" si="27"/>
        <v>attribute value '220 K';</v>
      </c>
      <c r="AV133" t="str">
        <f t="shared" si="28"/>
        <v>attribute tolerance '5 %';</v>
      </c>
      <c r="AW133" t="str">
        <f t="shared" si="29"/>
        <v>attribute rcwv '15 V';</v>
      </c>
      <c r="AX133" t="str">
        <f t="shared" si="30"/>
        <v>attribute max_v '30 V';</v>
      </c>
      <c r="AY133" t="str">
        <f t="shared" si="31"/>
        <v>attribute power_v '0.03 W @ 70 C';</v>
      </c>
      <c r="AZ133" t="str">
        <f t="shared" si="32"/>
        <v>attribute tcr '±200';</v>
      </c>
      <c r="BA133" t="str">
        <f t="shared" si="33"/>
        <v>attribute size '01005';</v>
      </c>
      <c r="BB133" t="str">
        <f t="shared" si="34"/>
        <v>attribute operating_temp '-55 to +125 C';</v>
      </c>
      <c r="BC133" t="str">
        <f t="shared" si="35"/>
        <v>attribute pkg_code '224';</v>
      </c>
      <c r="BD133" t="str">
        <f t="shared" si="36"/>
        <v>attribute aec-q200 '—';</v>
      </c>
      <c r="BF133" t="str">
        <f t="shared" si="37"/>
        <v>attribute mfg 'Panasonic';</v>
      </c>
      <c r="BG133" t="str">
        <f t="shared" si="38"/>
        <v>attribute mpn 'ERJXGNJ224Y';</v>
      </c>
    </row>
    <row r="134" spans="1:59" x14ac:dyDescent="0.3">
      <c r="A134" t="s">
        <v>28</v>
      </c>
      <c r="B134" t="s">
        <v>109</v>
      </c>
      <c r="C134" t="s">
        <v>564</v>
      </c>
      <c r="D134" t="s">
        <v>565</v>
      </c>
      <c r="E134" t="s">
        <v>32</v>
      </c>
      <c r="F134" t="s">
        <v>32</v>
      </c>
      <c r="G134" t="s">
        <v>566</v>
      </c>
      <c r="H134">
        <v>0</v>
      </c>
      <c r="I134">
        <v>2.1000000000000001E-2</v>
      </c>
      <c r="J134">
        <v>0</v>
      </c>
      <c r="K134">
        <v>20000</v>
      </c>
      <c r="L134" t="s">
        <v>50</v>
      </c>
      <c r="M134" t="s">
        <v>35</v>
      </c>
      <c r="N134" t="s">
        <v>36</v>
      </c>
      <c r="O134" t="s">
        <v>567</v>
      </c>
      <c r="P134" t="s">
        <v>38</v>
      </c>
      <c r="Q134" t="s">
        <v>39</v>
      </c>
      <c r="R134" t="s">
        <v>40</v>
      </c>
      <c r="S134" t="s">
        <v>41</v>
      </c>
      <c r="T134" t="s">
        <v>243</v>
      </c>
      <c r="U134" t="s">
        <v>43</v>
      </c>
      <c r="V134" t="s">
        <v>44</v>
      </c>
      <c r="W134">
        <v>1005</v>
      </c>
      <c r="X134" t="s">
        <v>41</v>
      </c>
      <c r="Y134" t="s">
        <v>45</v>
      </c>
      <c r="Z134" t="s">
        <v>46</v>
      </c>
      <c r="AA134">
        <v>2</v>
      </c>
      <c r="AB134" t="s">
        <v>41</v>
      </c>
      <c r="AC134" t="str">
        <f t="shared" ref="AC134:AC197" si="40">MID(D134,5,3)</f>
        <v>XGN</v>
      </c>
      <c r="AD134" s="3">
        <f t="shared" ref="AD134:AD197" si="41">IF(IFERROR(FIND("MOhms",O134),0)&gt;0,LEFT(O134,FIND("MOhms",O134)-1)*1000000,IF(IFERROR(FIND("kOhms",O134),0)&gt;0,LEFT(O134,FIND("kOhms",O134)-1)*1000,IF(IFERROR(FIND("Ohms",O134),0)&gt;0,LEFT(O134,FIND("Ohms",O134)-1)*1,"NOT FOUND")))</f>
        <v>240000</v>
      </c>
      <c r="AE134" s="3" t="str">
        <f t="shared" si="39"/>
        <v>240 K</v>
      </c>
      <c r="AF134" t="str">
        <f>SUBSTITUTE(SUBSTITUTE(P134,"±",""),"%"," %")</f>
        <v>5 %</v>
      </c>
      <c r="AG134" t="str">
        <f>ROUND(MIN(SQRT(AD134*VALUE(LEFT(AI134,FIND("W",AI134)-2))),AP134),1)&amp;" V"</f>
        <v>15 V</v>
      </c>
      <c r="AH134" t="s">
        <v>5298</v>
      </c>
      <c r="AI134" t="str">
        <f>SUBSTITUTE(LEFT(Q134,FIND("W,",Q134)),"W"," W @ 70 C")</f>
        <v>0.03 W @ 70 C</v>
      </c>
      <c r="AJ134" t="str">
        <f>SUBSTITUTE((SUBSTITUTE(T134,"ppm/°C","")),"/ "," to ")</f>
        <v>±200</v>
      </c>
      <c r="AK134" t="str">
        <f>LEFT(V134,FIND(" ",V134)-1)</f>
        <v>01005</v>
      </c>
      <c r="AL134" t="str">
        <f>SUBSTITUTE(SUBSTITUTE(U134,"°C ~ "," to +"),"°C"," C")</f>
        <v>-55 to +125 C</v>
      </c>
      <c r="AM134" s="2" t="str">
        <f t="shared" ref="AM134:AM197" si="42">IF(AD134&gt;9999999,AD134/1000000&amp;"6",IF(AD134&gt;999999,AD134/100000&amp;"5",IF(AD134&gt;99999,AD134/10000&amp;"4",IF(AD134&gt;9999,AD134/1000&amp;"3",IF(AD134&gt;999,AD134/100&amp;"2",IF(AD134&gt;99,AD134/10&amp;"1",IF(AD134&gt;=10,AD134/1&amp;"0",LEFT(SUBSTITUTE(TEXT(AD134,"0.000"),".","R"),3))))))))</f>
        <v>244</v>
      </c>
      <c r="AN134" t="str">
        <f>IF(X134="-","—","Grade 0")</f>
        <v>—</v>
      </c>
      <c r="AO134" s="2" t="str">
        <f t="shared" ref="AO134:AO197" si="43">IF(AD134&gt;9999999,AD134/100000&amp;"5",IF(AD134&gt;999999,AD134/10000&amp;"4",IF(AD134&gt;99999,AD134/1000&amp;"3",IF(AD134&gt;9999,AD134/100&amp;"2",IF(AD134&gt;999,AD134/10&amp;"1",IF(AD134&gt;99,AD134/1&amp;"R",IF(AD134&gt;=10,AD134/1&amp;"R0",LEFT(SUBSTITUTE(TEXT(AD134,"0.000"),".","R"),4))))))))</f>
        <v>2403</v>
      </c>
      <c r="AP134">
        <v>15</v>
      </c>
      <c r="AQ134" t="s">
        <v>5289</v>
      </c>
      <c r="AR134" t="str">
        <f t="shared" ref="AR134:AR149" si="44">SUBSTITUTE(D134,"-","")</f>
        <v>ERJXGNJ244Y</v>
      </c>
      <c r="AT134" t="str">
        <f t="shared" ref="AT134:AT166" si="45">"technology "&amp;SUBSTITUTE(AE134," ","")&amp;";"</f>
        <v>technology 240K;</v>
      </c>
      <c r="AU134" t="str">
        <f t="shared" ref="AU134:AU166" si="46">"attribute value '"&amp;AE134&amp;"';"</f>
        <v>attribute value '240 K';</v>
      </c>
      <c r="AV134" t="str">
        <f t="shared" ref="AV134:AV166" si="47">"attribute tolerance '"&amp;AF134&amp;"';"</f>
        <v>attribute tolerance '5 %';</v>
      </c>
      <c r="AW134" t="str">
        <f t="shared" ref="AW134:AW166" si="48">"attribute rcwv '"&amp;AG134&amp;"';"</f>
        <v>attribute rcwv '15 V';</v>
      </c>
      <c r="AX134" t="str">
        <f t="shared" ref="AX134:AX166" si="49">"attribute max_v '"&amp;AH134&amp;"';"</f>
        <v>attribute max_v '30 V';</v>
      </c>
      <c r="AY134" t="str">
        <f t="shared" ref="AY134:AY166" si="50">"attribute power_v '"&amp;AI134&amp;"';"</f>
        <v>attribute power_v '0.03 W @ 70 C';</v>
      </c>
      <c r="AZ134" t="str">
        <f t="shared" ref="AZ134:AZ166" si="51">"attribute tcr '"&amp;AJ134&amp;"';"</f>
        <v>attribute tcr '±200';</v>
      </c>
      <c r="BA134" t="str">
        <f t="shared" ref="BA134:BA166" si="52">"attribute size '"&amp;AK134&amp;"';"</f>
        <v>attribute size '01005';</v>
      </c>
      <c r="BB134" t="str">
        <f t="shared" ref="BB134:BB166" si="53">"attribute operating_temp '"&amp;AL134&amp;"';"</f>
        <v>attribute operating_temp '-55 to +125 C';</v>
      </c>
      <c r="BC134" t="str">
        <f t="shared" ref="BC134:BC166" si="54">"attribute pkg_code '"&amp;AM134&amp;"';"</f>
        <v>attribute pkg_code '244';</v>
      </c>
      <c r="BD134" t="str">
        <f t="shared" ref="BD134:BD166" si="55">"attribute aec-q200 '"&amp;AN134&amp;"';"</f>
        <v>attribute aec-q200 '—';</v>
      </c>
      <c r="BF134" t="str">
        <f t="shared" ref="BF134:BF166" si="56">"attribute mfg '"&amp;AQ134&amp;"';"</f>
        <v>attribute mfg 'Panasonic';</v>
      </c>
      <c r="BG134" t="str">
        <f t="shared" ref="BG134:BG166" si="57">"attribute mpn '"&amp;AR134&amp;"';"</f>
        <v>attribute mpn 'ERJXGNJ244Y';</v>
      </c>
    </row>
    <row r="135" spans="1:59" x14ac:dyDescent="0.3">
      <c r="A135" t="s">
        <v>28</v>
      </c>
      <c r="B135" t="s">
        <v>109</v>
      </c>
      <c r="C135" t="s">
        <v>568</v>
      </c>
      <c r="D135" t="s">
        <v>569</v>
      </c>
      <c r="E135" t="s">
        <v>32</v>
      </c>
      <c r="F135" t="s">
        <v>32</v>
      </c>
      <c r="G135" t="s">
        <v>570</v>
      </c>
      <c r="H135" s="1">
        <v>7391</v>
      </c>
      <c r="I135">
        <v>0.4</v>
      </c>
      <c r="J135">
        <v>0</v>
      </c>
      <c r="K135">
        <v>1</v>
      </c>
      <c r="L135" t="s">
        <v>34</v>
      </c>
      <c r="M135" t="s">
        <v>35</v>
      </c>
      <c r="N135" t="s">
        <v>36</v>
      </c>
      <c r="O135" t="s">
        <v>571</v>
      </c>
      <c r="P135" t="s">
        <v>38</v>
      </c>
      <c r="Q135" t="s">
        <v>39</v>
      </c>
      <c r="R135" t="s">
        <v>40</v>
      </c>
      <c r="S135" t="s">
        <v>41</v>
      </c>
      <c r="T135" t="s">
        <v>243</v>
      </c>
      <c r="U135" t="s">
        <v>43</v>
      </c>
      <c r="V135" t="s">
        <v>44</v>
      </c>
      <c r="W135">
        <v>1005</v>
      </c>
      <c r="X135" t="s">
        <v>41</v>
      </c>
      <c r="Y135" t="s">
        <v>45</v>
      </c>
      <c r="Z135" t="s">
        <v>46</v>
      </c>
      <c r="AA135">
        <v>2</v>
      </c>
      <c r="AB135" t="s">
        <v>41</v>
      </c>
      <c r="AC135" t="str">
        <f t="shared" si="40"/>
        <v>XGN</v>
      </c>
      <c r="AD135" s="3">
        <f t="shared" si="41"/>
        <v>270000</v>
      </c>
      <c r="AE135" s="3" t="str">
        <f t="shared" si="39"/>
        <v>270 K</v>
      </c>
      <c r="AF135" t="str">
        <f>SUBSTITUTE(SUBSTITUTE(P135,"±",""),"%"," %")</f>
        <v>5 %</v>
      </c>
      <c r="AG135" t="str">
        <f>ROUND(MIN(SQRT(AD135*VALUE(LEFT(AI135,FIND("W",AI135)-2))),AP135),1)&amp;" V"</f>
        <v>15 V</v>
      </c>
      <c r="AH135" t="s">
        <v>5298</v>
      </c>
      <c r="AI135" t="str">
        <f>SUBSTITUTE(LEFT(Q135,FIND("W,",Q135)),"W"," W @ 70 C")</f>
        <v>0.03 W @ 70 C</v>
      </c>
      <c r="AJ135" t="str">
        <f>SUBSTITUTE((SUBSTITUTE(T135,"ppm/°C","")),"/ "," to ")</f>
        <v>±200</v>
      </c>
      <c r="AK135" t="str">
        <f>LEFT(V135,FIND(" ",V135)-1)</f>
        <v>01005</v>
      </c>
      <c r="AL135" t="str">
        <f>SUBSTITUTE(SUBSTITUTE(U135,"°C ~ "," to +"),"°C"," C")</f>
        <v>-55 to +125 C</v>
      </c>
      <c r="AM135" s="2" t="str">
        <f t="shared" si="42"/>
        <v>274</v>
      </c>
      <c r="AN135" t="str">
        <f>IF(X135="-","—","Grade 0")</f>
        <v>—</v>
      </c>
      <c r="AO135" s="2" t="str">
        <f t="shared" si="43"/>
        <v>2703</v>
      </c>
      <c r="AP135">
        <v>15</v>
      </c>
      <c r="AQ135" t="s">
        <v>5289</v>
      </c>
      <c r="AR135" t="str">
        <f t="shared" si="44"/>
        <v>ERJXGNJ274Y</v>
      </c>
      <c r="AT135" t="str">
        <f t="shared" si="45"/>
        <v>technology 270K;</v>
      </c>
      <c r="AU135" t="str">
        <f t="shared" si="46"/>
        <v>attribute value '270 K';</v>
      </c>
      <c r="AV135" t="str">
        <f t="shared" si="47"/>
        <v>attribute tolerance '5 %';</v>
      </c>
      <c r="AW135" t="str">
        <f t="shared" si="48"/>
        <v>attribute rcwv '15 V';</v>
      </c>
      <c r="AX135" t="str">
        <f t="shared" si="49"/>
        <v>attribute max_v '30 V';</v>
      </c>
      <c r="AY135" t="str">
        <f t="shared" si="50"/>
        <v>attribute power_v '0.03 W @ 70 C';</v>
      </c>
      <c r="AZ135" t="str">
        <f t="shared" si="51"/>
        <v>attribute tcr '±200';</v>
      </c>
      <c r="BA135" t="str">
        <f t="shared" si="52"/>
        <v>attribute size '01005';</v>
      </c>
      <c r="BB135" t="str">
        <f t="shared" si="53"/>
        <v>attribute operating_temp '-55 to +125 C';</v>
      </c>
      <c r="BC135" t="str">
        <f t="shared" si="54"/>
        <v>attribute pkg_code '274';</v>
      </c>
      <c r="BD135" t="str">
        <f t="shared" si="55"/>
        <v>attribute aec-q200 '—';</v>
      </c>
      <c r="BF135" t="str">
        <f t="shared" si="56"/>
        <v>attribute mfg 'Panasonic';</v>
      </c>
      <c r="BG135" t="str">
        <f t="shared" si="57"/>
        <v>attribute mpn 'ERJXGNJ274Y';</v>
      </c>
    </row>
    <row r="136" spans="1:59" x14ac:dyDescent="0.3">
      <c r="A136" t="s">
        <v>28</v>
      </c>
      <c r="B136" t="s">
        <v>109</v>
      </c>
      <c r="C136" t="s">
        <v>572</v>
      </c>
      <c r="D136" t="s">
        <v>573</v>
      </c>
      <c r="E136" t="s">
        <v>32</v>
      </c>
      <c r="F136" t="s">
        <v>32</v>
      </c>
      <c r="G136" t="s">
        <v>574</v>
      </c>
      <c r="H136">
        <v>0</v>
      </c>
      <c r="I136">
        <v>2.1000000000000001E-2</v>
      </c>
      <c r="J136">
        <v>0</v>
      </c>
      <c r="K136">
        <v>20000</v>
      </c>
      <c r="L136" t="s">
        <v>50</v>
      </c>
      <c r="M136" t="s">
        <v>35</v>
      </c>
      <c r="N136" t="s">
        <v>36</v>
      </c>
      <c r="O136" t="s">
        <v>575</v>
      </c>
      <c r="P136" t="s">
        <v>38</v>
      </c>
      <c r="Q136" t="s">
        <v>39</v>
      </c>
      <c r="R136" t="s">
        <v>40</v>
      </c>
      <c r="S136" t="s">
        <v>41</v>
      </c>
      <c r="T136" t="s">
        <v>243</v>
      </c>
      <c r="U136" t="s">
        <v>43</v>
      </c>
      <c r="V136" t="s">
        <v>44</v>
      </c>
      <c r="W136">
        <v>1005</v>
      </c>
      <c r="X136" t="s">
        <v>41</v>
      </c>
      <c r="Y136" t="s">
        <v>45</v>
      </c>
      <c r="Z136" t="s">
        <v>46</v>
      </c>
      <c r="AA136">
        <v>2</v>
      </c>
      <c r="AB136" t="s">
        <v>41</v>
      </c>
      <c r="AC136" t="str">
        <f t="shared" si="40"/>
        <v>XGN</v>
      </c>
      <c r="AD136" s="3">
        <f t="shared" si="41"/>
        <v>300000</v>
      </c>
      <c r="AE136" s="3" t="str">
        <f t="shared" si="39"/>
        <v>300 K</v>
      </c>
      <c r="AF136" t="str">
        <f>SUBSTITUTE(SUBSTITUTE(P136,"±",""),"%"," %")</f>
        <v>5 %</v>
      </c>
      <c r="AG136" t="str">
        <f>ROUND(MIN(SQRT(AD136*VALUE(LEFT(AI136,FIND("W",AI136)-2))),AP136),1)&amp;" V"</f>
        <v>15 V</v>
      </c>
      <c r="AH136" t="s">
        <v>5298</v>
      </c>
      <c r="AI136" t="str">
        <f>SUBSTITUTE(LEFT(Q136,FIND("W,",Q136)),"W"," W @ 70 C")</f>
        <v>0.03 W @ 70 C</v>
      </c>
      <c r="AJ136" t="str">
        <f>SUBSTITUTE((SUBSTITUTE(T136,"ppm/°C","")),"/ "," to ")</f>
        <v>±200</v>
      </c>
      <c r="AK136" t="str">
        <f>LEFT(V136,FIND(" ",V136)-1)</f>
        <v>01005</v>
      </c>
      <c r="AL136" t="str">
        <f>SUBSTITUTE(SUBSTITUTE(U136,"°C ~ "," to +"),"°C"," C")</f>
        <v>-55 to +125 C</v>
      </c>
      <c r="AM136" s="2" t="str">
        <f t="shared" si="42"/>
        <v>304</v>
      </c>
      <c r="AN136" t="str">
        <f>IF(X136="-","—","Grade 0")</f>
        <v>—</v>
      </c>
      <c r="AO136" s="2" t="str">
        <f t="shared" si="43"/>
        <v>3003</v>
      </c>
      <c r="AP136">
        <v>15</v>
      </c>
      <c r="AQ136" t="s">
        <v>5289</v>
      </c>
      <c r="AR136" t="str">
        <f t="shared" si="44"/>
        <v>ERJXGNJ304Y</v>
      </c>
      <c r="AT136" t="str">
        <f t="shared" si="45"/>
        <v>technology 300K;</v>
      </c>
      <c r="AU136" t="str">
        <f t="shared" si="46"/>
        <v>attribute value '300 K';</v>
      </c>
      <c r="AV136" t="str">
        <f t="shared" si="47"/>
        <v>attribute tolerance '5 %';</v>
      </c>
      <c r="AW136" t="str">
        <f t="shared" si="48"/>
        <v>attribute rcwv '15 V';</v>
      </c>
      <c r="AX136" t="str">
        <f t="shared" si="49"/>
        <v>attribute max_v '30 V';</v>
      </c>
      <c r="AY136" t="str">
        <f t="shared" si="50"/>
        <v>attribute power_v '0.03 W @ 70 C';</v>
      </c>
      <c r="AZ136" t="str">
        <f t="shared" si="51"/>
        <v>attribute tcr '±200';</v>
      </c>
      <c r="BA136" t="str">
        <f t="shared" si="52"/>
        <v>attribute size '01005';</v>
      </c>
      <c r="BB136" t="str">
        <f t="shared" si="53"/>
        <v>attribute operating_temp '-55 to +125 C';</v>
      </c>
      <c r="BC136" t="str">
        <f t="shared" si="54"/>
        <v>attribute pkg_code '304';</v>
      </c>
      <c r="BD136" t="str">
        <f t="shared" si="55"/>
        <v>attribute aec-q200 '—';</v>
      </c>
      <c r="BF136" t="str">
        <f t="shared" si="56"/>
        <v>attribute mfg 'Panasonic';</v>
      </c>
      <c r="BG136" t="str">
        <f t="shared" si="57"/>
        <v>attribute mpn 'ERJXGNJ304Y';</v>
      </c>
    </row>
    <row r="137" spans="1:59" x14ac:dyDescent="0.3">
      <c r="A137" t="s">
        <v>28</v>
      </c>
      <c r="B137" t="s">
        <v>109</v>
      </c>
      <c r="C137" t="s">
        <v>576</v>
      </c>
      <c r="D137" t="s">
        <v>577</v>
      </c>
      <c r="E137" t="s">
        <v>32</v>
      </c>
      <c r="F137" t="s">
        <v>32</v>
      </c>
      <c r="G137" t="s">
        <v>578</v>
      </c>
      <c r="H137" s="1">
        <v>21420</v>
      </c>
      <c r="I137">
        <v>0.4</v>
      </c>
      <c r="J137">
        <v>0</v>
      </c>
      <c r="K137">
        <v>1</v>
      </c>
      <c r="L137" t="s">
        <v>34</v>
      </c>
      <c r="M137" t="s">
        <v>35</v>
      </c>
      <c r="N137" t="s">
        <v>36</v>
      </c>
      <c r="O137" t="s">
        <v>579</v>
      </c>
      <c r="P137" t="s">
        <v>38</v>
      </c>
      <c r="Q137" t="s">
        <v>39</v>
      </c>
      <c r="R137" t="s">
        <v>40</v>
      </c>
      <c r="S137" t="s">
        <v>41</v>
      </c>
      <c r="T137" t="s">
        <v>243</v>
      </c>
      <c r="U137" t="s">
        <v>43</v>
      </c>
      <c r="V137" t="s">
        <v>44</v>
      </c>
      <c r="W137">
        <v>1005</v>
      </c>
      <c r="X137" t="s">
        <v>41</v>
      </c>
      <c r="Y137" t="s">
        <v>45</v>
      </c>
      <c r="Z137" t="s">
        <v>46</v>
      </c>
      <c r="AA137">
        <v>2</v>
      </c>
      <c r="AB137" t="s">
        <v>41</v>
      </c>
      <c r="AC137" t="str">
        <f t="shared" si="40"/>
        <v>XGN</v>
      </c>
      <c r="AD137" s="3">
        <f t="shared" si="41"/>
        <v>330000</v>
      </c>
      <c r="AE137" s="3" t="str">
        <f t="shared" si="39"/>
        <v>330 K</v>
      </c>
      <c r="AF137" t="str">
        <f>SUBSTITUTE(SUBSTITUTE(P137,"±",""),"%"," %")</f>
        <v>5 %</v>
      </c>
      <c r="AG137" t="str">
        <f>ROUND(MIN(SQRT(AD137*VALUE(LEFT(AI137,FIND("W",AI137)-2))),AP137),1)&amp;" V"</f>
        <v>15 V</v>
      </c>
      <c r="AH137" t="s">
        <v>5298</v>
      </c>
      <c r="AI137" t="str">
        <f>SUBSTITUTE(LEFT(Q137,FIND("W,",Q137)),"W"," W @ 70 C")</f>
        <v>0.03 W @ 70 C</v>
      </c>
      <c r="AJ137" t="str">
        <f>SUBSTITUTE((SUBSTITUTE(T137,"ppm/°C","")),"/ "," to ")</f>
        <v>±200</v>
      </c>
      <c r="AK137" t="str">
        <f>LEFT(V137,FIND(" ",V137)-1)</f>
        <v>01005</v>
      </c>
      <c r="AL137" t="str">
        <f>SUBSTITUTE(SUBSTITUTE(U137,"°C ~ "," to +"),"°C"," C")</f>
        <v>-55 to +125 C</v>
      </c>
      <c r="AM137" s="2" t="str">
        <f t="shared" si="42"/>
        <v>334</v>
      </c>
      <c r="AN137" t="str">
        <f>IF(X137="-","—","Grade 0")</f>
        <v>—</v>
      </c>
      <c r="AO137" s="2" t="str">
        <f t="shared" si="43"/>
        <v>3303</v>
      </c>
      <c r="AP137">
        <v>15</v>
      </c>
      <c r="AQ137" t="s">
        <v>5289</v>
      </c>
      <c r="AR137" t="str">
        <f t="shared" si="44"/>
        <v>ERJXGNJ334Y</v>
      </c>
      <c r="AT137" t="str">
        <f t="shared" si="45"/>
        <v>technology 330K;</v>
      </c>
      <c r="AU137" t="str">
        <f t="shared" si="46"/>
        <v>attribute value '330 K';</v>
      </c>
      <c r="AV137" t="str">
        <f t="shared" si="47"/>
        <v>attribute tolerance '5 %';</v>
      </c>
      <c r="AW137" t="str">
        <f t="shared" si="48"/>
        <v>attribute rcwv '15 V';</v>
      </c>
      <c r="AX137" t="str">
        <f t="shared" si="49"/>
        <v>attribute max_v '30 V';</v>
      </c>
      <c r="AY137" t="str">
        <f t="shared" si="50"/>
        <v>attribute power_v '0.03 W @ 70 C';</v>
      </c>
      <c r="AZ137" t="str">
        <f t="shared" si="51"/>
        <v>attribute tcr '±200';</v>
      </c>
      <c r="BA137" t="str">
        <f t="shared" si="52"/>
        <v>attribute size '01005';</v>
      </c>
      <c r="BB137" t="str">
        <f t="shared" si="53"/>
        <v>attribute operating_temp '-55 to +125 C';</v>
      </c>
      <c r="BC137" t="str">
        <f t="shared" si="54"/>
        <v>attribute pkg_code '334';</v>
      </c>
      <c r="BD137" t="str">
        <f t="shared" si="55"/>
        <v>attribute aec-q200 '—';</v>
      </c>
      <c r="BF137" t="str">
        <f t="shared" si="56"/>
        <v>attribute mfg 'Panasonic';</v>
      </c>
      <c r="BG137" t="str">
        <f t="shared" si="57"/>
        <v>attribute mpn 'ERJXGNJ334Y';</v>
      </c>
    </row>
    <row r="138" spans="1:59" x14ac:dyDescent="0.3">
      <c r="A138" t="s">
        <v>28</v>
      </c>
      <c r="B138" t="s">
        <v>109</v>
      </c>
      <c r="C138" t="s">
        <v>580</v>
      </c>
      <c r="D138" t="s">
        <v>581</v>
      </c>
      <c r="E138" t="s">
        <v>32</v>
      </c>
      <c r="F138" t="s">
        <v>32</v>
      </c>
      <c r="G138" t="s">
        <v>582</v>
      </c>
      <c r="H138">
        <v>0</v>
      </c>
      <c r="I138">
        <v>2.1000000000000001E-2</v>
      </c>
      <c r="J138">
        <v>0</v>
      </c>
      <c r="K138">
        <v>20000</v>
      </c>
      <c r="L138" t="s">
        <v>50</v>
      </c>
      <c r="M138" t="s">
        <v>35</v>
      </c>
      <c r="N138" t="s">
        <v>36</v>
      </c>
      <c r="O138" t="s">
        <v>583</v>
      </c>
      <c r="P138" t="s">
        <v>38</v>
      </c>
      <c r="Q138" t="s">
        <v>39</v>
      </c>
      <c r="R138" t="s">
        <v>40</v>
      </c>
      <c r="S138" t="s">
        <v>41</v>
      </c>
      <c r="T138" t="s">
        <v>243</v>
      </c>
      <c r="U138" t="s">
        <v>43</v>
      </c>
      <c r="V138" t="s">
        <v>44</v>
      </c>
      <c r="W138">
        <v>1005</v>
      </c>
      <c r="X138" t="s">
        <v>41</v>
      </c>
      <c r="Y138" t="s">
        <v>45</v>
      </c>
      <c r="Z138" t="s">
        <v>46</v>
      </c>
      <c r="AA138">
        <v>2</v>
      </c>
      <c r="AB138" t="s">
        <v>41</v>
      </c>
      <c r="AC138" t="str">
        <f t="shared" si="40"/>
        <v>XGN</v>
      </c>
      <c r="AD138" s="3">
        <f t="shared" si="41"/>
        <v>360000</v>
      </c>
      <c r="AE138" s="3" t="str">
        <f t="shared" si="39"/>
        <v>360 K</v>
      </c>
      <c r="AF138" t="str">
        <f>SUBSTITUTE(SUBSTITUTE(P138,"±",""),"%"," %")</f>
        <v>5 %</v>
      </c>
      <c r="AG138" t="str">
        <f>ROUND(MIN(SQRT(AD138*VALUE(LEFT(AI138,FIND("W",AI138)-2))),AP138),1)&amp;" V"</f>
        <v>15 V</v>
      </c>
      <c r="AH138" t="s">
        <v>5298</v>
      </c>
      <c r="AI138" t="str">
        <f>SUBSTITUTE(LEFT(Q138,FIND("W,",Q138)),"W"," W @ 70 C")</f>
        <v>0.03 W @ 70 C</v>
      </c>
      <c r="AJ138" t="str">
        <f>SUBSTITUTE((SUBSTITUTE(T138,"ppm/°C","")),"/ "," to ")</f>
        <v>±200</v>
      </c>
      <c r="AK138" t="str">
        <f>LEFT(V138,FIND(" ",V138)-1)</f>
        <v>01005</v>
      </c>
      <c r="AL138" t="str">
        <f>SUBSTITUTE(SUBSTITUTE(U138,"°C ~ "," to +"),"°C"," C")</f>
        <v>-55 to +125 C</v>
      </c>
      <c r="AM138" s="2" t="str">
        <f t="shared" si="42"/>
        <v>364</v>
      </c>
      <c r="AN138" t="str">
        <f>IF(X138="-","—","Grade 0")</f>
        <v>—</v>
      </c>
      <c r="AO138" s="2" t="str">
        <f t="shared" si="43"/>
        <v>3603</v>
      </c>
      <c r="AP138">
        <v>15</v>
      </c>
      <c r="AQ138" t="s">
        <v>5289</v>
      </c>
      <c r="AR138" t="str">
        <f t="shared" si="44"/>
        <v>ERJXGNJ364Y</v>
      </c>
      <c r="AT138" t="str">
        <f t="shared" si="45"/>
        <v>technology 360K;</v>
      </c>
      <c r="AU138" t="str">
        <f t="shared" si="46"/>
        <v>attribute value '360 K';</v>
      </c>
      <c r="AV138" t="str">
        <f t="shared" si="47"/>
        <v>attribute tolerance '5 %';</v>
      </c>
      <c r="AW138" t="str">
        <f t="shared" si="48"/>
        <v>attribute rcwv '15 V';</v>
      </c>
      <c r="AX138" t="str">
        <f t="shared" si="49"/>
        <v>attribute max_v '30 V';</v>
      </c>
      <c r="AY138" t="str">
        <f t="shared" si="50"/>
        <v>attribute power_v '0.03 W @ 70 C';</v>
      </c>
      <c r="AZ138" t="str">
        <f t="shared" si="51"/>
        <v>attribute tcr '±200';</v>
      </c>
      <c r="BA138" t="str">
        <f t="shared" si="52"/>
        <v>attribute size '01005';</v>
      </c>
      <c r="BB138" t="str">
        <f t="shared" si="53"/>
        <v>attribute operating_temp '-55 to +125 C';</v>
      </c>
      <c r="BC138" t="str">
        <f t="shared" si="54"/>
        <v>attribute pkg_code '364';</v>
      </c>
      <c r="BD138" t="str">
        <f t="shared" si="55"/>
        <v>attribute aec-q200 '—';</v>
      </c>
      <c r="BF138" t="str">
        <f t="shared" si="56"/>
        <v>attribute mfg 'Panasonic';</v>
      </c>
      <c r="BG138" t="str">
        <f t="shared" si="57"/>
        <v>attribute mpn 'ERJXGNJ364Y';</v>
      </c>
    </row>
    <row r="139" spans="1:59" x14ac:dyDescent="0.3">
      <c r="A139" t="s">
        <v>28</v>
      </c>
      <c r="B139" t="s">
        <v>109</v>
      </c>
      <c r="C139" t="s">
        <v>584</v>
      </c>
      <c r="D139" t="s">
        <v>585</v>
      </c>
      <c r="E139" t="s">
        <v>32</v>
      </c>
      <c r="F139" t="s">
        <v>32</v>
      </c>
      <c r="G139" t="s">
        <v>586</v>
      </c>
      <c r="H139" s="1">
        <v>19678</v>
      </c>
      <c r="I139">
        <v>0.41</v>
      </c>
      <c r="J139">
        <v>0</v>
      </c>
      <c r="K139">
        <v>1</v>
      </c>
      <c r="L139" t="s">
        <v>34</v>
      </c>
      <c r="M139" t="s">
        <v>35</v>
      </c>
      <c r="N139" t="s">
        <v>36</v>
      </c>
      <c r="O139" t="s">
        <v>587</v>
      </c>
      <c r="P139" t="s">
        <v>38</v>
      </c>
      <c r="Q139" t="s">
        <v>39</v>
      </c>
      <c r="R139" t="s">
        <v>40</v>
      </c>
      <c r="S139" t="s">
        <v>41</v>
      </c>
      <c r="T139" t="s">
        <v>243</v>
      </c>
      <c r="U139" t="s">
        <v>43</v>
      </c>
      <c r="V139" t="s">
        <v>44</v>
      </c>
      <c r="W139">
        <v>1005</v>
      </c>
      <c r="X139" t="s">
        <v>41</v>
      </c>
      <c r="Y139" t="s">
        <v>45</v>
      </c>
      <c r="Z139" t="s">
        <v>46</v>
      </c>
      <c r="AA139">
        <v>2</v>
      </c>
      <c r="AB139" t="s">
        <v>41</v>
      </c>
      <c r="AC139" t="str">
        <f t="shared" si="40"/>
        <v>XGN</v>
      </c>
      <c r="AD139" s="3">
        <f t="shared" si="41"/>
        <v>390000</v>
      </c>
      <c r="AE139" s="3" t="str">
        <f t="shared" si="39"/>
        <v>390 K</v>
      </c>
      <c r="AF139" t="str">
        <f>SUBSTITUTE(SUBSTITUTE(P139,"±",""),"%"," %")</f>
        <v>5 %</v>
      </c>
      <c r="AG139" t="str">
        <f>ROUND(MIN(SQRT(AD139*VALUE(LEFT(AI139,FIND("W",AI139)-2))),AP139),1)&amp;" V"</f>
        <v>15 V</v>
      </c>
      <c r="AH139" t="s">
        <v>5298</v>
      </c>
      <c r="AI139" t="str">
        <f>SUBSTITUTE(LEFT(Q139,FIND("W,",Q139)),"W"," W @ 70 C")</f>
        <v>0.03 W @ 70 C</v>
      </c>
      <c r="AJ139" t="str">
        <f>SUBSTITUTE((SUBSTITUTE(T139,"ppm/°C","")),"/ "," to ")</f>
        <v>±200</v>
      </c>
      <c r="AK139" t="str">
        <f>LEFT(V139,FIND(" ",V139)-1)</f>
        <v>01005</v>
      </c>
      <c r="AL139" t="str">
        <f>SUBSTITUTE(SUBSTITUTE(U139,"°C ~ "," to +"),"°C"," C")</f>
        <v>-55 to +125 C</v>
      </c>
      <c r="AM139" s="2" t="str">
        <f t="shared" si="42"/>
        <v>394</v>
      </c>
      <c r="AN139" t="str">
        <f>IF(X139="-","—","Grade 0")</f>
        <v>—</v>
      </c>
      <c r="AO139" s="2" t="str">
        <f t="shared" si="43"/>
        <v>3903</v>
      </c>
      <c r="AP139">
        <v>15</v>
      </c>
      <c r="AQ139" t="s">
        <v>5289</v>
      </c>
      <c r="AR139" t="str">
        <f t="shared" si="44"/>
        <v>ERJXGNJ394Y</v>
      </c>
      <c r="AT139" t="str">
        <f t="shared" si="45"/>
        <v>technology 390K;</v>
      </c>
      <c r="AU139" t="str">
        <f t="shared" si="46"/>
        <v>attribute value '390 K';</v>
      </c>
      <c r="AV139" t="str">
        <f t="shared" si="47"/>
        <v>attribute tolerance '5 %';</v>
      </c>
      <c r="AW139" t="str">
        <f t="shared" si="48"/>
        <v>attribute rcwv '15 V';</v>
      </c>
      <c r="AX139" t="str">
        <f t="shared" si="49"/>
        <v>attribute max_v '30 V';</v>
      </c>
      <c r="AY139" t="str">
        <f t="shared" si="50"/>
        <v>attribute power_v '0.03 W @ 70 C';</v>
      </c>
      <c r="AZ139" t="str">
        <f t="shared" si="51"/>
        <v>attribute tcr '±200';</v>
      </c>
      <c r="BA139" t="str">
        <f t="shared" si="52"/>
        <v>attribute size '01005';</v>
      </c>
      <c r="BB139" t="str">
        <f t="shared" si="53"/>
        <v>attribute operating_temp '-55 to +125 C';</v>
      </c>
      <c r="BC139" t="str">
        <f t="shared" si="54"/>
        <v>attribute pkg_code '394';</v>
      </c>
      <c r="BD139" t="str">
        <f t="shared" si="55"/>
        <v>attribute aec-q200 '—';</v>
      </c>
      <c r="BF139" t="str">
        <f t="shared" si="56"/>
        <v>attribute mfg 'Panasonic';</v>
      </c>
      <c r="BG139" t="str">
        <f t="shared" si="57"/>
        <v>attribute mpn 'ERJXGNJ394Y';</v>
      </c>
    </row>
    <row r="140" spans="1:59" x14ac:dyDescent="0.3">
      <c r="A140" t="s">
        <v>28</v>
      </c>
      <c r="B140" t="s">
        <v>109</v>
      </c>
      <c r="C140" t="s">
        <v>588</v>
      </c>
      <c r="D140" t="s">
        <v>589</v>
      </c>
      <c r="E140" t="s">
        <v>32</v>
      </c>
      <c r="F140" t="s">
        <v>32</v>
      </c>
      <c r="G140" t="s">
        <v>590</v>
      </c>
      <c r="H140">
        <v>0</v>
      </c>
      <c r="I140">
        <v>2.1000000000000001E-2</v>
      </c>
      <c r="J140">
        <v>0</v>
      </c>
      <c r="K140">
        <v>20000</v>
      </c>
      <c r="L140" t="s">
        <v>50</v>
      </c>
      <c r="M140" t="s">
        <v>35</v>
      </c>
      <c r="N140" t="s">
        <v>36</v>
      </c>
      <c r="O140" t="s">
        <v>591</v>
      </c>
      <c r="P140" t="s">
        <v>38</v>
      </c>
      <c r="Q140" t="s">
        <v>39</v>
      </c>
      <c r="R140" t="s">
        <v>40</v>
      </c>
      <c r="S140" t="s">
        <v>41</v>
      </c>
      <c r="T140" t="s">
        <v>243</v>
      </c>
      <c r="U140" t="s">
        <v>43</v>
      </c>
      <c r="V140" t="s">
        <v>44</v>
      </c>
      <c r="W140">
        <v>1005</v>
      </c>
      <c r="X140" t="s">
        <v>41</v>
      </c>
      <c r="Y140" t="s">
        <v>45</v>
      </c>
      <c r="Z140" t="s">
        <v>46</v>
      </c>
      <c r="AA140">
        <v>2</v>
      </c>
      <c r="AB140" t="s">
        <v>41</v>
      </c>
      <c r="AC140" t="str">
        <f t="shared" si="40"/>
        <v>XGN</v>
      </c>
      <c r="AD140" s="3">
        <f t="shared" si="41"/>
        <v>430000</v>
      </c>
      <c r="AE140" s="3" t="str">
        <f t="shared" si="39"/>
        <v>430 K</v>
      </c>
      <c r="AF140" t="str">
        <f>SUBSTITUTE(SUBSTITUTE(P140,"±",""),"%"," %")</f>
        <v>5 %</v>
      </c>
      <c r="AG140" t="str">
        <f>ROUND(MIN(SQRT(AD140*VALUE(LEFT(AI140,FIND("W",AI140)-2))),AP140),1)&amp;" V"</f>
        <v>15 V</v>
      </c>
      <c r="AH140" t="s">
        <v>5298</v>
      </c>
      <c r="AI140" t="str">
        <f>SUBSTITUTE(LEFT(Q140,FIND("W,",Q140)),"W"," W @ 70 C")</f>
        <v>0.03 W @ 70 C</v>
      </c>
      <c r="AJ140" t="str">
        <f>SUBSTITUTE((SUBSTITUTE(T140,"ppm/°C","")),"/ "," to ")</f>
        <v>±200</v>
      </c>
      <c r="AK140" t="str">
        <f>LEFT(V140,FIND(" ",V140)-1)</f>
        <v>01005</v>
      </c>
      <c r="AL140" t="str">
        <f>SUBSTITUTE(SUBSTITUTE(U140,"°C ~ "," to +"),"°C"," C")</f>
        <v>-55 to +125 C</v>
      </c>
      <c r="AM140" s="2" t="str">
        <f t="shared" si="42"/>
        <v>434</v>
      </c>
      <c r="AN140" t="str">
        <f>IF(X140="-","—","Grade 0")</f>
        <v>—</v>
      </c>
      <c r="AO140" s="2" t="str">
        <f t="shared" si="43"/>
        <v>4303</v>
      </c>
      <c r="AP140">
        <v>15</v>
      </c>
      <c r="AQ140" t="s">
        <v>5289</v>
      </c>
      <c r="AR140" t="str">
        <f t="shared" si="44"/>
        <v>ERJXGNJ434Y</v>
      </c>
      <c r="AT140" t="str">
        <f t="shared" si="45"/>
        <v>technology 430K;</v>
      </c>
      <c r="AU140" t="str">
        <f t="shared" si="46"/>
        <v>attribute value '430 K';</v>
      </c>
      <c r="AV140" t="str">
        <f t="shared" si="47"/>
        <v>attribute tolerance '5 %';</v>
      </c>
      <c r="AW140" t="str">
        <f t="shared" si="48"/>
        <v>attribute rcwv '15 V';</v>
      </c>
      <c r="AX140" t="str">
        <f t="shared" si="49"/>
        <v>attribute max_v '30 V';</v>
      </c>
      <c r="AY140" t="str">
        <f t="shared" si="50"/>
        <v>attribute power_v '0.03 W @ 70 C';</v>
      </c>
      <c r="AZ140" t="str">
        <f t="shared" si="51"/>
        <v>attribute tcr '±200';</v>
      </c>
      <c r="BA140" t="str">
        <f t="shared" si="52"/>
        <v>attribute size '01005';</v>
      </c>
      <c r="BB140" t="str">
        <f t="shared" si="53"/>
        <v>attribute operating_temp '-55 to +125 C';</v>
      </c>
      <c r="BC140" t="str">
        <f t="shared" si="54"/>
        <v>attribute pkg_code '434';</v>
      </c>
      <c r="BD140" t="str">
        <f t="shared" si="55"/>
        <v>attribute aec-q200 '—';</v>
      </c>
      <c r="BF140" t="str">
        <f t="shared" si="56"/>
        <v>attribute mfg 'Panasonic';</v>
      </c>
      <c r="BG140" t="str">
        <f t="shared" si="57"/>
        <v>attribute mpn 'ERJXGNJ434Y';</v>
      </c>
    </row>
    <row r="141" spans="1:59" x14ac:dyDescent="0.3">
      <c r="A141" t="s">
        <v>28</v>
      </c>
      <c r="B141" t="s">
        <v>109</v>
      </c>
      <c r="C141" t="s">
        <v>592</v>
      </c>
      <c r="D141" t="s">
        <v>593</v>
      </c>
      <c r="E141" t="s">
        <v>32</v>
      </c>
      <c r="F141" t="s">
        <v>32</v>
      </c>
      <c r="G141" t="s">
        <v>594</v>
      </c>
      <c r="H141" s="1">
        <v>10127</v>
      </c>
      <c r="I141">
        <v>0.39</v>
      </c>
      <c r="J141">
        <v>0</v>
      </c>
      <c r="K141">
        <v>1</v>
      </c>
      <c r="L141" t="s">
        <v>34</v>
      </c>
      <c r="M141" t="s">
        <v>35</v>
      </c>
      <c r="N141" t="s">
        <v>36</v>
      </c>
      <c r="O141" t="s">
        <v>595</v>
      </c>
      <c r="P141" t="s">
        <v>38</v>
      </c>
      <c r="Q141" t="s">
        <v>39</v>
      </c>
      <c r="R141" t="s">
        <v>40</v>
      </c>
      <c r="S141" t="s">
        <v>41</v>
      </c>
      <c r="T141" t="s">
        <v>243</v>
      </c>
      <c r="U141" t="s">
        <v>43</v>
      </c>
      <c r="V141" t="s">
        <v>44</v>
      </c>
      <c r="W141">
        <v>1005</v>
      </c>
      <c r="X141" t="s">
        <v>41</v>
      </c>
      <c r="Y141" t="s">
        <v>45</v>
      </c>
      <c r="Z141" t="s">
        <v>46</v>
      </c>
      <c r="AA141">
        <v>2</v>
      </c>
      <c r="AB141" t="s">
        <v>41</v>
      </c>
      <c r="AC141" t="str">
        <f t="shared" si="40"/>
        <v>XGN</v>
      </c>
      <c r="AD141" s="3">
        <f t="shared" si="41"/>
        <v>470000</v>
      </c>
      <c r="AE141" s="3" t="str">
        <f t="shared" si="39"/>
        <v>470 K</v>
      </c>
      <c r="AF141" t="str">
        <f>SUBSTITUTE(SUBSTITUTE(P141,"±",""),"%"," %")</f>
        <v>5 %</v>
      </c>
      <c r="AG141" t="str">
        <f>ROUND(MIN(SQRT(AD141*VALUE(LEFT(AI141,FIND("W",AI141)-2))),AP141),1)&amp;" V"</f>
        <v>15 V</v>
      </c>
      <c r="AH141" t="s">
        <v>5298</v>
      </c>
      <c r="AI141" t="str">
        <f>SUBSTITUTE(LEFT(Q141,FIND("W,",Q141)),"W"," W @ 70 C")</f>
        <v>0.03 W @ 70 C</v>
      </c>
      <c r="AJ141" t="str">
        <f>SUBSTITUTE((SUBSTITUTE(T141,"ppm/°C","")),"/ "," to ")</f>
        <v>±200</v>
      </c>
      <c r="AK141" t="str">
        <f>LEFT(V141,FIND(" ",V141)-1)</f>
        <v>01005</v>
      </c>
      <c r="AL141" t="str">
        <f>SUBSTITUTE(SUBSTITUTE(U141,"°C ~ "," to +"),"°C"," C")</f>
        <v>-55 to +125 C</v>
      </c>
      <c r="AM141" s="2" t="str">
        <f t="shared" si="42"/>
        <v>474</v>
      </c>
      <c r="AN141" t="str">
        <f>IF(X141="-","—","Grade 0")</f>
        <v>—</v>
      </c>
      <c r="AO141" s="2" t="str">
        <f t="shared" si="43"/>
        <v>4703</v>
      </c>
      <c r="AP141">
        <v>15</v>
      </c>
      <c r="AQ141" t="s">
        <v>5289</v>
      </c>
      <c r="AR141" t="str">
        <f t="shared" si="44"/>
        <v>ERJXGNJ474Y</v>
      </c>
      <c r="AT141" t="str">
        <f t="shared" si="45"/>
        <v>technology 470K;</v>
      </c>
      <c r="AU141" t="str">
        <f t="shared" si="46"/>
        <v>attribute value '470 K';</v>
      </c>
      <c r="AV141" t="str">
        <f t="shared" si="47"/>
        <v>attribute tolerance '5 %';</v>
      </c>
      <c r="AW141" t="str">
        <f t="shared" si="48"/>
        <v>attribute rcwv '15 V';</v>
      </c>
      <c r="AX141" t="str">
        <f t="shared" si="49"/>
        <v>attribute max_v '30 V';</v>
      </c>
      <c r="AY141" t="str">
        <f t="shared" si="50"/>
        <v>attribute power_v '0.03 W @ 70 C';</v>
      </c>
      <c r="AZ141" t="str">
        <f t="shared" si="51"/>
        <v>attribute tcr '±200';</v>
      </c>
      <c r="BA141" t="str">
        <f t="shared" si="52"/>
        <v>attribute size '01005';</v>
      </c>
      <c r="BB141" t="str">
        <f t="shared" si="53"/>
        <v>attribute operating_temp '-55 to +125 C';</v>
      </c>
      <c r="BC141" t="str">
        <f t="shared" si="54"/>
        <v>attribute pkg_code '474';</v>
      </c>
      <c r="BD141" t="str">
        <f t="shared" si="55"/>
        <v>attribute aec-q200 '—';</v>
      </c>
      <c r="BF141" t="str">
        <f t="shared" si="56"/>
        <v>attribute mfg 'Panasonic';</v>
      </c>
      <c r="BG141" t="str">
        <f t="shared" si="57"/>
        <v>attribute mpn 'ERJXGNJ474Y';</v>
      </c>
    </row>
    <row r="142" spans="1:59" x14ac:dyDescent="0.3">
      <c r="A142" t="s">
        <v>28</v>
      </c>
      <c r="B142" t="s">
        <v>109</v>
      </c>
      <c r="C142" t="s">
        <v>596</v>
      </c>
      <c r="D142" t="s">
        <v>597</v>
      </c>
      <c r="E142" t="s">
        <v>32</v>
      </c>
      <c r="F142" t="s">
        <v>32</v>
      </c>
      <c r="G142" t="s">
        <v>598</v>
      </c>
      <c r="H142">
        <v>0</v>
      </c>
      <c r="I142">
        <v>2.1000000000000001E-2</v>
      </c>
      <c r="J142">
        <v>0</v>
      </c>
      <c r="K142">
        <v>20000</v>
      </c>
      <c r="L142" t="s">
        <v>50</v>
      </c>
      <c r="M142" t="s">
        <v>35</v>
      </c>
      <c r="N142" t="s">
        <v>36</v>
      </c>
      <c r="O142" t="s">
        <v>599</v>
      </c>
      <c r="P142" t="s">
        <v>38</v>
      </c>
      <c r="Q142" t="s">
        <v>39</v>
      </c>
      <c r="R142" t="s">
        <v>40</v>
      </c>
      <c r="S142" t="s">
        <v>41</v>
      </c>
      <c r="T142" t="s">
        <v>243</v>
      </c>
      <c r="U142" t="s">
        <v>43</v>
      </c>
      <c r="V142" t="s">
        <v>44</v>
      </c>
      <c r="W142">
        <v>1005</v>
      </c>
      <c r="X142" t="s">
        <v>41</v>
      </c>
      <c r="Y142" t="s">
        <v>45</v>
      </c>
      <c r="Z142" t="s">
        <v>46</v>
      </c>
      <c r="AA142">
        <v>2</v>
      </c>
      <c r="AB142" t="s">
        <v>41</v>
      </c>
      <c r="AC142" t="str">
        <f t="shared" si="40"/>
        <v>XGN</v>
      </c>
      <c r="AD142" s="3">
        <f t="shared" si="41"/>
        <v>510000</v>
      </c>
      <c r="AE142" s="3" t="str">
        <f t="shared" si="39"/>
        <v>510 K</v>
      </c>
      <c r="AF142" t="str">
        <f>SUBSTITUTE(SUBSTITUTE(P142,"±",""),"%"," %")</f>
        <v>5 %</v>
      </c>
      <c r="AG142" t="str">
        <f>ROUND(MIN(SQRT(AD142*VALUE(LEFT(AI142,FIND("W",AI142)-2))),AP142),1)&amp;" V"</f>
        <v>15 V</v>
      </c>
      <c r="AH142" t="s">
        <v>5298</v>
      </c>
      <c r="AI142" t="str">
        <f>SUBSTITUTE(LEFT(Q142,FIND("W,",Q142)),"W"," W @ 70 C")</f>
        <v>0.03 W @ 70 C</v>
      </c>
      <c r="AJ142" t="str">
        <f>SUBSTITUTE((SUBSTITUTE(T142,"ppm/°C","")),"/ "," to ")</f>
        <v>±200</v>
      </c>
      <c r="AK142" t="str">
        <f>LEFT(V142,FIND(" ",V142)-1)</f>
        <v>01005</v>
      </c>
      <c r="AL142" t="str">
        <f>SUBSTITUTE(SUBSTITUTE(U142,"°C ~ "," to +"),"°C"," C")</f>
        <v>-55 to +125 C</v>
      </c>
      <c r="AM142" s="2" t="str">
        <f t="shared" si="42"/>
        <v>514</v>
      </c>
      <c r="AN142" t="str">
        <f>IF(X142="-","—","Grade 0")</f>
        <v>—</v>
      </c>
      <c r="AO142" s="2" t="str">
        <f t="shared" si="43"/>
        <v>5103</v>
      </c>
      <c r="AP142">
        <v>15</v>
      </c>
      <c r="AQ142" t="s">
        <v>5289</v>
      </c>
      <c r="AR142" t="str">
        <f t="shared" si="44"/>
        <v>ERJXGNJ514Y</v>
      </c>
      <c r="AT142" t="str">
        <f t="shared" si="45"/>
        <v>technology 510K;</v>
      </c>
      <c r="AU142" t="str">
        <f t="shared" si="46"/>
        <v>attribute value '510 K';</v>
      </c>
      <c r="AV142" t="str">
        <f t="shared" si="47"/>
        <v>attribute tolerance '5 %';</v>
      </c>
      <c r="AW142" t="str">
        <f t="shared" si="48"/>
        <v>attribute rcwv '15 V';</v>
      </c>
      <c r="AX142" t="str">
        <f t="shared" si="49"/>
        <v>attribute max_v '30 V';</v>
      </c>
      <c r="AY142" t="str">
        <f t="shared" si="50"/>
        <v>attribute power_v '0.03 W @ 70 C';</v>
      </c>
      <c r="AZ142" t="str">
        <f t="shared" si="51"/>
        <v>attribute tcr '±200';</v>
      </c>
      <c r="BA142" t="str">
        <f t="shared" si="52"/>
        <v>attribute size '01005';</v>
      </c>
      <c r="BB142" t="str">
        <f t="shared" si="53"/>
        <v>attribute operating_temp '-55 to +125 C';</v>
      </c>
      <c r="BC142" t="str">
        <f t="shared" si="54"/>
        <v>attribute pkg_code '514';</v>
      </c>
      <c r="BD142" t="str">
        <f t="shared" si="55"/>
        <v>attribute aec-q200 '—';</v>
      </c>
      <c r="BF142" t="str">
        <f t="shared" si="56"/>
        <v>attribute mfg 'Panasonic';</v>
      </c>
      <c r="BG142" t="str">
        <f t="shared" si="57"/>
        <v>attribute mpn 'ERJXGNJ514Y';</v>
      </c>
    </row>
    <row r="143" spans="1:59" x14ac:dyDescent="0.3">
      <c r="A143" t="s">
        <v>28</v>
      </c>
      <c r="B143" t="s">
        <v>109</v>
      </c>
      <c r="C143" t="s">
        <v>600</v>
      </c>
      <c r="D143" t="s">
        <v>601</v>
      </c>
      <c r="E143" t="s">
        <v>32</v>
      </c>
      <c r="F143" t="s">
        <v>32</v>
      </c>
      <c r="G143" t="s">
        <v>602</v>
      </c>
      <c r="H143" s="1">
        <v>6393</v>
      </c>
      <c r="I143">
        <v>0.4</v>
      </c>
      <c r="J143">
        <v>0</v>
      </c>
      <c r="K143">
        <v>1</v>
      </c>
      <c r="L143" t="s">
        <v>34</v>
      </c>
      <c r="M143" t="s">
        <v>35</v>
      </c>
      <c r="N143" t="s">
        <v>36</v>
      </c>
      <c r="O143" t="s">
        <v>603</v>
      </c>
      <c r="P143" t="s">
        <v>38</v>
      </c>
      <c r="Q143" t="s">
        <v>39</v>
      </c>
      <c r="R143" t="s">
        <v>40</v>
      </c>
      <c r="S143" t="s">
        <v>41</v>
      </c>
      <c r="T143" t="s">
        <v>243</v>
      </c>
      <c r="U143" t="s">
        <v>43</v>
      </c>
      <c r="V143" t="s">
        <v>44</v>
      </c>
      <c r="W143">
        <v>1005</v>
      </c>
      <c r="X143" t="s">
        <v>41</v>
      </c>
      <c r="Y143" t="s">
        <v>45</v>
      </c>
      <c r="Z143" t="s">
        <v>46</v>
      </c>
      <c r="AA143">
        <v>2</v>
      </c>
      <c r="AB143" t="s">
        <v>41</v>
      </c>
      <c r="AC143" t="str">
        <f t="shared" si="40"/>
        <v>XGN</v>
      </c>
      <c r="AD143" s="3">
        <f t="shared" si="41"/>
        <v>560000</v>
      </c>
      <c r="AE143" s="3" t="str">
        <f t="shared" si="39"/>
        <v>560 K</v>
      </c>
      <c r="AF143" t="str">
        <f>SUBSTITUTE(SUBSTITUTE(P143,"±",""),"%"," %")</f>
        <v>5 %</v>
      </c>
      <c r="AG143" t="str">
        <f>ROUND(MIN(SQRT(AD143*VALUE(LEFT(AI143,FIND("W",AI143)-2))),AP143),1)&amp;" V"</f>
        <v>15 V</v>
      </c>
      <c r="AH143" t="s">
        <v>5298</v>
      </c>
      <c r="AI143" t="str">
        <f>SUBSTITUTE(LEFT(Q143,FIND("W,",Q143)),"W"," W @ 70 C")</f>
        <v>0.03 W @ 70 C</v>
      </c>
      <c r="AJ143" t="str">
        <f>SUBSTITUTE((SUBSTITUTE(T143,"ppm/°C","")),"/ "," to ")</f>
        <v>±200</v>
      </c>
      <c r="AK143" t="str">
        <f>LEFT(V143,FIND(" ",V143)-1)</f>
        <v>01005</v>
      </c>
      <c r="AL143" t="str">
        <f>SUBSTITUTE(SUBSTITUTE(U143,"°C ~ "," to +"),"°C"," C")</f>
        <v>-55 to +125 C</v>
      </c>
      <c r="AM143" s="2" t="str">
        <f t="shared" si="42"/>
        <v>564</v>
      </c>
      <c r="AN143" t="str">
        <f>IF(X143="-","—","Grade 0")</f>
        <v>—</v>
      </c>
      <c r="AO143" s="2" t="str">
        <f t="shared" si="43"/>
        <v>5603</v>
      </c>
      <c r="AP143">
        <v>15</v>
      </c>
      <c r="AQ143" t="s">
        <v>5289</v>
      </c>
      <c r="AR143" t="str">
        <f t="shared" si="44"/>
        <v>ERJXGNJ564Y</v>
      </c>
      <c r="AT143" t="str">
        <f t="shared" si="45"/>
        <v>technology 560K;</v>
      </c>
      <c r="AU143" t="str">
        <f t="shared" si="46"/>
        <v>attribute value '560 K';</v>
      </c>
      <c r="AV143" t="str">
        <f t="shared" si="47"/>
        <v>attribute tolerance '5 %';</v>
      </c>
      <c r="AW143" t="str">
        <f t="shared" si="48"/>
        <v>attribute rcwv '15 V';</v>
      </c>
      <c r="AX143" t="str">
        <f t="shared" si="49"/>
        <v>attribute max_v '30 V';</v>
      </c>
      <c r="AY143" t="str">
        <f t="shared" si="50"/>
        <v>attribute power_v '0.03 W @ 70 C';</v>
      </c>
      <c r="AZ143" t="str">
        <f t="shared" si="51"/>
        <v>attribute tcr '±200';</v>
      </c>
      <c r="BA143" t="str">
        <f t="shared" si="52"/>
        <v>attribute size '01005';</v>
      </c>
      <c r="BB143" t="str">
        <f t="shared" si="53"/>
        <v>attribute operating_temp '-55 to +125 C';</v>
      </c>
      <c r="BC143" t="str">
        <f t="shared" si="54"/>
        <v>attribute pkg_code '564';</v>
      </c>
      <c r="BD143" t="str">
        <f t="shared" si="55"/>
        <v>attribute aec-q200 '—';</v>
      </c>
      <c r="BF143" t="str">
        <f t="shared" si="56"/>
        <v>attribute mfg 'Panasonic';</v>
      </c>
      <c r="BG143" t="str">
        <f t="shared" si="57"/>
        <v>attribute mpn 'ERJXGNJ564Y';</v>
      </c>
    </row>
    <row r="144" spans="1:59" x14ac:dyDescent="0.3">
      <c r="A144" t="s">
        <v>28</v>
      </c>
      <c r="B144" t="s">
        <v>109</v>
      </c>
      <c r="C144" t="s">
        <v>604</v>
      </c>
      <c r="D144" t="s">
        <v>605</v>
      </c>
      <c r="E144" t="s">
        <v>32</v>
      </c>
      <c r="F144" t="s">
        <v>32</v>
      </c>
      <c r="G144" t="s">
        <v>606</v>
      </c>
      <c r="H144">
        <v>0</v>
      </c>
      <c r="I144">
        <v>2.1000000000000001E-2</v>
      </c>
      <c r="J144">
        <v>0</v>
      </c>
      <c r="K144">
        <v>20000</v>
      </c>
      <c r="L144" t="s">
        <v>50</v>
      </c>
      <c r="M144" t="s">
        <v>35</v>
      </c>
      <c r="N144" t="s">
        <v>36</v>
      </c>
      <c r="O144" t="s">
        <v>607</v>
      </c>
      <c r="P144" t="s">
        <v>38</v>
      </c>
      <c r="Q144" t="s">
        <v>39</v>
      </c>
      <c r="R144" t="s">
        <v>40</v>
      </c>
      <c r="S144" t="s">
        <v>41</v>
      </c>
      <c r="T144" t="s">
        <v>243</v>
      </c>
      <c r="U144" t="s">
        <v>43</v>
      </c>
      <c r="V144" t="s">
        <v>44</v>
      </c>
      <c r="W144">
        <v>1005</v>
      </c>
      <c r="X144" t="s">
        <v>41</v>
      </c>
      <c r="Y144" t="s">
        <v>45</v>
      </c>
      <c r="Z144" t="s">
        <v>46</v>
      </c>
      <c r="AA144">
        <v>2</v>
      </c>
      <c r="AB144" t="s">
        <v>41</v>
      </c>
      <c r="AC144" t="str">
        <f t="shared" si="40"/>
        <v>XGN</v>
      </c>
      <c r="AD144" s="3">
        <f t="shared" si="41"/>
        <v>620000</v>
      </c>
      <c r="AE144" s="3" t="str">
        <f t="shared" si="39"/>
        <v>620 K</v>
      </c>
      <c r="AF144" t="str">
        <f>SUBSTITUTE(SUBSTITUTE(P144,"±",""),"%"," %")</f>
        <v>5 %</v>
      </c>
      <c r="AG144" t="str">
        <f>ROUND(MIN(SQRT(AD144*VALUE(LEFT(AI144,FIND("W",AI144)-2))),AP144),1)&amp;" V"</f>
        <v>15 V</v>
      </c>
      <c r="AH144" t="s">
        <v>5298</v>
      </c>
      <c r="AI144" t="str">
        <f>SUBSTITUTE(LEFT(Q144,FIND("W,",Q144)),"W"," W @ 70 C")</f>
        <v>0.03 W @ 70 C</v>
      </c>
      <c r="AJ144" t="str">
        <f>SUBSTITUTE((SUBSTITUTE(T144,"ppm/°C","")),"/ "," to ")</f>
        <v>±200</v>
      </c>
      <c r="AK144" t="str">
        <f>LEFT(V144,FIND(" ",V144)-1)</f>
        <v>01005</v>
      </c>
      <c r="AL144" t="str">
        <f>SUBSTITUTE(SUBSTITUTE(U144,"°C ~ "," to +"),"°C"," C")</f>
        <v>-55 to +125 C</v>
      </c>
      <c r="AM144" s="2" t="str">
        <f t="shared" si="42"/>
        <v>624</v>
      </c>
      <c r="AN144" t="str">
        <f>IF(X144="-","—","Grade 0")</f>
        <v>—</v>
      </c>
      <c r="AO144" s="2" t="str">
        <f t="shared" si="43"/>
        <v>6203</v>
      </c>
      <c r="AP144">
        <v>15</v>
      </c>
      <c r="AQ144" t="s">
        <v>5289</v>
      </c>
      <c r="AR144" t="str">
        <f t="shared" si="44"/>
        <v>ERJXGNJ624Y</v>
      </c>
      <c r="AT144" t="str">
        <f t="shared" si="45"/>
        <v>technology 620K;</v>
      </c>
      <c r="AU144" t="str">
        <f t="shared" si="46"/>
        <v>attribute value '620 K';</v>
      </c>
      <c r="AV144" t="str">
        <f t="shared" si="47"/>
        <v>attribute tolerance '5 %';</v>
      </c>
      <c r="AW144" t="str">
        <f t="shared" si="48"/>
        <v>attribute rcwv '15 V';</v>
      </c>
      <c r="AX144" t="str">
        <f t="shared" si="49"/>
        <v>attribute max_v '30 V';</v>
      </c>
      <c r="AY144" t="str">
        <f t="shared" si="50"/>
        <v>attribute power_v '0.03 W @ 70 C';</v>
      </c>
      <c r="AZ144" t="str">
        <f t="shared" si="51"/>
        <v>attribute tcr '±200';</v>
      </c>
      <c r="BA144" t="str">
        <f t="shared" si="52"/>
        <v>attribute size '01005';</v>
      </c>
      <c r="BB144" t="str">
        <f t="shared" si="53"/>
        <v>attribute operating_temp '-55 to +125 C';</v>
      </c>
      <c r="BC144" t="str">
        <f t="shared" si="54"/>
        <v>attribute pkg_code '624';</v>
      </c>
      <c r="BD144" t="str">
        <f t="shared" si="55"/>
        <v>attribute aec-q200 '—';</v>
      </c>
      <c r="BF144" t="str">
        <f t="shared" si="56"/>
        <v>attribute mfg 'Panasonic';</v>
      </c>
      <c r="BG144" t="str">
        <f t="shared" si="57"/>
        <v>attribute mpn 'ERJXGNJ624Y';</v>
      </c>
    </row>
    <row r="145" spans="1:59" x14ac:dyDescent="0.3">
      <c r="A145" t="s">
        <v>28</v>
      </c>
      <c r="B145" t="s">
        <v>109</v>
      </c>
      <c r="C145" t="s">
        <v>608</v>
      </c>
      <c r="D145" t="s">
        <v>609</v>
      </c>
      <c r="E145" t="s">
        <v>32</v>
      </c>
      <c r="F145" t="s">
        <v>32</v>
      </c>
      <c r="G145" t="s">
        <v>610</v>
      </c>
      <c r="H145" s="1">
        <v>20000</v>
      </c>
      <c r="I145">
        <v>0.41</v>
      </c>
      <c r="J145">
        <v>0</v>
      </c>
      <c r="K145">
        <v>1</v>
      </c>
      <c r="L145" t="s">
        <v>34</v>
      </c>
      <c r="M145" t="s">
        <v>35</v>
      </c>
      <c r="N145" t="s">
        <v>36</v>
      </c>
      <c r="O145" t="s">
        <v>611</v>
      </c>
      <c r="P145" t="s">
        <v>38</v>
      </c>
      <c r="Q145" t="s">
        <v>39</v>
      </c>
      <c r="R145" t="s">
        <v>40</v>
      </c>
      <c r="S145" t="s">
        <v>41</v>
      </c>
      <c r="T145" t="s">
        <v>243</v>
      </c>
      <c r="U145" t="s">
        <v>43</v>
      </c>
      <c r="V145" t="s">
        <v>44</v>
      </c>
      <c r="W145">
        <v>1005</v>
      </c>
      <c r="X145" t="s">
        <v>41</v>
      </c>
      <c r="Y145" t="s">
        <v>45</v>
      </c>
      <c r="Z145" t="s">
        <v>46</v>
      </c>
      <c r="AA145">
        <v>2</v>
      </c>
      <c r="AB145" t="s">
        <v>41</v>
      </c>
      <c r="AC145" t="str">
        <f t="shared" si="40"/>
        <v>XGN</v>
      </c>
      <c r="AD145" s="3">
        <f t="shared" si="41"/>
        <v>680000</v>
      </c>
      <c r="AE145" s="3" t="str">
        <f t="shared" si="39"/>
        <v>680 K</v>
      </c>
      <c r="AF145" t="str">
        <f>SUBSTITUTE(SUBSTITUTE(P145,"±",""),"%"," %")</f>
        <v>5 %</v>
      </c>
      <c r="AG145" t="str">
        <f>ROUND(MIN(SQRT(AD145*VALUE(LEFT(AI145,FIND("W",AI145)-2))),AP145),1)&amp;" V"</f>
        <v>15 V</v>
      </c>
      <c r="AH145" t="s">
        <v>5298</v>
      </c>
      <c r="AI145" t="str">
        <f>SUBSTITUTE(LEFT(Q145,FIND("W,",Q145)),"W"," W @ 70 C")</f>
        <v>0.03 W @ 70 C</v>
      </c>
      <c r="AJ145" t="str">
        <f>SUBSTITUTE((SUBSTITUTE(T145,"ppm/°C","")),"/ "," to ")</f>
        <v>±200</v>
      </c>
      <c r="AK145" t="str">
        <f>LEFT(V145,FIND(" ",V145)-1)</f>
        <v>01005</v>
      </c>
      <c r="AL145" t="str">
        <f>SUBSTITUTE(SUBSTITUTE(U145,"°C ~ "," to +"),"°C"," C")</f>
        <v>-55 to +125 C</v>
      </c>
      <c r="AM145" s="2" t="str">
        <f t="shared" si="42"/>
        <v>684</v>
      </c>
      <c r="AN145" t="str">
        <f>IF(X145="-","—","Grade 0")</f>
        <v>—</v>
      </c>
      <c r="AO145" s="2" t="str">
        <f t="shared" si="43"/>
        <v>6803</v>
      </c>
      <c r="AP145">
        <v>15</v>
      </c>
      <c r="AQ145" t="s">
        <v>5289</v>
      </c>
      <c r="AR145" t="str">
        <f t="shared" si="44"/>
        <v>ERJXGNJ684Y</v>
      </c>
      <c r="AT145" t="str">
        <f t="shared" si="45"/>
        <v>technology 680K;</v>
      </c>
      <c r="AU145" t="str">
        <f t="shared" si="46"/>
        <v>attribute value '680 K';</v>
      </c>
      <c r="AV145" t="str">
        <f t="shared" si="47"/>
        <v>attribute tolerance '5 %';</v>
      </c>
      <c r="AW145" t="str">
        <f t="shared" si="48"/>
        <v>attribute rcwv '15 V';</v>
      </c>
      <c r="AX145" t="str">
        <f t="shared" si="49"/>
        <v>attribute max_v '30 V';</v>
      </c>
      <c r="AY145" t="str">
        <f t="shared" si="50"/>
        <v>attribute power_v '0.03 W @ 70 C';</v>
      </c>
      <c r="AZ145" t="str">
        <f t="shared" si="51"/>
        <v>attribute tcr '±200';</v>
      </c>
      <c r="BA145" t="str">
        <f t="shared" si="52"/>
        <v>attribute size '01005';</v>
      </c>
      <c r="BB145" t="str">
        <f t="shared" si="53"/>
        <v>attribute operating_temp '-55 to +125 C';</v>
      </c>
      <c r="BC145" t="str">
        <f t="shared" si="54"/>
        <v>attribute pkg_code '684';</v>
      </c>
      <c r="BD145" t="str">
        <f t="shared" si="55"/>
        <v>attribute aec-q200 '—';</v>
      </c>
      <c r="BF145" t="str">
        <f t="shared" si="56"/>
        <v>attribute mfg 'Panasonic';</v>
      </c>
      <c r="BG145" t="str">
        <f t="shared" si="57"/>
        <v>attribute mpn 'ERJXGNJ684Y';</v>
      </c>
    </row>
    <row r="146" spans="1:59" x14ac:dyDescent="0.3">
      <c r="A146" t="s">
        <v>28</v>
      </c>
      <c r="B146" t="s">
        <v>109</v>
      </c>
      <c r="C146" t="s">
        <v>612</v>
      </c>
      <c r="D146" t="s">
        <v>613</v>
      </c>
      <c r="E146" t="s">
        <v>32</v>
      </c>
      <c r="F146" t="s">
        <v>32</v>
      </c>
      <c r="G146" t="s">
        <v>614</v>
      </c>
      <c r="H146">
        <v>0</v>
      </c>
      <c r="I146">
        <v>2.1000000000000001E-2</v>
      </c>
      <c r="J146">
        <v>0</v>
      </c>
      <c r="K146">
        <v>20000</v>
      </c>
      <c r="L146" t="s">
        <v>50</v>
      </c>
      <c r="M146" t="s">
        <v>35</v>
      </c>
      <c r="N146" t="s">
        <v>36</v>
      </c>
      <c r="O146" t="s">
        <v>615</v>
      </c>
      <c r="P146" t="s">
        <v>38</v>
      </c>
      <c r="Q146" t="s">
        <v>39</v>
      </c>
      <c r="R146" t="s">
        <v>40</v>
      </c>
      <c r="S146" t="s">
        <v>41</v>
      </c>
      <c r="T146" t="s">
        <v>243</v>
      </c>
      <c r="U146" t="s">
        <v>43</v>
      </c>
      <c r="V146" t="s">
        <v>44</v>
      </c>
      <c r="W146">
        <v>1005</v>
      </c>
      <c r="X146" t="s">
        <v>41</v>
      </c>
      <c r="Y146" t="s">
        <v>45</v>
      </c>
      <c r="Z146" t="s">
        <v>46</v>
      </c>
      <c r="AA146">
        <v>2</v>
      </c>
      <c r="AB146" t="s">
        <v>41</v>
      </c>
      <c r="AC146" t="str">
        <f t="shared" si="40"/>
        <v>XGN</v>
      </c>
      <c r="AD146" s="3">
        <f t="shared" si="41"/>
        <v>750000</v>
      </c>
      <c r="AE146" s="3" t="str">
        <f t="shared" si="39"/>
        <v>750 K</v>
      </c>
      <c r="AF146" t="str">
        <f>SUBSTITUTE(SUBSTITUTE(P146,"±",""),"%"," %")</f>
        <v>5 %</v>
      </c>
      <c r="AG146" t="str">
        <f>ROUND(MIN(SQRT(AD146*VALUE(LEFT(AI146,FIND("W",AI146)-2))),AP146),1)&amp;" V"</f>
        <v>15 V</v>
      </c>
      <c r="AH146" t="s">
        <v>5298</v>
      </c>
      <c r="AI146" t="str">
        <f>SUBSTITUTE(LEFT(Q146,FIND("W,",Q146)),"W"," W @ 70 C")</f>
        <v>0.03 W @ 70 C</v>
      </c>
      <c r="AJ146" t="str">
        <f>SUBSTITUTE((SUBSTITUTE(T146,"ppm/°C","")),"/ "," to ")</f>
        <v>±200</v>
      </c>
      <c r="AK146" t="str">
        <f>LEFT(V146,FIND(" ",V146)-1)</f>
        <v>01005</v>
      </c>
      <c r="AL146" t="str">
        <f>SUBSTITUTE(SUBSTITUTE(U146,"°C ~ "," to +"),"°C"," C")</f>
        <v>-55 to +125 C</v>
      </c>
      <c r="AM146" s="2" t="str">
        <f t="shared" si="42"/>
        <v>754</v>
      </c>
      <c r="AN146" t="str">
        <f>IF(X146="-","—","Grade 0")</f>
        <v>—</v>
      </c>
      <c r="AO146" s="2" t="str">
        <f t="shared" si="43"/>
        <v>7503</v>
      </c>
      <c r="AP146">
        <v>15</v>
      </c>
      <c r="AQ146" t="s">
        <v>5289</v>
      </c>
      <c r="AR146" t="str">
        <f t="shared" si="44"/>
        <v>ERJXGNJ754Y</v>
      </c>
      <c r="AT146" t="str">
        <f t="shared" si="45"/>
        <v>technology 750K;</v>
      </c>
      <c r="AU146" t="str">
        <f t="shared" si="46"/>
        <v>attribute value '750 K';</v>
      </c>
      <c r="AV146" t="str">
        <f t="shared" si="47"/>
        <v>attribute tolerance '5 %';</v>
      </c>
      <c r="AW146" t="str">
        <f t="shared" si="48"/>
        <v>attribute rcwv '15 V';</v>
      </c>
      <c r="AX146" t="str">
        <f t="shared" si="49"/>
        <v>attribute max_v '30 V';</v>
      </c>
      <c r="AY146" t="str">
        <f t="shared" si="50"/>
        <v>attribute power_v '0.03 W @ 70 C';</v>
      </c>
      <c r="AZ146" t="str">
        <f t="shared" si="51"/>
        <v>attribute tcr '±200';</v>
      </c>
      <c r="BA146" t="str">
        <f t="shared" si="52"/>
        <v>attribute size '01005';</v>
      </c>
      <c r="BB146" t="str">
        <f t="shared" si="53"/>
        <v>attribute operating_temp '-55 to +125 C';</v>
      </c>
      <c r="BC146" t="str">
        <f t="shared" si="54"/>
        <v>attribute pkg_code '754';</v>
      </c>
      <c r="BD146" t="str">
        <f t="shared" si="55"/>
        <v>attribute aec-q200 '—';</v>
      </c>
      <c r="BF146" t="str">
        <f t="shared" si="56"/>
        <v>attribute mfg 'Panasonic';</v>
      </c>
      <c r="BG146" t="str">
        <f t="shared" si="57"/>
        <v>attribute mpn 'ERJXGNJ754Y';</v>
      </c>
    </row>
    <row r="147" spans="1:59" x14ac:dyDescent="0.3">
      <c r="A147" t="s">
        <v>28</v>
      </c>
      <c r="B147" t="s">
        <v>109</v>
      </c>
      <c r="C147" t="s">
        <v>616</v>
      </c>
      <c r="D147" t="s">
        <v>617</v>
      </c>
      <c r="E147" t="s">
        <v>32</v>
      </c>
      <c r="F147" t="s">
        <v>32</v>
      </c>
      <c r="G147" t="s">
        <v>618</v>
      </c>
      <c r="H147" s="1">
        <v>1440</v>
      </c>
      <c r="I147">
        <v>0.4</v>
      </c>
      <c r="J147">
        <v>0</v>
      </c>
      <c r="K147">
        <v>1</v>
      </c>
      <c r="L147" t="s">
        <v>34</v>
      </c>
      <c r="M147" t="s">
        <v>35</v>
      </c>
      <c r="N147" t="s">
        <v>36</v>
      </c>
      <c r="O147" t="s">
        <v>619</v>
      </c>
      <c r="P147" t="s">
        <v>38</v>
      </c>
      <c r="Q147" t="s">
        <v>39</v>
      </c>
      <c r="R147" t="s">
        <v>40</v>
      </c>
      <c r="S147" t="s">
        <v>41</v>
      </c>
      <c r="T147" t="s">
        <v>243</v>
      </c>
      <c r="U147" t="s">
        <v>43</v>
      </c>
      <c r="V147" t="s">
        <v>44</v>
      </c>
      <c r="W147">
        <v>1005</v>
      </c>
      <c r="X147" t="s">
        <v>41</v>
      </c>
      <c r="Y147" t="s">
        <v>45</v>
      </c>
      <c r="Z147" t="s">
        <v>46</v>
      </c>
      <c r="AA147">
        <v>2</v>
      </c>
      <c r="AB147" t="s">
        <v>41</v>
      </c>
      <c r="AC147" t="str">
        <f t="shared" si="40"/>
        <v>XGN</v>
      </c>
      <c r="AD147" s="3">
        <f t="shared" si="41"/>
        <v>820000</v>
      </c>
      <c r="AE147" s="3" t="str">
        <f t="shared" si="39"/>
        <v>820 K</v>
      </c>
      <c r="AF147" t="str">
        <f>SUBSTITUTE(SUBSTITUTE(P147,"±",""),"%"," %")</f>
        <v>5 %</v>
      </c>
      <c r="AG147" t="str">
        <f>ROUND(MIN(SQRT(AD147*VALUE(LEFT(AI147,FIND("W",AI147)-2))),AP147),1)&amp;" V"</f>
        <v>15 V</v>
      </c>
      <c r="AH147" t="s">
        <v>5298</v>
      </c>
      <c r="AI147" t="str">
        <f>SUBSTITUTE(LEFT(Q147,FIND("W,",Q147)),"W"," W @ 70 C")</f>
        <v>0.03 W @ 70 C</v>
      </c>
      <c r="AJ147" t="str">
        <f>SUBSTITUTE((SUBSTITUTE(T147,"ppm/°C","")),"/ "," to ")</f>
        <v>±200</v>
      </c>
      <c r="AK147" t="str">
        <f>LEFT(V147,FIND(" ",V147)-1)</f>
        <v>01005</v>
      </c>
      <c r="AL147" t="str">
        <f>SUBSTITUTE(SUBSTITUTE(U147,"°C ~ "," to +"),"°C"," C")</f>
        <v>-55 to +125 C</v>
      </c>
      <c r="AM147" s="2" t="str">
        <f t="shared" si="42"/>
        <v>824</v>
      </c>
      <c r="AN147" t="str">
        <f>IF(X147="-","—","Grade 0")</f>
        <v>—</v>
      </c>
      <c r="AO147" s="2" t="str">
        <f t="shared" si="43"/>
        <v>8203</v>
      </c>
      <c r="AP147">
        <v>15</v>
      </c>
      <c r="AQ147" t="s">
        <v>5289</v>
      </c>
      <c r="AR147" t="str">
        <f t="shared" si="44"/>
        <v>ERJXGNJ824Y</v>
      </c>
      <c r="AT147" t="str">
        <f t="shared" si="45"/>
        <v>technology 820K;</v>
      </c>
      <c r="AU147" t="str">
        <f t="shared" si="46"/>
        <v>attribute value '820 K';</v>
      </c>
      <c r="AV147" t="str">
        <f t="shared" si="47"/>
        <v>attribute tolerance '5 %';</v>
      </c>
      <c r="AW147" t="str">
        <f t="shared" si="48"/>
        <v>attribute rcwv '15 V';</v>
      </c>
      <c r="AX147" t="str">
        <f t="shared" si="49"/>
        <v>attribute max_v '30 V';</v>
      </c>
      <c r="AY147" t="str">
        <f t="shared" si="50"/>
        <v>attribute power_v '0.03 W @ 70 C';</v>
      </c>
      <c r="AZ147" t="str">
        <f t="shared" si="51"/>
        <v>attribute tcr '±200';</v>
      </c>
      <c r="BA147" t="str">
        <f t="shared" si="52"/>
        <v>attribute size '01005';</v>
      </c>
      <c r="BB147" t="str">
        <f t="shared" si="53"/>
        <v>attribute operating_temp '-55 to +125 C';</v>
      </c>
      <c r="BC147" t="str">
        <f t="shared" si="54"/>
        <v>attribute pkg_code '824';</v>
      </c>
      <c r="BD147" t="str">
        <f t="shared" si="55"/>
        <v>attribute aec-q200 '—';</v>
      </c>
      <c r="BF147" t="str">
        <f t="shared" si="56"/>
        <v>attribute mfg 'Panasonic';</v>
      </c>
      <c r="BG147" t="str">
        <f t="shared" si="57"/>
        <v>attribute mpn 'ERJXGNJ824Y';</v>
      </c>
    </row>
    <row r="148" spans="1:59" x14ac:dyDescent="0.3">
      <c r="A148" t="s">
        <v>28</v>
      </c>
      <c r="B148" t="s">
        <v>109</v>
      </c>
      <c r="C148" t="s">
        <v>620</v>
      </c>
      <c r="D148" t="s">
        <v>621</v>
      </c>
      <c r="E148" t="s">
        <v>32</v>
      </c>
      <c r="F148" t="s">
        <v>32</v>
      </c>
      <c r="G148" t="s">
        <v>622</v>
      </c>
      <c r="H148">
        <v>0</v>
      </c>
      <c r="I148">
        <v>2.1000000000000001E-2</v>
      </c>
      <c r="J148">
        <v>0</v>
      </c>
      <c r="K148">
        <v>20000</v>
      </c>
      <c r="L148" t="s">
        <v>50</v>
      </c>
      <c r="M148" t="s">
        <v>35</v>
      </c>
      <c r="N148" t="s">
        <v>36</v>
      </c>
      <c r="O148" t="s">
        <v>623</v>
      </c>
      <c r="P148" t="s">
        <v>38</v>
      </c>
      <c r="Q148" t="s">
        <v>39</v>
      </c>
      <c r="R148" t="s">
        <v>40</v>
      </c>
      <c r="S148" t="s">
        <v>41</v>
      </c>
      <c r="T148" t="s">
        <v>243</v>
      </c>
      <c r="U148" t="s">
        <v>43</v>
      </c>
      <c r="V148" t="s">
        <v>44</v>
      </c>
      <c r="W148">
        <v>1005</v>
      </c>
      <c r="X148" t="s">
        <v>41</v>
      </c>
      <c r="Y148" t="s">
        <v>45</v>
      </c>
      <c r="Z148" t="s">
        <v>46</v>
      </c>
      <c r="AA148">
        <v>2</v>
      </c>
      <c r="AB148" t="s">
        <v>41</v>
      </c>
      <c r="AC148" t="str">
        <f t="shared" si="40"/>
        <v>XGN</v>
      </c>
      <c r="AD148" s="3">
        <f t="shared" si="41"/>
        <v>910000</v>
      </c>
      <c r="AE148" s="3" t="str">
        <f t="shared" si="39"/>
        <v>910 K</v>
      </c>
      <c r="AF148" t="str">
        <f>SUBSTITUTE(SUBSTITUTE(P148,"±",""),"%"," %")</f>
        <v>5 %</v>
      </c>
      <c r="AG148" t="str">
        <f>ROUND(MIN(SQRT(AD148*VALUE(LEFT(AI148,FIND("W",AI148)-2))),AP148),1)&amp;" V"</f>
        <v>15 V</v>
      </c>
      <c r="AH148" t="s">
        <v>5298</v>
      </c>
      <c r="AI148" t="str">
        <f>SUBSTITUTE(LEFT(Q148,FIND("W,",Q148)),"W"," W @ 70 C")</f>
        <v>0.03 W @ 70 C</v>
      </c>
      <c r="AJ148" t="str">
        <f>SUBSTITUTE((SUBSTITUTE(T148,"ppm/°C","")),"/ "," to ")</f>
        <v>±200</v>
      </c>
      <c r="AK148" t="str">
        <f>LEFT(V148,FIND(" ",V148)-1)</f>
        <v>01005</v>
      </c>
      <c r="AL148" t="str">
        <f>SUBSTITUTE(SUBSTITUTE(U148,"°C ~ "," to +"),"°C"," C")</f>
        <v>-55 to +125 C</v>
      </c>
      <c r="AM148" s="2" t="str">
        <f t="shared" si="42"/>
        <v>914</v>
      </c>
      <c r="AN148" t="str">
        <f>IF(X148="-","—","Grade 0")</f>
        <v>—</v>
      </c>
      <c r="AO148" s="2" t="str">
        <f t="shared" si="43"/>
        <v>9103</v>
      </c>
      <c r="AP148">
        <v>15</v>
      </c>
      <c r="AQ148" t="s">
        <v>5289</v>
      </c>
      <c r="AR148" t="str">
        <f t="shared" si="44"/>
        <v>ERJXGNJ914Y</v>
      </c>
      <c r="AT148" t="str">
        <f t="shared" si="45"/>
        <v>technology 910K;</v>
      </c>
      <c r="AU148" t="str">
        <f t="shared" si="46"/>
        <v>attribute value '910 K';</v>
      </c>
      <c r="AV148" t="str">
        <f t="shared" si="47"/>
        <v>attribute tolerance '5 %';</v>
      </c>
      <c r="AW148" t="str">
        <f t="shared" si="48"/>
        <v>attribute rcwv '15 V';</v>
      </c>
      <c r="AX148" t="str">
        <f t="shared" si="49"/>
        <v>attribute max_v '30 V';</v>
      </c>
      <c r="AY148" t="str">
        <f t="shared" si="50"/>
        <v>attribute power_v '0.03 W @ 70 C';</v>
      </c>
      <c r="AZ148" t="str">
        <f t="shared" si="51"/>
        <v>attribute tcr '±200';</v>
      </c>
      <c r="BA148" t="str">
        <f t="shared" si="52"/>
        <v>attribute size '01005';</v>
      </c>
      <c r="BB148" t="str">
        <f t="shared" si="53"/>
        <v>attribute operating_temp '-55 to +125 C';</v>
      </c>
      <c r="BC148" t="str">
        <f t="shared" si="54"/>
        <v>attribute pkg_code '914';</v>
      </c>
      <c r="BD148" t="str">
        <f t="shared" si="55"/>
        <v>attribute aec-q200 '—';</v>
      </c>
      <c r="BF148" t="str">
        <f t="shared" si="56"/>
        <v>attribute mfg 'Panasonic';</v>
      </c>
      <c r="BG148" t="str">
        <f t="shared" si="57"/>
        <v>attribute mpn 'ERJXGNJ914Y';</v>
      </c>
    </row>
    <row r="149" spans="1:59" x14ac:dyDescent="0.3">
      <c r="A149" t="s">
        <v>28</v>
      </c>
      <c r="B149" t="s">
        <v>109</v>
      </c>
      <c r="C149" t="s">
        <v>624</v>
      </c>
      <c r="D149" t="s">
        <v>625</v>
      </c>
      <c r="E149" t="s">
        <v>32</v>
      </c>
      <c r="F149" t="s">
        <v>32</v>
      </c>
      <c r="G149" t="s">
        <v>626</v>
      </c>
      <c r="H149" s="1">
        <v>81219</v>
      </c>
      <c r="I149">
        <v>0.2</v>
      </c>
      <c r="J149">
        <v>0</v>
      </c>
      <c r="K149">
        <v>1</v>
      </c>
      <c r="L149" t="s">
        <v>34</v>
      </c>
      <c r="M149" t="s">
        <v>35</v>
      </c>
      <c r="N149" t="s">
        <v>36</v>
      </c>
      <c r="O149" t="s">
        <v>627</v>
      </c>
      <c r="P149" t="s">
        <v>38</v>
      </c>
      <c r="Q149" t="s">
        <v>39</v>
      </c>
      <c r="R149" t="s">
        <v>40</v>
      </c>
      <c r="S149" t="s">
        <v>41</v>
      </c>
      <c r="T149" t="s">
        <v>243</v>
      </c>
      <c r="U149" t="s">
        <v>43</v>
      </c>
      <c r="V149" t="s">
        <v>44</v>
      </c>
      <c r="W149">
        <v>1005</v>
      </c>
      <c r="X149" t="s">
        <v>41</v>
      </c>
      <c r="Y149" t="s">
        <v>45</v>
      </c>
      <c r="Z149" t="s">
        <v>46</v>
      </c>
      <c r="AA149">
        <v>2</v>
      </c>
      <c r="AB149" t="s">
        <v>41</v>
      </c>
      <c r="AC149" t="str">
        <f t="shared" si="40"/>
        <v>XGN</v>
      </c>
      <c r="AD149" s="3">
        <f t="shared" si="41"/>
        <v>1000000</v>
      </c>
      <c r="AE149" s="3" t="str">
        <f t="shared" si="39"/>
        <v>1 M</v>
      </c>
      <c r="AF149" t="str">
        <f>SUBSTITUTE(SUBSTITUTE(P149,"±",""),"%"," %")</f>
        <v>5 %</v>
      </c>
      <c r="AG149" t="str">
        <f>ROUND(MIN(SQRT(AD149*VALUE(LEFT(AI149,FIND("W",AI149)-2))),AP149),1)&amp;" V"</f>
        <v>15 V</v>
      </c>
      <c r="AH149" t="s">
        <v>5298</v>
      </c>
      <c r="AI149" t="str">
        <f>SUBSTITUTE(LEFT(Q149,FIND("W,",Q149)),"W"," W @ 70 C")</f>
        <v>0.03 W @ 70 C</v>
      </c>
      <c r="AJ149" t="str">
        <f>SUBSTITUTE((SUBSTITUTE(T149,"ppm/°C","")),"/ "," to ")</f>
        <v>±200</v>
      </c>
      <c r="AK149" t="str">
        <f>LEFT(V149,FIND(" ",V149)-1)</f>
        <v>01005</v>
      </c>
      <c r="AL149" t="str">
        <f>SUBSTITUTE(SUBSTITUTE(U149,"°C ~ "," to +"),"°C"," C")</f>
        <v>-55 to +125 C</v>
      </c>
      <c r="AM149" s="2" t="str">
        <f t="shared" si="42"/>
        <v>105</v>
      </c>
      <c r="AN149" t="str">
        <f>IF(X149="-","—","Grade 0")</f>
        <v>—</v>
      </c>
      <c r="AO149" s="2" t="str">
        <f t="shared" si="43"/>
        <v>1004</v>
      </c>
      <c r="AP149">
        <v>15</v>
      </c>
      <c r="AQ149" t="s">
        <v>5289</v>
      </c>
      <c r="AR149" t="str">
        <f t="shared" si="44"/>
        <v>ERJXGNJ105Y</v>
      </c>
      <c r="AT149" t="str">
        <f t="shared" si="45"/>
        <v>technology 1M;</v>
      </c>
      <c r="AU149" t="str">
        <f t="shared" si="46"/>
        <v>attribute value '1 M';</v>
      </c>
      <c r="AV149" t="str">
        <f t="shared" si="47"/>
        <v>attribute tolerance '5 %';</v>
      </c>
      <c r="AW149" t="str">
        <f t="shared" si="48"/>
        <v>attribute rcwv '15 V';</v>
      </c>
      <c r="AX149" t="str">
        <f t="shared" si="49"/>
        <v>attribute max_v '30 V';</v>
      </c>
      <c r="AY149" t="str">
        <f t="shared" si="50"/>
        <v>attribute power_v '0.03 W @ 70 C';</v>
      </c>
      <c r="AZ149" t="str">
        <f t="shared" si="51"/>
        <v>attribute tcr '±200';</v>
      </c>
      <c r="BA149" t="str">
        <f t="shared" si="52"/>
        <v>attribute size '01005';</v>
      </c>
      <c r="BB149" t="str">
        <f t="shared" si="53"/>
        <v>attribute operating_temp '-55 to +125 C';</v>
      </c>
      <c r="BC149" t="str">
        <f t="shared" si="54"/>
        <v>attribute pkg_code '105';</v>
      </c>
      <c r="BD149" t="str">
        <f t="shared" si="55"/>
        <v>attribute aec-q200 '—';</v>
      </c>
      <c r="BF149" t="str">
        <f t="shared" si="56"/>
        <v>attribute mfg 'Panasonic';</v>
      </c>
      <c r="BG149" t="str">
        <f t="shared" si="57"/>
        <v>attribute mpn 'ERJXGNJ105Y';</v>
      </c>
    </row>
    <row r="150" spans="1:59" x14ac:dyDescent="0.3">
      <c r="AD150" s="3" t="str">
        <f t="shared" si="41"/>
        <v>NOT FOUND</v>
      </c>
      <c r="AE150" s="3" t="e">
        <f t="shared" si="39"/>
        <v>#VALUE!</v>
      </c>
      <c r="AF150" t="str">
        <f>SUBSTITUTE(SUBSTITUTE(P150,"±",""),"%"," %")</f>
        <v/>
      </c>
      <c r="AI150" t="e">
        <f>SUBSTITUTE(LEFT(Q150,FIND("W,",Q150)),"W"," W @ 70 C")</f>
        <v>#VALUE!</v>
      </c>
      <c r="AJ150" t="str">
        <f>SUBSTITUTE((SUBSTITUTE(T150,"ppm/°C","")),"/ "," to ")</f>
        <v/>
      </c>
      <c r="AK150" t="e">
        <f>LEFT(V150,FIND(" ",V150)-1)</f>
        <v>#VALUE!</v>
      </c>
      <c r="AL150" t="str">
        <f>SUBSTITUTE(SUBSTITUTE(U150,"°C ~ "," to +"),"°C"," C")</f>
        <v/>
      </c>
      <c r="AM150" s="2" t="e">
        <f t="shared" si="42"/>
        <v>#VALUE!</v>
      </c>
      <c r="AO150" s="2" t="e">
        <f t="shared" si="43"/>
        <v>#VALUE!</v>
      </c>
    </row>
    <row r="151" spans="1:59" x14ac:dyDescent="0.3">
      <c r="AD151" s="3" t="str">
        <f t="shared" si="41"/>
        <v>NOT FOUND</v>
      </c>
      <c r="AE151" s="3" t="e">
        <f t="shared" si="39"/>
        <v>#VALUE!</v>
      </c>
      <c r="AF151" t="str">
        <f>SUBSTITUTE(SUBSTITUTE(P151,"±",""),"%"," %")</f>
        <v/>
      </c>
      <c r="AI151" t="e">
        <f>SUBSTITUTE(LEFT(Q151,FIND("W,",Q151)),"W"," W @ 70 C")</f>
        <v>#VALUE!</v>
      </c>
      <c r="AJ151" t="str">
        <f>SUBSTITUTE((SUBSTITUTE(T151,"ppm/°C","")),"/ "," to ")</f>
        <v/>
      </c>
      <c r="AK151" t="e">
        <f>LEFT(V151,FIND(" ",V151)-1)</f>
        <v>#VALUE!</v>
      </c>
      <c r="AL151" t="str">
        <f>SUBSTITUTE(SUBSTITUTE(U151,"°C ~ "," to +"),"°C"," C")</f>
        <v/>
      </c>
      <c r="AM151" s="2" t="e">
        <f t="shared" si="42"/>
        <v>#VALUE!</v>
      </c>
      <c r="AO151" s="2" t="e">
        <f t="shared" si="43"/>
        <v>#VALUE!</v>
      </c>
    </row>
    <row r="152" spans="1:59" x14ac:dyDescent="0.3">
      <c r="AD152" s="3" t="str">
        <f t="shared" si="41"/>
        <v>NOT FOUND</v>
      </c>
      <c r="AE152" s="3" t="e">
        <f t="shared" si="39"/>
        <v>#VALUE!</v>
      </c>
      <c r="AF152" t="str">
        <f>SUBSTITUTE(SUBSTITUTE(P152,"±",""),"%"," %")</f>
        <v/>
      </c>
      <c r="AI152" t="e">
        <f>SUBSTITUTE(LEFT(Q152,FIND("W,",Q152)),"W"," W @ 70 C")</f>
        <v>#VALUE!</v>
      </c>
      <c r="AJ152" t="str">
        <f>SUBSTITUTE((SUBSTITUTE(T152,"ppm/°C","")),"/ "," to ")</f>
        <v/>
      </c>
      <c r="AK152" t="e">
        <f>LEFT(V152,FIND(" ",V152)-1)</f>
        <v>#VALUE!</v>
      </c>
      <c r="AL152" t="str">
        <f>SUBSTITUTE(SUBSTITUTE(U152,"°C ~ "," to +"),"°C"," C")</f>
        <v/>
      </c>
      <c r="AM152" s="2" t="e">
        <f t="shared" si="42"/>
        <v>#VALUE!</v>
      </c>
      <c r="AO152" s="2" t="e">
        <f t="shared" si="43"/>
        <v>#VALUE!</v>
      </c>
    </row>
    <row r="153" spans="1:59" x14ac:dyDescent="0.3">
      <c r="A153" t="s">
        <v>28</v>
      </c>
      <c r="B153" t="s">
        <v>628</v>
      </c>
      <c r="C153" t="s">
        <v>629</v>
      </c>
      <c r="D153" t="s">
        <v>630</v>
      </c>
      <c r="E153" t="s">
        <v>32</v>
      </c>
      <c r="F153" t="s">
        <v>32</v>
      </c>
      <c r="G153" t="s">
        <v>631</v>
      </c>
      <c r="H153" s="1">
        <v>102797</v>
      </c>
      <c r="I153">
        <v>0.1</v>
      </c>
      <c r="J153">
        <v>0</v>
      </c>
      <c r="K153">
        <v>1</v>
      </c>
      <c r="L153" t="s">
        <v>34</v>
      </c>
      <c r="M153" t="s">
        <v>632</v>
      </c>
      <c r="N153" t="s">
        <v>36</v>
      </c>
      <c r="O153" t="s">
        <v>37</v>
      </c>
      <c r="P153" t="s">
        <v>38</v>
      </c>
      <c r="Q153" t="s">
        <v>633</v>
      </c>
      <c r="R153" t="s">
        <v>40</v>
      </c>
      <c r="S153" t="s">
        <v>634</v>
      </c>
      <c r="T153" t="s">
        <v>42</v>
      </c>
      <c r="U153" t="s">
        <v>43</v>
      </c>
      <c r="V153" t="s">
        <v>635</v>
      </c>
      <c r="W153">
        <v>201</v>
      </c>
      <c r="X153" t="s">
        <v>636</v>
      </c>
      <c r="Y153" t="s">
        <v>637</v>
      </c>
      <c r="Z153" t="s">
        <v>638</v>
      </c>
      <c r="AA153">
        <v>2</v>
      </c>
      <c r="AB153" t="s">
        <v>41</v>
      </c>
      <c r="AC153" t="str">
        <f t="shared" si="40"/>
        <v>1GN</v>
      </c>
      <c r="AD153" s="3">
        <f t="shared" si="41"/>
        <v>1</v>
      </c>
      <c r="AE153" s="3" t="str">
        <f t="shared" si="39"/>
        <v>1.00 R</v>
      </c>
      <c r="AF153" t="str">
        <f>SUBSTITUTE(SUBSTITUTE(P153,"±",""),"%"," %")</f>
        <v>5 %</v>
      </c>
      <c r="AG153" t="str">
        <f t="shared" ref="AG153:AG216" si="58">ROUND(MIN(SQRT(AD153*VALUE(LEFT(AI153,FIND("W",AI153)-2))),AP153),1)&amp;" V"</f>
        <v>0.2 V</v>
      </c>
      <c r="AI153" t="str">
        <f>SUBSTITUTE(LEFT(Q153,FIND("W,",Q153)),"W"," W @ 70 C")</f>
        <v>0.05 W @ 70 C</v>
      </c>
      <c r="AJ153" t="str">
        <f>SUBSTITUTE((SUBSTITUTE(T153,"ppm/°C","")),"/ "," to ")</f>
        <v>-100 to +600</v>
      </c>
      <c r="AK153" t="str">
        <f>LEFT(V153,FIND(" ",V153)-1)</f>
        <v>0201</v>
      </c>
      <c r="AL153" t="str">
        <f>SUBSTITUTE(SUBSTITUTE(U153,"°C ~ "," to +"),"°C"," C")</f>
        <v>-55 to +125 C</v>
      </c>
      <c r="AM153" s="2" t="str">
        <f t="shared" si="42"/>
        <v>1R0</v>
      </c>
      <c r="AN153" t="str">
        <f>IF(AC153="1GN","Grade 1","Grade 0")</f>
        <v>Grade 1</v>
      </c>
      <c r="AO153" s="2" t="str">
        <f t="shared" si="43"/>
        <v>1R00</v>
      </c>
      <c r="AQ153" t="s">
        <v>5289</v>
      </c>
      <c r="AR153" t="str">
        <f t="shared" ref="AR153:AR216" si="59">SUBSTITUTE(D153,"-","")</f>
        <v>ERJ1GNJ1R0C</v>
      </c>
      <c r="AT153" t="str">
        <f t="shared" si="45"/>
        <v>technology 1.00R;</v>
      </c>
      <c r="AU153" t="str">
        <f t="shared" si="46"/>
        <v>attribute value '1.00 R';</v>
      </c>
      <c r="AV153" t="str">
        <f t="shared" si="47"/>
        <v>attribute tolerance '5 %';</v>
      </c>
      <c r="AW153" t="str">
        <f t="shared" si="48"/>
        <v>attribute rcwv '0.2 V';</v>
      </c>
      <c r="AX153" t="str">
        <f t="shared" si="49"/>
        <v>attribute max_v '';</v>
      </c>
      <c r="AY153" t="str">
        <f t="shared" si="50"/>
        <v>attribute power_v '0.05 W @ 70 C';</v>
      </c>
      <c r="AZ153" t="str">
        <f t="shared" si="51"/>
        <v>attribute tcr '-100 to +600';</v>
      </c>
      <c r="BA153" t="str">
        <f t="shared" si="52"/>
        <v>attribute size '0201';</v>
      </c>
      <c r="BB153" t="str">
        <f t="shared" si="53"/>
        <v>attribute operating_temp '-55 to +125 C';</v>
      </c>
      <c r="BC153" t="str">
        <f t="shared" si="54"/>
        <v>attribute pkg_code '1R0';</v>
      </c>
      <c r="BD153" t="str">
        <f t="shared" si="55"/>
        <v>attribute aec-q200 'Grade 1';</v>
      </c>
      <c r="BF153" t="str">
        <f t="shared" si="56"/>
        <v>attribute mfg 'Panasonic';</v>
      </c>
      <c r="BG153" t="str">
        <f t="shared" si="57"/>
        <v>attribute mpn 'ERJ1GNJ1R0C';</v>
      </c>
    </row>
    <row r="154" spans="1:59" x14ac:dyDescent="0.3">
      <c r="A154" t="s">
        <v>28</v>
      </c>
      <c r="B154" t="s">
        <v>628</v>
      </c>
      <c r="C154" t="s">
        <v>639</v>
      </c>
      <c r="D154" t="s">
        <v>640</v>
      </c>
      <c r="E154" t="s">
        <v>32</v>
      </c>
      <c r="F154" t="s">
        <v>32</v>
      </c>
      <c r="G154" t="s">
        <v>641</v>
      </c>
      <c r="H154" s="1">
        <v>6250</v>
      </c>
      <c r="I154">
        <v>0.1</v>
      </c>
      <c r="J154">
        <v>0</v>
      </c>
      <c r="K154">
        <v>1</v>
      </c>
      <c r="L154" t="s">
        <v>34</v>
      </c>
      <c r="M154" t="s">
        <v>632</v>
      </c>
      <c r="N154" t="s">
        <v>36</v>
      </c>
      <c r="O154" t="s">
        <v>51</v>
      </c>
      <c r="P154" t="s">
        <v>38</v>
      </c>
      <c r="Q154" t="s">
        <v>633</v>
      </c>
      <c r="R154" t="s">
        <v>40</v>
      </c>
      <c r="S154" t="s">
        <v>634</v>
      </c>
      <c r="T154" t="s">
        <v>42</v>
      </c>
      <c r="U154" t="s">
        <v>43</v>
      </c>
      <c r="V154" t="s">
        <v>635</v>
      </c>
      <c r="W154">
        <v>201</v>
      </c>
      <c r="X154" t="s">
        <v>636</v>
      </c>
      <c r="Y154" t="s">
        <v>637</v>
      </c>
      <c r="Z154" t="s">
        <v>638</v>
      </c>
      <c r="AA154">
        <v>2</v>
      </c>
      <c r="AB154" t="s">
        <v>41</v>
      </c>
      <c r="AC154" t="str">
        <f t="shared" si="40"/>
        <v>1GN</v>
      </c>
      <c r="AD154" s="3">
        <f t="shared" si="41"/>
        <v>1.1000000000000001</v>
      </c>
      <c r="AE154" s="3" t="str">
        <f t="shared" si="39"/>
        <v>1.10 R</v>
      </c>
      <c r="AF154" t="str">
        <f>SUBSTITUTE(SUBSTITUTE(P154,"±",""),"%"," %")</f>
        <v>5 %</v>
      </c>
      <c r="AG154" t="str">
        <f t="shared" si="58"/>
        <v>0.2 V</v>
      </c>
      <c r="AI154" t="str">
        <f>SUBSTITUTE(LEFT(Q154,FIND("W,",Q154)),"W"," W @ 70 C")</f>
        <v>0.05 W @ 70 C</v>
      </c>
      <c r="AJ154" t="str">
        <f>SUBSTITUTE((SUBSTITUTE(T154,"ppm/°C","")),"/ "," to ")</f>
        <v>-100 to +600</v>
      </c>
      <c r="AK154" t="str">
        <f>LEFT(V154,FIND(" ",V154)-1)</f>
        <v>0201</v>
      </c>
      <c r="AL154" t="str">
        <f>SUBSTITUTE(SUBSTITUTE(U154,"°C ~ "," to +"),"°C"," C")</f>
        <v>-55 to +125 C</v>
      </c>
      <c r="AM154" s="2" t="str">
        <f t="shared" si="42"/>
        <v>1R1</v>
      </c>
      <c r="AN154" t="str">
        <f>IF(AC154="1GN","Grade 1","Grade 0")</f>
        <v>Grade 1</v>
      </c>
      <c r="AO154" s="2" t="str">
        <f t="shared" si="43"/>
        <v>1R10</v>
      </c>
      <c r="AQ154" t="s">
        <v>5289</v>
      </c>
      <c r="AR154" t="str">
        <f t="shared" si="59"/>
        <v>ERJ1GNJ1R1C</v>
      </c>
      <c r="AT154" t="str">
        <f t="shared" si="45"/>
        <v>technology 1.10R;</v>
      </c>
      <c r="AU154" t="str">
        <f t="shared" si="46"/>
        <v>attribute value '1.10 R';</v>
      </c>
      <c r="AV154" t="str">
        <f t="shared" si="47"/>
        <v>attribute tolerance '5 %';</v>
      </c>
      <c r="AW154" t="str">
        <f t="shared" si="48"/>
        <v>attribute rcwv '0.2 V';</v>
      </c>
      <c r="AX154" t="str">
        <f t="shared" si="49"/>
        <v>attribute max_v '';</v>
      </c>
      <c r="AY154" t="str">
        <f t="shared" si="50"/>
        <v>attribute power_v '0.05 W @ 70 C';</v>
      </c>
      <c r="AZ154" t="str">
        <f t="shared" si="51"/>
        <v>attribute tcr '-100 to +600';</v>
      </c>
      <c r="BA154" t="str">
        <f t="shared" si="52"/>
        <v>attribute size '0201';</v>
      </c>
      <c r="BB154" t="str">
        <f t="shared" si="53"/>
        <v>attribute operating_temp '-55 to +125 C';</v>
      </c>
      <c r="BC154" t="str">
        <f t="shared" si="54"/>
        <v>attribute pkg_code '1R1';</v>
      </c>
      <c r="BD154" t="str">
        <f t="shared" si="55"/>
        <v>attribute aec-q200 'Grade 1';</v>
      </c>
      <c r="BF154" t="str">
        <f t="shared" si="56"/>
        <v>attribute mfg 'Panasonic';</v>
      </c>
      <c r="BG154" t="str">
        <f t="shared" si="57"/>
        <v>attribute mpn 'ERJ1GNJ1R1C';</v>
      </c>
    </row>
    <row r="155" spans="1:59" x14ac:dyDescent="0.3">
      <c r="A155" t="s">
        <v>28</v>
      </c>
      <c r="B155" t="s">
        <v>628</v>
      </c>
      <c r="C155" t="s">
        <v>642</v>
      </c>
      <c r="D155" t="s">
        <v>643</v>
      </c>
      <c r="E155" t="s">
        <v>32</v>
      </c>
      <c r="F155" t="s">
        <v>32</v>
      </c>
      <c r="G155" t="s">
        <v>644</v>
      </c>
      <c r="H155" s="1">
        <v>53450</v>
      </c>
      <c r="I155">
        <v>0.1</v>
      </c>
      <c r="J155">
        <v>0</v>
      </c>
      <c r="K155">
        <v>1</v>
      </c>
      <c r="L155" t="s">
        <v>34</v>
      </c>
      <c r="M155" t="s">
        <v>632</v>
      </c>
      <c r="N155" t="s">
        <v>36</v>
      </c>
      <c r="O155" t="s">
        <v>55</v>
      </c>
      <c r="P155" t="s">
        <v>38</v>
      </c>
      <c r="Q155" t="s">
        <v>633</v>
      </c>
      <c r="R155" t="s">
        <v>40</v>
      </c>
      <c r="S155" t="s">
        <v>634</v>
      </c>
      <c r="T155" t="s">
        <v>42</v>
      </c>
      <c r="U155" t="s">
        <v>43</v>
      </c>
      <c r="V155" t="s">
        <v>635</v>
      </c>
      <c r="W155">
        <v>201</v>
      </c>
      <c r="X155" t="s">
        <v>636</v>
      </c>
      <c r="Y155" t="s">
        <v>637</v>
      </c>
      <c r="Z155" t="s">
        <v>638</v>
      </c>
      <c r="AA155">
        <v>2</v>
      </c>
      <c r="AB155" t="s">
        <v>41</v>
      </c>
      <c r="AC155" t="str">
        <f t="shared" si="40"/>
        <v>1GN</v>
      </c>
      <c r="AD155" s="3">
        <f t="shared" si="41"/>
        <v>1.2</v>
      </c>
      <c r="AE155" s="3" t="str">
        <f t="shared" si="39"/>
        <v>1.20 R</v>
      </c>
      <c r="AF155" t="str">
        <f>SUBSTITUTE(SUBSTITUTE(P155,"±",""),"%"," %")</f>
        <v>5 %</v>
      </c>
      <c r="AG155" t="str">
        <f t="shared" si="58"/>
        <v>0.2 V</v>
      </c>
      <c r="AI155" t="str">
        <f>SUBSTITUTE(LEFT(Q155,FIND("W,",Q155)),"W"," W @ 70 C")</f>
        <v>0.05 W @ 70 C</v>
      </c>
      <c r="AJ155" t="str">
        <f>SUBSTITUTE((SUBSTITUTE(T155,"ppm/°C","")),"/ "," to ")</f>
        <v>-100 to +600</v>
      </c>
      <c r="AK155" t="str">
        <f>LEFT(V155,FIND(" ",V155)-1)</f>
        <v>0201</v>
      </c>
      <c r="AL155" t="str">
        <f>SUBSTITUTE(SUBSTITUTE(U155,"°C ~ "," to +"),"°C"," C")</f>
        <v>-55 to +125 C</v>
      </c>
      <c r="AM155" s="2" t="str">
        <f t="shared" si="42"/>
        <v>1R2</v>
      </c>
      <c r="AN155" t="str">
        <f>IF(AC155="1GN","Grade 1","Grade 0")</f>
        <v>Grade 1</v>
      </c>
      <c r="AO155" s="2" t="str">
        <f t="shared" si="43"/>
        <v>1R20</v>
      </c>
      <c r="AQ155" t="s">
        <v>5289</v>
      </c>
      <c r="AR155" t="str">
        <f t="shared" si="59"/>
        <v>ERJ1GNJ1R2C</v>
      </c>
      <c r="AT155" t="str">
        <f t="shared" si="45"/>
        <v>technology 1.20R;</v>
      </c>
      <c r="AU155" t="str">
        <f t="shared" si="46"/>
        <v>attribute value '1.20 R';</v>
      </c>
      <c r="AV155" t="str">
        <f t="shared" si="47"/>
        <v>attribute tolerance '5 %';</v>
      </c>
      <c r="AW155" t="str">
        <f t="shared" si="48"/>
        <v>attribute rcwv '0.2 V';</v>
      </c>
      <c r="AX155" t="str">
        <f t="shared" si="49"/>
        <v>attribute max_v '';</v>
      </c>
      <c r="AY155" t="str">
        <f t="shared" si="50"/>
        <v>attribute power_v '0.05 W @ 70 C';</v>
      </c>
      <c r="AZ155" t="str">
        <f t="shared" si="51"/>
        <v>attribute tcr '-100 to +600';</v>
      </c>
      <c r="BA155" t="str">
        <f t="shared" si="52"/>
        <v>attribute size '0201';</v>
      </c>
      <c r="BB155" t="str">
        <f t="shared" si="53"/>
        <v>attribute operating_temp '-55 to +125 C';</v>
      </c>
      <c r="BC155" t="str">
        <f t="shared" si="54"/>
        <v>attribute pkg_code '1R2';</v>
      </c>
      <c r="BD155" t="str">
        <f t="shared" si="55"/>
        <v>attribute aec-q200 'Grade 1';</v>
      </c>
      <c r="BF155" t="str">
        <f t="shared" si="56"/>
        <v>attribute mfg 'Panasonic';</v>
      </c>
      <c r="BG155" t="str">
        <f t="shared" si="57"/>
        <v>attribute mpn 'ERJ1GNJ1R2C';</v>
      </c>
    </row>
    <row r="156" spans="1:59" x14ac:dyDescent="0.3">
      <c r="A156" t="s">
        <v>28</v>
      </c>
      <c r="B156" t="s">
        <v>628</v>
      </c>
      <c r="C156" t="s">
        <v>645</v>
      </c>
      <c r="D156" t="s">
        <v>646</v>
      </c>
      <c r="E156" t="s">
        <v>32</v>
      </c>
      <c r="F156" t="s">
        <v>32</v>
      </c>
      <c r="G156" t="s">
        <v>647</v>
      </c>
      <c r="H156" s="1">
        <v>29671</v>
      </c>
      <c r="I156">
        <v>0.1</v>
      </c>
      <c r="J156">
        <v>0</v>
      </c>
      <c r="K156">
        <v>1</v>
      </c>
      <c r="L156" t="s">
        <v>34</v>
      </c>
      <c r="M156" t="s">
        <v>632</v>
      </c>
      <c r="N156" t="s">
        <v>36</v>
      </c>
      <c r="O156" t="s">
        <v>59</v>
      </c>
      <c r="P156" t="s">
        <v>38</v>
      </c>
      <c r="Q156" t="s">
        <v>633</v>
      </c>
      <c r="R156" t="s">
        <v>40</v>
      </c>
      <c r="S156" t="s">
        <v>634</v>
      </c>
      <c r="T156" t="s">
        <v>42</v>
      </c>
      <c r="U156" t="s">
        <v>43</v>
      </c>
      <c r="V156" t="s">
        <v>635</v>
      </c>
      <c r="W156">
        <v>201</v>
      </c>
      <c r="X156" t="s">
        <v>636</v>
      </c>
      <c r="Y156" t="s">
        <v>637</v>
      </c>
      <c r="Z156" t="s">
        <v>638</v>
      </c>
      <c r="AA156">
        <v>2</v>
      </c>
      <c r="AB156" t="s">
        <v>41</v>
      </c>
      <c r="AC156" t="str">
        <f t="shared" si="40"/>
        <v>1GN</v>
      </c>
      <c r="AD156" s="3">
        <f t="shared" si="41"/>
        <v>1.3</v>
      </c>
      <c r="AE156" s="3" t="str">
        <f t="shared" si="39"/>
        <v>1.30 R</v>
      </c>
      <c r="AF156" t="str">
        <f>SUBSTITUTE(SUBSTITUTE(P156,"±",""),"%"," %")</f>
        <v>5 %</v>
      </c>
      <c r="AG156" t="str">
        <f t="shared" si="58"/>
        <v>0.3 V</v>
      </c>
      <c r="AI156" t="str">
        <f>SUBSTITUTE(LEFT(Q156,FIND("W,",Q156)),"W"," W @ 70 C")</f>
        <v>0.05 W @ 70 C</v>
      </c>
      <c r="AJ156" t="str">
        <f>SUBSTITUTE((SUBSTITUTE(T156,"ppm/°C","")),"/ "," to ")</f>
        <v>-100 to +600</v>
      </c>
      <c r="AK156" t="str">
        <f>LEFT(V156,FIND(" ",V156)-1)</f>
        <v>0201</v>
      </c>
      <c r="AL156" t="str">
        <f>SUBSTITUTE(SUBSTITUTE(U156,"°C ~ "," to +"),"°C"," C")</f>
        <v>-55 to +125 C</v>
      </c>
      <c r="AM156" s="2" t="str">
        <f t="shared" si="42"/>
        <v>1R3</v>
      </c>
      <c r="AN156" t="str">
        <f>IF(AC156="1GN","Grade 1","Grade 0")</f>
        <v>Grade 1</v>
      </c>
      <c r="AO156" s="2" t="str">
        <f t="shared" si="43"/>
        <v>1R30</v>
      </c>
      <c r="AQ156" t="s">
        <v>5289</v>
      </c>
      <c r="AR156" t="str">
        <f t="shared" si="59"/>
        <v>ERJ1GNJ1R3C</v>
      </c>
      <c r="AT156" t="str">
        <f t="shared" si="45"/>
        <v>technology 1.30R;</v>
      </c>
      <c r="AU156" t="str">
        <f t="shared" si="46"/>
        <v>attribute value '1.30 R';</v>
      </c>
      <c r="AV156" t="str">
        <f t="shared" si="47"/>
        <v>attribute tolerance '5 %';</v>
      </c>
      <c r="AW156" t="str">
        <f t="shared" si="48"/>
        <v>attribute rcwv '0.3 V';</v>
      </c>
      <c r="AX156" t="str">
        <f t="shared" si="49"/>
        <v>attribute max_v '';</v>
      </c>
      <c r="AY156" t="str">
        <f t="shared" si="50"/>
        <v>attribute power_v '0.05 W @ 70 C';</v>
      </c>
      <c r="AZ156" t="str">
        <f t="shared" si="51"/>
        <v>attribute tcr '-100 to +600';</v>
      </c>
      <c r="BA156" t="str">
        <f t="shared" si="52"/>
        <v>attribute size '0201';</v>
      </c>
      <c r="BB156" t="str">
        <f t="shared" si="53"/>
        <v>attribute operating_temp '-55 to +125 C';</v>
      </c>
      <c r="BC156" t="str">
        <f t="shared" si="54"/>
        <v>attribute pkg_code '1R3';</v>
      </c>
      <c r="BD156" t="str">
        <f t="shared" si="55"/>
        <v>attribute aec-q200 'Grade 1';</v>
      </c>
      <c r="BF156" t="str">
        <f t="shared" si="56"/>
        <v>attribute mfg 'Panasonic';</v>
      </c>
      <c r="BG156" t="str">
        <f t="shared" si="57"/>
        <v>attribute mpn 'ERJ1GNJ1R3C';</v>
      </c>
    </row>
    <row r="157" spans="1:59" x14ac:dyDescent="0.3">
      <c r="A157" t="s">
        <v>28</v>
      </c>
      <c r="B157" t="s">
        <v>628</v>
      </c>
      <c r="C157" t="s">
        <v>648</v>
      </c>
      <c r="D157" t="s">
        <v>649</v>
      </c>
      <c r="E157" t="s">
        <v>32</v>
      </c>
      <c r="F157" t="s">
        <v>32</v>
      </c>
      <c r="G157" t="s">
        <v>650</v>
      </c>
      <c r="H157" s="1">
        <v>136798</v>
      </c>
      <c r="I157">
        <v>0.1</v>
      </c>
      <c r="J157">
        <v>0</v>
      </c>
      <c r="K157">
        <v>1</v>
      </c>
      <c r="L157" t="s">
        <v>34</v>
      </c>
      <c r="M157" t="s">
        <v>632</v>
      </c>
      <c r="N157" t="s">
        <v>36</v>
      </c>
      <c r="O157" t="s">
        <v>63</v>
      </c>
      <c r="P157" t="s">
        <v>38</v>
      </c>
      <c r="Q157" t="s">
        <v>633</v>
      </c>
      <c r="R157" t="s">
        <v>40</v>
      </c>
      <c r="S157" t="s">
        <v>634</v>
      </c>
      <c r="T157" t="s">
        <v>42</v>
      </c>
      <c r="U157" t="s">
        <v>43</v>
      </c>
      <c r="V157" t="s">
        <v>635</v>
      </c>
      <c r="W157">
        <v>201</v>
      </c>
      <c r="X157" t="s">
        <v>636</v>
      </c>
      <c r="Y157" t="s">
        <v>637</v>
      </c>
      <c r="Z157" t="s">
        <v>638</v>
      </c>
      <c r="AA157">
        <v>2</v>
      </c>
      <c r="AB157" t="s">
        <v>41</v>
      </c>
      <c r="AC157" t="str">
        <f t="shared" si="40"/>
        <v>1GN</v>
      </c>
      <c r="AD157" s="3">
        <f t="shared" si="41"/>
        <v>1.5</v>
      </c>
      <c r="AE157" s="3" t="str">
        <f t="shared" si="39"/>
        <v>1.50 R</v>
      </c>
      <c r="AF157" t="str">
        <f>SUBSTITUTE(SUBSTITUTE(P157,"±",""),"%"," %")</f>
        <v>5 %</v>
      </c>
      <c r="AG157" t="str">
        <f t="shared" si="58"/>
        <v>0.3 V</v>
      </c>
      <c r="AI157" t="str">
        <f>SUBSTITUTE(LEFT(Q157,FIND("W,",Q157)),"W"," W @ 70 C")</f>
        <v>0.05 W @ 70 C</v>
      </c>
      <c r="AJ157" t="str">
        <f>SUBSTITUTE((SUBSTITUTE(T157,"ppm/°C","")),"/ "," to ")</f>
        <v>-100 to +600</v>
      </c>
      <c r="AK157" t="str">
        <f>LEFT(V157,FIND(" ",V157)-1)</f>
        <v>0201</v>
      </c>
      <c r="AL157" t="str">
        <f>SUBSTITUTE(SUBSTITUTE(U157,"°C ~ "," to +"),"°C"," C")</f>
        <v>-55 to +125 C</v>
      </c>
      <c r="AM157" s="2" t="str">
        <f t="shared" si="42"/>
        <v>1R5</v>
      </c>
      <c r="AN157" t="str">
        <f>IF(AC157="1GN","Grade 1","Grade 0")</f>
        <v>Grade 1</v>
      </c>
      <c r="AO157" s="2" t="str">
        <f t="shared" si="43"/>
        <v>1R50</v>
      </c>
      <c r="AQ157" t="s">
        <v>5289</v>
      </c>
      <c r="AR157" t="str">
        <f t="shared" si="59"/>
        <v>ERJ1GNJ1R5C</v>
      </c>
      <c r="AT157" t="str">
        <f t="shared" si="45"/>
        <v>technology 1.50R;</v>
      </c>
      <c r="AU157" t="str">
        <f t="shared" si="46"/>
        <v>attribute value '1.50 R';</v>
      </c>
      <c r="AV157" t="str">
        <f t="shared" si="47"/>
        <v>attribute tolerance '5 %';</v>
      </c>
      <c r="AW157" t="str">
        <f t="shared" si="48"/>
        <v>attribute rcwv '0.3 V';</v>
      </c>
      <c r="AX157" t="str">
        <f t="shared" si="49"/>
        <v>attribute max_v '';</v>
      </c>
      <c r="AY157" t="str">
        <f t="shared" si="50"/>
        <v>attribute power_v '0.05 W @ 70 C';</v>
      </c>
      <c r="AZ157" t="str">
        <f t="shared" si="51"/>
        <v>attribute tcr '-100 to +600';</v>
      </c>
      <c r="BA157" t="str">
        <f t="shared" si="52"/>
        <v>attribute size '0201';</v>
      </c>
      <c r="BB157" t="str">
        <f t="shared" si="53"/>
        <v>attribute operating_temp '-55 to +125 C';</v>
      </c>
      <c r="BC157" t="str">
        <f t="shared" si="54"/>
        <v>attribute pkg_code '1R5';</v>
      </c>
      <c r="BD157" t="str">
        <f t="shared" si="55"/>
        <v>attribute aec-q200 'Grade 1';</v>
      </c>
      <c r="BF157" t="str">
        <f t="shared" si="56"/>
        <v>attribute mfg 'Panasonic';</v>
      </c>
      <c r="BG157" t="str">
        <f t="shared" si="57"/>
        <v>attribute mpn 'ERJ1GNJ1R5C';</v>
      </c>
    </row>
    <row r="158" spans="1:59" x14ac:dyDescent="0.3">
      <c r="A158" t="s">
        <v>28</v>
      </c>
      <c r="B158" t="s">
        <v>628</v>
      </c>
      <c r="C158" t="s">
        <v>651</v>
      </c>
      <c r="D158" t="s">
        <v>652</v>
      </c>
      <c r="E158" t="s">
        <v>32</v>
      </c>
      <c r="F158" t="s">
        <v>32</v>
      </c>
      <c r="G158" t="s">
        <v>653</v>
      </c>
      <c r="H158" s="1">
        <v>80280</v>
      </c>
      <c r="I158">
        <v>0.1</v>
      </c>
      <c r="J158">
        <v>0</v>
      </c>
      <c r="K158">
        <v>1</v>
      </c>
      <c r="L158" t="s">
        <v>34</v>
      </c>
      <c r="M158" t="s">
        <v>632</v>
      </c>
      <c r="N158" t="s">
        <v>36</v>
      </c>
      <c r="O158" t="s">
        <v>68</v>
      </c>
      <c r="P158" t="s">
        <v>38</v>
      </c>
      <c r="Q158" t="s">
        <v>633</v>
      </c>
      <c r="R158" t="s">
        <v>40</v>
      </c>
      <c r="S158" t="s">
        <v>634</v>
      </c>
      <c r="T158" t="s">
        <v>42</v>
      </c>
      <c r="U158" t="s">
        <v>43</v>
      </c>
      <c r="V158" t="s">
        <v>635</v>
      </c>
      <c r="W158">
        <v>201</v>
      </c>
      <c r="X158" t="s">
        <v>636</v>
      </c>
      <c r="Y158" t="s">
        <v>637</v>
      </c>
      <c r="Z158" t="s">
        <v>638</v>
      </c>
      <c r="AA158">
        <v>2</v>
      </c>
      <c r="AB158" t="s">
        <v>41</v>
      </c>
      <c r="AC158" t="str">
        <f t="shared" si="40"/>
        <v>1GN</v>
      </c>
      <c r="AD158" s="3">
        <f t="shared" si="41"/>
        <v>1.6</v>
      </c>
      <c r="AE158" s="3" t="str">
        <f t="shared" si="39"/>
        <v>1.60 R</v>
      </c>
      <c r="AF158" t="str">
        <f>SUBSTITUTE(SUBSTITUTE(P158,"±",""),"%"," %")</f>
        <v>5 %</v>
      </c>
      <c r="AG158" t="str">
        <f t="shared" si="58"/>
        <v>0.3 V</v>
      </c>
      <c r="AI158" t="str">
        <f>SUBSTITUTE(LEFT(Q158,FIND("W,",Q158)),"W"," W @ 70 C")</f>
        <v>0.05 W @ 70 C</v>
      </c>
      <c r="AJ158" t="str">
        <f>SUBSTITUTE((SUBSTITUTE(T158,"ppm/°C","")),"/ "," to ")</f>
        <v>-100 to +600</v>
      </c>
      <c r="AK158" t="str">
        <f>LEFT(V158,FIND(" ",V158)-1)</f>
        <v>0201</v>
      </c>
      <c r="AL158" t="str">
        <f>SUBSTITUTE(SUBSTITUTE(U158,"°C ~ "," to +"),"°C"," C")</f>
        <v>-55 to +125 C</v>
      </c>
      <c r="AM158" s="2" t="str">
        <f t="shared" si="42"/>
        <v>1R6</v>
      </c>
      <c r="AN158" t="str">
        <f>IF(AC158="1GN","Grade 1","Grade 0")</f>
        <v>Grade 1</v>
      </c>
      <c r="AO158" s="2" t="str">
        <f t="shared" si="43"/>
        <v>1R60</v>
      </c>
      <c r="AQ158" t="s">
        <v>5289</v>
      </c>
      <c r="AR158" t="str">
        <f t="shared" si="59"/>
        <v>ERJ1GNJ1R6C</v>
      </c>
      <c r="AT158" t="str">
        <f t="shared" si="45"/>
        <v>technology 1.60R;</v>
      </c>
      <c r="AU158" t="str">
        <f t="shared" si="46"/>
        <v>attribute value '1.60 R';</v>
      </c>
      <c r="AV158" t="str">
        <f t="shared" si="47"/>
        <v>attribute tolerance '5 %';</v>
      </c>
      <c r="AW158" t="str">
        <f t="shared" si="48"/>
        <v>attribute rcwv '0.3 V';</v>
      </c>
      <c r="AX158" t="str">
        <f t="shared" si="49"/>
        <v>attribute max_v '';</v>
      </c>
      <c r="AY158" t="str">
        <f t="shared" si="50"/>
        <v>attribute power_v '0.05 W @ 70 C';</v>
      </c>
      <c r="AZ158" t="str">
        <f t="shared" si="51"/>
        <v>attribute tcr '-100 to +600';</v>
      </c>
      <c r="BA158" t="str">
        <f t="shared" si="52"/>
        <v>attribute size '0201';</v>
      </c>
      <c r="BB158" t="str">
        <f t="shared" si="53"/>
        <v>attribute operating_temp '-55 to +125 C';</v>
      </c>
      <c r="BC158" t="str">
        <f t="shared" si="54"/>
        <v>attribute pkg_code '1R6';</v>
      </c>
      <c r="BD158" t="str">
        <f t="shared" si="55"/>
        <v>attribute aec-q200 'Grade 1';</v>
      </c>
      <c r="BF158" t="str">
        <f t="shared" si="56"/>
        <v>attribute mfg 'Panasonic';</v>
      </c>
      <c r="BG158" t="str">
        <f t="shared" si="57"/>
        <v>attribute mpn 'ERJ1GNJ1R6C';</v>
      </c>
    </row>
    <row r="159" spans="1:59" x14ac:dyDescent="0.3">
      <c r="A159" t="s">
        <v>28</v>
      </c>
      <c r="B159" t="s">
        <v>628</v>
      </c>
      <c r="C159" t="s">
        <v>654</v>
      </c>
      <c r="D159" t="s">
        <v>655</v>
      </c>
      <c r="E159" t="s">
        <v>32</v>
      </c>
      <c r="F159" t="s">
        <v>32</v>
      </c>
      <c r="G159" t="s">
        <v>656</v>
      </c>
      <c r="H159" s="1">
        <v>39149</v>
      </c>
      <c r="I159">
        <v>0.1</v>
      </c>
      <c r="J159">
        <v>0</v>
      </c>
      <c r="K159">
        <v>1</v>
      </c>
      <c r="L159" t="s">
        <v>34</v>
      </c>
      <c r="M159" t="s">
        <v>632</v>
      </c>
      <c r="N159" t="s">
        <v>36</v>
      </c>
      <c r="O159" t="s">
        <v>72</v>
      </c>
      <c r="P159" t="s">
        <v>38</v>
      </c>
      <c r="Q159" t="s">
        <v>633</v>
      </c>
      <c r="R159" t="s">
        <v>40</v>
      </c>
      <c r="S159" t="s">
        <v>634</v>
      </c>
      <c r="T159" t="s">
        <v>42</v>
      </c>
      <c r="U159" t="s">
        <v>43</v>
      </c>
      <c r="V159" t="s">
        <v>635</v>
      </c>
      <c r="W159">
        <v>201</v>
      </c>
      <c r="X159" t="s">
        <v>636</v>
      </c>
      <c r="Y159" t="s">
        <v>637</v>
      </c>
      <c r="Z159" t="s">
        <v>638</v>
      </c>
      <c r="AA159">
        <v>2</v>
      </c>
      <c r="AB159" t="s">
        <v>41</v>
      </c>
      <c r="AC159" t="str">
        <f t="shared" si="40"/>
        <v>1GN</v>
      </c>
      <c r="AD159" s="3">
        <f t="shared" si="41"/>
        <v>1.8</v>
      </c>
      <c r="AE159" s="3" t="str">
        <f t="shared" si="39"/>
        <v>1.80 R</v>
      </c>
      <c r="AF159" t="str">
        <f>SUBSTITUTE(SUBSTITUTE(P159,"±",""),"%"," %")</f>
        <v>5 %</v>
      </c>
      <c r="AG159" t="str">
        <f t="shared" si="58"/>
        <v>0.3 V</v>
      </c>
      <c r="AI159" t="str">
        <f>SUBSTITUTE(LEFT(Q159,FIND("W,",Q159)),"W"," W @ 70 C")</f>
        <v>0.05 W @ 70 C</v>
      </c>
      <c r="AJ159" t="str">
        <f>SUBSTITUTE((SUBSTITUTE(T159,"ppm/°C","")),"/ "," to ")</f>
        <v>-100 to +600</v>
      </c>
      <c r="AK159" t="str">
        <f>LEFT(V159,FIND(" ",V159)-1)</f>
        <v>0201</v>
      </c>
      <c r="AL159" t="str">
        <f>SUBSTITUTE(SUBSTITUTE(U159,"°C ~ "," to +"),"°C"," C")</f>
        <v>-55 to +125 C</v>
      </c>
      <c r="AM159" s="2" t="str">
        <f t="shared" si="42"/>
        <v>1R8</v>
      </c>
      <c r="AN159" t="str">
        <f>IF(AC159="1GN","Grade 1","Grade 0")</f>
        <v>Grade 1</v>
      </c>
      <c r="AO159" s="2" t="str">
        <f t="shared" si="43"/>
        <v>1R80</v>
      </c>
      <c r="AQ159" t="s">
        <v>5289</v>
      </c>
      <c r="AR159" t="str">
        <f t="shared" si="59"/>
        <v>ERJ1GNJ1R8C</v>
      </c>
      <c r="AT159" t="str">
        <f t="shared" si="45"/>
        <v>technology 1.80R;</v>
      </c>
      <c r="AU159" t="str">
        <f t="shared" si="46"/>
        <v>attribute value '1.80 R';</v>
      </c>
      <c r="AV159" t="str">
        <f t="shared" si="47"/>
        <v>attribute tolerance '5 %';</v>
      </c>
      <c r="AW159" t="str">
        <f t="shared" si="48"/>
        <v>attribute rcwv '0.3 V';</v>
      </c>
      <c r="AX159" t="str">
        <f t="shared" si="49"/>
        <v>attribute max_v '';</v>
      </c>
      <c r="AY159" t="str">
        <f t="shared" si="50"/>
        <v>attribute power_v '0.05 W @ 70 C';</v>
      </c>
      <c r="AZ159" t="str">
        <f t="shared" si="51"/>
        <v>attribute tcr '-100 to +600';</v>
      </c>
      <c r="BA159" t="str">
        <f t="shared" si="52"/>
        <v>attribute size '0201';</v>
      </c>
      <c r="BB159" t="str">
        <f t="shared" si="53"/>
        <v>attribute operating_temp '-55 to +125 C';</v>
      </c>
      <c r="BC159" t="str">
        <f t="shared" si="54"/>
        <v>attribute pkg_code '1R8';</v>
      </c>
      <c r="BD159" t="str">
        <f t="shared" si="55"/>
        <v>attribute aec-q200 'Grade 1';</v>
      </c>
      <c r="BF159" t="str">
        <f t="shared" si="56"/>
        <v>attribute mfg 'Panasonic';</v>
      </c>
      <c r="BG159" t="str">
        <f t="shared" si="57"/>
        <v>attribute mpn 'ERJ1GNJ1R8C';</v>
      </c>
    </row>
    <row r="160" spans="1:59" x14ac:dyDescent="0.3">
      <c r="A160" t="s">
        <v>28</v>
      </c>
      <c r="B160" t="s">
        <v>628</v>
      </c>
      <c r="C160" t="s">
        <v>657</v>
      </c>
      <c r="D160" t="s">
        <v>658</v>
      </c>
      <c r="E160" t="s">
        <v>32</v>
      </c>
      <c r="F160" t="s">
        <v>32</v>
      </c>
      <c r="G160" t="s">
        <v>659</v>
      </c>
      <c r="H160" s="1">
        <v>155573</v>
      </c>
      <c r="I160">
        <v>0.1</v>
      </c>
      <c r="J160">
        <v>0</v>
      </c>
      <c r="K160">
        <v>1</v>
      </c>
      <c r="L160" t="s">
        <v>34</v>
      </c>
      <c r="M160" t="s">
        <v>632</v>
      </c>
      <c r="N160" t="s">
        <v>36</v>
      </c>
      <c r="O160" t="s">
        <v>76</v>
      </c>
      <c r="P160" t="s">
        <v>38</v>
      </c>
      <c r="Q160" t="s">
        <v>633</v>
      </c>
      <c r="R160" t="s">
        <v>40</v>
      </c>
      <c r="S160" t="s">
        <v>634</v>
      </c>
      <c r="T160" t="s">
        <v>42</v>
      </c>
      <c r="U160" t="s">
        <v>43</v>
      </c>
      <c r="V160" t="s">
        <v>635</v>
      </c>
      <c r="W160">
        <v>201</v>
      </c>
      <c r="X160" t="s">
        <v>636</v>
      </c>
      <c r="Y160" t="s">
        <v>637</v>
      </c>
      <c r="Z160" t="s">
        <v>638</v>
      </c>
      <c r="AA160">
        <v>2</v>
      </c>
      <c r="AB160" t="s">
        <v>41</v>
      </c>
      <c r="AC160" t="str">
        <f t="shared" si="40"/>
        <v>1GN</v>
      </c>
      <c r="AD160" s="3">
        <f t="shared" si="41"/>
        <v>2</v>
      </c>
      <c r="AE160" s="3" t="str">
        <f t="shared" si="39"/>
        <v>2.00 R</v>
      </c>
      <c r="AF160" t="str">
        <f>SUBSTITUTE(SUBSTITUTE(P160,"±",""),"%"," %")</f>
        <v>5 %</v>
      </c>
      <c r="AG160" t="str">
        <f t="shared" si="58"/>
        <v>0.3 V</v>
      </c>
      <c r="AI160" t="str">
        <f>SUBSTITUTE(LEFT(Q160,FIND("W,",Q160)),"W"," W @ 70 C")</f>
        <v>0.05 W @ 70 C</v>
      </c>
      <c r="AJ160" t="str">
        <f>SUBSTITUTE((SUBSTITUTE(T160,"ppm/°C","")),"/ "," to ")</f>
        <v>-100 to +600</v>
      </c>
      <c r="AK160" t="str">
        <f>LEFT(V160,FIND(" ",V160)-1)</f>
        <v>0201</v>
      </c>
      <c r="AL160" t="str">
        <f>SUBSTITUTE(SUBSTITUTE(U160,"°C ~ "," to +"),"°C"," C")</f>
        <v>-55 to +125 C</v>
      </c>
      <c r="AM160" s="2" t="str">
        <f t="shared" si="42"/>
        <v>2R0</v>
      </c>
      <c r="AN160" t="str">
        <f>IF(AC160="1GN","Grade 1","Grade 0")</f>
        <v>Grade 1</v>
      </c>
      <c r="AO160" s="2" t="str">
        <f t="shared" si="43"/>
        <v>2R00</v>
      </c>
      <c r="AQ160" t="s">
        <v>5289</v>
      </c>
      <c r="AR160" t="str">
        <f t="shared" si="59"/>
        <v>ERJ1GNJ2R0C</v>
      </c>
      <c r="AT160" t="str">
        <f t="shared" si="45"/>
        <v>technology 2.00R;</v>
      </c>
      <c r="AU160" t="str">
        <f t="shared" si="46"/>
        <v>attribute value '2.00 R';</v>
      </c>
      <c r="AV160" t="str">
        <f t="shared" si="47"/>
        <v>attribute tolerance '5 %';</v>
      </c>
      <c r="AW160" t="str">
        <f t="shared" si="48"/>
        <v>attribute rcwv '0.3 V';</v>
      </c>
      <c r="AX160" t="str">
        <f t="shared" si="49"/>
        <v>attribute max_v '';</v>
      </c>
      <c r="AY160" t="str">
        <f t="shared" si="50"/>
        <v>attribute power_v '0.05 W @ 70 C';</v>
      </c>
      <c r="AZ160" t="str">
        <f t="shared" si="51"/>
        <v>attribute tcr '-100 to +600';</v>
      </c>
      <c r="BA160" t="str">
        <f t="shared" si="52"/>
        <v>attribute size '0201';</v>
      </c>
      <c r="BB160" t="str">
        <f t="shared" si="53"/>
        <v>attribute operating_temp '-55 to +125 C';</v>
      </c>
      <c r="BC160" t="str">
        <f t="shared" si="54"/>
        <v>attribute pkg_code '2R0';</v>
      </c>
      <c r="BD160" t="str">
        <f t="shared" si="55"/>
        <v>attribute aec-q200 'Grade 1';</v>
      </c>
      <c r="BF160" t="str">
        <f t="shared" si="56"/>
        <v>attribute mfg 'Panasonic';</v>
      </c>
      <c r="BG160" t="str">
        <f t="shared" si="57"/>
        <v>attribute mpn 'ERJ1GNJ2R0C';</v>
      </c>
    </row>
    <row r="161" spans="1:59" x14ac:dyDescent="0.3">
      <c r="A161" t="s">
        <v>28</v>
      </c>
      <c r="B161" t="s">
        <v>628</v>
      </c>
      <c r="C161" t="s">
        <v>660</v>
      </c>
      <c r="D161" t="s">
        <v>661</v>
      </c>
      <c r="E161" t="s">
        <v>32</v>
      </c>
      <c r="F161" t="s">
        <v>32</v>
      </c>
      <c r="G161" t="s">
        <v>662</v>
      </c>
      <c r="H161" s="1">
        <v>89527</v>
      </c>
      <c r="I161">
        <v>0.1</v>
      </c>
      <c r="J161">
        <v>0</v>
      </c>
      <c r="K161">
        <v>1</v>
      </c>
      <c r="L161" t="s">
        <v>34</v>
      </c>
      <c r="M161" t="s">
        <v>632</v>
      </c>
      <c r="N161" t="s">
        <v>36</v>
      </c>
      <c r="O161" t="s">
        <v>80</v>
      </c>
      <c r="P161" t="s">
        <v>38</v>
      </c>
      <c r="Q161" t="s">
        <v>633</v>
      </c>
      <c r="R161" t="s">
        <v>40</v>
      </c>
      <c r="S161" t="s">
        <v>634</v>
      </c>
      <c r="T161" t="s">
        <v>42</v>
      </c>
      <c r="U161" t="s">
        <v>43</v>
      </c>
      <c r="V161" t="s">
        <v>635</v>
      </c>
      <c r="W161">
        <v>201</v>
      </c>
      <c r="X161" t="s">
        <v>636</v>
      </c>
      <c r="Y161" t="s">
        <v>637</v>
      </c>
      <c r="Z161" t="s">
        <v>638</v>
      </c>
      <c r="AA161">
        <v>2</v>
      </c>
      <c r="AB161" t="s">
        <v>41</v>
      </c>
      <c r="AC161" t="str">
        <f t="shared" si="40"/>
        <v>1GN</v>
      </c>
      <c r="AD161" s="3">
        <f t="shared" si="41"/>
        <v>2.2000000000000002</v>
      </c>
      <c r="AE161" s="3" t="str">
        <f t="shared" si="39"/>
        <v>2.20 R</v>
      </c>
      <c r="AF161" t="str">
        <f>SUBSTITUTE(SUBSTITUTE(P161,"±",""),"%"," %")</f>
        <v>5 %</v>
      </c>
      <c r="AG161" t="str">
        <f t="shared" si="58"/>
        <v>0.3 V</v>
      </c>
      <c r="AI161" t="str">
        <f>SUBSTITUTE(LEFT(Q161,FIND("W,",Q161)),"W"," W @ 70 C")</f>
        <v>0.05 W @ 70 C</v>
      </c>
      <c r="AJ161" t="str">
        <f>SUBSTITUTE((SUBSTITUTE(T161,"ppm/°C","")),"/ "," to ")</f>
        <v>-100 to +600</v>
      </c>
      <c r="AK161" t="str">
        <f>LEFT(V161,FIND(" ",V161)-1)</f>
        <v>0201</v>
      </c>
      <c r="AL161" t="str">
        <f>SUBSTITUTE(SUBSTITUTE(U161,"°C ~ "," to +"),"°C"," C")</f>
        <v>-55 to +125 C</v>
      </c>
      <c r="AM161" s="2" t="str">
        <f t="shared" si="42"/>
        <v>2R2</v>
      </c>
      <c r="AN161" t="str">
        <f>IF(AC161="1GN","Grade 1","Grade 0")</f>
        <v>Grade 1</v>
      </c>
      <c r="AO161" s="2" t="str">
        <f t="shared" si="43"/>
        <v>2R20</v>
      </c>
      <c r="AQ161" t="s">
        <v>5289</v>
      </c>
      <c r="AR161" t="str">
        <f t="shared" si="59"/>
        <v>ERJ1GNJ2R2C</v>
      </c>
      <c r="AT161" t="str">
        <f t="shared" si="45"/>
        <v>technology 2.20R;</v>
      </c>
      <c r="AU161" t="str">
        <f t="shared" si="46"/>
        <v>attribute value '2.20 R';</v>
      </c>
      <c r="AV161" t="str">
        <f t="shared" si="47"/>
        <v>attribute tolerance '5 %';</v>
      </c>
      <c r="AW161" t="str">
        <f t="shared" si="48"/>
        <v>attribute rcwv '0.3 V';</v>
      </c>
      <c r="AX161" t="str">
        <f t="shared" si="49"/>
        <v>attribute max_v '';</v>
      </c>
      <c r="AY161" t="str">
        <f t="shared" si="50"/>
        <v>attribute power_v '0.05 W @ 70 C';</v>
      </c>
      <c r="AZ161" t="str">
        <f t="shared" si="51"/>
        <v>attribute tcr '-100 to +600';</v>
      </c>
      <c r="BA161" t="str">
        <f t="shared" si="52"/>
        <v>attribute size '0201';</v>
      </c>
      <c r="BB161" t="str">
        <f t="shared" si="53"/>
        <v>attribute operating_temp '-55 to +125 C';</v>
      </c>
      <c r="BC161" t="str">
        <f t="shared" si="54"/>
        <v>attribute pkg_code '2R2';</v>
      </c>
      <c r="BD161" t="str">
        <f t="shared" si="55"/>
        <v>attribute aec-q200 'Grade 1';</v>
      </c>
      <c r="BF161" t="str">
        <f t="shared" si="56"/>
        <v>attribute mfg 'Panasonic';</v>
      </c>
      <c r="BG161" t="str">
        <f t="shared" si="57"/>
        <v>attribute mpn 'ERJ1GNJ2R2C';</v>
      </c>
    </row>
    <row r="162" spans="1:59" x14ac:dyDescent="0.3">
      <c r="A162" t="s">
        <v>28</v>
      </c>
      <c r="B162" t="s">
        <v>628</v>
      </c>
      <c r="C162" t="s">
        <v>663</v>
      </c>
      <c r="D162" t="s">
        <v>664</v>
      </c>
      <c r="E162" t="s">
        <v>32</v>
      </c>
      <c r="F162" t="s">
        <v>32</v>
      </c>
      <c r="G162" t="s">
        <v>665</v>
      </c>
      <c r="H162" s="1">
        <v>59349</v>
      </c>
      <c r="I162">
        <v>0.1</v>
      </c>
      <c r="J162">
        <v>0</v>
      </c>
      <c r="K162">
        <v>1</v>
      </c>
      <c r="L162" t="s">
        <v>34</v>
      </c>
      <c r="M162" t="s">
        <v>632</v>
      </c>
      <c r="N162" t="s">
        <v>36</v>
      </c>
      <c r="O162" t="s">
        <v>84</v>
      </c>
      <c r="P162" t="s">
        <v>38</v>
      </c>
      <c r="Q162" t="s">
        <v>633</v>
      </c>
      <c r="R162" t="s">
        <v>40</v>
      </c>
      <c r="S162" t="s">
        <v>634</v>
      </c>
      <c r="T162" t="s">
        <v>42</v>
      </c>
      <c r="U162" t="s">
        <v>43</v>
      </c>
      <c r="V162" t="s">
        <v>635</v>
      </c>
      <c r="W162">
        <v>201</v>
      </c>
      <c r="X162" t="s">
        <v>636</v>
      </c>
      <c r="Y162" t="s">
        <v>637</v>
      </c>
      <c r="Z162" t="s">
        <v>638</v>
      </c>
      <c r="AA162">
        <v>2</v>
      </c>
      <c r="AB162" t="s">
        <v>41</v>
      </c>
      <c r="AC162" t="str">
        <f t="shared" si="40"/>
        <v>1GN</v>
      </c>
      <c r="AD162" s="3">
        <f t="shared" si="41"/>
        <v>2.4</v>
      </c>
      <c r="AE162" s="3" t="str">
        <f t="shared" si="39"/>
        <v>2.40 R</v>
      </c>
      <c r="AF162" t="str">
        <f>SUBSTITUTE(SUBSTITUTE(P162,"±",""),"%"," %")</f>
        <v>5 %</v>
      </c>
      <c r="AG162" t="str">
        <f t="shared" si="58"/>
        <v>0.3 V</v>
      </c>
      <c r="AI162" t="str">
        <f>SUBSTITUTE(LEFT(Q162,FIND("W,",Q162)),"W"," W @ 70 C")</f>
        <v>0.05 W @ 70 C</v>
      </c>
      <c r="AJ162" t="str">
        <f>SUBSTITUTE((SUBSTITUTE(T162,"ppm/°C","")),"/ "," to ")</f>
        <v>-100 to +600</v>
      </c>
      <c r="AK162" t="str">
        <f>LEFT(V162,FIND(" ",V162)-1)</f>
        <v>0201</v>
      </c>
      <c r="AL162" t="str">
        <f>SUBSTITUTE(SUBSTITUTE(U162,"°C ~ "," to +"),"°C"," C")</f>
        <v>-55 to +125 C</v>
      </c>
      <c r="AM162" s="2" t="str">
        <f t="shared" si="42"/>
        <v>2R4</v>
      </c>
      <c r="AN162" t="str">
        <f>IF(AC162="1GN","Grade 1","Grade 0")</f>
        <v>Grade 1</v>
      </c>
      <c r="AO162" s="2" t="str">
        <f t="shared" si="43"/>
        <v>2R40</v>
      </c>
      <c r="AQ162" t="s">
        <v>5289</v>
      </c>
      <c r="AR162" t="str">
        <f t="shared" si="59"/>
        <v>ERJ1GNJ2R4C</v>
      </c>
      <c r="AT162" t="str">
        <f t="shared" si="45"/>
        <v>technology 2.40R;</v>
      </c>
      <c r="AU162" t="str">
        <f t="shared" si="46"/>
        <v>attribute value '2.40 R';</v>
      </c>
      <c r="AV162" t="str">
        <f t="shared" si="47"/>
        <v>attribute tolerance '5 %';</v>
      </c>
      <c r="AW162" t="str">
        <f t="shared" si="48"/>
        <v>attribute rcwv '0.3 V';</v>
      </c>
      <c r="AX162" t="str">
        <f t="shared" si="49"/>
        <v>attribute max_v '';</v>
      </c>
      <c r="AY162" t="str">
        <f t="shared" si="50"/>
        <v>attribute power_v '0.05 W @ 70 C';</v>
      </c>
      <c r="AZ162" t="str">
        <f t="shared" si="51"/>
        <v>attribute tcr '-100 to +600';</v>
      </c>
      <c r="BA162" t="str">
        <f t="shared" si="52"/>
        <v>attribute size '0201';</v>
      </c>
      <c r="BB162" t="str">
        <f t="shared" si="53"/>
        <v>attribute operating_temp '-55 to +125 C';</v>
      </c>
      <c r="BC162" t="str">
        <f t="shared" si="54"/>
        <v>attribute pkg_code '2R4';</v>
      </c>
      <c r="BD162" t="str">
        <f t="shared" si="55"/>
        <v>attribute aec-q200 'Grade 1';</v>
      </c>
      <c r="BF162" t="str">
        <f t="shared" si="56"/>
        <v>attribute mfg 'Panasonic';</v>
      </c>
      <c r="BG162" t="str">
        <f t="shared" si="57"/>
        <v>attribute mpn 'ERJ1GNJ2R4C';</v>
      </c>
    </row>
    <row r="163" spans="1:59" x14ac:dyDescent="0.3">
      <c r="A163" t="s">
        <v>28</v>
      </c>
      <c r="B163" t="s">
        <v>628</v>
      </c>
      <c r="C163" t="s">
        <v>666</v>
      </c>
      <c r="D163" t="s">
        <v>667</v>
      </c>
      <c r="E163" t="s">
        <v>32</v>
      </c>
      <c r="F163" t="s">
        <v>32</v>
      </c>
      <c r="G163" t="s">
        <v>668</v>
      </c>
      <c r="H163" s="1">
        <v>29227</v>
      </c>
      <c r="I163">
        <v>0.1</v>
      </c>
      <c r="J163">
        <v>0</v>
      </c>
      <c r="K163">
        <v>1</v>
      </c>
      <c r="L163" t="s">
        <v>34</v>
      </c>
      <c r="M163" t="s">
        <v>632</v>
      </c>
      <c r="N163" t="s">
        <v>36</v>
      </c>
      <c r="O163" t="s">
        <v>88</v>
      </c>
      <c r="P163" t="s">
        <v>38</v>
      </c>
      <c r="Q163" t="s">
        <v>633</v>
      </c>
      <c r="R163" t="s">
        <v>40</v>
      </c>
      <c r="S163" t="s">
        <v>634</v>
      </c>
      <c r="T163" t="s">
        <v>42</v>
      </c>
      <c r="U163" t="s">
        <v>43</v>
      </c>
      <c r="V163" t="s">
        <v>635</v>
      </c>
      <c r="W163">
        <v>201</v>
      </c>
      <c r="X163" t="s">
        <v>636</v>
      </c>
      <c r="Y163" t="s">
        <v>637</v>
      </c>
      <c r="Z163" t="s">
        <v>638</v>
      </c>
      <c r="AA163">
        <v>2</v>
      </c>
      <c r="AB163" t="s">
        <v>41</v>
      </c>
      <c r="AC163" t="str">
        <f t="shared" si="40"/>
        <v>1GN</v>
      </c>
      <c r="AD163" s="3">
        <f t="shared" si="41"/>
        <v>2.7</v>
      </c>
      <c r="AE163" s="3" t="str">
        <f t="shared" si="39"/>
        <v>2.70 R</v>
      </c>
      <c r="AF163" t="str">
        <f>SUBSTITUTE(SUBSTITUTE(P163,"±",""),"%"," %")</f>
        <v>5 %</v>
      </c>
      <c r="AG163" t="str">
        <f t="shared" si="58"/>
        <v>0.4 V</v>
      </c>
      <c r="AI163" t="str">
        <f>SUBSTITUTE(LEFT(Q163,FIND("W,",Q163)),"W"," W @ 70 C")</f>
        <v>0.05 W @ 70 C</v>
      </c>
      <c r="AJ163" t="str">
        <f>SUBSTITUTE((SUBSTITUTE(T163,"ppm/°C","")),"/ "," to ")</f>
        <v>-100 to +600</v>
      </c>
      <c r="AK163" t="str">
        <f>LEFT(V163,FIND(" ",V163)-1)</f>
        <v>0201</v>
      </c>
      <c r="AL163" t="str">
        <f>SUBSTITUTE(SUBSTITUTE(U163,"°C ~ "," to +"),"°C"," C")</f>
        <v>-55 to +125 C</v>
      </c>
      <c r="AM163" s="2" t="str">
        <f t="shared" si="42"/>
        <v>2R7</v>
      </c>
      <c r="AN163" t="str">
        <f>IF(AC163="1GN","Grade 1","Grade 0")</f>
        <v>Grade 1</v>
      </c>
      <c r="AO163" s="2" t="str">
        <f t="shared" si="43"/>
        <v>2R70</v>
      </c>
      <c r="AQ163" t="s">
        <v>5289</v>
      </c>
      <c r="AR163" t="str">
        <f t="shared" si="59"/>
        <v>ERJ1GNJ2R7C</v>
      </c>
      <c r="AT163" t="str">
        <f t="shared" si="45"/>
        <v>technology 2.70R;</v>
      </c>
      <c r="AU163" t="str">
        <f t="shared" si="46"/>
        <v>attribute value '2.70 R';</v>
      </c>
      <c r="AV163" t="str">
        <f t="shared" si="47"/>
        <v>attribute tolerance '5 %';</v>
      </c>
      <c r="AW163" t="str">
        <f t="shared" si="48"/>
        <v>attribute rcwv '0.4 V';</v>
      </c>
      <c r="AX163" t="str">
        <f t="shared" si="49"/>
        <v>attribute max_v '';</v>
      </c>
      <c r="AY163" t="str">
        <f t="shared" si="50"/>
        <v>attribute power_v '0.05 W @ 70 C';</v>
      </c>
      <c r="AZ163" t="str">
        <f t="shared" si="51"/>
        <v>attribute tcr '-100 to +600';</v>
      </c>
      <c r="BA163" t="str">
        <f t="shared" si="52"/>
        <v>attribute size '0201';</v>
      </c>
      <c r="BB163" t="str">
        <f t="shared" si="53"/>
        <v>attribute operating_temp '-55 to +125 C';</v>
      </c>
      <c r="BC163" t="str">
        <f t="shared" si="54"/>
        <v>attribute pkg_code '2R7';</v>
      </c>
      <c r="BD163" t="str">
        <f t="shared" si="55"/>
        <v>attribute aec-q200 'Grade 1';</v>
      </c>
      <c r="BF163" t="str">
        <f t="shared" si="56"/>
        <v>attribute mfg 'Panasonic';</v>
      </c>
      <c r="BG163" t="str">
        <f t="shared" si="57"/>
        <v>attribute mpn 'ERJ1GNJ2R7C';</v>
      </c>
    </row>
    <row r="164" spans="1:59" x14ac:dyDescent="0.3">
      <c r="A164" t="s">
        <v>28</v>
      </c>
      <c r="B164" t="s">
        <v>628</v>
      </c>
      <c r="C164" t="s">
        <v>669</v>
      </c>
      <c r="D164" t="s">
        <v>670</v>
      </c>
      <c r="E164" t="s">
        <v>32</v>
      </c>
      <c r="F164" t="s">
        <v>32</v>
      </c>
      <c r="G164" t="s">
        <v>671</v>
      </c>
      <c r="H164" s="1">
        <v>67084</v>
      </c>
      <c r="I164">
        <v>0.1</v>
      </c>
      <c r="J164">
        <v>0</v>
      </c>
      <c r="K164">
        <v>1</v>
      </c>
      <c r="L164" t="s">
        <v>34</v>
      </c>
      <c r="M164" t="s">
        <v>632</v>
      </c>
      <c r="N164" t="s">
        <v>36</v>
      </c>
      <c r="O164" t="s">
        <v>92</v>
      </c>
      <c r="P164" t="s">
        <v>38</v>
      </c>
      <c r="Q164" t="s">
        <v>633</v>
      </c>
      <c r="R164" t="s">
        <v>40</v>
      </c>
      <c r="S164" t="s">
        <v>634</v>
      </c>
      <c r="T164" t="s">
        <v>42</v>
      </c>
      <c r="U164" t="s">
        <v>43</v>
      </c>
      <c r="V164" t="s">
        <v>635</v>
      </c>
      <c r="W164">
        <v>201</v>
      </c>
      <c r="X164" t="s">
        <v>636</v>
      </c>
      <c r="Y164" t="s">
        <v>637</v>
      </c>
      <c r="Z164" t="s">
        <v>638</v>
      </c>
      <c r="AA164">
        <v>2</v>
      </c>
      <c r="AB164" t="s">
        <v>41</v>
      </c>
      <c r="AC164" t="str">
        <f t="shared" si="40"/>
        <v>1GN</v>
      </c>
      <c r="AD164" s="3">
        <f t="shared" si="41"/>
        <v>3</v>
      </c>
      <c r="AE164" s="3" t="str">
        <f t="shared" si="39"/>
        <v>3.00 R</v>
      </c>
      <c r="AF164" t="str">
        <f>SUBSTITUTE(SUBSTITUTE(P164,"±",""),"%"," %")</f>
        <v>5 %</v>
      </c>
      <c r="AG164" t="str">
        <f t="shared" si="58"/>
        <v>0.4 V</v>
      </c>
      <c r="AI164" t="str">
        <f>SUBSTITUTE(LEFT(Q164,FIND("W,",Q164)),"W"," W @ 70 C")</f>
        <v>0.05 W @ 70 C</v>
      </c>
      <c r="AJ164" t="str">
        <f>SUBSTITUTE((SUBSTITUTE(T164,"ppm/°C","")),"/ "," to ")</f>
        <v>-100 to +600</v>
      </c>
      <c r="AK164" t="str">
        <f>LEFT(V164,FIND(" ",V164)-1)</f>
        <v>0201</v>
      </c>
      <c r="AL164" t="str">
        <f>SUBSTITUTE(SUBSTITUTE(U164,"°C ~ "," to +"),"°C"," C")</f>
        <v>-55 to +125 C</v>
      </c>
      <c r="AM164" s="2" t="str">
        <f t="shared" si="42"/>
        <v>3R0</v>
      </c>
      <c r="AN164" t="str">
        <f>IF(AC164="1GN","Grade 1","Grade 0")</f>
        <v>Grade 1</v>
      </c>
      <c r="AO164" s="2" t="str">
        <f t="shared" si="43"/>
        <v>3R00</v>
      </c>
      <c r="AQ164" t="s">
        <v>5289</v>
      </c>
      <c r="AR164" t="str">
        <f t="shared" si="59"/>
        <v>ERJ1GNJ3R0C</v>
      </c>
      <c r="AT164" t="str">
        <f t="shared" si="45"/>
        <v>technology 3.00R;</v>
      </c>
      <c r="AU164" t="str">
        <f t="shared" si="46"/>
        <v>attribute value '3.00 R';</v>
      </c>
      <c r="AV164" t="str">
        <f t="shared" si="47"/>
        <v>attribute tolerance '5 %';</v>
      </c>
      <c r="AW164" t="str">
        <f t="shared" si="48"/>
        <v>attribute rcwv '0.4 V';</v>
      </c>
      <c r="AX164" t="str">
        <f t="shared" si="49"/>
        <v>attribute max_v '';</v>
      </c>
      <c r="AY164" t="str">
        <f t="shared" si="50"/>
        <v>attribute power_v '0.05 W @ 70 C';</v>
      </c>
      <c r="AZ164" t="str">
        <f t="shared" si="51"/>
        <v>attribute tcr '-100 to +600';</v>
      </c>
      <c r="BA164" t="str">
        <f t="shared" si="52"/>
        <v>attribute size '0201';</v>
      </c>
      <c r="BB164" t="str">
        <f t="shared" si="53"/>
        <v>attribute operating_temp '-55 to +125 C';</v>
      </c>
      <c r="BC164" t="str">
        <f t="shared" si="54"/>
        <v>attribute pkg_code '3R0';</v>
      </c>
      <c r="BD164" t="str">
        <f t="shared" si="55"/>
        <v>attribute aec-q200 'Grade 1';</v>
      </c>
      <c r="BF164" t="str">
        <f t="shared" si="56"/>
        <v>attribute mfg 'Panasonic';</v>
      </c>
      <c r="BG164" t="str">
        <f t="shared" si="57"/>
        <v>attribute mpn 'ERJ1GNJ3R0C';</v>
      </c>
    </row>
    <row r="165" spans="1:59" x14ac:dyDescent="0.3">
      <c r="A165" t="s">
        <v>28</v>
      </c>
      <c r="B165" t="s">
        <v>628</v>
      </c>
      <c r="C165" t="s">
        <v>672</v>
      </c>
      <c r="D165" t="s">
        <v>673</v>
      </c>
      <c r="E165" t="s">
        <v>32</v>
      </c>
      <c r="F165" t="s">
        <v>32</v>
      </c>
      <c r="G165" t="s">
        <v>674</v>
      </c>
      <c r="H165" s="1">
        <v>46215</v>
      </c>
      <c r="I165">
        <v>0.1</v>
      </c>
      <c r="J165">
        <v>0</v>
      </c>
      <c r="K165">
        <v>1</v>
      </c>
      <c r="L165" t="s">
        <v>34</v>
      </c>
      <c r="M165" t="s">
        <v>632</v>
      </c>
      <c r="N165" t="s">
        <v>36</v>
      </c>
      <c r="O165" t="s">
        <v>96</v>
      </c>
      <c r="P165" t="s">
        <v>38</v>
      </c>
      <c r="Q165" t="s">
        <v>633</v>
      </c>
      <c r="R165" t="s">
        <v>40</v>
      </c>
      <c r="S165" t="s">
        <v>634</v>
      </c>
      <c r="T165" t="s">
        <v>42</v>
      </c>
      <c r="U165" t="s">
        <v>43</v>
      </c>
      <c r="V165" t="s">
        <v>635</v>
      </c>
      <c r="W165">
        <v>201</v>
      </c>
      <c r="X165" t="s">
        <v>636</v>
      </c>
      <c r="Y165" t="s">
        <v>637</v>
      </c>
      <c r="Z165" t="s">
        <v>638</v>
      </c>
      <c r="AA165">
        <v>2</v>
      </c>
      <c r="AB165" t="s">
        <v>41</v>
      </c>
      <c r="AC165" t="str">
        <f t="shared" si="40"/>
        <v>1GN</v>
      </c>
      <c r="AD165" s="3">
        <f t="shared" si="41"/>
        <v>3.3</v>
      </c>
      <c r="AE165" s="3" t="str">
        <f t="shared" si="39"/>
        <v>3.30 R</v>
      </c>
      <c r="AF165" t="str">
        <f>SUBSTITUTE(SUBSTITUTE(P165,"±",""),"%"," %")</f>
        <v>5 %</v>
      </c>
      <c r="AG165" t="str">
        <f t="shared" si="58"/>
        <v>0.4 V</v>
      </c>
      <c r="AI165" t="str">
        <f>SUBSTITUTE(LEFT(Q165,FIND("W,",Q165)),"W"," W @ 70 C")</f>
        <v>0.05 W @ 70 C</v>
      </c>
      <c r="AJ165" t="str">
        <f>SUBSTITUTE((SUBSTITUTE(T165,"ppm/°C","")),"/ "," to ")</f>
        <v>-100 to +600</v>
      </c>
      <c r="AK165" t="str">
        <f>LEFT(V165,FIND(" ",V165)-1)</f>
        <v>0201</v>
      </c>
      <c r="AL165" t="str">
        <f>SUBSTITUTE(SUBSTITUTE(U165,"°C ~ "," to +"),"°C"," C")</f>
        <v>-55 to +125 C</v>
      </c>
      <c r="AM165" s="2" t="str">
        <f t="shared" si="42"/>
        <v>3R3</v>
      </c>
      <c r="AN165" t="str">
        <f>IF(AC165="1GN","Grade 1","Grade 0")</f>
        <v>Grade 1</v>
      </c>
      <c r="AO165" s="2" t="str">
        <f t="shared" si="43"/>
        <v>3R30</v>
      </c>
      <c r="AQ165" t="s">
        <v>5289</v>
      </c>
      <c r="AR165" t="str">
        <f t="shared" si="59"/>
        <v>ERJ1GNJ3R3C</v>
      </c>
      <c r="AT165" t="str">
        <f t="shared" si="45"/>
        <v>technology 3.30R;</v>
      </c>
      <c r="AU165" t="str">
        <f t="shared" si="46"/>
        <v>attribute value '3.30 R';</v>
      </c>
      <c r="AV165" t="str">
        <f t="shared" si="47"/>
        <v>attribute tolerance '5 %';</v>
      </c>
      <c r="AW165" t="str">
        <f t="shared" si="48"/>
        <v>attribute rcwv '0.4 V';</v>
      </c>
      <c r="AX165" t="str">
        <f t="shared" si="49"/>
        <v>attribute max_v '';</v>
      </c>
      <c r="AY165" t="str">
        <f t="shared" si="50"/>
        <v>attribute power_v '0.05 W @ 70 C';</v>
      </c>
      <c r="AZ165" t="str">
        <f t="shared" si="51"/>
        <v>attribute tcr '-100 to +600';</v>
      </c>
      <c r="BA165" t="str">
        <f t="shared" si="52"/>
        <v>attribute size '0201';</v>
      </c>
      <c r="BB165" t="str">
        <f t="shared" si="53"/>
        <v>attribute operating_temp '-55 to +125 C';</v>
      </c>
      <c r="BC165" t="str">
        <f t="shared" si="54"/>
        <v>attribute pkg_code '3R3';</v>
      </c>
      <c r="BD165" t="str">
        <f t="shared" si="55"/>
        <v>attribute aec-q200 'Grade 1';</v>
      </c>
      <c r="BF165" t="str">
        <f t="shared" si="56"/>
        <v>attribute mfg 'Panasonic';</v>
      </c>
      <c r="BG165" t="str">
        <f t="shared" si="57"/>
        <v>attribute mpn 'ERJ1GNJ3R3C';</v>
      </c>
    </row>
    <row r="166" spans="1:59" x14ac:dyDescent="0.3">
      <c r="A166" t="s">
        <v>28</v>
      </c>
      <c r="B166" t="s">
        <v>628</v>
      </c>
      <c r="C166" t="s">
        <v>675</v>
      </c>
      <c r="D166" t="s">
        <v>676</v>
      </c>
      <c r="E166" t="s">
        <v>32</v>
      </c>
      <c r="F166" t="s">
        <v>32</v>
      </c>
      <c r="G166" t="s">
        <v>677</v>
      </c>
      <c r="H166" s="1">
        <v>51160</v>
      </c>
      <c r="I166">
        <v>0.1</v>
      </c>
      <c r="J166">
        <v>0</v>
      </c>
      <c r="K166">
        <v>1</v>
      </c>
      <c r="L166" t="s">
        <v>34</v>
      </c>
      <c r="M166" t="s">
        <v>632</v>
      </c>
      <c r="N166" t="s">
        <v>36</v>
      </c>
      <c r="O166" t="s">
        <v>100</v>
      </c>
      <c r="P166" t="s">
        <v>38</v>
      </c>
      <c r="Q166" t="s">
        <v>633</v>
      </c>
      <c r="R166" t="s">
        <v>40</v>
      </c>
      <c r="S166" t="s">
        <v>634</v>
      </c>
      <c r="T166" t="s">
        <v>42</v>
      </c>
      <c r="U166" t="s">
        <v>43</v>
      </c>
      <c r="V166" t="s">
        <v>635</v>
      </c>
      <c r="W166">
        <v>201</v>
      </c>
      <c r="X166" t="s">
        <v>636</v>
      </c>
      <c r="Y166" t="s">
        <v>637</v>
      </c>
      <c r="Z166" t="s">
        <v>638</v>
      </c>
      <c r="AA166">
        <v>2</v>
      </c>
      <c r="AB166" t="s">
        <v>41</v>
      </c>
      <c r="AC166" t="str">
        <f t="shared" si="40"/>
        <v>1GN</v>
      </c>
      <c r="AD166" s="3">
        <f t="shared" si="41"/>
        <v>3.6</v>
      </c>
      <c r="AE166" s="3" t="str">
        <f t="shared" si="39"/>
        <v>3.60 R</v>
      </c>
      <c r="AF166" t="str">
        <f>SUBSTITUTE(SUBSTITUTE(P166,"±",""),"%"," %")</f>
        <v>5 %</v>
      </c>
      <c r="AG166" t="str">
        <f t="shared" si="58"/>
        <v>0.4 V</v>
      </c>
      <c r="AI166" t="str">
        <f>SUBSTITUTE(LEFT(Q166,FIND("W,",Q166)),"W"," W @ 70 C")</f>
        <v>0.05 W @ 70 C</v>
      </c>
      <c r="AJ166" t="str">
        <f>SUBSTITUTE((SUBSTITUTE(T166,"ppm/°C","")),"/ "," to ")</f>
        <v>-100 to +600</v>
      </c>
      <c r="AK166" t="str">
        <f>LEFT(V166,FIND(" ",V166)-1)</f>
        <v>0201</v>
      </c>
      <c r="AL166" t="str">
        <f>SUBSTITUTE(SUBSTITUTE(U166,"°C ~ "," to +"),"°C"," C")</f>
        <v>-55 to +125 C</v>
      </c>
      <c r="AM166" s="2" t="str">
        <f t="shared" si="42"/>
        <v>3R6</v>
      </c>
      <c r="AN166" t="str">
        <f>IF(AC166="1GN","Grade 1","Grade 0")</f>
        <v>Grade 1</v>
      </c>
      <c r="AO166" s="2" t="str">
        <f t="shared" si="43"/>
        <v>3R60</v>
      </c>
      <c r="AQ166" t="s">
        <v>5289</v>
      </c>
      <c r="AR166" t="str">
        <f t="shared" si="59"/>
        <v>ERJ1GNJ3R6C</v>
      </c>
      <c r="AT166" t="str">
        <f t="shared" si="45"/>
        <v>technology 3.60R;</v>
      </c>
      <c r="AU166" t="str">
        <f t="shared" si="46"/>
        <v>attribute value '3.60 R';</v>
      </c>
      <c r="AV166" t="str">
        <f t="shared" si="47"/>
        <v>attribute tolerance '5 %';</v>
      </c>
      <c r="AW166" t="str">
        <f t="shared" si="48"/>
        <v>attribute rcwv '0.4 V';</v>
      </c>
      <c r="AX166" t="str">
        <f t="shared" si="49"/>
        <v>attribute max_v '';</v>
      </c>
      <c r="AY166" t="str">
        <f t="shared" si="50"/>
        <v>attribute power_v '0.05 W @ 70 C';</v>
      </c>
      <c r="AZ166" t="str">
        <f t="shared" si="51"/>
        <v>attribute tcr '-100 to +600';</v>
      </c>
      <c r="BA166" t="str">
        <f t="shared" si="52"/>
        <v>attribute size '0201';</v>
      </c>
      <c r="BB166" t="str">
        <f t="shared" si="53"/>
        <v>attribute operating_temp '-55 to +125 C';</v>
      </c>
      <c r="BC166" t="str">
        <f t="shared" si="54"/>
        <v>attribute pkg_code '3R6';</v>
      </c>
      <c r="BD166" t="str">
        <f t="shared" si="55"/>
        <v>attribute aec-q200 'Grade 1';</v>
      </c>
      <c r="BF166" t="str">
        <f t="shared" si="56"/>
        <v>attribute mfg 'Panasonic';</v>
      </c>
      <c r="BG166" t="str">
        <f t="shared" si="57"/>
        <v>attribute mpn 'ERJ1GNJ3R6C';</v>
      </c>
    </row>
    <row r="167" spans="1:59" x14ac:dyDescent="0.3">
      <c r="A167" t="s">
        <v>28</v>
      </c>
      <c r="B167" t="s">
        <v>628</v>
      </c>
      <c r="C167" t="s">
        <v>678</v>
      </c>
      <c r="D167" t="s">
        <v>679</v>
      </c>
      <c r="E167" t="s">
        <v>32</v>
      </c>
      <c r="F167" t="s">
        <v>32</v>
      </c>
      <c r="G167" t="s">
        <v>680</v>
      </c>
      <c r="H167" s="1">
        <v>99714</v>
      </c>
      <c r="I167">
        <v>0.1</v>
      </c>
      <c r="J167">
        <v>0</v>
      </c>
      <c r="K167">
        <v>1</v>
      </c>
      <c r="L167" t="s">
        <v>34</v>
      </c>
      <c r="M167" t="s">
        <v>632</v>
      </c>
      <c r="N167" t="s">
        <v>36</v>
      </c>
      <c r="O167" t="s">
        <v>104</v>
      </c>
      <c r="P167" t="s">
        <v>38</v>
      </c>
      <c r="Q167" t="s">
        <v>633</v>
      </c>
      <c r="R167" t="s">
        <v>40</v>
      </c>
      <c r="S167" t="s">
        <v>634</v>
      </c>
      <c r="T167" t="s">
        <v>42</v>
      </c>
      <c r="U167" t="s">
        <v>43</v>
      </c>
      <c r="V167" t="s">
        <v>635</v>
      </c>
      <c r="W167">
        <v>201</v>
      </c>
      <c r="X167" t="s">
        <v>636</v>
      </c>
      <c r="Y167" t="s">
        <v>637</v>
      </c>
      <c r="Z167" t="s">
        <v>638</v>
      </c>
      <c r="AA167">
        <v>2</v>
      </c>
      <c r="AB167" t="s">
        <v>41</v>
      </c>
      <c r="AC167" t="str">
        <f t="shared" si="40"/>
        <v>1GN</v>
      </c>
      <c r="AD167" s="3">
        <f t="shared" si="41"/>
        <v>3.9</v>
      </c>
      <c r="AE167" s="3" t="str">
        <f t="shared" si="39"/>
        <v>3.90 R</v>
      </c>
      <c r="AF167" t="str">
        <f>SUBSTITUTE(SUBSTITUTE(P167,"±",""),"%"," %")</f>
        <v>5 %</v>
      </c>
      <c r="AG167" t="str">
        <f t="shared" si="58"/>
        <v>0.4 V</v>
      </c>
      <c r="AI167" t="str">
        <f>SUBSTITUTE(LEFT(Q167,FIND("W,",Q167)),"W"," W @ 70 C")</f>
        <v>0.05 W @ 70 C</v>
      </c>
      <c r="AJ167" t="str">
        <f>SUBSTITUTE((SUBSTITUTE(T167,"ppm/°C","")),"/ "," to ")</f>
        <v>-100 to +600</v>
      </c>
      <c r="AK167" t="str">
        <f>LEFT(V167,FIND(" ",V167)-1)</f>
        <v>0201</v>
      </c>
      <c r="AL167" t="str">
        <f>SUBSTITUTE(SUBSTITUTE(U167,"°C ~ "," to +"),"°C"," C")</f>
        <v>-55 to +125 C</v>
      </c>
      <c r="AM167" s="2" t="str">
        <f t="shared" si="42"/>
        <v>3R9</v>
      </c>
      <c r="AN167" t="str">
        <f>IF(AC167="1GN","Grade 1","Grade 0")</f>
        <v>Grade 1</v>
      </c>
      <c r="AO167" s="2" t="str">
        <f t="shared" si="43"/>
        <v>3R90</v>
      </c>
      <c r="AQ167" t="s">
        <v>5289</v>
      </c>
      <c r="AR167" t="str">
        <f t="shared" si="59"/>
        <v>ERJ1GNJ3R9C</v>
      </c>
    </row>
    <row r="168" spans="1:59" x14ac:dyDescent="0.3">
      <c r="A168" t="s">
        <v>28</v>
      </c>
      <c r="B168" t="s">
        <v>628</v>
      </c>
      <c r="C168" t="s">
        <v>681</v>
      </c>
      <c r="D168" t="s">
        <v>682</v>
      </c>
      <c r="E168" t="s">
        <v>32</v>
      </c>
      <c r="F168" t="s">
        <v>32</v>
      </c>
      <c r="G168" t="s">
        <v>683</v>
      </c>
      <c r="H168" s="1">
        <v>70324</v>
      </c>
      <c r="I168">
        <v>0.1</v>
      </c>
      <c r="J168">
        <v>0</v>
      </c>
      <c r="K168">
        <v>1</v>
      </c>
      <c r="L168" t="s">
        <v>34</v>
      </c>
      <c r="M168" t="s">
        <v>632</v>
      </c>
      <c r="N168" t="s">
        <v>36</v>
      </c>
      <c r="O168" t="s">
        <v>108</v>
      </c>
      <c r="P168" t="s">
        <v>38</v>
      </c>
      <c r="Q168" t="s">
        <v>633</v>
      </c>
      <c r="R168" t="s">
        <v>40</v>
      </c>
      <c r="S168" t="s">
        <v>634</v>
      </c>
      <c r="T168" t="s">
        <v>42</v>
      </c>
      <c r="U168" t="s">
        <v>43</v>
      </c>
      <c r="V168" t="s">
        <v>635</v>
      </c>
      <c r="W168">
        <v>201</v>
      </c>
      <c r="X168" t="s">
        <v>636</v>
      </c>
      <c r="Y168" t="s">
        <v>637</v>
      </c>
      <c r="Z168" t="s">
        <v>638</v>
      </c>
      <c r="AA168">
        <v>2</v>
      </c>
      <c r="AB168" t="s">
        <v>41</v>
      </c>
      <c r="AC168" t="str">
        <f t="shared" si="40"/>
        <v>1GN</v>
      </c>
      <c r="AD168" s="3">
        <f t="shared" si="41"/>
        <v>4.3</v>
      </c>
      <c r="AE168" s="3" t="str">
        <f t="shared" si="39"/>
        <v>4.30 R</v>
      </c>
      <c r="AF168" t="str">
        <f>SUBSTITUTE(SUBSTITUTE(P168,"±",""),"%"," %")</f>
        <v>5 %</v>
      </c>
      <c r="AG168" t="str">
        <f t="shared" si="58"/>
        <v>0.5 V</v>
      </c>
      <c r="AI168" t="str">
        <f>SUBSTITUTE(LEFT(Q168,FIND("W,",Q168)),"W"," W @ 70 C")</f>
        <v>0.05 W @ 70 C</v>
      </c>
      <c r="AJ168" t="str">
        <f>SUBSTITUTE((SUBSTITUTE(T168,"ppm/°C","")),"/ "," to ")</f>
        <v>-100 to +600</v>
      </c>
      <c r="AK168" t="str">
        <f>LEFT(V168,FIND(" ",V168)-1)</f>
        <v>0201</v>
      </c>
      <c r="AL168" t="str">
        <f>SUBSTITUTE(SUBSTITUTE(U168,"°C ~ "," to +"),"°C"," C")</f>
        <v>-55 to +125 C</v>
      </c>
      <c r="AM168" s="2" t="str">
        <f t="shared" si="42"/>
        <v>4R3</v>
      </c>
      <c r="AN168" t="str">
        <f>IF(AC168="1GN","Grade 1","Grade 0")</f>
        <v>Grade 1</v>
      </c>
      <c r="AO168" s="2" t="str">
        <f t="shared" si="43"/>
        <v>4R30</v>
      </c>
      <c r="AQ168" t="s">
        <v>5289</v>
      </c>
      <c r="AR168" t="str">
        <f t="shared" si="59"/>
        <v>ERJ1GNJ4R3C</v>
      </c>
    </row>
    <row r="169" spans="1:59" x14ac:dyDescent="0.3">
      <c r="A169" t="s">
        <v>28</v>
      </c>
      <c r="B169" t="s">
        <v>628</v>
      </c>
      <c r="C169" t="s">
        <v>684</v>
      </c>
      <c r="D169" t="s">
        <v>685</v>
      </c>
      <c r="E169" t="s">
        <v>32</v>
      </c>
      <c r="F169" t="s">
        <v>32</v>
      </c>
      <c r="G169" t="s">
        <v>686</v>
      </c>
      <c r="H169" s="1">
        <v>34665</v>
      </c>
      <c r="I169">
        <v>0.1</v>
      </c>
      <c r="J169">
        <v>0</v>
      </c>
      <c r="K169">
        <v>1</v>
      </c>
      <c r="L169" t="s">
        <v>34</v>
      </c>
      <c r="M169" t="s">
        <v>632</v>
      </c>
      <c r="N169" t="s">
        <v>36</v>
      </c>
      <c r="O169" t="s">
        <v>113</v>
      </c>
      <c r="P169" t="s">
        <v>38</v>
      </c>
      <c r="Q169" t="s">
        <v>633</v>
      </c>
      <c r="R169" t="s">
        <v>40</v>
      </c>
      <c r="S169" t="s">
        <v>634</v>
      </c>
      <c r="T169" t="s">
        <v>42</v>
      </c>
      <c r="U169" t="s">
        <v>43</v>
      </c>
      <c r="V169" t="s">
        <v>635</v>
      </c>
      <c r="W169">
        <v>201</v>
      </c>
      <c r="X169" t="s">
        <v>636</v>
      </c>
      <c r="Y169" t="s">
        <v>637</v>
      </c>
      <c r="Z169" t="s">
        <v>638</v>
      </c>
      <c r="AA169">
        <v>2</v>
      </c>
      <c r="AB169" t="s">
        <v>41</v>
      </c>
      <c r="AC169" t="str">
        <f t="shared" si="40"/>
        <v>1GN</v>
      </c>
      <c r="AD169" s="3">
        <f t="shared" si="41"/>
        <v>4.7</v>
      </c>
      <c r="AE169" s="3" t="str">
        <f t="shared" si="39"/>
        <v>4.70 R</v>
      </c>
      <c r="AF169" t="str">
        <f>SUBSTITUTE(SUBSTITUTE(P169,"±",""),"%"," %")</f>
        <v>5 %</v>
      </c>
      <c r="AG169" t="str">
        <f t="shared" si="58"/>
        <v>0.5 V</v>
      </c>
      <c r="AI169" t="str">
        <f>SUBSTITUTE(LEFT(Q169,FIND("W,",Q169)),"W"," W @ 70 C")</f>
        <v>0.05 W @ 70 C</v>
      </c>
      <c r="AJ169" t="str">
        <f>SUBSTITUTE((SUBSTITUTE(T169,"ppm/°C","")),"/ "," to ")</f>
        <v>-100 to +600</v>
      </c>
      <c r="AK169" t="str">
        <f>LEFT(V169,FIND(" ",V169)-1)</f>
        <v>0201</v>
      </c>
      <c r="AL169" t="str">
        <f>SUBSTITUTE(SUBSTITUTE(U169,"°C ~ "," to +"),"°C"," C")</f>
        <v>-55 to +125 C</v>
      </c>
      <c r="AM169" s="2" t="str">
        <f t="shared" si="42"/>
        <v>4R7</v>
      </c>
      <c r="AN169" t="str">
        <f>IF(AC169="1GN","Grade 1","Grade 0")</f>
        <v>Grade 1</v>
      </c>
      <c r="AO169" s="2" t="str">
        <f t="shared" si="43"/>
        <v>4R70</v>
      </c>
      <c r="AQ169" t="s">
        <v>5289</v>
      </c>
      <c r="AR169" t="str">
        <f t="shared" si="59"/>
        <v>ERJ1GNJ4R7C</v>
      </c>
    </row>
    <row r="170" spans="1:59" x14ac:dyDescent="0.3">
      <c r="A170" t="s">
        <v>41</v>
      </c>
      <c r="B170" t="s">
        <v>687</v>
      </c>
      <c r="C170" t="s">
        <v>688</v>
      </c>
      <c r="D170" t="s">
        <v>689</v>
      </c>
      <c r="E170" t="s">
        <v>32</v>
      </c>
      <c r="F170" t="s">
        <v>32</v>
      </c>
      <c r="G170" t="s">
        <v>690</v>
      </c>
      <c r="H170">
        <v>0</v>
      </c>
      <c r="I170" t="s">
        <v>36</v>
      </c>
      <c r="J170">
        <v>0</v>
      </c>
      <c r="K170">
        <v>0</v>
      </c>
      <c r="L170" t="s">
        <v>50</v>
      </c>
      <c r="M170" t="s">
        <v>632</v>
      </c>
      <c r="N170" t="s">
        <v>36</v>
      </c>
      <c r="O170" t="s">
        <v>113</v>
      </c>
      <c r="P170" t="s">
        <v>38</v>
      </c>
      <c r="Q170" t="s">
        <v>633</v>
      </c>
      <c r="R170" t="s">
        <v>40</v>
      </c>
      <c r="S170" t="s">
        <v>634</v>
      </c>
      <c r="T170" t="s">
        <v>42</v>
      </c>
      <c r="U170" t="s">
        <v>43</v>
      </c>
      <c r="V170" t="s">
        <v>635</v>
      </c>
      <c r="W170">
        <v>201</v>
      </c>
      <c r="X170" t="s">
        <v>636</v>
      </c>
      <c r="Y170" t="s">
        <v>637</v>
      </c>
      <c r="Z170" t="s">
        <v>638</v>
      </c>
      <c r="AA170">
        <v>2</v>
      </c>
      <c r="AB170" t="s">
        <v>41</v>
      </c>
      <c r="AC170" t="str">
        <f t="shared" si="40"/>
        <v>1GN</v>
      </c>
      <c r="AD170" s="3">
        <f t="shared" si="41"/>
        <v>4.7</v>
      </c>
      <c r="AE170" s="3" t="str">
        <f t="shared" si="39"/>
        <v>4.70 R</v>
      </c>
      <c r="AF170" t="str">
        <f>SUBSTITUTE(SUBSTITUTE(P170,"±",""),"%"," %")</f>
        <v>5 %</v>
      </c>
      <c r="AG170" t="str">
        <f t="shared" si="58"/>
        <v>0.5 V</v>
      </c>
      <c r="AI170" t="str">
        <f>SUBSTITUTE(LEFT(Q170,FIND("W,",Q170)),"W"," W @ 70 C")</f>
        <v>0.05 W @ 70 C</v>
      </c>
      <c r="AJ170" t="str">
        <f>SUBSTITUTE((SUBSTITUTE(T170,"ppm/°C","")),"/ "," to ")</f>
        <v>-100 to +600</v>
      </c>
      <c r="AK170" t="str">
        <f>LEFT(V170,FIND(" ",V170)-1)</f>
        <v>0201</v>
      </c>
      <c r="AL170" t="str">
        <f>SUBSTITUTE(SUBSTITUTE(U170,"°C ~ "," to +"),"°C"," C")</f>
        <v>-55 to +125 C</v>
      </c>
      <c r="AM170" s="2" t="str">
        <f t="shared" si="42"/>
        <v>4R7</v>
      </c>
      <c r="AN170" t="str">
        <f>IF(AC170="1GN","Grade 1","Grade 0")</f>
        <v>Grade 1</v>
      </c>
      <c r="AO170" s="2" t="str">
        <f t="shared" si="43"/>
        <v>4R70</v>
      </c>
      <c r="AQ170" t="s">
        <v>5289</v>
      </c>
      <c r="AR170" t="str">
        <f t="shared" si="59"/>
        <v>ERJ1GNJ4R7E</v>
      </c>
    </row>
    <row r="171" spans="1:59" x14ac:dyDescent="0.3">
      <c r="A171" t="s">
        <v>28</v>
      </c>
      <c r="B171" t="s">
        <v>628</v>
      </c>
      <c r="C171" t="s">
        <v>691</v>
      </c>
      <c r="D171" t="s">
        <v>692</v>
      </c>
      <c r="E171" t="s">
        <v>32</v>
      </c>
      <c r="F171" t="s">
        <v>32</v>
      </c>
      <c r="G171" t="s">
        <v>693</v>
      </c>
      <c r="H171" s="1">
        <v>44875</v>
      </c>
      <c r="I171">
        <v>0.1</v>
      </c>
      <c r="J171">
        <v>0</v>
      </c>
      <c r="K171">
        <v>1</v>
      </c>
      <c r="L171" t="s">
        <v>34</v>
      </c>
      <c r="M171" t="s">
        <v>632</v>
      </c>
      <c r="N171" t="s">
        <v>36</v>
      </c>
      <c r="O171" t="s">
        <v>117</v>
      </c>
      <c r="P171" t="s">
        <v>38</v>
      </c>
      <c r="Q171" t="s">
        <v>633</v>
      </c>
      <c r="R171" t="s">
        <v>40</v>
      </c>
      <c r="S171" t="s">
        <v>634</v>
      </c>
      <c r="T171" t="s">
        <v>42</v>
      </c>
      <c r="U171" t="s">
        <v>43</v>
      </c>
      <c r="V171" t="s">
        <v>635</v>
      </c>
      <c r="W171">
        <v>201</v>
      </c>
      <c r="X171" t="s">
        <v>636</v>
      </c>
      <c r="Y171" t="s">
        <v>637</v>
      </c>
      <c r="Z171" t="s">
        <v>638</v>
      </c>
      <c r="AA171">
        <v>2</v>
      </c>
      <c r="AB171" t="s">
        <v>41</v>
      </c>
      <c r="AC171" t="str">
        <f t="shared" si="40"/>
        <v>1GN</v>
      </c>
      <c r="AD171" s="3">
        <f t="shared" si="41"/>
        <v>5.0999999999999996</v>
      </c>
      <c r="AE171" s="3" t="str">
        <f t="shared" si="39"/>
        <v>5.10 R</v>
      </c>
      <c r="AF171" t="str">
        <f>SUBSTITUTE(SUBSTITUTE(P171,"±",""),"%"," %")</f>
        <v>5 %</v>
      </c>
      <c r="AG171" t="str">
        <f t="shared" si="58"/>
        <v>0.5 V</v>
      </c>
      <c r="AI171" t="str">
        <f>SUBSTITUTE(LEFT(Q171,FIND("W,",Q171)),"W"," W @ 70 C")</f>
        <v>0.05 W @ 70 C</v>
      </c>
      <c r="AJ171" t="str">
        <f>SUBSTITUTE((SUBSTITUTE(T171,"ppm/°C","")),"/ "," to ")</f>
        <v>-100 to +600</v>
      </c>
      <c r="AK171" t="str">
        <f>LEFT(V171,FIND(" ",V171)-1)</f>
        <v>0201</v>
      </c>
      <c r="AL171" t="str">
        <f>SUBSTITUTE(SUBSTITUTE(U171,"°C ~ "," to +"),"°C"," C")</f>
        <v>-55 to +125 C</v>
      </c>
      <c r="AM171" s="2" t="str">
        <f t="shared" si="42"/>
        <v>5R1</v>
      </c>
      <c r="AN171" t="str">
        <f>IF(AC171="1GN","Grade 1","Grade 0")</f>
        <v>Grade 1</v>
      </c>
      <c r="AO171" s="2" t="str">
        <f t="shared" si="43"/>
        <v>5R10</v>
      </c>
      <c r="AQ171" t="s">
        <v>5289</v>
      </c>
      <c r="AR171" t="str">
        <f t="shared" si="59"/>
        <v>ERJ1GNJ5R1C</v>
      </c>
    </row>
    <row r="172" spans="1:59" x14ac:dyDescent="0.3">
      <c r="A172" t="s">
        <v>28</v>
      </c>
      <c r="B172" t="s">
        <v>628</v>
      </c>
      <c r="C172" t="s">
        <v>694</v>
      </c>
      <c r="D172" t="s">
        <v>695</v>
      </c>
      <c r="E172" t="s">
        <v>32</v>
      </c>
      <c r="F172" t="s">
        <v>32</v>
      </c>
      <c r="G172" t="s">
        <v>696</v>
      </c>
      <c r="H172" s="1">
        <v>1618</v>
      </c>
      <c r="I172">
        <v>0.1</v>
      </c>
      <c r="J172">
        <v>0</v>
      </c>
      <c r="K172">
        <v>1</v>
      </c>
      <c r="L172" t="s">
        <v>34</v>
      </c>
      <c r="M172" t="s">
        <v>632</v>
      </c>
      <c r="N172" t="s">
        <v>36</v>
      </c>
      <c r="O172" t="s">
        <v>121</v>
      </c>
      <c r="P172" t="s">
        <v>38</v>
      </c>
      <c r="Q172" t="s">
        <v>633</v>
      </c>
      <c r="R172" t="s">
        <v>40</v>
      </c>
      <c r="S172" t="s">
        <v>634</v>
      </c>
      <c r="T172" t="s">
        <v>42</v>
      </c>
      <c r="U172" t="s">
        <v>43</v>
      </c>
      <c r="V172" t="s">
        <v>635</v>
      </c>
      <c r="W172">
        <v>201</v>
      </c>
      <c r="X172" t="s">
        <v>636</v>
      </c>
      <c r="Y172" t="s">
        <v>637</v>
      </c>
      <c r="Z172" t="s">
        <v>638</v>
      </c>
      <c r="AA172">
        <v>2</v>
      </c>
      <c r="AB172" t="s">
        <v>41</v>
      </c>
      <c r="AC172" t="str">
        <f t="shared" si="40"/>
        <v>1GN</v>
      </c>
      <c r="AD172" s="3">
        <f t="shared" si="41"/>
        <v>5.6</v>
      </c>
      <c r="AE172" s="3" t="str">
        <f t="shared" si="39"/>
        <v>5.60 R</v>
      </c>
      <c r="AF172" t="str">
        <f>SUBSTITUTE(SUBSTITUTE(P172,"±",""),"%"," %")</f>
        <v>5 %</v>
      </c>
      <c r="AG172" t="str">
        <f t="shared" si="58"/>
        <v>0.5 V</v>
      </c>
      <c r="AI172" t="str">
        <f>SUBSTITUTE(LEFT(Q172,FIND("W,",Q172)),"W"," W @ 70 C")</f>
        <v>0.05 W @ 70 C</v>
      </c>
      <c r="AJ172" t="str">
        <f>SUBSTITUTE((SUBSTITUTE(T172,"ppm/°C","")),"/ "," to ")</f>
        <v>-100 to +600</v>
      </c>
      <c r="AK172" t="str">
        <f>LEFT(V172,FIND(" ",V172)-1)</f>
        <v>0201</v>
      </c>
      <c r="AL172" t="str">
        <f>SUBSTITUTE(SUBSTITUTE(U172,"°C ~ "," to +"),"°C"," C")</f>
        <v>-55 to +125 C</v>
      </c>
      <c r="AM172" s="2" t="str">
        <f t="shared" si="42"/>
        <v>5R6</v>
      </c>
      <c r="AN172" t="str">
        <f>IF(AC172="1GN","Grade 1","Grade 0")</f>
        <v>Grade 1</v>
      </c>
      <c r="AO172" s="2" t="str">
        <f t="shared" si="43"/>
        <v>5R60</v>
      </c>
      <c r="AQ172" t="s">
        <v>5289</v>
      </c>
      <c r="AR172" t="str">
        <f t="shared" si="59"/>
        <v>ERJ1GNJ5R6C</v>
      </c>
    </row>
    <row r="173" spans="1:59" x14ac:dyDescent="0.3">
      <c r="A173" t="s">
        <v>28</v>
      </c>
      <c r="B173" t="s">
        <v>628</v>
      </c>
      <c r="C173" t="s">
        <v>697</v>
      </c>
      <c r="D173" t="s">
        <v>698</v>
      </c>
      <c r="E173" t="s">
        <v>32</v>
      </c>
      <c r="F173" t="s">
        <v>32</v>
      </c>
      <c r="G173" t="s">
        <v>699</v>
      </c>
      <c r="H173" s="1">
        <v>2200</v>
      </c>
      <c r="I173">
        <v>0.1</v>
      </c>
      <c r="J173">
        <v>0</v>
      </c>
      <c r="K173">
        <v>1</v>
      </c>
      <c r="L173" t="s">
        <v>34</v>
      </c>
      <c r="M173" t="s">
        <v>632</v>
      </c>
      <c r="N173" t="s">
        <v>36</v>
      </c>
      <c r="O173" t="s">
        <v>125</v>
      </c>
      <c r="P173" t="s">
        <v>38</v>
      </c>
      <c r="Q173" t="s">
        <v>633</v>
      </c>
      <c r="R173" t="s">
        <v>40</v>
      </c>
      <c r="S173" t="s">
        <v>634</v>
      </c>
      <c r="T173" t="s">
        <v>42</v>
      </c>
      <c r="U173" t="s">
        <v>43</v>
      </c>
      <c r="V173" t="s">
        <v>635</v>
      </c>
      <c r="W173">
        <v>201</v>
      </c>
      <c r="X173" t="s">
        <v>636</v>
      </c>
      <c r="Y173" t="s">
        <v>637</v>
      </c>
      <c r="Z173" t="s">
        <v>638</v>
      </c>
      <c r="AA173">
        <v>2</v>
      </c>
      <c r="AB173" t="s">
        <v>41</v>
      </c>
      <c r="AC173" t="str">
        <f t="shared" si="40"/>
        <v>1GN</v>
      </c>
      <c r="AD173" s="3">
        <f t="shared" si="41"/>
        <v>6.2</v>
      </c>
      <c r="AE173" s="3" t="str">
        <f t="shared" si="39"/>
        <v>6.20 R</v>
      </c>
      <c r="AF173" t="str">
        <f>SUBSTITUTE(SUBSTITUTE(P173,"±",""),"%"," %")</f>
        <v>5 %</v>
      </c>
      <c r="AG173" t="str">
        <f t="shared" si="58"/>
        <v>0.6 V</v>
      </c>
      <c r="AI173" t="str">
        <f>SUBSTITUTE(LEFT(Q173,FIND("W,",Q173)),"W"," W @ 70 C")</f>
        <v>0.05 W @ 70 C</v>
      </c>
      <c r="AJ173" t="str">
        <f>SUBSTITUTE((SUBSTITUTE(T173,"ppm/°C","")),"/ "," to ")</f>
        <v>-100 to +600</v>
      </c>
      <c r="AK173" t="str">
        <f>LEFT(V173,FIND(" ",V173)-1)</f>
        <v>0201</v>
      </c>
      <c r="AL173" t="str">
        <f>SUBSTITUTE(SUBSTITUTE(U173,"°C ~ "," to +"),"°C"," C")</f>
        <v>-55 to +125 C</v>
      </c>
      <c r="AM173" s="2" t="str">
        <f t="shared" si="42"/>
        <v>6R2</v>
      </c>
      <c r="AN173" t="str">
        <f>IF(AC173="1GN","Grade 1","Grade 0")</f>
        <v>Grade 1</v>
      </c>
      <c r="AO173" s="2" t="str">
        <f t="shared" si="43"/>
        <v>6R20</v>
      </c>
      <c r="AQ173" t="s">
        <v>5289</v>
      </c>
      <c r="AR173" t="str">
        <f t="shared" si="59"/>
        <v>ERJ1GNJ6R2C</v>
      </c>
    </row>
    <row r="174" spans="1:59" x14ac:dyDescent="0.3">
      <c r="A174" t="s">
        <v>28</v>
      </c>
      <c r="B174" t="s">
        <v>628</v>
      </c>
      <c r="C174" t="s">
        <v>700</v>
      </c>
      <c r="D174" t="s">
        <v>701</v>
      </c>
      <c r="E174" t="s">
        <v>32</v>
      </c>
      <c r="F174" t="s">
        <v>32</v>
      </c>
      <c r="G174" t="s">
        <v>702</v>
      </c>
      <c r="H174" s="1">
        <v>92240</v>
      </c>
      <c r="I174">
        <v>0.1</v>
      </c>
      <c r="J174">
        <v>0</v>
      </c>
      <c r="K174">
        <v>1</v>
      </c>
      <c r="L174" t="s">
        <v>34</v>
      </c>
      <c r="M174" t="s">
        <v>632</v>
      </c>
      <c r="N174" t="s">
        <v>36</v>
      </c>
      <c r="O174" t="s">
        <v>129</v>
      </c>
      <c r="P174" t="s">
        <v>38</v>
      </c>
      <c r="Q174" t="s">
        <v>633</v>
      </c>
      <c r="R174" t="s">
        <v>40</v>
      </c>
      <c r="S174" t="s">
        <v>634</v>
      </c>
      <c r="T174" t="s">
        <v>42</v>
      </c>
      <c r="U174" t="s">
        <v>43</v>
      </c>
      <c r="V174" t="s">
        <v>635</v>
      </c>
      <c r="W174">
        <v>201</v>
      </c>
      <c r="X174" t="s">
        <v>636</v>
      </c>
      <c r="Y174" t="s">
        <v>637</v>
      </c>
      <c r="Z174" t="s">
        <v>638</v>
      </c>
      <c r="AA174">
        <v>2</v>
      </c>
      <c r="AB174" t="s">
        <v>41</v>
      </c>
      <c r="AC174" t="str">
        <f t="shared" si="40"/>
        <v>1GN</v>
      </c>
      <c r="AD174" s="3">
        <f t="shared" si="41"/>
        <v>6.8</v>
      </c>
      <c r="AE174" s="3" t="str">
        <f t="shared" si="39"/>
        <v>6.80 R</v>
      </c>
      <c r="AF174" t="str">
        <f>SUBSTITUTE(SUBSTITUTE(P174,"±",""),"%"," %")</f>
        <v>5 %</v>
      </c>
      <c r="AG174" t="str">
        <f t="shared" si="58"/>
        <v>0.6 V</v>
      </c>
      <c r="AI174" t="str">
        <f>SUBSTITUTE(LEFT(Q174,FIND("W,",Q174)),"W"," W @ 70 C")</f>
        <v>0.05 W @ 70 C</v>
      </c>
      <c r="AJ174" t="str">
        <f>SUBSTITUTE((SUBSTITUTE(T174,"ppm/°C","")),"/ "," to ")</f>
        <v>-100 to +600</v>
      </c>
      <c r="AK174" t="str">
        <f>LEFT(V174,FIND(" ",V174)-1)</f>
        <v>0201</v>
      </c>
      <c r="AL174" t="str">
        <f>SUBSTITUTE(SUBSTITUTE(U174,"°C ~ "," to +"),"°C"," C")</f>
        <v>-55 to +125 C</v>
      </c>
      <c r="AM174" s="2" t="str">
        <f t="shared" si="42"/>
        <v>6R8</v>
      </c>
      <c r="AN174" t="str">
        <f>IF(AC174="1GN","Grade 1","Grade 0")</f>
        <v>Grade 1</v>
      </c>
      <c r="AO174" s="2" t="str">
        <f t="shared" si="43"/>
        <v>6R80</v>
      </c>
      <c r="AQ174" t="s">
        <v>5289</v>
      </c>
      <c r="AR174" t="str">
        <f t="shared" si="59"/>
        <v>ERJ1GNJ6R8C</v>
      </c>
    </row>
    <row r="175" spans="1:59" x14ac:dyDescent="0.3">
      <c r="A175" t="s">
        <v>28</v>
      </c>
      <c r="B175" t="s">
        <v>628</v>
      </c>
      <c r="C175" t="s">
        <v>703</v>
      </c>
      <c r="D175" t="s">
        <v>704</v>
      </c>
      <c r="E175" t="s">
        <v>32</v>
      </c>
      <c r="F175" t="s">
        <v>32</v>
      </c>
      <c r="G175" t="s">
        <v>705</v>
      </c>
      <c r="H175" s="1">
        <v>68814</v>
      </c>
      <c r="I175">
        <v>0.1</v>
      </c>
      <c r="J175">
        <v>0</v>
      </c>
      <c r="K175">
        <v>1</v>
      </c>
      <c r="L175" t="s">
        <v>34</v>
      </c>
      <c r="M175" t="s">
        <v>632</v>
      </c>
      <c r="N175" t="s">
        <v>36</v>
      </c>
      <c r="O175" t="s">
        <v>133</v>
      </c>
      <c r="P175" t="s">
        <v>38</v>
      </c>
      <c r="Q175" t="s">
        <v>633</v>
      </c>
      <c r="R175" t="s">
        <v>40</v>
      </c>
      <c r="S175" t="s">
        <v>634</v>
      </c>
      <c r="T175" t="s">
        <v>42</v>
      </c>
      <c r="U175" t="s">
        <v>43</v>
      </c>
      <c r="V175" t="s">
        <v>635</v>
      </c>
      <c r="W175">
        <v>201</v>
      </c>
      <c r="X175" t="s">
        <v>636</v>
      </c>
      <c r="Y175" t="s">
        <v>637</v>
      </c>
      <c r="Z175" t="s">
        <v>638</v>
      </c>
      <c r="AA175">
        <v>2</v>
      </c>
      <c r="AB175" t="s">
        <v>41</v>
      </c>
      <c r="AC175" t="str">
        <f t="shared" si="40"/>
        <v>1GN</v>
      </c>
      <c r="AD175" s="3">
        <f t="shared" si="41"/>
        <v>7.5</v>
      </c>
      <c r="AE175" s="3" t="str">
        <f t="shared" si="39"/>
        <v>7.50 R</v>
      </c>
      <c r="AF175" t="str">
        <f>SUBSTITUTE(SUBSTITUTE(P175,"±",""),"%"," %")</f>
        <v>5 %</v>
      </c>
      <c r="AG175" t="str">
        <f t="shared" si="58"/>
        <v>0.6 V</v>
      </c>
      <c r="AI175" t="str">
        <f>SUBSTITUTE(LEFT(Q175,FIND("W,",Q175)),"W"," W @ 70 C")</f>
        <v>0.05 W @ 70 C</v>
      </c>
      <c r="AJ175" t="str">
        <f>SUBSTITUTE((SUBSTITUTE(T175,"ppm/°C","")),"/ "," to ")</f>
        <v>-100 to +600</v>
      </c>
      <c r="AK175" t="str">
        <f>LEFT(V175,FIND(" ",V175)-1)</f>
        <v>0201</v>
      </c>
      <c r="AL175" t="str">
        <f>SUBSTITUTE(SUBSTITUTE(U175,"°C ~ "," to +"),"°C"," C")</f>
        <v>-55 to +125 C</v>
      </c>
      <c r="AM175" s="2" t="str">
        <f t="shared" si="42"/>
        <v>7R5</v>
      </c>
      <c r="AN175" t="str">
        <f>IF(AC175="1GN","Grade 1","Grade 0")</f>
        <v>Grade 1</v>
      </c>
      <c r="AO175" s="2" t="str">
        <f t="shared" si="43"/>
        <v>7R50</v>
      </c>
      <c r="AQ175" t="s">
        <v>5289</v>
      </c>
      <c r="AR175" t="str">
        <f t="shared" si="59"/>
        <v>ERJ1GNJ7R5C</v>
      </c>
    </row>
    <row r="176" spans="1:59" x14ac:dyDescent="0.3">
      <c r="A176" t="s">
        <v>28</v>
      </c>
      <c r="B176" t="s">
        <v>628</v>
      </c>
      <c r="C176" t="s">
        <v>706</v>
      </c>
      <c r="D176" t="s">
        <v>707</v>
      </c>
      <c r="E176" t="s">
        <v>32</v>
      </c>
      <c r="F176" t="s">
        <v>32</v>
      </c>
      <c r="G176" t="s">
        <v>708</v>
      </c>
      <c r="H176" s="1">
        <v>60359</v>
      </c>
      <c r="I176">
        <v>0.1</v>
      </c>
      <c r="J176">
        <v>0</v>
      </c>
      <c r="K176">
        <v>1</v>
      </c>
      <c r="L176" t="s">
        <v>34</v>
      </c>
      <c r="M176" t="s">
        <v>632</v>
      </c>
      <c r="N176" t="s">
        <v>36</v>
      </c>
      <c r="O176" t="s">
        <v>137</v>
      </c>
      <c r="P176" t="s">
        <v>38</v>
      </c>
      <c r="Q176" t="s">
        <v>633</v>
      </c>
      <c r="R176" t="s">
        <v>40</v>
      </c>
      <c r="S176" t="s">
        <v>634</v>
      </c>
      <c r="T176" t="s">
        <v>42</v>
      </c>
      <c r="U176" t="s">
        <v>43</v>
      </c>
      <c r="V176" t="s">
        <v>635</v>
      </c>
      <c r="W176">
        <v>201</v>
      </c>
      <c r="X176" t="s">
        <v>636</v>
      </c>
      <c r="Y176" t="s">
        <v>637</v>
      </c>
      <c r="Z176" t="s">
        <v>638</v>
      </c>
      <c r="AA176">
        <v>2</v>
      </c>
      <c r="AB176" t="s">
        <v>41</v>
      </c>
      <c r="AC176" t="str">
        <f t="shared" si="40"/>
        <v>1GN</v>
      </c>
      <c r="AD176" s="3">
        <f t="shared" si="41"/>
        <v>8.1999999999999993</v>
      </c>
      <c r="AE176" s="3" t="str">
        <f t="shared" si="39"/>
        <v>8.20 R</v>
      </c>
      <c r="AF176" t="str">
        <f>SUBSTITUTE(SUBSTITUTE(P176,"±",""),"%"," %")</f>
        <v>5 %</v>
      </c>
      <c r="AG176" t="str">
        <f t="shared" si="58"/>
        <v>0.6 V</v>
      </c>
      <c r="AI176" t="str">
        <f>SUBSTITUTE(LEFT(Q176,FIND("W,",Q176)),"W"," W @ 70 C")</f>
        <v>0.05 W @ 70 C</v>
      </c>
      <c r="AJ176" t="str">
        <f>SUBSTITUTE((SUBSTITUTE(T176,"ppm/°C","")),"/ "," to ")</f>
        <v>-100 to +600</v>
      </c>
      <c r="AK176" t="str">
        <f>LEFT(V176,FIND(" ",V176)-1)</f>
        <v>0201</v>
      </c>
      <c r="AL176" t="str">
        <f>SUBSTITUTE(SUBSTITUTE(U176,"°C ~ "," to +"),"°C"," C")</f>
        <v>-55 to +125 C</v>
      </c>
      <c r="AM176" s="2" t="str">
        <f t="shared" si="42"/>
        <v>8R2</v>
      </c>
      <c r="AN176" t="str">
        <f>IF(AC176="1GN","Grade 1","Grade 0")</f>
        <v>Grade 1</v>
      </c>
      <c r="AO176" s="2" t="str">
        <f t="shared" si="43"/>
        <v>8R20</v>
      </c>
      <c r="AQ176" t="s">
        <v>5289</v>
      </c>
      <c r="AR176" t="str">
        <f t="shared" si="59"/>
        <v>ERJ1GNJ8R2C</v>
      </c>
    </row>
    <row r="177" spans="1:44" x14ac:dyDescent="0.3">
      <c r="A177" t="s">
        <v>28</v>
      </c>
      <c r="B177" t="s">
        <v>628</v>
      </c>
      <c r="C177" t="s">
        <v>709</v>
      </c>
      <c r="D177" t="s">
        <v>710</v>
      </c>
      <c r="E177" t="s">
        <v>32</v>
      </c>
      <c r="F177" t="s">
        <v>32</v>
      </c>
      <c r="G177" t="s">
        <v>711</v>
      </c>
      <c r="H177" s="1">
        <v>50568</v>
      </c>
      <c r="I177">
        <v>0.1</v>
      </c>
      <c r="J177">
        <v>0</v>
      </c>
      <c r="K177">
        <v>1</v>
      </c>
      <c r="L177" t="s">
        <v>34</v>
      </c>
      <c r="M177" t="s">
        <v>632</v>
      </c>
      <c r="N177" t="s">
        <v>36</v>
      </c>
      <c r="O177" t="s">
        <v>141</v>
      </c>
      <c r="P177" t="s">
        <v>38</v>
      </c>
      <c r="Q177" t="s">
        <v>633</v>
      </c>
      <c r="R177" t="s">
        <v>40</v>
      </c>
      <c r="S177" t="s">
        <v>634</v>
      </c>
      <c r="T177" t="s">
        <v>42</v>
      </c>
      <c r="U177" t="s">
        <v>43</v>
      </c>
      <c r="V177" t="s">
        <v>635</v>
      </c>
      <c r="W177">
        <v>201</v>
      </c>
      <c r="X177" t="s">
        <v>636</v>
      </c>
      <c r="Y177" t="s">
        <v>637</v>
      </c>
      <c r="Z177" t="s">
        <v>638</v>
      </c>
      <c r="AA177">
        <v>2</v>
      </c>
      <c r="AB177" t="s">
        <v>41</v>
      </c>
      <c r="AC177" t="str">
        <f t="shared" si="40"/>
        <v>1GN</v>
      </c>
      <c r="AD177" s="3">
        <f t="shared" si="41"/>
        <v>9.1</v>
      </c>
      <c r="AE177" s="3" t="str">
        <f t="shared" si="39"/>
        <v>9.10 R</v>
      </c>
      <c r="AF177" t="str">
        <f>SUBSTITUTE(SUBSTITUTE(P177,"±",""),"%"," %")</f>
        <v>5 %</v>
      </c>
      <c r="AG177" t="str">
        <f t="shared" si="58"/>
        <v>0.7 V</v>
      </c>
      <c r="AI177" t="str">
        <f>SUBSTITUTE(LEFT(Q177,FIND("W,",Q177)),"W"," W @ 70 C")</f>
        <v>0.05 W @ 70 C</v>
      </c>
      <c r="AJ177" t="str">
        <f>SUBSTITUTE((SUBSTITUTE(T177,"ppm/°C","")),"/ "," to ")</f>
        <v>-100 to +600</v>
      </c>
      <c r="AK177" t="str">
        <f>LEFT(V177,FIND(" ",V177)-1)</f>
        <v>0201</v>
      </c>
      <c r="AL177" t="str">
        <f>SUBSTITUTE(SUBSTITUTE(U177,"°C ~ "," to +"),"°C"," C")</f>
        <v>-55 to +125 C</v>
      </c>
      <c r="AM177" s="2" t="str">
        <f t="shared" si="42"/>
        <v>9R1</v>
      </c>
      <c r="AN177" t="str">
        <f>IF(AC177="1GN","Grade 1","Grade 0")</f>
        <v>Grade 1</v>
      </c>
      <c r="AO177" s="2" t="str">
        <f t="shared" si="43"/>
        <v>9R10</v>
      </c>
      <c r="AQ177" t="s">
        <v>5289</v>
      </c>
      <c r="AR177" t="str">
        <f t="shared" si="59"/>
        <v>ERJ1GNJ9R1C</v>
      </c>
    </row>
    <row r="178" spans="1:44" x14ac:dyDescent="0.3">
      <c r="A178" t="s">
        <v>28</v>
      </c>
      <c r="B178" t="s">
        <v>628</v>
      </c>
      <c r="C178" t="s">
        <v>712</v>
      </c>
      <c r="D178" t="s">
        <v>713</v>
      </c>
      <c r="E178" t="s">
        <v>32</v>
      </c>
      <c r="F178" t="s">
        <v>32</v>
      </c>
      <c r="G178" t="s">
        <v>714</v>
      </c>
      <c r="H178" s="1">
        <v>103605</v>
      </c>
      <c r="I178">
        <v>0.1</v>
      </c>
      <c r="J178">
        <v>0</v>
      </c>
      <c r="K178">
        <v>1</v>
      </c>
      <c r="L178" t="s">
        <v>34</v>
      </c>
      <c r="M178" t="s">
        <v>632</v>
      </c>
      <c r="N178" t="s">
        <v>36</v>
      </c>
      <c r="O178" t="s">
        <v>145</v>
      </c>
      <c r="P178" t="s">
        <v>38</v>
      </c>
      <c r="Q178" t="s">
        <v>633</v>
      </c>
      <c r="R178" t="s">
        <v>40</v>
      </c>
      <c r="S178" t="s">
        <v>634</v>
      </c>
      <c r="T178" t="s">
        <v>243</v>
      </c>
      <c r="U178" t="s">
        <v>43</v>
      </c>
      <c r="V178" t="s">
        <v>635</v>
      </c>
      <c r="W178">
        <v>201</v>
      </c>
      <c r="X178" t="s">
        <v>636</v>
      </c>
      <c r="Y178" t="s">
        <v>637</v>
      </c>
      <c r="Z178" t="s">
        <v>638</v>
      </c>
      <c r="AA178">
        <v>2</v>
      </c>
      <c r="AB178" t="s">
        <v>41</v>
      </c>
      <c r="AC178" t="str">
        <f t="shared" si="40"/>
        <v>1GN</v>
      </c>
      <c r="AD178" s="3">
        <f t="shared" si="41"/>
        <v>10</v>
      </c>
      <c r="AE178" s="3" t="str">
        <f t="shared" si="39"/>
        <v>10.0 R</v>
      </c>
      <c r="AF178" t="str">
        <f>SUBSTITUTE(SUBSTITUTE(P178,"±",""),"%"," %")</f>
        <v>5 %</v>
      </c>
      <c r="AG178" t="str">
        <f t="shared" si="58"/>
        <v>0.7 V</v>
      </c>
      <c r="AI178" t="str">
        <f>SUBSTITUTE(LEFT(Q178,FIND("W,",Q178)),"W"," W @ 70 C")</f>
        <v>0.05 W @ 70 C</v>
      </c>
      <c r="AJ178" t="str">
        <f>SUBSTITUTE((SUBSTITUTE(T178,"ppm/°C","")),"/ "," to ")</f>
        <v>±200</v>
      </c>
      <c r="AK178" t="str">
        <f>LEFT(V178,FIND(" ",V178)-1)</f>
        <v>0201</v>
      </c>
      <c r="AL178" t="str">
        <f>SUBSTITUTE(SUBSTITUTE(U178,"°C ~ "," to +"),"°C"," C")</f>
        <v>-55 to +125 C</v>
      </c>
      <c r="AM178" s="2" t="str">
        <f t="shared" si="42"/>
        <v>100</v>
      </c>
      <c r="AN178" t="str">
        <f>IF(AC178="1GN","Grade 1","Grade 0")</f>
        <v>Grade 1</v>
      </c>
      <c r="AO178" s="2" t="str">
        <f t="shared" si="43"/>
        <v>10R0</v>
      </c>
      <c r="AQ178" t="s">
        <v>5289</v>
      </c>
      <c r="AR178" t="str">
        <f t="shared" si="59"/>
        <v>ERJ1GNJ100C</v>
      </c>
    </row>
    <row r="179" spans="1:44" x14ac:dyDescent="0.3">
      <c r="A179" t="s">
        <v>28</v>
      </c>
      <c r="B179" t="s">
        <v>628</v>
      </c>
      <c r="C179" t="s">
        <v>715</v>
      </c>
      <c r="D179" t="s">
        <v>716</v>
      </c>
      <c r="E179" t="s">
        <v>32</v>
      </c>
      <c r="F179" t="s">
        <v>32</v>
      </c>
      <c r="G179" t="s">
        <v>717</v>
      </c>
      <c r="H179" s="1">
        <v>29000</v>
      </c>
      <c r="I179">
        <v>0.1</v>
      </c>
      <c r="J179">
        <v>0</v>
      </c>
      <c r="K179">
        <v>1</v>
      </c>
      <c r="L179" t="s">
        <v>34</v>
      </c>
      <c r="M179" t="s">
        <v>632</v>
      </c>
      <c r="N179" t="s">
        <v>36</v>
      </c>
      <c r="O179" t="s">
        <v>150</v>
      </c>
      <c r="P179" t="s">
        <v>38</v>
      </c>
      <c r="Q179" t="s">
        <v>633</v>
      </c>
      <c r="R179" t="s">
        <v>40</v>
      </c>
      <c r="S179" t="s">
        <v>634</v>
      </c>
      <c r="T179" t="s">
        <v>243</v>
      </c>
      <c r="U179" t="s">
        <v>43</v>
      </c>
      <c r="V179" t="s">
        <v>635</v>
      </c>
      <c r="W179">
        <v>201</v>
      </c>
      <c r="X179" t="s">
        <v>636</v>
      </c>
      <c r="Y179" t="s">
        <v>637</v>
      </c>
      <c r="Z179" t="s">
        <v>638</v>
      </c>
      <c r="AA179">
        <v>2</v>
      </c>
      <c r="AB179" t="s">
        <v>41</v>
      </c>
      <c r="AC179" t="str">
        <f t="shared" si="40"/>
        <v>1GN</v>
      </c>
      <c r="AD179" s="3">
        <f t="shared" si="41"/>
        <v>11</v>
      </c>
      <c r="AE179" s="3" t="str">
        <f t="shared" si="39"/>
        <v>11.0 R</v>
      </c>
      <c r="AF179" t="str">
        <f>SUBSTITUTE(SUBSTITUTE(P179,"±",""),"%"," %")</f>
        <v>5 %</v>
      </c>
      <c r="AG179" t="str">
        <f t="shared" si="58"/>
        <v>0.7 V</v>
      </c>
      <c r="AI179" t="str">
        <f>SUBSTITUTE(LEFT(Q179,FIND("W,",Q179)),"W"," W @ 70 C")</f>
        <v>0.05 W @ 70 C</v>
      </c>
      <c r="AJ179" t="str">
        <f>SUBSTITUTE((SUBSTITUTE(T179,"ppm/°C","")),"/ "," to ")</f>
        <v>±200</v>
      </c>
      <c r="AK179" t="str">
        <f>LEFT(V179,FIND(" ",V179)-1)</f>
        <v>0201</v>
      </c>
      <c r="AL179" t="str">
        <f>SUBSTITUTE(SUBSTITUTE(U179,"°C ~ "," to +"),"°C"," C")</f>
        <v>-55 to +125 C</v>
      </c>
      <c r="AM179" s="2" t="str">
        <f t="shared" si="42"/>
        <v>110</v>
      </c>
      <c r="AN179" t="str">
        <f>IF(AC179="1GN","Grade 1","Grade 0")</f>
        <v>Grade 1</v>
      </c>
      <c r="AO179" s="2" t="str">
        <f t="shared" si="43"/>
        <v>11R0</v>
      </c>
      <c r="AQ179" t="s">
        <v>5289</v>
      </c>
      <c r="AR179" t="str">
        <f t="shared" si="59"/>
        <v>ERJ1GNJ110C</v>
      </c>
    </row>
    <row r="180" spans="1:44" x14ac:dyDescent="0.3">
      <c r="A180" t="s">
        <v>28</v>
      </c>
      <c r="B180" t="s">
        <v>628</v>
      </c>
      <c r="C180" t="s">
        <v>718</v>
      </c>
      <c r="D180" t="s">
        <v>719</v>
      </c>
      <c r="E180" t="s">
        <v>32</v>
      </c>
      <c r="F180" t="s">
        <v>32</v>
      </c>
      <c r="G180" t="s">
        <v>720</v>
      </c>
      <c r="H180" s="1">
        <v>79485</v>
      </c>
      <c r="I180">
        <v>0.1</v>
      </c>
      <c r="J180">
        <v>0</v>
      </c>
      <c r="K180">
        <v>1</v>
      </c>
      <c r="L180" t="s">
        <v>34</v>
      </c>
      <c r="M180" t="s">
        <v>632</v>
      </c>
      <c r="N180" t="s">
        <v>36</v>
      </c>
      <c r="O180" t="s">
        <v>154</v>
      </c>
      <c r="P180" t="s">
        <v>38</v>
      </c>
      <c r="Q180" t="s">
        <v>633</v>
      </c>
      <c r="R180" t="s">
        <v>40</v>
      </c>
      <c r="S180" t="s">
        <v>634</v>
      </c>
      <c r="T180" t="s">
        <v>243</v>
      </c>
      <c r="U180" t="s">
        <v>43</v>
      </c>
      <c r="V180" t="s">
        <v>635</v>
      </c>
      <c r="W180">
        <v>201</v>
      </c>
      <c r="X180" t="s">
        <v>636</v>
      </c>
      <c r="Y180" t="s">
        <v>637</v>
      </c>
      <c r="Z180" t="s">
        <v>638</v>
      </c>
      <c r="AA180">
        <v>2</v>
      </c>
      <c r="AB180" t="s">
        <v>41</v>
      </c>
      <c r="AC180" t="str">
        <f t="shared" si="40"/>
        <v>1GN</v>
      </c>
      <c r="AD180" s="3">
        <f t="shared" si="41"/>
        <v>12</v>
      </c>
      <c r="AE180" s="3" t="str">
        <f t="shared" si="39"/>
        <v>12.0 R</v>
      </c>
      <c r="AF180" t="str">
        <f>SUBSTITUTE(SUBSTITUTE(P180,"±",""),"%"," %")</f>
        <v>5 %</v>
      </c>
      <c r="AG180" t="str">
        <f t="shared" si="58"/>
        <v>0.8 V</v>
      </c>
      <c r="AI180" t="str">
        <f>SUBSTITUTE(LEFT(Q180,FIND("W,",Q180)),"W"," W @ 70 C")</f>
        <v>0.05 W @ 70 C</v>
      </c>
      <c r="AJ180" t="str">
        <f>SUBSTITUTE((SUBSTITUTE(T180,"ppm/°C","")),"/ "," to ")</f>
        <v>±200</v>
      </c>
      <c r="AK180" t="str">
        <f>LEFT(V180,FIND(" ",V180)-1)</f>
        <v>0201</v>
      </c>
      <c r="AL180" t="str">
        <f>SUBSTITUTE(SUBSTITUTE(U180,"°C ~ "," to +"),"°C"," C")</f>
        <v>-55 to +125 C</v>
      </c>
      <c r="AM180" s="2" t="str">
        <f t="shared" si="42"/>
        <v>120</v>
      </c>
      <c r="AN180" t="str">
        <f>IF(AC180="1GN","Grade 1","Grade 0")</f>
        <v>Grade 1</v>
      </c>
      <c r="AO180" s="2" t="str">
        <f t="shared" si="43"/>
        <v>12R0</v>
      </c>
      <c r="AQ180" t="s">
        <v>5289</v>
      </c>
      <c r="AR180" t="str">
        <f t="shared" si="59"/>
        <v>ERJ1GNJ120C</v>
      </c>
    </row>
    <row r="181" spans="1:44" x14ac:dyDescent="0.3">
      <c r="A181" t="s">
        <v>28</v>
      </c>
      <c r="B181" t="s">
        <v>628</v>
      </c>
      <c r="C181" t="s">
        <v>721</v>
      </c>
      <c r="D181" t="s">
        <v>722</v>
      </c>
      <c r="E181" t="s">
        <v>32</v>
      </c>
      <c r="F181" t="s">
        <v>32</v>
      </c>
      <c r="G181" t="s">
        <v>723</v>
      </c>
      <c r="H181" s="1">
        <v>71474</v>
      </c>
      <c r="I181">
        <v>0.1</v>
      </c>
      <c r="J181">
        <v>0</v>
      </c>
      <c r="K181">
        <v>1</v>
      </c>
      <c r="L181" t="s">
        <v>34</v>
      </c>
      <c r="M181" t="s">
        <v>632</v>
      </c>
      <c r="N181" t="s">
        <v>36</v>
      </c>
      <c r="O181" t="s">
        <v>158</v>
      </c>
      <c r="P181" t="s">
        <v>38</v>
      </c>
      <c r="Q181" t="s">
        <v>633</v>
      </c>
      <c r="R181" t="s">
        <v>40</v>
      </c>
      <c r="S181" t="s">
        <v>634</v>
      </c>
      <c r="T181" t="s">
        <v>243</v>
      </c>
      <c r="U181" t="s">
        <v>43</v>
      </c>
      <c r="V181" t="s">
        <v>635</v>
      </c>
      <c r="W181">
        <v>201</v>
      </c>
      <c r="X181" t="s">
        <v>636</v>
      </c>
      <c r="Y181" t="s">
        <v>637</v>
      </c>
      <c r="Z181" t="s">
        <v>638</v>
      </c>
      <c r="AA181">
        <v>2</v>
      </c>
      <c r="AB181" t="s">
        <v>41</v>
      </c>
      <c r="AC181" t="str">
        <f t="shared" si="40"/>
        <v>1GN</v>
      </c>
      <c r="AD181" s="3">
        <f t="shared" si="41"/>
        <v>13</v>
      </c>
      <c r="AE181" s="3" t="str">
        <f t="shared" si="39"/>
        <v>13.0 R</v>
      </c>
      <c r="AF181" t="str">
        <f>SUBSTITUTE(SUBSTITUTE(P181,"±",""),"%"," %")</f>
        <v>5 %</v>
      </c>
      <c r="AG181" t="str">
        <f t="shared" si="58"/>
        <v>0.8 V</v>
      </c>
      <c r="AI181" t="str">
        <f>SUBSTITUTE(LEFT(Q181,FIND("W,",Q181)),"W"," W @ 70 C")</f>
        <v>0.05 W @ 70 C</v>
      </c>
      <c r="AJ181" t="str">
        <f>SUBSTITUTE((SUBSTITUTE(T181,"ppm/°C","")),"/ "," to ")</f>
        <v>±200</v>
      </c>
      <c r="AK181" t="str">
        <f>LEFT(V181,FIND(" ",V181)-1)</f>
        <v>0201</v>
      </c>
      <c r="AL181" t="str">
        <f>SUBSTITUTE(SUBSTITUTE(U181,"°C ~ "," to +"),"°C"," C")</f>
        <v>-55 to +125 C</v>
      </c>
      <c r="AM181" s="2" t="str">
        <f t="shared" si="42"/>
        <v>130</v>
      </c>
      <c r="AN181" t="str">
        <f>IF(AC181="1GN","Grade 1","Grade 0")</f>
        <v>Grade 1</v>
      </c>
      <c r="AO181" s="2" t="str">
        <f t="shared" si="43"/>
        <v>13R0</v>
      </c>
      <c r="AQ181" t="s">
        <v>5289</v>
      </c>
      <c r="AR181" t="str">
        <f t="shared" si="59"/>
        <v>ERJ1GNJ130C</v>
      </c>
    </row>
    <row r="182" spans="1:44" x14ac:dyDescent="0.3">
      <c r="A182" t="s">
        <v>28</v>
      </c>
      <c r="B182" t="s">
        <v>628</v>
      </c>
      <c r="C182" t="s">
        <v>724</v>
      </c>
      <c r="D182" t="s">
        <v>725</v>
      </c>
      <c r="E182" t="s">
        <v>32</v>
      </c>
      <c r="F182" t="s">
        <v>32</v>
      </c>
      <c r="G182" t="s">
        <v>726</v>
      </c>
      <c r="H182" s="1">
        <v>810186</v>
      </c>
      <c r="I182">
        <v>0.1</v>
      </c>
      <c r="J182">
        <v>0</v>
      </c>
      <c r="K182">
        <v>1</v>
      </c>
      <c r="L182" t="s">
        <v>34</v>
      </c>
      <c r="M182" t="s">
        <v>632</v>
      </c>
      <c r="N182" t="s">
        <v>36</v>
      </c>
      <c r="O182" t="s">
        <v>162</v>
      </c>
      <c r="P182" t="s">
        <v>38</v>
      </c>
      <c r="Q182" t="s">
        <v>633</v>
      </c>
      <c r="R182" t="s">
        <v>40</v>
      </c>
      <c r="S182" t="s">
        <v>634</v>
      </c>
      <c r="T182" t="s">
        <v>243</v>
      </c>
      <c r="U182" t="s">
        <v>43</v>
      </c>
      <c r="V182" t="s">
        <v>635</v>
      </c>
      <c r="W182">
        <v>201</v>
      </c>
      <c r="X182" t="s">
        <v>636</v>
      </c>
      <c r="Y182" t="s">
        <v>637</v>
      </c>
      <c r="Z182" t="s">
        <v>638</v>
      </c>
      <c r="AA182">
        <v>2</v>
      </c>
      <c r="AB182" t="s">
        <v>41</v>
      </c>
      <c r="AC182" t="str">
        <f t="shared" si="40"/>
        <v>1GN</v>
      </c>
      <c r="AD182" s="3">
        <f t="shared" si="41"/>
        <v>15</v>
      </c>
      <c r="AE182" s="3" t="str">
        <f t="shared" si="39"/>
        <v>15.0 R</v>
      </c>
      <c r="AF182" t="str">
        <f>SUBSTITUTE(SUBSTITUTE(P182,"±",""),"%"," %")</f>
        <v>5 %</v>
      </c>
      <c r="AG182" t="str">
        <f t="shared" si="58"/>
        <v>0.9 V</v>
      </c>
      <c r="AI182" t="str">
        <f>SUBSTITUTE(LEFT(Q182,FIND("W,",Q182)),"W"," W @ 70 C")</f>
        <v>0.05 W @ 70 C</v>
      </c>
      <c r="AJ182" t="str">
        <f>SUBSTITUTE((SUBSTITUTE(T182,"ppm/°C","")),"/ "," to ")</f>
        <v>±200</v>
      </c>
      <c r="AK182" t="str">
        <f>LEFT(V182,FIND(" ",V182)-1)</f>
        <v>0201</v>
      </c>
      <c r="AL182" t="str">
        <f>SUBSTITUTE(SUBSTITUTE(U182,"°C ~ "," to +"),"°C"," C")</f>
        <v>-55 to +125 C</v>
      </c>
      <c r="AM182" s="2" t="str">
        <f t="shared" si="42"/>
        <v>150</v>
      </c>
      <c r="AN182" t="str">
        <f>IF(AC182="1GN","Grade 1","Grade 0")</f>
        <v>Grade 1</v>
      </c>
      <c r="AO182" s="2" t="str">
        <f t="shared" si="43"/>
        <v>15R0</v>
      </c>
      <c r="AQ182" t="s">
        <v>5289</v>
      </c>
      <c r="AR182" t="str">
        <f t="shared" si="59"/>
        <v>ERJ1GNJ150C</v>
      </c>
    </row>
    <row r="183" spans="1:44" x14ac:dyDescent="0.3">
      <c r="A183" t="s">
        <v>41</v>
      </c>
      <c r="B183" t="s">
        <v>687</v>
      </c>
      <c r="C183" t="s">
        <v>727</v>
      </c>
      <c r="D183" t="s">
        <v>728</v>
      </c>
      <c r="E183" t="s">
        <v>32</v>
      </c>
      <c r="F183" t="s">
        <v>32</v>
      </c>
      <c r="G183" t="s">
        <v>690</v>
      </c>
      <c r="H183">
        <v>0</v>
      </c>
      <c r="I183" t="s">
        <v>36</v>
      </c>
      <c r="J183">
        <v>0</v>
      </c>
      <c r="K183">
        <v>0</v>
      </c>
      <c r="L183" t="s">
        <v>50</v>
      </c>
      <c r="M183" t="s">
        <v>632</v>
      </c>
      <c r="N183" t="s">
        <v>36</v>
      </c>
      <c r="O183" t="s">
        <v>162</v>
      </c>
      <c r="P183" t="s">
        <v>38</v>
      </c>
      <c r="Q183" t="s">
        <v>633</v>
      </c>
      <c r="R183" t="s">
        <v>40</v>
      </c>
      <c r="S183" t="s">
        <v>634</v>
      </c>
      <c r="T183" t="s">
        <v>243</v>
      </c>
      <c r="U183" t="s">
        <v>43</v>
      </c>
      <c r="V183" t="s">
        <v>635</v>
      </c>
      <c r="W183">
        <v>201</v>
      </c>
      <c r="X183" t="s">
        <v>636</v>
      </c>
      <c r="Y183" t="s">
        <v>637</v>
      </c>
      <c r="Z183" t="s">
        <v>638</v>
      </c>
      <c r="AA183">
        <v>2</v>
      </c>
      <c r="AB183" t="s">
        <v>41</v>
      </c>
      <c r="AC183" t="str">
        <f t="shared" si="40"/>
        <v>1GN</v>
      </c>
      <c r="AD183" s="3">
        <f t="shared" si="41"/>
        <v>15</v>
      </c>
      <c r="AE183" s="3" t="str">
        <f t="shared" si="39"/>
        <v>15.0 R</v>
      </c>
      <c r="AF183" t="str">
        <f>SUBSTITUTE(SUBSTITUTE(P183,"±",""),"%"," %")</f>
        <v>5 %</v>
      </c>
      <c r="AG183" t="str">
        <f t="shared" si="58"/>
        <v>0.9 V</v>
      </c>
      <c r="AI183" t="str">
        <f>SUBSTITUTE(LEFT(Q183,FIND("W,",Q183)),"W"," W @ 70 C")</f>
        <v>0.05 W @ 70 C</v>
      </c>
      <c r="AJ183" t="str">
        <f>SUBSTITUTE((SUBSTITUTE(T183,"ppm/°C","")),"/ "," to ")</f>
        <v>±200</v>
      </c>
      <c r="AK183" t="str">
        <f>LEFT(V183,FIND(" ",V183)-1)</f>
        <v>0201</v>
      </c>
      <c r="AL183" t="str">
        <f>SUBSTITUTE(SUBSTITUTE(U183,"°C ~ "," to +"),"°C"," C")</f>
        <v>-55 to +125 C</v>
      </c>
      <c r="AM183" s="2" t="str">
        <f t="shared" si="42"/>
        <v>150</v>
      </c>
      <c r="AN183" t="str">
        <f>IF(AC183="1GN","Grade 1","Grade 0")</f>
        <v>Grade 1</v>
      </c>
      <c r="AO183" s="2" t="str">
        <f t="shared" si="43"/>
        <v>15R0</v>
      </c>
      <c r="AQ183" t="s">
        <v>5289</v>
      </c>
      <c r="AR183" t="str">
        <f t="shared" si="59"/>
        <v>ERJ1GNJ150E</v>
      </c>
    </row>
    <row r="184" spans="1:44" x14ac:dyDescent="0.3">
      <c r="A184" t="s">
        <v>28</v>
      </c>
      <c r="B184" t="s">
        <v>628</v>
      </c>
      <c r="C184" t="s">
        <v>729</v>
      </c>
      <c r="D184" t="s">
        <v>730</v>
      </c>
      <c r="E184" t="s">
        <v>32</v>
      </c>
      <c r="F184" t="s">
        <v>32</v>
      </c>
      <c r="G184" t="s">
        <v>731</v>
      </c>
      <c r="H184" s="1">
        <v>25820</v>
      </c>
      <c r="I184">
        <v>0.1</v>
      </c>
      <c r="J184">
        <v>0</v>
      </c>
      <c r="K184">
        <v>1</v>
      </c>
      <c r="L184" t="s">
        <v>34</v>
      </c>
      <c r="M184" t="s">
        <v>632</v>
      </c>
      <c r="N184" t="s">
        <v>36</v>
      </c>
      <c r="O184" t="s">
        <v>166</v>
      </c>
      <c r="P184" t="s">
        <v>38</v>
      </c>
      <c r="Q184" t="s">
        <v>633</v>
      </c>
      <c r="R184" t="s">
        <v>40</v>
      </c>
      <c r="S184" t="s">
        <v>634</v>
      </c>
      <c r="T184" t="s">
        <v>243</v>
      </c>
      <c r="U184" t="s">
        <v>43</v>
      </c>
      <c r="V184" t="s">
        <v>635</v>
      </c>
      <c r="W184">
        <v>201</v>
      </c>
      <c r="X184" t="s">
        <v>636</v>
      </c>
      <c r="Y184" t="s">
        <v>637</v>
      </c>
      <c r="Z184" t="s">
        <v>638</v>
      </c>
      <c r="AA184">
        <v>2</v>
      </c>
      <c r="AB184" t="s">
        <v>41</v>
      </c>
      <c r="AC184" t="str">
        <f t="shared" si="40"/>
        <v>1GN</v>
      </c>
      <c r="AD184" s="3">
        <f t="shared" si="41"/>
        <v>16</v>
      </c>
      <c r="AE184" s="3" t="str">
        <f t="shared" si="39"/>
        <v>16.0 R</v>
      </c>
      <c r="AF184" t="str">
        <f>SUBSTITUTE(SUBSTITUTE(P184,"±",""),"%"," %")</f>
        <v>5 %</v>
      </c>
      <c r="AG184" t="str">
        <f t="shared" si="58"/>
        <v>0.9 V</v>
      </c>
      <c r="AI184" t="str">
        <f>SUBSTITUTE(LEFT(Q184,FIND("W,",Q184)),"W"," W @ 70 C")</f>
        <v>0.05 W @ 70 C</v>
      </c>
      <c r="AJ184" t="str">
        <f>SUBSTITUTE((SUBSTITUTE(T184,"ppm/°C","")),"/ "," to ")</f>
        <v>±200</v>
      </c>
      <c r="AK184" t="str">
        <f>LEFT(V184,FIND(" ",V184)-1)</f>
        <v>0201</v>
      </c>
      <c r="AL184" t="str">
        <f>SUBSTITUTE(SUBSTITUTE(U184,"°C ~ "," to +"),"°C"," C")</f>
        <v>-55 to +125 C</v>
      </c>
      <c r="AM184" s="2" t="str">
        <f t="shared" si="42"/>
        <v>160</v>
      </c>
      <c r="AN184" t="str">
        <f>IF(AC184="1GN","Grade 1","Grade 0")</f>
        <v>Grade 1</v>
      </c>
      <c r="AO184" s="2" t="str">
        <f t="shared" si="43"/>
        <v>16R0</v>
      </c>
      <c r="AQ184" t="s">
        <v>5289</v>
      </c>
      <c r="AR184" t="str">
        <f t="shared" si="59"/>
        <v>ERJ1GNJ160C</v>
      </c>
    </row>
    <row r="185" spans="1:44" x14ac:dyDescent="0.3">
      <c r="A185" t="s">
        <v>28</v>
      </c>
      <c r="B185" t="s">
        <v>628</v>
      </c>
      <c r="C185" t="s">
        <v>732</v>
      </c>
      <c r="D185" t="s">
        <v>733</v>
      </c>
      <c r="E185" t="s">
        <v>32</v>
      </c>
      <c r="F185" t="s">
        <v>32</v>
      </c>
      <c r="G185" t="s">
        <v>734</v>
      </c>
      <c r="H185" s="1">
        <v>6844</v>
      </c>
      <c r="I185">
        <v>0.1</v>
      </c>
      <c r="J185">
        <v>0</v>
      </c>
      <c r="K185">
        <v>1</v>
      </c>
      <c r="L185" t="s">
        <v>34</v>
      </c>
      <c r="M185" t="s">
        <v>632</v>
      </c>
      <c r="N185" t="s">
        <v>36</v>
      </c>
      <c r="O185" t="s">
        <v>170</v>
      </c>
      <c r="P185" t="s">
        <v>38</v>
      </c>
      <c r="Q185" t="s">
        <v>633</v>
      </c>
      <c r="R185" t="s">
        <v>40</v>
      </c>
      <c r="S185" t="s">
        <v>634</v>
      </c>
      <c r="T185" t="s">
        <v>243</v>
      </c>
      <c r="U185" t="s">
        <v>43</v>
      </c>
      <c r="V185" t="s">
        <v>635</v>
      </c>
      <c r="W185">
        <v>201</v>
      </c>
      <c r="X185" t="s">
        <v>636</v>
      </c>
      <c r="Y185" t="s">
        <v>637</v>
      </c>
      <c r="Z185" t="s">
        <v>638</v>
      </c>
      <c r="AA185">
        <v>2</v>
      </c>
      <c r="AB185" t="s">
        <v>41</v>
      </c>
      <c r="AC185" t="str">
        <f t="shared" si="40"/>
        <v>1GN</v>
      </c>
      <c r="AD185" s="3">
        <f t="shared" si="41"/>
        <v>18</v>
      </c>
      <c r="AE185" s="3" t="str">
        <f t="shared" si="39"/>
        <v>18.0 R</v>
      </c>
      <c r="AF185" t="str">
        <f>SUBSTITUTE(SUBSTITUTE(P185,"±",""),"%"," %")</f>
        <v>5 %</v>
      </c>
      <c r="AG185" t="str">
        <f t="shared" si="58"/>
        <v>0.9 V</v>
      </c>
      <c r="AI185" t="str">
        <f>SUBSTITUTE(LEFT(Q185,FIND("W,",Q185)),"W"," W @ 70 C")</f>
        <v>0.05 W @ 70 C</v>
      </c>
      <c r="AJ185" t="str">
        <f>SUBSTITUTE((SUBSTITUTE(T185,"ppm/°C","")),"/ "," to ")</f>
        <v>±200</v>
      </c>
      <c r="AK185" t="str">
        <f>LEFT(V185,FIND(" ",V185)-1)</f>
        <v>0201</v>
      </c>
      <c r="AL185" t="str">
        <f>SUBSTITUTE(SUBSTITUTE(U185,"°C ~ "," to +"),"°C"," C")</f>
        <v>-55 to +125 C</v>
      </c>
      <c r="AM185" s="2" t="str">
        <f t="shared" si="42"/>
        <v>180</v>
      </c>
      <c r="AN185" t="str">
        <f>IF(AC185="1GN","Grade 1","Grade 0")</f>
        <v>Grade 1</v>
      </c>
      <c r="AO185" s="2" t="str">
        <f t="shared" si="43"/>
        <v>18R0</v>
      </c>
      <c r="AQ185" t="s">
        <v>5289</v>
      </c>
      <c r="AR185" t="str">
        <f t="shared" si="59"/>
        <v>ERJ1GNJ180C</v>
      </c>
    </row>
    <row r="186" spans="1:44" x14ac:dyDescent="0.3">
      <c r="A186" t="s">
        <v>28</v>
      </c>
      <c r="B186" t="s">
        <v>628</v>
      </c>
      <c r="C186" t="s">
        <v>735</v>
      </c>
      <c r="D186" t="s">
        <v>736</v>
      </c>
      <c r="E186" t="s">
        <v>32</v>
      </c>
      <c r="F186" t="s">
        <v>32</v>
      </c>
      <c r="G186" t="s">
        <v>737</v>
      </c>
      <c r="H186" s="1">
        <v>184210</v>
      </c>
      <c r="I186">
        <v>0.1</v>
      </c>
      <c r="J186">
        <v>0</v>
      </c>
      <c r="K186">
        <v>1</v>
      </c>
      <c r="L186" t="s">
        <v>34</v>
      </c>
      <c r="M186" t="s">
        <v>632</v>
      </c>
      <c r="N186" t="s">
        <v>36</v>
      </c>
      <c r="O186" t="s">
        <v>174</v>
      </c>
      <c r="P186" t="s">
        <v>38</v>
      </c>
      <c r="Q186" t="s">
        <v>633</v>
      </c>
      <c r="R186" t="s">
        <v>40</v>
      </c>
      <c r="S186" t="s">
        <v>634</v>
      </c>
      <c r="T186" t="s">
        <v>243</v>
      </c>
      <c r="U186" t="s">
        <v>43</v>
      </c>
      <c r="V186" t="s">
        <v>635</v>
      </c>
      <c r="W186">
        <v>201</v>
      </c>
      <c r="X186" t="s">
        <v>636</v>
      </c>
      <c r="Y186" t="s">
        <v>637</v>
      </c>
      <c r="Z186" t="s">
        <v>638</v>
      </c>
      <c r="AA186">
        <v>2</v>
      </c>
      <c r="AB186" t="s">
        <v>41</v>
      </c>
      <c r="AC186" t="str">
        <f t="shared" si="40"/>
        <v>1GN</v>
      </c>
      <c r="AD186" s="3">
        <f t="shared" si="41"/>
        <v>20</v>
      </c>
      <c r="AE186" s="3" t="str">
        <f t="shared" si="39"/>
        <v>20.0 R</v>
      </c>
      <c r="AF186" t="str">
        <f>SUBSTITUTE(SUBSTITUTE(P186,"±",""),"%"," %")</f>
        <v>5 %</v>
      </c>
      <c r="AG186" t="str">
        <f t="shared" si="58"/>
        <v>1 V</v>
      </c>
      <c r="AI186" t="str">
        <f>SUBSTITUTE(LEFT(Q186,FIND("W,",Q186)),"W"," W @ 70 C")</f>
        <v>0.05 W @ 70 C</v>
      </c>
      <c r="AJ186" t="str">
        <f>SUBSTITUTE((SUBSTITUTE(T186,"ppm/°C","")),"/ "," to ")</f>
        <v>±200</v>
      </c>
      <c r="AK186" t="str">
        <f>LEFT(V186,FIND(" ",V186)-1)</f>
        <v>0201</v>
      </c>
      <c r="AL186" t="str">
        <f>SUBSTITUTE(SUBSTITUTE(U186,"°C ~ "," to +"),"°C"," C")</f>
        <v>-55 to +125 C</v>
      </c>
      <c r="AM186" s="2" t="str">
        <f t="shared" si="42"/>
        <v>200</v>
      </c>
      <c r="AN186" t="str">
        <f>IF(AC186="1GN","Grade 1","Grade 0")</f>
        <v>Grade 1</v>
      </c>
      <c r="AO186" s="2" t="str">
        <f t="shared" si="43"/>
        <v>20R0</v>
      </c>
      <c r="AQ186" t="s">
        <v>5289</v>
      </c>
      <c r="AR186" t="str">
        <f t="shared" si="59"/>
        <v>ERJ1GNJ200C</v>
      </c>
    </row>
    <row r="187" spans="1:44" x14ac:dyDescent="0.3">
      <c r="A187" t="s">
        <v>28</v>
      </c>
      <c r="B187" t="s">
        <v>628</v>
      </c>
      <c r="C187" t="s">
        <v>738</v>
      </c>
      <c r="D187" t="s">
        <v>739</v>
      </c>
      <c r="E187" t="s">
        <v>32</v>
      </c>
      <c r="F187" t="s">
        <v>32</v>
      </c>
      <c r="G187" t="s">
        <v>740</v>
      </c>
      <c r="H187" s="1">
        <v>137605</v>
      </c>
      <c r="I187">
        <v>0.1</v>
      </c>
      <c r="J187">
        <v>0</v>
      </c>
      <c r="K187">
        <v>1</v>
      </c>
      <c r="L187" t="s">
        <v>34</v>
      </c>
      <c r="M187" t="s">
        <v>632</v>
      </c>
      <c r="N187" t="s">
        <v>36</v>
      </c>
      <c r="O187" t="s">
        <v>178</v>
      </c>
      <c r="P187" t="s">
        <v>38</v>
      </c>
      <c r="Q187" t="s">
        <v>633</v>
      </c>
      <c r="R187" t="s">
        <v>40</v>
      </c>
      <c r="S187" t="s">
        <v>634</v>
      </c>
      <c r="T187" t="s">
        <v>243</v>
      </c>
      <c r="U187" t="s">
        <v>43</v>
      </c>
      <c r="V187" t="s">
        <v>635</v>
      </c>
      <c r="W187">
        <v>201</v>
      </c>
      <c r="X187" t="s">
        <v>636</v>
      </c>
      <c r="Y187" t="s">
        <v>637</v>
      </c>
      <c r="Z187" t="s">
        <v>638</v>
      </c>
      <c r="AA187">
        <v>2</v>
      </c>
      <c r="AB187" t="s">
        <v>41</v>
      </c>
      <c r="AC187" t="str">
        <f t="shared" si="40"/>
        <v>1GN</v>
      </c>
      <c r="AD187" s="3">
        <f t="shared" si="41"/>
        <v>22</v>
      </c>
      <c r="AE187" s="3" t="str">
        <f t="shared" si="39"/>
        <v>22.0 R</v>
      </c>
      <c r="AF187" t="str">
        <f>SUBSTITUTE(SUBSTITUTE(P187,"±",""),"%"," %")</f>
        <v>5 %</v>
      </c>
      <c r="AG187" t="str">
        <f t="shared" si="58"/>
        <v>1 V</v>
      </c>
      <c r="AI187" t="str">
        <f>SUBSTITUTE(LEFT(Q187,FIND("W,",Q187)),"W"," W @ 70 C")</f>
        <v>0.05 W @ 70 C</v>
      </c>
      <c r="AJ187" t="str">
        <f>SUBSTITUTE((SUBSTITUTE(T187,"ppm/°C","")),"/ "," to ")</f>
        <v>±200</v>
      </c>
      <c r="AK187" t="str">
        <f>LEFT(V187,FIND(" ",V187)-1)</f>
        <v>0201</v>
      </c>
      <c r="AL187" t="str">
        <f>SUBSTITUTE(SUBSTITUTE(U187,"°C ~ "," to +"),"°C"," C")</f>
        <v>-55 to +125 C</v>
      </c>
      <c r="AM187" s="2" t="str">
        <f t="shared" si="42"/>
        <v>220</v>
      </c>
      <c r="AN187" t="str">
        <f>IF(AC187="1GN","Grade 1","Grade 0")</f>
        <v>Grade 1</v>
      </c>
      <c r="AO187" s="2" t="str">
        <f t="shared" si="43"/>
        <v>22R0</v>
      </c>
      <c r="AQ187" t="s">
        <v>5289</v>
      </c>
      <c r="AR187" t="str">
        <f t="shared" si="59"/>
        <v>ERJ1GNJ220C</v>
      </c>
    </row>
    <row r="188" spans="1:44" x14ac:dyDescent="0.3">
      <c r="A188" t="s">
        <v>28</v>
      </c>
      <c r="B188" t="s">
        <v>628</v>
      </c>
      <c r="C188" t="s">
        <v>741</v>
      </c>
      <c r="D188" t="s">
        <v>742</v>
      </c>
      <c r="E188" t="s">
        <v>32</v>
      </c>
      <c r="F188" t="s">
        <v>32</v>
      </c>
      <c r="G188" t="s">
        <v>743</v>
      </c>
      <c r="H188" s="1">
        <v>63940</v>
      </c>
      <c r="I188">
        <v>0.1</v>
      </c>
      <c r="J188">
        <v>0</v>
      </c>
      <c r="K188">
        <v>1</v>
      </c>
      <c r="L188" t="s">
        <v>34</v>
      </c>
      <c r="M188" t="s">
        <v>632</v>
      </c>
      <c r="N188" t="s">
        <v>36</v>
      </c>
      <c r="O188" t="s">
        <v>182</v>
      </c>
      <c r="P188" t="s">
        <v>38</v>
      </c>
      <c r="Q188" t="s">
        <v>633</v>
      </c>
      <c r="R188" t="s">
        <v>40</v>
      </c>
      <c r="S188" t="s">
        <v>634</v>
      </c>
      <c r="T188" t="s">
        <v>243</v>
      </c>
      <c r="U188" t="s">
        <v>43</v>
      </c>
      <c r="V188" t="s">
        <v>635</v>
      </c>
      <c r="W188">
        <v>201</v>
      </c>
      <c r="X188" t="s">
        <v>636</v>
      </c>
      <c r="Y188" t="s">
        <v>637</v>
      </c>
      <c r="Z188" t="s">
        <v>638</v>
      </c>
      <c r="AA188">
        <v>2</v>
      </c>
      <c r="AB188" t="s">
        <v>41</v>
      </c>
      <c r="AC188" t="str">
        <f t="shared" si="40"/>
        <v>1GN</v>
      </c>
      <c r="AD188" s="3">
        <f t="shared" si="41"/>
        <v>24</v>
      </c>
      <c r="AE188" s="3" t="str">
        <f t="shared" si="39"/>
        <v>24.0 R</v>
      </c>
      <c r="AF188" t="str">
        <f>SUBSTITUTE(SUBSTITUTE(P188,"±",""),"%"," %")</f>
        <v>5 %</v>
      </c>
      <c r="AG188" t="str">
        <f t="shared" si="58"/>
        <v>1.1 V</v>
      </c>
      <c r="AI188" t="str">
        <f>SUBSTITUTE(LEFT(Q188,FIND("W,",Q188)),"W"," W @ 70 C")</f>
        <v>0.05 W @ 70 C</v>
      </c>
      <c r="AJ188" t="str">
        <f>SUBSTITUTE((SUBSTITUTE(T188,"ppm/°C","")),"/ "," to ")</f>
        <v>±200</v>
      </c>
      <c r="AK188" t="str">
        <f>LEFT(V188,FIND(" ",V188)-1)</f>
        <v>0201</v>
      </c>
      <c r="AL188" t="str">
        <f>SUBSTITUTE(SUBSTITUTE(U188,"°C ~ "," to +"),"°C"," C")</f>
        <v>-55 to +125 C</v>
      </c>
      <c r="AM188" s="2" t="str">
        <f t="shared" si="42"/>
        <v>240</v>
      </c>
      <c r="AN188" t="str">
        <f>IF(AC188="1GN","Grade 1","Grade 0")</f>
        <v>Grade 1</v>
      </c>
      <c r="AO188" s="2" t="str">
        <f t="shared" si="43"/>
        <v>24R0</v>
      </c>
      <c r="AQ188" t="s">
        <v>5289</v>
      </c>
      <c r="AR188" t="str">
        <f t="shared" si="59"/>
        <v>ERJ1GNJ240C</v>
      </c>
    </row>
    <row r="189" spans="1:44" x14ac:dyDescent="0.3">
      <c r="A189" t="s">
        <v>28</v>
      </c>
      <c r="B189" t="s">
        <v>628</v>
      </c>
      <c r="C189" t="s">
        <v>744</v>
      </c>
      <c r="D189" t="s">
        <v>745</v>
      </c>
      <c r="E189" t="s">
        <v>32</v>
      </c>
      <c r="F189" t="s">
        <v>32</v>
      </c>
      <c r="G189" t="s">
        <v>746</v>
      </c>
      <c r="H189" s="1">
        <v>81487</v>
      </c>
      <c r="I189">
        <v>0.1</v>
      </c>
      <c r="J189">
        <v>0</v>
      </c>
      <c r="K189">
        <v>1</v>
      </c>
      <c r="L189" t="s">
        <v>34</v>
      </c>
      <c r="M189" t="s">
        <v>632</v>
      </c>
      <c r="N189" t="s">
        <v>36</v>
      </c>
      <c r="O189" t="s">
        <v>186</v>
      </c>
      <c r="P189" t="s">
        <v>38</v>
      </c>
      <c r="Q189" t="s">
        <v>633</v>
      </c>
      <c r="R189" t="s">
        <v>40</v>
      </c>
      <c r="S189" t="s">
        <v>634</v>
      </c>
      <c r="T189" t="s">
        <v>243</v>
      </c>
      <c r="U189" t="s">
        <v>43</v>
      </c>
      <c r="V189" t="s">
        <v>635</v>
      </c>
      <c r="W189">
        <v>201</v>
      </c>
      <c r="X189" t="s">
        <v>636</v>
      </c>
      <c r="Y189" t="s">
        <v>637</v>
      </c>
      <c r="Z189" t="s">
        <v>638</v>
      </c>
      <c r="AA189">
        <v>2</v>
      </c>
      <c r="AB189" t="s">
        <v>41</v>
      </c>
      <c r="AC189" t="str">
        <f t="shared" si="40"/>
        <v>1GN</v>
      </c>
      <c r="AD189" s="3">
        <f t="shared" si="41"/>
        <v>27</v>
      </c>
      <c r="AE189" s="3" t="str">
        <f t="shared" si="39"/>
        <v>27.0 R</v>
      </c>
      <c r="AF189" t="str">
        <f>SUBSTITUTE(SUBSTITUTE(P189,"±",""),"%"," %")</f>
        <v>5 %</v>
      </c>
      <c r="AG189" t="str">
        <f t="shared" si="58"/>
        <v>1.2 V</v>
      </c>
      <c r="AI189" t="str">
        <f>SUBSTITUTE(LEFT(Q189,FIND("W,",Q189)),"W"," W @ 70 C")</f>
        <v>0.05 W @ 70 C</v>
      </c>
      <c r="AJ189" t="str">
        <f>SUBSTITUTE((SUBSTITUTE(T189,"ppm/°C","")),"/ "," to ")</f>
        <v>±200</v>
      </c>
      <c r="AK189" t="str">
        <f>LEFT(V189,FIND(" ",V189)-1)</f>
        <v>0201</v>
      </c>
      <c r="AL189" t="str">
        <f>SUBSTITUTE(SUBSTITUTE(U189,"°C ~ "," to +"),"°C"," C")</f>
        <v>-55 to +125 C</v>
      </c>
      <c r="AM189" s="2" t="str">
        <f t="shared" si="42"/>
        <v>270</v>
      </c>
      <c r="AN189" t="str">
        <f>IF(AC189="1GN","Grade 1","Grade 0")</f>
        <v>Grade 1</v>
      </c>
      <c r="AO189" s="2" t="str">
        <f t="shared" si="43"/>
        <v>27R0</v>
      </c>
      <c r="AQ189" t="s">
        <v>5289</v>
      </c>
      <c r="AR189" t="str">
        <f t="shared" si="59"/>
        <v>ERJ1GNJ270C</v>
      </c>
    </row>
    <row r="190" spans="1:44" x14ac:dyDescent="0.3">
      <c r="A190" t="s">
        <v>28</v>
      </c>
      <c r="B190" t="s">
        <v>628</v>
      </c>
      <c r="C190" t="s">
        <v>747</v>
      </c>
      <c r="D190" t="s">
        <v>748</v>
      </c>
      <c r="E190" t="s">
        <v>32</v>
      </c>
      <c r="F190" t="s">
        <v>32</v>
      </c>
      <c r="G190" t="s">
        <v>749</v>
      </c>
      <c r="H190" s="1">
        <v>11126</v>
      </c>
      <c r="I190">
        <v>0.1</v>
      </c>
      <c r="J190">
        <v>0</v>
      </c>
      <c r="K190">
        <v>1</v>
      </c>
      <c r="L190" t="s">
        <v>34</v>
      </c>
      <c r="M190" t="s">
        <v>632</v>
      </c>
      <c r="N190" t="s">
        <v>36</v>
      </c>
      <c r="O190" t="s">
        <v>190</v>
      </c>
      <c r="P190" t="s">
        <v>38</v>
      </c>
      <c r="Q190" t="s">
        <v>633</v>
      </c>
      <c r="R190" t="s">
        <v>40</v>
      </c>
      <c r="S190" t="s">
        <v>634</v>
      </c>
      <c r="T190" t="s">
        <v>243</v>
      </c>
      <c r="U190" t="s">
        <v>43</v>
      </c>
      <c r="V190" t="s">
        <v>635</v>
      </c>
      <c r="W190">
        <v>201</v>
      </c>
      <c r="X190" t="s">
        <v>636</v>
      </c>
      <c r="Y190" t="s">
        <v>637</v>
      </c>
      <c r="Z190" t="s">
        <v>638</v>
      </c>
      <c r="AA190">
        <v>2</v>
      </c>
      <c r="AB190" t="s">
        <v>41</v>
      </c>
      <c r="AC190" t="str">
        <f t="shared" si="40"/>
        <v>1GN</v>
      </c>
      <c r="AD190" s="3">
        <f t="shared" si="41"/>
        <v>30</v>
      </c>
      <c r="AE190" s="3" t="str">
        <f t="shared" si="39"/>
        <v>30.0 R</v>
      </c>
      <c r="AF190" t="str">
        <f>SUBSTITUTE(SUBSTITUTE(P190,"±",""),"%"," %")</f>
        <v>5 %</v>
      </c>
      <c r="AG190" t="str">
        <f t="shared" si="58"/>
        <v>1.2 V</v>
      </c>
      <c r="AI190" t="str">
        <f>SUBSTITUTE(LEFT(Q190,FIND("W,",Q190)),"W"," W @ 70 C")</f>
        <v>0.05 W @ 70 C</v>
      </c>
      <c r="AJ190" t="str">
        <f>SUBSTITUTE((SUBSTITUTE(T190,"ppm/°C","")),"/ "," to ")</f>
        <v>±200</v>
      </c>
      <c r="AK190" t="str">
        <f>LEFT(V190,FIND(" ",V190)-1)</f>
        <v>0201</v>
      </c>
      <c r="AL190" t="str">
        <f>SUBSTITUTE(SUBSTITUTE(U190,"°C ~ "," to +"),"°C"," C")</f>
        <v>-55 to +125 C</v>
      </c>
      <c r="AM190" s="2" t="str">
        <f t="shared" si="42"/>
        <v>300</v>
      </c>
      <c r="AN190" t="str">
        <f>IF(AC190="1GN","Grade 1","Grade 0")</f>
        <v>Grade 1</v>
      </c>
      <c r="AO190" s="2" t="str">
        <f t="shared" si="43"/>
        <v>30R0</v>
      </c>
      <c r="AQ190" t="s">
        <v>5289</v>
      </c>
      <c r="AR190" t="str">
        <f t="shared" si="59"/>
        <v>ERJ1GNJ300C</v>
      </c>
    </row>
    <row r="191" spans="1:44" x14ac:dyDescent="0.3">
      <c r="A191" t="s">
        <v>28</v>
      </c>
      <c r="B191" t="s">
        <v>628</v>
      </c>
      <c r="C191" t="s">
        <v>750</v>
      </c>
      <c r="D191" t="s">
        <v>751</v>
      </c>
      <c r="E191" t="s">
        <v>32</v>
      </c>
      <c r="F191" t="s">
        <v>32</v>
      </c>
      <c r="G191" t="s">
        <v>752</v>
      </c>
      <c r="H191" s="1">
        <v>191896</v>
      </c>
      <c r="I191">
        <v>0.1</v>
      </c>
      <c r="J191">
        <v>0</v>
      </c>
      <c r="K191">
        <v>1</v>
      </c>
      <c r="L191" t="s">
        <v>34</v>
      </c>
      <c r="M191" t="s">
        <v>632</v>
      </c>
      <c r="N191" t="s">
        <v>36</v>
      </c>
      <c r="O191" t="s">
        <v>194</v>
      </c>
      <c r="P191" t="s">
        <v>38</v>
      </c>
      <c r="Q191" t="s">
        <v>633</v>
      </c>
      <c r="R191" t="s">
        <v>40</v>
      </c>
      <c r="S191" t="s">
        <v>634</v>
      </c>
      <c r="T191" t="s">
        <v>243</v>
      </c>
      <c r="U191" t="s">
        <v>43</v>
      </c>
      <c r="V191" t="s">
        <v>635</v>
      </c>
      <c r="W191">
        <v>201</v>
      </c>
      <c r="X191" t="s">
        <v>636</v>
      </c>
      <c r="Y191" t="s">
        <v>637</v>
      </c>
      <c r="Z191" t="s">
        <v>638</v>
      </c>
      <c r="AA191">
        <v>2</v>
      </c>
      <c r="AB191" t="s">
        <v>41</v>
      </c>
      <c r="AC191" t="str">
        <f t="shared" si="40"/>
        <v>1GN</v>
      </c>
      <c r="AD191" s="3">
        <f t="shared" si="41"/>
        <v>33</v>
      </c>
      <c r="AE191" s="3" t="str">
        <f t="shared" si="39"/>
        <v>33.0 R</v>
      </c>
      <c r="AF191" t="str">
        <f>SUBSTITUTE(SUBSTITUTE(P191,"±",""),"%"," %")</f>
        <v>5 %</v>
      </c>
      <c r="AG191" t="str">
        <f t="shared" si="58"/>
        <v>1.3 V</v>
      </c>
      <c r="AI191" t="str">
        <f>SUBSTITUTE(LEFT(Q191,FIND("W,",Q191)),"W"," W @ 70 C")</f>
        <v>0.05 W @ 70 C</v>
      </c>
      <c r="AJ191" t="str">
        <f>SUBSTITUTE((SUBSTITUTE(T191,"ppm/°C","")),"/ "," to ")</f>
        <v>±200</v>
      </c>
      <c r="AK191" t="str">
        <f>LEFT(V191,FIND(" ",V191)-1)</f>
        <v>0201</v>
      </c>
      <c r="AL191" t="str">
        <f>SUBSTITUTE(SUBSTITUTE(U191,"°C ~ "," to +"),"°C"," C")</f>
        <v>-55 to +125 C</v>
      </c>
      <c r="AM191" s="2" t="str">
        <f t="shared" si="42"/>
        <v>330</v>
      </c>
      <c r="AN191" t="str">
        <f>IF(AC191="1GN","Grade 1","Grade 0")</f>
        <v>Grade 1</v>
      </c>
      <c r="AO191" s="2" t="str">
        <f t="shared" si="43"/>
        <v>33R0</v>
      </c>
      <c r="AQ191" t="s">
        <v>5289</v>
      </c>
      <c r="AR191" t="str">
        <f t="shared" si="59"/>
        <v>ERJ1GNJ330C</v>
      </c>
    </row>
    <row r="192" spans="1:44" x14ac:dyDescent="0.3">
      <c r="A192" t="s">
        <v>28</v>
      </c>
      <c r="B192" t="s">
        <v>628</v>
      </c>
      <c r="C192" t="s">
        <v>753</v>
      </c>
      <c r="D192" t="s">
        <v>754</v>
      </c>
      <c r="E192" t="s">
        <v>32</v>
      </c>
      <c r="F192" t="s">
        <v>32</v>
      </c>
      <c r="G192" t="s">
        <v>755</v>
      </c>
      <c r="H192" s="1">
        <v>36765</v>
      </c>
      <c r="I192">
        <v>0.1</v>
      </c>
      <c r="J192">
        <v>0</v>
      </c>
      <c r="K192">
        <v>1</v>
      </c>
      <c r="L192" t="s">
        <v>34</v>
      </c>
      <c r="M192" t="s">
        <v>632</v>
      </c>
      <c r="N192" t="s">
        <v>36</v>
      </c>
      <c r="O192" t="s">
        <v>198</v>
      </c>
      <c r="P192" t="s">
        <v>38</v>
      </c>
      <c r="Q192" t="s">
        <v>633</v>
      </c>
      <c r="R192" t="s">
        <v>40</v>
      </c>
      <c r="S192" t="s">
        <v>634</v>
      </c>
      <c r="T192" t="s">
        <v>243</v>
      </c>
      <c r="U192" t="s">
        <v>43</v>
      </c>
      <c r="V192" t="s">
        <v>635</v>
      </c>
      <c r="W192">
        <v>201</v>
      </c>
      <c r="X192" t="s">
        <v>636</v>
      </c>
      <c r="Y192" t="s">
        <v>637</v>
      </c>
      <c r="Z192" t="s">
        <v>638</v>
      </c>
      <c r="AA192">
        <v>2</v>
      </c>
      <c r="AB192" t="s">
        <v>41</v>
      </c>
      <c r="AC192" t="str">
        <f t="shared" si="40"/>
        <v>1GN</v>
      </c>
      <c r="AD192" s="3">
        <f t="shared" si="41"/>
        <v>36</v>
      </c>
      <c r="AE192" s="3" t="str">
        <f t="shared" si="39"/>
        <v>36.0 R</v>
      </c>
      <c r="AF192" t="str">
        <f>SUBSTITUTE(SUBSTITUTE(P192,"±",""),"%"," %")</f>
        <v>5 %</v>
      </c>
      <c r="AG192" t="str">
        <f t="shared" si="58"/>
        <v>1.3 V</v>
      </c>
      <c r="AI192" t="str">
        <f>SUBSTITUTE(LEFT(Q192,FIND("W,",Q192)),"W"," W @ 70 C")</f>
        <v>0.05 W @ 70 C</v>
      </c>
      <c r="AJ192" t="str">
        <f>SUBSTITUTE((SUBSTITUTE(T192,"ppm/°C","")),"/ "," to ")</f>
        <v>±200</v>
      </c>
      <c r="AK192" t="str">
        <f>LEFT(V192,FIND(" ",V192)-1)</f>
        <v>0201</v>
      </c>
      <c r="AL192" t="str">
        <f>SUBSTITUTE(SUBSTITUTE(U192,"°C ~ "," to +"),"°C"," C")</f>
        <v>-55 to +125 C</v>
      </c>
      <c r="AM192" s="2" t="str">
        <f t="shared" si="42"/>
        <v>360</v>
      </c>
      <c r="AN192" t="str">
        <f>IF(AC192="1GN","Grade 1","Grade 0")</f>
        <v>Grade 1</v>
      </c>
      <c r="AO192" s="2" t="str">
        <f t="shared" si="43"/>
        <v>36R0</v>
      </c>
      <c r="AQ192" t="s">
        <v>5289</v>
      </c>
      <c r="AR192" t="str">
        <f t="shared" si="59"/>
        <v>ERJ1GNJ360C</v>
      </c>
    </row>
    <row r="193" spans="1:44" x14ac:dyDescent="0.3">
      <c r="A193" t="s">
        <v>28</v>
      </c>
      <c r="B193" t="s">
        <v>628</v>
      </c>
      <c r="C193" t="s">
        <v>756</v>
      </c>
      <c r="D193" t="s">
        <v>757</v>
      </c>
      <c r="E193" t="s">
        <v>32</v>
      </c>
      <c r="F193" t="s">
        <v>32</v>
      </c>
      <c r="G193" t="s">
        <v>758</v>
      </c>
      <c r="H193" s="1">
        <v>47294</v>
      </c>
      <c r="I193">
        <v>0.1</v>
      </c>
      <c r="J193">
        <v>0</v>
      </c>
      <c r="K193">
        <v>1</v>
      </c>
      <c r="L193" t="s">
        <v>34</v>
      </c>
      <c r="M193" t="s">
        <v>632</v>
      </c>
      <c r="N193" t="s">
        <v>36</v>
      </c>
      <c r="O193" t="s">
        <v>202</v>
      </c>
      <c r="P193" t="s">
        <v>38</v>
      </c>
      <c r="Q193" t="s">
        <v>633</v>
      </c>
      <c r="R193" t="s">
        <v>40</v>
      </c>
      <c r="S193" t="s">
        <v>634</v>
      </c>
      <c r="T193" t="s">
        <v>243</v>
      </c>
      <c r="U193" t="s">
        <v>43</v>
      </c>
      <c r="V193" t="s">
        <v>635</v>
      </c>
      <c r="W193">
        <v>201</v>
      </c>
      <c r="X193" t="s">
        <v>636</v>
      </c>
      <c r="Y193" t="s">
        <v>637</v>
      </c>
      <c r="Z193" t="s">
        <v>638</v>
      </c>
      <c r="AA193">
        <v>2</v>
      </c>
      <c r="AB193" t="s">
        <v>41</v>
      </c>
      <c r="AC193" t="str">
        <f t="shared" si="40"/>
        <v>1GN</v>
      </c>
      <c r="AD193" s="3">
        <f t="shared" si="41"/>
        <v>39</v>
      </c>
      <c r="AE193" s="3" t="str">
        <f t="shared" si="39"/>
        <v>39.0 R</v>
      </c>
      <c r="AF193" t="str">
        <f>SUBSTITUTE(SUBSTITUTE(P193,"±",""),"%"," %")</f>
        <v>5 %</v>
      </c>
      <c r="AG193" t="str">
        <f t="shared" si="58"/>
        <v>1.4 V</v>
      </c>
      <c r="AI193" t="str">
        <f>SUBSTITUTE(LEFT(Q193,FIND("W,",Q193)),"W"," W @ 70 C")</f>
        <v>0.05 W @ 70 C</v>
      </c>
      <c r="AJ193" t="str">
        <f>SUBSTITUTE((SUBSTITUTE(T193,"ppm/°C","")),"/ "," to ")</f>
        <v>±200</v>
      </c>
      <c r="AK193" t="str">
        <f>LEFT(V193,FIND(" ",V193)-1)</f>
        <v>0201</v>
      </c>
      <c r="AL193" t="str">
        <f>SUBSTITUTE(SUBSTITUTE(U193,"°C ~ "," to +"),"°C"," C")</f>
        <v>-55 to +125 C</v>
      </c>
      <c r="AM193" s="2" t="str">
        <f t="shared" si="42"/>
        <v>390</v>
      </c>
      <c r="AN193" t="str">
        <f>IF(AC193="1GN","Grade 1","Grade 0")</f>
        <v>Grade 1</v>
      </c>
      <c r="AO193" s="2" t="str">
        <f t="shared" si="43"/>
        <v>39R0</v>
      </c>
      <c r="AQ193" t="s">
        <v>5289</v>
      </c>
      <c r="AR193" t="str">
        <f t="shared" si="59"/>
        <v>ERJ1GNJ390C</v>
      </c>
    </row>
    <row r="194" spans="1:44" x14ac:dyDescent="0.3">
      <c r="A194" t="s">
        <v>28</v>
      </c>
      <c r="B194" t="s">
        <v>628</v>
      </c>
      <c r="C194" t="s">
        <v>759</v>
      </c>
      <c r="D194" t="s">
        <v>760</v>
      </c>
      <c r="E194" t="s">
        <v>32</v>
      </c>
      <c r="F194" t="s">
        <v>32</v>
      </c>
      <c r="G194" t="s">
        <v>761</v>
      </c>
      <c r="H194" s="1">
        <v>35235</v>
      </c>
      <c r="I194">
        <v>0.1</v>
      </c>
      <c r="J194">
        <v>0</v>
      </c>
      <c r="K194">
        <v>1</v>
      </c>
      <c r="L194" t="s">
        <v>34</v>
      </c>
      <c r="M194" t="s">
        <v>632</v>
      </c>
      <c r="N194" t="s">
        <v>36</v>
      </c>
      <c r="O194" t="s">
        <v>206</v>
      </c>
      <c r="P194" t="s">
        <v>38</v>
      </c>
      <c r="Q194" t="s">
        <v>633</v>
      </c>
      <c r="R194" t="s">
        <v>40</v>
      </c>
      <c r="S194" t="s">
        <v>634</v>
      </c>
      <c r="T194" t="s">
        <v>243</v>
      </c>
      <c r="U194" t="s">
        <v>43</v>
      </c>
      <c r="V194" t="s">
        <v>635</v>
      </c>
      <c r="W194">
        <v>201</v>
      </c>
      <c r="X194" t="s">
        <v>636</v>
      </c>
      <c r="Y194" t="s">
        <v>637</v>
      </c>
      <c r="Z194" t="s">
        <v>638</v>
      </c>
      <c r="AA194">
        <v>2</v>
      </c>
      <c r="AB194" t="s">
        <v>41</v>
      </c>
      <c r="AC194" t="str">
        <f t="shared" si="40"/>
        <v>1GN</v>
      </c>
      <c r="AD194" s="3">
        <f t="shared" si="41"/>
        <v>43</v>
      </c>
      <c r="AE194" s="3" t="str">
        <f t="shared" si="39"/>
        <v>43.0 R</v>
      </c>
      <c r="AF194" t="str">
        <f>SUBSTITUTE(SUBSTITUTE(P194,"±",""),"%"," %")</f>
        <v>5 %</v>
      </c>
      <c r="AG194" t="str">
        <f t="shared" si="58"/>
        <v>1.5 V</v>
      </c>
      <c r="AI194" t="str">
        <f>SUBSTITUTE(LEFT(Q194,FIND("W,",Q194)),"W"," W @ 70 C")</f>
        <v>0.05 W @ 70 C</v>
      </c>
      <c r="AJ194" t="str">
        <f>SUBSTITUTE((SUBSTITUTE(T194,"ppm/°C","")),"/ "," to ")</f>
        <v>±200</v>
      </c>
      <c r="AK194" t="str">
        <f>LEFT(V194,FIND(" ",V194)-1)</f>
        <v>0201</v>
      </c>
      <c r="AL194" t="str">
        <f>SUBSTITUTE(SUBSTITUTE(U194,"°C ~ "," to +"),"°C"," C")</f>
        <v>-55 to +125 C</v>
      </c>
      <c r="AM194" s="2" t="str">
        <f t="shared" si="42"/>
        <v>430</v>
      </c>
      <c r="AN194" t="str">
        <f>IF(AC194="1GN","Grade 1","Grade 0")</f>
        <v>Grade 1</v>
      </c>
      <c r="AO194" s="2" t="str">
        <f t="shared" si="43"/>
        <v>43R0</v>
      </c>
      <c r="AQ194" t="s">
        <v>5289</v>
      </c>
      <c r="AR194" t="str">
        <f t="shared" si="59"/>
        <v>ERJ1GNJ430C</v>
      </c>
    </row>
    <row r="195" spans="1:44" x14ac:dyDescent="0.3">
      <c r="A195" t="s">
        <v>28</v>
      </c>
      <c r="B195" t="s">
        <v>628</v>
      </c>
      <c r="C195" t="s">
        <v>762</v>
      </c>
      <c r="D195" t="s">
        <v>763</v>
      </c>
      <c r="E195" t="s">
        <v>32</v>
      </c>
      <c r="F195" t="s">
        <v>32</v>
      </c>
      <c r="G195" t="s">
        <v>764</v>
      </c>
      <c r="H195" s="1">
        <v>61670</v>
      </c>
      <c r="I195">
        <v>0.1</v>
      </c>
      <c r="J195">
        <v>0</v>
      </c>
      <c r="K195">
        <v>1</v>
      </c>
      <c r="L195" t="s">
        <v>34</v>
      </c>
      <c r="M195" t="s">
        <v>632</v>
      </c>
      <c r="N195" t="s">
        <v>36</v>
      </c>
      <c r="O195" t="s">
        <v>210</v>
      </c>
      <c r="P195" t="s">
        <v>38</v>
      </c>
      <c r="Q195" t="s">
        <v>633</v>
      </c>
      <c r="R195" t="s">
        <v>40</v>
      </c>
      <c r="S195" t="s">
        <v>634</v>
      </c>
      <c r="T195" t="s">
        <v>243</v>
      </c>
      <c r="U195" t="s">
        <v>43</v>
      </c>
      <c r="V195" t="s">
        <v>635</v>
      </c>
      <c r="W195">
        <v>201</v>
      </c>
      <c r="X195" t="s">
        <v>636</v>
      </c>
      <c r="Y195" t="s">
        <v>637</v>
      </c>
      <c r="Z195" t="s">
        <v>638</v>
      </c>
      <c r="AA195">
        <v>2</v>
      </c>
      <c r="AB195" t="s">
        <v>41</v>
      </c>
      <c r="AC195" t="str">
        <f t="shared" si="40"/>
        <v>1GN</v>
      </c>
      <c r="AD195" s="3">
        <f t="shared" si="41"/>
        <v>47</v>
      </c>
      <c r="AE195" s="3" t="str">
        <f t="shared" si="39"/>
        <v>47.0 R</v>
      </c>
      <c r="AF195" t="str">
        <f>SUBSTITUTE(SUBSTITUTE(P195,"±",""),"%"," %")</f>
        <v>5 %</v>
      </c>
      <c r="AG195" t="str">
        <f t="shared" si="58"/>
        <v>1.5 V</v>
      </c>
      <c r="AI195" t="str">
        <f>SUBSTITUTE(LEFT(Q195,FIND("W,",Q195)),"W"," W @ 70 C")</f>
        <v>0.05 W @ 70 C</v>
      </c>
      <c r="AJ195" t="str">
        <f>SUBSTITUTE((SUBSTITUTE(T195,"ppm/°C","")),"/ "," to ")</f>
        <v>±200</v>
      </c>
      <c r="AK195" t="str">
        <f>LEFT(V195,FIND(" ",V195)-1)</f>
        <v>0201</v>
      </c>
      <c r="AL195" t="str">
        <f>SUBSTITUTE(SUBSTITUTE(U195,"°C ~ "," to +"),"°C"," C")</f>
        <v>-55 to +125 C</v>
      </c>
      <c r="AM195" s="2" t="str">
        <f t="shared" si="42"/>
        <v>470</v>
      </c>
      <c r="AN195" t="str">
        <f>IF(AC195="1GN","Grade 1","Grade 0")</f>
        <v>Grade 1</v>
      </c>
      <c r="AO195" s="2" t="str">
        <f t="shared" si="43"/>
        <v>47R0</v>
      </c>
      <c r="AQ195" t="s">
        <v>5289</v>
      </c>
      <c r="AR195" t="str">
        <f t="shared" si="59"/>
        <v>ERJ1GNJ470C</v>
      </c>
    </row>
    <row r="196" spans="1:44" x14ac:dyDescent="0.3">
      <c r="A196" t="s">
        <v>41</v>
      </c>
      <c r="B196" t="s">
        <v>687</v>
      </c>
      <c r="C196" t="s">
        <v>765</v>
      </c>
      <c r="D196" t="s">
        <v>766</v>
      </c>
      <c r="E196" t="s">
        <v>32</v>
      </c>
      <c r="F196" t="s">
        <v>32</v>
      </c>
      <c r="G196" t="s">
        <v>690</v>
      </c>
      <c r="H196">
        <v>0</v>
      </c>
      <c r="I196" t="s">
        <v>36</v>
      </c>
      <c r="J196">
        <v>0</v>
      </c>
      <c r="K196">
        <v>0</v>
      </c>
      <c r="L196" t="s">
        <v>50</v>
      </c>
      <c r="M196" t="s">
        <v>632</v>
      </c>
      <c r="N196" t="s">
        <v>36</v>
      </c>
      <c r="O196" t="s">
        <v>210</v>
      </c>
      <c r="P196" t="s">
        <v>38</v>
      </c>
      <c r="Q196" t="s">
        <v>633</v>
      </c>
      <c r="R196" t="s">
        <v>40</v>
      </c>
      <c r="S196" t="s">
        <v>634</v>
      </c>
      <c r="T196" t="s">
        <v>243</v>
      </c>
      <c r="U196" t="s">
        <v>43</v>
      </c>
      <c r="V196" t="s">
        <v>635</v>
      </c>
      <c r="W196">
        <v>201</v>
      </c>
      <c r="X196" t="s">
        <v>636</v>
      </c>
      <c r="Y196" t="s">
        <v>637</v>
      </c>
      <c r="Z196" t="s">
        <v>638</v>
      </c>
      <c r="AA196">
        <v>2</v>
      </c>
      <c r="AB196" t="s">
        <v>41</v>
      </c>
      <c r="AC196" t="str">
        <f t="shared" si="40"/>
        <v>1GN</v>
      </c>
      <c r="AD196" s="3">
        <f t="shared" si="41"/>
        <v>47</v>
      </c>
      <c r="AE196" s="3" t="str">
        <f t="shared" ref="AE196:AE259" si="60">IF(AD196&gt;9999999,AD196/1000000&amp;" M",IF(AD196&gt;999999,AD196/1000000&amp;" M",IF(AD196&gt;99999,AD196/1000&amp;" K",IF(AD196&gt;9999,TEXT(AD196/1000,"0.0")&amp;" K",IF(AD196&gt;999,TEXT(AD196/1000,"0.00")&amp;" K",IF(AD196&gt;99,AD196/1&amp;" R",IF(AD196&gt;=10,TEXT(AD196,"00.0")&amp;" R",TEXT(AD196,"0.00")&amp;" R")))))))</f>
        <v>47.0 R</v>
      </c>
      <c r="AF196" t="str">
        <f>SUBSTITUTE(SUBSTITUTE(P196,"±",""),"%"," %")</f>
        <v>5 %</v>
      </c>
      <c r="AG196" t="str">
        <f t="shared" si="58"/>
        <v>1.5 V</v>
      </c>
      <c r="AI196" t="str">
        <f>SUBSTITUTE(LEFT(Q196,FIND("W,",Q196)),"W"," W @ 70 C")</f>
        <v>0.05 W @ 70 C</v>
      </c>
      <c r="AJ196" t="str">
        <f>SUBSTITUTE((SUBSTITUTE(T196,"ppm/°C","")),"/ "," to ")</f>
        <v>±200</v>
      </c>
      <c r="AK196" t="str">
        <f>LEFT(V196,FIND(" ",V196)-1)</f>
        <v>0201</v>
      </c>
      <c r="AL196" t="str">
        <f>SUBSTITUTE(SUBSTITUTE(U196,"°C ~ "," to +"),"°C"," C")</f>
        <v>-55 to +125 C</v>
      </c>
      <c r="AM196" s="2" t="str">
        <f t="shared" si="42"/>
        <v>470</v>
      </c>
      <c r="AN196" t="str">
        <f>IF(AC196="1GN","Grade 1","Grade 0")</f>
        <v>Grade 1</v>
      </c>
      <c r="AO196" s="2" t="str">
        <f t="shared" si="43"/>
        <v>47R0</v>
      </c>
      <c r="AQ196" t="s">
        <v>5289</v>
      </c>
      <c r="AR196" t="str">
        <f t="shared" si="59"/>
        <v>ERJ1GNJ470E</v>
      </c>
    </row>
    <row r="197" spans="1:44" x14ac:dyDescent="0.3">
      <c r="A197" t="s">
        <v>28</v>
      </c>
      <c r="B197" t="s">
        <v>628</v>
      </c>
      <c r="C197" t="s">
        <v>767</v>
      </c>
      <c r="D197" t="s">
        <v>768</v>
      </c>
      <c r="E197" t="s">
        <v>32</v>
      </c>
      <c r="F197" t="s">
        <v>32</v>
      </c>
      <c r="G197" t="s">
        <v>769</v>
      </c>
      <c r="H197" s="1">
        <v>86684</v>
      </c>
      <c r="I197">
        <v>0.1</v>
      </c>
      <c r="J197">
        <v>0</v>
      </c>
      <c r="K197">
        <v>1</v>
      </c>
      <c r="L197" t="s">
        <v>34</v>
      </c>
      <c r="M197" t="s">
        <v>632</v>
      </c>
      <c r="N197" t="s">
        <v>36</v>
      </c>
      <c r="O197" t="s">
        <v>214</v>
      </c>
      <c r="P197" t="s">
        <v>38</v>
      </c>
      <c r="Q197" t="s">
        <v>633</v>
      </c>
      <c r="R197" t="s">
        <v>40</v>
      </c>
      <c r="S197" t="s">
        <v>634</v>
      </c>
      <c r="T197" t="s">
        <v>243</v>
      </c>
      <c r="U197" t="s">
        <v>43</v>
      </c>
      <c r="V197" t="s">
        <v>635</v>
      </c>
      <c r="W197">
        <v>201</v>
      </c>
      <c r="X197" t="s">
        <v>636</v>
      </c>
      <c r="Y197" t="s">
        <v>637</v>
      </c>
      <c r="Z197" t="s">
        <v>638</v>
      </c>
      <c r="AA197">
        <v>2</v>
      </c>
      <c r="AB197" t="s">
        <v>41</v>
      </c>
      <c r="AC197" t="str">
        <f t="shared" si="40"/>
        <v>1GN</v>
      </c>
      <c r="AD197" s="3">
        <f t="shared" si="41"/>
        <v>51</v>
      </c>
      <c r="AE197" s="3" t="str">
        <f t="shared" si="60"/>
        <v>51.0 R</v>
      </c>
      <c r="AF197" t="str">
        <f>SUBSTITUTE(SUBSTITUTE(P197,"±",""),"%"," %")</f>
        <v>5 %</v>
      </c>
      <c r="AG197" t="str">
        <f t="shared" si="58"/>
        <v>1.6 V</v>
      </c>
      <c r="AI197" t="str">
        <f>SUBSTITUTE(LEFT(Q197,FIND("W,",Q197)),"W"," W @ 70 C")</f>
        <v>0.05 W @ 70 C</v>
      </c>
      <c r="AJ197" t="str">
        <f>SUBSTITUTE((SUBSTITUTE(T197,"ppm/°C","")),"/ "," to ")</f>
        <v>±200</v>
      </c>
      <c r="AK197" t="str">
        <f>LEFT(V197,FIND(" ",V197)-1)</f>
        <v>0201</v>
      </c>
      <c r="AL197" t="str">
        <f>SUBSTITUTE(SUBSTITUTE(U197,"°C ~ "," to +"),"°C"," C")</f>
        <v>-55 to +125 C</v>
      </c>
      <c r="AM197" s="2" t="str">
        <f t="shared" si="42"/>
        <v>510</v>
      </c>
      <c r="AN197" t="str">
        <f>IF(AC197="1GN","Grade 1","Grade 0")</f>
        <v>Grade 1</v>
      </c>
      <c r="AO197" s="2" t="str">
        <f t="shared" si="43"/>
        <v>51R0</v>
      </c>
      <c r="AQ197" t="s">
        <v>5289</v>
      </c>
      <c r="AR197" t="str">
        <f t="shared" si="59"/>
        <v>ERJ1GNJ510C</v>
      </c>
    </row>
    <row r="198" spans="1:44" x14ac:dyDescent="0.3">
      <c r="A198" t="s">
        <v>28</v>
      </c>
      <c r="B198" t="s">
        <v>628</v>
      </c>
      <c r="C198" t="s">
        <v>770</v>
      </c>
      <c r="D198" t="s">
        <v>771</v>
      </c>
      <c r="E198" t="s">
        <v>32</v>
      </c>
      <c r="F198" t="s">
        <v>32</v>
      </c>
      <c r="G198" t="s">
        <v>772</v>
      </c>
      <c r="H198" s="1">
        <v>52207</v>
      </c>
      <c r="I198">
        <v>0.1</v>
      </c>
      <c r="J198">
        <v>0</v>
      </c>
      <c r="K198">
        <v>1</v>
      </c>
      <c r="L198" t="s">
        <v>34</v>
      </c>
      <c r="M198" t="s">
        <v>632</v>
      </c>
      <c r="N198" t="s">
        <v>36</v>
      </c>
      <c r="O198" t="s">
        <v>218</v>
      </c>
      <c r="P198" t="s">
        <v>38</v>
      </c>
      <c r="Q198" t="s">
        <v>633</v>
      </c>
      <c r="R198" t="s">
        <v>40</v>
      </c>
      <c r="S198" t="s">
        <v>634</v>
      </c>
      <c r="T198" t="s">
        <v>243</v>
      </c>
      <c r="U198" t="s">
        <v>43</v>
      </c>
      <c r="V198" t="s">
        <v>635</v>
      </c>
      <c r="W198">
        <v>201</v>
      </c>
      <c r="X198" t="s">
        <v>636</v>
      </c>
      <c r="Y198" t="s">
        <v>637</v>
      </c>
      <c r="Z198" t="s">
        <v>638</v>
      </c>
      <c r="AA198">
        <v>2</v>
      </c>
      <c r="AB198" t="s">
        <v>41</v>
      </c>
      <c r="AC198" t="str">
        <f t="shared" ref="AC198:AC261" si="61">MID(D198,5,3)</f>
        <v>1GN</v>
      </c>
      <c r="AD198" s="3">
        <f t="shared" ref="AD198:AD261" si="62">IF(IFERROR(FIND("MOhms",O198),0)&gt;0,LEFT(O198,FIND("MOhms",O198)-1)*1000000,IF(IFERROR(FIND("kOhms",O198),0)&gt;0,LEFT(O198,FIND("kOhms",O198)-1)*1000,IF(IFERROR(FIND("Ohms",O198),0)&gt;0,LEFT(O198,FIND("Ohms",O198)-1)*1,"NOT FOUND")))</f>
        <v>56</v>
      </c>
      <c r="AE198" s="3" t="str">
        <f t="shared" si="60"/>
        <v>56.0 R</v>
      </c>
      <c r="AF198" t="str">
        <f>SUBSTITUTE(SUBSTITUTE(P198,"±",""),"%"," %")</f>
        <v>5 %</v>
      </c>
      <c r="AG198" t="str">
        <f t="shared" si="58"/>
        <v>1.7 V</v>
      </c>
      <c r="AI198" t="str">
        <f>SUBSTITUTE(LEFT(Q198,FIND("W,",Q198)),"W"," W @ 70 C")</f>
        <v>0.05 W @ 70 C</v>
      </c>
      <c r="AJ198" t="str">
        <f>SUBSTITUTE((SUBSTITUTE(T198,"ppm/°C","")),"/ "," to ")</f>
        <v>±200</v>
      </c>
      <c r="AK198" t="str">
        <f>LEFT(V198,FIND(" ",V198)-1)</f>
        <v>0201</v>
      </c>
      <c r="AL198" t="str">
        <f>SUBSTITUTE(SUBSTITUTE(U198,"°C ~ "," to +"),"°C"," C")</f>
        <v>-55 to +125 C</v>
      </c>
      <c r="AM198" s="2" t="str">
        <f t="shared" ref="AM198:AM261" si="63">IF(AD198&gt;9999999,AD198/1000000&amp;"6",IF(AD198&gt;999999,AD198/100000&amp;"5",IF(AD198&gt;99999,AD198/10000&amp;"4",IF(AD198&gt;9999,AD198/1000&amp;"3",IF(AD198&gt;999,AD198/100&amp;"2",IF(AD198&gt;99,AD198/10&amp;"1",IF(AD198&gt;=10,AD198/1&amp;"0",LEFT(SUBSTITUTE(TEXT(AD198,"0.000"),".","R"),3))))))))</f>
        <v>560</v>
      </c>
      <c r="AN198" t="str">
        <f>IF(AC198="1GN","Grade 1","Grade 0")</f>
        <v>Grade 1</v>
      </c>
      <c r="AO198" s="2" t="str">
        <f t="shared" ref="AO198:AO261" si="64">IF(AD198&gt;9999999,AD198/100000&amp;"5",IF(AD198&gt;999999,AD198/10000&amp;"4",IF(AD198&gt;99999,AD198/1000&amp;"3",IF(AD198&gt;9999,AD198/100&amp;"2",IF(AD198&gt;999,AD198/10&amp;"1",IF(AD198&gt;99,AD198/1&amp;"R",IF(AD198&gt;=10,AD198/1&amp;"R0",LEFT(SUBSTITUTE(TEXT(AD198,"0.000"),".","R"),4))))))))</f>
        <v>56R0</v>
      </c>
      <c r="AQ198" t="s">
        <v>5289</v>
      </c>
      <c r="AR198" t="str">
        <f t="shared" si="59"/>
        <v>ERJ1GNJ560C</v>
      </c>
    </row>
    <row r="199" spans="1:44" x14ac:dyDescent="0.3">
      <c r="A199" t="s">
        <v>28</v>
      </c>
      <c r="B199" t="s">
        <v>628</v>
      </c>
      <c r="C199" t="s">
        <v>773</v>
      </c>
      <c r="D199" t="s">
        <v>774</v>
      </c>
      <c r="E199" t="s">
        <v>32</v>
      </c>
      <c r="F199" t="s">
        <v>32</v>
      </c>
      <c r="G199" t="s">
        <v>775</v>
      </c>
      <c r="H199" s="1">
        <v>4888</v>
      </c>
      <c r="I199">
        <v>0.1</v>
      </c>
      <c r="J199">
        <v>0</v>
      </c>
      <c r="K199">
        <v>1</v>
      </c>
      <c r="L199" t="s">
        <v>34</v>
      </c>
      <c r="M199" t="s">
        <v>632</v>
      </c>
      <c r="N199" t="s">
        <v>36</v>
      </c>
      <c r="O199" t="s">
        <v>222</v>
      </c>
      <c r="P199" t="s">
        <v>38</v>
      </c>
      <c r="Q199" t="s">
        <v>633</v>
      </c>
      <c r="R199" t="s">
        <v>40</v>
      </c>
      <c r="S199" t="s">
        <v>634</v>
      </c>
      <c r="T199" t="s">
        <v>243</v>
      </c>
      <c r="U199" t="s">
        <v>43</v>
      </c>
      <c r="V199" t="s">
        <v>635</v>
      </c>
      <c r="W199">
        <v>201</v>
      </c>
      <c r="X199" t="s">
        <v>636</v>
      </c>
      <c r="Y199" t="s">
        <v>637</v>
      </c>
      <c r="Z199" t="s">
        <v>638</v>
      </c>
      <c r="AA199">
        <v>2</v>
      </c>
      <c r="AB199" t="s">
        <v>41</v>
      </c>
      <c r="AC199" t="str">
        <f t="shared" si="61"/>
        <v>1GN</v>
      </c>
      <c r="AD199" s="3">
        <f t="shared" si="62"/>
        <v>62</v>
      </c>
      <c r="AE199" s="3" t="str">
        <f t="shared" si="60"/>
        <v>62.0 R</v>
      </c>
      <c r="AF199" t="str">
        <f>SUBSTITUTE(SUBSTITUTE(P199,"±",""),"%"," %")</f>
        <v>5 %</v>
      </c>
      <c r="AG199" t="str">
        <f t="shared" si="58"/>
        <v>1.8 V</v>
      </c>
      <c r="AI199" t="str">
        <f>SUBSTITUTE(LEFT(Q199,FIND("W,",Q199)),"W"," W @ 70 C")</f>
        <v>0.05 W @ 70 C</v>
      </c>
      <c r="AJ199" t="str">
        <f>SUBSTITUTE((SUBSTITUTE(T199,"ppm/°C","")),"/ "," to ")</f>
        <v>±200</v>
      </c>
      <c r="AK199" t="str">
        <f>LEFT(V199,FIND(" ",V199)-1)</f>
        <v>0201</v>
      </c>
      <c r="AL199" t="str">
        <f>SUBSTITUTE(SUBSTITUTE(U199,"°C ~ "," to +"),"°C"," C")</f>
        <v>-55 to +125 C</v>
      </c>
      <c r="AM199" s="2" t="str">
        <f t="shared" si="63"/>
        <v>620</v>
      </c>
      <c r="AN199" t="str">
        <f>IF(AC199="1GN","Grade 1","Grade 0")</f>
        <v>Grade 1</v>
      </c>
      <c r="AO199" s="2" t="str">
        <f t="shared" si="64"/>
        <v>62R0</v>
      </c>
      <c r="AQ199" t="s">
        <v>5289</v>
      </c>
      <c r="AR199" t="str">
        <f t="shared" si="59"/>
        <v>ERJ1GNJ620C</v>
      </c>
    </row>
    <row r="200" spans="1:44" x14ac:dyDescent="0.3">
      <c r="A200" t="s">
        <v>28</v>
      </c>
      <c r="B200" t="s">
        <v>628</v>
      </c>
      <c r="C200" t="s">
        <v>776</v>
      </c>
      <c r="D200" t="s">
        <v>777</v>
      </c>
      <c r="E200" t="s">
        <v>32</v>
      </c>
      <c r="F200" t="s">
        <v>32</v>
      </c>
      <c r="G200" t="s">
        <v>778</v>
      </c>
      <c r="H200" s="1">
        <v>5229</v>
      </c>
      <c r="I200">
        <v>0.1</v>
      </c>
      <c r="J200">
        <v>0</v>
      </c>
      <c r="K200">
        <v>1</v>
      </c>
      <c r="L200" t="s">
        <v>34</v>
      </c>
      <c r="M200" t="s">
        <v>632</v>
      </c>
      <c r="N200" t="s">
        <v>36</v>
      </c>
      <c r="O200" t="s">
        <v>226</v>
      </c>
      <c r="P200" t="s">
        <v>38</v>
      </c>
      <c r="Q200" t="s">
        <v>633</v>
      </c>
      <c r="R200" t="s">
        <v>40</v>
      </c>
      <c r="S200" t="s">
        <v>634</v>
      </c>
      <c r="T200" t="s">
        <v>243</v>
      </c>
      <c r="U200" t="s">
        <v>43</v>
      </c>
      <c r="V200" t="s">
        <v>635</v>
      </c>
      <c r="W200">
        <v>201</v>
      </c>
      <c r="X200" t="s">
        <v>636</v>
      </c>
      <c r="Y200" t="s">
        <v>637</v>
      </c>
      <c r="Z200" t="s">
        <v>638</v>
      </c>
      <c r="AA200">
        <v>2</v>
      </c>
      <c r="AB200" t="s">
        <v>41</v>
      </c>
      <c r="AC200" t="str">
        <f t="shared" si="61"/>
        <v>1GN</v>
      </c>
      <c r="AD200" s="3">
        <f t="shared" si="62"/>
        <v>68</v>
      </c>
      <c r="AE200" s="3" t="str">
        <f t="shared" si="60"/>
        <v>68.0 R</v>
      </c>
      <c r="AF200" t="str">
        <f>SUBSTITUTE(SUBSTITUTE(P200,"±",""),"%"," %")</f>
        <v>5 %</v>
      </c>
      <c r="AG200" t="str">
        <f t="shared" si="58"/>
        <v>1.8 V</v>
      </c>
      <c r="AI200" t="str">
        <f>SUBSTITUTE(LEFT(Q200,FIND("W,",Q200)),"W"," W @ 70 C")</f>
        <v>0.05 W @ 70 C</v>
      </c>
      <c r="AJ200" t="str">
        <f>SUBSTITUTE((SUBSTITUTE(T200,"ppm/°C","")),"/ "," to ")</f>
        <v>±200</v>
      </c>
      <c r="AK200" t="str">
        <f>LEFT(V200,FIND(" ",V200)-1)</f>
        <v>0201</v>
      </c>
      <c r="AL200" t="str">
        <f>SUBSTITUTE(SUBSTITUTE(U200,"°C ~ "," to +"),"°C"," C")</f>
        <v>-55 to +125 C</v>
      </c>
      <c r="AM200" s="2" t="str">
        <f t="shared" si="63"/>
        <v>680</v>
      </c>
      <c r="AN200" t="str">
        <f>IF(AC200="1GN","Grade 1","Grade 0")</f>
        <v>Grade 1</v>
      </c>
      <c r="AO200" s="2" t="str">
        <f t="shared" si="64"/>
        <v>68R0</v>
      </c>
      <c r="AQ200" t="s">
        <v>5289</v>
      </c>
      <c r="AR200" t="str">
        <f t="shared" si="59"/>
        <v>ERJ1GNJ680C</v>
      </c>
    </row>
    <row r="201" spans="1:44" x14ac:dyDescent="0.3">
      <c r="A201" t="s">
        <v>28</v>
      </c>
      <c r="B201" t="s">
        <v>628</v>
      </c>
      <c r="C201" t="s">
        <v>779</v>
      </c>
      <c r="D201" t="s">
        <v>780</v>
      </c>
      <c r="E201" t="s">
        <v>32</v>
      </c>
      <c r="F201" t="s">
        <v>32</v>
      </c>
      <c r="G201" t="s">
        <v>781</v>
      </c>
      <c r="H201" s="1">
        <v>72077</v>
      </c>
      <c r="I201">
        <v>0.1</v>
      </c>
      <c r="J201">
        <v>0</v>
      </c>
      <c r="K201">
        <v>1</v>
      </c>
      <c r="L201" t="s">
        <v>34</v>
      </c>
      <c r="M201" t="s">
        <v>632</v>
      </c>
      <c r="N201" t="s">
        <v>36</v>
      </c>
      <c r="O201" t="s">
        <v>230</v>
      </c>
      <c r="P201" t="s">
        <v>38</v>
      </c>
      <c r="Q201" t="s">
        <v>633</v>
      </c>
      <c r="R201" t="s">
        <v>40</v>
      </c>
      <c r="S201" t="s">
        <v>634</v>
      </c>
      <c r="T201" t="s">
        <v>243</v>
      </c>
      <c r="U201" t="s">
        <v>43</v>
      </c>
      <c r="V201" t="s">
        <v>635</v>
      </c>
      <c r="W201">
        <v>201</v>
      </c>
      <c r="X201" t="s">
        <v>636</v>
      </c>
      <c r="Y201" t="s">
        <v>637</v>
      </c>
      <c r="Z201" t="s">
        <v>638</v>
      </c>
      <c r="AA201">
        <v>2</v>
      </c>
      <c r="AB201" t="s">
        <v>41</v>
      </c>
      <c r="AC201" t="str">
        <f t="shared" si="61"/>
        <v>1GN</v>
      </c>
      <c r="AD201" s="3">
        <f t="shared" si="62"/>
        <v>75</v>
      </c>
      <c r="AE201" s="3" t="str">
        <f t="shared" si="60"/>
        <v>75.0 R</v>
      </c>
      <c r="AF201" t="str">
        <f>SUBSTITUTE(SUBSTITUTE(P201,"±",""),"%"," %")</f>
        <v>5 %</v>
      </c>
      <c r="AG201" t="str">
        <f t="shared" si="58"/>
        <v>1.9 V</v>
      </c>
      <c r="AI201" t="str">
        <f>SUBSTITUTE(LEFT(Q201,FIND("W,",Q201)),"W"," W @ 70 C")</f>
        <v>0.05 W @ 70 C</v>
      </c>
      <c r="AJ201" t="str">
        <f>SUBSTITUTE((SUBSTITUTE(T201,"ppm/°C","")),"/ "," to ")</f>
        <v>±200</v>
      </c>
      <c r="AK201" t="str">
        <f>LEFT(V201,FIND(" ",V201)-1)</f>
        <v>0201</v>
      </c>
      <c r="AL201" t="str">
        <f>SUBSTITUTE(SUBSTITUTE(U201,"°C ~ "," to +"),"°C"," C")</f>
        <v>-55 to +125 C</v>
      </c>
      <c r="AM201" s="2" t="str">
        <f t="shared" si="63"/>
        <v>750</v>
      </c>
      <c r="AN201" t="str">
        <f>IF(AC201="1GN","Grade 1","Grade 0")</f>
        <v>Grade 1</v>
      </c>
      <c r="AO201" s="2" t="str">
        <f t="shared" si="64"/>
        <v>75R0</v>
      </c>
      <c r="AQ201" t="s">
        <v>5289</v>
      </c>
      <c r="AR201" t="str">
        <f t="shared" si="59"/>
        <v>ERJ1GNJ750C</v>
      </c>
    </row>
    <row r="202" spans="1:44" x14ac:dyDescent="0.3">
      <c r="A202" t="s">
        <v>28</v>
      </c>
      <c r="B202" t="s">
        <v>628</v>
      </c>
      <c r="C202" t="s">
        <v>782</v>
      </c>
      <c r="D202" t="s">
        <v>783</v>
      </c>
      <c r="E202" t="s">
        <v>32</v>
      </c>
      <c r="F202" t="s">
        <v>32</v>
      </c>
      <c r="G202" t="s">
        <v>784</v>
      </c>
      <c r="H202" s="1">
        <v>23628</v>
      </c>
      <c r="I202">
        <v>0.1</v>
      </c>
      <c r="J202">
        <v>0</v>
      </c>
      <c r="K202">
        <v>1</v>
      </c>
      <c r="L202" t="s">
        <v>34</v>
      </c>
      <c r="M202" t="s">
        <v>632</v>
      </c>
      <c r="N202" t="s">
        <v>36</v>
      </c>
      <c r="O202" t="s">
        <v>234</v>
      </c>
      <c r="P202" t="s">
        <v>38</v>
      </c>
      <c r="Q202" t="s">
        <v>633</v>
      </c>
      <c r="R202" t="s">
        <v>40</v>
      </c>
      <c r="S202" t="s">
        <v>634</v>
      </c>
      <c r="T202" t="s">
        <v>243</v>
      </c>
      <c r="U202" t="s">
        <v>43</v>
      </c>
      <c r="V202" t="s">
        <v>635</v>
      </c>
      <c r="W202">
        <v>201</v>
      </c>
      <c r="X202" t="s">
        <v>636</v>
      </c>
      <c r="Y202" t="s">
        <v>637</v>
      </c>
      <c r="Z202" t="s">
        <v>638</v>
      </c>
      <c r="AA202">
        <v>2</v>
      </c>
      <c r="AB202" t="s">
        <v>41</v>
      </c>
      <c r="AC202" t="str">
        <f t="shared" si="61"/>
        <v>1GN</v>
      </c>
      <c r="AD202" s="3">
        <f t="shared" si="62"/>
        <v>82</v>
      </c>
      <c r="AE202" s="3" t="str">
        <f t="shared" si="60"/>
        <v>82.0 R</v>
      </c>
      <c r="AF202" t="str">
        <f>SUBSTITUTE(SUBSTITUTE(P202,"±",""),"%"," %")</f>
        <v>5 %</v>
      </c>
      <c r="AG202" t="str">
        <f t="shared" si="58"/>
        <v>2 V</v>
      </c>
      <c r="AI202" t="str">
        <f>SUBSTITUTE(LEFT(Q202,FIND("W,",Q202)),"W"," W @ 70 C")</f>
        <v>0.05 W @ 70 C</v>
      </c>
      <c r="AJ202" t="str">
        <f>SUBSTITUTE((SUBSTITUTE(T202,"ppm/°C","")),"/ "," to ")</f>
        <v>±200</v>
      </c>
      <c r="AK202" t="str">
        <f>LEFT(V202,FIND(" ",V202)-1)</f>
        <v>0201</v>
      </c>
      <c r="AL202" t="str">
        <f>SUBSTITUTE(SUBSTITUTE(U202,"°C ~ "," to +"),"°C"," C")</f>
        <v>-55 to +125 C</v>
      </c>
      <c r="AM202" s="2" t="str">
        <f t="shared" si="63"/>
        <v>820</v>
      </c>
      <c r="AN202" t="str">
        <f>IF(AC202="1GN","Grade 1","Grade 0")</f>
        <v>Grade 1</v>
      </c>
      <c r="AO202" s="2" t="str">
        <f t="shared" si="64"/>
        <v>82R0</v>
      </c>
      <c r="AQ202" t="s">
        <v>5289</v>
      </c>
      <c r="AR202" t="str">
        <f t="shared" si="59"/>
        <v>ERJ1GNJ820C</v>
      </c>
    </row>
    <row r="203" spans="1:44" x14ac:dyDescent="0.3">
      <c r="A203" t="s">
        <v>28</v>
      </c>
      <c r="B203" t="s">
        <v>628</v>
      </c>
      <c r="C203" t="s">
        <v>785</v>
      </c>
      <c r="D203" t="s">
        <v>786</v>
      </c>
      <c r="E203" t="s">
        <v>32</v>
      </c>
      <c r="F203" t="s">
        <v>32</v>
      </c>
      <c r="G203" t="s">
        <v>787</v>
      </c>
      <c r="H203" s="1">
        <v>55024</v>
      </c>
      <c r="I203">
        <v>0.1</v>
      </c>
      <c r="J203">
        <v>0</v>
      </c>
      <c r="K203">
        <v>1</v>
      </c>
      <c r="L203" t="s">
        <v>34</v>
      </c>
      <c r="M203" t="s">
        <v>632</v>
      </c>
      <c r="N203" t="s">
        <v>36</v>
      </c>
      <c r="O203" t="s">
        <v>238</v>
      </c>
      <c r="P203" t="s">
        <v>38</v>
      </c>
      <c r="Q203" t="s">
        <v>633</v>
      </c>
      <c r="R203" t="s">
        <v>40</v>
      </c>
      <c r="S203" t="s">
        <v>634</v>
      </c>
      <c r="T203" t="s">
        <v>243</v>
      </c>
      <c r="U203" t="s">
        <v>43</v>
      </c>
      <c r="V203" t="s">
        <v>635</v>
      </c>
      <c r="W203">
        <v>201</v>
      </c>
      <c r="X203" t="s">
        <v>636</v>
      </c>
      <c r="Y203" t="s">
        <v>637</v>
      </c>
      <c r="Z203" t="s">
        <v>638</v>
      </c>
      <c r="AA203">
        <v>2</v>
      </c>
      <c r="AB203" t="s">
        <v>41</v>
      </c>
      <c r="AC203" t="str">
        <f t="shared" si="61"/>
        <v>1GN</v>
      </c>
      <c r="AD203" s="3">
        <f t="shared" si="62"/>
        <v>91</v>
      </c>
      <c r="AE203" s="3" t="str">
        <f t="shared" si="60"/>
        <v>91.0 R</v>
      </c>
      <c r="AF203" t="str">
        <f>SUBSTITUTE(SUBSTITUTE(P203,"±",""),"%"," %")</f>
        <v>5 %</v>
      </c>
      <c r="AG203" t="str">
        <f t="shared" si="58"/>
        <v>2.1 V</v>
      </c>
      <c r="AI203" t="str">
        <f>SUBSTITUTE(LEFT(Q203,FIND("W,",Q203)),"W"," W @ 70 C")</f>
        <v>0.05 W @ 70 C</v>
      </c>
      <c r="AJ203" t="str">
        <f>SUBSTITUTE((SUBSTITUTE(T203,"ppm/°C","")),"/ "," to ")</f>
        <v>±200</v>
      </c>
      <c r="AK203" t="str">
        <f>LEFT(V203,FIND(" ",V203)-1)</f>
        <v>0201</v>
      </c>
      <c r="AL203" t="str">
        <f>SUBSTITUTE(SUBSTITUTE(U203,"°C ~ "," to +"),"°C"," C")</f>
        <v>-55 to +125 C</v>
      </c>
      <c r="AM203" s="2" t="str">
        <f t="shared" si="63"/>
        <v>910</v>
      </c>
      <c r="AN203" t="str">
        <f>IF(AC203="1GN","Grade 1","Grade 0")</f>
        <v>Grade 1</v>
      </c>
      <c r="AO203" s="2" t="str">
        <f t="shared" si="64"/>
        <v>91R0</v>
      </c>
      <c r="AQ203" t="s">
        <v>5289</v>
      </c>
      <c r="AR203" t="str">
        <f t="shared" si="59"/>
        <v>ERJ1GNJ910C</v>
      </c>
    </row>
    <row r="204" spans="1:44" x14ac:dyDescent="0.3">
      <c r="A204" t="s">
        <v>28</v>
      </c>
      <c r="B204" t="s">
        <v>628</v>
      </c>
      <c r="C204" t="s">
        <v>788</v>
      </c>
      <c r="D204" t="s">
        <v>789</v>
      </c>
      <c r="E204" t="s">
        <v>32</v>
      </c>
      <c r="F204" t="s">
        <v>32</v>
      </c>
      <c r="G204" t="s">
        <v>790</v>
      </c>
      <c r="H204" s="1">
        <v>532103</v>
      </c>
      <c r="I204">
        <v>0.1</v>
      </c>
      <c r="J204">
        <v>0</v>
      </c>
      <c r="K204">
        <v>1</v>
      </c>
      <c r="L204" t="s">
        <v>34</v>
      </c>
      <c r="M204" t="s">
        <v>632</v>
      </c>
      <c r="N204" t="s">
        <v>36</v>
      </c>
      <c r="O204" t="s">
        <v>242</v>
      </c>
      <c r="P204" t="s">
        <v>38</v>
      </c>
      <c r="Q204" t="s">
        <v>633</v>
      </c>
      <c r="R204" t="s">
        <v>40</v>
      </c>
      <c r="S204" t="s">
        <v>634</v>
      </c>
      <c r="T204" t="s">
        <v>243</v>
      </c>
      <c r="U204" t="s">
        <v>43</v>
      </c>
      <c r="V204" t="s">
        <v>635</v>
      </c>
      <c r="W204">
        <v>201</v>
      </c>
      <c r="X204" t="s">
        <v>636</v>
      </c>
      <c r="Y204" t="s">
        <v>637</v>
      </c>
      <c r="Z204" t="s">
        <v>638</v>
      </c>
      <c r="AA204">
        <v>2</v>
      </c>
      <c r="AB204" t="s">
        <v>41</v>
      </c>
      <c r="AC204" t="str">
        <f t="shared" si="61"/>
        <v>1GN</v>
      </c>
      <c r="AD204" s="3">
        <f t="shared" si="62"/>
        <v>100</v>
      </c>
      <c r="AE204" s="3" t="str">
        <f t="shared" si="60"/>
        <v>100 R</v>
      </c>
      <c r="AF204" t="str">
        <f>SUBSTITUTE(SUBSTITUTE(P204,"±",""),"%"," %")</f>
        <v>5 %</v>
      </c>
      <c r="AG204" t="str">
        <f t="shared" si="58"/>
        <v>2.2 V</v>
      </c>
      <c r="AI204" t="str">
        <f>SUBSTITUTE(LEFT(Q204,FIND("W,",Q204)),"W"," W @ 70 C")</f>
        <v>0.05 W @ 70 C</v>
      </c>
      <c r="AJ204" t="str">
        <f>SUBSTITUTE((SUBSTITUTE(T204,"ppm/°C","")),"/ "," to ")</f>
        <v>±200</v>
      </c>
      <c r="AK204" t="str">
        <f>LEFT(V204,FIND(" ",V204)-1)</f>
        <v>0201</v>
      </c>
      <c r="AL204" t="str">
        <f>SUBSTITUTE(SUBSTITUTE(U204,"°C ~ "," to +"),"°C"," C")</f>
        <v>-55 to +125 C</v>
      </c>
      <c r="AM204" s="2" t="str">
        <f t="shared" si="63"/>
        <v>101</v>
      </c>
      <c r="AN204" t="str">
        <f>IF(AC204="1GN","Grade 1","Grade 0")</f>
        <v>Grade 1</v>
      </c>
      <c r="AO204" s="2" t="str">
        <f t="shared" si="64"/>
        <v>100R</v>
      </c>
      <c r="AQ204" t="s">
        <v>5289</v>
      </c>
      <c r="AR204" t="str">
        <f t="shared" si="59"/>
        <v>ERJ1GNJ101C</v>
      </c>
    </row>
    <row r="205" spans="1:44" x14ac:dyDescent="0.3">
      <c r="A205" t="s">
        <v>28</v>
      </c>
      <c r="B205" t="s">
        <v>628</v>
      </c>
      <c r="C205" t="s">
        <v>791</v>
      </c>
      <c r="D205" t="s">
        <v>792</v>
      </c>
      <c r="E205" t="s">
        <v>32</v>
      </c>
      <c r="F205" t="s">
        <v>32</v>
      </c>
      <c r="G205" t="s">
        <v>793</v>
      </c>
      <c r="H205" s="1">
        <v>37897</v>
      </c>
      <c r="I205">
        <v>0.1</v>
      </c>
      <c r="J205">
        <v>0</v>
      </c>
      <c r="K205">
        <v>1</v>
      </c>
      <c r="L205" t="s">
        <v>34</v>
      </c>
      <c r="M205" t="s">
        <v>632</v>
      </c>
      <c r="N205" t="s">
        <v>36</v>
      </c>
      <c r="O205" t="s">
        <v>247</v>
      </c>
      <c r="P205" t="s">
        <v>38</v>
      </c>
      <c r="Q205" t="s">
        <v>633</v>
      </c>
      <c r="R205" t="s">
        <v>40</v>
      </c>
      <c r="S205" t="s">
        <v>634</v>
      </c>
      <c r="T205" t="s">
        <v>243</v>
      </c>
      <c r="U205" t="s">
        <v>43</v>
      </c>
      <c r="V205" t="s">
        <v>635</v>
      </c>
      <c r="W205">
        <v>201</v>
      </c>
      <c r="X205" t="s">
        <v>636</v>
      </c>
      <c r="Y205" t="s">
        <v>637</v>
      </c>
      <c r="Z205" t="s">
        <v>638</v>
      </c>
      <c r="AA205">
        <v>2</v>
      </c>
      <c r="AB205" t="s">
        <v>41</v>
      </c>
      <c r="AC205" t="str">
        <f t="shared" si="61"/>
        <v>1GN</v>
      </c>
      <c r="AD205" s="3">
        <f t="shared" si="62"/>
        <v>110</v>
      </c>
      <c r="AE205" s="3" t="str">
        <f t="shared" si="60"/>
        <v>110 R</v>
      </c>
      <c r="AF205" t="str">
        <f>SUBSTITUTE(SUBSTITUTE(P205,"±",""),"%"," %")</f>
        <v>5 %</v>
      </c>
      <c r="AG205" t="str">
        <f t="shared" si="58"/>
        <v>2.3 V</v>
      </c>
      <c r="AI205" t="str">
        <f>SUBSTITUTE(LEFT(Q205,FIND("W,",Q205)),"W"," W @ 70 C")</f>
        <v>0.05 W @ 70 C</v>
      </c>
      <c r="AJ205" t="str">
        <f>SUBSTITUTE((SUBSTITUTE(T205,"ppm/°C","")),"/ "," to ")</f>
        <v>±200</v>
      </c>
      <c r="AK205" t="str">
        <f>LEFT(V205,FIND(" ",V205)-1)</f>
        <v>0201</v>
      </c>
      <c r="AL205" t="str">
        <f>SUBSTITUTE(SUBSTITUTE(U205,"°C ~ "," to +"),"°C"," C")</f>
        <v>-55 to +125 C</v>
      </c>
      <c r="AM205" s="2" t="str">
        <f t="shared" si="63"/>
        <v>111</v>
      </c>
      <c r="AN205" t="str">
        <f>IF(AC205="1GN","Grade 1","Grade 0")</f>
        <v>Grade 1</v>
      </c>
      <c r="AO205" s="2" t="str">
        <f t="shared" si="64"/>
        <v>110R</v>
      </c>
      <c r="AQ205" t="s">
        <v>5289</v>
      </c>
      <c r="AR205" t="str">
        <f t="shared" si="59"/>
        <v>ERJ1GNJ111C</v>
      </c>
    </row>
    <row r="206" spans="1:44" x14ac:dyDescent="0.3">
      <c r="A206" t="s">
        <v>28</v>
      </c>
      <c r="B206" t="s">
        <v>628</v>
      </c>
      <c r="C206" t="s">
        <v>794</v>
      </c>
      <c r="D206" t="s">
        <v>795</v>
      </c>
      <c r="E206" t="s">
        <v>32</v>
      </c>
      <c r="F206" t="s">
        <v>32</v>
      </c>
      <c r="G206" t="s">
        <v>796</v>
      </c>
      <c r="H206" s="1">
        <v>49130</v>
      </c>
      <c r="I206">
        <v>0.1</v>
      </c>
      <c r="J206">
        <v>0</v>
      </c>
      <c r="K206">
        <v>1</v>
      </c>
      <c r="L206" t="s">
        <v>34</v>
      </c>
      <c r="M206" t="s">
        <v>632</v>
      </c>
      <c r="N206" t="s">
        <v>36</v>
      </c>
      <c r="O206" t="s">
        <v>251</v>
      </c>
      <c r="P206" t="s">
        <v>38</v>
      </c>
      <c r="Q206" t="s">
        <v>633</v>
      </c>
      <c r="R206" t="s">
        <v>40</v>
      </c>
      <c r="S206" t="s">
        <v>634</v>
      </c>
      <c r="T206" t="s">
        <v>243</v>
      </c>
      <c r="U206" t="s">
        <v>43</v>
      </c>
      <c r="V206" t="s">
        <v>635</v>
      </c>
      <c r="W206">
        <v>201</v>
      </c>
      <c r="X206" t="s">
        <v>636</v>
      </c>
      <c r="Y206" t="s">
        <v>637</v>
      </c>
      <c r="Z206" t="s">
        <v>638</v>
      </c>
      <c r="AA206">
        <v>2</v>
      </c>
      <c r="AB206" t="s">
        <v>41</v>
      </c>
      <c r="AC206" t="str">
        <f t="shared" si="61"/>
        <v>1GN</v>
      </c>
      <c r="AD206" s="3">
        <f t="shared" si="62"/>
        <v>120</v>
      </c>
      <c r="AE206" s="3" t="str">
        <f t="shared" si="60"/>
        <v>120 R</v>
      </c>
      <c r="AF206" t="str">
        <f>SUBSTITUTE(SUBSTITUTE(P206,"±",""),"%"," %")</f>
        <v>5 %</v>
      </c>
      <c r="AG206" t="str">
        <f t="shared" si="58"/>
        <v>2.4 V</v>
      </c>
      <c r="AI206" t="str">
        <f>SUBSTITUTE(LEFT(Q206,FIND("W,",Q206)),"W"," W @ 70 C")</f>
        <v>0.05 W @ 70 C</v>
      </c>
      <c r="AJ206" t="str">
        <f>SUBSTITUTE((SUBSTITUTE(T206,"ppm/°C","")),"/ "," to ")</f>
        <v>±200</v>
      </c>
      <c r="AK206" t="str">
        <f>LEFT(V206,FIND(" ",V206)-1)</f>
        <v>0201</v>
      </c>
      <c r="AL206" t="str">
        <f>SUBSTITUTE(SUBSTITUTE(U206,"°C ~ "," to +"),"°C"," C")</f>
        <v>-55 to +125 C</v>
      </c>
      <c r="AM206" s="2" t="str">
        <f t="shared" si="63"/>
        <v>121</v>
      </c>
      <c r="AN206" t="str">
        <f>IF(AC206="1GN","Grade 1","Grade 0")</f>
        <v>Grade 1</v>
      </c>
      <c r="AO206" s="2" t="str">
        <f t="shared" si="64"/>
        <v>120R</v>
      </c>
      <c r="AQ206" t="s">
        <v>5289</v>
      </c>
      <c r="AR206" t="str">
        <f t="shared" si="59"/>
        <v>ERJ1GNJ121C</v>
      </c>
    </row>
    <row r="207" spans="1:44" x14ac:dyDescent="0.3">
      <c r="A207" t="s">
        <v>28</v>
      </c>
      <c r="B207" t="s">
        <v>628</v>
      </c>
      <c r="C207" t="s">
        <v>797</v>
      </c>
      <c r="D207" t="s">
        <v>798</v>
      </c>
      <c r="E207" t="s">
        <v>32</v>
      </c>
      <c r="F207" t="s">
        <v>32</v>
      </c>
      <c r="G207" t="s">
        <v>799</v>
      </c>
      <c r="H207" s="1">
        <v>71695</v>
      </c>
      <c r="I207">
        <v>0.1</v>
      </c>
      <c r="J207">
        <v>0</v>
      </c>
      <c r="K207">
        <v>1</v>
      </c>
      <c r="L207" t="s">
        <v>34</v>
      </c>
      <c r="M207" t="s">
        <v>632</v>
      </c>
      <c r="N207" t="s">
        <v>36</v>
      </c>
      <c r="O207" t="s">
        <v>255</v>
      </c>
      <c r="P207" t="s">
        <v>38</v>
      </c>
      <c r="Q207" t="s">
        <v>633</v>
      </c>
      <c r="R207" t="s">
        <v>40</v>
      </c>
      <c r="S207" t="s">
        <v>634</v>
      </c>
      <c r="T207" t="s">
        <v>243</v>
      </c>
      <c r="U207" t="s">
        <v>43</v>
      </c>
      <c r="V207" t="s">
        <v>635</v>
      </c>
      <c r="W207">
        <v>201</v>
      </c>
      <c r="X207" t="s">
        <v>636</v>
      </c>
      <c r="Y207" t="s">
        <v>637</v>
      </c>
      <c r="Z207" t="s">
        <v>638</v>
      </c>
      <c r="AA207">
        <v>2</v>
      </c>
      <c r="AB207" t="s">
        <v>41</v>
      </c>
      <c r="AC207" t="str">
        <f t="shared" si="61"/>
        <v>1GN</v>
      </c>
      <c r="AD207" s="3">
        <f t="shared" si="62"/>
        <v>130</v>
      </c>
      <c r="AE207" s="3" t="str">
        <f t="shared" si="60"/>
        <v>130 R</v>
      </c>
      <c r="AF207" t="str">
        <f>SUBSTITUTE(SUBSTITUTE(P207,"±",""),"%"," %")</f>
        <v>5 %</v>
      </c>
      <c r="AG207" t="str">
        <f t="shared" si="58"/>
        <v>2.5 V</v>
      </c>
      <c r="AI207" t="str">
        <f>SUBSTITUTE(LEFT(Q207,FIND("W,",Q207)),"W"," W @ 70 C")</f>
        <v>0.05 W @ 70 C</v>
      </c>
      <c r="AJ207" t="str">
        <f>SUBSTITUTE((SUBSTITUTE(T207,"ppm/°C","")),"/ "," to ")</f>
        <v>±200</v>
      </c>
      <c r="AK207" t="str">
        <f>LEFT(V207,FIND(" ",V207)-1)</f>
        <v>0201</v>
      </c>
      <c r="AL207" t="str">
        <f>SUBSTITUTE(SUBSTITUTE(U207,"°C ~ "," to +"),"°C"," C")</f>
        <v>-55 to +125 C</v>
      </c>
      <c r="AM207" s="2" t="str">
        <f t="shared" si="63"/>
        <v>131</v>
      </c>
      <c r="AN207" t="str">
        <f>IF(AC207="1GN","Grade 1","Grade 0")</f>
        <v>Grade 1</v>
      </c>
      <c r="AO207" s="2" t="str">
        <f t="shared" si="64"/>
        <v>130R</v>
      </c>
      <c r="AQ207" t="s">
        <v>5289</v>
      </c>
      <c r="AR207" t="str">
        <f t="shared" si="59"/>
        <v>ERJ1GNJ131C</v>
      </c>
    </row>
    <row r="208" spans="1:44" x14ac:dyDescent="0.3">
      <c r="A208" t="s">
        <v>28</v>
      </c>
      <c r="B208" t="s">
        <v>628</v>
      </c>
      <c r="C208" t="s">
        <v>800</v>
      </c>
      <c r="D208" t="s">
        <v>801</v>
      </c>
      <c r="E208" t="s">
        <v>32</v>
      </c>
      <c r="F208" t="s">
        <v>32</v>
      </c>
      <c r="G208" t="s">
        <v>802</v>
      </c>
      <c r="H208" s="1">
        <v>228508</v>
      </c>
      <c r="I208">
        <v>0.1</v>
      </c>
      <c r="J208">
        <v>0</v>
      </c>
      <c r="K208">
        <v>1</v>
      </c>
      <c r="L208" t="s">
        <v>34</v>
      </c>
      <c r="M208" t="s">
        <v>632</v>
      </c>
      <c r="N208" t="s">
        <v>36</v>
      </c>
      <c r="O208" t="s">
        <v>259</v>
      </c>
      <c r="P208" t="s">
        <v>38</v>
      </c>
      <c r="Q208" t="s">
        <v>633</v>
      </c>
      <c r="R208" t="s">
        <v>40</v>
      </c>
      <c r="S208" t="s">
        <v>634</v>
      </c>
      <c r="T208" t="s">
        <v>243</v>
      </c>
      <c r="U208" t="s">
        <v>43</v>
      </c>
      <c r="V208" t="s">
        <v>635</v>
      </c>
      <c r="W208">
        <v>201</v>
      </c>
      <c r="X208" t="s">
        <v>636</v>
      </c>
      <c r="Y208" t="s">
        <v>637</v>
      </c>
      <c r="Z208" t="s">
        <v>638</v>
      </c>
      <c r="AA208">
        <v>2</v>
      </c>
      <c r="AB208" t="s">
        <v>41</v>
      </c>
      <c r="AC208" t="str">
        <f t="shared" si="61"/>
        <v>1GN</v>
      </c>
      <c r="AD208" s="3">
        <f t="shared" si="62"/>
        <v>150</v>
      </c>
      <c r="AE208" s="3" t="str">
        <f t="shared" si="60"/>
        <v>150 R</v>
      </c>
      <c r="AF208" t="str">
        <f>SUBSTITUTE(SUBSTITUTE(P208,"±",""),"%"," %")</f>
        <v>5 %</v>
      </c>
      <c r="AG208" t="str">
        <f t="shared" si="58"/>
        <v>2.7 V</v>
      </c>
      <c r="AI208" t="str">
        <f>SUBSTITUTE(LEFT(Q208,FIND("W,",Q208)),"W"," W @ 70 C")</f>
        <v>0.05 W @ 70 C</v>
      </c>
      <c r="AJ208" t="str">
        <f>SUBSTITUTE((SUBSTITUTE(T208,"ppm/°C","")),"/ "," to ")</f>
        <v>±200</v>
      </c>
      <c r="AK208" t="str">
        <f>LEFT(V208,FIND(" ",V208)-1)</f>
        <v>0201</v>
      </c>
      <c r="AL208" t="str">
        <f>SUBSTITUTE(SUBSTITUTE(U208,"°C ~ "," to +"),"°C"," C")</f>
        <v>-55 to +125 C</v>
      </c>
      <c r="AM208" s="2" t="str">
        <f t="shared" si="63"/>
        <v>151</v>
      </c>
      <c r="AN208" t="str">
        <f>IF(AC208="1GN","Grade 1","Grade 0")</f>
        <v>Grade 1</v>
      </c>
      <c r="AO208" s="2" t="str">
        <f t="shared" si="64"/>
        <v>150R</v>
      </c>
      <c r="AQ208" t="s">
        <v>5289</v>
      </c>
      <c r="AR208" t="str">
        <f t="shared" si="59"/>
        <v>ERJ1GNJ151C</v>
      </c>
    </row>
    <row r="209" spans="1:44" x14ac:dyDescent="0.3">
      <c r="A209" t="s">
        <v>41</v>
      </c>
      <c r="B209" t="s">
        <v>687</v>
      </c>
      <c r="C209" t="s">
        <v>803</v>
      </c>
      <c r="D209" t="s">
        <v>804</v>
      </c>
      <c r="E209" t="s">
        <v>32</v>
      </c>
      <c r="F209" t="s">
        <v>32</v>
      </c>
      <c r="G209" t="s">
        <v>690</v>
      </c>
      <c r="H209">
        <v>0</v>
      </c>
      <c r="I209" t="s">
        <v>36</v>
      </c>
      <c r="J209">
        <v>0</v>
      </c>
      <c r="K209">
        <v>0</v>
      </c>
      <c r="L209" t="s">
        <v>50</v>
      </c>
      <c r="M209" t="s">
        <v>632</v>
      </c>
      <c r="N209" t="s">
        <v>36</v>
      </c>
      <c r="O209" t="s">
        <v>259</v>
      </c>
      <c r="P209" t="s">
        <v>38</v>
      </c>
      <c r="Q209" t="s">
        <v>633</v>
      </c>
      <c r="R209" t="s">
        <v>40</v>
      </c>
      <c r="S209" t="s">
        <v>634</v>
      </c>
      <c r="T209" t="s">
        <v>243</v>
      </c>
      <c r="U209" t="s">
        <v>43</v>
      </c>
      <c r="V209" t="s">
        <v>635</v>
      </c>
      <c r="W209">
        <v>201</v>
      </c>
      <c r="X209" t="s">
        <v>636</v>
      </c>
      <c r="Y209" t="s">
        <v>637</v>
      </c>
      <c r="Z209" t="s">
        <v>638</v>
      </c>
      <c r="AA209">
        <v>2</v>
      </c>
      <c r="AB209" t="s">
        <v>41</v>
      </c>
      <c r="AC209" t="str">
        <f t="shared" si="61"/>
        <v>1GN</v>
      </c>
      <c r="AD209" s="3">
        <f t="shared" si="62"/>
        <v>150</v>
      </c>
      <c r="AE209" s="3" t="str">
        <f t="shared" si="60"/>
        <v>150 R</v>
      </c>
      <c r="AF209" t="str">
        <f>SUBSTITUTE(SUBSTITUTE(P209,"±",""),"%"," %")</f>
        <v>5 %</v>
      </c>
      <c r="AG209" t="str">
        <f t="shared" si="58"/>
        <v>2.7 V</v>
      </c>
      <c r="AI209" t="str">
        <f>SUBSTITUTE(LEFT(Q209,FIND("W,",Q209)),"W"," W @ 70 C")</f>
        <v>0.05 W @ 70 C</v>
      </c>
      <c r="AJ209" t="str">
        <f>SUBSTITUTE((SUBSTITUTE(T209,"ppm/°C","")),"/ "," to ")</f>
        <v>±200</v>
      </c>
      <c r="AK209" t="str">
        <f>LEFT(V209,FIND(" ",V209)-1)</f>
        <v>0201</v>
      </c>
      <c r="AL209" t="str">
        <f>SUBSTITUTE(SUBSTITUTE(U209,"°C ~ "," to +"),"°C"," C")</f>
        <v>-55 to +125 C</v>
      </c>
      <c r="AM209" s="2" t="str">
        <f t="shared" si="63"/>
        <v>151</v>
      </c>
      <c r="AN209" t="str">
        <f>IF(AC209="1GN","Grade 1","Grade 0")</f>
        <v>Grade 1</v>
      </c>
      <c r="AO209" s="2" t="str">
        <f t="shared" si="64"/>
        <v>150R</v>
      </c>
      <c r="AQ209" t="s">
        <v>5289</v>
      </c>
      <c r="AR209" t="str">
        <f t="shared" si="59"/>
        <v>ERJ1GNJ151E</v>
      </c>
    </row>
    <row r="210" spans="1:44" x14ac:dyDescent="0.3">
      <c r="A210" t="s">
        <v>28</v>
      </c>
      <c r="B210" t="s">
        <v>628</v>
      </c>
      <c r="C210" t="s">
        <v>805</v>
      </c>
      <c r="D210" t="s">
        <v>806</v>
      </c>
      <c r="E210" t="s">
        <v>32</v>
      </c>
      <c r="F210" t="s">
        <v>32</v>
      </c>
      <c r="G210" t="s">
        <v>807</v>
      </c>
      <c r="H210" s="1">
        <v>304555</v>
      </c>
      <c r="I210">
        <v>0.1</v>
      </c>
      <c r="J210">
        <v>0</v>
      </c>
      <c r="K210">
        <v>1</v>
      </c>
      <c r="L210" t="s">
        <v>34</v>
      </c>
      <c r="M210" t="s">
        <v>632</v>
      </c>
      <c r="N210" t="s">
        <v>36</v>
      </c>
      <c r="O210" t="s">
        <v>263</v>
      </c>
      <c r="P210" t="s">
        <v>38</v>
      </c>
      <c r="Q210" t="s">
        <v>633</v>
      </c>
      <c r="R210" t="s">
        <v>40</v>
      </c>
      <c r="S210" t="s">
        <v>634</v>
      </c>
      <c r="T210" t="s">
        <v>243</v>
      </c>
      <c r="U210" t="s">
        <v>43</v>
      </c>
      <c r="V210" t="s">
        <v>635</v>
      </c>
      <c r="W210">
        <v>201</v>
      </c>
      <c r="X210" t="s">
        <v>636</v>
      </c>
      <c r="Y210" t="s">
        <v>637</v>
      </c>
      <c r="Z210" t="s">
        <v>638</v>
      </c>
      <c r="AA210">
        <v>2</v>
      </c>
      <c r="AB210" t="s">
        <v>41</v>
      </c>
      <c r="AC210" t="str">
        <f t="shared" si="61"/>
        <v>1GN</v>
      </c>
      <c r="AD210" s="3">
        <f t="shared" si="62"/>
        <v>160</v>
      </c>
      <c r="AE210" s="3" t="str">
        <f t="shared" si="60"/>
        <v>160 R</v>
      </c>
      <c r="AF210" t="str">
        <f>SUBSTITUTE(SUBSTITUTE(P210,"±",""),"%"," %")</f>
        <v>5 %</v>
      </c>
      <c r="AG210" t="str">
        <f t="shared" si="58"/>
        <v>2.8 V</v>
      </c>
      <c r="AI210" t="str">
        <f>SUBSTITUTE(LEFT(Q210,FIND("W,",Q210)),"W"," W @ 70 C")</f>
        <v>0.05 W @ 70 C</v>
      </c>
      <c r="AJ210" t="str">
        <f>SUBSTITUTE((SUBSTITUTE(T210,"ppm/°C","")),"/ "," to ")</f>
        <v>±200</v>
      </c>
      <c r="AK210" t="str">
        <f>LEFT(V210,FIND(" ",V210)-1)</f>
        <v>0201</v>
      </c>
      <c r="AL210" t="str">
        <f>SUBSTITUTE(SUBSTITUTE(U210,"°C ~ "," to +"),"°C"," C")</f>
        <v>-55 to +125 C</v>
      </c>
      <c r="AM210" s="2" t="str">
        <f t="shared" si="63"/>
        <v>161</v>
      </c>
      <c r="AN210" t="str">
        <f>IF(AC210="1GN","Grade 1","Grade 0")</f>
        <v>Grade 1</v>
      </c>
      <c r="AO210" s="2" t="str">
        <f t="shared" si="64"/>
        <v>160R</v>
      </c>
      <c r="AQ210" t="s">
        <v>5289</v>
      </c>
      <c r="AR210" t="str">
        <f t="shared" si="59"/>
        <v>ERJ1GNJ161C</v>
      </c>
    </row>
    <row r="211" spans="1:44" x14ac:dyDescent="0.3">
      <c r="A211" t="s">
        <v>28</v>
      </c>
      <c r="B211" t="s">
        <v>628</v>
      </c>
      <c r="C211" t="s">
        <v>808</v>
      </c>
      <c r="D211" t="s">
        <v>809</v>
      </c>
      <c r="E211" t="s">
        <v>32</v>
      </c>
      <c r="F211" t="s">
        <v>32</v>
      </c>
      <c r="G211" t="s">
        <v>810</v>
      </c>
      <c r="H211" s="1">
        <v>83382</v>
      </c>
      <c r="I211">
        <v>0.1</v>
      </c>
      <c r="J211">
        <v>0</v>
      </c>
      <c r="K211">
        <v>1</v>
      </c>
      <c r="L211" t="s">
        <v>34</v>
      </c>
      <c r="M211" t="s">
        <v>632</v>
      </c>
      <c r="N211" t="s">
        <v>36</v>
      </c>
      <c r="O211" t="s">
        <v>267</v>
      </c>
      <c r="P211" t="s">
        <v>38</v>
      </c>
      <c r="Q211" t="s">
        <v>633</v>
      </c>
      <c r="R211" t="s">
        <v>40</v>
      </c>
      <c r="S211" t="s">
        <v>634</v>
      </c>
      <c r="T211" t="s">
        <v>243</v>
      </c>
      <c r="U211" t="s">
        <v>43</v>
      </c>
      <c r="V211" t="s">
        <v>635</v>
      </c>
      <c r="W211">
        <v>201</v>
      </c>
      <c r="X211" t="s">
        <v>636</v>
      </c>
      <c r="Y211" t="s">
        <v>637</v>
      </c>
      <c r="Z211" t="s">
        <v>638</v>
      </c>
      <c r="AA211">
        <v>2</v>
      </c>
      <c r="AB211" t="s">
        <v>41</v>
      </c>
      <c r="AC211" t="str">
        <f t="shared" si="61"/>
        <v>1GN</v>
      </c>
      <c r="AD211" s="3">
        <f t="shared" si="62"/>
        <v>180</v>
      </c>
      <c r="AE211" s="3" t="str">
        <f t="shared" si="60"/>
        <v>180 R</v>
      </c>
      <c r="AF211" t="str">
        <f>SUBSTITUTE(SUBSTITUTE(P211,"±",""),"%"," %")</f>
        <v>5 %</v>
      </c>
      <c r="AG211" t="str">
        <f t="shared" si="58"/>
        <v>3 V</v>
      </c>
      <c r="AI211" t="str">
        <f>SUBSTITUTE(LEFT(Q211,FIND("W,",Q211)),"W"," W @ 70 C")</f>
        <v>0.05 W @ 70 C</v>
      </c>
      <c r="AJ211" t="str">
        <f>SUBSTITUTE((SUBSTITUTE(T211,"ppm/°C","")),"/ "," to ")</f>
        <v>±200</v>
      </c>
      <c r="AK211" t="str">
        <f>LEFT(V211,FIND(" ",V211)-1)</f>
        <v>0201</v>
      </c>
      <c r="AL211" t="str">
        <f>SUBSTITUTE(SUBSTITUTE(U211,"°C ~ "," to +"),"°C"," C")</f>
        <v>-55 to +125 C</v>
      </c>
      <c r="AM211" s="2" t="str">
        <f t="shared" si="63"/>
        <v>181</v>
      </c>
      <c r="AN211" t="str">
        <f>IF(AC211="1GN","Grade 1","Grade 0")</f>
        <v>Grade 1</v>
      </c>
      <c r="AO211" s="2" t="str">
        <f t="shared" si="64"/>
        <v>180R</v>
      </c>
      <c r="AQ211" t="s">
        <v>5289</v>
      </c>
      <c r="AR211" t="str">
        <f t="shared" si="59"/>
        <v>ERJ1GNJ181C</v>
      </c>
    </row>
    <row r="212" spans="1:44" x14ac:dyDescent="0.3">
      <c r="A212" t="s">
        <v>28</v>
      </c>
      <c r="B212" t="s">
        <v>628</v>
      </c>
      <c r="C212" t="s">
        <v>811</v>
      </c>
      <c r="D212" t="s">
        <v>812</v>
      </c>
      <c r="E212" t="s">
        <v>32</v>
      </c>
      <c r="F212" t="s">
        <v>32</v>
      </c>
      <c r="G212" t="s">
        <v>813</v>
      </c>
      <c r="H212" s="1">
        <v>84878</v>
      </c>
      <c r="I212">
        <v>0.1</v>
      </c>
      <c r="J212">
        <v>0</v>
      </c>
      <c r="K212">
        <v>1</v>
      </c>
      <c r="L212" t="s">
        <v>34</v>
      </c>
      <c r="M212" t="s">
        <v>632</v>
      </c>
      <c r="N212" t="s">
        <v>36</v>
      </c>
      <c r="O212" t="s">
        <v>271</v>
      </c>
      <c r="P212" t="s">
        <v>38</v>
      </c>
      <c r="Q212" t="s">
        <v>633</v>
      </c>
      <c r="R212" t="s">
        <v>40</v>
      </c>
      <c r="S212" t="s">
        <v>634</v>
      </c>
      <c r="T212" t="s">
        <v>243</v>
      </c>
      <c r="U212" t="s">
        <v>43</v>
      </c>
      <c r="V212" t="s">
        <v>635</v>
      </c>
      <c r="W212">
        <v>201</v>
      </c>
      <c r="X212" t="s">
        <v>636</v>
      </c>
      <c r="Y212" t="s">
        <v>637</v>
      </c>
      <c r="Z212" t="s">
        <v>638</v>
      </c>
      <c r="AA212">
        <v>2</v>
      </c>
      <c r="AB212" t="s">
        <v>41</v>
      </c>
      <c r="AC212" t="str">
        <f t="shared" si="61"/>
        <v>1GN</v>
      </c>
      <c r="AD212" s="3">
        <f t="shared" si="62"/>
        <v>200</v>
      </c>
      <c r="AE212" s="3" t="str">
        <f t="shared" si="60"/>
        <v>200 R</v>
      </c>
      <c r="AF212" t="str">
        <f>SUBSTITUTE(SUBSTITUTE(P212,"±",""),"%"," %")</f>
        <v>5 %</v>
      </c>
      <c r="AG212" t="str">
        <f t="shared" si="58"/>
        <v>3.2 V</v>
      </c>
      <c r="AI212" t="str">
        <f>SUBSTITUTE(LEFT(Q212,FIND("W,",Q212)),"W"," W @ 70 C")</f>
        <v>0.05 W @ 70 C</v>
      </c>
      <c r="AJ212" t="str">
        <f>SUBSTITUTE((SUBSTITUTE(T212,"ppm/°C","")),"/ "," to ")</f>
        <v>±200</v>
      </c>
      <c r="AK212" t="str">
        <f>LEFT(V212,FIND(" ",V212)-1)</f>
        <v>0201</v>
      </c>
      <c r="AL212" t="str">
        <f>SUBSTITUTE(SUBSTITUTE(U212,"°C ~ "," to +"),"°C"," C")</f>
        <v>-55 to +125 C</v>
      </c>
      <c r="AM212" s="2" t="str">
        <f t="shared" si="63"/>
        <v>201</v>
      </c>
      <c r="AN212" t="str">
        <f>IF(AC212="1GN","Grade 1","Grade 0")</f>
        <v>Grade 1</v>
      </c>
      <c r="AO212" s="2" t="str">
        <f t="shared" si="64"/>
        <v>200R</v>
      </c>
      <c r="AQ212" t="s">
        <v>5289</v>
      </c>
      <c r="AR212" t="str">
        <f t="shared" si="59"/>
        <v>ERJ1GNJ201C</v>
      </c>
    </row>
    <row r="213" spans="1:44" x14ac:dyDescent="0.3">
      <c r="A213" t="s">
        <v>28</v>
      </c>
      <c r="B213" t="s">
        <v>628</v>
      </c>
      <c r="C213" t="s">
        <v>814</v>
      </c>
      <c r="D213" t="s">
        <v>815</v>
      </c>
      <c r="E213" t="s">
        <v>32</v>
      </c>
      <c r="F213" t="s">
        <v>32</v>
      </c>
      <c r="G213" t="s">
        <v>816</v>
      </c>
      <c r="H213" s="1">
        <v>152062</v>
      </c>
      <c r="I213">
        <v>0.1</v>
      </c>
      <c r="J213">
        <v>0</v>
      </c>
      <c r="K213">
        <v>1</v>
      </c>
      <c r="L213" t="s">
        <v>34</v>
      </c>
      <c r="M213" t="s">
        <v>632</v>
      </c>
      <c r="N213" t="s">
        <v>36</v>
      </c>
      <c r="O213" t="s">
        <v>275</v>
      </c>
      <c r="P213" t="s">
        <v>38</v>
      </c>
      <c r="Q213" t="s">
        <v>633</v>
      </c>
      <c r="R213" t="s">
        <v>40</v>
      </c>
      <c r="S213" t="s">
        <v>634</v>
      </c>
      <c r="T213" t="s">
        <v>243</v>
      </c>
      <c r="U213" t="s">
        <v>43</v>
      </c>
      <c r="V213" t="s">
        <v>635</v>
      </c>
      <c r="W213">
        <v>201</v>
      </c>
      <c r="X213" t="s">
        <v>636</v>
      </c>
      <c r="Y213" t="s">
        <v>637</v>
      </c>
      <c r="Z213" t="s">
        <v>638</v>
      </c>
      <c r="AA213">
        <v>2</v>
      </c>
      <c r="AB213" t="s">
        <v>41</v>
      </c>
      <c r="AC213" t="str">
        <f t="shared" si="61"/>
        <v>1GN</v>
      </c>
      <c r="AD213" s="3">
        <f t="shared" si="62"/>
        <v>220</v>
      </c>
      <c r="AE213" s="3" t="str">
        <f t="shared" si="60"/>
        <v>220 R</v>
      </c>
      <c r="AF213" t="str">
        <f>SUBSTITUTE(SUBSTITUTE(P213,"±",""),"%"," %")</f>
        <v>5 %</v>
      </c>
      <c r="AG213" t="str">
        <f t="shared" si="58"/>
        <v>3.3 V</v>
      </c>
      <c r="AI213" t="str">
        <f>SUBSTITUTE(LEFT(Q213,FIND("W,",Q213)),"W"," W @ 70 C")</f>
        <v>0.05 W @ 70 C</v>
      </c>
      <c r="AJ213" t="str">
        <f>SUBSTITUTE((SUBSTITUTE(T213,"ppm/°C","")),"/ "," to ")</f>
        <v>±200</v>
      </c>
      <c r="AK213" t="str">
        <f>LEFT(V213,FIND(" ",V213)-1)</f>
        <v>0201</v>
      </c>
      <c r="AL213" t="str">
        <f>SUBSTITUTE(SUBSTITUTE(U213,"°C ~ "," to +"),"°C"," C")</f>
        <v>-55 to +125 C</v>
      </c>
      <c r="AM213" s="2" t="str">
        <f t="shared" si="63"/>
        <v>221</v>
      </c>
      <c r="AN213" t="str">
        <f>IF(AC213="1GN","Grade 1","Grade 0")</f>
        <v>Grade 1</v>
      </c>
      <c r="AO213" s="2" t="str">
        <f t="shared" si="64"/>
        <v>220R</v>
      </c>
      <c r="AQ213" t="s">
        <v>5289</v>
      </c>
      <c r="AR213" t="str">
        <f t="shared" si="59"/>
        <v>ERJ1GNJ221C</v>
      </c>
    </row>
    <row r="214" spans="1:44" x14ac:dyDescent="0.3">
      <c r="A214" t="s">
        <v>28</v>
      </c>
      <c r="B214" t="s">
        <v>628</v>
      </c>
      <c r="C214" t="s">
        <v>817</v>
      </c>
      <c r="D214" t="s">
        <v>818</v>
      </c>
      <c r="E214" t="s">
        <v>32</v>
      </c>
      <c r="F214" t="s">
        <v>32</v>
      </c>
      <c r="G214" t="s">
        <v>819</v>
      </c>
      <c r="H214" s="1">
        <v>18549</v>
      </c>
      <c r="I214">
        <v>0.1</v>
      </c>
      <c r="J214">
        <v>0</v>
      </c>
      <c r="K214">
        <v>1</v>
      </c>
      <c r="L214" t="s">
        <v>34</v>
      </c>
      <c r="M214" t="s">
        <v>632</v>
      </c>
      <c r="N214" t="s">
        <v>36</v>
      </c>
      <c r="O214" t="s">
        <v>279</v>
      </c>
      <c r="P214" t="s">
        <v>38</v>
      </c>
      <c r="Q214" t="s">
        <v>633</v>
      </c>
      <c r="R214" t="s">
        <v>40</v>
      </c>
      <c r="S214" t="s">
        <v>634</v>
      </c>
      <c r="T214" t="s">
        <v>243</v>
      </c>
      <c r="U214" t="s">
        <v>43</v>
      </c>
      <c r="V214" t="s">
        <v>635</v>
      </c>
      <c r="W214">
        <v>201</v>
      </c>
      <c r="X214" t="s">
        <v>636</v>
      </c>
      <c r="Y214" t="s">
        <v>637</v>
      </c>
      <c r="Z214" t="s">
        <v>638</v>
      </c>
      <c r="AA214">
        <v>2</v>
      </c>
      <c r="AB214" t="s">
        <v>41</v>
      </c>
      <c r="AC214" t="str">
        <f t="shared" si="61"/>
        <v>1GN</v>
      </c>
      <c r="AD214" s="3">
        <f t="shared" si="62"/>
        <v>240</v>
      </c>
      <c r="AE214" s="3" t="str">
        <f t="shared" si="60"/>
        <v>240 R</v>
      </c>
      <c r="AF214" t="str">
        <f>SUBSTITUTE(SUBSTITUTE(P214,"±",""),"%"," %")</f>
        <v>5 %</v>
      </c>
      <c r="AG214" t="str">
        <f t="shared" si="58"/>
        <v>3.5 V</v>
      </c>
      <c r="AI214" t="str">
        <f>SUBSTITUTE(LEFT(Q214,FIND("W,",Q214)),"W"," W @ 70 C")</f>
        <v>0.05 W @ 70 C</v>
      </c>
      <c r="AJ214" t="str">
        <f>SUBSTITUTE((SUBSTITUTE(T214,"ppm/°C","")),"/ "," to ")</f>
        <v>±200</v>
      </c>
      <c r="AK214" t="str">
        <f>LEFT(V214,FIND(" ",V214)-1)</f>
        <v>0201</v>
      </c>
      <c r="AL214" t="str">
        <f>SUBSTITUTE(SUBSTITUTE(U214,"°C ~ "," to +"),"°C"," C")</f>
        <v>-55 to +125 C</v>
      </c>
      <c r="AM214" s="2" t="str">
        <f t="shared" si="63"/>
        <v>241</v>
      </c>
      <c r="AN214" t="str">
        <f>IF(AC214="1GN","Grade 1","Grade 0")</f>
        <v>Grade 1</v>
      </c>
      <c r="AO214" s="2" t="str">
        <f t="shared" si="64"/>
        <v>240R</v>
      </c>
      <c r="AQ214" t="s">
        <v>5289</v>
      </c>
      <c r="AR214" t="str">
        <f t="shared" si="59"/>
        <v>ERJ1GNJ241C</v>
      </c>
    </row>
    <row r="215" spans="1:44" x14ac:dyDescent="0.3">
      <c r="A215" t="s">
        <v>28</v>
      </c>
      <c r="B215" t="s">
        <v>628</v>
      </c>
      <c r="C215" t="s">
        <v>820</v>
      </c>
      <c r="D215" t="s">
        <v>821</v>
      </c>
      <c r="E215" t="s">
        <v>32</v>
      </c>
      <c r="F215" t="s">
        <v>32</v>
      </c>
      <c r="G215" t="s">
        <v>822</v>
      </c>
      <c r="H215" s="1">
        <v>44480</v>
      </c>
      <c r="I215">
        <v>0.1</v>
      </c>
      <c r="J215">
        <v>0</v>
      </c>
      <c r="K215">
        <v>1</v>
      </c>
      <c r="L215" t="s">
        <v>34</v>
      </c>
      <c r="M215" t="s">
        <v>632</v>
      </c>
      <c r="N215" t="s">
        <v>36</v>
      </c>
      <c r="O215" t="s">
        <v>283</v>
      </c>
      <c r="P215" t="s">
        <v>38</v>
      </c>
      <c r="Q215" t="s">
        <v>633</v>
      </c>
      <c r="R215" t="s">
        <v>40</v>
      </c>
      <c r="S215" t="s">
        <v>634</v>
      </c>
      <c r="T215" t="s">
        <v>243</v>
      </c>
      <c r="U215" t="s">
        <v>43</v>
      </c>
      <c r="V215" t="s">
        <v>635</v>
      </c>
      <c r="W215">
        <v>201</v>
      </c>
      <c r="X215" t="s">
        <v>636</v>
      </c>
      <c r="Y215" t="s">
        <v>637</v>
      </c>
      <c r="Z215" t="s">
        <v>638</v>
      </c>
      <c r="AA215">
        <v>2</v>
      </c>
      <c r="AB215" t="s">
        <v>41</v>
      </c>
      <c r="AC215" t="str">
        <f t="shared" si="61"/>
        <v>1GN</v>
      </c>
      <c r="AD215" s="3">
        <f t="shared" si="62"/>
        <v>270</v>
      </c>
      <c r="AE215" s="3" t="str">
        <f t="shared" si="60"/>
        <v>270 R</v>
      </c>
      <c r="AF215" t="str">
        <f>SUBSTITUTE(SUBSTITUTE(P215,"±",""),"%"," %")</f>
        <v>5 %</v>
      </c>
      <c r="AG215" t="str">
        <f t="shared" si="58"/>
        <v>3.7 V</v>
      </c>
      <c r="AI215" t="str">
        <f>SUBSTITUTE(LEFT(Q215,FIND("W,",Q215)),"W"," W @ 70 C")</f>
        <v>0.05 W @ 70 C</v>
      </c>
      <c r="AJ215" t="str">
        <f>SUBSTITUTE((SUBSTITUTE(T215,"ppm/°C","")),"/ "," to ")</f>
        <v>±200</v>
      </c>
      <c r="AK215" t="str">
        <f>LEFT(V215,FIND(" ",V215)-1)</f>
        <v>0201</v>
      </c>
      <c r="AL215" t="str">
        <f>SUBSTITUTE(SUBSTITUTE(U215,"°C ~ "," to +"),"°C"," C")</f>
        <v>-55 to +125 C</v>
      </c>
      <c r="AM215" s="2" t="str">
        <f t="shared" si="63"/>
        <v>271</v>
      </c>
      <c r="AN215" t="str">
        <f>IF(AC215="1GN","Grade 1","Grade 0")</f>
        <v>Grade 1</v>
      </c>
      <c r="AO215" s="2" t="str">
        <f t="shared" si="64"/>
        <v>270R</v>
      </c>
      <c r="AQ215" t="s">
        <v>5289</v>
      </c>
      <c r="AR215" t="str">
        <f t="shared" si="59"/>
        <v>ERJ1GNJ271C</v>
      </c>
    </row>
    <row r="216" spans="1:44" x14ac:dyDescent="0.3">
      <c r="A216" t="s">
        <v>28</v>
      </c>
      <c r="B216" t="s">
        <v>628</v>
      </c>
      <c r="C216" t="s">
        <v>823</v>
      </c>
      <c r="D216" t="s">
        <v>824</v>
      </c>
      <c r="E216" t="s">
        <v>32</v>
      </c>
      <c r="F216" t="s">
        <v>32</v>
      </c>
      <c r="G216" t="s">
        <v>825</v>
      </c>
      <c r="H216" s="1">
        <v>122702</v>
      </c>
      <c r="I216">
        <v>0.1</v>
      </c>
      <c r="J216">
        <v>0</v>
      </c>
      <c r="K216">
        <v>1</v>
      </c>
      <c r="L216" t="s">
        <v>34</v>
      </c>
      <c r="M216" t="s">
        <v>632</v>
      </c>
      <c r="N216" t="s">
        <v>36</v>
      </c>
      <c r="O216" t="s">
        <v>287</v>
      </c>
      <c r="P216" t="s">
        <v>38</v>
      </c>
      <c r="Q216" t="s">
        <v>633</v>
      </c>
      <c r="R216" t="s">
        <v>40</v>
      </c>
      <c r="S216" t="s">
        <v>634</v>
      </c>
      <c r="T216" t="s">
        <v>243</v>
      </c>
      <c r="U216" t="s">
        <v>43</v>
      </c>
      <c r="V216" t="s">
        <v>635</v>
      </c>
      <c r="W216">
        <v>201</v>
      </c>
      <c r="X216" t="s">
        <v>636</v>
      </c>
      <c r="Y216" t="s">
        <v>637</v>
      </c>
      <c r="Z216" t="s">
        <v>638</v>
      </c>
      <c r="AA216">
        <v>2</v>
      </c>
      <c r="AB216" t="s">
        <v>41</v>
      </c>
      <c r="AC216" t="str">
        <f t="shared" si="61"/>
        <v>1GN</v>
      </c>
      <c r="AD216" s="3">
        <f t="shared" si="62"/>
        <v>300</v>
      </c>
      <c r="AE216" s="3" t="str">
        <f t="shared" si="60"/>
        <v>300 R</v>
      </c>
      <c r="AF216" t="str">
        <f>SUBSTITUTE(SUBSTITUTE(P216,"±",""),"%"," %")</f>
        <v>5 %</v>
      </c>
      <c r="AG216" t="str">
        <f t="shared" si="58"/>
        <v>3.9 V</v>
      </c>
      <c r="AI216" t="str">
        <f>SUBSTITUTE(LEFT(Q216,FIND("W,",Q216)),"W"," W @ 70 C")</f>
        <v>0.05 W @ 70 C</v>
      </c>
      <c r="AJ216" t="str">
        <f>SUBSTITUTE((SUBSTITUTE(T216,"ppm/°C","")),"/ "," to ")</f>
        <v>±200</v>
      </c>
      <c r="AK216" t="str">
        <f>LEFT(V216,FIND(" ",V216)-1)</f>
        <v>0201</v>
      </c>
      <c r="AL216" t="str">
        <f>SUBSTITUTE(SUBSTITUTE(U216,"°C ~ "," to +"),"°C"," C")</f>
        <v>-55 to +125 C</v>
      </c>
      <c r="AM216" s="2" t="str">
        <f t="shared" si="63"/>
        <v>301</v>
      </c>
      <c r="AN216" t="str">
        <f>IF(AC216="1GN","Grade 1","Grade 0")</f>
        <v>Grade 1</v>
      </c>
      <c r="AO216" s="2" t="str">
        <f t="shared" si="64"/>
        <v>300R</v>
      </c>
      <c r="AQ216" t="s">
        <v>5289</v>
      </c>
      <c r="AR216" t="str">
        <f t="shared" si="59"/>
        <v>ERJ1GNJ301C</v>
      </c>
    </row>
    <row r="217" spans="1:44" x14ac:dyDescent="0.3">
      <c r="A217" t="s">
        <v>28</v>
      </c>
      <c r="B217" t="s">
        <v>628</v>
      </c>
      <c r="C217" t="s">
        <v>826</v>
      </c>
      <c r="D217" t="s">
        <v>827</v>
      </c>
      <c r="E217" t="s">
        <v>32</v>
      </c>
      <c r="F217" t="s">
        <v>32</v>
      </c>
      <c r="G217" t="s">
        <v>828</v>
      </c>
      <c r="H217" s="1">
        <v>228894</v>
      </c>
      <c r="I217">
        <v>0.1</v>
      </c>
      <c r="J217">
        <v>0</v>
      </c>
      <c r="K217">
        <v>1</v>
      </c>
      <c r="L217" t="s">
        <v>34</v>
      </c>
      <c r="M217" t="s">
        <v>632</v>
      </c>
      <c r="N217" t="s">
        <v>36</v>
      </c>
      <c r="O217" t="s">
        <v>291</v>
      </c>
      <c r="P217" t="s">
        <v>38</v>
      </c>
      <c r="Q217" t="s">
        <v>633</v>
      </c>
      <c r="R217" t="s">
        <v>40</v>
      </c>
      <c r="S217" t="s">
        <v>634</v>
      </c>
      <c r="T217" t="s">
        <v>243</v>
      </c>
      <c r="U217" t="s">
        <v>43</v>
      </c>
      <c r="V217" t="s">
        <v>635</v>
      </c>
      <c r="W217">
        <v>201</v>
      </c>
      <c r="X217" t="s">
        <v>636</v>
      </c>
      <c r="Y217" t="s">
        <v>637</v>
      </c>
      <c r="Z217" t="s">
        <v>638</v>
      </c>
      <c r="AA217">
        <v>2</v>
      </c>
      <c r="AB217" t="s">
        <v>41</v>
      </c>
      <c r="AC217" t="str">
        <f t="shared" si="61"/>
        <v>1GN</v>
      </c>
      <c r="AD217" s="3">
        <f t="shared" si="62"/>
        <v>330</v>
      </c>
      <c r="AE217" s="3" t="str">
        <f t="shared" si="60"/>
        <v>330 R</v>
      </c>
      <c r="AF217" t="str">
        <f>SUBSTITUTE(SUBSTITUTE(P217,"±",""),"%"," %")</f>
        <v>5 %</v>
      </c>
      <c r="AG217" t="str">
        <f t="shared" ref="AG217:AG280" si="65">ROUND(MIN(SQRT(AD217*VALUE(LEFT(AI217,FIND("W",AI217)-2))),AP217),1)&amp;" V"</f>
        <v>4.1 V</v>
      </c>
      <c r="AI217" t="str">
        <f>SUBSTITUTE(LEFT(Q217,FIND("W,",Q217)),"W"," W @ 70 C")</f>
        <v>0.05 W @ 70 C</v>
      </c>
      <c r="AJ217" t="str">
        <f>SUBSTITUTE((SUBSTITUTE(T217,"ppm/°C","")),"/ "," to ")</f>
        <v>±200</v>
      </c>
      <c r="AK217" t="str">
        <f>LEFT(V217,FIND(" ",V217)-1)</f>
        <v>0201</v>
      </c>
      <c r="AL217" t="str">
        <f>SUBSTITUTE(SUBSTITUTE(U217,"°C ~ "," to +"),"°C"," C")</f>
        <v>-55 to +125 C</v>
      </c>
      <c r="AM217" s="2" t="str">
        <f t="shared" si="63"/>
        <v>331</v>
      </c>
      <c r="AN217" t="str">
        <f>IF(AC217="1GN","Grade 1","Grade 0")</f>
        <v>Grade 1</v>
      </c>
      <c r="AO217" s="2" t="str">
        <f t="shared" si="64"/>
        <v>330R</v>
      </c>
      <c r="AQ217" t="s">
        <v>5289</v>
      </c>
      <c r="AR217" t="str">
        <f t="shared" ref="AR217:AR280" si="66">SUBSTITUTE(D217,"-","")</f>
        <v>ERJ1GNJ331C</v>
      </c>
    </row>
    <row r="218" spans="1:44" x14ac:dyDescent="0.3">
      <c r="A218" t="s">
        <v>28</v>
      </c>
      <c r="B218" t="s">
        <v>628</v>
      </c>
      <c r="C218" t="s">
        <v>829</v>
      </c>
      <c r="D218" t="s">
        <v>830</v>
      </c>
      <c r="E218" t="s">
        <v>32</v>
      </c>
      <c r="F218" t="s">
        <v>32</v>
      </c>
      <c r="G218" t="s">
        <v>831</v>
      </c>
      <c r="H218" s="1">
        <v>16109</v>
      </c>
      <c r="I218">
        <v>0.1</v>
      </c>
      <c r="J218">
        <v>0</v>
      </c>
      <c r="K218">
        <v>1</v>
      </c>
      <c r="L218" t="s">
        <v>34</v>
      </c>
      <c r="M218" t="s">
        <v>632</v>
      </c>
      <c r="N218" t="s">
        <v>36</v>
      </c>
      <c r="O218" t="s">
        <v>295</v>
      </c>
      <c r="P218" t="s">
        <v>38</v>
      </c>
      <c r="Q218" t="s">
        <v>633</v>
      </c>
      <c r="R218" t="s">
        <v>40</v>
      </c>
      <c r="S218" t="s">
        <v>634</v>
      </c>
      <c r="T218" t="s">
        <v>243</v>
      </c>
      <c r="U218" t="s">
        <v>43</v>
      </c>
      <c r="V218" t="s">
        <v>635</v>
      </c>
      <c r="W218">
        <v>201</v>
      </c>
      <c r="X218" t="s">
        <v>636</v>
      </c>
      <c r="Y218" t="s">
        <v>637</v>
      </c>
      <c r="Z218" t="s">
        <v>638</v>
      </c>
      <c r="AA218">
        <v>2</v>
      </c>
      <c r="AB218" t="s">
        <v>41</v>
      </c>
      <c r="AC218" t="str">
        <f t="shared" si="61"/>
        <v>1GN</v>
      </c>
      <c r="AD218" s="3">
        <f t="shared" si="62"/>
        <v>360</v>
      </c>
      <c r="AE218" s="3" t="str">
        <f t="shared" si="60"/>
        <v>360 R</v>
      </c>
      <c r="AF218" t="str">
        <f>SUBSTITUTE(SUBSTITUTE(P218,"±",""),"%"," %")</f>
        <v>5 %</v>
      </c>
      <c r="AG218" t="str">
        <f t="shared" si="65"/>
        <v>4.2 V</v>
      </c>
      <c r="AI218" t="str">
        <f>SUBSTITUTE(LEFT(Q218,FIND("W,",Q218)),"W"," W @ 70 C")</f>
        <v>0.05 W @ 70 C</v>
      </c>
      <c r="AJ218" t="str">
        <f>SUBSTITUTE((SUBSTITUTE(T218,"ppm/°C","")),"/ "," to ")</f>
        <v>±200</v>
      </c>
      <c r="AK218" t="str">
        <f>LEFT(V218,FIND(" ",V218)-1)</f>
        <v>0201</v>
      </c>
      <c r="AL218" t="str">
        <f>SUBSTITUTE(SUBSTITUTE(U218,"°C ~ "," to +"),"°C"," C")</f>
        <v>-55 to +125 C</v>
      </c>
      <c r="AM218" s="2" t="str">
        <f t="shared" si="63"/>
        <v>361</v>
      </c>
      <c r="AN218" t="str">
        <f>IF(AC218="1GN","Grade 1","Grade 0")</f>
        <v>Grade 1</v>
      </c>
      <c r="AO218" s="2" t="str">
        <f t="shared" si="64"/>
        <v>360R</v>
      </c>
      <c r="AQ218" t="s">
        <v>5289</v>
      </c>
      <c r="AR218" t="str">
        <f t="shared" si="66"/>
        <v>ERJ1GNJ361C</v>
      </c>
    </row>
    <row r="219" spans="1:44" x14ac:dyDescent="0.3">
      <c r="A219" t="s">
        <v>28</v>
      </c>
      <c r="B219" t="s">
        <v>628</v>
      </c>
      <c r="C219" t="s">
        <v>832</v>
      </c>
      <c r="D219" t="s">
        <v>833</v>
      </c>
      <c r="E219" t="s">
        <v>32</v>
      </c>
      <c r="F219" t="s">
        <v>32</v>
      </c>
      <c r="G219" t="s">
        <v>834</v>
      </c>
      <c r="H219" s="1">
        <v>15437</v>
      </c>
      <c r="I219">
        <v>0.1</v>
      </c>
      <c r="J219">
        <v>0</v>
      </c>
      <c r="K219">
        <v>1</v>
      </c>
      <c r="L219" t="s">
        <v>34</v>
      </c>
      <c r="M219" t="s">
        <v>632</v>
      </c>
      <c r="N219" t="s">
        <v>36</v>
      </c>
      <c r="O219" t="s">
        <v>299</v>
      </c>
      <c r="P219" t="s">
        <v>38</v>
      </c>
      <c r="Q219" t="s">
        <v>633</v>
      </c>
      <c r="R219" t="s">
        <v>40</v>
      </c>
      <c r="S219" t="s">
        <v>634</v>
      </c>
      <c r="T219" t="s">
        <v>243</v>
      </c>
      <c r="U219" t="s">
        <v>43</v>
      </c>
      <c r="V219" t="s">
        <v>635</v>
      </c>
      <c r="W219">
        <v>201</v>
      </c>
      <c r="X219" t="s">
        <v>636</v>
      </c>
      <c r="Y219" t="s">
        <v>637</v>
      </c>
      <c r="Z219" t="s">
        <v>638</v>
      </c>
      <c r="AA219">
        <v>2</v>
      </c>
      <c r="AB219" t="s">
        <v>41</v>
      </c>
      <c r="AC219" t="str">
        <f t="shared" si="61"/>
        <v>1GN</v>
      </c>
      <c r="AD219" s="3">
        <f t="shared" si="62"/>
        <v>390</v>
      </c>
      <c r="AE219" s="3" t="str">
        <f t="shared" si="60"/>
        <v>390 R</v>
      </c>
      <c r="AF219" t="str">
        <f>SUBSTITUTE(SUBSTITUTE(P219,"±",""),"%"," %")</f>
        <v>5 %</v>
      </c>
      <c r="AG219" t="str">
        <f t="shared" si="65"/>
        <v>4.4 V</v>
      </c>
      <c r="AI219" t="str">
        <f>SUBSTITUTE(LEFT(Q219,FIND("W,",Q219)),"W"," W @ 70 C")</f>
        <v>0.05 W @ 70 C</v>
      </c>
      <c r="AJ219" t="str">
        <f>SUBSTITUTE((SUBSTITUTE(T219,"ppm/°C","")),"/ "," to ")</f>
        <v>±200</v>
      </c>
      <c r="AK219" t="str">
        <f>LEFT(V219,FIND(" ",V219)-1)</f>
        <v>0201</v>
      </c>
      <c r="AL219" t="str">
        <f>SUBSTITUTE(SUBSTITUTE(U219,"°C ~ "," to +"),"°C"," C")</f>
        <v>-55 to +125 C</v>
      </c>
      <c r="AM219" s="2" t="str">
        <f t="shared" si="63"/>
        <v>391</v>
      </c>
      <c r="AN219" t="str">
        <f>IF(AC219="1GN","Grade 1","Grade 0")</f>
        <v>Grade 1</v>
      </c>
      <c r="AO219" s="2" t="str">
        <f t="shared" si="64"/>
        <v>390R</v>
      </c>
      <c r="AQ219" t="s">
        <v>5289</v>
      </c>
      <c r="AR219" t="str">
        <f t="shared" si="66"/>
        <v>ERJ1GNJ391C</v>
      </c>
    </row>
    <row r="220" spans="1:44" x14ac:dyDescent="0.3">
      <c r="A220" t="s">
        <v>28</v>
      </c>
      <c r="B220" t="s">
        <v>628</v>
      </c>
      <c r="C220" t="s">
        <v>835</v>
      </c>
      <c r="D220" t="s">
        <v>836</v>
      </c>
      <c r="E220" t="s">
        <v>32</v>
      </c>
      <c r="F220" t="s">
        <v>32</v>
      </c>
      <c r="G220" t="s">
        <v>837</v>
      </c>
      <c r="H220" s="1">
        <v>35760</v>
      </c>
      <c r="I220">
        <v>0.1</v>
      </c>
      <c r="J220">
        <v>0</v>
      </c>
      <c r="K220">
        <v>1</v>
      </c>
      <c r="L220" t="s">
        <v>34</v>
      </c>
      <c r="M220" t="s">
        <v>632</v>
      </c>
      <c r="N220" t="s">
        <v>36</v>
      </c>
      <c r="O220" t="s">
        <v>303</v>
      </c>
      <c r="P220" t="s">
        <v>38</v>
      </c>
      <c r="Q220" t="s">
        <v>633</v>
      </c>
      <c r="R220" t="s">
        <v>40</v>
      </c>
      <c r="S220" t="s">
        <v>634</v>
      </c>
      <c r="T220" t="s">
        <v>243</v>
      </c>
      <c r="U220" t="s">
        <v>43</v>
      </c>
      <c r="V220" t="s">
        <v>635</v>
      </c>
      <c r="W220">
        <v>201</v>
      </c>
      <c r="X220" t="s">
        <v>636</v>
      </c>
      <c r="Y220" t="s">
        <v>637</v>
      </c>
      <c r="Z220" t="s">
        <v>638</v>
      </c>
      <c r="AA220">
        <v>2</v>
      </c>
      <c r="AB220" t="s">
        <v>41</v>
      </c>
      <c r="AC220" t="str">
        <f t="shared" si="61"/>
        <v>1GN</v>
      </c>
      <c r="AD220" s="3">
        <f t="shared" si="62"/>
        <v>430</v>
      </c>
      <c r="AE220" s="3" t="str">
        <f t="shared" si="60"/>
        <v>430 R</v>
      </c>
      <c r="AF220" t="str">
        <f>SUBSTITUTE(SUBSTITUTE(P220,"±",""),"%"," %")</f>
        <v>5 %</v>
      </c>
      <c r="AG220" t="str">
        <f t="shared" si="65"/>
        <v>4.6 V</v>
      </c>
      <c r="AI220" t="str">
        <f>SUBSTITUTE(LEFT(Q220,FIND("W,",Q220)),"W"," W @ 70 C")</f>
        <v>0.05 W @ 70 C</v>
      </c>
      <c r="AJ220" t="str">
        <f>SUBSTITUTE((SUBSTITUTE(T220,"ppm/°C","")),"/ "," to ")</f>
        <v>±200</v>
      </c>
      <c r="AK220" t="str">
        <f>LEFT(V220,FIND(" ",V220)-1)</f>
        <v>0201</v>
      </c>
      <c r="AL220" t="str">
        <f>SUBSTITUTE(SUBSTITUTE(U220,"°C ~ "," to +"),"°C"," C")</f>
        <v>-55 to +125 C</v>
      </c>
      <c r="AM220" s="2" t="str">
        <f t="shared" si="63"/>
        <v>431</v>
      </c>
      <c r="AN220" t="str">
        <f>IF(AC220="1GN","Grade 1","Grade 0")</f>
        <v>Grade 1</v>
      </c>
      <c r="AO220" s="2" t="str">
        <f t="shared" si="64"/>
        <v>430R</v>
      </c>
      <c r="AQ220" t="s">
        <v>5289</v>
      </c>
      <c r="AR220" t="str">
        <f t="shared" si="66"/>
        <v>ERJ1GNJ431C</v>
      </c>
    </row>
    <row r="221" spans="1:44" x14ac:dyDescent="0.3">
      <c r="A221" t="s">
        <v>28</v>
      </c>
      <c r="B221" t="s">
        <v>628</v>
      </c>
      <c r="C221" t="s">
        <v>838</v>
      </c>
      <c r="D221" t="s">
        <v>839</v>
      </c>
      <c r="E221" t="s">
        <v>32</v>
      </c>
      <c r="F221" t="s">
        <v>32</v>
      </c>
      <c r="G221" t="s">
        <v>840</v>
      </c>
      <c r="H221" s="1">
        <v>117578</v>
      </c>
      <c r="I221">
        <v>0.1</v>
      </c>
      <c r="J221">
        <v>0</v>
      </c>
      <c r="K221">
        <v>1</v>
      </c>
      <c r="L221" t="s">
        <v>34</v>
      </c>
      <c r="M221" t="s">
        <v>632</v>
      </c>
      <c r="N221" t="s">
        <v>36</v>
      </c>
      <c r="O221" t="s">
        <v>307</v>
      </c>
      <c r="P221" t="s">
        <v>38</v>
      </c>
      <c r="Q221" t="s">
        <v>633</v>
      </c>
      <c r="R221" t="s">
        <v>40</v>
      </c>
      <c r="S221" t="s">
        <v>634</v>
      </c>
      <c r="T221" t="s">
        <v>243</v>
      </c>
      <c r="U221" t="s">
        <v>43</v>
      </c>
      <c r="V221" t="s">
        <v>635</v>
      </c>
      <c r="W221">
        <v>201</v>
      </c>
      <c r="X221" t="s">
        <v>636</v>
      </c>
      <c r="Y221" t="s">
        <v>637</v>
      </c>
      <c r="Z221" t="s">
        <v>638</v>
      </c>
      <c r="AA221">
        <v>2</v>
      </c>
      <c r="AB221" t="s">
        <v>41</v>
      </c>
      <c r="AC221" t="str">
        <f t="shared" si="61"/>
        <v>1GN</v>
      </c>
      <c r="AD221" s="3">
        <f t="shared" si="62"/>
        <v>470</v>
      </c>
      <c r="AE221" s="3" t="str">
        <f t="shared" si="60"/>
        <v>470 R</v>
      </c>
      <c r="AF221" t="str">
        <f>SUBSTITUTE(SUBSTITUTE(P221,"±",""),"%"," %")</f>
        <v>5 %</v>
      </c>
      <c r="AG221" t="str">
        <f t="shared" si="65"/>
        <v>4.8 V</v>
      </c>
      <c r="AI221" t="str">
        <f>SUBSTITUTE(LEFT(Q221,FIND("W,",Q221)),"W"," W @ 70 C")</f>
        <v>0.05 W @ 70 C</v>
      </c>
      <c r="AJ221" t="str">
        <f>SUBSTITUTE((SUBSTITUTE(T221,"ppm/°C","")),"/ "," to ")</f>
        <v>±200</v>
      </c>
      <c r="AK221" t="str">
        <f>LEFT(V221,FIND(" ",V221)-1)</f>
        <v>0201</v>
      </c>
      <c r="AL221" t="str">
        <f>SUBSTITUTE(SUBSTITUTE(U221,"°C ~ "," to +"),"°C"," C")</f>
        <v>-55 to +125 C</v>
      </c>
      <c r="AM221" s="2" t="str">
        <f t="shared" si="63"/>
        <v>471</v>
      </c>
      <c r="AN221" t="str">
        <f>IF(AC221="1GN","Grade 1","Grade 0")</f>
        <v>Grade 1</v>
      </c>
      <c r="AO221" s="2" t="str">
        <f t="shared" si="64"/>
        <v>470R</v>
      </c>
      <c r="AQ221" t="s">
        <v>5289</v>
      </c>
      <c r="AR221" t="str">
        <f t="shared" si="66"/>
        <v>ERJ1GNJ471C</v>
      </c>
    </row>
    <row r="222" spans="1:44" x14ac:dyDescent="0.3">
      <c r="A222" t="s">
        <v>28</v>
      </c>
      <c r="B222" t="s">
        <v>628</v>
      </c>
      <c r="C222" t="s">
        <v>841</v>
      </c>
      <c r="D222" t="s">
        <v>842</v>
      </c>
      <c r="E222" t="s">
        <v>32</v>
      </c>
      <c r="F222" t="s">
        <v>32</v>
      </c>
      <c r="G222" t="s">
        <v>843</v>
      </c>
      <c r="H222">
        <v>484</v>
      </c>
      <c r="I222">
        <v>0.1</v>
      </c>
      <c r="J222">
        <v>0</v>
      </c>
      <c r="K222">
        <v>1</v>
      </c>
      <c r="L222" t="s">
        <v>34</v>
      </c>
      <c r="M222" t="s">
        <v>632</v>
      </c>
      <c r="N222" t="s">
        <v>36</v>
      </c>
      <c r="O222" t="s">
        <v>311</v>
      </c>
      <c r="P222" t="s">
        <v>38</v>
      </c>
      <c r="Q222" t="s">
        <v>633</v>
      </c>
      <c r="R222" t="s">
        <v>40</v>
      </c>
      <c r="S222" t="s">
        <v>634</v>
      </c>
      <c r="T222" t="s">
        <v>243</v>
      </c>
      <c r="U222" t="s">
        <v>43</v>
      </c>
      <c r="V222" t="s">
        <v>635</v>
      </c>
      <c r="W222">
        <v>201</v>
      </c>
      <c r="X222" t="s">
        <v>636</v>
      </c>
      <c r="Y222" t="s">
        <v>637</v>
      </c>
      <c r="Z222" t="s">
        <v>638</v>
      </c>
      <c r="AA222">
        <v>2</v>
      </c>
      <c r="AB222" t="s">
        <v>41</v>
      </c>
      <c r="AC222" t="str">
        <f t="shared" si="61"/>
        <v>1GN</v>
      </c>
      <c r="AD222" s="3">
        <f t="shared" si="62"/>
        <v>510</v>
      </c>
      <c r="AE222" s="3" t="str">
        <f t="shared" si="60"/>
        <v>510 R</v>
      </c>
      <c r="AF222" t="str">
        <f>SUBSTITUTE(SUBSTITUTE(P222,"±",""),"%"," %")</f>
        <v>5 %</v>
      </c>
      <c r="AG222" t="str">
        <f t="shared" si="65"/>
        <v>5 V</v>
      </c>
      <c r="AI222" t="str">
        <f>SUBSTITUTE(LEFT(Q222,FIND("W,",Q222)),"W"," W @ 70 C")</f>
        <v>0.05 W @ 70 C</v>
      </c>
      <c r="AJ222" t="str">
        <f>SUBSTITUTE((SUBSTITUTE(T222,"ppm/°C","")),"/ "," to ")</f>
        <v>±200</v>
      </c>
      <c r="AK222" t="str">
        <f>LEFT(V222,FIND(" ",V222)-1)</f>
        <v>0201</v>
      </c>
      <c r="AL222" t="str">
        <f>SUBSTITUTE(SUBSTITUTE(U222,"°C ~ "," to +"),"°C"," C")</f>
        <v>-55 to +125 C</v>
      </c>
      <c r="AM222" s="2" t="str">
        <f t="shared" si="63"/>
        <v>511</v>
      </c>
      <c r="AN222" t="str">
        <f>IF(AC222="1GN","Grade 1","Grade 0")</f>
        <v>Grade 1</v>
      </c>
      <c r="AO222" s="2" t="str">
        <f t="shared" si="64"/>
        <v>510R</v>
      </c>
      <c r="AQ222" t="s">
        <v>5289</v>
      </c>
      <c r="AR222" t="str">
        <f t="shared" si="66"/>
        <v>ERJ1GNJ511C</v>
      </c>
    </row>
    <row r="223" spans="1:44" x14ac:dyDescent="0.3">
      <c r="A223" t="s">
        <v>28</v>
      </c>
      <c r="B223" t="s">
        <v>628</v>
      </c>
      <c r="C223" t="s">
        <v>844</v>
      </c>
      <c r="D223" t="s">
        <v>845</v>
      </c>
      <c r="E223" t="s">
        <v>32</v>
      </c>
      <c r="F223" t="s">
        <v>32</v>
      </c>
      <c r="G223" t="s">
        <v>846</v>
      </c>
      <c r="H223" s="1">
        <v>25834</v>
      </c>
      <c r="I223">
        <v>0.1</v>
      </c>
      <c r="J223">
        <v>0</v>
      </c>
      <c r="K223">
        <v>1</v>
      </c>
      <c r="L223" t="s">
        <v>34</v>
      </c>
      <c r="M223" t="s">
        <v>632</v>
      </c>
      <c r="N223" t="s">
        <v>36</v>
      </c>
      <c r="O223" t="s">
        <v>315</v>
      </c>
      <c r="P223" t="s">
        <v>38</v>
      </c>
      <c r="Q223" t="s">
        <v>633</v>
      </c>
      <c r="R223" t="s">
        <v>40</v>
      </c>
      <c r="S223" t="s">
        <v>634</v>
      </c>
      <c r="T223" t="s">
        <v>243</v>
      </c>
      <c r="U223" t="s">
        <v>43</v>
      </c>
      <c r="V223" t="s">
        <v>635</v>
      </c>
      <c r="W223">
        <v>201</v>
      </c>
      <c r="X223" t="s">
        <v>636</v>
      </c>
      <c r="Y223" t="s">
        <v>637</v>
      </c>
      <c r="Z223" t="s">
        <v>638</v>
      </c>
      <c r="AA223">
        <v>2</v>
      </c>
      <c r="AB223" t="s">
        <v>41</v>
      </c>
      <c r="AC223" t="str">
        <f t="shared" si="61"/>
        <v>1GN</v>
      </c>
      <c r="AD223" s="3">
        <f t="shared" si="62"/>
        <v>560</v>
      </c>
      <c r="AE223" s="3" t="str">
        <f t="shared" si="60"/>
        <v>560 R</v>
      </c>
      <c r="AF223" t="str">
        <f>SUBSTITUTE(SUBSTITUTE(P223,"±",""),"%"," %")</f>
        <v>5 %</v>
      </c>
      <c r="AG223" t="str">
        <f t="shared" si="65"/>
        <v>5.3 V</v>
      </c>
      <c r="AI223" t="str">
        <f>SUBSTITUTE(LEFT(Q223,FIND("W,",Q223)),"W"," W @ 70 C")</f>
        <v>0.05 W @ 70 C</v>
      </c>
      <c r="AJ223" t="str">
        <f>SUBSTITUTE((SUBSTITUTE(T223,"ppm/°C","")),"/ "," to ")</f>
        <v>±200</v>
      </c>
      <c r="AK223" t="str">
        <f>LEFT(V223,FIND(" ",V223)-1)</f>
        <v>0201</v>
      </c>
      <c r="AL223" t="str">
        <f>SUBSTITUTE(SUBSTITUTE(U223,"°C ~ "," to +"),"°C"," C")</f>
        <v>-55 to +125 C</v>
      </c>
      <c r="AM223" s="2" t="str">
        <f t="shared" si="63"/>
        <v>561</v>
      </c>
      <c r="AN223" t="str">
        <f>IF(AC223="1GN","Grade 1","Grade 0")</f>
        <v>Grade 1</v>
      </c>
      <c r="AO223" s="2" t="str">
        <f t="shared" si="64"/>
        <v>560R</v>
      </c>
      <c r="AQ223" t="s">
        <v>5289</v>
      </c>
      <c r="AR223" t="str">
        <f t="shared" si="66"/>
        <v>ERJ1GNJ561C</v>
      </c>
    </row>
    <row r="224" spans="1:44" x14ac:dyDescent="0.3">
      <c r="A224" t="s">
        <v>28</v>
      </c>
      <c r="B224" t="s">
        <v>628</v>
      </c>
      <c r="C224" t="s">
        <v>847</v>
      </c>
      <c r="D224" t="s">
        <v>848</v>
      </c>
      <c r="E224" t="s">
        <v>32</v>
      </c>
      <c r="F224" t="s">
        <v>32</v>
      </c>
      <c r="G224" t="s">
        <v>849</v>
      </c>
      <c r="H224" s="1">
        <v>73849</v>
      </c>
      <c r="I224">
        <v>0.1</v>
      </c>
      <c r="J224">
        <v>0</v>
      </c>
      <c r="K224">
        <v>1</v>
      </c>
      <c r="L224" t="s">
        <v>34</v>
      </c>
      <c r="M224" t="s">
        <v>632</v>
      </c>
      <c r="N224" t="s">
        <v>36</v>
      </c>
      <c r="O224" t="s">
        <v>319</v>
      </c>
      <c r="P224" t="s">
        <v>38</v>
      </c>
      <c r="Q224" t="s">
        <v>633</v>
      </c>
      <c r="R224" t="s">
        <v>40</v>
      </c>
      <c r="S224" t="s">
        <v>634</v>
      </c>
      <c r="T224" t="s">
        <v>243</v>
      </c>
      <c r="U224" t="s">
        <v>43</v>
      </c>
      <c r="V224" t="s">
        <v>635</v>
      </c>
      <c r="W224">
        <v>201</v>
      </c>
      <c r="X224" t="s">
        <v>636</v>
      </c>
      <c r="Y224" t="s">
        <v>637</v>
      </c>
      <c r="Z224" t="s">
        <v>638</v>
      </c>
      <c r="AA224">
        <v>2</v>
      </c>
      <c r="AB224" t="s">
        <v>41</v>
      </c>
      <c r="AC224" t="str">
        <f t="shared" si="61"/>
        <v>1GN</v>
      </c>
      <c r="AD224" s="3">
        <f t="shared" si="62"/>
        <v>620</v>
      </c>
      <c r="AE224" s="3" t="str">
        <f t="shared" si="60"/>
        <v>620 R</v>
      </c>
      <c r="AF224" t="str">
        <f>SUBSTITUTE(SUBSTITUTE(P224,"±",""),"%"," %")</f>
        <v>5 %</v>
      </c>
      <c r="AG224" t="str">
        <f t="shared" si="65"/>
        <v>5.6 V</v>
      </c>
      <c r="AI224" t="str">
        <f>SUBSTITUTE(LEFT(Q224,FIND("W,",Q224)),"W"," W @ 70 C")</f>
        <v>0.05 W @ 70 C</v>
      </c>
      <c r="AJ224" t="str">
        <f>SUBSTITUTE((SUBSTITUTE(T224,"ppm/°C","")),"/ "," to ")</f>
        <v>±200</v>
      </c>
      <c r="AK224" t="str">
        <f>LEFT(V224,FIND(" ",V224)-1)</f>
        <v>0201</v>
      </c>
      <c r="AL224" t="str">
        <f>SUBSTITUTE(SUBSTITUTE(U224,"°C ~ "," to +"),"°C"," C")</f>
        <v>-55 to +125 C</v>
      </c>
      <c r="AM224" s="2" t="str">
        <f t="shared" si="63"/>
        <v>621</v>
      </c>
      <c r="AN224" t="str">
        <f>IF(AC224="1GN","Grade 1","Grade 0")</f>
        <v>Grade 1</v>
      </c>
      <c r="AO224" s="2" t="str">
        <f t="shared" si="64"/>
        <v>620R</v>
      </c>
      <c r="AQ224" t="s">
        <v>5289</v>
      </c>
      <c r="AR224" t="str">
        <f t="shared" si="66"/>
        <v>ERJ1GNJ621C</v>
      </c>
    </row>
    <row r="225" spans="1:44" x14ac:dyDescent="0.3">
      <c r="A225" t="s">
        <v>28</v>
      </c>
      <c r="B225" t="s">
        <v>628</v>
      </c>
      <c r="C225" t="s">
        <v>850</v>
      </c>
      <c r="D225" t="s">
        <v>851</v>
      </c>
      <c r="E225" t="s">
        <v>32</v>
      </c>
      <c r="F225" t="s">
        <v>32</v>
      </c>
      <c r="G225" t="s">
        <v>852</v>
      </c>
      <c r="H225" s="1">
        <v>63606</v>
      </c>
      <c r="I225">
        <v>0.1</v>
      </c>
      <c r="J225">
        <v>0</v>
      </c>
      <c r="K225">
        <v>1</v>
      </c>
      <c r="L225" t="s">
        <v>34</v>
      </c>
      <c r="M225" t="s">
        <v>632</v>
      </c>
      <c r="N225" t="s">
        <v>36</v>
      </c>
      <c r="O225" t="s">
        <v>323</v>
      </c>
      <c r="P225" t="s">
        <v>38</v>
      </c>
      <c r="Q225" t="s">
        <v>633</v>
      </c>
      <c r="R225" t="s">
        <v>40</v>
      </c>
      <c r="S225" t="s">
        <v>634</v>
      </c>
      <c r="T225" t="s">
        <v>243</v>
      </c>
      <c r="U225" t="s">
        <v>43</v>
      </c>
      <c r="V225" t="s">
        <v>635</v>
      </c>
      <c r="W225">
        <v>201</v>
      </c>
      <c r="X225" t="s">
        <v>636</v>
      </c>
      <c r="Y225" t="s">
        <v>637</v>
      </c>
      <c r="Z225" t="s">
        <v>638</v>
      </c>
      <c r="AA225">
        <v>2</v>
      </c>
      <c r="AB225" t="s">
        <v>41</v>
      </c>
      <c r="AC225" t="str">
        <f t="shared" si="61"/>
        <v>1GN</v>
      </c>
      <c r="AD225" s="3">
        <f t="shared" si="62"/>
        <v>680</v>
      </c>
      <c r="AE225" s="3" t="str">
        <f t="shared" si="60"/>
        <v>680 R</v>
      </c>
      <c r="AF225" t="str">
        <f>SUBSTITUTE(SUBSTITUTE(P225,"±",""),"%"," %")</f>
        <v>5 %</v>
      </c>
      <c r="AG225" t="str">
        <f t="shared" si="65"/>
        <v>5.8 V</v>
      </c>
      <c r="AI225" t="str">
        <f>SUBSTITUTE(LEFT(Q225,FIND("W,",Q225)),"W"," W @ 70 C")</f>
        <v>0.05 W @ 70 C</v>
      </c>
      <c r="AJ225" t="str">
        <f>SUBSTITUTE((SUBSTITUTE(T225,"ppm/°C","")),"/ "," to ")</f>
        <v>±200</v>
      </c>
      <c r="AK225" t="str">
        <f>LEFT(V225,FIND(" ",V225)-1)</f>
        <v>0201</v>
      </c>
      <c r="AL225" t="str">
        <f>SUBSTITUTE(SUBSTITUTE(U225,"°C ~ "," to +"),"°C"," C")</f>
        <v>-55 to +125 C</v>
      </c>
      <c r="AM225" s="2" t="str">
        <f t="shared" si="63"/>
        <v>681</v>
      </c>
      <c r="AN225" t="str">
        <f>IF(AC225="1GN","Grade 1","Grade 0")</f>
        <v>Grade 1</v>
      </c>
      <c r="AO225" s="2" t="str">
        <f t="shared" si="64"/>
        <v>680R</v>
      </c>
      <c r="AQ225" t="s">
        <v>5289</v>
      </c>
      <c r="AR225" t="str">
        <f t="shared" si="66"/>
        <v>ERJ1GNJ681C</v>
      </c>
    </row>
    <row r="226" spans="1:44" x14ac:dyDescent="0.3">
      <c r="A226" t="s">
        <v>28</v>
      </c>
      <c r="B226" t="s">
        <v>628</v>
      </c>
      <c r="C226" t="s">
        <v>853</v>
      </c>
      <c r="D226" t="s">
        <v>854</v>
      </c>
      <c r="E226" t="s">
        <v>32</v>
      </c>
      <c r="F226" t="s">
        <v>32</v>
      </c>
      <c r="G226" t="s">
        <v>855</v>
      </c>
      <c r="H226" s="1">
        <v>40410</v>
      </c>
      <c r="I226">
        <v>0.1</v>
      </c>
      <c r="J226">
        <v>0</v>
      </c>
      <c r="K226">
        <v>1</v>
      </c>
      <c r="L226" t="s">
        <v>34</v>
      </c>
      <c r="M226" t="s">
        <v>632</v>
      </c>
      <c r="N226" t="s">
        <v>36</v>
      </c>
      <c r="O226" t="s">
        <v>327</v>
      </c>
      <c r="P226" t="s">
        <v>38</v>
      </c>
      <c r="Q226" t="s">
        <v>633</v>
      </c>
      <c r="R226" t="s">
        <v>40</v>
      </c>
      <c r="S226" t="s">
        <v>634</v>
      </c>
      <c r="T226" t="s">
        <v>243</v>
      </c>
      <c r="U226" t="s">
        <v>43</v>
      </c>
      <c r="V226" t="s">
        <v>635</v>
      </c>
      <c r="W226">
        <v>201</v>
      </c>
      <c r="X226" t="s">
        <v>636</v>
      </c>
      <c r="Y226" t="s">
        <v>637</v>
      </c>
      <c r="Z226" t="s">
        <v>638</v>
      </c>
      <c r="AA226">
        <v>2</v>
      </c>
      <c r="AB226" t="s">
        <v>41</v>
      </c>
      <c r="AC226" t="str">
        <f t="shared" si="61"/>
        <v>1GN</v>
      </c>
      <c r="AD226" s="3">
        <f t="shared" si="62"/>
        <v>750</v>
      </c>
      <c r="AE226" s="3" t="str">
        <f t="shared" si="60"/>
        <v>750 R</v>
      </c>
      <c r="AF226" t="str">
        <f>SUBSTITUTE(SUBSTITUTE(P226,"±",""),"%"," %")</f>
        <v>5 %</v>
      </c>
      <c r="AG226" t="str">
        <f t="shared" si="65"/>
        <v>6.1 V</v>
      </c>
      <c r="AI226" t="str">
        <f>SUBSTITUTE(LEFT(Q226,FIND("W,",Q226)),"W"," W @ 70 C")</f>
        <v>0.05 W @ 70 C</v>
      </c>
      <c r="AJ226" t="str">
        <f>SUBSTITUTE((SUBSTITUTE(T226,"ppm/°C","")),"/ "," to ")</f>
        <v>±200</v>
      </c>
      <c r="AK226" t="str">
        <f>LEFT(V226,FIND(" ",V226)-1)</f>
        <v>0201</v>
      </c>
      <c r="AL226" t="str">
        <f>SUBSTITUTE(SUBSTITUTE(U226,"°C ~ "," to +"),"°C"," C")</f>
        <v>-55 to +125 C</v>
      </c>
      <c r="AM226" s="2" t="str">
        <f t="shared" si="63"/>
        <v>751</v>
      </c>
      <c r="AN226" t="str">
        <f>IF(AC226="1GN","Grade 1","Grade 0")</f>
        <v>Grade 1</v>
      </c>
      <c r="AO226" s="2" t="str">
        <f t="shared" si="64"/>
        <v>750R</v>
      </c>
      <c r="AQ226" t="s">
        <v>5289</v>
      </c>
      <c r="AR226" t="str">
        <f t="shared" si="66"/>
        <v>ERJ1GNJ751C</v>
      </c>
    </row>
    <row r="227" spans="1:44" x14ac:dyDescent="0.3">
      <c r="A227" t="s">
        <v>28</v>
      </c>
      <c r="B227" t="s">
        <v>628</v>
      </c>
      <c r="C227" t="s">
        <v>856</v>
      </c>
      <c r="D227" t="s">
        <v>857</v>
      </c>
      <c r="E227" t="s">
        <v>32</v>
      </c>
      <c r="F227" t="s">
        <v>32</v>
      </c>
      <c r="G227" t="s">
        <v>858</v>
      </c>
      <c r="H227" s="1">
        <v>14150</v>
      </c>
      <c r="I227">
        <v>0.1</v>
      </c>
      <c r="J227">
        <v>0</v>
      </c>
      <c r="K227">
        <v>1</v>
      </c>
      <c r="L227" t="s">
        <v>34</v>
      </c>
      <c r="M227" t="s">
        <v>632</v>
      </c>
      <c r="N227" t="s">
        <v>36</v>
      </c>
      <c r="O227" t="s">
        <v>331</v>
      </c>
      <c r="P227" t="s">
        <v>38</v>
      </c>
      <c r="Q227" t="s">
        <v>633</v>
      </c>
      <c r="R227" t="s">
        <v>40</v>
      </c>
      <c r="S227" t="s">
        <v>634</v>
      </c>
      <c r="T227" t="s">
        <v>243</v>
      </c>
      <c r="U227" t="s">
        <v>43</v>
      </c>
      <c r="V227" t="s">
        <v>635</v>
      </c>
      <c r="W227">
        <v>201</v>
      </c>
      <c r="X227" t="s">
        <v>636</v>
      </c>
      <c r="Y227" t="s">
        <v>637</v>
      </c>
      <c r="Z227" t="s">
        <v>638</v>
      </c>
      <c r="AA227">
        <v>2</v>
      </c>
      <c r="AB227" t="s">
        <v>41</v>
      </c>
      <c r="AC227" t="str">
        <f t="shared" si="61"/>
        <v>1GN</v>
      </c>
      <c r="AD227" s="3">
        <f t="shared" si="62"/>
        <v>820</v>
      </c>
      <c r="AE227" s="3" t="str">
        <f t="shared" si="60"/>
        <v>820 R</v>
      </c>
      <c r="AF227" t="str">
        <f>SUBSTITUTE(SUBSTITUTE(P227,"±",""),"%"," %")</f>
        <v>5 %</v>
      </c>
      <c r="AG227" t="str">
        <f t="shared" si="65"/>
        <v>6.4 V</v>
      </c>
      <c r="AI227" t="str">
        <f>SUBSTITUTE(LEFT(Q227,FIND("W,",Q227)),"W"," W @ 70 C")</f>
        <v>0.05 W @ 70 C</v>
      </c>
      <c r="AJ227" t="str">
        <f>SUBSTITUTE((SUBSTITUTE(T227,"ppm/°C","")),"/ "," to ")</f>
        <v>±200</v>
      </c>
      <c r="AK227" t="str">
        <f>LEFT(V227,FIND(" ",V227)-1)</f>
        <v>0201</v>
      </c>
      <c r="AL227" t="str">
        <f>SUBSTITUTE(SUBSTITUTE(U227,"°C ~ "," to +"),"°C"," C")</f>
        <v>-55 to +125 C</v>
      </c>
      <c r="AM227" s="2" t="str">
        <f t="shared" si="63"/>
        <v>821</v>
      </c>
      <c r="AN227" t="str">
        <f>IF(AC227="1GN","Grade 1","Grade 0")</f>
        <v>Grade 1</v>
      </c>
      <c r="AO227" s="2" t="str">
        <f t="shared" si="64"/>
        <v>820R</v>
      </c>
      <c r="AQ227" t="s">
        <v>5289</v>
      </c>
      <c r="AR227" t="str">
        <f t="shared" si="66"/>
        <v>ERJ1GNJ821C</v>
      </c>
    </row>
    <row r="228" spans="1:44" x14ac:dyDescent="0.3">
      <c r="A228" t="s">
        <v>28</v>
      </c>
      <c r="B228" t="s">
        <v>628</v>
      </c>
      <c r="C228" t="s">
        <v>859</v>
      </c>
      <c r="D228" t="s">
        <v>860</v>
      </c>
      <c r="E228" t="s">
        <v>32</v>
      </c>
      <c r="F228" t="s">
        <v>32</v>
      </c>
      <c r="G228" t="s">
        <v>861</v>
      </c>
      <c r="H228" s="1">
        <v>78988</v>
      </c>
      <c r="I228">
        <v>0.1</v>
      </c>
      <c r="J228">
        <v>0</v>
      </c>
      <c r="K228">
        <v>1</v>
      </c>
      <c r="L228" t="s">
        <v>34</v>
      </c>
      <c r="M228" t="s">
        <v>632</v>
      </c>
      <c r="N228" t="s">
        <v>36</v>
      </c>
      <c r="O228" t="s">
        <v>335</v>
      </c>
      <c r="P228" t="s">
        <v>38</v>
      </c>
      <c r="Q228" t="s">
        <v>633</v>
      </c>
      <c r="R228" t="s">
        <v>40</v>
      </c>
      <c r="S228" t="s">
        <v>634</v>
      </c>
      <c r="T228" t="s">
        <v>243</v>
      </c>
      <c r="U228" t="s">
        <v>43</v>
      </c>
      <c r="V228" t="s">
        <v>635</v>
      </c>
      <c r="W228">
        <v>201</v>
      </c>
      <c r="X228" t="s">
        <v>636</v>
      </c>
      <c r="Y228" t="s">
        <v>637</v>
      </c>
      <c r="Z228" t="s">
        <v>638</v>
      </c>
      <c r="AA228">
        <v>2</v>
      </c>
      <c r="AB228" t="s">
        <v>41</v>
      </c>
      <c r="AC228" t="str">
        <f t="shared" si="61"/>
        <v>1GN</v>
      </c>
      <c r="AD228" s="3">
        <f t="shared" si="62"/>
        <v>910</v>
      </c>
      <c r="AE228" s="3" t="str">
        <f t="shared" si="60"/>
        <v>910 R</v>
      </c>
      <c r="AF228" t="str">
        <f>SUBSTITUTE(SUBSTITUTE(P228,"±",""),"%"," %")</f>
        <v>5 %</v>
      </c>
      <c r="AG228" t="str">
        <f t="shared" si="65"/>
        <v>6.7 V</v>
      </c>
      <c r="AI228" t="str">
        <f>SUBSTITUTE(LEFT(Q228,FIND("W,",Q228)),"W"," W @ 70 C")</f>
        <v>0.05 W @ 70 C</v>
      </c>
      <c r="AJ228" t="str">
        <f>SUBSTITUTE((SUBSTITUTE(T228,"ppm/°C","")),"/ "," to ")</f>
        <v>±200</v>
      </c>
      <c r="AK228" t="str">
        <f>LEFT(V228,FIND(" ",V228)-1)</f>
        <v>0201</v>
      </c>
      <c r="AL228" t="str">
        <f>SUBSTITUTE(SUBSTITUTE(U228,"°C ~ "," to +"),"°C"," C")</f>
        <v>-55 to +125 C</v>
      </c>
      <c r="AM228" s="2" t="str">
        <f t="shared" si="63"/>
        <v>911</v>
      </c>
      <c r="AN228" t="str">
        <f>IF(AC228="1GN","Grade 1","Grade 0")</f>
        <v>Grade 1</v>
      </c>
      <c r="AO228" s="2" t="str">
        <f t="shared" si="64"/>
        <v>910R</v>
      </c>
      <c r="AQ228" t="s">
        <v>5289</v>
      </c>
      <c r="AR228" t="str">
        <f t="shared" si="66"/>
        <v>ERJ1GNJ911C</v>
      </c>
    </row>
    <row r="229" spans="1:44" x14ac:dyDescent="0.3">
      <c r="A229" t="s">
        <v>28</v>
      </c>
      <c r="B229" t="s">
        <v>628</v>
      </c>
      <c r="C229" t="s">
        <v>862</v>
      </c>
      <c r="D229" t="s">
        <v>863</v>
      </c>
      <c r="E229" t="s">
        <v>32</v>
      </c>
      <c r="F229" t="s">
        <v>32</v>
      </c>
      <c r="G229" t="s">
        <v>864</v>
      </c>
      <c r="H229" s="1">
        <v>225429</v>
      </c>
      <c r="I229">
        <v>0.1</v>
      </c>
      <c r="J229">
        <v>0</v>
      </c>
      <c r="K229">
        <v>1</v>
      </c>
      <c r="L229" t="s">
        <v>34</v>
      </c>
      <c r="M229" t="s">
        <v>632</v>
      </c>
      <c r="N229" t="s">
        <v>36</v>
      </c>
      <c r="O229" t="s">
        <v>339</v>
      </c>
      <c r="P229" t="s">
        <v>38</v>
      </c>
      <c r="Q229" t="s">
        <v>633</v>
      </c>
      <c r="R229" t="s">
        <v>40</v>
      </c>
      <c r="S229" t="s">
        <v>634</v>
      </c>
      <c r="T229" t="s">
        <v>243</v>
      </c>
      <c r="U229" t="s">
        <v>43</v>
      </c>
      <c r="V229" t="s">
        <v>635</v>
      </c>
      <c r="W229">
        <v>201</v>
      </c>
      <c r="X229" t="s">
        <v>636</v>
      </c>
      <c r="Y229" t="s">
        <v>637</v>
      </c>
      <c r="Z229" t="s">
        <v>638</v>
      </c>
      <c r="AA229">
        <v>2</v>
      </c>
      <c r="AB229" t="s">
        <v>41</v>
      </c>
      <c r="AC229" t="str">
        <f t="shared" si="61"/>
        <v>1GN</v>
      </c>
      <c r="AD229" s="3">
        <f t="shared" si="62"/>
        <v>1000</v>
      </c>
      <c r="AE229" s="3" t="str">
        <f t="shared" si="60"/>
        <v>1.00 K</v>
      </c>
      <c r="AF229" t="str">
        <f>SUBSTITUTE(SUBSTITUTE(P229,"±",""),"%"," %")</f>
        <v>5 %</v>
      </c>
      <c r="AG229" t="str">
        <f t="shared" si="65"/>
        <v>7.1 V</v>
      </c>
      <c r="AI229" t="str">
        <f>SUBSTITUTE(LEFT(Q229,FIND("W,",Q229)),"W"," W @ 70 C")</f>
        <v>0.05 W @ 70 C</v>
      </c>
      <c r="AJ229" t="str">
        <f>SUBSTITUTE((SUBSTITUTE(T229,"ppm/°C","")),"/ "," to ")</f>
        <v>±200</v>
      </c>
      <c r="AK229" t="str">
        <f>LEFT(V229,FIND(" ",V229)-1)</f>
        <v>0201</v>
      </c>
      <c r="AL229" t="str">
        <f>SUBSTITUTE(SUBSTITUTE(U229,"°C ~ "," to +"),"°C"," C")</f>
        <v>-55 to +125 C</v>
      </c>
      <c r="AM229" s="2" t="str">
        <f t="shared" si="63"/>
        <v>102</v>
      </c>
      <c r="AN229" t="str">
        <f>IF(AC229="1GN","Grade 1","Grade 0")</f>
        <v>Grade 1</v>
      </c>
      <c r="AO229" s="2" t="str">
        <f t="shared" si="64"/>
        <v>1001</v>
      </c>
      <c r="AQ229" t="s">
        <v>5289</v>
      </c>
      <c r="AR229" t="str">
        <f t="shared" si="66"/>
        <v>ERJ1GNJ102C</v>
      </c>
    </row>
    <row r="230" spans="1:44" x14ac:dyDescent="0.3">
      <c r="A230" t="s">
        <v>28</v>
      </c>
      <c r="B230" t="s">
        <v>628</v>
      </c>
      <c r="C230" t="s">
        <v>865</v>
      </c>
      <c r="D230" t="s">
        <v>866</v>
      </c>
      <c r="E230" t="s">
        <v>32</v>
      </c>
      <c r="F230" t="s">
        <v>32</v>
      </c>
      <c r="G230" t="s">
        <v>867</v>
      </c>
      <c r="H230" s="1">
        <v>65639</v>
      </c>
      <c r="I230">
        <v>0.1</v>
      </c>
      <c r="J230">
        <v>0</v>
      </c>
      <c r="K230">
        <v>1</v>
      </c>
      <c r="L230" t="s">
        <v>34</v>
      </c>
      <c r="M230" t="s">
        <v>632</v>
      </c>
      <c r="N230" t="s">
        <v>36</v>
      </c>
      <c r="O230" t="s">
        <v>343</v>
      </c>
      <c r="P230" t="s">
        <v>38</v>
      </c>
      <c r="Q230" t="s">
        <v>633</v>
      </c>
      <c r="R230" t="s">
        <v>40</v>
      </c>
      <c r="S230" t="s">
        <v>634</v>
      </c>
      <c r="T230" t="s">
        <v>243</v>
      </c>
      <c r="U230" t="s">
        <v>43</v>
      </c>
      <c r="V230" t="s">
        <v>635</v>
      </c>
      <c r="W230">
        <v>201</v>
      </c>
      <c r="X230" t="s">
        <v>636</v>
      </c>
      <c r="Y230" t="s">
        <v>637</v>
      </c>
      <c r="Z230" t="s">
        <v>638</v>
      </c>
      <c r="AA230">
        <v>2</v>
      </c>
      <c r="AB230" t="s">
        <v>41</v>
      </c>
      <c r="AC230" t="str">
        <f t="shared" si="61"/>
        <v>1GN</v>
      </c>
      <c r="AD230" s="3">
        <f t="shared" si="62"/>
        <v>1100</v>
      </c>
      <c r="AE230" s="3" t="str">
        <f t="shared" si="60"/>
        <v>1.10 K</v>
      </c>
      <c r="AF230" t="str">
        <f>SUBSTITUTE(SUBSTITUTE(P230,"±",""),"%"," %")</f>
        <v>5 %</v>
      </c>
      <c r="AG230" t="str">
        <f t="shared" si="65"/>
        <v>7.4 V</v>
      </c>
      <c r="AI230" t="str">
        <f>SUBSTITUTE(LEFT(Q230,FIND("W,",Q230)),"W"," W @ 70 C")</f>
        <v>0.05 W @ 70 C</v>
      </c>
      <c r="AJ230" t="str">
        <f>SUBSTITUTE((SUBSTITUTE(T230,"ppm/°C","")),"/ "," to ")</f>
        <v>±200</v>
      </c>
      <c r="AK230" t="str">
        <f>LEFT(V230,FIND(" ",V230)-1)</f>
        <v>0201</v>
      </c>
      <c r="AL230" t="str">
        <f>SUBSTITUTE(SUBSTITUTE(U230,"°C ~ "," to +"),"°C"," C")</f>
        <v>-55 to +125 C</v>
      </c>
      <c r="AM230" s="2" t="str">
        <f t="shared" si="63"/>
        <v>112</v>
      </c>
      <c r="AN230" t="str">
        <f>IF(AC230="1GN","Grade 1","Grade 0")</f>
        <v>Grade 1</v>
      </c>
      <c r="AO230" s="2" t="str">
        <f t="shared" si="64"/>
        <v>1101</v>
      </c>
      <c r="AQ230" t="s">
        <v>5289</v>
      </c>
      <c r="AR230" t="str">
        <f t="shared" si="66"/>
        <v>ERJ1GNJ112C</v>
      </c>
    </row>
    <row r="231" spans="1:44" x14ac:dyDescent="0.3">
      <c r="A231" t="s">
        <v>28</v>
      </c>
      <c r="B231" t="s">
        <v>628</v>
      </c>
      <c r="C231" t="s">
        <v>868</v>
      </c>
      <c r="D231" t="s">
        <v>869</v>
      </c>
      <c r="E231" t="s">
        <v>32</v>
      </c>
      <c r="F231" t="s">
        <v>32</v>
      </c>
      <c r="G231" t="s">
        <v>870</v>
      </c>
      <c r="H231" s="1">
        <v>123183</v>
      </c>
      <c r="I231">
        <v>0.1</v>
      </c>
      <c r="J231">
        <v>0</v>
      </c>
      <c r="K231">
        <v>1</v>
      </c>
      <c r="L231" t="s">
        <v>34</v>
      </c>
      <c r="M231" t="s">
        <v>632</v>
      </c>
      <c r="N231" t="s">
        <v>36</v>
      </c>
      <c r="O231" t="s">
        <v>347</v>
      </c>
      <c r="P231" t="s">
        <v>38</v>
      </c>
      <c r="Q231" t="s">
        <v>633</v>
      </c>
      <c r="R231" t="s">
        <v>40</v>
      </c>
      <c r="S231" t="s">
        <v>634</v>
      </c>
      <c r="T231" t="s">
        <v>243</v>
      </c>
      <c r="U231" t="s">
        <v>43</v>
      </c>
      <c r="V231" t="s">
        <v>635</v>
      </c>
      <c r="W231">
        <v>201</v>
      </c>
      <c r="X231" t="s">
        <v>636</v>
      </c>
      <c r="Y231" t="s">
        <v>637</v>
      </c>
      <c r="Z231" t="s">
        <v>638</v>
      </c>
      <c r="AA231">
        <v>2</v>
      </c>
      <c r="AB231" t="s">
        <v>41</v>
      </c>
      <c r="AC231" t="str">
        <f t="shared" si="61"/>
        <v>1GN</v>
      </c>
      <c r="AD231" s="3">
        <f t="shared" si="62"/>
        <v>1200</v>
      </c>
      <c r="AE231" s="3" t="str">
        <f t="shared" si="60"/>
        <v>1.20 K</v>
      </c>
      <c r="AF231" t="str">
        <f>SUBSTITUTE(SUBSTITUTE(P231,"±",""),"%"," %")</f>
        <v>5 %</v>
      </c>
      <c r="AG231" t="str">
        <f t="shared" si="65"/>
        <v>7.7 V</v>
      </c>
      <c r="AI231" t="str">
        <f>SUBSTITUTE(LEFT(Q231,FIND("W,",Q231)),"W"," W @ 70 C")</f>
        <v>0.05 W @ 70 C</v>
      </c>
      <c r="AJ231" t="str">
        <f>SUBSTITUTE((SUBSTITUTE(T231,"ppm/°C","")),"/ "," to ")</f>
        <v>±200</v>
      </c>
      <c r="AK231" t="str">
        <f>LEFT(V231,FIND(" ",V231)-1)</f>
        <v>0201</v>
      </c>
      <c r="AL231" t="str">
        <f>SUBSTITUTE(SUBSTITUTE(U231,"°C ~ "," to +"),"°C"," C")</f>
        <v>-55 to +125 C</v>
      </c>
      <c r="AM231" s="2" t="str">
        <f t="shared" si="63"/>
        <v>122</v>
      </c>
      <c r="AN231" t="str">
        <f>IF(AC231="1GN","Grade 1","Grade 0")</f>
        <v>Grade 1</v>
      </c>
      <c r="AO231" s="2" t="str">
        <f t="shared" si="64"/>
        <v>1201</v>
      </c>
      <c r="AQ231" t="s">
        <v>5289</v>
      </c>
      <c r="AR231" t="str">
        <f t="shared" si="66"/>
        <v>ERJ1GNJ122C</v>
      </c>
    </row>
    <row r="232" spans="1:44" x14ac:dyDescent="0.3">
      <c r="A232" t="s">
        <v>28</v>
      </c>
      <c r="B232" t="s">
        <v>628</v>
      </c>
      <c r="C232" t="s">
        <v>871</v>
      </c>
      <c r="D232" t="s">
        <v>872</v>
      </c>
      <c r="E232" t="s">
        <v>32</v>
      </c>
      <c r="F232" t="s">
        <v>32</v>
      </c>
      <c r="G232" t="s">
        <v>873</v>
      </c>
      <c r="H232" s="1">
        <v>15006</v>
      </c>
      <c r="I232">
        <v>0.1</v>
      </c>
      <c r="J232">
        <v>0</v>
      </c>
      <c r="K232">
        <v>1</v>
      </c>
      <c r="L232" t="s">
        <v>34</v>
      </c>
      <c r="M232" t="s">
        <v>632</v>
      </c>
      <c r="N232" t="s">
        <v>36</v>
      </c>
      <c r="O232" t="s">
        <v>351</v>
      </c>
      <c r="P232" t="s">
        <v>38</v>
      </c>
      <c r="Q232" t="s">
        <v>633</v>
      </c>
      <c r="R232" t="s">
        <v>40</v>
      </c>
      <c r="S232" t="s">
        <v>634</v>
      </c>
      <c r="T232" t="s">
        <v>243</v>
      </c>
      <c r="U232" t="s">
        <v>43</v>
      </c>
      <c r="V232" t="s">
        <v>635</v>
      </c>
      <c r="W232">
        <v>201</v>
      </c>
      <c r="X232" t="s">
        <v>636</v>
      </c>
      <c r="Y232" t="s">
        <v>637</v>
      </c>
      <c r="Z232" t="s">
        <v>638</v>
      </c>
      <c r="AA232">
        <v>2</v>
      </c>
      <c r="AB232" t="s">
        <v>41</v>
      </c>
      <c r="AC232" t="str">
        <f t="shared" si="61"/>
        <v>1GN</v>
      </c>
      <c r="AD232" s="3">
        <f t="shared" si="62"/>
        <v>1300</v>
      </c>
      <c r="AE232" s="3" t="str">
        <f t="shared" si="60"/>
        <v>1.30 K</v>
      </c>
      <c r="AF232" t="str">
        <f>SUBSTITUTE(SUBSTITUTE(P232,"±",""),"%"," %")</f>
        <v>5 %</v>
      </c>
      <c r="AG232" t="str">
        <f t="shared" si="65"/>
        <v>8.1 V</v>
      </c>
      <c r="AI232" t="str">
        <f>SUBSTITUTE(LEFT(Q232,FIND("W,",Q232)),"W"," W @ 70 C")</f>
        <v>0.05 W @ 70 C</v>
      </c>
      <c r="AJ232" t="str">
        <f>SUBSTITUTE((SUBSTITUTE(T232,"ppm/°C","")),"/ "," to ")</f>
        <v>±200</v>
      </c>
      <c r="AK232" t="str">
        <f>LEFT(V232,FIND(" ",V232)-1)</f>
        <v>0201</v>
      </c>
      <c r="AL232" t="str">
        <f>SUBSTITUTE(SUBSTITUTE(U232,"°C ~ "," to +"),"°C"," C")</f>
        <v>-55 to +125 C</v>
      </c>
      <c r="AM232" s="2" t="str">
        <f t="shared" si="63"/>
        <v>132</v>
      </c>
      <c r="AN232" t="str">
        <f>IF(AC232="1GN","Grade 1","Grade 0")</f>
        <v>Grade 1</v>
      </c>
      <c r="AO232" s="2" t="str">
        <f t="shared" si="64"/>
        <v>1301</v>
      </c>
      <c r="AQ232" t="s">
        <v>5289</v>
      </c>
      <c r="AR232" t="str">
        <f t="shared" si="66"/>
        <v>ERJ1GNJ132C</v>
      </c>
    </row>
    <row r="233" spans="1:44" x14ac:dyDescent="0.3">
      <c r="A233" t="s">
        <v>28</v>
      </c>
      <c r="B233" t="s">
        <v>628</v>
      </c>
      <c r="C233" t="s">
        <v>874</v>
      </c>
      <c r="D233" t="s">
        <v>875</v>
      </c>
      <c r="E233" t="s">
        <v>32</v>
      </c>
      <c r="F233" t="s">
        <v>32</v>
      </c>
      <c r="G233" t="s">
        <v>876</v>
      </c>
      <c r="H233" s="1">
        <v>144390</v>
      </c>
      <c r="I233">
        <v>0.1</v>
      </c>
      <c r="J233">
        <v>0</v>
      </c>
      <c r="K233">
        <v>1</v>
      </c>
      <c r="L233" t="s">
        <v>34</v>
      </c>
      <c r="M233" t="s">
        <v>632</v>
      </c>
      <c r="N233" t="s">
        <v>36</v>
      </c>
      <c r="O233" t="s">
        <v>355</v>
      </c>
      <c r="P233" t="s">
        <v>38</v>
      </c>
      <c r="Q233" t="s">
        <v>633</v>
      </c>
      <c r="R233" t="s">
        <v>40</v>
      </c>
      <c r="S233" t="s">
        <v>634</v>
      </c>
      <c r="T233" t="s">
        <v>243</v>
      </c>
      <c r="U233" t="s">
        <v>43</v>
      </c>
      <c r="V233" t="s">
        <v>635</v>
      </c>
      <c r="W233">
        <v>201</v>
      </c>
      <c r="X233" t="s">
        <v>636</v>
      </c>
      <c r="Y233" t="s">
        <v>637</v>
      </c>
      <c r="Z233" t="s">
        <v>638</v>
      </c>
      <c r="AA233">
        <v>2</v>
      </c>
      <c r="AB233" t="s">
        <v>41</v>
      </c>
      <c r="AC233" t="str">
        <f t="shared" si="61"/>
        <v>1GN</v>
      </c>
      <c r="AD233" s="3">
        <f t="shared" si="62"/>
        <v>1500</v>
      </c>
      <c r="AE233" s="3" t="str">
        <f t="shared" si="60"/>
        <v>1.50 K</v>
      </c>
      <c r="AF233" t="str">
        <f>SUBSTITUTE(SUBSTITUTE(P233,"±",""),"%"," %")</f>
        <v>5 %</v>
      </c>
      <c r="AG233" t="str">
        <f t="shared" si="65"/>
        <v>8.7 V</v>
      </c>
      <c r="AI233" t="str">
        <f>SUBSTITUTE(LEFT(Q233,FIND("W,",Q233)),"W"," W @ 70 C")</f>
        <v>0.05 W @ 70 C</v>
      </c>
      <c r="AJ233" t="str">
        <f>SUBSTITUTE((SUBSTITUTE(T233,"ppm/°C","")),"/ "," to ")</f>
        <v>±200</v>
      </c>
      <c r="AK233" t="str">
        <f>LEFT(V233,FIND(" ",V233)-1)</f>
        <v>0201</v>
      </c>
      <c r="AL233" t="str">
        <f>SUBSTITUTE(SUBSTITUTE(U233,"°C ~ "," to +"),"°C"," C")</f>
        <v>-55 to +125 C</v>
      </c>
      <c r="AM233" s="2" t="str">
        <f t="shared" si="63"/>
        <v>152</v>
      </c>
      <c r="AN233" t="str">
        <f>IF(AC233="1GN","Grade 1","Grade 0")</f>
        <v>Grade 1</v>
      </c>
      <c r="AO233" s="2" t="str">
        <f t="shared" si="64"/>
        <v>1501</v>
      </c>
      <c r="AQ233" t="s">
        <v>5289</v>
      </c>
      <c r="AR233" t="str">
        <f t="shared" si="66"/>
        <v>ERJ1GNJ152C</v>
      </c>
    </row>
    <row r="234" spans="1:44" x14ac:dyDescent="0.3">
      <c r="A234" t="s">
        <v>28</v>
      </c>
      <c r="B234" t="s">
        <v>628</v>
      </c>
      <c r="C234" t="s">
        <v>877</v>
      </c>
      <c r="D234" t="s">
        <v>878</v>
      </c>
      <c r="E234" t="s">
        <v>32</v>
      </c>
      <c r="F234" t="s">
        <v>32</v>
      </c>
      <c r="G234" t="s">
        <v>879</v>
      </c>
      <c r="H234" s="1">
        <v>28439</v>
      </c>
      <c r="I234">
        <v>0.1</v>
      </c>
      <c r="J234">
        <v>0</v>
      </c>
      <c r="K234">
        <v>1</v>
      </c>
      <c r="L234" t="s">
        <v>34</v>
      </c>
      <c r="M234" t="s">
        <v>632</v>
      </c>
      <c r="N234" t="s">
        <v>36</v>
      </c>
      <c r="O234" t="s">
        <v>359</v>
      </c>
      <c r="P234" t="s">
        <v>38</v>
      </c>
      <c r="Q234" t="s">
        <v>633</v>
      </c>
      <c r="R234" t="s">
        <v>40</v>
      </c>
      <c r="S234" t="s">
        <v>634</v>
      </c>
      <c r="T234" t="s">
        <v>243</v>
      </c>
      <c r="U234" t="s">
        <v>43</v>
      </c>
      <c r="V234" t="s">
        <v>635</v>
      </c>
      <c r="W234">
        <v>201</v>
      </c>
      <c r="X234" t="s">
        <v>636</v>
      </c>
      <c r="Y234" t="s">
        <v>637</v>
      </c>
      <c r="Z234" t="s">
        <v>638</v>
      </c>
      <c r="AA234">
        <v>2</v>
      </c>
      <c r="AB234" t="s">
        <v>41</v>
      </c>
      <c r="AC234" t="str">
        <f t="shared" si="61"/>
        <v>1GN</v>
      </c>
      <c r="AD234" s="3">
        <f t="shared" si="62"/>
        <v>1600</v>
      </c>
      <c r="AE234" s="3" t="str">
        <f t="shared" si="60"/>
        <v>1.60 K</v>
      </c>
      <c r="AF234" t="str">
        <f>SUBSTITUTE(SUBSTITUTE(P234,"±",""),"%"," %")</f>
        <v>5 %</v>
      </c>
      <c r="AG234" t="str">
        <f t="shared" si="65"/>
        <v>8.9 V</v>
      </c>
      <c r="AI234" t="str">
        <f>SUBSTITUTE(LEFT(Q234,FIND("W,",Q234)),"W"," W @ 70 C")</f>
        <v>0.05 W @ 70 C</v>
      </c>
      <c r="AJ234" t="str">
        <f>SUBSTITUTE((SUBSTITUTE(T234,"ppm/°C","")),"/ "," to ")</f>
        <v>±200</v>
      </c>
      <c r="AK234" t="str">
        <f>LEFT(V234,FIND(" ",V234)-1)</f>
        <v>0201</v>
      </c>
      <c r="AL234" t="str">
        <f>SUBSTITUTE(SUBSTITUTE(U234,"°C ~ "," to +"),"°C"," C")</f>
        <v>-55 to +125 C</v>
      </c>
      <c r="AM234" s="2" t="str">
        <f t="shared" si="63"/>
        <v>162</v>
      </c>
      <c r="AN234" t="str">
        <f>IF(AC234="1GN","Grade 1","Grade 0")</f>
        <v>Grade 1</v>
      </c>
      <c r="AO234" s="2" t="str">
        <f t="shared" si="64"/>
        <v>1601</v>
      </c>
      <c r="AQ234" t="s">
        <v>5289</v>
      </c>
      <c r="AR234" t="str">
        <f t="shared" si="66"/>
        <v>ERJ1GNJ162C</v>
      </c>
    </row>
    <row r="235" spans="1:44" x14ac:dyDescent="0.3">
      <c r="A235" t="s">
        <v>28</v>
      </c>
      <c r="B235" t="s">
        <v>628</v>
      </c>
      <c r="C235" t="s">
        <v>880</v>
      </c>
      <c r="D235" t="s">
        <v>881</v>
      </c>
      <c r="E235" t="s">
        <v>32</v>
      </c>
      <c r="F235" t="s">
        <v>32</v>
      </c>
      <c r="G235" t="s">
        <v>882</v>
      </c>
      <c r="H235" s="1">
        <v>147378</v>
      </c>
      <c r="I235">
        <v>0.1</v>
      </c>
      <c r="J235">
        <v>0</v>
      </c>
      <c r="K235">
        <v>1</v>
      </c>
      <c r="L235" t="s">
        <v>34</v>
      </c>
      <c r="M235" t="s">
        <v>632</v>
      </c>
      <c r="N235" t="s">
        <v>36</v>
      </c>
      <c r="O235" t="s">
        <v>363</v>
      </c>
      <c r="P235" t="s">
        <v>38</v>
      </c>
      <c r="Q235" t="s">
        <v>633</v>
      </c>
      <c r="R235" t="s">
        <v>40</v>
      </c>
      <c r="S235" t="s">
        <v>634</v>
      </c>
      <c r="T235" t="s">
        <v>243</v>
      </c>
      <c r="U235" t="s">
        <v>43</v>
      </c>
      <c r="V235" t="s">
        <v>635</v>
      </c>
      <c r="W235">
        <v>201</v>
      </c>
      <c r="X235" t="s">
        <v>636</v>
      </c>
      <c r="Y235" t="s">
        <v>637</v>
      </c>
      <c r="Z235" t="s">
        <v>638</v>
      </c>
      <c r="AA235">
        <v>2</v>
      </c>
      <c r="AB235" t="s">
        <v>41</v>
      </c>
      <c r="AC235" t="str">
        <f t="shared" si="61"/>
        <v>1GN</v>
      </c>
      <c r="AD235" s="3">
        <f t="shared" si="62"/>
        <v>1800</v>
      </c>
      <c r="AE235" s="3" t="str">
        <f t="shared" si="60"/>
        <v>1.80 K</v>
      </c>
      <c r="AF235" t="str">
        <f>SUBSTITUTE(SUBSTITUTE(P235,"±",""),"%"," %")</f>
        <v>5 %</v>
      </c>
      <c r="AG235" t="str">
        <f t="shared" si="65"/>
        <v>9.5 V</v>
      </c>
      <c r="AI235" t="str">
        <f>SUBSTITUTE(LEFT(Q235,FIND("W,",Q235)),"W"," W @ 70 C")</f>
        <v>0.05 W @ 70 C</v>
      </c>
      <c r="AJ235" t="str">
        <f>SUBSTITUTE((SUBSTITUTE(T235,"ppm/°C","")),"/ "," to ")</f>
        <v>±200</v>
      </c>
      <c r="AK235" t="str">
        <f>LEFT(V235,FIND(" ",V235)-1)</f>
        <v>0201</v>
      </c>
      <c r="AL235" t="str">
        <f>SUBSTITUTE(SUBSTITUTE(U235,"°C ~ "," to +"),"°C"," C")</f>
        <v>-55 to +125 C</v>
      </c>
      <c r="AM235" s="2" t="str">
        <f t="shared" si="63"/>
        <v>182</v>
      </c>
      <c r="AN235" t="str">
        <f>IF(AC235="1GN","Grade 1","Grade 0")</f>
        <v>Grade 1</v>
      </c>
      <c r="AO235" s="2" t="str">
        <f t="shared" si="64"/>
        <v>1801</v>
      </c>
      <c r="AQ235" t="s">
        <v>5289</v>
      </c>
      <c r="AR235" t="str">
        <f t="shared" si="66"/>
        <v>ERJ1GNJ182C</v>
      </c>
    </row>
    <row r="236" spans="1:44" x14ac:dyDescent="0.3">
      <c r="A236" t="s">
        <v>28</v>
      </c>
      <c r="B236" t="s">
        <v>628</v>
      </c>
      <c r="C236" t="s">
        <v>883</v>
      </c>
      <c r="D236" t="s">
        <v>884</v>
      </c>
      <c r="E236" t="s">
        <v>32</v>
      </c>
      <c r="F236" t="s">
        <v>32</v>
      </c>
      <c r="G236" t="s">
        <v>885</v>
      </c>
      <c r="H236" s="1">
        <v>327510</v>
      </c>
      <c r="I236">
        <v>0.1</v>
      </c>
      <c r="J236">
        <v>0</v>
      </c>
      <c r="K236">
        <v>1</v>
      </c>
      <c r="L236" t="s">
        <v>34</v>
      </c>
      <c r="M236" t="s">
        <v>632</v>
      </c>
      <c r="N236" t="s">
        <v>36</v>
      </c>
      <c r="O236" t="s">
        <v>367</v>
      </c>
      <c r="P236" t="s">
        <v>38</v>
      </c>
      <c r="Q236" t="s">
        <v>633</v>
      </c>
      <c r="R236" t="s">
        <v>40</v>
      </c>
      <c r="S236" t="s">
        <v>634</v>
      </c>
      <c r="T236" t="s">
        <v>243</v>
      </c>
      <c r="U236" t="s">
        <v>43</v>
      </c>
      <c r="V236" t="s">
        <v>635</v>
      </c>
      <c r="W236">
        <v>201</v>
      </c>
      <c r="X236" t="s">
        <v>636</v>
      </c>
      <c r="Y236" t="s">
        <v>637</v>
      </c>
      <c r="Z236" t="s">
        <v>638</v>
      </c>
      <c r="AA236">
        <v>2</v>
      </c>
      <c r="AB236" t="s">
        <v>41</v>
      </c>
      <c r="AC236" t="str">
        <f t="shared" si="61"/>
        <v>1GN</v>
      </c>
      <c r="AD236" s="3">
        <f t="shared" si="62"/>
        <v>2000</v>
      </c>
      <c r="AE236" s="3" t="str">
        <f t="shared" si="60"/>
        <v>2.00 K</v>
      </c>
      <c r="AF236" t="str">
        <f>SUBSTITUTE(SUBSTITUTE(P236,"±",""),"%"," %")</f>
        <v>5 %</v>
      </c>
      <c r="AG236" t="str">
        <f t="shared" si="65"/>
        <v>10 V</v>
      </c>
      <c r="AI236" t="str">
        <f>SUBSTITUTE(LEFT(Q236,FIND("W,",Q236)),"W"," W @ 70 C")</f>
        <v>0.05 W @ 70 C</v>
      </c>
      <c r="AJ236" t="str">
        <f>SUBSTITUTE((SUBSTITUTE(T236,"ppm/°C","")),"/ "," to ")</f>
        <v>±200</v>
      </c>
      <c r="AK236" t="str">
        <f>LEFT(V236,FIND(" ",V236)-1)</f>
        <v>0201</v>
      </c>
      <c r="AL236" t="str">
        <f>SUBSTITUTE(SUBSTITUTE(U236,"°C ~ "," to +"),"°C"," C")</f>
        <v>-55 to +125 C</v>
      </c>
      <c r="AM236" s="2" t="str">
        <f t="shared" si="63"/>
        <v>202</v>
      </c>
      <c r="AN236" t="str">
        <f>IF(AC236="1GN","Grade 1","Grade 0")</f>
        <v>Grade 1</v>
      </c>
      <c r="AO236" s="2" t="str">
        <f t="shared" si="64"/>
        <v>2001</v>
      </c>
      <c r="AQ236" t="s">
        <v>5289</v>
      </c>
      <c r="AR236" t="str">
        <f t="shared" si="66"/>
        <v>ERJ1GNJ202C</v>
      </c>
    </row>
    <row r="237" spans="1:44" x14ac:dyDescent="0.3">
      <c r="A237" t="s">
        <v>28</v>
      </c>
      <c r="B237" t="s">
        <v>628</v>
      </c>
      <c r="C237" t="s">
        <v>886</v>
      </c>
      <c r="D237" t="s">
        <v>887</v>
      </c>
      <c r="E237" t="s">
        <v>32</v>
      </c>
      <c r="F237" t="s">
        <v>32</v>
      </c>
      <c r="G237" t="s">
        <v>888</v>
      </c>
      <c r="H237" s="1">
        <v>103088</v>
      </c>
      <c r="I237">
        <v>0.1</v>
      </c>
      <c r="J237">
        <v>0</v>
      </c>
      <c r="K237">
        <v>1</v>
      </c>
      <c r="L237" t="s">
        <v>34</v>
      </c>
      <c r="M237" t="s">
        <v>632</v>
      </c>
      <c r="N237" t="s">
        <v>36</v>
      </c>
      <c r="O237" t="s">
        <v>371</v>
      </c>
      <c r="P237" t="s">
        <v>38</v>
      </c>
      <c r="Q237" t="s">
        <v>633</v>
      </c>
      <c r="R237" t="s">
        <v>40</v>
      </c>
      <c r="S237" t="s">
        <v>634</v>
      </c>
      <c r="T237" t="s">
        <v>243</v>
      </c>
      <c r="U237" t="s">
        <v>43</v>
      </c>
      <c r="V237" t="s">
        <v>635</v>
      </c>
      <c r="W237">
        <v>201</v>
      </c>
      <c r="X237" t="s">
        <v>636</v>
      </c>
      <c r="Y237" t="s">
        <v>637</v>
      </c>
      <c r="Z237" t="s">
        <v>638</v>
      </c>
      <c r="AA237">
        <v>2</v>
      </c>
      <c r="AB237" t="s">
        <v>41</v>
      </c>
      <c r="AC237" t="str">
        <f t="shared" si="61"/>
        <v>1GN</v>
      </c>
      <c r="AD237" s="3">
        <f t="shared" si="62"/>
        <v>2200</v>
      </c>
      <c r="AE237" s="3" t="str">
        <f t="shared" si="60"/>
        <v>2.20 K</v>
      </c>
      <c r="AF237" t="str">
        <f>SUBSTITUTE(SUBSTITUTE(P237,"±",""),"%"," %")</f>
        <v>5 %</v>
      </c>
      <c r="AG237" t="str">
        <f t="shared" si="65"/>
        <v>10.5 V</v>
      </c>
      <c r="AI237" t="str">
        <f>SUBSTITUTE(LEFT(Q237,FIND("W,",Q237)),"W"," W @ 70 C")</f>
        <v>0.05 W @ 70 C</v>
      </c>
      <c r="AJ237" t="str">
        <f>SUBSTITUTE((SUBSTITUTE(T237,"ppm/°C","")),"/ "," to ")</f>
        <v>±200</v>
      </c>
      <c r="AK237" t="str">
        <f>LEFT(V237,FIND(" ",V237)-1)</f>
        <v>0201</v>
      </c>
      <c r="AL237" t="str">
        <f>SUBSTITUTE(SUBSTITUTE(U237,"°C ~ "," to +"),"°C"," C")</f>
        <v>-55 to +125 C</v>
      </c>
      <c r="AM237" s="2" t="str">
        <f t="shared" si="63"/>
        <v>222</v>
      </c>
      <c r="AN237" t="str">
        <f>IF(AC237="1GN","Grade 1","Grade 0")</f>
        <v>Grade 1</v>
      </c>
      <c r="AO237" s="2" t="str">
        <f t="shared" si="64"/>
        <v>2201</v>
      </c>
      <c r="AQ237" t="s">
        <v>5289</v>
      </c>
      <c r="AR237" t="str">
        <f t="shared" si="66"/>
        <v>ERJ1GNJ222C</v>
      </c>
    </row>
    <row r="238" spans="1:44" x14ac:dyDescent="0.3">
      <c r="A238" t="s">
        <v>28</v>
      </c>
      <c r="B238" t="s">
        <v>628</v>
      </c>
      <c r="C238" t="s">
        <v>889</v>
      </c>
      <c r="D238" t="s">
        <v>890</v>
      </c>
      <c r="E238" t="s">
        <v>32</v>
      </c>
      <c r="F238" t="s">
        <v>32</v>
      </c>
      <c r="G238" t="s">
        <v>891</v>
      </c>
      <c r="H238" s="1">
        <v>3480</v>
      </c>
      <c r="I238">
        <v>0.1</v>
      </c>
      <c r="J238">
        <v>0</v>
      </c>
      <c r="K238">
        <v>1</v>
      </c>
      <c r="L238" t="s">
        <v>34</v>
      </c>
      <c r="M238" t="s">
        <v>632</v>
      </c>
      <c r="N238" t="s">
        <v>36</v>
      </c>
      <c r="O238" t="s">
        <v>375</v>
      </c>
      <c r="P238" t="s">
        <v>38</v>
      </c>
      <c r="Q238" t="s">
        <v>633</v>
      </c>
      <c r="R238" t="s">
        <v>40</v>
      </c>
      <c r="S238" t="s">
        <v>634</v>
      </c>
      <c r="T238" t="s">
        <v>243</v>
      </c>
      <c r="U238" t="s">
        <v>43</v>
      </c>
      <c r="V238" t="s">
        <v>635</v>
      </c>
      <c r="W238">
        <v>201</v>
      </c>
      <c r="X238" t="s">
        <v>636</v>
      </c>
      <c r="Y238" t="s">
        <v>637</v>
      </c>
      <c r="Z238" t="s">
        <v>638</v>
      </c>
      <c r="AA238">
        <v>2</v>
      </c>
      <c r="AB238" t="s">
        <v>41</v>
      </c>
      <c r="AC238" t="str">
        <f t="shared" si="61"/>
        <v>1GN</v>
      </c>
      <c r="AD238" s="3">
        <f t="shared" si="62"/>
        <v>2400</v>
      </c>
      <c r="AE238" s="3" t="str">
        <f t="shared" si="60"/>
        <v>2.40 K</v>
      </c>
      <c r="AF238" t="str">
        <f>SUBSTITUTE(SUBSTITUTE(P238,"±",""),"%"," %")</f>
        <v>5 %</v>
      </c>
      <c r="AG238" t="str">
        <f t="shared" si="65"/>
        <v>11 V</v>
      </c>
      <c r="AI238" t="str">
        <f>SUBSTITUTE(LEFT(Q238,FIND("W,",Q238)),"W"," W @ 70 C")</f>
        <v>0.05 W @ 70 C</v>
      </c>
      <c r="AJ238" t="str">
        <f>SUBSTITUTE((SUBSTITUTE(T238,"ppm/°C","")),"/ "," to ")</f>
        <v>±200</v>
      </c>
      <c r="AK238" t="str">
        <f>LEFT(V238,FIND(" ",V238)-1)</f>
        <v>0201</v>
      </c>
      <c r="AL238" t="str">
        <f>SUBSTITUTE(SUBSTITUTE(U238,"°C ~ "," to +"),"°C"," C")</f>
        <v>-55 to +125 C</v>
      </c>
      <c r="AM238" s="2" t="str">
        <f t="shared" si="63"/>
        <v>242</v>
      </c>
      <c r="AN238" t="str">
        <f>IF(AC238="1GN","Grade 1","Grade 0")</f>
        <v>Grade 1</v>
      </c>
      <c r="AO238" s="2" t="str">
        <f t="shared" si="64"/>
        <v>2401</v>
      </c>
      <c r="AQ238" t="s">
        <v>5289</v>
      </c>
      <c r="AR238" t="str">
        <f t="shared" si="66"/>
        <v>ERJ1GNJ242C</v>
      </c>
    </row>
    <row r="239" spans="1:44" x14ac:dyDescent="0.3">
      <c r="A239" t="s">
        <v>28</v>
      </c>
      <c r="B239" t="s">
        <v>628</v>
      </c>
      <c r="C239" t="s">
        <v>892</v>
      </c>
      <c r="D239" t="s">
        <v>893</v>
      </c>
      <c r="E239" t="s">
        <v>32</v>
      </c>
      <c r="F239" t="s">
        <v>32</v>
      </c>
      <c r="G239" t="s">
        <v>894</v>
      </c>
      <c r="H239" s="1">
        <v>1640</v>
      </c>
      <c r="I239">
        <v>0.1</v>
      </c>
      <c r="J239">
        <v>0</v>
      </c>
      <c r="K239">
        <v>1</v>
      </c>
      <c r="L239" t="s">
        <v>34</v>
      </c>
      <c r="M239" t="s">
        <v>632</v>
      </c>
      <c r="N239" t="s">
        <v>36</v>
      </c>
      <c r="O239" t="s">
        <v>379</v>
      </c>
      <c r="P239" t="s">
        <v>38</v>
      </c>
      <c r="Q239" t="s">
        <v>633</v>
      </c>
      <c r="R239" t="s">
        <v>40</v>
      </c>
      <c r="S239" t="s">
        <v>634</v>
      </c>
      <c r="T239" t="s">
        <v>243</v>
      </c>
      <c r="U239" t="s">
        <v>43</v>
      </c>
      <c r="V239" t="s">
        <v>635</v>
      </c>
      <c r="W239">
        <v>201</v>
      </c>
      <c r="X239" t="s">
        <v>636</v>
      </c>
      <c r="Y239" t="s">
        <v>637</v>
      </c>
      <c r="Z239" t="s">
        <v>638</v>
      </c>
      <c r="AA239">
        <v>2</v>
      </c>
      <c r="AB239" t="s">
        <v>41</v>
      </c>
      <c r="AC239" t="str">
        <f t="shared" si="61"/>
        <v>1GN</v>
      </c>
      <c r="AD239" s="3">
        <f t="shared" si="62"/>
        <v>2700</v>
      </c>
      <c r="AE239" s="3" t="str">
        <f t="shared" si="60"/>
        <v>2.70 K</v>
      </c>
      <c r="AF239" t="str">
        <f>SUBSTITUTE(SUBSTITUTE(P239,"±",""),"%"," %")</f>
        <v>5 %</v>
      </c>
      <c r="AG239" t="str">
        <f t="shared" si="65"/>
        <v>11.6 V</v>
      </c>
      <c r="AI239" t="str">
        <f>SUBSTITUTE(LEFT(Q239,FIND("W,",Q239)),"W"," W @ 70 C")</f>
        <v>0.05 W @ 70 C</v>
      </c>
      <c r="AJ239" t="str">
        <f>SUBSTITUTE((SUBSTITUTE(T239,"ppm/°C","")),"/ "," to ")</f>
        <v>±200</v>
      </c>
      <c r="AK239" t="str">
        <f>LEFT(V239,FIND(" ",V239)-1)</f>
        <v>0201</v>
      </c>
      <c r="AL239" t="str">
        <f>SUBSTITUTE(SUBSTITUTE(U239,"°C ~ "," to +"),"°C"," C")</f>
        <v>-55 to +125 C</v>
      </c>
      <c r="AM239" s="2" t="str">
        <f t="shared" si="63"/>
        <v>272</v>
      </c>
      <c r="AN239" t="str">
        <f>IF(AC239="1GN","Grade 1","Grade 0")</f>
        <v>Grade 1</v>
      </c>
      <c r="AO239" s="2" t="str">
        <f t="shared" si="64"/>
        <v>2701</v>
      </c>
      <c r="AQ239" t="s">
        <v>5289</v>
      </c>
      <c r="AR239" t="str">
        <f t="shared" si="66"/>
        <v>ERJ1GNJ272C</v>
      </c>
    </row>
    <row r="240" spans="1:44" x14ac:dyDescent="0.3">
      <c r="A240" t="s">
        <v>28</v>
      </c>
      <c r="B240" t="s">
        <v>628</v>
      </c>
      <c r="C240" t="s">
        <v>895</v>
      </c>
      <c r="D240" t="s">
        <v>896</v>
      </c>
      <c r="E240" t="s">
        <v>32</v>
      </c>
      <c r="F240" t="s">
        <v>32</v>
      </c>
      <c r="G240" t="s">
        <v>897</v>
      </c>
      <c r="H240" s="1">
        <v>26662</v>
      </c>
      <c r="I240">
        <v>0.1</v>
      </c>
      <c r="J240">
        <v>0</v>
      </c>
      <c r="K240">
        <v>1</v>
      </c>
      <c r="L240" t="s">
        <v>34</v>
      </c>
      <c r="M240" t="s">
        <v>632</v>
      </c>
      <c r="N240" t="s">
        <v>36</v>
      </c>
      <c r="O240" t="s">
        <v>383</v>
      </c>
      <c r="P240" t="s">
        <v>38</v>
      </c>
      <c r="Q240" t="s">
        <v>633</v>
      </c>
      <c r="R240" t="s">
        <v>40</v>
      </c>
      <c r="S240" t="s">
        <v>634</v>
      </c>
      <c r="T240" t="s">
        <v>243</v>
      </c>
      <c r="U240" t="s">
        <v>43</v>
      </c>
      <c r="V240" t="s">
        <v>635</v>
      </c>
      <c r="W240">
        <v>201</v>
      </c>
      <c r="X240" t="s">
        <v>636</v>
      </c>
      <c r="Y240" t="s">
        <v>637</v>
      </c>
      <c r="Z240" t="s">
        <v>638</v>
      </c>
      <c r="AA240">
        <v>2</v>
      </c>
      <c r="AB240" t="s">
        <v>41</v>
      </c>
      <c r="AC240" t="str">
        <f t="shared" si="61"/>
        <v>1GN</v>
      </c>
      <c r="AD240" s="3">
        <f t="shared" si="62"/>
        <v>3000</v>
      </c>
      <c r="AE240" s="3" t="str">
        <f t="shared" si="60"/>
        <v>3.00 K</v>
      </c>
      <c r="AF240" t="str">
        <f>SUBSTITUTE(SUBSTITUTE(P240,"±",""),"%"," %")</f>
        <v>5 %</v>
      </c>
      <c r="AG240" t="str">
        <f t="shared" si="65"/>
        <v>12.2 V</v>
      </c>
      <c r="AI240" t="str">
        <f>SUBSTITUTE(LEFT(Q240,FIND("W,",Q240)),"W"," W @ 70 C")</f>
        <v>0.05 W @ 70 C</v>
      </c>
      <c r="AJ240" t="str">
        <f>SUBSTITUTE((SUBSTITUTE(T240,"ppm/°C","")),"/ "," to ")</f>
        <v>±200</v>
      </c>
      <c r="AK240" t="str">
        <f>LEFT(V240,FIND(" ",V240)-1)</f>
        <v>0201</v>
      </c>
      <c r="AL240" t="str">
        <f>SUBSTITUTE(SUBSTITUTE(U240,"°C ~ "," to +"),"°C"," C")</f>
        <v>-55 to +125 C</v>
      </c>
      <c r="AM240" s="2" t="str">
        <f t="shared" si="63"/>
        <v>302</v>
      </c>
      <c r="AN240" t="str">
        <f>IF(AC240="1GN","Grade 1","Grade 0")</f>
        <v>Grade 1</v>
      </c>
      <c r="AO240" s="2" t="str">
        <f t="shared" si="64"/>
        <v>3001</v>
      </c>
      <c r="AQ240" t="s">
        <v>5289</v>
      </c>
      <c r="AR240" t="str">
        <f t="shared" si="66"/>
        <v>ERJ1GNJ302C</v>
      </c>
    </row>
    <row r="241" spans="1:44" x14ac:dyDescent="0.3">
      <c r="A241" t="s">
        <v>28</v>
      </c>
      <c r="B241" t="s">
        <v>628</v>
      </c>
      <c r="C241" t="s">
        <v>898</v>
      </c>
      <c r="D241" t="s">
        <v>899</v>
      </c>
      <c r="E241" t="s">
        <v>32</v>
      </c>
      <c r="F241" t="s">
        <v>32</v>
      </c>
      <c r="G241" t="s">
        <v>900</v>
      </c>
      <c r="H241">
        <v>0</v>
      </c>
      <c r="I241">
        <v>0.1</v>
      </c>
      <c r="J241">
        <v>0</v>
      </c>
      <c r="K241">
        <v>1</v>
      </c>
      <c r="L241" t="s">
        <v>34</v>
      </c>
      <c r="M241" t="s">
        <v>632</v>
      </c>
      <c r="N241" t="s">
        <v>36</v>
      </c>
      <c r="O241" t="s">
        <v>387</v>
      </c>
      <c r="P241" t="s">
        <v>38</v>
      </c>
      <c r="Q241" t="s">
        <v>633</v>
      </c>
      <c r="R241" t="s">
        <v>40</v>
      </c>
      <c r="S241" t="s">
        <v>634</v>
      </c>
      <c r="T241" t="s">
        <v>243</v>
      </c>
      <c r="U241" t="s">
        <v>43</v>
      </c>
      <c r="V241" t="s">
        <v>635</v>
      </c>
      <c r="W241">
        <v>201</v>
      </c>
      <c r="X241" t="s">
        <v>636</v>
      </c>
      <c r="Y241" t="s">
        <v>637</v>
      </c>
      <c r="Z241" t="s">
        <v>638</v>
      </c>
      <c r="AA241">
        <v>2</v>
      </c>
      <c r="AB241" t="s">
        <v>41</v>
      </c>
      <c r="AC241" t="str">
        <f t="shared" si="61"/>
        <v>1GN</v>
      </c>
      <c r="AD241" s="3">
        <f t="shared" si="62"/>
        <v>3300</v>
      </c>
      <c r="AE241" s="3" t="str">
        <f t="shared" si="60"/>
        <v>3.30 K</v>
      </c>
      <c r="AF241" t="str">
        <f>SUBSTITUTE(SUBSTITUTE(P241,"±",""),"%"," %")</f>
        <v>5 %</v>
      </c>
      <c r="AG241" t="str">
        <f t="shared" si="65"/>
        <v>12.8 V</v>
      </c>
      <c r="AI241" t="str">
        <f>SUBSTITUTE(LEFT(Q241,FIND("W,",Q241)),"W"," W @ 70 C")</f>
        <v>0.05 W @ 70 C</v>
      </c>
      <c r="AJ241" t="str">
        <f>SUBSTITUTE((SUBSTITUTE(T241,"ppm/°C","")),"/ "," to ")</f>
        <v>±200</v>
      </c>
      <c r="AK241" t="str">
        <f>LEFT(V241,FIND(" ",V241)-1)</f>
        <v>0201</v>
      </c>
      <c r="AL241" t="str">
        <f>SUBSTITUTE(SUBSTITUTE(U241,"°C ~ "," to +"),"°C"," C")</f>
        <v>-55 to +125 C</v>
      </c>
      <c r="AM241" s="2" t="str">
        <f t="shared" si="63"/>
        <v>332</v>
      </c>
      <c r="AN241" t="str">
        <f>IF(AC241="1GN","Grade 1","Grade 0")</f>
        <v>Grade 1</v>
      </c>
      <c r="AO241" s="2" t="str">
        <f t="shared" si="64"/>
        <v>3301</v>
      </c>
      <c r="AQ241" t="s">
        <v>5289</v>
      </c>
      <c r="AR241" t="str">
        <f t="shared" si="66"/>
        <v>ERJ1GNJ332C</v>
      </c>
    </row>
    <row r="242" spans="1:44" x14ac:dyDescent="0.3">
      <c r="A242" t="s">
        <v>28</v>
      </c>
      <c r="B242" t="s">
        <v>628</v>
      </c>
      <c r="C242" t="s">
        <v>901</v>
      </c>
      <c r="D242" t="s">
        <v>902</v>
      </c>
      <c r="E242" t="s">
        <v>32</v>
      </c>
      <c r="F242" t="s">
        <v>32</v>
      </c>
      <c r="G242" t="s">
        <v>903</v>
      </c>
      <c r="H242" s="1">
        <v>67470</v>
      </c>
      <c r="I242">
        <v>0.1</v>
      </c>
      <c r="J242">
        <v>0</v>
      </c>
      <c r="K242">
        <v>1</v>
      </c>
      <c r="L242" t="s">
        <v>34</v>
      </c>
      <c r="M242" t="s">
        <v>632</v>
      </c>
      <c r="N242" t="s">
        <v>36</v>
      </c>
      <c r="O242" t="s">
        <v>391</v>
      </c>
      <c r="P242" t="s">
        <v>38</v>
      </c>
      <c r="Q242" t="s">
        <v>633</v>
      </c>
      <c r="R242" t="s">
        <v>40</v>
      </c>
      <c r="S242" t="s">
        <v>634</v>
      </c>
      <c r="T242" t="s">
        <v>243</v>
      </c>
      <c r="U242" t="s">
        <v>43</v>
      </c>
      <c r="V242" t="s">
        <v>635</v>
      </c>
      <c r="W242">
        <v>201</v>
      </c>
      <c r="X242" t="s">
        <v>636</v>
      </c>
      <c r="Y242" t="s">
        <v>637</v>
      </c>
      <c r="Z242" t="s">
        <v>638</v>
      </c>
      <c r="AA242">
        <v>2</v>
      </c>
      <c r="AB242" t="s">
        <v>41</v>
      </c>
      <c r="AC242" t="str">
        <f t="shared" si="61"/>
        <v>1GN</v>
      </c>
      <c r="AD242" s="3">
        <f t="shared" si="62"/>
        <v>3600</v>
      </c>
      <c r="AE242" s="3" t="str">
        <f t="shared" si="60"/>
        <v>3.60 K</v>
      </c>
      <c r="AF242" t="str">
        <f>SUBSTITUTE(SUBSTITUTE(P242,"±",""),"%"," %")</f>
        <v>5 %</v>
      </c>
      <c r="AG242" t="str">
        <f t="shared" si="65"/>
        <v>13.4 V</v>
      </c>
      <c r="AI242" t="str">
        <f>SUBSTITUTE(LEFT(Q242,FIND("W,",Q242)),"W"," W @ 70 C")</f>
        <v>0.05 W @ 70 C</v>
      </c>
      <c r="AJ242" t="str">
        <f>SUBSTITUTE((SUBSTITUTE(T242,"ppm/°C","")),"/ "," to ")</f>
        <v>±200</v>
      </c>
      <c r="AK242" t="str">
        <f>LEFT(V242,FIND(" ",V242)-1)</f>
        <v>0201</v>
      </c>
      <c r="AL242" t="str">
        <f>SUBSTITUTE(SUBSTITUTE(U242,"°C ~ "," to +"),"°C"," C")</f>
        <v>-55 to +125 C</v>
      </c>
      <c r="AM242" s="2" t="str">
        <f t="shared" si="63"/>
        <v>362</v>
      </c>
      <c r="AN242" t="str">
        <f>IF(AC242="1GN","Grade 1","Grade 0")</f>
        <v>Grade 1</v>
      </c>
      <c r="AO242" s="2" t="str">
        <f t="shared" si="64"/>
        <v>3601</v>
      </c>
      <c r="AQ242" t="s">
        <v>5289</v>
      </c>
      <c r="AR242" t="str">
        <f t="shared" si="66"/>
        <v>ERJ1GNJ362C</v>
      </c>
    </row>
    <row r="243" spans="1:44" x14ac:dyDescent="0.3">
      <c r="A243" t="s">
        <v>28</v>
      </c>
      <c r="B243" t="s">
        <v>628</v>
      </c>
      <c r="C243" t="s">
        <v>904</v>
      </c>
      <c r="D243" t="s">
        <v>905</v>
      </c>
      <c r="E243" t="s">
        <v>32</v>
      </c>
      <c r="F243" t="s">
        <v>32</v>
      </c>
      <c r="G243" t="s">
        <v>906</v>
      </c>
      <c r="H243" s="1">
        <v>2624</v>
      </c>
      <c r="I243">
        <v>0.1</v>
      </c>
      <c r="J243">
        <v>0</v>
      </c>
      <c r="K243">
        <v>1</v>
      </c>
      <c r="L243" t="s">
        <v>34</v>
      </c>
      <c r="M243" t="s">
        <v>632</v>
      </c>
      <c r="N243" t="s">
        <v>36</v>
      </c>
      <c r="O243" t="s">
        <v>395</v>
      </c>
      <c r="P243" t="s">
        <v>38</v>
      </c>
      <c r="Q243" t="s">
        <v>633</v>
      </c>
      <c r="R243" t="s">
        <v>40</v>
      </c>
      <c r="S243" t="s">
        <v>634</v>
      </c>
      <c r="T243" t="s">
        <v>243</v>
      </c>
      <c r="U243" t="s">
        <v>43</v>
      </c>
      <c r="V243" t="s">
        <v>635</v>
      </c>
      <c r="W243">
        <v>201</v>
      </c>
      <c r="X243" t="s">
        <v>636</v>
      </c>
      <c r="Y243" t="s">
        <v>637</v>
      </c>
      <c r="Z243" t="s">
        <v>638</v>
      </c>
      <c r="AA243">
        <v>2</v>
      </c>
      <c r="AB243" t="s">
        <v>41</v>
      </c>
      <c r="AC243" t="str">
        <f t="shared" si="61"/>
        <v>1GN</v>
      </c>
      <c r="AD243" s="3">
        <f t="shared" si="62"/>
        <v>3900</v>
      </c>
      <c r="AE243" s="3" t="str">
        <f t="shared" si="60"/>
        <v>3.90 K</v>
      </c>
      <c r="AF243" t="str">
        <f>SUBSTITUTE(SUBSTITUTE(P243,"±",""),"%"," %")</f>
        <v>5 %</v>
      </c>
      <c r="AG243" t="str">
        <f t="shared" si="65"/>
        <v>14 V</v>
      </c>
      <c r="AI243" t="str">
        <f>SUBSTITUTE(LEFT(Q243,FIND("W,",Q243)),"W"," W @ 70 C")</f>
        <v>0.05 W @ 70 C</v>
      </c>
      <c r="AJ243" t="str">
        <f>SUBSTITUTE((SUBSTITUTE(T243,"ppm/°C","")),"/ "," to ")</f>
        <v>±200</v>
      </c>
      <c r="AK243" t="str">
        <f>LEFT(V243,FIND(" ",V243)-1)</f>
        <v>0201</v>
      </c>
      <c r="AL243" t="str">
        <f>SUBSTITUTE(SUBSTITUTE(U243,"°C ~ "," to +"),"°C"," C")</f>
        <v>-55 to +125 C</v>
      </c>
      <c r="AM243" s="2" t="str">
        <f t="shared" si="63"/>
        <v>392</v>
      </c>
      <c r="AN243" t="str">
        <f>IF(AC243="1GN","Grade 1","Grade 0")</f>
        <v>Grade 1</v>
      </c>
      <c r="AO243" s="2" t="str">
        <f t="shared" si="64"/>
        <v>3901</v>
      </c>
      <c r="AQ243" t="s">
        <v>5289</v>
      </c>
      <c r="AR243" t="str">
        <f t="shared" si="66"/>
        <v>ERJ1GNJ392C</v>
      </c>
    </row>
    <row r="244" spans="1:44" x14ac:dyDescent="0.3">
      <c r="A244" t="s">
        <v>28</v>
      </c>
      <c r="B244" t="s">
        <v>628</v>
      </c>
      <c r="C244" t="s">
        <v>907</v>
      </c>
      <c r="D244" t="s">
        <v>908</v>
      </c>
      <c r="E244" t="s">
        <v>32</v>
      </c>
      <c r="F244" t="s">
        <v>32</v>
      </c>
      <c r="G244" t="s">
        <v>909</v>
      </c>
      <c r="H244" s="1">
        <v>5781</v>
      </c>
      <c r="I244">
        <v>0.1</v>
      </c>
      <c r="J244">
        <v>0</v>
      </c>
      <c r="K244">
        <v>1</v>
      </c>
      <c r="L244" t="s">
        <v>34</v>
      </c>
      <c r="M244" t="s">
        <v>632</v>
      </c>
      <c r="N244" t="s">
        <v>36</v>
      </c>
      <c r="O244" t="s">
        <v>399</v>
      </c>
      <c r="P244" t="s">
        <v>38</v>
      </c>
      <c r="Q244" t="s">
        <v>633</v>
      </c>
      <c r="R244" t="s">
        <v>40</v>
      </c>
      <c r="S244" t="s">
        <v>634</v>
      </c>
      <c r="T244" t="s">
        <v>243</v>
      </c>
      <c r="U244" t="s">
        <v>43</v>
      </c>
      <c r="V244" t="s">
        <v>635</v>
      </c>
      <c r="W244">
        <v>201</v>
      </c>
      <c r="X244" t="s">
        <v>636</v>
      </c>
      <c r="Y244" t="s">
        <v>637</v>
      </c>
      <c r="Z244" t="s">
        <v>638</v>
      </c>
      <c r="AA244">
        <v>2</v>
      </c>
      <c r="AB244" t="s">
        <v>41</v>
      </c>
      <c r="AC244" t="str">
        <f t="shared" si="61"/>
        <v>1GN</v>
      </c>
      <c r="AD244" s="3">
        <f t="shared" si="62"/>
        <v>4300</v>
      </c>
      <c r="AE244" s="3" t="str">
        <f t="shared" si="60"/>
        <v>4.30 K</v>
      </c>
      <c r="AF244" t="str">
        <f>SUBSTITUTE(SUBSTITUTE(P244,"±",""),"%"," %")</f>
        <v>5 %</v>
      </c>
      <c r="AG244" t="str">
        <f t="shared" si="65"/>
        <v>14.7 V</v>
      </c>
      <c r="AI244" t="str">
        <f>SUBSTITUTE(LEFT(Q244,FIND("W,",Q244)),"W"," W @ 70 C")</f>
        <v>0.05 W @ 70 C</v>
      </c>
      <c r="AJ244" t="str">
        <f>SUBSTITUTE((SUBSTITUTE(T244,"ppm/°C","")),"/ "," to ")</f>
        <v>±200</v>
      </c>
      <c r="AK244" t="str">
        <f>LEFT(V244,FIND(" ",V244)-1)</f>
        <v>0201</v>
      </c>
      <c r="AL244" t="str">
        <f>SUBSTITUTE(SUBSTITUTE(U244,"°C ~ "," to +"),"°C"," C")</f>
        <v>-55 to +125 C</v>
      </c>
      <c r="AM244" s="2" t="str">
        <f t="shared" si="63"/>
        <v>432</v>
      </c>
      <c r="AN244" t="str">
        <f>IF(AC244="1GN","Grade 1","Grade 0")</f>
        <v>Grade 1</v>
      </c>
      <c r="AO244" s="2" t="str">
        <f t="shared" si="64"/>
        <v>4301</v>
      </c>
      <c r="AQ244" t="s">
        <v>5289</v>
      </c>
      <c r="AR244" t="str">
        <f t="shared" si="66"/>
        <v>ERJ1GNJ432C</v>
      </c>
    </row>
    <row r="245" spans="1:44" x14ac:dyDescent="0.3">
      <c r="A245" t="s">
        <v>28</v>
      </c>
      <c r="B245" t="s">
        <v>628</v>
      </c>
      <c r="C245" t="s">
        <v>910</v>
      </c>
      <c r="D245" t="s">
        <v>911</v>
      </c>
      <c r="E245" t="s">
        <v>32</v>
      </c>
      <c r="F245" t="s">
        <v>32</v>
      </c>
      <c r="G245" t="s">
        <v>912</v>
      </c>
      <c r="H245" s="1">
        <v>155852</v>
      </c>
      <c r="I245">
        <v>0.1</v>
      </c>
      <c r="J245">
        <v>0</v>
      </c>
      <c r="K245">
        <v>1</v>
      </c>
      <c r="L245" t="s">
        <v>34</v>
      </c>
      <c r="M245" t="s">
        <v>632</v>
      </c>
      <c r="N245" t="s">
        <v>36</v>
      </c>
      <c r="O245" t="s">
        <v>403</v>
      </c>
      <c r="P245" t="s">
        <v>38</v>
      </c>
      <c r="Q245" t="s">
        <v>633</v>
      </c>
      <c r="R245" t="s">
        <v>40</v>
      </c>
      <c r="S245" t="s">
        <v>634</v>
      </c>
      <c r="T245" t="s">
        <v>243</v>
      </c>
      <c r="U245" t="s">
        <v>43</v>
      </c>
      <c r="V245" t="s">
        <v>635</v>
      </c>
      <c r="W245">
        <v>201</v>
      </c>
      <c r="X245" t="s">
        <v>636</v>
      </c>
      <c r="Y245" t="s">
        <v>637</v>
      </c>
      <c r="Z245" t="s">
        <v>638</v>
      </c>
      <c r="AA245">
        <v>2</v>
      </c>
      <c r="AB245" t="s">
        <v>41</v>
      </c>
      <c r="AC245" t="str">
        <f t="shared" si="61"/>
        <v>1GN</v>
      </c>
      <c r="AD245" s="3">
        <f t="shared" si="62"/>
        <v>4700</v>
      </c>
      <c r="AE245" s="3" t="str">
        <f t="shared" si="60"/>
        <v>4.70 K</v>
      </c>
      <c r="AF245" t="str">
        <f>SUBSTITUTE(SUBSTITUTE(P245,"±",""),"%"," %")</f>
        <v>5 %</v>
      </c>
      <c r="AG245" t="str">
        <f t="shared" si="65"/>
        <v>15.3 V</v>
      </c>
      <c r="AI245" t="str">
        <f>SUBSTITUTE(LEFT(Q245,FIND("W,",Q245)),"W"," W @ 70 C")</f>
        <v>0.05 W @ 70 C</v>
      </c>
      <c r="AJ245" t="str">
        <f>SUBSTITUTE((SUBSTITUTE(T245,"ppm/°C","")),"/ "," to ")</f>
        <v>±200</v>
      </c>
      <c r="AK245" t="str">
        <f>LEFT(V245,FIND(" ",V245)-1)</f>
        <v>0201</v>
      </c>
      <c r="AL245" t="str">
        <f>SUBSTITUTE(SUBSTITUTE(U245,"°C ~ "," to +"),"°C"," C")</f>
        <v>-55 to +125 C</v>
      </c>
      <c r="AM245" s="2" t="str">
        <f t="shared" si="63"/>
        <v>472</v>
      </c>
      <c r="AN245" t="str">
        <f>IF(AC245="1GN","Grade 1","Grade 0")</f>
        <v>Grade 1</v>
      </c>
      <c r="AO245" s="2" t="str">
        <f t="shared" si="64"/>
        <v>4701</v>
      </c>
      <c r="AQ245" t="s">
        <v>5289</v>
      </c>
      <c r="AR245" t="str">
        <f t="shared" si="66"/>
        <v>ERJ1GNJ472C</v>
      </c>
    </row>
    <row r="246" spans="1:44" x14ac:dyDescent="0.3">
      <c r="A246" t="s">
        <v>28</v>
      </c>
      <c r="B246" t="s">
        <v>628</v>
      </c>
      <c r="C246" t="s">
        <v>913</v>
      </c>
      <c r="D246" t="s">
        <v>914</v>
      </c>
      <c r="E246" t="s">
        <v>32</v>
      </c>
      <c r="F246" t="s">
        <v>32</v>
      </c>
      <c r="G246" t="s">
        <v>915</v>
      </c>
      <c r="H246" s="1">
        <v>149760</v>
      </c>
      <c r="I246">
        <v>0.1</v>
      </c>
      <c r="J246">
        <v>0</v>
      </c>
      <c r="K246">
        <v>1</v>
      </c>
      <c r="L246" t="s">
        <v>34</v>
      </c>
      <c r="M246" t="s">
        <v>632</v>
      </c>
      <c r="N246" t="s">
        <v>36</v>
      </c>
      <c r="O246" t="s">
        <v>407</v>
      </c>
      <c r="P246" t="s">
        <v>38</v>
      </c>
      <c r="Q246" t="s">
        <v>633</v>
      </c>
      <c r="R246" t="s">
        <v>40</v>
      </c>
      <c r="S246" t="s">
        <v>634</v>
      </c>
      <c r="T246" t="s">
        <v>243</v>
      </c>
      <c r="U246" t="s">
        <v>43</v>
      </c>
      <c r="V246" t="s">
        <v>635</v>
      </c>
      <c r="W246">
        <v>201</v>
      </c>
      <c r="X246" t="s">
        <v>636</v>
      </c>
      <c r="Y246" t="s">
        <v>637</v>
      </c>
      <c r="Z246" t="s">
        <v>638</v>
      </c>
      <c r="AA246">
        <v>2</v>
      </c>
      <c r="AB246" t="s">
        <v>41</v>
      </c>
      <c r="AC246" t="str">
        <f t="shared" si="61"/>
        <v>1GN</v>
      </c>
      <c r="AD246" s="3">
        <f t="shared" si="62"/>
        <v>5100</v>
      </c>
      <c r="AE246" s="3" t="str">
        <f t="shared" si="60"/>
        <v>5.10 K</v>
      </c>
      <c r="AF246" t="str">
        <f>SUBSTITUTE(SUBSTITUTE(P246,"±",""),"%"," %")</f>
        <v>5 %</v>
      </c>
      <c r="AG246" t="str">
        <f t="shared" si="65"/>
        <v>16 V</v>
      </c>
      <c r="AI246" t="str">
        <f>SUBSTITUTE(LEFT(Q246,FIND("W,",Q246)),"W"," W @ 70 C")</f>
        <v>0.05 W @ 70 C</v>
      </c>
      <c r="AJ246" t="str">
        <f>SUBSTITUTE((SUBSTITUTE(T246,"ppm/°C","")),"/ "," to ")</f>
        <v>±200</v>
      </c>
      <c r="AK246" t="str">
        <f>LEFT(V246,FIND(" ",V246)-1)</f>
        <v>0201</v>
      </c>
      <c r="AL246" t="str">
        <f>SUBSTITUTE(SUBSTITUTE(U246,"°C ~ "," to +"),"°C"," C")</f>
        <v>-55 to +125 C</v>
      </c>
      <c r="AM246" s="2" t="str">
        <f t="shared" si="63"/>
        <v>512</v>
      </c>
      <c r="AN246" t="str">
        <f>IF(AC246="1GN","Grade 1","Grade 0")</f>
        <v>Grade 1</v>
      </c>
      <c r="AO246" s="2" t="str">
        <f t="shared" si="64"/>
        <v>5101</v>
      </c>
      <c r="AQ246" t="s">
        <v>5289</v>
      </c>
      <c r="AR246" t="str">
        <f t="shared" si="66"/>
        <v>ERJ1GNJ512C</v>
      </c>
    </row>
    <row r="247" spans="1:44" x14ac:dyDescent="0.3">
      <c r="A247" t="s">
        <v>28</v>
      </c>
      <c r="B247" t="s">
        <v>628</v>
      </c>
      <c r="C247" t="s">
        <v>916</v>
      </c>
      <c r="D247" t="s">
        <v>917</v>
      </c>
      <c r="E247" t="s">
        <v>32</v>
      </c>
      <c r="F247" t="s">
        <v>32</v>
      </c>
      <c r="G247" t="s">
        <v>918</v>
      </c>
      <c r="H247" s="1">
        <v>59411</v>
      </c>
      <c r="I247">
        <v>0.1</v>
      </c>
      <c r="J247">
        <v>0</v>
      </c>
      <c r="K247">
        <v>1</v>
      </c>
      <c r="L247" t="s">
        <v>34</v>
      </c>
      <c r="M247" t="s">
        <v>632</v>
      </c>
      <c r="N247" t="s">
        <v>36</v>
      </c>
      <c r="O247" t="s">
        <v>411</v>
      </c>
      <c r="P247" t="s">
        <v>38</v>
      </c>
      <c r="Q247" t="s">
        <v>633</v>
      </c>
      <c r="R247" t="s">
        <v>40</v>
      </c>
      <c r="S247" t="s">
        <v>634</v>
      </c>
      <c r="T247" t="s">
        <v>243</v>
      </c>
      <c r="U247" t="s">
        <v>43</v>
      </c>
      <c r="V247" t="s">
        <v>635</v>
      </c>
      <c r="W247">
        <v>201</v>
      </c>
      <c r="X247" t="s">
        <v>636</v>
      </c>
      <c r="Y247" t="s">
        <v>637</v>
      </c>
      <c r="Z247" t="s">
        <v>638</v>
      </c>
      <c r="AA247">
        <v>2</v>
      </c>
      <c r="AB247" t="s">
        <v>41</v>
      </c>
      <c r="AC247" t="str">
        <f t="shared" si="61"/>
        <v>1GN</v>
      </c>
      <c r="AD247" s="3">
        <f t="shared" si="62"/>
        <v>5600</v>
      </c>
      <c r="AE247" s="3" t="str">
        <f t="shared" si="60"/>
        <v>5.60 K</v>
      </c>
      <c r="AF247" t="str">
        <f>SUBSTITUTE(SUBSTITUTE(P247,"±",""),"%"," %")</f>
        <v>5 %</v>
      </c>
      <c r="AG247" t="str">
        <f t="shared" si="65"/>
        <v>16.7 V</v>
      </c>
      <c r="AI247" t="str">
        <f>SUBSTITUTE(LEFT(Q247,FIND("W,",Q247)),"W"," W @ 70 C")</f>
        <v>0.05 W @ 70 C</v>
      </c>
      <c r="AJ247" t="str">
        <f>SUBSTITUTE((SUBSTITUTE(T247,"ppm/°C","")),"/ "," to ")</f>
        <v>±200</v>
      </c>
      <c r="AK247" t="str">
        <f>LEFT(V247,FIND(" ",V247)-1)</f>
        <v>0201</v>
      </c>
      <c r="AL247" t="str">
        <f>SUBSTITUTE(SUBSTITUTE(U247,"°C ~ "," to +"),"°C"," C")</f>
        <v>-55 to +125 C</v>
      </c>
      <c r="AM247" s="2" t="str">
        <f t="shared" si="63"/>
        <v>562</v>
      </c>
      <c r="AN247" t="str">
        <f>IF(AC247="1GN","Grade 1","Grade 0")</f>
        <v>Grade 1</v>
      </c>
      <c r="AO247" s="2" t="str">
        <f t="shared" si="64"/>
        <v>5601</v>
      </c>
      <c r="AQ247" t="s">
        <v>5289</v>
      </c>
      <c r="AR247" t="str">
        <f t="shared" si="66"/>
        <v>ERJ1GNJ562C</v>
      </c>
    </row>
    <row r="248" spans="1:44" x14ac:dyDescent="0.3">
      <c r="A248" t="s">
        <v>28</v>
      </c>
      <c r="B248" t="s">
        <v>628</v>
      </c>
      <c r="C248" t="s">
        <v>919</v>
      </c>
      <c r="D248" t="s">
        <v>920</v>
      </c>
      <c r="E248" t="s">
        <v>32</v>
      </c>
      <c r="F248" t="s">
        <v>32</v>
      </c>
      <c r="G248" t="s">
        <v>921</v>
      </c>
      <c r="H248" s="1">
        <v>2859</v>
      </c>
      <c r="I248">
        <v>0.1</v>
      </c>
      <c r="J248">
        <v>0</v>
      </c>
      <c r="K248">
        <v>1</v>
      </c>
      <c r="L248" t="s">
        <v>34</v>
      </c>
      <c r="M248" t="s">
        <v>632</v>
      </c>
      <c r="N248" t="s">
        <v>36</v>
      </c>
      <c r="O248" t="s">
        <v>415</v>
      </c>
      <c r="P248" t="s">
        <v>38</v>
      </c>
      <c r="Q248" t="s">
        <v>633</v>
      </c>
      <c r="R248" t="s">
        <v>40</v>
      </c>
      <c r="S248" t="s">
        <v>634</v>
      </c>
      <c r="T248" t="s">
        <v>243</v>
      </c>
      <c r="U248" t="s">
        <v>43</v>
      </c>
      <c r="V248" t="s">
        <v>635</v>
      </c>
      <c r="W248">
        <v>201</v>
      </c>
      <c r="X248" t="s">
        <v>636</v>
      </c>
      <c r="Y248" t="s">
        <v>637</v>
      </c>
      <c r="Z248" t="s">
        <v>638</v>
      </c>
      <c r="AA248">
        <v>2</v>
      </c>
      <c r="AB248" t="s">
        <v>41</v>
      </c>
      <c r="AC248" t="str">
        <f t="shared" si="61"/>
        <v>1GN</v>
      </c>
      <c r="AD248" s="3">
        <f t="shared" si="62"/>
        <v>6200</v>
      </c>
      <c r="AE248" s="3" t="str">
        <f t="shared" si="60"/>
        <v>6.20 K</v>
      </c>
      <c r="AF248" t="str">
        <f>SUBSTITUTE(SUBSTITUTE(P248,"±",""),"%"," %")</f>
        <v>5 %</v>
      </c>
      <c r="AG248" t="str">
        <f t="shared" si="65"/>
        <v>17.6 V</v>
      </c>
      <c r="AI248" t="str">
        <f>SUBSTITUTE(LEFT(Q248,FIND("W,",Q248)),"W"," W @ 70 C")</f>
        <v>0.05 W @ 70 C</v>
      </c>
      <c r="AJ248" t="str">
        <f>SUBSTITUTE((SUBSTITUTE(T248,"ppm/°C","")),"/ "," to ")</f>
        <v>±200</v>
      </c>
      <c r="AK248" t="str">
        <f>LEFT(V248,FIND(" ",V248)-1)</f>
        <v>0201</v>
      </c>
      <c r="AL248" t="str">
        <f>SUBSTITUTE(SUBSTITUTE(U248,"°C ~ "," to +"),"°C"," C")</f>
        <v>-55 to +125 C</v>
      </c>
      <c r="AM248" s="2" t="str">
        <f t="shared" si="63"/>
        <v>622</v>
      </c>
      <c r="AN248" t="str">
        <f>IF(AC248="1GN","Grade 1","Grade 0")</f>
        <v>Grade 1</v>
      </c>
      <c r="AO248" s="2" t="str">
        <f t="shared" si="64"/>
        <v>6201</v>
      </c>
      <c r="AQ248" t="s">
        <v>5289</v>
      </c>
      <c r="AR248" t="str">
        <f t="shared" si="66"/>
        <v>ERJ1GNJ622C</v>
      </c>
    </row>
    <row r="249" spans="1:44" x14ac:dyDescent="0.3">
      <c r="A249" t="s">
        <v>28</v>
      </c>
      <c r="B249" t="s">
        <v>628</v>
      </c>
      <c r="C249" t="s">
        <v>922</v>
      </c>
      <c r="D249" t="s">
        <v>923</v>
      </c>
      <c r="E249" t="s">
        <v>32</v>
      </c>
      <c r="F249" t="s">
        <v>32</v>
      </c>
      <c r="G249" t="s">
        <v>924</v>
      </c>
      <c r="H249" s="1">
        <v>51215</v>
      </c>
      <c r="I249">
        <v>0.1</v>
      </c>
      <c r="J249">
        <v>0</v>
      </c>
      <c r="K249">
        <v>1</v>
      </c>
      <c r="L249" t="s">
        <v>34</v>
      </c>
      <c r="M249" t="s">
        <v>632</v>
      </c>
      <c r="N249" t="s">
        <v>36</v>
      </c>
      <c r="O249" t="s">
        <v>419</v>
      </c>
      <c r="P249" t="s">
        <v>38</v>
      </c>
      <c r="Q249" t="s">
        <v>633</v>
      </c>
      <c r="R249" t="s">
        <v>40</v>
      </c>
      <c r="S249" t="s">
        <v>634</v>
      </c>
      <c r="T249" t="s">
        <v>243</v>
      </c>
      <c r="U249" t="s">
        <v>43</v>
      </c>
      <c r="V249" t="s">
        <v>635</v>
      </c>
      <c r="W249">
        <v>201</v>
      </c>
      <c r="X249" t="s">
        <v>636</v>
      </c>
      <c r="Y249" t="s">
        <v>637</v>
      </c>
      <c r="Z249" t="s">
        <v>638</v>
      </c>
      <c r="AA249">
        <v>2</v>
      </c>
      <c r="AB249" t="s">
        <v>41</v>
      </c>
      <c r="AC249" t="str">
        <f t="shared" si="61"/>
        <v>1GN</v>
      </c>
      <c r="AD249" s="3">
        <f t="shared" si="62"/>
        <v>6800</v>
      </c>
      <c r="AE249" s="3" t="str">
        <f t="shared" si="60"/>
        <v>6.80 K</v>
      </c>
      <c r="AF249" t="str">
        <f>SUBSTITUTE(SUBSTITUTE(P249,"±",""),"%"," %")</f>
        <v>5 %</v>
      </c>
      <c r="AG249" t="str">
        <f t="shared" si="65"/>
        <v>18.4 V</v>
      </c>
      <c r="AI249" t="str">
        <f>SUBSTITUTE(LEFT(Q249,FIND("W,",Q249)),"W"," W @ 70 C")</f>
        <v>0.05 W @ 70 C</v>
      </c>
      <c r="AJ249" t="str">
        <f>SUBSTITUTE((SUBSTITUTE(T249,"ppm/°C","")),"/ "," to ")</f>
        <v>±200</v>
      </c>
      <c r="AK249" t="str">
        <f>LEFT(V249,FIND(" ",V249)-1)</f>
        <v>0201</v>
      </c>
      <c r="AL249" t="str">
        <f>SUBSTITUTE(SUBSTITUTE(U249,"°C ~ "," to +"),"°C"," C")</f>
        <v>-55 to +125 C</v>
      </c>
      <c r="AM249" s="2" t="str">
        <f t="shared" si="63"/>
        <v>682</v>
      </c>
      <c r="AN249" t="str">
        <f>IF(AC249="1GN","Grade 1","Grade 0")</f>
        <v>Grade 1</v>
      </c>
      <c r="AO249" s="2" t="str">
        <f t="shared" si="64"/>
        <v>6801</v>
      </c>
      <c r="AQ249" t="s">
        <v>5289</v>
      </c>
      <c r="AR249" t="str">
        <f t="shared" si="66"/>
        <v>ERJ1GNJ682C</v>
      </c>
    </row>
    <row r="250" spans="1:44" x14ac:dyDescent="0.3">
      <c r="A250" t="s">
        <v>28</v>
      </c>
      <c r="B250" t="s">
        <v>628</v>
      </c>
      <c r="C250" t="s">
        <v>925</v>
      </c>
      <c r="D250" t="s">
        <v>926</v>
      </c>
      <c r="E250" t="s">
        <v>32</v>
      </c>
      <c r="F250" t="s">
        <v>32</v>
      </c>
      <c r="G250" t="s">
        <v>927</v>
      </c>
      <c r="H250" s="1">
        <v>35253</v>
      </c>
      <c r="I250">
        <v>0.1</v>
      </c>
      <c r="J250">
        <v>0</v>
      </c>
      <c r="K250">
        <v>1</v>
      </c>
      <c r="L250" t="s">
        <v>34</v>
      </c>
      <c r="M250" t="s">
        <v>632</v>
      </c>
      <c r="N250" t="s">
        <v>36</v>
      </c>
      <c r="O250" t="s">
        <v>423</v>
      </c>
      <c r="P250" t="s">
        <v>38</v>
      </c>
      <c r="Q250" t="s">
        <v>633</v>
      </c>
      <c r="R250" t="s">
        <v>40</v>
      </c>
      <c r="S250" t="s">
        <v>634</v>
      </c>
      <c r="T250" t="s">
        <v>243</v>
      </c>
      <c r="U250" t="s">
        <v>43</v>
      </c>
      <c r="V250" t="s">
        <v>635</v>
      </c>
      <c r="W250">
        <v>201</v>
      </c>
      <c r="X250" t="s">
        <v>636</v>
      </c>
      <c r="Y250" t="s">
        <v>637</v>
      </c>
      <c r="Z250" t="s">
        <v>638</v>
      </c>
      <c r="AA250">
        <v>2</v>
      </c>
      <c r="AB250" t="s">
        <v>41</v>
      </c>
      <c r="AC250" t="str">
        <f t="shared" si="61"/>
        <v>1GN</v>
      </c>
      <c r="AD250" s="3">
        <f t="shared" si="62"/>
        <v>7500</v>
      </c>
      <c r="AE250" s="3" t="str">
        <f t="shared" si="60"/>
        <v>7.50 K</v>
      </c>
      <c r="AF250" t="str">
        <f>SUBSTITUTE(SUBSTITUTE(P250,"±",""),"%"," %")</f>
        <v>5 %</v>
      </c>
      <c r="AG250" t="str">
        <f t="shared" si="65"/>
        <v>19.4 V</v>
      </c>
      <c r="AI250" t="str">
        <f>SUBSTITUTE(LEFT(Q250,FIND("W,",Q250)),"W"," W @ 70 C")</f>
        <v>0.05 W @ 70 C</v>
      </c>
      <c r="AJ250" t="str">
        <f>SUBSTITUTE((SUBSTITUTE(T250,"ppm/°C","")),"/ "," to ")</f>
        <v>±200</v>
      </c>
      <c r="AK250" t="str">
        <f>LEFT(V250,FIND(" ",V250)-1)</f>
        <v>0201</v>
      </c>
      <c r="AL250" t="str">
        <f>SUBSTITUTE(SUBSTITUTE(U250,"°C ~ "," to +"),"°C"," C")</f>
        <v>-55 to +125 C</v>
      </c>
      <c r="AM250" s="2" t="str">
        <f t="shared" si="63"/>
        <v>752</v>
      </c>
      <c r="AN250" t="str">
        <f>IF(AC250="1GN","Grade 1","Grade 0")</f>
        <v>Grade 1</v>
      </c>
      <c r="AO250" s="2" t="str">
        <f t="shared" si="64"/>
        <v>7501</v>
      </c>
      <c r="AQ250" t="s">
        <v>5289</v>
      </c>
      <c r="AR250" t="str">
        <f t="shared" si="66"/>
        <v>ERJ1GNJ752C</v>
      </c>
    </row>
    <row r="251" spans="1:44" x14ac:dyDescent="0.3">
      <c r="A251" t="s">
        <v>28</v>
      </c>
      <c r="B251" t="s">
        <v>628</v>
      </c>
      <c r="C251" t="s">
        <v>928</v>
      </c>
      <c r="D251" t="s">
        <v>929</v>
      </c>
      <c r="E251" t="s">
        <v>32</v>
      </c>
      <c r="F251" t="s">
        <v>32</v>
      </c>
      <c r="G251" t="s">
        <v>930</v>
      </c>
      <c r="H251" s="1">
        <v>16968</v>
      </c>
      <c r="I251">
        <v>0.1</v>
      </c>
      <c r="J251">
        <v>0</v>
      </c>
      <c r="K251">
        <v>1</v>
      </c>
      <c r="L251" t="s">
        <v>34</v>
      </c>
      <c r="M251" t="s">
        <v>632</v>
      </c>
      <c r="N251" t="s">
        <v>36</v>
      </c>
      <c r="O251" t="s">
        <v>427</v>
      </c>
      <c r="P251" t="s">
        <v>38</v>
      </c>
      <c r="Q251" t="s">
        <v>633</v>
      </c>
      <c r="R251" t="s">
        <v>40</v>
      </c>
      <c r="S251" t="s">
        <v>634</v>
      </c>
      <c r="T251" t="s">
        <v>243</v>
      </c>
      <c r="U251" t="s">
        <v>43</v>
      </c>
      <c r="V251" t="s">
        <v>635</v>
      </c>
      <c r="W251">
        <v>201</v>
      </c>
      <c r="X251" t="s">
        <v>636</v>
      </c>
      <c r="Y251" t="s">
        <v>637</v>
      </c>
      <c r="Z251" t="s">
        <v>638</v>
      </c>
      <c r="AA251">
        <v>2</v>
      </c>
      <c r="AB251" t="s">
        <v>41</v>
      </c>
      <c r="AC251" t="str">
        <f t="shared" si="61"/>
        <v>1GN</v>
      </c>
      <c r="AD251" s="3">
        <f t="shared" si="62"/>
        <v>8200</v>
      </c>
      <c r="AE251" s="3" t="str">
        <f t="shared" si="60"/>
        <v>8.20 K</v>
      </c>
      <c r="AF251" t="str">
        <f>SUBSTITUTE(SUBSTITUTE(P251,"±",""),"%"," %")</f>
        <v>5 %</v>
      </c>
      <c r="AG251" t="str">
        <f t="shared" si="65"/>
        <v>20.2 V</v>
      </c>
      <c r="AI251" t="str">
        <f>SUBSTITUTE(LEFT(Q251,FIND("W,",Q251)),"W"," W @ 70 C")</f>
        <v>0.05 W @ 70 C</v>
      </c>
      <c r="AJ251" t="str">
        <f>SUBSTITUTE((SUBSTITUTE(T251,"ppm/°C","")),"/ "," to ")</f>
        <v>±200</v>
      </c>
      <c r="AK251" t="str">
        <f>LEFT(V251,FIND(" ",V251)-1)</f>
        <v>0201</v>
      </c>
      <c r="AL251" t="str">
        <f>SUBSTITUTE(SUBSTITUTE(U251,"°C ~ "," to +"),"°C"," C")</f>
        <v>-55 to +125 C</v>
      </c>
      <c r="AM251" s="2" t="str">
        <f t="shared" si="63"/>
        <v>822</v>
      </c>
      <c r="AN251" t="str">
        <f>IF(AC251="1GN","Grade 1","Grade 0")</f>
        <v>Grade 1</v>
      </c>
      <c r="AO251" s="2" t="str">
        <f t="shared" si="64"/>
        <v>8201</v>
      </c>
      <c r="AQ251" t="s">
        <v>5289</v>
      </c>
      <c r="AR251" t="str">
        <f t="shared" si="66"/>
        <v>ERJ1GNJ822C</v>
      </c>
    </row>
    <row r="252" spans="1:44" x14ac:dyDescent="0.3">
      <c r="A252" t="s">
        <v>28</v>
      </c>
      <c r="B252" t="s">
        <v>628</v>
      </c>
      <c r="C252" t="s">
        <v>931</v>
      </c>
      <c r="D252" t="s">
        <v>932</v>
      </c>
      <c r="E252" t="s">
        <v>32</v>
      </c>
      <c r="F252" t="s">
        <v>32</v>
      </c>
      <c r="G252" t="s">
        <v>933</v>
      </c>
      <c r="H252" s="1">
        <v>22120</v>
      </c>
      <c r="I252">
        <v>0.1</v>
      </c>
      <c r="J252">
        <v>0</v>
      </c>
      <c r="K252">
        <v>1</v>
      </c>
      <c r="L252" t="s">
        <v>34</v>
      </c>
      <c r="M252" t="s">
        <v>632</v>
      </c>
      <c r="N252" t="s">
        <v>36</v>
      </c>
      <c r="O252" t="s">
        <v>431</v>
      </c>
      <c r="P252" t="s">
        <v>38</v>
      </c>
      <c r="Q252" t="s">
        <v>633</v>
      </c>
      <c r="R252" t="s">
        <v>40</v>
      </c>
      <c r="S252" t="s">
        <v>634</v>
      </c>
      <c r="T252" t="s">
        <v>243</v>
      </c>
      <c r="U252" t="s">
        <v>43</v>
      </c>
      <c r="V252" t="s">
        <v>635</v>
      </c>
      <c r="W252">
        <v>201</v>
      </c>
      <c r="X252" t="s">
        <v>636</v>
      </c>
      <c r="Y252" t="s">
        <v>637</v>
      </c>
      <c r="Z252" t="s">
        <v>638</v>
      </c>
      <c r="AA252">
        <v>2</v>
      </c>
      <c r="AB252" t="s">
        <v>41</v>
      </c>
      <c r="AC252" t="str">
        <f t="shared" si="61"/>
        <v>1GN</v>
      </c>
      <c r="AD252" s="3">
        <f t="shared" si="62"/>
        <v>9100</v>
      </c>
      <c r="AE252" s="3" t="str">
        <f t="shared" si="60"/>
        <v>9.10 K</v>
      </c>
      <c r="AF252" t="str">
        <f>SUBSTITUTE(SUBSTITUTE(P252,"±",""),"%"," %")</f>
        <v>5 %</v>
      </c>
      <c r="AG252" t="str">
        <f t="shared" si="65"/>
        <v>21.3 V</v>
      </c>
      <c r="AI252" t="str">
        <f>SUBSTITUTE(LEFT(Q252,FIND("W,",Q252)),"W"," W @ 70 C")</f>
        <v>0.05 W @ 70 C</v>
      </c>
      <c r="AJ252" t="str">
        <f>SUBSTITUTE((SUBSTITUTE(T252,"ppm/°C","")),"/ "," to ")</f>
        <v>±200</v>
      </c>
      <c r="AK252" t="str">
        <f>LEFT(V252,FIND(" ",V252)-1)</f>
        <v>0201</v>
      </c>
      <c r="AL252" t="str">
        <f>SUBSTITUTE(SUBSTITUTE(U252,"°C ~ "," to +"),"°C"," C")</f>
        <v>-55 to +125 C</v>
      </c>
      <c r="AM252" s="2" t="str">
        <f t="shared" si="63"/>
        <v>912</v>
      </c>
      <c r="AN252" t="str">
        <f>IF(AC252="1GN","Grade 1","Grade 0")</f>
        <v>Grade 1</v>
      </c>
      <c r="AO252" s="2" t="str">
        <f t="shared" si="64"/>
        <v>9101</v>
      </c>
      <c r="AQ252" t="s">
        <v>5289</v>
      </c>
      <c r="AR252" t="str">
        <f t="shared" si="66"/>
        <v>ERJ1GNJ912C</v>
      </c>
    </row>
    <row r="253" spans="1:44" x14ac:dyDescent="0.3">
      <c r="A253" t="s">
        <v>28</v>
      </c>
      <c r="B253" t="s">
        <v>628</v>
      </c>
      <c r="C253" t="s">
        <v>934</v>
      </c>
      <c r="D253" t="s">
        <v>935</v>
      </c>
      <c r="E253" t="s">
        <v>32</v>
      </c>
      <c r="F253" t="s">
        <v>32</v>
      </c>
      <c r="G253" t="s">
        <v>936</v>
      </c>
      <c r="H253" s="1">
        <v>563389</v>
      </c>
      <c r="I253">
        <v>0.1</v>
      </c>
      <c r="J253">
        <v>0</v>
      </c>
      <c r="K253">
        <v>1</v>
      </c>
      <c r="L253" t="s">
        <v>34</v>
      </c>
      <c r="M253" t="s">
        <v>632</v>
      </c>
      <c r="N253" t="s">
        <v>36</v>
      </c>
      <c r="O253" t="s">
        <v>435</v>
      </c>
      <c r="P253" t="s">
        <v>38</v>
      </c>
      <c r="Q253" t="s">
        <v>633</v>
      </c>
      <c r="R253" t="s">
        <v>40</v>
      </c>
      <c r="S253" t="s">
        <v>634</v>
      </c>
      <c r="T253" t="s">
        <v>243</v>
      </c>
      <c r="U253" t="s">
        <v>43</v>
      </c>
      <c r="V253" t="s">
        <v>635</v>
      </c>
      <c r="W253">
        <v>201</v>
      </c>
      <c r="X253" t="s">
        <v>636</v>
      </c>
      <c r="Y253" t="s">
        <v>637</v>
      </c>
      <c r="Z253" t="s">
        <v>638</v>
      </c>
      <c r="AA253">
        <v>2</v>
      </c>
      <c r="AB253" t="s">
        <v>41</v>
      </c>
      <c r="AC253" t="str">
        <f t="shared" si="61"/>
        <v>1GN</v>
      </c>
      <c r="AD253" s="3">
        <f t="shared" si="62"/>
        <v>10000</v>
      </c>
      <c r="AE253" s="3" t="str">
        <f t="shared" si="60"/>
        <v>10.0 K</v>
      </c>
      <c r="AF253" t="str">
        <f>SUBSTITUTE(SUBSTITUTE(P253,"±",""),"%"," %")</f>
        <v>5 %</v>
      </c>
      <c r="AG253" t="str">
        <f t="shared" si="65"/>
        <v>22.4 V</v>
      </c>
      <c r="AI253" t="str">
        <f>SUBSTITUTE(LEFT(Q253,FIND("W,",Q253)),"W"," W @ 70 C")</f>
        <v>0.05 W @ 70 C</v>
      </c>
      <c r="AJ253" t="str">
        <f>SUBSTITUTE((SUBSTITUTE(T253,"ppm/°C","")),"/ "," to ")</f>
        <v>±200</v>
      </c>
      <c r="AK253" t="str">
        <f>LEFT(V253,FIND(" ",V253)-1)</f>
        <v>0201</v>
      </c>
      <c r="AL253" t="str">
        <f>SUBSTITUTE(SUBSTITUTE(U253,"°C ~ "," to +"),"°C"," C")</f>
        <v>-55 to +125 C</v>
      </c>
      <c r="AM253" s="2" t="str">
        <f t="shared" si="63"/>
        <v>103</v>
      </c>
      <c r="AN253" t="str">
        <f>IF(AC253="1GN","Grade 1","Grade 0")</f>
        <v>Grade 1</v>
      </c>
      <c r="AO253" s="2" t="str">
        <f t="shared" si="64"/>
        <v>1002</v>
      </c>
      <c r="AQ253" t="s">
        <v>5289</v>
      </c>
      <c r="AR253" t="str">
        <f t="shared" si="66"/>
        <v>ERJ1GNJ103C</v>
      </c>
    </row>
    <row r="254" spans="1:44" x14ac:dyDescent="0.3">
      <c r="A254" t="s">
        <v>41</v>
      </c>
      <c r="B254" t="s">
        <v>687</v>
      </c>
      <c r="C254" t="s">
        <v>937</v>
      </c>
      <c r="D254" t="s">
        <v>938</v>
      </c>
      <c r="E254" t="s">
        <v>32</v>
      </c>
      <c r="F254" t="s">
        <v>32</v>
      </c>
      <c r="G254" t="s">
        <v>690</v>
      </c>
      <c r="H254">
        <v>0</v>
      </c>
      <c r="I254" t="s">
        <v>36</v>
      </c>
      <c r="J254">
        <v>0</v>
      </c>
      <c r="K254">
        <v>0</v>
      </c>
      <c r="L254" t="s">
        <v>50</v>
      </c>
      <c r="M254" t="s">
        <v>632</v>
      </c>
      <c r="N254" t="s">
        <v>36</v>
      </c>
      <c r="O254" t="s">
        <v>435</v>
      </c>
      <c r="P254" t="s">
        <v>38</v>
      </c>
      <c r="Q254" t="s">
        <v>633</v>
      </c>
      <c r="R254" t="s">
        <v>40</v>
      </c>
      <c r="S254" t="s">
        <v>634</v>
      </c>
      <c r="T254" t="s">
        <v>243</v>
      </c>
      <c r="U254" t="s">
        <v>43</v>
      </c>
      <c r="V254" t="s">
        <v>635</v>
      </c>
      <c r="W254">
        <v>201</v>
      </c>
      <c r="X254" t="s">
        <v>636</v>
      </c>
      <c r="Y254" t="s">
        <v>637</v>
      </c>
      <c r="Z254" t="s">
        <v>638</v>
      </c>
      <c r="AA254">
        <v>2</v>
      </c>
      <c r="AB254" t="s">
        <v>41</v>
      </c>
      <c r="AC254" t="str">
        <f t="shared" si="61"/>
        <v>1GN</v>
      </c>
      <c r="AD254" s="3">
        <f t="shared" si="62"/>
        <v>10000</v>
      </c>
      <c r="AE254" s="3" t="str">
        <f t="shared" si="60"/>
        <v>10.0 K</v>
      </c>
      <c r="AF254" t="str">
        <f>SUBSTITUTE(SUBSTITUTE(P254,"±",""),"%"," %")</f>
        <v>5 %</v>
      </c>
      <c r="AG254" t="str">
        <f t="shared" si="65"/>
        <v>22.4 V</v>
      </c>
      <c r="AI254" t="str">
        <f>SUBSTITUTE(LEFT(Q254,FIND("W,",Q254)),"W"," W @ 70 C")</f>
        <v>0.05 W @ 70 C</v>
      </c>
      <c r="AJ254" t="str">
        <f>SUBSTITUTE((SUBSTITUTE(T254,"ppm/°C","")),"/ "," to ")</f>
        <v>±200</v>
      </c>
      <c r="AK254" t="str">
        <f>LEFT(V254,FIND(" ",V254)-1)</f>
        <v>0201</v>
      </c>
      <c r="AL254" t="str">
        <f>SUBSTITUTE(SUBSTITUTE(U254,"°C ~ "," to +"),"°C"," C")</f>
        <v>-55 to +125 C</v>
      </c>
      <c r="AM254" s="2" t="str">
        <f t="shared" si="63"/>
        <v>103</v>
      </c>
      <c r="AN254" t="str">
        <f>IF(AC254="1GN","Grade 1","Grade 0")</f>
        <v>Grade 1</v>
      </c>
      <c r="AO254" s="2" t="str">
        <f t="shared" si="64"/>
        <v>1002</v>
      </c>
      <c r="AQ254" t="s">
        <v>5289</v>
      </c>
      <c r="AR254" t="str">
        <f t="shared" si="66"/>
        <v>ERJ1GNJ103E</v>
      </c>
    </row>
    <row r="255" spans="1:44" x14ac:dyDescent="0.3">
      <c r="A255" t="s">
        <v>28</v>
      </c>
      <c r="B255" t="s">
        <v>628</v>
      </c>
      <c r="C255" t="s">
        <v>939</v>
      </c>
      <c r="D255" t="s">
        <v>940</v>
      </c>
      <c r="E255" t="s">
        <v>32</v>
      </c>
      <c r="F255" t="s">
        <v>32</v>
      </c>
      <c r="G255" t="s">
        <v>941</v>
      </c>
      <c r="H255" s="1">
        <v>68707</v>
      </c>
      <c r="I255">
        <v>0.1</v>
      </c>
      <c r="J255">
        <v>0</v>
      </c>
      <c r="K255">
        <v>1</v>
      </c>
      <c r="L255" t="s">
        <v>34</v>
      </c>
      <c r="M255" t="s">
        <v>632</v>
      </c>
      <c r="N255" t="s">
        <v>36</v>
      </c>
      <c r="O255" t="s">
        <v>439</v>
      </c>
      <c r="P255" t="s">
        <v>38</v>
      </c>
      <c r="Q255" t="s">
        <v>633</v>
      </c>
      <c r="R255" t="s">
        <v>40</v>
      </c>
      <c r="S255" t="s">
        <v>634</v>
      </c>
      <c r="T255" t="s">
        <v>243</v>
      </c>
      <c r="U255" t="s">
        <v>43</v>
      </c>
      <c r="V255" t="s">
        <v>635</v>
      </c>
      <c r="W255">
        <v>201</v>
      </c>
      <c r="X255" t="s">
        <v>636</v>
      </c>
      <c r="Y255" t="s">
        <v>637</v>
      </c>
      <c r="Z255" t="s">
        <v>638</v>
      </c>
      <c r="AA255">
        <v>2</v>
      </c>
      <c r="AB255" t="s">
        <v>41</v>
      </c>
      <c r="AC255" t="str">
        <f t="shared" si="61"/>
        <v>1GN</v>
      </c>
      <c r="AD255" s="3">
        <f t="shared" si="62"/>
        <v>11000</v>
      </c>
      <c r="AE255" s="3" t="str">
        <f t="shared" si="60"/>
        <v>11.0 K</v>
      </c>
      <c r="AF255" t="str">
        <f>SUBSTITUTE(SUBSTITUTE(P255,"±",""),"%"," %")</f>
        <v>5 %</v>
      </c>
      <c r="AG255" t="str">
        <f t="shared" si="65"/>
        <v>23.5 V</v>
      </c>
      <c r="AI255" t="str">
        <f>SUBSTITUTE(LEFT(Q255,FIND("W,",Q255)),"W"," W @ 70 C")</f>
        <v>0.05 W @ 70 C</v>
      </c>
      <c r="AJ255" t="str">
        <f>SUBSTITUTE((SUBSTITUTE(T255,"ppm/°C","")),"/ "," to ")</f>
        <v>±200</v>
      </c>
      <c r="AK255" t="str">
        <f>LEFT(V255,FIND(" ",V255)-1)</f>
        <v>0201</v>
      </c>
      <c r="AL255" t="str">
        <f>SUBSTITUTE(SUBSTITUTE(U255,"°C ~ "," to +"),"°C"," C")</f>
        <v>-55 to +125 C</v>
      </c>
      <c r="AM255" s="2" t="str">
        <f t="shared" si="63"/>
        <v>113</v>
      </c>
      <c r="AN255" t="str">
        <f>IF(AC255="1GN","Grade 1","Grade 0")</f>
        <v>Grade 1</v>
      </c>
      <c r="AO255" s="2" t="str">
        <f t="shared" si="64"/>
        <v>1102</v>
      </c>
      <c r="AQ255" t="s">
        <v>5289</v>
      </c>
      <c r="AR255" t="str">
        <f t="shared" si="66"/>
        <v>ERJ1GNJ113C</v>
      </c>
    </row>
    <row r="256" spans="1:44" x14ac:dyDescent="0.3">
      <c r="A256" t="s">
        <v>28</v>
      </c>
      <c r="B256" t="s">
        <v>628</v>
      </c>
      <c r="C256" t="s">
        <v>942</v>
      </c>
      <c r="D256" t="s">
        <v>943</v>
      </c>
      <c r="E256" t="s">
        <v>32</v>
      </c>
      <c r="F256" t="s">
        <v>32</v>
      </c>
      <c r="G256" t="s">
        <v>944</v>
      </c>
      <c r="H256" s="1">
        <v>114196</v>
      </c>
      <c r="I256">
        <v>0.1</v>
      </c>
      <c r="J256">
        <v>0</v>
      </c>
      <c r="K256">
        <v>1</v>
      </c>
      <c r="L256" t="s">
        <v>34</v>
      </c>
      <c r="M256" t="s">
        <v>632</v>
      </c>
      <c r="N256" t="s">
        <v>36</v>
      </c>
      <c r="O256" t="s">
        <v>443</v>
      </c>
      <c r="P256" t="s">
        <v>38</v>
      </c>
      <c r="Q256" t="s">
        <v>633</v>
      </c>
      <c r="R256" t="s">
        <v>40</v>
      </c>
      <c r="S256" t="s">
        <v>634</v>
      </c>
      <c r="T256" t="s">
        <v>243</v>
      </c>
      <c r="U256" t="s">
        <v>43</v>
      </c>
      <c r="V256" t="s">
        <v>635</v>
      </c>
      <c r="W256">
        <v>201</v>
      </c>
      <c r="X256" t="s">
        <v>636</v>
      </c>
      <c r="Y256" t="s">
        <v>637</v>
      </c>
      <c r="Z256" t="s">
        <v>638</v>
      </c>
      <c r="AA256">
        <v>2</v>
      </c>
      <c r="AB256" t="s">
        <v>41</v>
      </c>
      <c r="AC256" t="str">
        <f t="shared" si="61"/>
        <v>1GN</v>
      </c>
      <c r="AD256" s="3">
        <f t="shared" si="62"/>
        <v>12000</v>
      </c>
      <c r="AE256" s="3" t="str">
        <f t="shared" si="60"/>
        <v>12.0 K</v>
      </c>
      <c r="AF256" t="str">
        <f>SUBSTITUTE(SUBSTITUTE(P256,"±",""),"%"," %")</f>
        <v>5 %</v>
      </c>
      <c r="AG256" t="str">
        <f t="shared" si="65"/>
        <v>24.5 V</v>
      </c>
      <c r="AI256" t="str">
        <f>SUBSTITUTE(LEFT(Q256,FIND("W,",Q256)),"W"," W @ 70 C")</f>
        <v>0.05 W @ 70 C</v>
      </c>
      <c r="AJ256" t="str">
        <f>SUBSTITUTE((SUBSTITUTE(T256,"ppm/°C","")),"/ "," to ")</f>
        <v>±200</v>
      </c>
      <c r="AK256" t="str">
        <f>LEFT(V256,FIND(" ",V256)-1)</f>
        <v>0201</v>
      </c>
      <c r="AL256" t="str">
        <f>SUBSTITUTE(SUBSTITUTE(U256,"°C ~ "," to +"),"°C"," C")</f>
        <v>-55 to +125 C</v>
      </c>
      <c r="AM256" s="2" t="str">
        <f t="shared" si="63"/>
        <v>123</v>
      </c>
      <c r="AN256" t="str">
        <f>IF(AC256="1GN","Grade 1","Grade 0")</f>
        <v>Grade 1</v>
      </c>
      <c r="AO256" s="2" t="str">
        <f t="shared" si="64"/>
        <v>1202</v>
      </c>
      <c r="AQ256" t="s">
        <v>5289</v>
      </c>
      <c r="AR256" t="str">
        <f t="shared" si="66"/>
        <v>ERJ1GNJ123C</v>
      </c>
    </row>
    <row r="257" spans="1:44" x14ac:dyDescent="0.3">
      <c r="A257" t="s">
        <v>28</v>
      </c>
      <c r="B257" t="s">
        <v>628</v>
      </c>
      <c r="C257" t="s">
        <v>945</v>
      </c>
      <c r="D257" t="s">
        <v>946</v>
      </c>
      <c r="E257" t="s">
        <v>32</v>
      </c>
      <c r="F257" t="s">
        <v>32</v>
      </c>
      <c r="G257" t="s">
        <v>947</v>
      </c>
      <c r="H257" s="1">
        <v>71500</v>
      </c>
      <c r="I257">
        <v>0.1</v>
      </c>
      <c r="J257">
        <v>0</v>
      </c>
      <c r="K257">
        <v>1</v>
      </c>
      <c r="L257" t="s">
        <v>34</v>
      </c>
      <c r="M257" t="s">
        <v>632</v>
      </c>
      <c r="N257" t="s">
        <v>36</v>
      </c>
      <c r="O257" t="s">
        <v>447</v>
      </c>
      <c r="P257" t="s">
        <v>38</v>
      </c>
      <c r="Q257" t="s">
        <v>633</v>
      </c>
      <c r="R257" t="s">
        <v>40</v>
      </c>
      <c r="S257" t="s">
        <v>634</v>
      </c>
      <c r="T257" t="s">
        <v>243</v>
      </c>
      <c r="U257" t="s">
        <v>43</v>
      </c>
      <c r="V257" t="s">
        <v>635</v>
      </c>
      <c r="W257">
        <v>201</v>
      </c>
      <c r="X257" t="s">
        <v>636</v>
      </c>
      <c r="Y257" t="s">
        <v>637</v>
      </c>
      <c r="Z257" t="s">
        <v>638</v>
      </c>
      <c r="AA257">
        <v>2</v>
      </c>
      <c r="AB257" t="s">
        <v>41</v>
      </c>
      <c r="AC257" t="str">
        <f t="shared" si="61"/>
        <v>1GN</v>
      </c>
      <c r="AD257" s="3">
        <f t="shared" si="62"/>
        <v>13000</v>
      </c>
      <c r="AE257" s="3" t="str">
        <f t="shared" si="60"/>
        <v>13.0 K</v>
      </c>
      <c r="AF257" t="str">
        <f>SUBSTITUTE(SUBSTITUTE(P257,"±",""),"%"," %")</f>
        <v>5 %</v>
      </c>
      <c r="AG257" t="str">
        <f t="shared" si="65"/>
        <v>25.5 V</v>
      </c>
      <c r="AI257" t="str">
        <f>SUBSTITUTE(LEFT(Q257,FIND("W,",Q257)),"W"," W @ 70 C")</f>
        <v>0.05 W @ 70 C</v>
      </c>
      <c r="AJ257" t="str">
        <f>SUBSTITUTE((SUBSTITUTE(T257,"ppm/°C","")),"/ "," to ")</f>
        <v>±200</v>
      </c>
      <c r="AK257" t="str">
        <f>LEFT(V257,FIND(" ",V257)-1)</f>
        <v>0201</v>
      </c>
      <c r="AL257" t="str">
        <f>SUBSTITUTE(SUBSTITUTE(U257,"°C ~ "," to +"),"°C"," C")</f>
        <v>-55 to +125 C</v>
      </c>
      <c r="AM257" s="2" t="str">
        <f t="shared" si="63"/>
        <v>133</v>
      </c>
      <c r="AN257" t="str">
        <f>IF(AC257="1GN","Grade 1","Grade 0")</f>
        <v>Grade 1</v>
      </c>
      <c r="AO257" s="2" t="str">
        <f t="shared" si="64"/>
        <v>1302</v>
      </c>
      <c r="AQ257" t="s">
        <v>5289</v>
      </c>
      <c r="AR257" t="str">
        <f t="shared" si="66"/>
        <v>ERJ1GNJ133C</v>
      </c>
    </row>
    <row r="258" spans="1:44" x14ac:dyDescent="0.3">
      <c r="A258" t="s">
        <v>28</v>
      </c>
      <c r="B258" t="s">
        <v>628</v>
      </c>
      <c r="C258" t="s">
        <v>948</v>
      </c>
      <c r="D258" t="s">
        <v>949</v>
      </c>
      <c r="E258" t="s">
        <v>32</v>
      </c>
      <c r="F258" t="s">
        <v>32</v>
      </c>
      <c r="G258" t="s">
        <v>950</v>
      </c>
      <c r="H258" s="1">
        <v>20770</v>
      </c>
      <c r="I258">
        <v>0.1</v>
      </c>
      <c r="J258">
        <v>0</v>
      </c>
      <c r="K258">
        <v>1</v>
      </c>
      <c r="L258" t="s">
        <v>34</v>
      </c>
      <c r="M258" t="s">
        <v>632</v>
      </c>
      <c r="N258" t="s">
        <v>36</v>
      </c>
      <c r="O258" t="s">
        <v>451</v>
      </c>
      <c r="P258" t="s">
        <v>38</v>
      </c>
      <c r="Q258" t="s">
        <v>633</v>
      </c>
      <c r="R258" t="s">
        <v>40</v>
      </c>
      <c r="S258" t="s">
        <v>634</v>
      </c>
      <c r="T258" t="s">
        <v>243</v>
      </c>
      <c r="U258" t="s">
        <v>43</v>
      </c>
      <c r="V258" t="s">
        <v>635</v>
      </c>
      <c r="W258">
        <v>201</v>
      </c>
      <c r="X258" t="s">
        <v>636</v>
      </c>
      <c r="Y258" t="s">
        <v>637</v>
      </c>
      <c r="Z258" t="s">
        <v>638</v>
      </c>
      <c r="AA258">
        <v>2</v>
      </c>
      <c r="AB258" t="s">
        <v>41</v>
      </c>
      <c r="AC258" t="str">
        <f t="shared" si="61"/>
        <v>1GN</v>
      </c>
      <c r="AD258" s="3">
        <f t="shared" si="62"/>
        <v>15000</v>
      </c>
      <c r="AE258" s="3" t="str">
        <f t="shared" si="60"/>
        <v>15.0 K</v>
      </c>
      <c r="AF258" t="str">
        <f>SUBSTITUTE(SUBSTITUTE(P258,"±",""),"%"," %")</f>
        <v>5 %</v>
      </c>
      <c r="AG258" t="str">
        <f t="shared" si="65"/>
        <v>27.4 V</v>
      </c>
      <c r="AI258" t="str">
        <f>SUBSTITUTE(LEFT(Q258,FIND("W,",Q258)),"W"," W @ 70 C")</f>
        <v>0.05 W @ 70 C</v>
      </c>
      <c r="AJ258" t="str">
        <f>SUBSTITUTE((SUBSTITUTE(T258,"ppm/°C","")),"/ "," to ")</f>
        <v>±200</v>
      </c>
      <c r="AK258" t="str">
        <f>LEFT(V258,FIND(" ",V258)-1)</f>
        <v>0201</v>
      </c>
      <c r="AL258" t="str">
        <f>SUBSTITUTE(SUBSTITUTE(U258,"°C ~ "," to +"),"°C"," C")</f>
        <v>-55 to +125 C</v>
      </c>
      <c r="AM258" s="2" t="str">
        <f t="shared" si="63"/>
        <v>153</v>
      </c>
      <c r="AN258" t="str">
        <f>IF(AC258="1GN","Grade 1","Grade 0")</f>
        <v>Grade 1</v>
      </c>
      <c r="AO258" s="2" t="str">
        <f t="shared" si="64"/>
        <v>1502</v>
      </c>
      <c r="AQ258" t="s">
        <v>5289</v>
      </c>
      <c r="AR258" t="str">
        <f t="shared" si="66"/>
        <v>ERJ1GNJ153C</v>
      </c>
    </row>
    <row r="259" spans="1:44" x14ac:dyDescent="0.3">
      <c r="A259" t="s">
        <v>28</v>
      </c>
      <c r="B259" t="s">
        <v>628</v>
      </c>
      <c r="C259" t="s">
        <v>951</v>
      </c>
      <c r="D259" t="s">
        <v>952</v>
      </c>
      <c r="E259" t="s">
        <v>32</v>
      </c>
      <c r="F259" t="s">
        <v>32</v>
      </c>
      <c r="G259" t="s">
        <v>953</v>
      </c>
      <c r="H259" s="1">
        <v>9270</v>
      </c>
      <c r="I259">
        <v>0.1</v>
      </c>
      <c r="J259">
        <v>0</v>
      </c>
      <c r="K259">
        <v>1</v>
      </c>
      <c r="L259" t="s">
        <v>34</v>
      </c>
      <c r="M259" t="s">
        <v>632</v>
      </c>
      <c r="N259" t="s">
        <v>36</v>
      </c>
      <c r="O259" t="s">
        <v>455</v>
      </c>
      <c r="P259" t="s">
        <v>38</v>
      </c>
      <c r="Q259" t="s">
        <v>633</v>
      </c>
      <c r="R259" t="s">
        <v>40</v>
      </c>
      <c r="S259" t="s">
        <v>634</v>
      </c>
      <c r="T259" t="s">
        <v>243</v>
      </c>
      <c r="U259" t="s">
        <v>43</v>
      </c>
      <c r="V259" t="s">
        <v>635</v>
      </c>
      <c r="W259">
        <v>201</v>
      </c>
      <c r="X259" t="s">
        <v>636</v>
      </c>
      <c r="Y259" t="s">
        <v>637</v>
      </c>
      <c r="Z259" t="s">
        <v>638</v>
      </c>
      <c r="AA259">
        <v>2</v>
      </c>
      <c r="AB259" t="s">
        <v>41</v>
      </c>
      <c r="AC259" t="str">
        <f t="shared" si="61"/>
        <v>1GN</v>
      </c>
      <c r="AD259" s="3">
        <f t="shared" si="62"/>
        <v>16000</v>
      </c>
      <c r="AE259" s="3" t="str">
        <f t="shared" si="60"/>
        <v>16.0 K</v>
      </c>
      <c r="AF259" t="str">
        <f>SUBSTITUTE(SUBSTITUTE(P259,"±",""),"%"," %")</f>
        <v>5 %</v>
      </c>
      <c r="AG259" t="str">
        <f t="shared" si="65"/>
        <v>28.3 V</v>
      </c>
      <c r="AI259" t="str">
        <f>SUBSTITUTE(LEFT(Q259,FIND("W,",Q259)),"W"," W @ 70 C")</f>
        <v>0.05 W @ 70 C</v>
      </c>
      <c r="AJ259" t="str">
        <f>SUBSTITUTE((SUBSTITUTE(T259,"ppm/°C","")),"/ "," to ")</f>
        <v>±200</v>
      </c>
      <c r="AK259" t="str">
        <f>LEFT(V259,FIND(" ",V259)-1)</f>
        <v>0201</v>
      </c>
      <c r="AL259" t="str">
        <f>SUBSTITUTE(SUBSTITUTE(U259,"°C ~ "," to +"),"°C"," C")</f>
        <v>-55 to +125 C</v>
      </c>
      <c r="AM259" s="2" t="str">
        <f t="shared" si="63"/>
        <v>163</v>
      </c>
      <c r="AN259" t="str">
        <f>IF(AC259="1GN","Grade 1","Grade 0")</f>
        <v>Grade 1</v>
      </c>
      <c r="AO259" s="2" t="str">
        <f t="shared" si="64"/>
        <v>1602</v>
      </c>
      <c r="AQ259" t="s">
        <v>5289</v>
      </c>
      <c r="AR259" t="str">
        <f t="shared" si="66"/>
        <v>ERJ1GNJ163C</v>
      </c>
    </row>
    <row r="260" spans="1:44" x14ac:dyDescent="0.3">
      <c r="A260" t="s">
        <v>28</v>
      </c>
      <c r="B260" t="s">
        <v>628</v>
      </c>
      <c r="C260" t="s">
        <v>954</v>
      </c>
      <c r="D260" t="s">
        <v>955</v>
      </c>
      <c r="E260" t="s">
        <v>32</v>
      </c>
      <c r="F260" t="s">
        <v>32</v>
      </c>
      <c r="G260" t="s">
        <v>956</v>
      </c>
      <c r="H260" s="1">
        <v>89182</v>
      </c>
      <c r="I260">
        <v>0.1</v>
      </c>
      <c r="J260">
        <v>0</v>
      </c>
      <c r="K260">
        <v>1</v>
      </c>
      <c r="L260" t="s">
        <v>34</v>
      </c>
      <c r="M260" t="s">
        <v>632</v>
      </c>
      <c r="N260" t="s">
        <v>36</v>
      </c>
      <c r="O260" t="s">
        <v>459</v>
      </c>
      <c r="P260" t="s">
        <v>38</v>
      </c>
      <c r="Q260" t="s">
        <v>633</v>
      </c>
      <c r="R260" t="s">
        <v>40</v>
      </c>
      <c r="S260" t="s">
        <v>634</v>
      </c>
      <c r="T260" t="s">
        <v>243</v>
      </c>
      <c r="U260" t="s">
        <v>43</v>
      </c>
      <c r="V260" t="s">
        <v>635</v>
      </c>
      <c r="W260">
        <v>201</v>
      </c>
      <c r="X260" t="s">
        <v>636</v>
      </c>
      <c r="Y260" t="s">
        <v>637</v>
      </c>
      <c r="Z260" t="s">
        <v>638</v>
      </c>
      <c r="AA260">
        <v>2</v>
      </c>
      <c r="AB260" t="s">
        <v>41</v>
      </c>
      <c r="AC260" t="str">
        <f t="shared" si="61"/>
        <v>1GN</v>
      </c>
      <c r="AD260" s="3">
        <f t="shared" si="62"/>
        <v>18000</v>
      </c>
      <c r="AE260" s="3" t="str">
        <f t="shared" ref="AE260:AE323" si="67">IF(AD260&gt;9999999,AD260/1000000&amp;" M",IF(AD260&gt;999999,AD260/1000000&amp;" M",IF(AD260&gt;99999,AD260/1000&amp;" K",IF(AD260&gt;9999,TEXT(AD260/1000,"0.0")&amp;" K",IF(AD260&gt;999,TEXT(AD260/1000,"0.00")&amp;" K",IF(AD260&gt;99,AD260/1&amp;" R",IF(AD260&gt;=10,TEXT(AD260,"00.0")&amp;" R",TEXT(AD260,"0.00")&amp;" R")))))))</f>
        <v>18.0 K</v>
      </c>
      <c r="AF260" t="str">
        <f>SUBSTITUTE(SUBSTITUTE(P260,"±",""),"%"," %")</f>
        <v>5 %</v>
      </c>
      <c r="AG260" t="str">
        <f t="shared" si="65"/>
        <v>30 V</v>
      </c>
      <c r="AI260" t="str">
        <f>SUBSTITUTE(LEFT(Q260,FIND("W,",Q260)),"W"," W @ 70 C")</f>
        <v>0.05 W @ 70 C</v>
      </c>
      <c r="AJ260" t="str">
        <f>SUBSTITUTE((SUBSTITUTE(T260,"ppm/°C","")),"/ "," to ")</f>
        <v>±200</v>
      </c>
      <c r="AK260" t="str">
        <f>LEFT(V260,FIND(" ",V260)-1)</f>
        <v>0201</v>
      </c>
      <c r="AL260" t="str">
        <f>SUBSTITUTE(SUBSTITUTE(U260,"°C ~ "," to +"),"°C"," C")</f>
        <v>-55 to +125 C</v>
      </c>
      <c r="AM260" s="2" t="str">
        <f t="shared" si="63"/>
        <v>183</v>
      </c>
      <c r="AN260" t="str">
        <f>IF(AC260="1GN","Grade 1","Grade 0")</f>
        <v>Grade 1</v>
      </c>
      <c r="AO260" s="2" t="str">
        <f t="shared" si="64"/>
        <v>1802</v>
      </c>
      <c r="AQ260" t="s">
        <v>5289</v>
      </c>
      <c r="AR260" t="str">
        <f t="shared" si="66"/>
        <v>ERJ1GNJ183C</v>
      </c>
    </row>
    <row r="261" spans="1:44" x14ac:dyDescent="0.3">
      <c r="A261" t="s">
        <v>28</v>
      </c>
      <c r="B261" t="s">
        <v>628</v>
      </c>
      <c r="C261" t="s">
        <v>957</v>
      </c>
      <c r="D261" t="s">
        <v>958</v>
      </c>
      <c r="E261" t="s">
        <v>32</v>
      </c>
      <c r="F261" t="s">
        <v>32</v>
      </c>
      <c r="G261" t="s">
        <v>959</v>
      </c>
      <c r="H261" s="1">
        <v>156649</v>
      </c>
      <c r="I261">
        <v>0.1</v>
      </c>
      <c r="J261">
        <v>0</v>
      </c>
      <c r="K261">
        <v>1</v>
      </c>
      <c r="L261" t="s">
        <v>34</v>
      </c>
      <c r="M261" t="s">
        <v>632</v>
      </c>
      <c r="N261" t="s">
        <v>36</v>
      </c>
      <c r="O261" t="s">
        <v>463</v>
      </c>
      <c r="P261" t="s">
        <v>38</v>
      </c>
      <c r="Q261" t="s">
        <v>633</v>
      </c>
      <c r="R261" t="s">
        <v>40</v>
      </c>
      <c r="S261" t="s">
        <v>634</v>
      </c>
      <c r="T261" t="s">
        <v>243</v>
      </c>
      <c r="U261" t="s">
        <v>43</v>
      </c>
      <c r="V261" t="s">
        <v>635</v>
      </c>
      <c r="W261">
        <v>201</v>
      </c>
      <c r="X261" t="s">
        <v>636</v>
      </c>
      <c r="Y261" t="s">
        <v>637</v>
      </c>
      <c r="Z261" t="s">
        <v>638</v>
      </c>
      <c r="AA261">
        <v>2</v>
      </c>
      <c r="AB261" t="s">
        <v>41</v>
      </c>
      <c r="AC261" t="str">
        <f t="shared" si="61"/>
        <v>1GN</v>
      </c>
      <c r="AD261" s="3">
        <f t="shared" si="62"/>
        <v>20000</v>
      </c>
      <c r="AE261" s="3" t="str">
        <f t="shared" si="67"/>
        <v>20.0 K</v>
      </c>
      <c r="AF261" t="str">
        <f>SUBSTITUTE(SUBSTITUTE(P261,"±",""),"%"," %")</f>
        <v>5 %</v>
      </c>
      <c r="AG261" t="str">
        <f t="shared" si="65"/>
        <v>31.6 V</v>
      </c>
      <c r="AI261" t="str">
        <f>SUBSTITUTE(LEFT(Q261,FIND("W,",Q261)),"W"," W @ 70 C")</f>
        <v>0.05 W @ 70 C</v>
      </c>
      <c r="AJ261" t="str">
        <f>SUBSTITUTE((SUBSTITUTE(T261,"ppm/°C","")),"/ "," to ")</f>
        <v>±200</v>
      </c>
      <c r="AK261" t="str">
        <f>LEFT(V261,FIND(" ",V261)-1)</f>
        <v>0201</v>
      </c>
      <c r="AL261" t="str">
        <f>SUBSTITUTE(SUBSTITUTE(U261,"°C ~ "," to +"),"°C"," C")</f>
        <v>-55 to +125 C</v>
      </c>
      <c r="AM261" s="2" t="str">
        <f t="shared" si="63"/>
        <v>203</v>
      </c>
      <c r="AN261" t="str">
        <f>IF(AC261="1GN","Grade 1","Grade 0")</f>
        <v>Grade 1</v>
      </c>
      <c r="AO261" s="2" t="str">
        <f t="shared" si="64"/>
        <v>2002</v>
      </c>
      <c r="AQ261" t="s">
        <v>5289</v>
      </c>
      <c r="AR261" t="str">
        <f t="shared" si="66"/>
        <v>ERJ1GNJ203C</v>
      </c>
    </row>
    <row r="262" spans="1:44" x14ac:dyDescent="0.3">
      <c r="A262" t="s">
        <v>28</v>
      </c>
      <c r="B262" t="s">
        <v>628</v>
      </c>
      <c r="C262" t="s">
        <v>960</v>
      </c>
      <c r="D262" t="s">
        <v>961</v>
      </c>
      <c r="E262" t="s">
        <v>32</v>
      </c>
      <c r="F262" t="s">
        <v>32</v>
      </c>
      <c r="G262" t="s">
        <v>962</v>
      </c>
      <c r="H262" s="1">
        <v>130915</v>
      </c>
      <c r="I262">
        <v>0.1</v>
      </c>
      <c r="J262">
        <v>0</v>
      </c>
      <c r="K262">
        <v>1</v>
      </c>
      <c r="L262" t="s">
        <v>34</v>
      </c>
      <c r="M262" t="s">
        <v>632</v>
      </c>
      <c r="N262" t="s">
        <v>36</v>
      </c>
      <c r="O262" t="s">
        <v>467</v>
      </c>
      <c r="P262" t="s">
        <v>38</v>
      </c>
      <c r="Q262" t="s">
        <v>633</v>
      </c>
      <c r="R262" t="s">
        <v>40</v>
      </c>
      <c r="S262" t="s">
        <v>634</v>
      </c>
      <c r="T262" t="s">
        <v>243</v>
      </c>
      <c r="U262" t="s">
        <v>43</v>
      </c>
      <c r="V262" t="s">
        <v>635</v>
      </c>
      <c r="W262">
        <v>201</v>
      </c>
      <c r="X262" t="s">
        <v>636</v>
      </c>
      <c r="Y262" t="s">
        <v>637</v>
      </c>
      <c r="Z262" t="s">
        <v>638</v>
      </c>
      <c r="AA262">
        <v>2</v>
      </c>
      <c r="AB262" t="s">
        <v>41</v>
      </c>
      <c r="AC262" t="str">
        <f t="shared" ref="AC262:AC325" si="68">MID(D262,5,3)</f>
        <v>1GN</v>
      </c>
      <c r="AD262" s="3">
        <f t="shared" ref="AD262:AD325" si="69">IF(IFERROR(FIND("MOhms",O262),0)&gt;0,LEFT(O262,FIND("MOhms",O262)-1)*1000000,IF(IFERROR(FIND("kOhms",O262),0)&gt;0,LEFT(O262,FIND("kOhms",O262)-1)*1000,IF(IFERROR(FIND("Ohms",O262),0)&gt;0,LEFT(O262,FIND("Ohms",O262)-1)*1,"NOT FOUND")))</f>
        <v>22000</v>
      </c>
      <c r="AE262" s="3" t="str">
        <f t="shared" si="67"/>
        <v>22.0 K</v>
      </c>
      <c r="AF262" t="str">
        <f>SUBSTITUTE(SUBSTITUTE(P262,"±",""),"%"," %")</f>
        <v>5 %</v>
      </c>
      <c r="AG262" t="str">
        <f t="shared" si="65"/>
        <v>33.2 V</v>
      </c>
      <c r="AI262" t="str">
        <f>SUBSTITUTE(LEFT(Q262,FIND("W,",Q262)),"W"," W @ 70 C")</f>
        <v>0.05 W @ 70 C</v>
      </c>
      <c r="AJ262" t="str">
        <f>SUBSTITUTE((SUBSTITUTE(T262,"ppm/°C","")),"/ "," to ")</f>
        <v>±200</v>
      </c>
      <c r="AK262" t="str">
        <f>LEFT(V262,FIND(" ",V262)-1)</f>
        <v>0201</v>
      </c>
      <c r="AL262" t="str">
        <f>SUBSTITUTE(SUBSTITUTE(U262,"°C ~ "," to +"),"°C"," C")</f>
        <v>-55 to +125 C</v>
      </c>
      <c r="AM262" s="2" t="str">
        <f t="shared" ref="AM262:AM325" si="70">IF(AD262&gt;9999999,AD262/1000000&amp;"6",IF(AD262&gt;999999,AD262/100000&amp;"5",IF(AD262&gt;99999,AD262/10000&amp;"4",IF(AD262&gt;9999,AD262/1000&amp;"3",IF(AD262&gt;999,AD262/100&amp;"2",IF(AD262&gt;99,AD262/10&amp;"1",IF(AD262&gt;=10,AD262/1&amp;"0",LEFT(SUBSTITUTE(TEXT(AD262,"0.000"),".","R"),3))))))))</f>
        <v>223</v>
      </c>
      <c r="AN262" t="str">
        <f>IF(AC262="1GN","Grade 1","Grade 0")</f>
        <v>Grade 1</v>
      </c>
      <c r="AO262" s="2" t="str">
        <f t="shared" ref="AO262:AO325" si="71">IF(AD262&gt;9999999,AD262/100000&amp;"5",IF(AD262&gt;999999,AD262/10000&amp;"4",IF(AD262&gt;99999,AD262/1000&amp;"3",IF(AD262&gt;9999,AD262/100&amp;"2",IF(AD262&gt;999,AD262/10&amp;"1",IF(AD262&gt;99,AD262/1&amp;"R",IF(AD262&gt;=10,AD262/1&amp;"R0",LEFT(SUBSTITUTE(TEXT(AD262,"0.000"),".","R"),4))))))))</f>
        <v>2202</v>
      </c>
      <c r="AQ262" t="s">
        <v>5289</v>
      </c>
      <c r="AR262" t="str">
        <f t="shared" si="66"/>
        <v>ERJ1GNJ223C</v>
      </c>
    </row>
    <row r="263" spans="1:44" x14ac:dyDescent="0.3">
      <c r="A263" t="s">
        <v>28</v>
      </c>
      <c r="B263" t="s">
        <v>628</v>
      </c>
      <c r="C263" t="s">
        <v>963</v>
      </c>
      <c r="D263" t="s">
        <v>964</v>
      </c>
      <c r="E263" t="s">
        <v>32</v>
      </c>
      <c r="F263" t="s">
        <v>32</v>
      </c>
      <c r="G263" t="s">
        <v>965</v>
      </c>
      <c r="H263" s="1">
        <v>25252</v>
      </c>
      <c r="I263">
        <v>0.1</v>
      </c>
      <c r="J263">
        <v>0</v>
      </c>
      <c r="K263">
        <v>1</v>
      </c>
      <c r="L263" t="s">
        <v>34</v>
      </c>
      <c r="M263" t="s">
        <v>632</v>
      </c>
      <c r="N263" t="s">
        <v>36</v>
      </c>
      <c r="O263" t="s">
        <v>471</v>
      </c>
      <c r="P263" t="s">
        <v>38</v>
      </c>
      <c r="Q263" t="s">
        <v>633</v>
      </c>
      <c r="R263" t="s">
        <v>40</v>
      </c>
      <c r="S263" t="s">
        <v>634</v>
      </c>
      <c r="T263" t="s">
        <v>243</v>
      </c>
      <c r="U263" t="s">
        <v>43</v>
      </c>
      <c r="V263" t="s">
        <v>635</v>
      </c>
      <c r="W263">
        <v>201</v>
      </c>
      <c r="X263" t="s">
        <v>636</v>
      </c>
      <c r="Y263" t="s">
        <v>637</v>
      </c>
      <c r="Z263" t="s">
        <v>638</v>
      </c>
      <c r="AA263">
        <v>2</v>
      </c>
      <c r="AB263" t="s">
        <v>41</v>
      </c>
      <c r="AC263" t="str">
        <f t="shared" si="68"/>
        <v>1GN</v>
      </c>
      <c r="AD263" s="3">
        <f t="shared" si="69"/>
        <v>24000</v>
      </c>
      <c r="AE263" s="3" t="str">
        <f t="shared" si="67"/>
        <v>24.0 K</v>
      </c>
      <c r="AF263" t="str">
        <f>SUBSTITUTE(SUBSTITUTE(P263,"±",""),"%"," %")</f>
        <v>5 %</v>
      </c>
      <c r="AG263" t="str">
        <f t="shared" si="65"/>
        <v>34.6 V</v>
      </c>
      <c r="AI263" t="str">
        <f>SUBSTITUTE(LEFT(Q263,FIND("W,",Q263)),"W"," W @ 70 C")</f>
        <v>0.05 W @ 70 C</v>
      </c>
      <c r="AJ263" t="str">
        <f>SUBSTITUTE((SUBSTITUTE(T263,"ppm/°C","")),"/ "," to ")</f>
        <v>±200</v>
      </c>
      <c r="AK263" t="str">
        <f>LEFT(V263,FIND(" ",V263)-1)</f>
        <v>0201</v>
      </c>
      <c r="AL263" t="str">
        <f>SUBSTITUTE(SUBSTITUTE(U263,"°C ~ "," to +"),"°C"," C")</f>
        <v>-55 to +125 C</v>
      </c>
      <c r="AM263" s="2" t="str">
        <f t="shared" si="70"/>
        <v>243</v>
      </c>
      <c r="AN263" t="str">
        <f>IF(AC263="1GN","Grade 1","Grade 0")</f>
        <v>Grade 1</v>
      </c>
      <c r="AO263" s="2" t="str">
        <f t="shared" si="71"/>
        <v>2402</v>
      </c>
      <c r="AQ263" t="s">
        <v>5289</v>
      </c>
      <c r="AR263" t="str">
        <f t="shared" si="66"/>
        <v>ERJ1GNJ243C</v>
      </c>
    </row>
    <row r="264" spans="1:44" x14ac:dyDescent="0.3">
      <c r="A264" t="s">
        <v>28</v>
      </c>
      <c r="B264" t="s">
        <v>628</v>
      </c>
      <c r="C264" t="s">
        <v>966</v>
      </c>
      <c r="D264" t="s">
        <v>967</v>
      </c>
      <c r="E264" t="s">
        <v>32</v>
      </c>
      <c r="F264" t="s">
        <v>32</v>
      </c>
      <c r="G264" t="s">
        <v>968</v>
      </c>
      <c r="H264" s="1">
        <v>6418</v>
      </c>
      <c r="I264">
        <v>0.1</v>
      </c>
      <c r="J264">
        <v>0</v>
      </c>
      <c r="K264">
        <v>1</v>
      </c>
      <c r="L264" t="s">
        <v>34</v>
      </c>
      <c r="M264" t="s">
        <v>632</v>
      </c>
      <c r="N264" t="s">
        <v>36</v>
      </c>
      <c r="O264" t="s">
        <v>475</v>
      </c>
      <c r="P264" t="s">
        <v>38</v>
      </c>
      <c r="Q264" t="s">
        <v>633</v>
      </c>
      <c r="R264" t="s">
        <v>40</v>
      </c>
      <c r="S264" t="s">
        <v>634</v>
      </c>
      <c r="T264" t="s">
        <v>243</v>
      </c>
      <c r="U264" t="s">
        <v>43</v>
      </c>
      <c r="V264" t="s">
        <v>635</v>
      </c>
      <c r="W264">
        <v>201</v>
      </c>
      <c r="X264" t="s">
        <v>636</v>
      </c>
      <c r="Y264" t="s">
        <v>637</v>
      </c>
      <c r="Z264" t="s">
        <v>638</v>
      </c>
      <c r="AA264">
        <v>2</v>
      </c>
      <c r="AB264" t="s">
        <v>41</v>
      </c>
      <c r="AC264" t="str">
        <f t="shared" si="68"/>
        <v>1GN</v>
      </c>
      <c r="AD264" s="3">
        <f t="shared" si="69"/>
        <v>27000</v>
      </c>
      <c r="AE264" s="3" t="str">
        <f t="shared" si="67"/>
        <v>27.0 K</v>
      </c>
      <c r="AF264" t="str">
        <f>SUBSTITUTE(SUBSTITUTE(P264,"±",""),"%"," %")</f>
        <v>5 %</v>
      </c>
      <c r="AG264" t="str">
        <f t="shared" si="65"/>
        <v>36.7 V</v>
      </c>
      <c r="AI264" t="str">
        <f>SUBSTITUTE(LEFT(Q264,FIND("W,",Q264)),"W"," W @ 70 C")</f>
        <v>0.05 W @ 70 C</v>
      </c>
      <c r="AJ264" t="str">
        <f>SUBSTITUTE((SUBSTITUTE(T264,"ppm/°C","")),"/ "," to ")</f>
        <v>±200</v>
      </c>
      <c r="AK264" t="str">
        <f>LEFT(V264,FIND(" ",V264)-1)</f>
        <v>0201</v>
      </c>
      <c r="AL264" t="str">
        <f>SUBSTITUTE(SUBSTITUTE(U264,"°C ~ "," to +"),"°C"," C")</f>
        <v>-55 to +125 C</v>
      </c>
      <c r="AM264" s="2" t="str">
        <f t="shared" si="70"/>
        <v>273</v>
      </c>
      <c r="AN264" t="str">
        <f>IF(AC264="1GN","Grade 1","Grade 0")</f>
        <v>Grade 1</v>
      </c>
      <c r="AO264" s="2" t="str">
        <f t="shared" si="71"/>
        <v>2702</v>
      </c>
      <c r="AQ264" t="s">
        <v>5289</v>
      </c>
      <c r="AR264" t="str">
        <f t="shared" si="66"/>
        <v>ERJ1GNJ273C</v>
      </c>
    </row>
    <row r="265" spans="1:44" x14ac:dyDescent="0.3">
      <c r="A265" t="s">
        <v>28</v>
      </c>
      <c r="B265" t="s">
        <v>628</v>
      </c>
      <c r="C265" t="s">
        <v>969</v>
      </c>
      <c r="D265" t="s">
        <v>970</v>
      </c>
      <c r="E265" t="s">
        <v>32</v>
      </c>
      <c r="F265" t="s">
        <v>32</v>
      </c>
      <c r="G265" t="s">
        <v>971</v>
      </c>
      <c r="H265" s="1">
        <v>14979</v>
      </c>
      <c r="I265">
        <v>0.1</v>
      </c>
      <c r="J265">
        <v>0</v>
      </c>
      <c r="K265">
        <v>1</v>
      </c>
      <c r="L265" t="s">
        <v>34</v>
      </c>
      <c r="M265" t="s">
        <v>632</v>
      </c>
      <c r="N265" t="s">
        <v>36</v>
      </c>
      <c r="O265" t="s">
        <v>479</v>
      </c>
      <c r="P265" t="s">
        <v>38</v>
      </c>
      <c r="Q265" t="s">
        <v>633</v>
      </c>
      <c r="R265" t="s">
        <v>40</v>
      </c>
      <c r="S265" t="s">
        <v>634</v>
      </c>
      <c r="T265" t="s">
        <v>243</v>
      </c>
      <c r="U265" t="s">
        <v>43</v>
      </c>
      <c r="V265" t="s">
        <v>635</v>
      </c>
      <c r="W265">
        <v>201</v>
      </c>
      <c r="X265" t="s">
        <v>636</v>
      </c>
      <c r="Y265" t="s">
        <v>637</v>
      </c>
      <c r="Z265" t="s">
        <v>638</v>
      </c>
      <c r="AA265">
        <v>2</v>
      </c>
      <c r="AB265" t="s">
        <v>41</v>
      </c>
      <c r="AC265" t="str">
        <f t="shared" si="68"/>
        <v>1GN</v>
      </c>
      <c r="AD265" s="3">
        <f t="shared" si="69"/>
        <v>30000</v>
      </c>
      <c r="AE265" s="3" t="str">
        <f t="shared" si="67"/>
        <v>30.0 K</v>
      </c>
      <c r="AF265" t="str">
        <f>SUBSTITUTE(SUBSTITUTE(P265,"±",""),"%"," %")</f>
        <v>5 %</v>
      </c>
      <c r="AG265" t="str">
        <f t="shared" si="65"/>
        <v>38.7 V</v>
      </c>
      <c r="AI265" t="str">
        <f>SUBSTITUTE(LEFT(Q265,FIND("W,",Q265)),"W"," W @ 70 C")</f>
        <v>0.05 W @ 70 C</v>
      </c>
      <c r="AJ265" t="str">
        <f>SUBSTITUTE((SUBSTITUTE(T265,"ppm/°C","")),"/ "," to ")</f>
        <v>±200</v>
      </c>
      <c r="AK265" t="str">
        <f>LEFT(V265,FIND(" ",V265)-1)</f>
        <v>0201</v>
      </c>
      <c r="AL265" t="str">
        <f>SUBSTITUTE(SUBSTITUTE(U265,"°C ~ "," to +"),"°C"," C")</f>
        <v>-55 to +125 C</v>
      </c>
      <c r="AM265" s="2" t="str">
        <f t="shared" si="70"/>
        <v>303</v>
      </c>
      <c r="AN265" t="str">
        <f>IF(AC265="1GN","Grade 1","Grade 0")</f>
        <v>Grade 1</v>
      </c>
      <c r="AO265" s="2" t="str">
        <f t="shared" si="71"/>
        <v>3002</v>
      </c>
      <c r="AQ265" t="s">
        <v>5289</v>
      </c>
      <c r="AR265" t="str">
        <f t="shared" si="66"/>
        <v>ERJ1GNJ303C</v>
      </c>
    </row>
    <row r="266" spans="1:44" x14ac:dyDescent="0.3">
      <c r="A266" t="s">
        <v>28</v>
      </c>
      <c r="B266" t="s">
        <v>628</v>
      </c>
      <c r="C266" t="s">
        <v>972</v>
      </c>
      <c r="D266" t="s">
        <v>973</v>
      </c>
      <c r="E266" t="s">
        <v>32</v>
      </c>
      <c r="F266" t="s">
        <v>32</v>
      </c>
      <c r="G266" t="s">
        <v>974</v>
      </c>
      <c r="H266" s="1">
        <v>315328</v>
      </c>
      <c r="I266">
        <v>0.1</v>
      </c>
      <c r="J266">
        <v>0</v>
      </c>
      <c r="K266">
        <v>1</v>
      </c>
      <c r="L266" t="s">
        <v>34</v>
      </c>
      <c r="M266" t="s">
        <v>632</v>
      </c>
      <c r="N266" t="s">
        <v>36</v>
      </c>
      <c r="O266" t="s">
        <v>483</v>
      </c>
      <c r="P266" t="s">
        <v>38</v>
      </c>
      <c r="Q266" t="s">
        <v>633</v>
      </c>
      <c r="R266" t="s">
        <v>40</v>
      </c>
      <c r="S266" t="s">
        <v>634</v>
      </c>
      <c r="T266" t="s">
        <v>243</v>
      </c>
      <c r="U266" t="s">
        <v>43</v>
      </c>
      <c r="V266" t="s">
        <v>635</v>
      </c>
      <c r="W266">
        <v>201</v>
      </c>
      <c r="X266" t="s">
        <v>636</v>
      </c>
      <c r="Y266" t="s">
        <v>637</v>
      </c>
      <c r="Z266" t="s">
        <v>638</v>
      </c>
      <c r="AA266">
        <v>2</v>
      </c>
      <c r="AB266" t="s">
        <v>41</v>
      </c>
      <c r="AC266" t="str">
        <f t="shared" si="68"/>
        <v>1GN</v>
      </c>
      <c r="AD266" s="3">
        <f t="shared" si="69"/>
        <v>33000</v>
      </c>
      <c r="AE266" s="3" t="str">
        <f t="shared" si="67"/>
        <v>33.0 K</v>
      </c>
      <c r="AF266" t="str">
        <f>SUBSTITUTE(SUBSTITUTE(P266,"±",""),"%"," %")</f>
        <v>5 %</v>
      </c>
      <c r="AG266" t="str">
        <f t="shared" si="65"/>
        <v>40.6 V</v>
      </c>
      <c r="AI266" t="str">
        <f>SUBSTITUTE(LEFT(Q266,FIND("W,",Q266)),"W"," W @ 70 C")</f>
        <v>0.05 W @ 70 C</v>
      </c>
      <c r="AJ266" t="str">
        <f>SUBSTITUTE((SUBSTITUTE(T266,"ppm/°C","")),"/ "," to ")</f>
        <v>±200</v>
      </c>
      <c r="AK266" t="str">
        <f>LEFT(V266,FIND(" ",V266)-1)</f>
        <v>0201</v>
      </c>
      <c r="AL266" t="str">
        <f>SUBSTITUTE(SUBSTITUTE(U266,"°C ~ "," to +"),"°C"," C")</f>
        <v>-55 to +125 C</v>
      </c>
      <c r="AM266" s="2" t="str">
        <f t="shared" si="70"/>
        <v>333</v>
      </c>
      <c r="AN266" t="str">
        <f>IF(AC266="1GN","Grade 1","Grade 0")</f>
        <v>Grade 1</v>
      </c>
      <c r="AO266" s="2" t="str">
        <f t="shared" si="71"/>
        <v>3302</v>
      </c>
      <c r="AQ266" t="s">
        <v>5289</v>
      </c>
      <c r="AR266" t="str">
        <f t="shared" si="66"/>
        <v>ERJ1GNJ333C</v>
      </c>
    </row>
    <row r="267" spans="1:44" x14ac:dyDescent="0.3">
      <c r="A267" t="s">
        <v>28</v>
      </c>
      <c r="B267" t="s">
        <v>628</v>
      </c>
      <c r="C267" t="s">
        <v>975</v>
      </c>
      <c r="D267" t="s">
        <v>976</v>
      </c>
      <c r="E267" t="s">
        <v>32</v>
      </c>
      <c r="F267" t="s">
        <v>32</v>
      </c>
      <c r="G267" t="s">
        <v>977</v>
      </c>
      <c r="H267" s="1">
        <v>34840</v>
      </c>
      <c r="I267">
        <v>0.1</v>
      </c>
      <c r="J267">
        <v>0</v>
      </c>
      <c r="K267">
        <v>1</v>
      </c>
      <c r="L267" t="s">
        <v>34</v>
      </c>
      <c r="M267" t="s">
        <v>632</v>
      </c>
      <c r="N267" t="s">
        <v>36</v>
      </c>
      <c r="O267" t="s">
        <v>487</v>
      </c>
      <c r="P267" t="s">
        <v>38</v>
      </c>
      <c r="Q267" t="s">
        <v>633</v>
      </c>
      <c r="R267" t="s">
        <v>40</v>
      </c>
      <c r="S267" t="s">
        <v>634</v>
      </c>
      <c r="T267" t="s">
        <v>243</v>
      </c>
      <c r="U267" t="s">
        <v>43</v>
      </c>
      <c r="V267" t="s">
        <v>635</v>
      </c>
      <c r="W267">
        <v>201</v>
      </c>
      <c r="X267" t="s">
        <v>636</v>
      </c>
      <c r="Y267" t="s">
        <v>637</v>
      </c>
      <c r="Z267" t="s">
        <v>638</v>
      </c>
      <c r="AA267">
        <v>2</v>
      </c>
      <c r="AB267" t="s">
        <v>41</v>
      </c>
      <c r="AC267" t="str">
        <f t="shared" si="68"/>
        <v>1GN</v>
      </c>
      <c r="AD267" s="3">
        <f t="shared" si="69"/>
        <v>36000</v>
      </c>
      <c r="AE267" s="3" t="str">
        <f t="shared" si="67"/>
        <v>36.0 K</v>
      </c>
      <c r="AF267" t="str">
        <f>SUBSTITUTE(SUBSTITUTE(P267,"±",""),"%"," %")</f>
        <v>5 %</v>
      </c>
      <c r="AG267" t="str">
        <f t="shared" si="65"/>
        <v>42.4 V</v>
      </c>
      <c r="AI267" t="str">
        <f>SUBSTITUTE(LEFT(Q267,FIND("W,",Q267)),"W"," W @ 70 C")</f>
        <v>0.05 W @ 70 C</v>
      </c>
      <c r="AJ267" t="str">
        <f>SUBSTITUTE((SUBSTITUTE(T267,"ppm/°C","")),"/ "," to ")</f>
        <v>±200</v>
      </c>
      <c r="AK267" t="str">
        <f>LEFT(V267,FIND(" ",V267)-1)</f>
        <v>0201</v>
      </c>
      <c r="AL267" t="str">
        <f>SUBSTITUTE(SUBSTITUTE(U267,"°C ~ "," to +"),"°C"," C")</f>
        <v>-55 to +125 C</v>
      </c>
      <c r="AM267" s="2" t="str">
        <f t="shared" si="70"/>
        <v>363</v>
      </c>
      <c r="AN267" t="str">
        <f>IF(AC267="1GN","Grade 1","Grade 0")</f>
        <v>Grade 1</v>
      </c>
      <c r="AO267" s="2" t="str">
        <f t="shared" si="71"/>
        <v>3602</v>
      </c>
      <c r="AQ267" t="s">
        <v>5289</v>
      </c>
      <c r="AR267" t="str">
        <f t="shared" si="66"/>
        <v>ERJ1GNJ363C</v>
      </c>
    </row>
    <row r="268" spans="1:44" x14ac:dyDescent="0.3">
      <c r="A268" t="s">
        <v>28</v>
      </c>
      <c r="B268" t="s">
        <v>628</v>
      </c>
      <c r="C268" t="s">
        <v>978</v>
      </c>
      <c r="D268" t="s">
        <v>979</v>
      </c>
      <c r="E268" t="s">
        <v>32</v>
      </c>
      <c r="F268" t="s">
        <v>32</v>
      </c>
      <c r="G268" t="s">
        <v>980</v>
      </c>
      <c r="H268">
        <v>116</v>
      </c>
      <c r="I268">
        <v>0.1</v>
      </c>
      <c r="J268">
        <v>0</v>
      </c>
      <c r="K268">
        <v>1</v>
      </c>
      <c r="L268" t="s">
        <v>34</v>
      </c>
      <c r="M268" t="s">
        <v>632</v>
      </c>
      <c r="N268" t="s">
        <v>36</v>
      </c>
      <c r="O268" t="s">
        <v>491</v>
      </c>
      <c r="P268" t="s">
        <v>38</v>
      </c>
      <c r="Q268" t="s">
        <v>633</v>
      </c>
      <c r="R268" t="s">
        <v>40</v>
      </c>
      <c r="S268" t="s">
        <v>634</v>
      </c>
      <c r="T268" t="s">
        <v>243</v>
      </c>
      <c r="U268" t="s">
        <v>43</v>
      </c>
      <c r="V268" t="s">
        <v>635</v>
      </c>
      <c r="W268">
        <v>201</v>
      </c>
      <c r="X268" t="s">
        <v>636</v>
      </c>
      <c r="Y268" t="s">
        <v>637</v>
      </c>
      <c r="Z268" t="s">
        <v>638</v>
      </c>
      <c r="AA268">
        <v>2</v>
      </c>
      <c r="AB268" t="s">
        <v>41</v>
      </c>
      <c r="AC268" t="str">
        <f t="shared" si="68"/>
        <v>1GN</v>
      </c>
      <c r="AD268" s="3">
        <f t="shared" si="69"/>
        <v>39000</v>
      </c>
      <c r="AE268" s="3" t="str">
        <f t="shared" si="67"/>
        <v>39.0 K</v>
      </c>
      <c r="AF268" t="str">
        <f>SUBSTITUTE(SUBSTITUTE(P268,"±",""),"%"," %")</f>
        <v>5 %</v>
      </c>
      <c r="AG268" t="str">
        <f t="shared" si="65"/>
        <v>44.2 V</v>
      </c>
      <c r="AI268" t="str">
        <f>SUBSTITUTE(LEFT(Q268,FIND("W,",Q268)),"W"," W @ 70 C")</f>
        <v>0.05 W @ 70 C</v>
      </c>
      <c r="AJ268" t="str">
        <f>SUBSTITUTE((SUBSTITUTE(T268,"ppm/°C","")),"/ "," to ")</f>
        <v>±200</v>
      </c>
      <c r="AK268" t="str">
        <f>LEFT(V268,FIND(" ",V268)-1)</f>
        <v>0201</v>
      </c>
      <c r="AL268" t="str">
        <f>SUBSTITUTE(SUBSTITUTE(U268,"°C ~ "," to +"),"°C"," C")</f>
        <v>-55 to +125 C</v>
      </c>
      <c r="AM268" s="2" t="str">
        <f t="shared" si="70"/>
        <v>393</v>
      </c>
      <c r="AN268" t="str">
        <f>IF(AC268="1GN","Grade 1","Grade 0")</f>
        <v>Grade 1</v>
      </c>
      <c r="AO268" s="2" t="str">
        <f t="shared" si="71"/>
        <v>3902</v>
      </c>
      <c r="AQ268" t="s">
        <v>5289</v>
      </c>
      <c r="AR268" t="str">
        <f t="shared" si="66"/>
        <v>ERJ1GNJ393C</v>
      </c>
    </row>
    <row r="269" spans="1:44" x14ac:dyDescent="0.3">
      <c r="A269" t="s">
        <v>28</v>
      </c>
      <c r="B269" t="s">
        <v>628</v>
      </c>
      <c r="C269" t="s">
        <v>981</v>
      </c>
      <c r="D269" t="s">
        <v>982</v>
      </c>
      <c r="E269" t="s">
        <v>32</v>
      </c>
      <c r="F269" t="s">
        <v>32</v>
      </c>
      <c r="G269" t="s">
        <v>983</v>
      </c>
      <c r="H269" s="1">
        <v>2877</v>
      </c>
      <c r="I269">
        <v>0.1</v>
      </c>
      <c r="J269">
        <v>0</v>
      </c>
      <c r="K269">
        <v>1</v>
      </c>
      <c r="L269" t="s">
        <v>34</v>
      </c>
      <c r="M269" t="s">
        <v>632</v>
      </c>
      <c r="N269" t="s">
        <v>36</v>
      </c>
      <c r="O269" t="s">
        <v>495</v>
      </c>
      <c r="P269" t="s">
        <v>38</v>
      </c>
      <c r="Q269" t="s">
        <v>633</v>
      </c>
      <c r="R269" t="s">
        <v>40</v>
      </c>
      <c r="S269" t="s">
        <v>634</v>
      </c>
      <c r="T269" t="s">
        <v>243</v>
      </c>
      <c r="U269" t="s">
        <v>43</v>
      </c>
      <c r="V269" t="s">
        <v>635</v>
      </c>
      <c r="W269">
        <v>201</v>
      </c>
      <c r="X269" t="s">
        <v>636</v>
      </c>
      <c r="Y269" t="s">
        <v>637</v>
      </c>
      <c r="Z269" t="s">
        <v>638</v>
      </c>
      <c r="AA269">
        <v>2</v>
      </c>
      <c r="AB269" t="s">
        <v>41</v>
      </c>
      <c r="AC269" t="str">
        <f t="shared" si="68"/>
        <v>1GN</v>
      </c>
      <c r="AD269" s="3">
        <f t="shared" si="69"/>
        <v>43000</v>
      </c>
      <c r="AE269" s="3" t="str">
        <f t="shared" si="67"/>
        <v>43.0 K</v>
      </c>
      <c r="AF269" t="str">
        <f>SUBSTITUTE(SUBSTITUTE(P269,"±",""),"%"," %")</f>
        <v>5 %</v>
      </c>
      <c r="AG269" t="str">
        <f t="shared" si="65"/>
        <v>46.4 V</v>
      </c>
      <c r="AI269" t="str">
        <f>SUBSTITUTE(LEFT(Q269,FIND("W,",Q269)),"W"," W @ 70 C")</f>
        <v>0.05 W @ 70 C</v>
      </c>
      <c r="AJ269" t="str">
        <f>SUBSTITUTE((SUBSTITUTE(T269,"ppm/°C","")),"/ "," to ")</f>
        <v>±200</v>
      </c>
      <c r="AK269" t="str">
        <f>LEFT(V269,FIND(" ",V269)-1)</f>
        <v>0201</v>
      </c>
      <c r="AL269" t="str">
        <f>SUBSTITUTE(SUBSTITUTE(U269,"°C ~ "," to +"),"°C"," C")</f>
        <v>-55 to +125 C</v>
      </c>
      <c r="AM269" s="2" t="str">
        <f t="shared" si="70"/>
        <v>433</v>
      </c>
      <c r="AN269" t="str">
        <f>IF(AC269="1GN","Grade 1","Grade 0")</f>
        <v>Grade 1</v>
      </c>
      <c r="AO269" s="2" t="str">
        <f t="shared" si="71"/>
        <v>4302</v>
      </c>
      <c r="AQ269" t="s">
        <v>5289</v>
      </c>
      <c r="AR269" t="str">
        <f t="shared" si="66"/>
        <v>ERJ1GNJ433C</v>
      </c>
    </row>
    <row r="270" spans="1:44" x14ac:dyDescent="0.3">
      <c r="A270" t="s">
        <v>28</v>
      </c>
      <c r="B270" t="s">
        <v>628</v>
      </c>
      <c r="C270" t="s">
        <v>984</v>
      </c>
      <c r="D270" t="s">
        <v>985</v>
      </c>
      <c r="E270" t="s">
        <v>32</v>
      </c>
      <c r="F270" t="s">
        <v>32</v>
      </c>
      <c r="G270" t="s">
        <v>986</v>
      </c>
      <c r="H270" s="1">
        <v>432645</v>
      </c>
      <c r="I270">
        <v>0.1</v>
      </c>
      <c r="J270">
        <v>0</v>
      </c>
      <c r="K270">
        <v>1</v>
      </c>
      <c r="L270" t="s">
        <v>34</v>
      </c>
      <c r="M270" t="s">
        <v>632</v>
      </c>
      <c r="N270" t="s">
        <v>36</v>
      </c>
      <c r="O270" t="s">
        <v>499</v>
      </c>
      <c r="P270" t="s">
        <v>38</v>
      </c>
      <c r="Q270" t="s">
        <v>633</v>
      </c>
      <c r="R270" t="s">
        <v>40</v>
      </c>
      <c r="S270" t="s">
        <v>634</v>
      </c>
      <c r="T270" t="s">
        <v>243</v>
      </c>
      <c r="U270" t="s">
        <v>43</v>
      </c>
      <c r="V270" t="s">
        <v>635</v>
      </c>
      <c r="W270">
        <v>201</v>
      </c>
      <c r="X270" t="s">
        <v>636</v>
      </c>
      <c r="Y270" t="s">
        <v>637</v>
      </c>
      <c r="Z270" t="s">
        <v>638</v>
      </c>
      <c r="AA270">
        <v>2</v>
      </c>
      <c r="AB270" t="s">
        <v>41</v>
      </c>
      <c r="AC270" t="str">
        <f t="shared" si="68"/>
        <v>1GN</v>
      </c>
      <c r="AD270" s="3">
        <f t="shared" si="69"/>
        <v>47000</v>
      </c>
      <c r="AE270" s="3" t="str">
        <f t="shared" si="67"/>
        <v>47.0 K</v>
      </c>
      <c r="AF270" t="str">
        <f>SUBSTITUTE(SUBSTITUTE(P270,"±",""),"%"," %")</f>
        <v>5 %</v>
      </c>
      <c r="AG270" t="str">
        <f t="shared" si="65"/>
        <v>48.5 V</v>
      </c>
      <c r="AI270" t="str">
        <f>SUBSTITUTE(LEFT(Q270,FIND("W,",Q270)),"W"," W @ 70 C")</f>
        <v>0.05 W @ 70 C</v>
      </c>
      <c r="AJ270" t="str">
        <f>SUBSTITUTE((SUBSTITUTE(T270,"ppm/°C","")),"/ "," to ")</f>
        <v>±200</v>
      </c>
      <c r="AK270" t="str">
        <f>LEFT(V270,FIND(" ",V270)-1)</f>
        <v>0201</v>
      </c>
      <c r="AL270" t="str">
        <f>SUBSTITUTE(SUBSTITUTE(U270,"°C ~ "," to +"),"°C"," C")</f>
        <v>-55 to +125 C</v>
      </c>
      <c r="AM270" s="2" t="str">
        <f t="shared" si="70"/>
        <v>473</v>
      </c>
      <c r="AN270" t="str">
        <f>IF(AC270="1GN","Grade 1","Grade 0")</f>
        <v>Grade 1</v>
      </c>
      <c r="AO270" s="2" t="str">
        <f t="shared" si="71"/>
        <v>4702</v>
      </c>
      <c r="AQ270" t="s">
        <v>5289</v>
      </c>
      <c r="AR270" t="str">
        <f t="shared" si="66"/>
        <v>ERJ1GNJ473C</v>
      </c>
    </row>
    <row r="271" spans="1:44" x14ac:dyDescent="0.3">
      <c r="A271" t="s">
        <v>28</v>
      </c>
      <c r="B271" t="s">
        <v>628</v>
      </c>
      <c r="C271" t="s">
        <v>987</v>
      </c>
      <c r="D271" t="s">
        <v>988</v>
      </c>
      <c r="E271" t="s">
        <v>32</v>
      </c>
      <c r="F271" t="s">
        <v>32</v>
      </c>
      <c r="G271" t="s">
        <v>989</v>
      </c>
      <c r="H271">
        <v>0</v>
      </c>
      <c r="I271">
        <v>0.1</v>
      </c>
      <c r="J271">
        <v>0</v>
      </c>
      <c r="K271">
        <v>1</v>
      </c>
      <c r="L271" t="s">
        <v>34</v>
      </c>
      <c r="M271" t="s">
        <v>632</v>
      </c>
      <c r="N271" t="s">
        <v>36</v>
      </c>
      <c r="O271" t="s">
        <v>503</v>
      </c>
      <c r="P271" t="s">
        <v>38</v>
      </c>
      <c r="Q271" t="s">
        <v>633</v>
      </c>
      <c r="R271" t="s">
        <v>40</v>
      </c>
      <c r="S271" t="s">
        <v>634</v>
      </c>
      <c r="T271" t="s">
        <v>243</v>
      </c>
      <c r="U271" t="s">
        <v>43</v>
      </c>
      <c r="V271" t="s">
        <v>635</v>
      </c>
      <c r="W271">
        <v>201</v>
      </c>
      <c r="X271" t="s">
        <v>636</v>
      </c>
      <c r="Y271" t="s">
        <v>637</v>
      </c>
      <c r="Z271" t="s">
        <v>638</v>
      </c>
      <c r="AA271">
        <v>2</v>
      </c>
      <c r="AB271" t="s">
        <v>41</v>
      </c>
      <c r="AC271" t="str">
        <f t="shared" si="68"/>
        <v>1GN</v>
      </c>
      <c r="AD271" s="3">
        <f t="shared" si="69"/>
        <v>51000</v>
      </c>
      <c r="AE271" s="3" t="str">
        <f t="shared" si="67"/>
        <v>51.0 K</v>
      </c>
      <c r="AF271" t="str">
        <f>SUBSTITUTE(SUBSTITUTE(P271,"±",""),"%"," %")</f>
        <v>5 %</v>
      </c>
      <c r="AG271" t="str">
        <f t="shared" si="65"/>
        <v>50.5 V</v>
      </c>
      <c r="AI271" t="str">
        <f>SUBSTITUTE(LEFT(Q271,FIND("W,",Q271)),"W"," W @ 70 C")</f>
        <v>0.05 W @ 70 C</v>
      </c>
      <c r="AJ271" t="str">
        <f>SUBSTITUTE((SUBSTITUTE(T271,"ppm/°C","")),"/ "," to ")</f>
        <v>±200</v>
      </c>
      <c r="AK271" t="str">
        <f>LEFT(V271,FIND(" ",V271)-1)</f>
        <v>0201</v>
      </c>
      <c r="AL271" t="str">
        <f>SUBSTITUTE(SUBSTITUTE(U271,"°C ~ "," to +"),"°C"," C")</f>
        <v>-55 to +125 C</v>
      </c>
      <c r="AM271" s="2" t="str">
        <f t="shared" si="70"/>
        <v>513</v>
      </c>
      <c r="AN271" t="str">
        <f>IF(AC271="1GN","Grade 1","Grade 0")</f>
        <v>Grade 1</v>
      </c>
      <c r="AO271" s="2" t="str">
        <f t="shared" si="71"/>
        <v>5102</v>
      </c>
      <c r="AQ271" t="s">
        <v>5289</v>
      </c>
      <c r="AR271" t="str">
        <f t="shared" si="66"/>
        <v>ERJ1GNJ513C</v>
      </c>
    </row>
    <row r="272" spans="1:44" x14ac:dyDescent="0.3">
      <c r="A272" t="s">
        <v>28</v>
      </c>
      <c r="B272" t="s">
        <v>628</v>
      </c>
      <c r="C272" t="s">
        <v>990</v>
      </c>
      <c r="D272" t="s">
        <v>991</v>
      </c>
      <c r="E272" t="s">
        <v>32</v>
      </c>
      <c r="F272" t="s">
        <v>32</v>
      </c>
      <c r="G272" t="s">
        <v>992</v>
      </c>
      <c r="H272" s="1">
        <v>30872</v>
      </c>
      <c r="I272">
        <v>0.1</v>
      </c>
      <c r="J272">
        <v>0</v>
      </c>
      <c r="K272">
        <v>1</v>
      </c>
      <c r="L272" t="s">
        <v>34</v>
      </c>
      <c r="M272" t="s">
        <v>632</v>
      </c>
      <c r="N272" t="s">
        <v>36</v>
      </c>
      <c r="O272" t="s">
        <v>507</v>
      </c>
      <c r="P272" t="s">
        <v>38</v>
      </c>
      <c r="Q272" t="s">
        <v>633</v>
      </c>
      <c r="R272" t="s">
        <v>40</v>
      </c>
      <c r="S272" t="s">
        <v>634</v>
      </c>
      <c r="T272" t="s">
        <v>243</v>
      </c>
      <c r="U272" t="s">
        <v>43</v>
      </c>
      <c r="V272" t="s">
        <v>635</v>
      </c>
      <c r="W272">
        <v>201</v>
      </c>
      <c r="X272" t="s">
        <v>636</v>
      </c>
      <c r="Y272" t="s">
        <v>637</v>
      </c>
      <c r="Z272" t="s">
        <v>638</v>
      </c>
      <c r="AA272">
        <v>2</v>
      </c>
      <c r="AB272" t="s">
        <v>41</v>
      </c>
      <c r="AC272" t="str">
        <f t="shared" si="68"/>
        <v>1GN</v>
      </c>
      <c r="AD272" s="3">
        <f t="shared" si="69"/>
        <v>56000</v>
      </c>
      <c r="AE272" s="3" t="str">
        <f t="shared" si="67"/>
        <v>56.0 K</v>
      </c>
      <c r="AF272" t="str">
        <f>SUBSTITUTE(SUBSTITUTE(P272,"±",""),"%"," %")</f>
        <v>5 %</v>
      </c>
      <c r="AG272" t="str">
        <f t="shared" si="65"/>
        <v>52.9 V</v>
      </c>
      <c r="AI272" t="str">
        <f>SUBSTITUTE(LEFT(Q272,FIND("W,",Q272)),"W"," W @ 70 C")</f>
        <v>0.05 W @ 70 C</v>
      </c>
      <c r="AJ272" t="str">
        <f>SUBSTITUTE((SUBSTITUTE(T272,"ppm/°C","")),"/ "," to ")</f>
        <v>±200</v>
      </c>
      <c r="AK272" t="str">
        <f>LEFT(V272,FIND(" ",V272)-1)</f>
        <v>0201</v>
      </c>
      <c r="AL272" t="str">
        <f>SUBSTITUTE(SUBSTITUTE(U272,"°C ~ "," to +"),"°C"," C")</f>
        <v>-55 to +125 C</v>
      </c>
      <c r="AM272" s="2" t="str">
        <f t="shared" si="70"/>
        <v>563</v>
      </c>
      <c r="AN272" t="str">
        <f>IF(AC272="1GN","Grade 1","Grade 0")</f>
        <v>Grade 1</v>
      </c>
      <c r="AO272" s="2" t="str">
        <f t="shared" si="71"/>
        <v>5602</v>
      </c>
      <c r="AQ272" t="s">
        <v>5289</v>
      </c>
      <c r="AR272" t="str">
        <f t="shared" si="66"/>
        <v>ERJ1GNJ563C</v>
      </c>
    </row>
    <row r="273" spans="1:44" x14ac:dyDescent="0.3">
      <c r="A273" t="s">
        <v>28</v>
      </c>
      <c r="B273" t="s">
        <v>628</v>
      </c>
      <c r="C273" t="s">
        <v>993</v>
      </c>
      <c r="D273" t="s">
        <v>994</v>
      </c>
      <c r="E273" t="s">
        <v>32</v>
      </c>
      <c r="F273" t="s">
        <v>32</v>
      </c>
      <c r="G273" t="s">
        <v>995</v>
      </c>
      <c r="H273" s="1">
        <v>58629</v>
      </c>
      <c r="I273">
        <v>0.1</v>
      </c>
      <c r="J273">
        <v>0</v>
      </c>
      <c r="K273">
        <v>1</v>
      </c>
      <c r="L273" t="s">
        <v>34</v>
      </c>
      <c r="M273" t="s">
        <v>632</v>
      </c>
      <c r="N273" t="s">
        <v>36</v>
      </c>
      <c r="O273" t="s">
        <v>511</v>
      </c>
      <c r="P273" t="s">
        <v>38</v>
      </c>
      <c r="Q273" t="s">
        <v>633</v>
      </c>
      <c r="R273" t="s">
        <v>40</v>
      </c>
      <c r="S273" t="s">
        <v>634</v>
      </c>
      <c r="T273" t="s">
        <v>243</v>
      </c>
      <c r="U273" t="s">
        <v>43</v>
      </c>
      <c r="V273" t="s">
        <v>635</v>
      </c>
      <c r="W273">
        <v>201</v>
      </c>
      <c r="X273" t="s">
        <v>636</v>
      </c>
      <c r="Y273" t="s">
        <v>637</v>
      </c>
      <c r="Z273" t="s">
        <v>638</v>
      </c>
      <c r="AA273">
        <v>2</v>
      </c>
      <c r="AB273" t="s">
        <v>41</v>
      </c>
      <c r="AC273" t="str">
        <f t="shared" si="68"/>
        <v>1GN</v>
      </c>
      <c r="AD273" s="3">
        <f t="shared" si="69"/>
        <v>62000</v>
      </c>
      <c r="AE273" s="3" t="str">
        <f t="shared" si="67"/>
        <v>62.0 K</v>
      </c>
      <c r="AF273" t="str">
        <f>SUBSTITUTE(SUBSTITUTE(P273,"±",""),"%"," %")</f>
        <v>5 %</v>
      </c>
      <c r="AG273" t="str">
        <f t="shared" si="65"/>
        <v>55.7 V</v>
      </c>
      <c r="AI273" t="str">
        <f>SUBSTITUTE(LEFT(Q273,FIND("W,",Q273)),"W"," W @ 70 C")</f>
        <v>0.05 W @ 70 C</v>
      </c>
      <c r="AJ273" t="str">
        <f>SUBSTITUTE((SUBSTITUTE(T273,"ppm/°C","")),"/ "," to ")</f>
        <v>±200</v>
      </c>
      <c r="AK273" t="str">
        <f>LEFT(V273,FIND(" ",V273)-1)</f>
        <v>0201</v>
      </c>
      <c r="AL273" t="str">
        <f>SUBSTITUTE(SUBSTITUTE(U273,"°C ~ "," to +"),"°C"," C")</f>
        <v>-55 to +125 C</v>
      </c>
      <c r="AM273" s="2" t="str">
        <f t="shared" si="70"/>
        <v>623</v>
      </c>
      <c r="AN273" t="str">
        <f>IF(AC273="1GN","Grade 1","Grade 0")</f>
        <v>Grade 1</v>
      </c>
      <c r="AO273" s="2" t="str">
        <f t="shared" si="71"/>
        <v>6202</v>
      </c>
      <c r="AQ273" t="s">
        <v>5289</v>
      </c>
      <c r="AR273" t="str">
        <f t="shared" si="66"/>
        <v>ERJ1GNJ623C</v>
      </c>
    </row>
    <row r="274" spans="1:44" x14ac:dyDescent="0.3">
      <c r="A274" t="s">
        <v>28</v>
      </c>
      <c r="B274" t="s">
        <v>628</v>
      </c>
      <c r="C274" t="s">
        <v>996</v>
      </c>
      <c r="D274" t="s">
        <v>997</v>
      </c>
      <c r="E274" t="s">
        <v>32</v>
      </c>
      <c r="F274" t="s">
        <v>32</v>
      </c>
      <c r="G274" t="s">
        <v>998</v>
      </c>
      <c r="H274" s="1">
        <v>13672</v>
      </c>
      <c r="I274">
        <v>0.1</v>
      </c>
      <c r="J274">
        <v>0</v>
      </c>
      <c r="K274">
        <v>1</v>
      </c>
      <c r="L274" t="s">
        <v>34</v>
      </c>
      <c r="M274" t="s">
        <v>632</v>
      </c>
      <c r="N274" t="s">
        <v>36</v>
      </c>
      <c r="O274" t="s">
        <v>515</v>
      </c>
      <c r="P274" t="s">
        <v>38</v>
      </c>
      <c r="Q274" t="s">
        <v>633</v>
      </c>
      <c r="R274" t="s">
        <v>40</v>
      </c>
      <c r="S274" t="s">
        <v>634</v>
      </c>
      <c r="T274" t="s">
        <v>243</v>
      </c>
      <c r="U274" t="s">
        <v>43</v>
      </c>
      <c r="V274" t="s">
        <v>635</v>
      </c>
      <c r="W274">
        <v>201</v>
      </c>
      <c r="X274" t="s">
        <v>636</v>
      </c>
      <c r="Y274" t="s">
        <v>637</v>
      </c>
      <c r="Z274" t="s">
        <v>638</v>
      </c>
      <c r="AA274">
        <v>2</v>
      </c>
      <c r="AB274" t="s">
        <v>41</v>
      </c>
      <c r="AC274" t="str">
        <f t="shared" si="68"/>
        <v>1GN</v>
      </c>
      <c r="AD274" s="3">
        <f t="shared" si="69"/>
        <v>68000</v>
      </c>
      <c r="AE274" s="3" t="str">
        <f t="shared" si="67"/>
        <v>68.0 K</v>
      </c>
      <c r="AF274" t="str">
        <f>SUBSTITUTE(SUBSTITUTE(P274,"±",""),"%"," %")</f>
        <v>5 %</v>
      </c>
      <c r="AG274" t="str">
        <f t="shared" si="65"/>
        <v>58.3 V</v>
      </c>
      <c r="AI274" t="str">
        <f>SUBSTITUTE(LEFT(Q274,FIND("W,",Q274)),"W"," W @ 70 C")</f>
        <v>0.05 W @ 70 C</v>
      </c>
      <c r="AJ274" t="str">
        <f>SUBSTITUTE((SUBSTITUTE(T274,"ppm/°C","")),"/ "," to ")</f>
        <v>±200</v>
      </c>
      <c r="AK274" t="str">
        <f>LEFT(V274,FIND(" ",V274)-1)</f>
        <v>0201</v>
      </c>
      <c r="AL274" t="str">
        <f>SUBSTITUTE(SUBSTITUTE(U274,"°C ~ "," to +"),"°C"," C")</f>
        <v>-55 to +125 C</v>
      </c>
      <c r="AM274" s="2" t="str">
        <f t="shared" si="70"/>
        <v>683</v>
      </c>
      <c r="AN274" t="str">
        <f>IF(AC274="1GN","Grade 1","Grade 0")</f>
        <v>Grade 1</v>
      </c>
      <c r="AO274" s="2" t="str">
        <f t="shared" si="71"/>
        <v>6802</v>
      </c>
      <c r="AQ274" t="s">
        <v>5289</v>
      </c>
      <c r="AR274" t="str">
        <f t="shared" si="66"/>
        <v>ERJ1GNJ683C</v>
      </c>
    </row>
    <row r="275" spans="1:44" x14ac:dyDescent="0.3">
      <c r="A275" t="s">
        <v>28</v>
      </c>
      <c r="B275" t="s">
        <v>628</v>
      </c>
      <c r="C275" t="s">
        <v>999</v>
      </c>
      <c r="D275" t="s">
        <v>1000</v>
      </c>
      <c r="E275" t="s">
        <v>32</v>
      </c>
      <c r="F275" t="s">
        <v>32</v>
      </c>
      <c r="G275" t="s">
        <v>1001</v>
      </c>
      <c r="H275" s="1">
        <v>23811</v>
      </c>
      <c r="I275">
        <v>0.1</v>
      </c>
      <c r="J275">
        <v>0</v>
      </c>
      <c r="K275">
        <v>1</v>
      </c>
      <c r="L275" t="s">
        <v>34</v>
      </c>
      <c r="M275" t="s">
        <v>632</v>
      </c>
      <c r="N275" t="s">
        <v>36</v>
      </c>
      <c r="O275" t="s">
        <v>519</v>
      </c>
      <c r="P275" t="s">
        <v>38</v>
      </c>
      <c r="Q275" t="s">
        <v>633</v>
      </c>
      <c r="R275" t="s">
        <v>40</v>
      </c>
      <c r="S275" t="s">
        <v>634</v>
      </c>
      <c r="T275" t="s">
        <v>243</v>
      </c>
      <c r="U275" t="s">
        <v>43</v>
      </c>
      <c r="V275" t="s">
        <v>635</v>
      </c>
      <c r="W275">
        <v>201</v>
      </c>
      <c r="X275" t="s">
        <v>636</v>
      </c>
      <c r="Y275" t="s">
        <v>637</v>
      </c>
      <c r="Z275" t="s">
        <v>638</v>
      </c>
      <c r="AA275">
        <v>2</v>
      </c>
      <c r="AB275" t="s">
        <v>41</v>
      </c>
      <c r="AC275" t="str">
        <f t="shared" si="68"/>
        <v>1GN</v>
      </c>
      <c r="AD275" s="3">
        <f t="shared" si="69"/>
        <v>75000</v>
      </c>
      <c r="AE275" s="3" t="str">
        <f t="shared" si="67"/>
        <v>75.0 K</v>
      </c>
      <c r="AF275" t="str">
        <f>SUBSTITUTE(SUBSTITUTE(P275,"±",""),"%"," %")</f>
        <v>5 %</v>
      </c>
      <c r="AG275" t="str">
        <f t="shared" si="65"/>
        <v>61.2 V</v>
      </c>
      <c r="AI275" t="str">
        <f>SUBSTITUTE(LEFT(Q275,FIND("W,",Q275)),"W"," W @ 70 C")</f>
        <v>0.05 W @ 70 C</v>
      </c>
      <c r="AJ275" t="str">
        <f>SUBSTITUTE((SUBSTITUTE(T275,"ppm/°C","")),"/ "," to ")</f>
        <v>±200</v>
      </c>
      <c r="AK275" t="str">
        <f>LEFT(V275,FIND(" ",V275)-1)</f>
        <v>0201</v>
      </c>
      <c r="AL275" t="str">
        <f>SUBSTITUTE(SUBSTITUTE(U275,"°C ~ "," to +"),"°C"," C")</f>
        <v>-55 to +125 C</v>
      </c>
      <c r="AM275" s="2" t="str">
        <f t="shared" si="70"/>
        <v>753</v>
      </c>
      <c r="AN275" t="str">
        <f>IF(AC275="1GN","Grade 1","Grade 0")</f>
        <v>Grade 1</v>
      </c>
      <c r="AO275" s="2" t="str">
        <f t="shared" si="71"/>
        <v>7502</v>
      </c>
      <c r="AQ275" t="s">
        <v>5289</v>
      </c>
      <c r="AR275" t="str">
        <f t="shared" si="66"/>
        <v>ERJ1GNJ753C</v>
      </c>
    </row>
    <row r="276" spans="1:44" x14ac:dyDescent="0.3">
      <c r="A276" t="s">
        <v>28</v>
      </c>
      <c r="B276" t="s">
        <v>628</v>
      </c>
      <c r="C276" t="s">
        <v>1002</v>
      </c>
      <c r="D276" t="s">
        <v>1003</v>
      </c>
      <c r="E276" t="s">
        <v>32</v>
      </c>
      <c r="F276" t="s">
        <v>32</v>
      </c>
      <c r="G276" t="s">
        <v>1004</v>
      </c>
      <c r="H276" s="1">
        <v>15316</v>
      </c>
      <c r="I276">
        <v>0.1</v>
      </c>
      <c r="J276">
        <v>0</v>
      </c>
      <c r="K276">
        <v>1</v>
      </c>
      <c r="L276" t="s">
        <v>34</v>
      </c>
      <c r="M276" t="s">
        <v>632</v>
      </c>
      <c r="N276" t="s">
        <v>36</v>
      </c>
      <c r="O276" t="s">
        <v>523</v>
      </c>
      <c r="P276" t="s">
        <v>38</v>
      </c>
      <c r="Q276" t="s">
        <v>633</v>
      </c>
      <c r="R276" t="s">
        <v>40</v>
      </c>
      <c r="S276" t="s">
        <v>634</v>
      </c>
      <c r="T276" t="s">
        <v>243</v>
      </c>
      <c r="U276" t="s">
        <v>43</v>
      </c>
      <c r="V276" t="s">
        <v>635</v>
      </c>
      <c r="W276">
        <v>201</v>
      </c>
      <c r="X276" t="s">
        <v>636</v>
      </c>
      <c r="Y276" t="s">
        <v>637</v>
      </c>
      <c r="Z276" t="s">
        <v>638</v>
      </c>
      <c r="AA276">
        <v>2</v>
      </c>
      <c r="AB276" t="s">
        <v>41</v>
      </c>
      <c r="AC276" t="str">
        <f t="shared" si="68"/>
        <v>1GN</v>
      </c>
      <c r="AD276" s="3">
        <f t="shared" si="69"/>
        <v>82000</v>
      </c>
      <c r="AE276" s="3" t="str">
        <f t="shared" si="67"/>
        <v>82.0 K</v>
      </c>
      <c r="AF276" t="str">
        <f>SUBSTITUTE(SUBSTITUTE(P276,"±",""),"%"," %")</f>
        <v>5 %</v>
      </c>
      <c r="AG276" t="str">
        <f t="shared" si="65"/>
        <v>64 V</v>
      </c>
      <c r="AI276" t="str">
        <f>SUBSTITUTE(LEFT(Q276,FIND("W,",Q276)),"W"," W @ 70 C")</f>
        <v>0.05 W @ 70 C</v>
      </c>
      <c r="AJ276" t="str">
        <f>SUBSTITUTE((SUBSTITUTE(T276,"ppm/°C","")),"/ "," to ")</f>
        <v>±200</v>
      </c>
      <c r="AK276" t="str">
        <f>LEFT(V276,FIND(" ",V276)-1)</f>
        <v>0201</v>
      </c>
      <c r="AL276" t="str">
        <f>SUBSTITUTE(SUBSTITUTE(U276,"°C ~ "," to +"),"°C"," C")</f>
        <v>-55 to +125 C</v>
      </c>
      <c r="AM276" s="2" t="str">
        <f t="shared" si="70"/>
        <v>823</v>
      </c>
      <c r="AN276" t="str">
        <f>IF(AC276="1GN","Grade 1","Grade 0")</f>
        <v>Grade 1</v>
      </c>
      <c r="AO276" s="2" t="str">
        <f t="shared" si="71"/>
        <v>8202</v>
      </c>
      <c r="AQ276" t="s">
        <v>5289</v>
      </c>
      <c r="AR276" t="str">
        <f t="shared" si="66"/>
        <v>ERJ1GNJ823C</v>
      </c>
    </row>
    <row r="277" spans="1:44" x14ac:dyDescent="0.3">
      <c r="A277" t="s">
        <v>28</v>
      </c>
      <c r="B277" t="s">
        <v>628</v>
      </c>
      <c r="C277" t="s">
        <v>1005</v>
      </c>
      <c r="D277" t="s">
        <v>1006</v>
      </c>
      <c r="E277" t="s">
        <v>32</v>
      </c>
      <c r="F277" t="s">
        <v>32</v>
      </c>
      <c r="G277" t="s">
        <v>1007</v>
      </c>
      <c r="H277" s="1">
        <v>26230</v>
      </c>
      <c r="I277">
        <v>0.1</v>
      </c>
      <c r="J277">
        <v>0</v>
      </c>
      <c r="K277">
        <v>1</v>
      </c>
      <c r="L277" t="s">
        <v>34</v>
      </c>
      <c r="M277" t="s">
        <v>632</v>
      </c>
      <c r="N277" t="s">
        <v>36</v>
      </c>
      <c r="O277" t="s">
        <v>527</v>
      </c>
      <c r="P277" t="s">
        <v>38</v>
      </c>
      <c r="Q277" t="s">
        <v>633</v>
      </c>
      <c r="R277" t="s">
        <v>40</v>
      </c>
      <c r="S277" t="s">
        <v>634</v>
      </c>
      <c r="T277" t="s">
        <v>243</v>
      </c>
      <c r="U277" t="s">
        <v>43</v>
      </c>
      <c r="V277" t="s">
        <v>635</v>
      </c>
      <c r="W277">
        <v>201</v>
      </c>
      <c r="X277" t="s">
        <v>636</v>
      </c>
      <c r="Y277" t="s">
        <v>637</v>
      </c>
      <c r="Z277" t="s">
        <v>638</v>
      </c>
      <c r="AA277">
        <v>2</v>
      </c>
      <c r="AB277" t="s">
        <v>41</v>
      </c>
      <c r="AC277" t="str">
        <f t="shared" si="68"/>
        <v>1GN</v>
      </c>
      <c r="AD277" s="3">
        <f t="shared" si="69"/>
        <v>91000</v>
      </c>
      <c r="AE277" s="3" t="str">
        <f t="shared" si="67"/>
        <v>91.0 K</v>
      </c>
      <c r="AF277" t="str">
        <f>SUBSTITUTE(SUBSTITUTE(P277,"±",""),"%"," %")</f>
        <v>5 %</v>
      </c>
      <c r="AG277" t="str">
        <f t="shared" si="65"/>
        <v>67.5 V</v>
      </c>
      <c r="AI277" t="str">
        <f>SUBSTITUTE(LEFT(Q277,FIND("W,",Q277)),"W"," W @ 70 C")</f>
        <v>0.05 W @ 70 C</v>
      </c>
      <c r="AJ277" t="str">
        <f>SUBSTITUTE((SUBSTITUTE(T277,"ppm/°C","")),"/ "," to ")</f>
        <v>±200</v>
      </c>
      <c r="AK277" t="str">
        <f>LEFT(V277,FIND(" ",V277)-1)</f>
        <v>0201</v>
      </c>
      <c r="AL277" t="str">
        <f>SUBSTITUTE(SUBSTITUTE(U277,"°C ~ "," to +"),"°C"," C")</f>
        <v>-55 to +125 C</v>
      </c>
      <c r="AM277" s="2" t="str">
        <f t="shared" si="70"/>
        <v>913</v>
      </c>
      <c r="AN277" t="str">
        <f>IF(AC277="1GN","Grade 1","Grade 0")</f>
        <v>Grade 1</v>
      </c>
      <c r="AO277" s="2" t="str">
        <f t="shared" si="71"/>
        <v>9102</v>
      </c>
      <c r="AQ277" t="s">
        <v>5289</v>
      </c>
      <c r="AR277" t="str">
        <f t="shared" si="66"/>
        <v>ERJ1GNJ913C</v>
      </c>
    </row>
    <row r="278" spans="1:44" x14ac:dyDescent="0.3">
      <c r="A278" t="s">
        <v>28</v>
      </c>
      <c r="B278" t="s">
        <v>628</v>
      </c>
      <c r="C278" t="s">
        <v>1008</v>
      </c>
      <c r="D278" t="s">
        <v>1009</v>
      </c>
      <c r="E278" t="s">
        <v>32</v>
      </c>
      <c r="F278" t="s">
        <v>32</v>
      </c>
      <c r="G278" t="s">
        <v>1010</v>
      </c>
      <c r="H278" s="1">
        <v>228554</v>
      </c>
      <c r="I278">
        <v>0.1</v>
      </c>
      <c r="J278">
        <v>0</v>
      </c>
      <c r="K278">
        <v>1</v>
      </c>
      <c r="L278" t="s">
        <v>34</v>
      </c>
      <c r="M278" t="s">
        <v>632</v>
      </c>
      <c r="N278" t="s">
        <v>36</v>
      </c>
      <c r="O278" t="s">
        <v>531</v>
      </c>
      <c r="P278" t="s">
        <v>38</v>
      </c>
      <c r="Q278" t="s">
        <v>633</v>
      </c>
      <c r="R278" t="s">
        <v>40</v>
      </c>
      <c r="S278" t="s">
        <v>634</v>
      </c>
      <c r="T278" t="s">
        <v>243</v>
      </c>
      <c r="U278" t="s">
        <v>43</v>
      </c>
      <c r="V278" t="s">
        <v>635</v>
      </c>
      <c r="W278">
        <v>201</v>
      </c>
      <c r="X278" t="s">
        <v>636</v>
      </c>
      <c r="Y278" t="s">
        <v>637</v>
      </c>
      <c r="Z278" t="s">
        <v>638</v>
      </c>
      <c r="AA278">
        <v>2</v>
      </c>
      <c r="AB278" t="s">
        <v>41</v>
      </c>
      <c r="AC278" t="str">
        <f t="shared" si="68"/>
        <v>1GN</v>
      </c>
      <c r="AD278" s="3">
        <f t="shared" si="69"/>
        <v>100000</v>
      </c>
      <c r="AE278" s="3" t="str">
        <f t="shared" si="67"/>
        <v>100 K</v>
      </c>
      <c r="AF278" t="str">
        <f>SUBSTITUTE(SUBSTITUTE(P278,"±",""),"%"," %")</f>
        <v>5 %</v>
      </c>
      <c r="AG278" t="str">
        <f t="shared" si="65"/>
        <v>70.7 V</v>
      </c>
      <c r="AI278" t="str">
        <f>SUBSTITUTE(LEFT(Q278,FIND("W,",Q278)),"W"," W @ 70 C")</f>
        <v>0.05 W @ 70 C</v>
      </c>
      <c r="AJ278" t="str">
        <f>SUBSTITUTE((SUBSTITUTE(T278,"ppm/°C","")),"/ "," to ")</f>
        <v>±200</v>
      </c>
      <c r="AK278" t="str">
        <f>LEFT(V278,FIND(" ",V278)-1)</f>
        <v>0201</v>
      </c>
      <c r="AL278" t="str">
        <f>SUBSTITUTE(SUBSTITUTE(U278,"°C ~ "," to +"),"°C"," C")</f>
        <v>-55 to +125 C</v>
      </c>
      <c r="AM278" s="2" t="str">
        <f t="shared" si="70"/>
        <v>104</v>
      </c>
      <c r="AN278" t="str">
        <f>IF(AC278="1GN","Grade 1","Grade 0")</f>
        <v>Grade 1</v>
      </c>
      <c r="AO278" s="2" t="str">
        <f t="shared" si="71"/>
        <v>1003</v>
      </c>
      <c r="AQ278" t="s">
        <v>5289</v>
      </c>
      <c r="AR278" t="str">
        <f t="shared" si="66"/>
        <v>ERJ1GNJ104C</v>
      </c>
    </row>
    <row r="279" spans="1:44" x14ac:dyDescent="0.3">
      <c r="A279" t="s">
        <v>41</v>
      </c>
      <c r="B279" t="s">
        <v>687</v>
      </c>
      <c r="C279" t="s">
        <v>1011</v>
      </c>
      <c r="D279" t="s">
        <v>1012</v>
      </c>
      <c r="E279" t="s">
        <v>32</v>
      </c>
      <c r="F279" t="s">
        <v>32</v>
      </c>
      <c r="G279" t="s">
        <v>690</v>
      </c>
      <c r="H279">
        <v>0</v>
      </c>
      <c r="I279" t="s">
        <v>36</v>
      </c>
      <c r="J279">
        <v>0</v>
      </c>
      <c r="K279">
        <v>0</v>
      </c>
      <c r="L279" t="s">
        <v>50</v>
      </c>
      <c r="M279" t="s">
        <v>632</v>
      </c>
      <c r="N279" t="s">
        <v>36</v>
      </c>
      <c r="O279" t="s">
        <v>531</v>
      </c>
      <c r="P279" t="s">
        <v>38</v>
      </c>
      <c r="Q279" t="s">
        <v>633</v>
      </c>
      <c r="R279" t="s">
        <v>40</v>
      </c>
      <c r="S279" t="s">
        <v>634</v>
      </c>
      <c r="T279" t="s">
        <v>243</v>
      </c>
      <c r="U279" t="s">
        <v>43</v>
      </c>
      <c r="V279" t="s">
        <v>635</v>
      </c>
      <c r="W279">
        <v>201</v>
      </c>
      <c r="X279" t="s">
        <v>636</v>
      </c>
      <c r="Y279" t="s">
        <v>637</v>
      </c>
      <c r="Z279" t="s">
        <v>638</v>
      </c>
      <c r="AA279">
        <v>2</v>
      </c>
      <c r="AB279" t="s">
        <v>41</v>
      </c>
      <c r="AC279" t="str">
        <f t="shared" si="68"/>
        <v>1GN</v>
      </c>
      <c r="AD279" s="3">
        <f t="shared" si="69"/>
        <v>100000</v>
      </c>
      <c r="AE279" s="3" t="str">
        <f t="shared" si="67"/>
        <v>100 K</v>
      </c>
      <c r="AF279" t="str">
        <f>SUBSTITUTE(SUBSTITUTE(P279,"±",""),"%"," %")</f>
        <v>5 %</v>
      </c>
      <c r="AG279" t="str">
        <f t="shared" si="65"/>
        <v>70.7 V</v>
      </c>
      <c r="AI279" t="str">
        <f>SUBSTITUTE(LEFT(Q279,FIND("W,",Q279)),"W"," W @ 70 C")</f>
        <v>0.05 W @ 70 C</v>
      </c>
      <c r="AJ279" t="str">
        <f>SUBSTITUTE((SUBSTITUTE(T279,"ppm/°C","")),"/ "," to ")</f>
        <v>±200</v>
      </c>
      <c r="AK279" t="str">
        <f>LEFT(V279,FIND(" ",V279)-1)</f>
        <v>0201</v>
      </c>
      <c r="AL279" t="str">
        <f>SUBSTITUTE(SUBSTITUTE(U279,"°C ~ "," to +"),"°C"," C")</f>
        <v>-55 to +125 C</v>
      </c>
      <c r="AM279" s="2" t="str">
        <f t="shared" si="70"/>
        <v>104</v>
      </c>
      <c r="AN279" t="str">
        <f>IF(AC279="1GN","Grade 1","Grade 0")</f>
        <v>Grade 1</v>
      </c>
      <c r="AO279" s="2" t="str">
        <f t="shared" si="71"/>
        <v>1003</v>
      </c>
      <c r="AQ279" t="s">
        <v>5289</v>
      </c>
      <c r="AR279" t="str">
        <f t="shared" si="66"/>
        <v>ERJ1GNJ104E</v>
      </c>
    </row>
    <row r="280" spans="1:44" x14ac:dyDescent="0.3">
      <c r="A280" t="s">
        <v>28</v>
      </c>
      <c r="B280" t="s">
        <v>628</v>
      </c>
      <c r="C280" t="s">
        <v>1013</v>
      </c>
      <c r="D280" t="s">
        <v>1014</v>
      </c>
      <c r="E280" t="s">
        <v>32</v>
      </c>
      <c r="F280" t="s">
        <v>32</v>
      </c>
      <c r="G280" t="s">
        <v>1015</v>
      </c>
      <c r="H280" s="1">
        <v>42090</v>
      </c>
      <c r="I280">
        <v>0.1</v>
      </c>
      <c r="J280">
        <v>0</v>
      </c>
      <c r="K280">
        <v>1</v>
      </c>
      <c r="L280" t="s">
        <v>34</v>
      </c>
      <c r="M280" t="s">
        <v>632</v>
      </c>
      <c r="N280" t="s">
        <v>36</v>
      </c>
      <c r="O280" t="s">
        <v>535</v>
      </c>
      <c r="P280" t="s">
        <v>38</v>
      </c>
      <c r="Q280" t="s">
        <v>633</v>
      </c>
      <c r="R280" t="s">
        <v>40</v>
      </c>
      <c r="S280" t="s">
        <v>634</v>
      </c>
      <c r="T280" t="s">
        <v>243</v>
      </c>
      <c r="U280" t="s">
        <v>43</v>
      </c>
      <c r="V280" t="s">
        <v>635</v>
      </c>
      <c r="W280">
        <v>201</v>
      </c>
      <c r="X280" t="s">
        <v>636</v>
      </c>
      <c r="Y280" t="s">
        <v>637</v>
      </c>
      <c r="Z280" t="s">
        <v>638</v>
      </c>
      <c r="AA280">
        <v>2</v>
      </c>
      <c r="AB280" t="s">
        <v>41</v>
      </c>
      <c r="AC280" t="str">
        <f t="shared" si="68"/>
        <v>1GN</v>
      </c>
      <c r="AD280" s="3">
        <f t="shared" si="69"/>
        <v>110000</v>
      </c>
      <c r="AE280" s="3" t="str">
        <f t="shared" si="67"/>
        <v>110 K</v>
      </c>
      <c r="AF280" t="str">
        <f>SUBSTITUTE(SUBSTITUTE(P280,"±",""),"%"," %")</f>
        <v>5 %</v>
      </c>
      <c r="AG280" t="str">
        <f t="shared" si="65"/>
        <v>74.2 V</v>
      </c>
      <c r="AI280" t="str">
        <f>SUBSTITUTE(LEFT(Q280,FIND("W,",Q280)),"W"," W @ 70 C")</f>
        <v>0.05 W @ 70 C</v>
      </c>
      <c r="AJ280" t="str">
        <f>SUBSTITUTE((SUBSTITUTE(T280,"ppm/°C","")),"/ "," to ")</f>
        <v>±200</v>
      </c>
      <c r="AK280" t="str">
        <f>LEFT(V280,FIND(" ",V280)-1)</f>
        <v>0201</v>
      </c>
      <c r="AL280" t="str">
        <f>SUBSTITUTE(SUBSTITUTE(U280,"°C ~ "," to +"),"°C"," C")</f>
        <v>-55 to +125 C</v>
      </c>
      <c r="AM280" s="2" t="str">
        <f t="shared" si="70"/>
        <v>114</v>
      </c>
      <c r="AN280" t="str">
        <f>IF(AC280="1GN","Grade 1","Grade 0")</f>
        <v>Grade 1</v>
      </c>
      <c r="AO280" s="2" t="str">
        <f t="shared" si="71"/>
        <v>1103</v>
      </c>
      <c r="AQ280" t="s">
        <v>5289</v>
      </c>
      <c r="AR280" t="str">
        <f t="shared" si="66"/>
        <v>ERJ1GNJ114C</v>
      </c>
    </row>
    <row r="281" spans="1:44" x14ac:dyDescent="0.3">
      <c r="A281" t="s">
        <v>28</v>
      </c>
      <c r="B281" t="s">
        <v>628</v>
      </c>
      <c r="C281" t="s">
        <v>1016</v>
      </c>
      <c r="D281" t="s">
        <v>1017</v>
      </c>
      <c r="E281" t="s">
        <v>32</v>
      </c>
      <c r="F281" t="s">
        <v>32</v>
      </c>
      <c r="G281" t="s">
        <v>1018</v>
      </c>
      <c r="H281" s="1">
        <v>40501</v>
      </c>
      <c r="I281">
        <v>0.1</v>
      </c>
      <c r="J281">
        <v>0</v>
      </c>
      <c r="K281">
        <v>1</v>
      </c>
      <c r="L281" t="s">
        <v>34</v>
      </c>
      <c r="M281" t="s">
        <v>632</v>
      </c>
      <c r="N281" t="s">
        <v>36</v>
      </c>
      <c r="O281" t="s">
        <v>539</v>
      </c>
      <c r="P281" t="s">
        <v>38</v>
      </c>
      <c r="Q281" t="s">
        <v>633</v>
      </c>
      <c r="R281" t="s">
        <v>40</v>
      </c>
      <c r="S281" t="s">
        <v>634</v>
      </c>
      <c r="T281" t="s">
        <v>243</v>
      </c>
      <c r="U281" t="s">
        <v>43</v>
      </c>
      <c r="V281" t="s">
        <v>635</v>
      </c>
      <c r="W281">
        <v>201</v>
      </c>
      <c r="X281" t="s">
        <v>636</v>
      </c>
      <c r="Y281" t="s">
        <v>637</v>
      </c>
      <c r="Z281" t="s">
        <v>638</v>
      </c>
      <c r="AA281">
        <v>2</v>
      </c>
      <c r="AB281" t="s">
        <v>41</v>
      </c>
      <c r="AC281" t="str">
        <f t="shared" si="68"/>
        <v>1GN</v>
      </c>
      <c r="AD281" s="3">
        <f t="shared" si="69"/>
        <v>120000</v>
      </c>
      <c r="AE281" s="3" t="str">
        <f t="shared" si="67"/>
        <v>120 K</v>
      </c>
      <c r="AF281" t="str">
        <f>SUBSTITUTE(SUBSTITUTE(P281,"±",""),"%"," %")</f>
        <v>5 %</v>
      </c>
      <c r="AG281" t="str">
        <f t="shared" ref="AG281:AG344" si="72">ROUND(MIN(SQRT(AD281*VALUE(LEFT(AI281,FIND("W",AI281)-2))),AP281),1)&amp;" V"</f>
        <v>77.5 V</v>
      </c>
      <c r="AI281" t="str">
        <f>SUBSTITUTE(LEFT(Q281,FIND("W,",Q281)),"W"," W @ 70 C")</f>
        <v>0.05 W @ 70 C</v>
      </c>
      <c r="AJ281" t="str">
        <f>SUBSTITUTE((SUBSTITUTE(T281,"ppm/°C","")),"/ "," to ")</f>
        <v>±200</v>
      </c>
      <c r="AK281" t="str">
        <f>LEFT(V281,FIND(" ",V281)-1)</f>
        <v>0201</v>
      </c>
      <c r="AL281" t="str">
        <f>SUBSTITUTE(SUBSTITUTE(U281,"°C ~ "," to +"),"°C"," C")</f>
        <v>-55 to +125 C</v>
      </c>
      <c r="AM281" s="2" t="str">
        <f t="shared" si="70"/>
        <v>124</v>
      </c>
      <c r="AN281" t="str">
        <f>IF(AC281="1GN","Grade 1","Grade 0")</f>
        <v>Grade 1</v>
      </c>
      <c r="AO281" s="2" t="str">
        <f t="shared" si="71"/>
        <v>1203</v>
      </c>
      <c r="AQ281" t="s">
        <v>5289</v>
      </c>
      <c r="AR281" t="str">
        <f t="shared" ref="AR281:AR344" si="73">SUBSTITUTE(D281,"-","")</f>
        <v>ERJ1GNJ124C</v>
      </c>
    </row>
    <row r="282" spans="1:44" x14ac:dyDescent="0.3">
      <c r="A282" t="s">
        <v>28</v>
      </c>
      <c r="B282" t="s">
        <v>628</v>
      </c>
      <c r="C282" t="s">
        <v>1019</v>
      </c>
      <c r="D282" t="s">
        <v>1020</v>
      </c>
      <c r="E282" t="s">
        <v>32</v>
      </c>
      <c r="F282" t="s">
        <v>32</v>
      </c>
      <c r="G282" t="s">
        <v>1021</v>
      </c>
      <c r="H282" s="1">
        <v>40526</v>
      </c>
      <c r="I282">
        <v>0.1</v>
      </c>
      <c r="J282">
        <v>0</v>
      </c>
      <c r="K282">
        <v>1</v>
      </c>
      <c r="L282" t="s">
        <v>34</v>
      </c>
      <c r="M282" t="s">
        <v>632</v>
      </c>
      <c r="N282" t="s">
        <v>36</v>
      </c>
      <c r="O282" t="s">
        <v>543</v>
      </c>
      <c r="P282" t="s">
        <v>38</v>
      </c>
      <c r="Q282" t="s">
        <v>633</v>
      </c>
      <c r="R282" t="s">
        <v>40</v>
      </c>
      <c r="S282" t="s">
        <v>634</v>
      </c>
      <c r="T282" t="s">
        <v>243</v>
      </c>
      <c r="U282" t="s">
        <v>43</v>
      </c>
      <c r="V282" t="s">
        <v>635</v>
      </c>
      <c r="W282">
        <v>201</v>
      </c>
      <c r="X282" t="s">
        <v>636</v>
      </c>
      <c r="Y282" t="s">
        <v>637</v>
      </c>
      <c r="Z282" t="s">
        <v>638</v>
      </c>
      <c r="AA282">
        <v>2</v>
      </c>
      <c r="AB282" t="s">
        <v>41</v>
      </c>
      <c r="AC282" t="str">
        <f t="shared" si="68"/>
        <v>1GN</v>
      </c>
      <c r="AD282" s="3">
        <f t="shared" si="69"/>
        <v>130000</v>
      </c>
      <c r="AE282" s="3" t="str">
        <f t="shared" si="67"/>
        <v>130 K</v>
      </c>
      <c r="AF282" t="str">
        <f>SUBSTITUTE(SUBSTITUTE(P282,"±",""),"%"," %")</f>
        <v>5 %</v>
      </c>
      <c r="AG282" t="str">
        <f t="shared" si="72"/>
        <v>80.6 V</v>
      </c>
      <c r="AI282" t="str">
        <f>SUBSTITUTE(LEFT(Q282,FIND("W,",Q282)),"W"," W @ 70 C")</f>
        <v>0.05 W @ 70 C</v>
      </c>
      <c r="AJ282" t="str">
        <f>SUBSTITUTE((SUBSTITUTE(T282,"ppm/°C","")),"/ "," to ")</f>
        <v>±200</v>
      </c>
      <c r="AK282" t="str">
        <f>LEFT(V282,FIND(" ",V282)-1)</f>
        <v>0201</v>
      </c>
      <c r="AL282" t="str">
        <f>SUBSTITUTE(SUBSTITUTE(U282,"°C ~ "," to +"),"°C"," C")</f>
        <v>-55 to +125 C</v>
      </c>
      <c r="AM282" s="2" t="str">
        <f t="shared" si="70"/>
        <v>134</v>
      </c>
      <c r="AN282" t="str">
        <f>IF(AC282="1GN","Grade 1","Grade 0")</f>
        <v>Grade 1</v>
      </c>
      <c r="AO282" s="2" t="str">
        <f t="shared" si="71"/>
        <v>1303</v>
      </c>
      <c r="AQ282" t="s">
        <v>5289</v>
      </c>
      <c r="AR282" t="str">
        <f t="shared" si="73"/>
        <v>ERJ1GNJ134C</v>
      </c>
    </row>
    <row r="283" spans="1:44" x14ac:dyDescent="0.3">
      <c r="A283" t="s">
        <v>28</v>
      </c>
      <c r="B283" t="s">
        <v>628</v>
      </c>
      <c r="C283" t="s">
        <v>1022</v>
      </c>
      <c r="D283" t="s">
        <v>1023</v>
      </c>
      <c r="E283" t="s">
        <v>32</v>
      </c>
      <c r="F283" t="s">
        <v>32</v>
      </c>
      <c r="G283" t="s">
        <v>1024</v>
      </c>
      <c r="H283">
        <v>220</v>
      </c>
      <c r="I283">
        <v>0.1</v>
      </c>
      <c r="J283">
        <v>0</v>
      </c>
      <c r="K283">
        <v>1</v>
      </c>
      <c r="L283" t="s">
        <v>34</v>
      </c>
      <c r="M283" t="s">
        <v>632</v>
      </c>
      <c r="N283" t="s">
        <v>36</v>
      </c>
      <c r="O283" t="s">
        <v>547</v>
      </c>
      <c r="P283" t="s">
        <v>38</v>
      </c>
      <c r="Q283" t="s">
        <v>633</v>
      </c>
      <c r="R283" t="s">
        <v>40</v>
      </c>
      <c r="S283" t="s">
        <v>634</v>
      </c>
      <c r="T283" t="s">
        <v>243</v>
      </c>
      <c r="U283" t="s">
        <v>43</v>
      </c>
      <c r="V283" t="s">
        <v>635</v>
      </c>
      <c r="W283">
        <v>201</v>
      </c>
      <c r="X283" t="s">
        <v>636</v>
      </c>
      <c r="Y283" t="s">
        <v>637</v>
      </c>
      <c r="Z283" t="s">
        <v>638</v>
      </c>
      <c r="AA283">
        <v>2</v>
      </c>
      <c r="AB283" t="s">
        <v>41</v>
      </c>
      <c r="AC283" t="str">
        <f t="shared" si="68"/>
        <v>1GN</v>
      </c>
      <c r="AD283" s="3">
        <f t="shared" si="69"/>
        <v>150000</v>
      </c>
      <c r="AE283" s="3" t="str">
        <f t="shared" si="67"/>
        <v>150 K</v>
      </c>
      <c r="AF283" t="str">
        <f>SUBSTITUTE(SUBSTITUTE(P283,"±",""),"%"," %")</f>
        <v>5 %</v>
      </c>
      <c r="AG283" t="str">
        <f t="shared" si="72"/>
        <v>86.6 V</v>
      </c>
      <c r="AI283" t="str">
        <f>SUBSTITUTE(LEFT(Q283,FIND("W,",Q283)),"W"," W @ 70 C")</f>
        <v>0.05 W @ 70 C</v>
      </c>
      <c r="AJ283" t="str">
        <f>SUBSTITUTE((SUBSTITUTE(T283,"ppm/°C","")),"/ "," to ")</f>
        <v>±200</v>
      </c>
      <c r="AK283" t="str">
        <f>LEFT(V283,FIND(" ",V283)-1)</f>
        <v>0201</v>
      </c>
      <c r="AL283" t="str">
        <f>SUBSTITUTE(SUBSTITUTE(U283,"°C ~ "," to +"),"°C"," C")</f>
        <v>-55 to +125 C</v>
      </c>
      <c r="AM283" s="2" t="str">
        <f t="shared" si="70"/>
        <v>154</v>
      </c>
      <c r="AN283" t="str">
        <f>IF(AC283="1GN","Grade 1","Grade 0")</f>
        <v>Grade 1</v>
      </c>
      <c r="AO283" s="2" t="str">
        <f t="shared" si="71"/>
        <v>1503</v>
      </c>
      <c r="AQ283" t="s">
        <v>5289</v>
      </c>
      <c r="AR283" t="str">
        <f t="shared" si="73"/>
        <v>ERJ1GNJ154C</v>
      </c>
    </row>
    <row r="284" spans="1:44" x14ac:dyDescent="0.3">
      <c r="A284" t="s">
        <v>28</v>
      </c>
      <c r="B284" t="s">
        <v>628</v>
      </c>
      <c r="C284" t="s">
        <v>1025</v>
      </c>
      <c r="D284" t="s">
        <v>1026</v>
      </c>
      <c r="E284" t="s">
        <v>32</v>
      </c>
      <c r="F284" t="s">
        <v>32</v>
      </c>
      <c r="G284" t="s">
        <v>1027</v>
      </c>
      <c r="H284" s="1">
        <v>49244</v>
      </c>
      <c r="I284">
        <v>0.1</v>
      </c>
      <c r="J284">
        <v>0</v>
      </c>
      <c r="K284">
        <v>1</v>
      </c>
      <c r="L284" t="s">
        <v>34</v>
      </c>
      <c r="M284" t="s">
        <v>632</v>
      </c>
      <c r="N284" t="s">
        <v>36</v>
      </c>
      <c r="O284" t="s">
        <v>551</v>
      </c>
      <c r="P284" t="s">
        <v>38</v>
      </c>
      <c r="Q284" t="s">
        <v>633</v>
      </c>
      <c r="R284" t="s">
        <v>40</v>
      </c>
      <c r="S284" t="s">
        <v>634</v>
      </c>
      <c r="T284" t="s">
        <v>243</v>
      </c>
      <c r="U284" t="s">
        <v>43</v>
      </c>
      <c r="V284" t="s">
        <v>635</v>
      </c>
      <c r="W284">
        <v>201</v>
      </c>
      <c r="X284" t="s">
        <v>636</v>
      </c>
      <c r="Y284" t="s">
        <v>637</v>
      </c>
      <c r="Z284" t="s">
        <v>638</v>
      </c>
      <c r="AA284">
        <v>2</v>
      </c>
      <c r="AB284" t="s">
        <v>41</v>
      </c>
      <c r="AC284" t="str">
        <f t="shared" si="68"/>
        <v>1GN</v>
      </c>
      <c r="AD284" s="3">
        <f t="shared" si="69"/>
        <v>160000</v>
      </c>
      <c r="AE284" s="3" t="str">
        <f t="shared" si="67"/>
        <v>160 K</v>
      </c>
      <c r="AF284" t="str">
        <f>SUBSTITUTE(SUBSTITUTE(P284,"±",""),"%"," %")</f>
        <v>5 %</v>
      </c>
      <c r="AG284" t="str">
        <f t="shared" si="72"/>
        <v>89.4 V</v>
      </c>
      <c r="AI284" t="str">
        <f>SUBSTITUTE(LEFT(Q284,FIND("W,",Q284)),"W"," W @ 70 C")</f>
        <v>0.05 W @ 70 C</v>
      </c>
      <c r="AJ284" t="str">
        <f>SUBSTITUTE((SUBSTITUTE(T284,"ppm/°C","")),"/ "," to ")</f>
        <v>±200</v>
      </c>
      <c r="AK284" t="str">
        <f>LEFT(V284,FIND(" ",V284)-1)</f>
        <v>0201</v>
      </c>
      <c r="AL284" t="str">
        <f>SUBSTITUTE(SUBSTITUTE(U284,"°C ~ "," to +"),"°C"," C")</f>
        <v>-55 to +125 C</v>
      </c>
      <c r="AM284" s="2" t="str">
        <f t="shared" si="70"/>
        <v>164</v>
      </c>
      <c r="AN284" t="str">
        <f>IF(AC284="1GN","Grade 1","Grade 0")</f>
        <v>Grade 1</v>
      </c>
      <c r="AO284" s="2" t="str">
        <f t="shared" si="71"/>
        <v>1603</v>
      </c>
      <c r="AQ284" t="s">
        <v>5289</v>
      </c>
      <c r="AR284" t="str">
        <f t="shared" si="73"/>
        <v>ERJ1GNJ164C</v>
      </c>
    </row>
    <row r="285" spans="1:44" x14ac:dyDescent="0.3">
      <c r="A285" t="s">
        <v>28</v>
      </c>
      <c r="B285" t="s">
        <v>628</v>
      </c>
      <c r="C285" t="s">
        <v>1028</v>
      </c>
      <c r="D285" t="s">
        <v>1029</v>
      </c>
      <c r="E285" t="s">
        <v>32</v>
      </c>
      <c r="F285" t="s">
        <v>32</v>
      </c>
      <c r="G285" t="s">
        <v>1030</v>
      </c>
      <c r="H285" s="1">
        <v>194762</v>
      </c>
      <c r="I285">
        <v>0.1</v>
      </c>
      <c r="J285">
        <v>0</v>
      </c>
      <c r="K285">
        <v>1</v>
      </c>
      <c r="L285" t="s">
        <v>34</v>
      </c>
      <c r="M285" t="s">
        <v>632</v>
      </c>
      <c r="N285" t="s">
        <v>36</v>
      </c>
      <c r="O285" t="s">
        <v>555</v>
      </c>
      <c r="P285" t="s">
        <v>38</v>
      </c>
      <c r="Q285" t="s">
        <v>633</v>
      </c>
      <c r="R285" t="s">
        <v>40</v>
      </c>
      <c r="S285" t="s">
        <v>634</v>
      </c>
      <c r="T285" t="s">
        <v>243</v>
      </c>
      <c r="U285" t="s">
        <v>43</v>
      </c>
      <c r="V285" t="s">
        <v>635</v>
      </c>
      <c r="W285">
        <v>201</v>
      </c>
      <c r="X285" t="s">
        <v>636</v>
      </c>
      <c r="Y285" t="s">
        <v>637</v>
      </c>
      <c r="Z285" t="s">
        <v>638</v>
      </c>
      <c r="AA285">
        <v>2</v>
      </c>
      <c r="AB285" t="s">
        <v>41</v>
      </c>
      <c r="AC285" t="str">
        <f t="shared" si="68"/>
        <v>1GN</v>
      </c>
      <c r="AD285" s="3">
        <f t="shared" si="69"/>
        <v>180000</v>
      </c>
      <c r="AE285" s="3" t="str">
        <f t="shared" si="67"/>
        <v>180 K</v>
      </c>
      <c r="AF285" t="str">
        <f>SUBSTITUTE(SUBSTITUTE(P285,"±",""),"%"," %")</f>
        <v>5 %</v>
      </c>
      <c r="AG285" t="str">
        <f t="shared" si="72"/>
        <v>94.9 V</v>
      </c>
      <c r="AI285" t="str">
        <f>SUBSTITUTE(LEFT(Q285,FIND("W,",Q285)),"W"," W @ 70 C")</f>
        <v>0.05 W @ 70 C</v>
      </c>
      <c r="AJ285" t="str">
        <f>SUBSTITUTE((SUBSTITUTE(T285,"ppm/°C","")),"/ "," to ")</f>
        <v>±200</v>
      </c>
      <c r="AK285" t="str">
        <f>LEFT(V285,FIND(" ",V285)-1)</f>
        <v>0201</v>
      </c>
      <c r="AL285" t="str">
        <f>SUBSTITUTE(SUBSTITUTE(U285,"°C ~ "," to +"),"°C"," C")</f>
        <v>-55 to +125 C</v>
      </c>
      <c r="AM285" s="2" t="str">
        <f t="shared" si="70"/>
        <v>184</v>
      </c>
      <c r="AN285" t="str">
        <f>IF(AC285="1GN","Grade 1","Grade 0")</f>
        <v>Grade 1</v>
      </c>
      <c r="AO285" s="2" t="str">
        <f t="shared" si="71"/>
        <v>1803</v>
      </c>
      <c r="AQ285" t="s">
        <v>5289</v>
      </c>
      <c r="AR285" t="str">
        <f t="shared" si="73"/>
        <v>ERJ1GNJ184C</v>
      </c>
    </row>
    <row r="286" spans="1:44" x14ac:dyDescent="0.3">
      <c r="A286" t="s">
        <v>28</v>
      </c>
      <c r="B286" t="s">
        <v>628</v>
      </c>
      <c r="C286" t="s">
        <v>1031</v>
      </c>
      <c r="D286" t="s">
        <v>1032</v>
      </c>
      <c r="E286" t="s">
        <v>32</v>
      </c>
      <c r="F286" t="s">
        <v>32</v>
      </c>
      <c r="G286" t="s">
        <v>1033</v>
      </c>
      <c r="H286" s="1">
        <v>94656</v>
      </c>
      <c r="I286">
        <v>0.1</v>
      </c>
      <c r="J286">
        <v>0</v>
      </c>
      <c r="K286">
        <v>1</v>
      </c>
      <c r="L286" t="s">
        <v>34</v>
      </c>
      <c r="M286" t="s">
        <v>632</v>
      </c>
      <c r="N286" t="s">
        <v>36</v>
      </c>
      <c r="O286" t="s">
        <v>559</v>
      </c>
      <c r="P286" t="s">
        <v>38</v>
      </c>
      <c r="Q286" t="s">
        <v>633</v>
      </c>
      <c r="R286" t="s">
        <v>40</v>
      </c>
      <c r="S286" t="s">
        <v>634</v>
      </c>
      <c r="T286" t="s">
        <v>243</v>
      </c>
      <c r="U286" t="s">
        <v>43</v>
      </c>
      <c r="V286" t="s">
        <v>635</v>
      </c>
      <c r="W286">
        <v>201</v>
      </c>
      <c r="X286" t="s">
        <v>636</v>
      </c>
      <c r="Y286" t="s">
        <v>637</v>
      </c>
      <c r="Z286" t="s">
        <v>638</v>
      </c>
      <c r="AA286">
        <v>2</v>
      </c>
      <c r="AB286" t="s">
        <v>41</v>
      </c>
      <c r="AC286" t="str">
        <f t="shared" si="68"/>
        <v>1GN</v>
      </c>
      <c r="AD286" s="3">
        <f t="shared" si="69"/>
        <v>200000</v>
      </c>
      <c r="AE286" s="3" t="str">
        <f t="shared" si="67"/>
        <v>200 K</v>
      </c>
      <c r="AF286" t="str">
        <f>SUBSTITUTE(SUBSTITUTE(P286,"±",""),"%"," %")</f>
        <v>5 %</v>
      </c>
      <c r="AG286" t="str">
        <f t="shared" si="72"/>
        <v>100 V</v>
      </c>
      <c r="AI286" t="str">
        <f>SUBSTITUTE(LEFT(Q286,FIND("W,",Q286)),"W"," W @ 70 C")</f>
        <v>0.05 W @ 70 C</v>
      </c>
      <c r="AJ286" t="str">
        <f>SUBSTITUTE((SUBSTITUTE(T286,"ppm/°C","")),"/ "," to ")</f>
        <v>±200</v>
      </c>
      <c r="AK286" t="str">
        <f>LEFT(V286,FIND(" ",V286)-1)</f>
        <v>0201</v>
      </c>
      <c r="AL286" t="str">
        <f>SUBSTITUTE(SUBSTITUTE(U286,"°C ~ "," to +"),"°C"," C")</f>
        <v>-55 to +125 C</v>
      </c>
      <c r="AM286" s="2" t="str">
        <f t="shared" si="70"/>
        <v>204</v>
      </c>
      <c r="AN286" t="str">
        <f>IF(AC286="1GN","Grade 1","Grade 0")</f>
        <v>Grade 1</v>
      </c>
      <c r="AO286" s="2" t="str">
        <f t="shared" si="71"/>
        <v>2003</v>
      </c>
      <c r="AQ286" t="s">
        <v>5289</v>
      </c>
      <c r="AR286" t="str">
        <f t="shared" si="73"/>
        <v>ERJ1GNJ204C</v>
      </c>
    </row>
    <row r="287" spans="1:44" x14ac:dyDescent="0.3">
      <c r="A287" t="s">
        <v>28</v>
      </c>
      <c r="B287" t="s">
        <v>628</v>
      </c>
      <c r="C287" t="s">
        <v>1034</v>
      </c>
      <c r="D287" t="s">
        <v>1035</v>
      </c>
      <c r="E287" t="s">
        <v>32</v>
      </c>
      <c r="F287" t="s">
        <v>32</v>
      </c>
      <c r="G287" t="s">
        <v>1036</v>
      </c>
      <c r="H287" s="1">
        <v>106974</v>
      </c>
      <c r="I287">
        <v>0.1</v>
      </c>
      <c r="J287">
        <v>0</v>
      </c>
      <c r="K287">
        <v>1</v>
      </c>
      <c r="L287" t="s">
        <v>34</v>
      </c>
      <c r="M287" t="s">
        <v>632</v>
      </c>
      <c r="N287" t="s">
        <v>36</v>
      </c>
      <c r="O287" t="s">
        <v>563</v>
      </c>
      <c r="P287" t="s">
        <v>38</v>
      </c>
      <c r="Q287" t="s">
        <v>633</v>
      </c>
      <c r="R287" t="s">
        <v>40</v>
      </c>
      <c r="S287" t="s">
        <v>634</v>
      </c>
      <c r="T287" t="s">
        <v>243</v>
      </c>
      <c r="U287" t="s">
        <v>43</v>
      </c>
      <c r="V287" t="s">
        <v>635</v>
      </c>
      <c r="W287">
        <v>201</v>
      </c>
      <c r="X287" t="s">
        <v>636</v>
      </c>
      <c r="Y287" t="s">
        <v>637</v>
      </c>
      <c r="Z287" t="s">
        <v>638</v>
      </c>
      <c r="AA287">
        <v>2</v>
      </c>
      <c r="AB287" t="s">
        <v>41</v>
      </c>
      <c r="AC287" t="str">
        <f t="shared" si="68"/>
        <v>1GN</v>
      </c>
      <c r="AD287" s="3">
        <f t="shared" si="69"/>
        <v>220000</v>
      </c>
      <c r="AE287" s="3" t="str">
        <f t="shared" si="67"/>
        <v>220 K</v>
      </c>
      <c r="AF287" t="str">
        <f>SUBSTITUTE(SUBSTITUTE(P287,"±",""),"%"," %")</f>
        <v>5 %</v>
      </c>
      <c r="AG287" t="str">
        <f t="shared" si="72"/>
        <v>104.9 V</v>
      </c>
      <c r="AI287" t="str">
        <f>SUBSTITUTE(LEFT(Q287,FIND("W,",Q287)),"W"," W @ 70 C")</f>
        <v>0.05 W @ 70 C</v>
      </c>
      <c r="AJ287" t="str">
        <f>SUBSTITUTE((SUBSTITUTE(T287,"ppm/°C","")),"/ "," to ")</f>
        <v>±200</v>
      </c>
      <c r="AK287" t="str">
        <f>LEFT(V287,FIND(" ",V287)-1)</f>
        <v>0201</v>
      </c>
      <c r="AL287" t="str">
        <f>SUBSTITUTE(SUBSTITUTE(U287,"°C ~ "," to +"),"°C"," C")</f>
        <v>-55 to +125 C</v>
      </c>
      <c r="AM287" s="2" t="str">
        <f t="shared" si="70"/>
        <v>224</v>
      </c>
      <c r="AN287" t="str">
        <f>IF(AC287="1GN","Grade 1","Grade 0")</f>
        <v>Grade 1</v>
      </c>
      <c r="AO287" s="2" t="str">
        <f t="shared" si="71"/>
        <v>2203</v>
      </c>
      <c r="AQ287" t="s">
        <v>5289</v>
      </c>
      <c r="AR287" t="str">
        <f t="shared" si="73"/>
        <v>ERJ1GNJ224C</v>
      </c>
    </row>
    <row r="288" spans="1:44" x14ac:dyDescent="0.3">
      <c r="A288" t="s">
        <v>28</v>
      </c>
      <c r="B288" t="s">
        <v>628</v>
      </c>
      <c r="C288" t="s">
        <v>1037</v>
      </c>
      <c r="D288" t="s">
        <v>1038</v>
      </c>
      <c r="E288" t="s">
        <v>32</v>
      </c>
      <c r="F288" t="s">
        <v>32</v>
      </c>
      <c r="G288" t="s">
        <v>1039</v>
      </c>
      <c r="H288" s="1">
        <v>5309</v>
      </c>
      <c r="I288">
        <v>0.1</v>
      </c>
      <c r="J288">
        <v>0</v>
      </c>
      <c r="K288">
        <v>1</v>
      </c>
      <c r="L288" t="s">
        <v>34</v>
      </c>
      <c r="M288" t="s">
        <v>632</v>
      </c>
      <c r="N288" t="s">
        <v>36</v>
      </c>
      <c r="O288" t="s">
        <v>567</v>
      </c>
      <c r="P288" t="s">
        <v>38</v>
      </c>
      <c r="Q288" t="s">
        <v>633</v>
      </c>
      <c r="R288" t="s">
        <v>40</v>
      </c>
      <c r="S288" t="s">
        <v>634</v>
      </c>
      <c r="T288" t="s">
        <v>243</v>
      </c>
      <c r="U288" t="s">
        <v>43</v>
      </c>
      <c r="V288" t="s">
        <v>635</v>
      </c>
      <c r="W288">
        <v>201</v>
      </c>
      <c r="X288" t="s">
        <v>636</v>
      </c>
      <c r="Y288" t="s">
        <v>637</v>
      </c>
      <c r="Z288" t="s">
        <v>638</v>
      </c>
      <c r="AA288">
        <v>2</v>
      </c>
      <c r="AB288" t="s">
        <v>41</v>
      </c>
      <c r="AC288" t="str">
        <f t="shared" si="68"/>
        <v>1GN</v>
      </c>
      <c r="AD288" s="3">
        <f t="shared" si="69"/>
        <v>240000</v>
      </c>
      <c r="AE288" s="3" t="str">
        <f t="shared" si="67"/>
        <v>240 K</v>
      </c>
      <c r="AF288" t="str">
        <f>SUBSTITUTE(SUBSTITUTE(P288,"±",""),"%"," %")</f>
        <v>5 %</v>
      </c>
      <c r="AG288" t="str">
        <f t="shared" si="72"/>
        <v>109.5 V</v>
      </c>
      <c r="AI288" t="str">
        <f>SUBSTITUTE(LEFT(Q288,FIND("W,",Q288)),"W"," W @ 70 C")</f>
        <v>0.05 W @ 70 C</v>
      </c>
      <c r="AJ288" t="str">
        <f>SUBSTITUTE((SUBSTITUTE(T288,"ppm/°C","")),"/ "," to ")</f>
        <v>±200</v>
      </c>
      <c r="AK288" t="str">
        <f>LEFT(V288,FIND(" ",V288)-1)</f>
        <v>0201</v>
      </c>
      <c r="AL288" t="str">
        <f>SUBSTITUTE(SUBSTITUTE(U288,"°C ~ "," to +"),"°C"," C")</f>
        <v>-55 to +125 C</v>
      </c>
      <c r="AM288" s="2" t="str">
        <f t="shared" si="70"/>
        <v>244</v>
      </c>
      <c r="AN288" t="str">
        <f>IF(AC288="1GN","Grade 1","Grade 0")</f>
        <v>Grade 1</v>
      </c>
      <c r="AO288" s="2" t="str">
        <f t="shared" si="71"/>
        <v>2403</v>
      </c>
      <c r="AQ288" t="s">
        <v>5289</v>
      </c>
      <c r="AR288" t="str">
        <f t="shared" si="73"/>
        <v>ERJ1GNJ244C</v>
      </c>
    </row>
    <row r="289" spans="1:44" x14ac:dyDescent="0.3">
      <c r="A289" t="s">
        <v>28</v>
      </c>
      <c r="B289" t="s">
        <v>628</v>
      </c>
      <c r="C289" t="s">
        <v>1040</v>
      </c>
      <c r="D289" t="s">
        <v>1041</v>
      </c>
      <c r="E289" t="s">
        <v>32</v>
      </c>
      <c r="F289" t="s">
        <v>32</v>
      </c>
      <c r="G289" t="s">
        <v>1042</v>
      </c>
      <c r="H289" s="1">
        <v>28039</v>
      </c>
      <c r="I289">
        <v>0.1</v>
      </c>
      <c r="J289">
        <v>0</v>
      </c>
      <c r="K289">
        <v>1</v>
      </c>
      <c r="L289" t="s">
        <v>34</v>
      </c>
      <c r="M289" t="s">
        <v>632</v>
      </c>
      <c r="N289" t="s">
        <v>36</v>
      </c>
      <c r="O289" t="s">
        <v>571</v>
      </c>
      <c r="P289" t="s">
        <v>38</v>
      </c>
      <c r="Q289" t="s">
        <v>633</v>
      </c>
      <c r="R289" t="s">
        <v>40</v>
      </c>
      <c r="S289" t="s">
        <v>634</v>
      </c>
      <c r="T289" t="s">
        <v>243</v>
      </c>
      <c r="U289" t="s">
        <v>43</v>
      </c>
      <c r="V289" t="s">
        <v>635</v>
      </c>
      <c r="W289">
        <v>201</v>
      </c>
      <c r="X289" t="s">
        <v>636</v>
      </c>
      <c r="Y289" t="s">
        <v>637</v>
      </c>
      <c r="Z289" t="s">
        <v>638</v>
      </c>
      <c r="AA289">
        <v>2</v>
      </c>
      <c r="AB289" t="s">
        <v>41</v>
      </c>
      <c r="AC289" t="str">
        <f t="shared" si="68"/>
        <v>1GN</v>
      </c>
      <c r="AD289" s="3">
        <f t="shared" si="69"/>
        <v>270000</v>
      </c>
      <c r="AE289" s="3" t="str">
        <f t="shared" si="67"/>
        <v>270 K</v>
      </c>
      <c r="AF289" t="str">
        <f>SUBSTITUTE(SUBSTITUTE(P289,"±",""),"%"," %")</f>
        <v>5 %</v>
      </c>
      <c r="AG289" t="str">
        <f t="shared" si="72"/>
        <v>116.2 V</v>
      </c>
      <c r="AI289" t="str">
        <f>SUBSTITUTE(LEFT(Q289,FIND("W,",Q289)),"W"," W @ 70 C")</f>
        <v>0.05 W @ 70 C</v>
      </c>
      <c r="AJ289" t="str">
        <f>SUBSTITUTE((SUBSTITUTE(T289,"ppm/°C","")),"/ "," to ")</f>
        <v>±200</v>
      </c>
      <c r="AK289" t="str">
        <f>LEFT(V289,FIND(" ",V289)-1)</f>
        <v>0201</v>
      </c>
      <c r="AL289" t="str">
        <f>SUBSTITUTE(SUBSTITUTE(U289,"°C ~ "," to +"),"°C"," C")</f>
        <v>-55 to +125 C</v>
      </c>
      <c r="AM289" s="2" t="str">
        <f t="shared" si="70"/>
        <v>274</v>
      </c>
      <c r="AN289" t="str">
        <f>IF(AC289="1GN","Grade 1","Grade 0")</f>
        <v>Grade 1</v>
      </c>
      <c r="AO289" s="2" t="str">
        <f t="shared" si="71"/>
        <v>2703</v>
      </c>
      <c r="AQ289" t="s">
        <v>5289</v>
      </c>
      <c r="AR289" t="str">
        <f t="shared" si="73"/>
        <v>ERJ1GNJ274C</v>
      </c>
    </row>
    <row r="290" spans="1:44" x14ac:dyDescent="0.3">
      <c r="A290" t="s">
        <v>28</v>
      </c>
      <c r="B290" t="s">
        <v>628</v>
      </c>
      <c r="C290" t="s">
        <v>1043</v>
      </c>
      <c r="D290" t="s">
        <v>1044</v>
      </c>
      <c r="E290" t="s">
        <v>32</v>
      </c>
      <c r="F290" t="s">
        <v>32</v>
      </c>
      <c r="G290" t="s">
        <v>1045</v>
      </c>
      <c r="H290" s="1">
        <v>18411</v>
      </c>
      <c r="I290">
        <v>0.1</v>
      </c>
      <c r="J290">
        <v>0</v>
      </c>
      <c r="K290">
        <v>1</v>
      </c>
      <c r="L290" t="s">
        <v>34</v>
      </c>
      <c r="M290" t="s">
        <v>632</v>
      </c>
      <c r="N290" t="s">
        <v>36</v>
      </c>
      <c r="O290" t="s">
        <v>575</v>
      </c>
      <c r="P290" t="s">
        <v>38</v>
      </c>
      <c r="Q290" t="s">
        <v>633</v>
      </c>
      <c r="R290" t="s">
        <v>40</v>
      </c>
      <c r="S290" t="s">
        <v>634</v>
      </c>
      <c r="T290" t="s">
        <v>243</v>
      </c>
      <c r="U290" t="s">
        <v>43</v>
      </c>
      <c r="V290" t="s">
        <v>635</v>
      </c>
      <c r="W290">
        <v>201</v>
      </c>
      <c r="X290" t="s">
        <v>636</v>
      </c>
      <c r="Y290" t="s">
        <v>637</v>
      </c>
      <c r="Z290" t="s">
        <v>638</v>
      </c>
      <c r="AA290">
        <v>2</v>
      </c>
      <c r="AB290" t="s">
        <v>41</v>
      </c>
      <c r="AC290" t="str">
        <f t="shared" si="68"/>
        <v>1GN</v>
      </c>
      <c r="AD290" s="3">
        <f t="shared" si="69"/>
        <v>300000</v>
      </c>
      <c r="AE290" s="3" t="str">
        <f t="shared" si="67"/>
        <v>300 K</v>
      </c>
      <c r="AF290" t="str">
        <f>SUBSTITUTE(SUBSTITUTE(P290,"±",""),"%"," %")</f>
        <v>5 %</v>
      </c>
      <c r="AG290" t="str">
        <f t="shared" si="72"/>
        <v>122.5 V</v>
      </c>
      <c r="AI290" t="str">
        <f>SUBSTITUTE(LEFT(Q290,FIND("W,",Q290)),"W"," W @ 70 C")</f>
        <v>0.05 W @ 70 C</v>
      </c>
      <c r="AJ290" t="str">
        <f>SUBSTITUTE((SUBSTITUTE(T290,"ppm/°C","")),"/ "," to ")</f>
        <v>±200</v>
      </c>
      <c r="AK290" t="str">
        <f>LEFT(V290,FIND(" ",V290)-1)</f>
        <v>0201</v>
      </c>
      <c r="AL290" t="str">
        <f>SUBSTITUTE(SUBSTITUTE(U290,"°C ~ "," to +"),"°C"," C")</f>
        <v>-55 to +125 C</v>
      </c>
      <c r="AM290" s="2" t="str">
        <f t="shared" si="70"/>
        <v>304</v>
      </c>
      <c r="AN290" t="str">
        <f>IF(AC290="1GN","Grade 1","Grade 0")</f>
        <v>Grade 1</v>
      </c>
      <c r="AO290" s="2" t="str">
        <f t="shared" si="71"/>
        <v>3003</v>
      </c>
      <c r="AQ290" t="s">
        <v>5289</v>
      </c>
      <c r="AR290" t="str">
        <f t="shared" si="73"/>
        <v>ERJ1GNJ304C</v>
      </c>
    </row>
    <row r="291" spans="1:44" x14ac:dyDescent="0.3">
      <c r="A291" t="s">
        <v>28</v>
      </c>
      <c r="B291" t="s">
        <v>628</v>
      </c>
      <c r="C291" t="s">
        <v>1046</v>
      </c>
      <c r="D291" t="s">
        <v>1047</v>
      </c>
      <c r="E291" t="s">
        <v>32</v>
      </c>
      <c r="F291" t="s">
        <v>32</v>
      </c>
      <c r="G291" t="s">
        <v>1048</v>
      </c>
      <c r="H291" s="1">
        <v>69490</v>
      </c>
      <c r="I291">
        <v>0.1</v>
      </c>
      <c r="J291">
        <v>0</v>
      </c>
      <c r="K291">
        <v>1</v>
      </c>
      <c r="L291" t="s">
        <v>34</v>
      </c>
      <c r="M291" t="s">
        <v>632</v>
      </c>
      <c r="N291" t="s">
        <v>36</v>
      </c>
      <c r="O291" t="s">
        <v>579</v>
      </c>
      <c r="P291" t="s">
        <v>38</v>
      </c>
      <c r="Q291" t="s">
        <v>633</v>
      </c>
      <c r="R291" t="s">
        <v>40</v>
      </c>
      <c r="S291" t="s">
        <v>634</v>
      </c>
      <c r="T291" t="s">
        <v>243</v>
      </c>
      <c r="U291" t="s">
        <v>43</v>
      </c>
      <c r="V291" t="s">
        <v>635</v>
      </c>
      <c r="W291">
        <v>201</v>
      </c>
      <c r="X291" t="s">
        <v>636</v>
      </c>
      <c r="Y291" t="s">
        <v>637</v>
      </c>
      <c r="Z291" t="s">
        <v>638</v>
      </c>
      <c r="AA291">
        <v>2</v>
      </c>
      <c r="AB291" t="s">
        <v>41</v>
      </c>
      <c r="AC291" t="str">
        <f t="shared" si="68"/>
        <v>1GN</v>
      </c>
      <c r="AD291" s="3">
        <f t="shared" si="69"/>
        <v>330000</v>
      </c>
      <c r="AE291" s="3" t="str">
        <f t="shared" si="67"/>
        <v>330 K</v>
      </c>
      <c r="AF291" t="str">
        <f>SUBSTITUTE(SUBSTITUTE(P291,"±",""),"%"," %")</f>
        <v>5 %</v>
      </c>
      <c r="AG291" t="str">
        <f t="shared" si="72"/>
        <v>128.5 V</v>
      </c>
      <c r="AI291" t="str">
        <f>SUBSTITUTE(LEFT(Q291,FIND("W,",Q291)),"W"," W @ 70 C")</f>
        <v>0.05 W @ 70 C</v>
      </c>
      <c r="AJ291" t="str">
        <f>SUBSTITUTE((SUBSTITUTE(T291,"ppm/°C","")),"/ "," to ")</f>
        <v>±200</v>
      </c>
      <c r="AK291" t="str">
        <f>LEFT(V291,FIND(" ",V291)-1)</f>
        <v>0201</v>
      </c>
      <c r="AL291" t="str">
        <f>SUBSTITUTE(SUBSTITUTE(U291,"°C ~ "," to +"),"°C"," C")</f>
        <v>-55 to +125 C</v>
      </c>
      <c r="AM291" s="2" t="str">
        <f t="shared" si="70"/>
        <v>334</v>
      </c>
      <c r="AN291" t="str">
        <f>IF(AC291="1GN","Grade 1","Grade 0")</f>
        <v>Grade 1</v>
      </c>
      <c r="AO291" s="2" t="str">
        <f t="shared" si="71"/>
        <v>3303</v>
      </c>
      <c r="AQ291" t="s">
        <v>5289</v>
      </c>
      <c r="AR291" t="str">
        <f t="shared" si="73"/>
        <v>ERJ1GNJ334C</v>
      </c>
    </row>
    <row r="292" spans="1:44" x14ac:dyDescent="0.3">
      <c r="A292" t="s">
        <v>28</v>
      </c>
      <c r="B292" t="s">
        <v>628</v>
      </c>
      <c r="C292" t="s">
        <v>1049</v>
      </c>
      <c r="D292" t="s">
        <v>1050</v>
      </c>
      <c r="E292" t="s">
        <v>32</v>
      </c>
      <c r="F292" t="s">
        <v>32</v>
      </c>
      <c r="G292" t="s">
        <v>1051</v>
      </c>
      <c r="H292" s="1">
        <v>55445</v>
      </c>
      <c r="I292">
        <v>0.1</v>
      </c>
      <c r="J292">
        <v>0</v>
      </c>
      <c r="K292">
        <v>1</v>
      </c>
      <c r="L292" t="s">
        <v>34</v>
      </c>
      <c r="M292" t="s">
        <v>632</v>
      </c>
      <c r="N292" t="s">
        <v>36</v>
      </c>
      <c r="O292" t="s">
        <v>583</v>
      </c>
      <c r="P292" t="s">
        <v>38</v>
      </c>
      <c r="Q292" t="s">
        <v>633</v>
      </c>
      <c r="R292" t="s">
        <v>40</v>
      </c>
      <c r="S292" t="s">
        <v>634</v>
      </c>
      <c r="T292" t="s">
        <v>243</v>
      </c>
      <c r="U292" t="s">
        <v>43</v>
      </c>
      <c r="V292" t="s">
        <v>635</v>
      </c>
      <c r="W292">
        <v>201</v>
      </c>
      <c r="X292" t="s">
        <v>636</v>
      </c>
      <c r="Y292" t="s">
        <v>637</v>
      </c>
      <c r="Z292" t="s">
        <v>638</v>
      </c>
      <c r="AA292">
        <v>2</v>
      </c>
      <c r="AB292" t="s">
        <v>41</v>
      </c>
      <c r="AC292" t="str">
        <f t="shared" si="68"/>
        <v>1GN</v>
      </c>
      <c r="AD292" s="3">
        <f t="shared" si="69"/>
        <v>360000</v>
      </c>
      <c r="AE292" s="3" t="str">
        <f t="shared" si="67"/>
        <v>360 K</v>
      </c>
      <c r="AF292" t="str">
        <f>SUBSTITUTE(SUBSTITUTE(P292,"±",""),"%"," %")</f>
        <v>5 %</v>
      </c>
      <c r="AG292" t="str">
        <f t="shared" si="72"/>
        <v>134.2 V</v>
      </c>
      <c r="AI292" t="str">
        <f>SUBSTITUTE(LEFT(Q292,FIND("W,",Q292)),"W"," W @ 70 C")</f>
        <v>0.05 W @ 70 C</v>
      </c>
      <c r="AJ292" t="str">
        <f>SUBSTITUTE((SUBSTITUTE(T292,"ppm/°C","")),"/ "," to ")</f>
        <v>±200</v>
      </c>
      <c r="AK292" t="str">
        <f>LEFT(V292,FIND(" ",V292)-1)</f>
        <v>0201</v>
      </c>
      <c r="AL292" t="str">
        <f>SUBSTITUTE(SUBSTITUTE(U292,"°C ~ "," to +"),"°C"," C")</f>
        <v>-55 to +125 C</v>
      </c>
      <c r="AM292" s="2" t="str">
        <f t="shared" si="70"/>
        <v>364</v>
      </c>
      <c r="AN292" t="str">
        <f>IF(AC292="1GN","Grade 1","Grade 0")</f>
        <v>Grade 1</v>
      </c>
      <c r="AO292" s="2" t="str">
        <f t="shared" si="71"/>
        <v>3603</v>
      </c>
      <c r="AQ292" t="s">
        <v>5289</v>
      </c>
      <c r="AR292" t="str">
        <f t="shared" si="73"/>
        <v>ERJ1GNJ364C</v>
      </c>
    </row>
    <row r="293" spans="1:44" x14ac:dyDescent="0.3">
      <c r="A293" t="s">
        <v>28</v>
      </c>
      <c r="B293" t="s">
        <v>628</v>
      </c>
      <c r="C293" t="s">
        <v>1052</v>
      </c>
      <c r="D293" t="s">
        <v>1053</v>
      </c>
      <c r="E293" t="s">
        <v>32</v>
      </c>
      <c r="F293" t="s">
        <v>32</v>
      </c>
      <c r="G293" t="s">
        <v>1054</v>
      </c>
      <c r="H293" s="1">
        <v>14453</v>
      </c>
      <c r="I293">
        <v>0.1</v>
      </c>
      <c r="J293">
        <v>0</v>
      </c>
      <c r="K293">
        <v>1</v>
      </c>
      <c r="L293" t="s">
        <v>34</v>
      </c>
      <c r="M293" t="s">
        <v>632</v>
      </c>
      <c r="N293" t="s">
        <v>36</v>
      </c>
      <c r="O293" t="s">
        <v>587</v>
      </c>
      <c r="P293" t="s">
        <v>38</v>
      </c>
      <c r="Q293" t="s">
        <v>633</v>
      </c>
      <c r="R293" t="s">
        <v>40</v>
      </c>
      <c r="S293" t="s">
        <v>634</v>
      </c>
      <c r="T293" t="s">
        <v>243</v>
      </c>
      <c r="U293" t="s">
        <v>43</v>
      </c>
      <c r="V293" t="s">
        <v>635</v>
      </c>
      <c r="W293">
        <v>201</v>
      </c>
      <c r="X293" t="s">
        <v>636</v>
      </c>
      <c r="Y293" t="s">
        <v>637</v>
      </c>
      <c r="Z293" t="s">
        <v>638</v>
      </c>
      <c r="AA293">
        <v>2</v>
      </c>
      <c r="AB293" t="s">
        <v>41</v>
      </c>
      <c r="AC293" t="str">
        <f t="shared" si="68"/>
        <v>1GN</v>
      </c>
      <c r="AD293" s="3">
        <f t="shared" si="69"/>
        <v>390000</v>
      </c>
      <c r="AE293" s="3" t="str">
        <f t="shared" si="67"/>
        <v>390 K</v>
      </c>
      <c r="AF293" t="str">
        <f>SUBSTITUTE(SUBSTITUTE(P293,"±",""),"%"," %")</f>
        <v>5 %</v>
      </c>
      <c r="AG293" t="str">
        <f t="shared" si="72"/>
        <v>139.6 V</v>
      </c>
      <c r="AI293" t="str">
        <f>SUBSTITUTE(LEFT(Q293,FIND("W,",Q293)),"W"," W @ 70 C")</f>
        <v>0.05 W @ 70 C</v>
      </c>
      <c r="AJ293" t="str">
        <f>SUBSTITUTE((SUBSTITUTE(T293,"ppm/°C","")),"/ "," to ")</f>
        <v>±200</v>
      </c>
      <c r="AK293" t="str">
        <f>LEFT(V293,FIND(" ",V293)-1)</f>
        <v>0201</v>
      </c>
      <c r="AL293" t="str">
        <f>SUBSTITUTE(SUBSTITUTE(U293,"°C ~ "," to +"),"°C"," C")</f>
        <v>-55 to +125 C</v>
      </c>
      <c r="AM293" s="2" t="str">
        <f t="shared" si="70"/>
        <v>394</v>
      </c>
      <c r="AN293" t="str">
        <f>IF(AC293="1GN","Grade 1","Grade 0")</f>
        <v>Grade 1</v>
      </c>
      <c r="AO293" s="2" t="str">
        <f t="shared" si="71"/>
        <v>3903</v>
      </c>
      <c r="AQ293" t="s">
        <v>5289</v>
      </c>
      <c r="AR293" t="str">
        <f t="shared" si="73"/>
        <v>ERJ1GNJ394C</v>
      </c>
    </row>
    <row r="294" spans="1:44" x14ac:dyDescent="0.3">
      <c r="A294" t="s">
        <v>28</v>
      </c>
      <c r="B294" t="s">
        <v>628</v>
      </c>
      <c r="C294" t="s">
        <v>1055</v>
      </c>
      <c r="D294" t="s">
        <v>1056</v>
      </c>
      <c r="E294" t="s">
        <v>32</v>
      </c>
      <c r="F294" t="s">
        <v>32</v>
      </c>
      <c r="G294" t="s">
        <v>1057</v>
      </c>
      <c r="H294">
        <v>780</v>
      </c>
      <c r="I294">
        <v>0.1</v>
      </c>
      <c r="J294">
        <v>0</v>
      </c>
      <c r="K294">
        <v>1</v>
      </c>
      <c r="L294" t="s">
        <v>34</v>
      </c>
      <c r="M294" t="s">
        <v>632</v>
      </c>
      <c r="N294" t="s">
        <v>36</v>
      </c>
      <c r="O294" t="s">
        <v>591</v>
      </c>
      <c r="P294" t="s">
        <v>38</v>
      </c>
      <c r="Q294" t="s">
        <v>633</v>
      </c>
      <c r="R294" t="s">
        <v>40</v>
      </c>
      <c r="S294" t="s">
        <v>634</v>
      </c>
      <c r="T294" t="s">
        <v>243</v>
      </c>
      <c r="U294" t="s">
        <v>43</v>
      </c>
      <c r="V294" t="s">
        <v>635</v>
      </c>
      <c r="W294">
        <v>201</v>
      </c>
      <c r="X294" t="s">
        <v>636</v>
      </c>
      <c r="Y294" t="s">
        <v>637</v>
      </c>
      <c r="Z294" t="s">
        <v>638</v>
      </c>
      <c r="AA294">
        <v>2</v>
      </c>
      <c r="AB294" t="s">
        <v>41</v>
      </c>
      <c r="AC294" t="str">
        <f t="shared" si="68"/>
        <v>1GN</v>
      </c>
      <c r="AD294" s="3">
        <f t="shared" si="69"/>
        <v>430000</v>
      </c>
      <c r="AE294" s="3" t="str">
        <f t="shared" si="67"/>
        <v>430 K</v>
      </c>
      <c r="AF294" t="str">
        <f>SUBSTITUTE(SUBSTITUTE(P294,"±",""),"%"," %")</f>
        <v>5 %</v>
      </c>
      <c r="AG294" t="str">
        <f t="shared" si="72"/>
        <v>146.6 V</v>
      </c>
      <c r="AI294" t="str">
        <f>SUBSTITUTE(LEFT(Q294,FIND("W,",Q294)),"W"," W @ 70 C")</f>
        <v>0.05 W @ 70 C</v>
      </c>
      <c r="AJ294" t="str">
        <f>SUBSTITUTE((SUBSTITUTE(T294,"ppm/°C","")),"/ "," to ")</f>
        <v>±200</v>
      </c>
      <c r="AK294" t="str">
        <f>LEFT(V294,FIND(" ",V294)-1)</f>
        <v>0201</v>
      </c>
      <c r="AL294" t="str">
        <f>SUBSTITUTE(SUBSTITUTE(U294,"°C ~ "," to +"),"°C"," C")</f>
        <v>-55 to +125 C</v>
      </c>
      <c r="AM294" s="2" t="str">
        <f t="shared" si="70"/>
        <v>434</v>
      </c>
      <c r="AN294" t="str">
        <f>IF(AC294="1GN","Grade 1","Grade 0")</f>
        <v>Grade 1</v>
      </c>
      <c r="AO294" s="2" t="str">
        <f t="shared" si="71"/>
        <v>4303</v>
      </c>
      <c r="AQ294" t="s">
        <v>5289</v>
      </c>
      <c r="AR294" t="str">
        <f t="shared" si="73"/>
        <v>ERJ1GNJ434C</v>
      </c>
    </row>
    <row r="295" spans="1:44" x14ac:dyDescent="0.3">
      <c r="A295" t="s">
        <v>28</v>
      </c>
      <c r="B295" t="s">
        <v>628</v>
      </c>
      <c r="C295" t="s">
        <v>1058</v>
      </c>
      <c r="D295" t="s">
        <v>1059</v>
      </c>
      <c r="E295" t="s">
        <v>32</v>
      </c>
      <c r="F295" t="s">
        <v>32</v>
      </c>
      <c r="G295" t="s">
        <v>1060</v>
      </c>
      <c r="H295" s="1">
        <v>94192</v>
      </c>
      <c r="I295">
        <v>0.1</v>
      </c>
      <c r="J295">
        <v>0</v>
      </c>
      <c r="K295">
        <v>1</v>
      </c>
      <c r="L295" t="s">
        <v>34</v>
      </c>
      <c r="M295" t="s">
        <v>632</v>
      </c>
      <c r="N295" t="s">
        <v>36</v>
      </c>
      <c r="O295" t="s">
        <v>595</v>
      </c>
      <c r="P295" t="s">
        <v>38</v>
      </c>
      <c r="Q295" t="s">
        <v>633</v>
      </c>
      <c r="R295" t="s">
        <v>40</v>
      </c>
      <c r="S295" t="s">
        <v>634</v>
      </c>
      <c r="T295" t="s">
        <v>243</v>
      </c>
      <c r="U295" t="s">
        <v>43</v>
      </c>
      <c r="V295" t="s">
        <v>635</v>
      </c>
      <c r="W295">
        <v>201</v>
      </c>
      <c r="X295" t="s">
        <v>636</v>
      </c>
      <c r="Y295" t="s">
        <v>637</v>
      </c>
      <c r="Z295" t="s">
        <v>638</v>
      </c>
      <c r="AA295">
        <v>2</v>
      </c>
      <c r="AB295" t="s">
        <v>41</v>
      </c>
      <c r="AC295" t="str">
        <f t="shared" si="68"/>
        <v>1GN</v>
      </c>
      <c r="AD295" s="3">
        <f t="shared" si="69"/>
        <v>470000</v>
      </c>
      <c r="AE295" s="3" t="str">
        <f t="shared" si="67"/>
        <v>470 K</v>
      </c>
      <c r="AF295" t="str">
        <f>SUBSTITUTE(SUBSTITUTE(P295,"±",""),"%"," %")</f>
        <v>5 %</v>
      </c>
      <c r="AG295" t="str">
        <f t="shared" si="72"/>
        <v>153.3 V</v>
      </c>
      <c r="AI295" t="str">
        <f>SUBSTITUTE(LEFT(Q295,FIND("W,",Q295)),"W"," W @ 70 C")</f>
        <v>0.05 W @ 70 C</v>
      </c>
      <c r="AJ295" t="str">
        <f>SUBSTITUTE((SUBSTITUTE(T295,"ppm/°C","")),"/ "," to ")</f>
        <v>±200</v>
      </c>
      <c r="AK295" t="str">
        <f>LEFT(V295,FIND(" ",V295)-1)</f>
        <v>0201</v>
      </c>
      <c r="AL295" t="str">
        <f>SUBSTITUTE(SUBSTITUTE(U295,"°C ~ "," to +"),"°C"," C")</f>
        <v>-55 to +125 C</v>
      </c>
      <c r="AM295" s="2" t="str">
        <f t="shared" si="70"/>
        <v>474</v>
      </c>
      <c r="AN295" t="str">
        <f>IF(AC295="1GN","Grade 1","Grade 0")</f>
        <v>Grade 1</v>
      </c>
      <c r="AO295" s="2" t="str">
        <f t="shared" si="71"/>
        <v>4703</v>
      </c>
      <c r="AQ295" t="s">
        <v>5289</v>
      </c>
      <c r="AR295" t="str">
        <f t="shared" si="73"/>
        <v>ERJ1GNJ474C</v>
      </c>
    </row>
    <row r="296" spans="1:44" x14ac:dyDescent="0.3">
      <c r="A296" t="s">
        <v>28</v>
      </c>
      <c r="B296" t="s">
        <v>628</v>
      </c>
      <c r="C296" t="s">
        <v>1061</v>
      </c>
      <c r="D296" t="s">
        <v>1062</v>
      </c>
      <c r="E296" t="s">
        <v>32</v>
      </c>
      <c r="F296" t="s">
        <v>32</v>
      </c>
      <c r="G296" t="s">
        <v>1063</v>
      </c>
      <c r="H296" s="1">
        <v>62297</v>
      </c>
      <c r="I296">
        <v>0.1</v>
      </c>
      <c r="J296">
        <v>0</v>
      </c>
      <c r="K296">
        <v>1</v>
      </c>
      <c r="L296" t="s">
        <v>34</v>
      </c>
      <c r="M296" t="s">
        <v>632</v>
      </c>
      <c r="N296" t="s">
        <v>36</v>
      </c>
      <c r="O296" t="s">
        <v>599</v>
      </c>
      <c r="P296" t="s">
        <v>38</v>
      </c>
      <c r="Q296" t="s">
        <v>633</v>
      </c>
      <c r="R296" t="s">
        <v>40</v>
      </c>
      <c r="S296" t="s">
        <v>634</v>
      </c>
      <c r="T296" t="s">
        <v>243</v>
      </c>
      <c r="U296" t="s">
        <v>43</v>
      </c>
      <c r="V296" t="s">
        <v>635</v>
      </c>
      <c r="W296">
        <v>201</v>
      </c>
      <c r="X296" t="s">
        <v>636</v>
      </c>
      <c r="Y296" t="s">
        <v>637</v>
      </c>
      <c r="Z296" t="s">
        <v>638</v>
      </c>
      <c r="AA296">
        <v>2</v>
      </c>
      <c r="AB296" t="s">
        <v>41</v>
      </c>
      <c r="AC296" t="str">
        <f t="shared" si="68"/>
        <v>1GN</v>
      </c>
      <c r="AD296" s="3">
        <f t="shared" si="69"/>
        <v>510000</v>
      </c>
      <c r="AE296" s="3" t="str">
        <f t="shared" si="67"/>
        <v>510 K</v>
      </c>
      <c r="AF296" t="str">
        <f>SUBSTITUTE(SUBSTITUTE(P296,"±",""),"%"," %")</f>
        <v>5 %</v>
      </c>
      <c r="AG296" t="str">
        <f t="shared" si="72"/>
        <v>159.7 V</v>
      </c>
      <c r="AI296" t="str">
        <f>SUBSTITUTE(LEFT(Q296,FIND("W,",Q296)),"W"," W @ 70 C")</f>
        <v>0.05 W @ 70 C</v>
      </c>
      <c r="AJ296" t="str">
        <f>SUBSTITUTE((SUBSTITUTE(T296,"ppm/°C","")),"/ "," to ")</f>
        <v>±200</v>
      </c>
      <c r="AK296" t="str">
        <f>LEFT(V296,FIND(" ",V296)-1)</f>
        <v>0201</v>
      </c>
      <c r="AL296" t="str">
        <f>SUBSTITUTE(SUBSTITUTE(U296,"°C ~ "," to +"),"°C"," C")</f>
        <v>-55 to +125 C</v>
      </c>
      <c r="AM296" s="2" t="str">
        <f t="shared" si="70"/>
        <v>514</v>
      </c>
      <c r="AN296" t="str">
        <f>IF(AC296="1GN","Grade 1","Grade 0")</f>
        <v>Grade 1</v>
      </c>
      <c r="AO296" s="2" t="str">
        <f t="shared" si="71"/>
        <v>5103</v>
      </c>
      <c r="AQ296" t="s">
        <v>5289</v>
      </c>
      <c r="AR296" t="str">
        <f t="shared" si="73"/>
        <v>ERJ1GNJ514C</v>
      </c>
    </row>
    <row r="297" spans="1:44" x14ac:dyDescent="0.3">
      <c r="A297" t="s">
        <v>28</v>
      </c>
      <c r="B297" t="s">
        <v>628</v>
      </c>
      <c r="C297" t="s">
        <v>1064</v>
      </c>
      <c r="D297" t="s">
        <v>1065</v>
      </c>
      <c r="E297" t="s">
        <v>32</v>
      </c>
      <c r="F297" t="s">
        <v>32</v>
      </c>
      <c r="G297" t="s">
        <v>1066</v>
      </c>
      <c r="H297" s="1">
        <v>32118</v>
      </c>
      <c r="I297">
        <v>0.1</v>
      </c>
      <c r="J297">
        <v>0</v>
      </c>
      <c r="K297">
        <v>1</v>
      </c>
      <c r="L297" t="s">
        <v>34</v>
      </c>
      <c r="M297" t="s">
        <v>632</v>
      </c>
      <c r="N297" t="s">
        <v>36</v>
      </c>
      <c r="O297" t="s">
        <v>603</v>
      </c>
      <c r="P297" t="s">
        <v>38</v>
      </c>
      <c r="Q297" t="s">
        <v>633</v>
      </c>
      <c r="R297" t="s">
        <v>40</v>
      </c>
      <c r="S297" t="s">
        <v>634</v>
      </c>
      <c r="T297" t="s">
        <v>243</v>
      </c>
      <c r="U297" t="s">
        <v>43</v>
      </c>
      <c r="V297" t="s">
        <v>635</v>
      </c>
      <c r="W297">
        <v>201</v>
      </c>
      <c r="X297" t="s">
        <v>636</v>
      </c>
      <c r="Y297" t="s">
        <v>637</v>
      </c>
      <c r="Z297" t="s">
        <v>638</v>
      </c>
      <c r="AA297">
        <v>2</v>
      </c>
      <c r="AB297" t="s">
        <v>41</v>
      </c>
      <c r="AC297" t="str">
        <f t="shared" si="68"/>
        <v>1GN</v>
      </c>
      <c r="AD297" s="3">
        <f t="shared" si="69"/>
        <v>560000</v>
      </c>
      <c r="AE297" s="3" t="str">
        <f t="shared" si="67"/>
        <v>560 K</v>
      </c>
      <c r="AF297" t="str">
        <f>SUBSTITUTE(SUBSTITUTE(P297,"±",""),"%"," %")</f>
        <v>5 %</v>
      </c>
      <c r="AG297" t="str">
        <f t="shared" si="72"/>
        <v>167.3 V</v>
      </c>
      <c r="AI297" t="str">
        <f>SUBSTITUTE(LEFT(Q297,FIND("W,",Q297)),"W"," W @ 70 C")</f>
        <v>0.05 W @ 70 C</v>
      </c>
      <c r="AJ297" t="str">
        <f>SUBSTITUTE((SUBSTITUTE(T297,"ppm/°C","")),"/ "," to ")</f>
        <v>±200</v>
      </c>
      <c r="AK297" t="str">
        <f>LEFT(V297,FIND(" ",V297)-1)</f>
        <v>0201</v>
      </c>
      <c r="AL297" t="str">
        <f>SUBSTITUTE(SUBSTITUTE(U297,"°C ~ "," to +"),"°C"," C")</f>
        <v>-55 to +125 C</v>
      </c>
      <c r="AM297" s="2" t="str">
        <f t="shared" si="70"/>
        <v>564</v>
      </c>
      <c r="AN297" t="str">
        <f>IF(AC297="1GN","Grade 1","Grade 0")</f>
        <v>Grade 1</v>
      </c>
      <c r="AO297" s="2" t="str">
        <f t="shared" si="71"/>
        <v>5603</v>
      </c>
      <c r="AQ297" t="s">
        <v>5289</v>
      </c>
      <c r="AR297" t="str">
        <f t="shared" si="73"/>
        <v>ERJ1GNJ564C</v>
      </c>
    </row>
    <row r="298" spans="1:44" x14ac:dyDescent="0.3">
      <c r="A298" t="s">
        <v>28</v>
      </c>
      <c r="B298" t="s">
        <v>628</v>
      </c>
      <c r="C298" t="s">
        <v>1067</v>
      </c>
      <c r="D298" t="s">
        <v>1068</v>
      </c>
      <c r="E298" t="s">
        <v>32</v>
      </c>
      <c r="F298" t="s">
        <v>32</v>
      </c>
      <c r="G298" t="s">
        <v>1069</v>
      </c>
      <c r="H298" s="1">
        <v>69105</v>
      </c>
      <c r="I298">
        <v>0.1</v>
      </c>
      <c r="J298">
        <v>0</v>
      </c>
      <c r="K298">
        <v>1</v>
      </c>
      <c r="L298" t="s">
        <v>34</v>
      </c>
      <c r="M298" t="s">
        <v>632</v>
      </c>
      <c r="N298" t="s">
        <v>36</v>
      </c>
      <c r="O298" t="s">
        <v>607</v>
      </c>
      <c r="P298" t="s">
        <v>38</v>
      </c>
      <c r="Q298" t="s">
        <v>633</v>
      </c>
      <c r="R298" t="s">
        <v>40</v>
      </c>
      <c r="S298" t="s">
        <v>634</v>
      </c>
      <c r="T298" t="s">
        <v>243</v>
      </c>
      <c r="U298" t="s">
        <v>43</v>
      </c>
      <c r="V298" t="s">
        <v>635</v>
      </c>
      <c r="W298">
        <v>201</v>
      </c>
      <c r="X298" t="s">
        <v>636</v>
      </c>
      <c r="Y298" t="s">
        <v>637</v>
      </c>
      <c r="Z298" t="s">
        <v>638</v>
      </c>
      <c r="AA298">
        <v>2</v>
      </c>
      <c r="AB298" t="s">
        <v>41</v>
      </c>
      <c r="AC298" t="str">
        <f t="shared" si="68"/>
        <v>1GN</v>
      </c>
      <c r="AD298" s="3">
        <f t="shared" si="69"/>
        <v>620000</v>
      </c>
      <c r="AE298" s="3" t="str">
        <f t="shared" si="67"/>
        <v>620 K</v>
      </c>
      <c r="AF298" t="str">
        <f>SUBSTITUTE(SUBSTITUTE(P298,"±",""),"%"," %")</f>
        <v>5 %</v>
      </c>
      <c r="AG298" t="str">
        <f t="shared" si="72"/>
        <v>176.1 V</v>
      </c>
      <c r="AI298" t="str">
        <f>SUBSTITUTE(LEFT(Q298,FIND("W,",Q298)),"W"," W @ 70 C")</f>
        <v>0.05 W @ 70 C</v>
      </c>
      <c r="AJ298" t="str">
        <f>SUBSTITUTE((SUBSTITUTE(T298,"ppm/°C","")),"/ "," to ")</f>
        <v>±200</v>
      </c>
      <c r="AK298" t="str">
        <f>LEFT(V298,FIND(" ",V298)-1)</f>
        <v>0201</v>
      </c>
      <c r="AL298" t="str">
        <f>SUBSTITUTE(SUBSTITUTE(U298,"°C ~ "," to +"),"°C"," C")</f>
        <v>-55 to +125 C</v>
      </c>
      <c r="AM298" s="2" t="str">
        <f t="shared" si="70"/>
        <v>624</v>
      </c>
      <c r="AN298" t="str">
        <f>IF(AC298="1GN","Grade 1","Grade 0")</f>
        <v>Grade 1</v>
      </c>
      <c r="AO298" s="2" t="str">
        <f t="shared" si="71"/>
        <v>6203</v>
      </c>
      <c r="AQ298" t="s">
        <v>5289</v>
      </c>
      <c r="AR298" t="str">
        <f t="shared" si="73"/>
        <v>ERJ1GNJ624C</v>
      </c>
    </row>
    <row r="299" spans="1:44" x14ac:dyDescent="0.3">
      <c r="A299" t="s">
        <v>28</v>
      </c>
      <c r="B299" t="s">
        <v>628</v>
      </c>
      <c r="C299" t="s">
        <v>1070</v>
      </c>
      <c r="D299" t="s">
        <v>1071</v>
      </c>
      <c r="E299" t="s">
        <v>32</v>
      </c>
      <c r="F299" t="s">
        <v>32</v>
      </c>
      <c r="G299" t="s">
        <v>1072</v>
      </c>
      <c r="H299" s="1">
        <v>77251</v>
      </c>
      <c r="I299">
        <v>0.1</v>
      </c>
      <c r="J299">
        <v>0</v>
      </c>
      <c r="K299">
        <v>1</v>
      </c>
      <c r="L299" t="s">
        <v>34</v>
      </c>
      <c r="M299" t="s">
        <v>632</v>
      </c>
      <c r="N299" t="s">
        <v>36</v>
      </c>
      <c r="O299" t="s">
        <v>611</v>
      </c>
      <c r="P299" t="s">
        <v>38</v>
      </c>
      <c r="Q299" t="s">
        <v>633</v>
      </c>
      <c r="R299" t="s">
        <v>40</v>
      </c>
      <c r="S299" t="s">
        <v>634</v>
      </c>
      <c r="T299" t="s">
        <v>243</v>
      </c>
      <c r="U299" t="s">
        <v>43</v>
      </c>
      <c r="V299" t="s">
        <v>635</v>
      </c>
      <c r="W299">
        <v>201</v>
      </c>
      <c r="X299" t="s">
        <v>636</v>
      </c>
      <c r="Y299" t="s">
        <v>637</v>
      </c>
      <c r="Z299" t="s">
        <v>638</v>
      </c>
      <c r="AA299">
        <v>2</v>
      </c>
      <c r="AB299" t="s">
        <v>41</v>
      </c>
      <c r="AC299" t="str">
        <f t="shared" si="68"/>
        <v>1GN</v>
      </c>
      <c r="AD299" s="3">
        <f t="shared" si="69"/>
        <v>680000</v>
      </c>
      <c r="AE299" s="3" t="str">
        <f t="shared" si="67"/>
        <v>680 K</v>
      </c>
      <c r="AF299" t="str">
        <f>SUBSTITUTE(SUBSTITUTE(P299,"±",""),"%"," %")</f>
        <v>5 %</v>
      </c>
      <c r="AG299" t="str">
        <f t="shared" si="72"/>
        <v>184.4 V</v>
      </c>
      <c r="AI299" t="str">
        <f>SUBSTITUTE(LEFT(Q299,FIND("W,",Q299)),"W"," W @ 70 C")</f>
        <v>0.05 W @ 70 C</v>
      </c>
      <c r="AJ299" t="str">
        <f>SUBSTITUTE((SUBSTITUTE(T299,"ppm/°C","")),"/ "," to ")</f>
        <v>±200</v>
      </c>
      <c r="AK299" t="str">
        <f>LEFT(V299,FIND(" ",V299)-1)</f>
        <v>0201</v>
      </c>
      <c r="AL299" t="str">
        <f>SUBSTITUTE(SUBSTITUTE(U299,"°C ~ "," to +"),"°C"," C")</f>
        <v>-55 to +125 C</v>
      </c>
      <c r="AM299" s="2" t="str">
        <f t="shared" si="70"/>
        <v>684</v>
      </c>
      <c r="AN299" t="str">
        <f>IF(AC299="1GN","Grade 1","Grade 0")</f>
        <v>Grade 1</v>
      </c>
      <c r="AO299" s="2" t="str">
        <f t="shared" si="71"/>
        <v>6803</v>
      </c>
      <c r="AQ299" t="s">
        <v>5289</v>
      </c>
      <c r="AR299" t="str">
        <f t="shared" si="73"/>
        <v>ERJ1GNJ684C</v>
      </c>
    </row>
    <row r="300" spans="1:44" x14ac:dyDescent="0.3">
      <c r="A300" t="s">
        <v>28</v>
      </c>
      <c r="B300" t="s">
        <v>628</v>
      </c>
      <c r="C300" t="s">
        <v>1073</v>
      </c>
      <c r="D300" t="s">
        <v>1074</v>
      </c>
      <c r="E300" t="s">
        <v>32</v>
      </c>
      <c r="F300" t="s">
        <v>32</v>
      </c>
      <c r="G300" t="s">
        <v>1075</v>
      </c>
      <c r="H300" s="1">
        <v>45415</v>
      </c>
      <c r="I300">
        <v>0.1</v>
      </c>
      <c r="J300">
        <v>0</v>
      </c>
      <c r="K300">
        <v>1</v>
      </c>
      <c r="L300" t="s">
        <v>34</v>
      </c>
      <c r="M300" t="s">
        <v>632</v>
      </c>
      <c r="N300" t="s">
        <v>36</v>
      </c>
      <c r="O300" t="s">
        <v>615</v>
      </c>
      <c r="P300" t="s">
        <v>38</v>
      </c>
      <c r="Q300" t="s">
        <v>633</v>
      </c>
      <c r="R300" t="s">
        <v>40</v>
      </c>
      <c r="S300" t="s">
        <v>634</v>
      </c>
      <c r="T300" t="s">
        <v>243</v>
      </c>
      <c r="U300" t="s">
        <v>43</v>
      </c>
      <c r="V300" t="s">
        <v>635</v>
      </c>
      <c r="W300">
        <v>201</v>
      </c>
      <c r="X300" t="s">
        <v>636</v>
      </c>
      <c r="Y300" t="s">
        <v>637</v>
      </c>
      <c r="Z300" t="s">
        <v>638</v>
      </c>
      <c r="AA300">
        <v>2</v>
      </c>
      <c r="AB300" t="s">
        <v>41</v>
      </c>
      <c r="AC300" t="str">
        <f t="shared" si="68"/>
        <v>1GN</v>
      </c>
      <c r="AD300" s="3">
        <f t="shared" si="69"/>
        <v>750000</v>
      </c>
      <c r="AE300" s="3" t="str">
        <f t="shared" si="67"/>
        <v>750 K</v>
      </c>
      <c r="AF300" t="str">
        <f>SUBSTITUTE(SUBSTITUTE(P300,"±",""),"%"," %")</f>
        <v>5 %</v>
      </c>
      <c r="AG300" t="str">
        <f t="shared" si="72"/>
        <v>193.6 V</v>
      </c>
      <c r="AI300" t="str">
        <f>SUBSTITUTE(LEFT(Q300,FIND("W,",Q300)),"W"," W @ 70 C")</f>
        <v>0.05 W @ 70 C</v>
      </c>
      <c r="AJ300" t="str">
        <f>SUBSTITUTE((SUBSTITUTE(T300,"ppm/°C","")),"/ "," to ")</f>
        <v>±200</v>
      </c>
      <c r="AK300" t="str">
        <f>LEFT(V300,FIND(" ",V300)-1)</f>
        <v>0201</v>
      </c>
      <c r="AL300" t="str">
        <f>SUBSTITUTE(SUBSTITUTE(U300,"°C ~ "," to +"),"°C"," C")</f>
        <v>-55 to +125 C</v>
      </c>
      <c r="AM300" s="2" t="str">
        <f t="shared" si="70"/>
        <v>754</v>
      </c>
      <c r="AN300" t="str">
        <f>IF(AC300="1GN","Grade 1","Grade 0")</f>
        <v>Grade 1</v>
      </c>
      <c r="AO300" s="2" t="str">
        <f t="shared" si="71"/>
        <v>7503</v>
      </c>
      <c r="AQ300" t="s">
        <v>5289</v>
      </c>
      <c r="AR300" t="str">
        <f t="shared" si="73"/>
        <v>ERJ1GNJ754C</v>
      </c>
    </row>
    <row r="301" spans="1:44" x14ac:dyDescent="0.3">
      <c r="A301" t="s">
        <v>28</v>
      </c>
      <c r="B301" t="s">
        <v>628</v>
      </c>
      <c r="C301" t="s">
        <v>1076</v>
      </c>
      <c r="D301" t="s">
        <v>1077</v>
      </c>
      <c r="E301" t="s">
        <v>32</v>
      </c>
      <c r="F301" t="s">
        <v>32</v>
      </c>
      <c r="G301" t="s">
        <v>1078</v>
      </c>
      <c r="H301" s="1">
        <v>83717</v>
      </c>
      <c r="I301">
        <v>0.1</v>
      </c>
      <c r="J301">
        <v>0</v>
      </c>
      <c r="K301">
        <v>1</v>
      </c>
      <c r="L301" t="s">
        <v>34</v>
      </c>
      <c r="M301" t="s">
        <v>632</v>
      </c>
      <c r="N301" t="s">
        <v>36</v>
      </c>
      <c r="O301" t="s">
        <v>619</v>
      </c>
      <c r="P301" t="s">
        <v>38</v>
      </c>
      <c r="Q301" t="s">
        <v>633</v>
      </c>
      <c r="R301" t="s">
        <v>40</v>
      </c>
      <c r="S301" t="s">
        <v>634</v>
      </c>
      <c r="T301" t="s">
        <v>243</v>
      </c>
      <c r="U301" t="s">
        <v>43</v>
      </c>
      <c r="V301" t="s">
        <v>635</v>
      </c>
      <c r="W301">
        <v>201</v>
      </c>
      <c r="X301" t="s">
        <v>636</v>
      </c>
      <c r="Y301" t="s">
        <v>637</v>
      </c>
      <c r="Z301" t="s">
        <v>638</v>
      </c>
      <c r="AA301">
        <v>2</v>
      </c>
      <c r="AB301" t="s">
        <v>41</v>
      </c>
      <c r="AC301" t="str">
        <f t="shared" si="68"/>
        <v>1GN</v>
      </c>
      <c r="AD301" s="3">
        <f t="shared" si="69"/>
        <v>820000</v>
      </c>
      <c r="AE301" s="3" t="str">
        <f t="shared" si="67"/>
        <v>820 K</v>
      </c>
      <c r="AF301" t="str">
        <f>SUBSTITUTE(SUBSTITUTE(P301,"±",""),"%"," %")</f>
        <v>5 %</v>
      </c>
      <c r="AG301" t="str">
        <f t="shared" si="72"/>
        <v>202.5 V</v>
      </c>
      <c r="AI301" t="str">
        <f>SUBSTITUTE(LEFT(Q301,FIND("W,",Q301)),"W"," W @ 70 C")</f>
        <v>0.05 W @ 70 C</v>
      </c>
      <c r="AJ301" t="str">
        <f>SUBSTITUTE((SUBSTITUTE(T301,"ppm/°C","")),"/ "," to ")</f>
        <v>±200</v>
      </c>
      <c r="AK301" t="str">
        <f>LEFT(V301,FIND(" ",V301)-1)</f>
        <v>0201</v>
      </c>
      <c r="AL301" t="str">
        <f>SUBSTITUTE(SUBSTITUTE(U301,"°C ~ "," to +"),"°C"," C")</f>
        <v>-55 to +125 C</v>
      </c>
      <c r="AM301" s="2" t="str">
        <f t="shared" si="70"/>
        <v>824</v>
      </c>
      <c r="AN301" t="str">
        <f>IF(AC301="1GN","Grade 1","Grade 0")</f>
        <v>Grade 1</v>
      </c>
      <c r="AO301" s="2" t="str">
        <f t="shared" si="71"/>
        <v>8203</v>
      </c>
      <c r="AQ301" t="s">
        <v>5289</v>
      </c>
      <c r="AR301" t="str">
        <f t="shared" si="73"/>
        <v>ERJ1GNJ824C</v>
      </c>
    </row>
    <row r="302" spans="1:44" x14ac:dyDescent="0.3">
      <c r="A302" t="s">
        <v>28</v>
      </c>
      <c r="B302" t="s">
        <v>628</v>
      </c>
      <c r="C302" t="s">
        <v>1079</v>
      </c>
      <c r="D302" t="s">
        <v>1080</v>
      </c>
      <c r="E302" t="s">
        <v>32</v>
      </c>
      <c r="F302" t="s">
        <v>32</v>
      </c>
      <c r="G302" t="s">
        <v>1081</v>
      </c>
      <c r="H302" s="1">
        <v>55830</v>
      </c>
      <c r="I302">
        <v>0.1</v>
      </c>
      <c r="J302">
        <v>0</v>
      </c>
      <c r="K302">
        <v>1</v>
      </c>
      <c r="L302" t="s">
        <v>34</v>
      </c>
      <c r="M302" t="s">
        <v>632</v>
      </c>
      <c r="N302" t="s">
        <v>36</v>
      </c>
      <c r="O302" t="s">
        <v>623</v>
      </c>
      <c r="P302" t="s">
        <v>38</v>
      </c>
      <c r="Q302" t="s">
        <v>633</v>
      </c>
      <c r="R302" t="s">
        <v>40</v>
      </c>
      <c r="S302" t="s">
        <v>634</v>
      </c>
      <c r="T302" t="s">
        <v>243</v>
      </c>
      <c r="U302" t="s">
        <v>43</v>
      </c>
      <c r="V302" t="s">
        <v>635</v>
      </c>
      <c r="W302">
        <v>201</v>
      </c>
      <c r="X302" t="s">
        <v>636</v>
      </c>
      <c r="Y302" t="s">
        <v>637</v>
      </c>
      <c r="Z302" t="s">
        <v>638</v>
      </c>
      <c r="AA302">
        <v>2</v>
      </c>
      <c r="AB302" t="s">
        <v>41</v>
      </c>
      <c r="AC302" t="str">
        <f t="shared" si="68"/>
        <v>1GN</v>
      </c>
      <c r="AD302" s="3">
        <f t="shared" si="69"/>
        <v>910000</v>
      </c>
      <c r="AE302" s="3" t="str">
        <f t="shared" si="67"/>
        <v>910 K</v>
      </c>
      <c r="AF302" t="str">
        <f>SUBSTITUTE(SUBSTITUTE(P302,"±",""),"%"," %")</f>
        <v>5 %</v>
      </c>
      <c r="AG302" t="str">
        <f t="shared" si="72"/>
        <v>213.3 V</v>
      </c>
      <c r="AI302" t="str">
        <f>SUBSTITUTE(LEFT(Q302,FIND("W,",Q302)),"W"," W @ 70 C")</f>
        <v>0.05 W @ 70 C</v>
      </c>
      <c r="AJ302" t="str">
        <f>SUBSTITUTE((SUBSTITUTE(T302,"ppm/°C","")),"/ "," to ")</f>
        <v>±200</v>
      </c>
      <c r="AK302" t="str">
        <f>LEFT(V302,FIND(" ",V302)-1)</f>
        <v>0201</v>
      </c>
      <c r="AL302" t="str">
        <f>SUBSTITUTE(SUBSTITUTE(U302,"°C ~ "," to +"),"°C"," C")</f>
        <v>-55 to +125 C</v>
      </c>
      <c r="AM302" s="2" t="str">
        <f t="shared" si="70"/>
        <v>914</v>
      </c>
      <c r="AN302" t="str">
        <f>IF(AC302="1GN","Grade 1","Grade 0")</f>
        <v>Grade 1</v>
      </c>
      <c r="AO302" s="2" t="str">
        <f t="shared" si="71"/>
        <v>9103</v>
      </c>
      <c r="AQ302" t="s">
        <v>5289</v>
      </c>
      <c r="AR302" t="str">
        <f t="shared" si="73"/>
        <v>ERJ1GNJ914C</v>
      </c>
    </row>
    <row r="303" spans="1:44" x14ac:dyDescent="0.3">
      <c r="A303" t="s">
        <v>28</v>
      </c>
      <c r="B303" t="s">
        <v>628</v>
      </c>
      <c r="C303" t="s">
        <v>1082</v>
      </c>
      <c r="D303" t="s">
        <v>1083</v>
      </c>
      <c r="E303" t="s">
        <v>32</v>
      </c>
      <c r="F303" t="s">
        <v>32</v>
      </c>
      <c r="G303" t="s">
        <v>1084</v>
      </c>
      <c r="H303" s="1">
        <v>122429</v>
      </c>
      <c r="I303">
        <v>0.1</v>
      </c>
      <c r="J303">
        <v>0</v>
      </c>
      <c r="K303">
        <v>1</v>
      </c>
      <c r="L303" t="s">
        <v>34</v>
      </c>
      <c r="M303" t="s">
        <v>632</v>
      </c>
      <c r="N303" t="s">
        <v>36</v>
      </c>
      <c r="O303" t="s">
        <v>627</v>
      </c>
      <c r="P303" t="s">
        <v>38</v>
      </c>
      <c r="Q303" t="s">
        <v>633</v>
      </c>
      <c r="R303" t="s">
        <v>40</v>
      </c>
      <c r="S303" t="s">
        <v>634</v>
      </c>
      <c r="T303" t="s">
        <v>243</v>
      </c>
      <c r="U303" t="s">
        <v>43</v>
      </c>
      <c r="V303" t="s">
        <v>635</v>
      </c>
      <c r="W303">
        <v>201</v>
      </c>
      <c r="X303" t="s">
        <v>636</v>
      </c>
      <c r="Y303" t="s">
        <v>637</v>
      </c>
      <c r="Z303" t="s">
        <v>638</v>
      </c>
      <c r="AA303">
        <v>2</v>
      </c>
      <c r="AB303" t="s">
        <v>41</v>
      </c>
      <c r="AC303" t="str">
        <f t="shared" si="68"/>
        <v>1GN</v>
      </c>
      <c r="AD303" s="3">
        <f t="shared" si="69"/>
        <v>1000000</v>
      </c>
      <c r="AE303" s="3" t="str">
        <f t="shared" si="67"/>
        <v>1 M</v>
      </c>
      <c r="AF303" t="str">
        <f>SUBSTITUTE(SUBSTITUTE(P303,"±",""),"%"," %")</f>
        <v>5 %</v>
      </c>
      <c r="AG303" t="str">
        <f t="shared" si="72"/>
        <v>223.6 V</v>
      </c>
      <c r="AI303" t="str">
        <f>SUBSTITUTE(LEFT(Q303,FIND("W,",Q303)),"W"," W @ 70 C")</f>
        <v>0.05 W @ 70 C</v>
      </c>
      <c r="AJ303" t="str">
        <f>SUBSTITUTE((SUBSTITUTE(T303,"ppm/°C","")),"/ "," to ")</f>
        <v>±200</v>
      </c>
      <c r="AK303" t="str">
        <f>LEFT(V303,FIND(" ",V303)-1)</f>
        <v>0201</v>
      </c>
      <c r="AL303" t="str">
        <f>SUBSTITUTE(SUBSTITUTE(U303,"°C ~ "," to +"),"°C"," C")</f>
        <v>-55 to +125 C</v>
      </c>
      <c r="AM303" s="2" t="str">
        <f t="shared" si="70"/>
        <v>105</v>
      </c>
      <c r="AN303" t="str">
        <f>IF(AC303="1GN","Grade 1","Grade 0")</f>
        <v>Grade 1</v>
      </c>
      <c r="AO303" s="2" t="str">
        <f t="shared" si="71"/>
        <v>1004</v>
      </c>
      <c r="AQ303" t="s">
        <v>5289</v>
      </c>
      <c r="AR303" t="str">
        <f t="shared" si="73"/>
        <v>ERJ1GNJ105C</v>
      </c>
    </row>
    <row r="304" spans="1:44" x14ac:dyDescent="0.3">
      <c r="A304" t="s">
        <v>28</v>
      </c>
      <c r="B304" t="s">
        <v>628</v>
      </c>
      <c r="C304" t="s">
        <v>1085</v>
      </c>
      <c r="D304" t="s">
        <v>1086</v>
      </c>
      <c r="E304" t="s">
        <v>32</v>
      </c>
      <c r="F304" t="s">
        <v>32</v>
      </c>
      <c r="G304" t="s">
        <v>1087</v>
      </c>
      <c r="H304" s="1">
        <v>52089</v>
      </c>
      <c r="I304">
        <v>0.1</v>
      </c>
      <c r="J304">
        <v>0</v>
      </c>
      <c r="K304">
        <v>1</v>
      </c>
      <c r="L304" t="s">
        <v>34</v>
      </c>
      <c r="M304" t="s">
        <v>632</v>
      </c>
      <c r="N304" t="s">
        <v>36</v>
      </c>
      <c r="O304" t="s">
        <v>1088</v>
      </c>
      <c r="P304" t="s">
        <v>38</v>
      </c>
      <c r="Q304" t="s">
        <v>633</v>
      </c>
      <c r="R304" t="s">
        <v>40</v>
      </c>
      <c r="S304" t="s">
        <v>634</v>
      </c>
      <c r="T304" t="s">
        <v>1089</v>
      </c>
      <c r="U304" t="s">
        <v>43</v>
      </c>
      <c r="V304" t="s">
        <v>635</v>
      </c>
      <c r="W304">
        <v>201</v>
      </c>
      <c r="X304" t="s">
        <v>636</v>
      </c>
      <c r="Y304" t="s">
        <v>637</v>
      </c>
      <c r="Z304" t="s">
        <v>638</v>
      </c>
      <c r="AA304">
        <v>2</v>
      </c>
      <c r="AB304" t="s">
        <v>41</v>
      </c>
      <c r="AC304" t="str">
        <f t="shared" si="68"/>
        <v>1GN</v>
      </c>
      <c r="AD304" s="3">
        <f t="shared" si="69"/>
        <v>1100000</v>
      </c>
      <c r="AE304" s="3" t="str">
        <f t="shared" si="67"/>
        <v>1.1 M</v>
      </c>
      <c r="AF304" t="str">
        <f>SUBSTITUTE(SUBSTITUTE(P304,"±",""),"%"," %")</f>
        <v>5 %</v>
      </c>
      <c r="AG304" t="str">
        <f t="shared" si="72"/>
        <v>234.5 V</v>
      </c>
      <c r="AI304" t="str">
        <f>SUBSTITUTE(LEFT(Q304,FIND("W,",Q304)),"W"," W @ 70 C")</f>
        <v>0.05 W @ 70 C</v>
      </c>
      <c r="AJ304" t="str">
        <f>SUBSTITUTE((SUBSTITUTE(T304,"ppm/°C","")),"/ "," to ")</f>
        <v>-400 to +150</v>
      </c>
      <c r="AK304" t="str">
        <f>LEFT(V304,FIND(" ",V304)-1)</f>
        <v>0201</v>
      </c>
      <c r="AL304" t="str">
        <f>SUBSTITUTE(SUBSTITUTE(U304,"°C ~ "," to +"),"°C"," C")</f>
        <v>-55 to +125 C</v>
      </c>
      <c r="AM304" s="2" t="str">
        <f t="shared" si="70"/>
        <v>115</v>
      </c>
      <c r="AN304" t="str">
        <f>IF(AC304="1GN","Grade 1","Grade 0")</f>
        <v>Grade 1</v>
      </c>
      <c r="AO304" s="2" t="str">
        <f t="shared" si="71"/>
        <v>1104</v>
      </c>
      <c r="AQ304" t="s">
        <v>5289</v>
      </c>
      <c r="AR304" t="str">
        <f t="shared" si="73"/>
        <v>ERJ1GNJ115C</v>
      </c>
    </row>
    <row r="305" spans="1:44" x14ac:dyDescent="0.3">
      <c r="A305" t="s">
        <v>28</v>
      </c>
      <c r="B305" t="s">
        <v>628</v>
      </c>
      <c r="C305" t="s">
        <v>1090</v>
      </c>
      <c r="D305" t="s">
        <v>1091</v>
      </c>
      <c r="E305" t="s">
        <v>32</v>
      </c>
      <c r="F305" t="s">
        <v>32</v>
      </c>
      <c r="G305" t="s">
        <v>1092</v>
      </c>
      <c r="H305">
        <v>0</v>
      </c>
      <c r="I305">
        <v>0.1</v>
      </c>
      <c r="J305">
        <v>0</v>
      </c>
      <c r="K305">
        <v>1</v>
      </c>
      <c r="L305" t="s">
        <v>34</v>
      </c>
      <c r="M305" t="s">
        <v>632</v>
      </c>
      <c r="N305" t="s">
        <v>36</v>
      </c>
      <c r="O305" t="s">
        <v>1093</v>
      </c>
      <c r="P305" t="s">
        <v>38</v>
      </c>
      <c r="Q305" t="s">
        <v>633</v>
      </c>
      <c r="R305" t="s">
        <v>40</v>
      </c>
      <c r="S305" t="s">
        <v>634</v>
      </c>
      <c r="T305" t="s">
        <v>1089</v>
      </c>
      <c r="U305" t="s">
        <v>43</v>
      </c>
      <c r="V305" t="s">
        <v>635</v>
      </c>
      <c r="W305">
        <v>201</v>
      </c>
      <c r="X305" t="s">
        <v>636</v>
      </c>
      <c r="Y305" t="s">
        <v>637</v>
      </c>
      <c r="Z305" t="s">
        <v>638</v>
      </c>
      <c r="AA305">
        <v>2</v>
      </c>
      <c r="AB305" t="s">
        <v>41</v>
      </c>
      <c r="AC305" t="str">
        <f t="shared" si="68"/>
        <v>1GN</v>
      </c>
      <c r="AD305" s="3">
        <f t="shared" si="69"/>
        <v>1200000</v>
      </c>
      <c r="AE305" s="3" t="str">
        <f t="shared" si="67"/>
        <v>1.2 M</v>
      </c>
      <c r="AF305" t="str">
        <f>SUBSTITUTE(SUBSTITUTE(P305,"±",""),"%"," %")</f>
        <v>5 %</v>
      </c>
      <c r="AG305" t="str">
        <f t="shared" si="72"/>
        <v>244.9 V</v>
      </c>
      <c r="AI305" t="str">
        <f>SUBSTITUTE(LEFT(Q305,FIND("W,",Q305)),"W"," W @ 70 C")</f>
        <v>0.05 W @ 70 C</v>
      </c>
      <c r="AJ305" t="str">
        <f>SUBSTITUTE((SUBSTITUTE(T305,"ppm/°C","")),"/ "," to ")</f>
        <v>-400 to +150</v>
      </c>
      <c r="AK305" t="str">
        <f>LEFT(V305,FIND(" ",V305)-1)</f>
        <v>0201</v>
      </c>
      <c r="AL305" t="str">
        <f>SUBSTITUTE(SUBSTITUTE(U305,"°C ~ "," to +"),"°C"," C")</f>
        <v>-55 to +125 C</v>
      </c>
      <c r="AM305" s="2" t="str">
        <f t="shared" si="70"/>
        <v>125</v>
      </c>
      <c r="AN305" t="str">
        <f>IF(AC305="1GN","Grade 1","Grade 0")</f>
        <v>Grade 1</v>
      </c>
      <c r="AO305" s="2" t="str">
        <f t="shared" si="71"/>
        <v>1204</v>
      </c>
      <c r="AQ305" t="s">
        <v>5289</v>
      </c>
      <c r="AR305" t="str">
        <f t="shared" si="73"/>
        <v>ERJ1GNJ125C</v>
      </c>
    </row>
    <row r="306" spans="1:44" x14ac:dyDescent="0.3">
      <c r="A306" t="s">
        <v>28</v>
      </c>
      <c r="B306" t="s">
        <v>628</v>
      </c>
      <c r="C306" t="s">
        <v>1094</v>
      </c>
      <c r="D306" t="s">
        <v>1095</v>
      </c>
      <c r="E306" t="s">
        <v>32</v>
      </c>
      <c r="F306" t="s">
        <v>32</v>
      </c>
      <c r="G306" t="s">
        <v>1096</v>
      </c>
      <c r="H306" s="1">
        <v>13250</v>
      </c>
      <c r="I306">
        <v>0.1</v>
      </c>
      <c r="J306">
        <v>0</v>
      </c>
      <c r="K306">
        <v>1</v>
      </c>
      <c r="L306" t="s">
        <v>34</v>
      </c>
      <c r="M306" t="s">
        <v>632</v>
      </c>
      <c r="N306" t="s">
        <v>36</v>
      </c>
      <c r="O306" t="s">
        <v>1097</v>
      </c>
      <c r="P306" t="s">
        <v>38</v>
      </c>
      <c r="Q306" t="s">
        <v>633</v>
      </c>
      <c r="R306" t="s">
        <v>40</v>
      </c>
      <c r="S306" t="s">
        <v>634</v>
      </c>
      <c r="T306" t="s">
        <v>1089</v>
      </c>
      <c r="U306" t="s">
        <v>43</v>
      </c>
      <c r="V306" t="s">
        <v>635</v>
      </c>
      <c r="W306">
        <v>201</v>
      </c>
      <c r="X306" t="s">
        <v>636</v>
      </c>
      <c r="Y306" t="s">
        <v>637</v>
      </c>
      <c r="Z306" t="s">
        <v>638</v>
      </c>
      <c r="AA306">
        <v>2</v>
      </c>
      <c r="AB306" t="s">
        <v>41</v>
      </c>
      <c r="AC306" t="str">
        <f t="shared" si="68"/>
        <v>1GN</v>
      </c>
      <c r="AD306" s="3">
        <f t="shared" si="69"/>
        <v>1300000</v>
      </c>
      <c r="AE306" s="3" t="str">
        <f t="shared" si="67"/>
        <v>1.3 M</v>
      </c>
      <c r="AF306" t="str">
        <f>SUBSTITUTE(SUBSTITUTE(P306,"±",""),"%"," %")</f>
        <v>5 %</v>
      </c>
      <c r="AG306" t="str">
        <f t="shared" si="72"/>
        <v>255 V</v>
      </c>
      <c r="AI306" t="str">
        <f>SUBSTITUTE(LEFT(Q306,FIND("W,",Q306)),"W"," W @ 70 C")</f>
        <v>0.05 W @ 70 C</v>
      </c>
      <c r="AJ306" t="str">
        <f>SUBSTITUTE((SUBSTITUTE(T306,"ppm/°C","")),"/ "," to ")</f>
        <v>-400 to +150</v>
      </c>
      <c r="AK306" t="str">
        <f>LEFT(V306,FIND(" ",V306)-1)</f>
        <v>0201</v>
      </c>
      <c r="AL306" t="str">
        <f>SUBSTITUTE(SUBSTITUTE(U306,"°C ~ "," to +"),"°C"," C")</f>
        <v>-55 to +125 C</v>
      </c>
      <c r="AM306" s="2" t="str">
        <f t="shared" si="70"/>
        <v>135</v>
      </c>
      <c r="AN306" t="str">
        <f>IF(AC306="1GN","Grade 1","Grade 0")</f>
        <v>Grade 1</v>
      </c>
      <c r="AO306" s="2" t="str">
        <f t="shared" si="71"/>
        <v>1304</v>
      </c>
      <c r="AQ306" t="s">
        <v>5289</v>
      </c>
      <c r="AR306" t="str">
        <f t="shared" si="73"/>
        <v>ERJ1GNJ135C</v>
      </c>
    </row>
    <row r="307" spans="1:44" x14ac:dyDescent="0.3">
      <c r="A307" t="s">
        <v>28</v>
      </c>
      <c r="B307" t="s">
        <v>628</v>
      </c>
      <c r="C307" t="s">
        <v>1098</v>
      </c>
      <c r="D307" t="s">
        <v>1099</v>
      </c>
      <c r="E307" t="s">
        <v>32</v>
      </c>
      <c r="F307" t="s">
        <v>32</v>
      </c>
      <c r="G307" t="s">
        <v>1100</v>
      </c>
      <c r="H307" s="1">
        <v>53491</v>
      </c>
      <c r="I307">
        <v>0.1</v>
      </c>
      <c r="J307">
        <v>0</v>
      </c>
      <c r="K307">
        <v>1</v>
      </c>
      <c r="L307" t="s">
        <v>34</v>
      </c>
      <c r="M307" t="s">
        <v>632</v>
      </c>
      <c r="N307" t="s">
        <v>36</v>
      </c>
      <c r="O307" t="s">
        <v>1101</v>
      </c>
      <c r="P307" t="s">
        <v>38</v>
      </c>
      <c r="Q307" t="s">
        <v>633</v>
      </c>
      <c r="R307" t="s">
        <v>40</v>
      </c>
      <c r="S307" t="s">
        <v>634</v>
      </c>
      <c r="T307" t="s">
        <v>1089</v>
      </c>
      <c r="U307" t="s">
        <v>43</v>
      </c>
      <c r="V307" t="s">
        <v>635</v>
      </c>
      <c r="W307">
        <v>201</v>
      </c>
      <c r="X307" t="s">
        <v>636</v>
      </c>
      <c r="Y307" t="s">
        <v>637</v>
      </c>
      <c r="Z307" t="s">
        <v>638</v>
      </c>
      <c r="AA307">
        <v>2</v>
      </c>
      <c r="AB307" t="s">
        <v>41</v>
      </c>
      <c r="AC307" t="str">
        <f t="shared" si="68"/>
        <v>1GN</v>
      </c>
      <c r="AD307" s="3">
        <f t="shared" si="69"/>
        <v>1500000</v>
      </c>
      <c r="AE307" s="3" t="str">
        <f t="shared" si="67"/>
        <v>1.5 M</v>
      </c>
      <c r="AF307" t="str">
        <f>SUBSTITUTE(SUBSTITUTE(P307,"±",""),"%"," %")</f>
        <v>5 %</v>
      </c>
      <c r="AG307" t="str">
        <f t="shared" si="72"/>
        <v>273.9 V</v>
      </c>
      <c r="AI307" t="str">
        <f>SUBSTITUTE(LEFT(Q307,FIND("W,",Q307)),"W"," W @ 70 C")</f>
        <v>0.05 W @ 70 C</v>
      </c>
      <c r="AJ307" t="str">
        <f>SUBSTITUTE((SUBSTITUTE(T307,"ppm/°C","")),"/ "," to ")</f>
        <v>-400 to +150</v>
      </c>
      <c r="AK307" t="str">
        <f>LEFT(V307,FIND(" ",V307)-1)</f>
        <v>0201</v>
      </c>
      <c r="AL307" t="str">
        <f>SUBSTITUTE(SUBSTITUTE(U307,"°C ~ "," to +"),"°C"," C")</f>
        <v>-55 to +125 C</v>
      </c>
      <c r="AM307" s="2" t="str">
        <f t="shared" si="70"/>
        <v>155</v>
      </c>
      <c r="AN307" t="str">
        <f>IF(AC307="1GN","Grade 1","Grade 0")</f>
        <v>Grade 1</v>
      </c>
      <c r="AO307" s="2" t="str">
        <f t="shared" si="71"/>
        <v>1504</v>
      </c>
      <c r="AQ307" t="s">
        <v>5289</v>
      </c>
      <c r="AR307" t="str">
        <f t="shared" si="73"/>
        <v>ERJ1GNJ155C</v>
      </c>
    </row>
    <row r="308" spans="1:44" x14ac:dyDescent="0.3">
      <c r="A308" t="s">
        <v>28</v>
      </c>
      <c r="B308" t="s">
        <v>628</v>
      </c>
      <c r="C308" t="s">
        <v>1102</v>
      </c>
      <c r="D308" t="s">
        <v>1103</v>
      </c>
      <c r="E308" t="s">
        <v>32</v>
      </c>
      <c r="F308" t="s">
        <v>32</v>
      </c>
      <c r="G308" t="s">
        <v>1104</v>
      </c>
      <c r="H308" s="1">
        <v>34503</v>
      </c>
      <c r="I308">
        <v>0.1</v>
      </c>
      <c r="J308">
        <v>0</v>
      </c>
      <c r="K308">
        <v>1</v>
      </c>
      <c r="L308" t="s">
        <v>34</v>
      </c>
      <c r="M308" t="s">
        <v>632</v>
      </c>
      <c r="N308" t="s">
        <v>36</v>
      </c>
      <c r="O308" t="s">
        <v>1105</v>
      </c>
      <c r="P308" t="s">
        <v>38</v>
      </c>
      <c r="Q308" t="s">
        <v>633</v>
      </c>
      <c r="R308" t="s">
        <v>40</v>
      </c>
      <c r="S308" t="s">
        <v>634</v>
      </c>
      <c r="T308" t="s">
        <v>1089</v>
      </c>
      <c r="U308" t="s">
        <v>43</v>
      </c>
      <c r="V308" t="s">
        <v>635</v>
      </c>
      <c r="W308">
        <v>201</v>
      </c>
      <c r="X308" t="s">
        <v>636</v>
      </c>
      <c r="Y308" t="s">
        <v>637</v>
      </c>
      <c r="Z308" t="s">
        <v>638</v>
      </c>
      <c r="AA308">
        <v>2</v>
      </c>
      <c r="AB308" t="s">
        <v>41</v>
      </c>
      <c r="AC308" t="str">
        <f t="shared" si="68"/>
        <v>1GN</v>
      </c>
      <c r="AD308" s="3">
        <f t="shared" si="69"/>
        <v>1600000</v>
      </c>
      <c r="AE308" s="3" t="str">
        <f t="shared" si="67"/>
        <v>1.6 M</v>
      </c>
      <c r="AF308" t="str">
        <f>SUBSTITUTE(SUBSTITUTE(P308,"±",""),"%"," %")</f>
        <v>5 %</v>
      </c>
      <c r="AG308" t="str">
        <f t="shared" si="72"/>
        <v>282.8 V</v>
      </c>
      <c r="AI308" t="str">
        <f>SUBSTITUTE(LEFT(Q308,FIND("W,",Q308)),"W"," W @ 70 C")</f>
        <v>0.05 W @ 70 C</v>
      </c>
      <c r="AJ308" t="str">
        <f>SUBSTITUTE((SUBSTITUTE(T308,"ppm/°C","")),"/ "," to ")</f>
        <v>-400 to +150</v>
      </c>
      <c r="AK308" t="str">
        <f>LEFT(V308,FIND(" ",V308)-1)</f>
        <v>0201</v>
      </c>
      <c r="AL308" t="str">
        <f>SUBSTITUTE(SUBSTITUTE(U308,"°C ~ "," to +"),"°C"," C")</f>
        <v>-55 to +125 C</v>
      </c>
      <c r="AM308" s="2" t="str">
        <f t="shared" si="70"/>
        <v>165</v>
      </c>
      <c r="AN308" t="str">
        <f>IF(AC308="1GN","Grade 1","Grade 0")</f>
        <v>Grade 1</v>
      </c>
      <c r="AO308" s="2" t="str">
        <f t="shared" si="71"/>
        <v>1604</v>
      </c>
      <c r="AQ308" t="s">
        <v>5289</v>
      </c>
      <c r="AR308" t="str">
        <f t="shared" si="73"/>
        <v>ERJ1GNJ165C</v>
      </c>
    </row>
    <row r="309" spans="1:44" x14ac:dyDescent="0.3">
      <c r="A309" t="s">
        <v>28</v>
      </c>
      <c r="B309" t="s">
        <v>628</v>
      </c>
      <c r="C309" t="s">
        <v>1106</v>
      </c>
      <c r="D309" t="s">
        <v>1107</v>
      </c>
      <c r="E309" t="s">
        <v>32</v>
      </c>
      <c r="F309" t="s">
        <v>32</v>
      </c>
      <c r="G309" t="s">
        <v>1108</v>
      </c>
      <c r="H309" s="1">
        <v>123176</v>
      </c>
      <c r="I309">
        <v>0.1</v>
      </c>
      <c r="J309">
        <v>0</v>
      </c>
      <c r="K309">
        <v>1</v>
      </c>
      <c r="L309" t="s">
        <v>34</v>
      </c>
      <c r="M309" t="s">
        <v>632</v>
      </c>
      <c r="N309" t="s">
        <v>36</v>
      </c>
      <c r="O309" t="s">
        <v>1109</v>
      </c>
      <c r="P309" t="s">
        <v>38</v>
      </c>
      <c r="Q309" t="s">
        <v>633</v>
      </c>
      <c r="R309" t="s">
        <v>40</v>
      </c>
      <c r="S309" t="s">
        <v>634</v>
      </c>
      <c r="T309" t="s">
        <v>1089</v>
      </c>
      <c r="U309" t="s">
        <v>43</v>
      </c>
      <c r="V309" t="s">
        <v>635</v>
      </c>
      <c r="W309">
        <v>201</v>
      </c>
      <c r="X309" t="s">
        <v>636</v>
      </c>
      <c r="Y309" t="s">
        <v>637</v>
      </c>
      <c r="Z309" t="s">
        <v>638</v>
      </c>
      <c r="AA309">
        <v>2</v>
      </c>
      <c r="AB309" t="s">
        <v>41</v>
      </c>
      <c r="AC309" t="str">
        <f t="shared" si="68"/>
        <v>1GN</v>
      </c>
      <c r="AD309" s="3">
        <f t="shared" si="69"/>
        <v>1800000</v>
      </c>
      <c r="AE309" s="3" t="str">
        <f t="shared" si="67"/>
        <v>1.8 M</v>
      </c>
      <c r="AF309" t="str">
        <f>SUBSTITUTE(SUBSTITUTE(P309,"±",""),"%"," %")</f>
        <v>5 %</v>
      </c>
      <c r="AG309" t="str">
        <f t="shared" si="72"/>
        <v>300 V</v>
      </c>
      <c r="AI309" t="str">
        <f>SUBSTITUTE(LEFT(Q309,FIND("W,",Q309)),"W"," W @ 70 C")</f>
        <v>0.05 W @ 70 C</v>
      </c>
      <c r="AJ309" t="str">
        <f>SUBSTITUTE((SUBSTITUTE(T309,"ppm/°C","")),"/ "," to ")</f>
        <v>-400 to +150</v>
      </c>
      <c r="AK309" t="str">
        <f>LEFT(V309,FIND(" ",V309)-1)</f>
        <v>0201</v>
      </c>
      <c r="AL309" t="str">
        <f>SUBSTITUTE(SUBSTITUTE(U309,"°C ~ "," to +"),"°C"," C")</f>
        <v>-55 to +125 C</v>
      </c>
      <c r="AM309" s="2" t="str">
        <f t="shared" si="70"/>
        <v>185</v>
      </c>
      <c r="AN309" t="str">
        <f>IF(AC309="1GN","Grade 1","Grade 0")</f>
        <v>Grade 1</v>
      </c>
      <c r="AO309" s="2" t="str">
        <f t="shared" si="71"/>
        <v>1804</v>
      </c>
      <c r="AQ309" t="s">
        <v>5289</v>
      </c>
      <c r="AR309" t="str">
        <f t="shared" si="73"/>
        <v>ERJ1GNJ185C</v>
      </c>
    </row>
    <row r="310" spans="1:44" x14ac:dyDescent="0.3">
      <c r="A310" t="s">
        <v>28</v>
      </c>
      <c r="B310" t="s">
        <v>628</v>
      </c>
      <c r="C310" t="s">
        <v>1110</v>
      </c>
      <c r="D310" t="s">
        <v>1111</v>
      </c>
      <c r="E310" t="s">
        <v>32</v>
      </c>
      <c r="F310" t="s">
        <v>32</v>
      </c>
      <c r="G310" t="s">
        <v>1112</v>
      </c>
      <c r="H310" s="1">
        <v>118626</v>
      </c>
      <c r="I310">
        <v>0.1</v>
      </c>
      <c r="J310">
        <v>0</v>
      </c>
      <c r="K310">
        <v>1</v>
      </c>
      <c r="L310" t="s">
        <v>34</v>
      </c>
      <c r="M310" t="s">
        <v>632</v>
      </c>
      <c r="N310" t="s">
        <v>36</v>
      </c>
      <c r="O310" t="s">
        <v>1113</v>
      </c>
      <c r="P310" t="s">
        <v>38</v>
      </c>
      <c r="Q310" t="s">
        <v>633</v>
      </c>
      <c r="R310" t="s">
        <v>40</v>
      </c>
      <c r="S310" t="s">
        <v>634</v>
      </c>
      <c r="T310" t="s">
        <v>1089</v>
      </c>
      <c r="U310" t="s">
        <v>43</v>
      </c>
      <c r="V310" t="s">
        <v>635</v>
      </c>
      <c r="W310">
        <v>201</v>
      </c>
      <c r="X310" t="s">
        <v>636</v>
      </c>
      <c r="Y310" t="s">
        <v>637</v>
      </c>
      <c r="Z310" t="s">
        <v>638</v>
      </c>
      <c r="AA310">
        <v>2</v>
      </c>
      <c r="AB310" t="s">
        <v>41</v>
      </c>
      <c r="AC310" t="str">
        <f t="shared" si="68"/>
        <v>1GN</v>
      </c>
      <c r="AD310" s="3">
        <f t="shared" si="69"/>
        <v>2000000</v>
      </c>
      <c r="AE310" s="3" t="str">
        <f t="shared" si="67"/>
        <v>2 M</v>
      </c>
      <c r="AF310" t="str">
        <f>SUBSTITUTE(SUBSTITUTE(P310,"±",""),"%"," %")</f>
        <v>5 %</v>
      </c>
      <c r="AG310" t="str">
        <f t="shared" si="72"/>
        <v>316.2 V</v>
      </c>
      <c r="AI310" t="str">
        <f>SUBSTITUTE(LEFT(Q310,FIND("W,",Q310)),"W"," W @ 70 C")</f>
        <v>0.05 W @ 70 C</v>
      </c>
      <c r="AJ310" t="str">
        <f>SUBSTITUTE((SUBSTITUTE(T310,"ppm/°C","")),"/ "," to ")</f>
        <v>-400 to +150</v>
      </c>
      <c r="AK310" t="str">
        <f>LEFT(V310,FIND(" ",V310)-1)</f>
        <v>0201</v>
      </c>
      <c r="AL310" t="str">
        <f>SUBSTITUTE(SUBSTITUTE(U310,"°C ~ "," to +"),"°C"," C")</f>
        <v>-55 to +125 C</v>
      </c>
      <c r="AM310" s="2" t="str">
        <f t="shared" si="70"/>
        <v>205</v>
      </c>
      <c r="AN310" t="str">
        <f>IF(AC310="1GN","Grade 1","Grade 0")</f>
        <v>Grade 1</v>
      </c>
      <c r="AO310" s="2" t="str">
        <f t="shared" si="71"/>
        <v>2004</v>
      </c>
      <c r="AQ310" t="s">
        <v>5289</v>
      </c>
      <c r="AR310" t="str">
        <f t="shared" si="73"/>
        <v>ERJ1GNJ205C</v>
      </c>
    </row>
    <row r="311" spans="1:44" x14ac:dyDescent="0.3">
      <c r="A311" t="s">
        <v>28</v>
      </c>
      <c r="B311" t="s">
        <v>628</v>
      </c>
      <c r="C311" t="s">
        <v>1114</v>
      </c>
      <c r="D311" t="s">
        <v>1115</v>
      </c>
      <c r="E311" t="s">
        <v>32</v>
      </c>
      <c r="F311" t="s">
        <v>32</v>
      </c>
      <c r="G311" t="s">
        <v>1116</v>
      </c>
      <c r="H311" s="1">
        <v>79736</v>
      </c>
      <c r="I311">
        <v>0.1</v>
      </c>
      <c r="J311">
        <v>0</v>
      </c>
      <c r="K311">
        <v>1</v>
      </c>
      <c r="L311" t="s">
        <v>34</v>
      </c>
      <c r="M311" t="s">
        <v>632</v>
      </c>
      <c r="N311" t="s">
        <v>36</v>
      </c>
      <c r="O311" t="s">
        <v>1117</v>
      </c>
      <c r="P311" t="s">
        <v>38</v>
      </c>
      <c r="Q311" t="s">
        <v>633</v>
      </c>
      <c r="R311" t="s">
        <v>40</v>
      </c>
      <c r="S311" t="s">
        <v>634</v>
      </c>
      <c r="T311" t="s">
        <v>1089</v>
      </c>
      <c r="U311" t="s">
        <v>43</v>
      </c>
      <c r="V311" t="s">
        <v>635</v>
      </c>
      <c r="W311">
        <v>201</v>
      </c>
      <c r="X311" t="s">
        <v>636</v>
      </c>
      <c r="Y311" t="s">
        <v>637</v>
      </c>
      <c r="Z311" t="s">
        <v>638</v>
      </c>
      <c r="AA311">
        <v>2</v>
      </c>
      <c r="AB311" t="s">
        <v>41</v>
      </c>
      <c r="AC311" t="str">
        <f t="shared" si="68"/>
        <v>1GN</v>
      </c>
      <c r="AD311" s="3">
        <f t="shared" si="69"/>
        <v>2200000</v>
      </c>
      <c r="AE311" s="3" t="str">
        <f t="shared" si="67"/>
        <v>2.2 M</v>
      </c>
      <c r="AF311" t="str">
        <f>SUBSTITUTE(SUBSTITUTE(P311,"±",""),"%"," %")</f>
        <v>5 %</v>
      </c>
      <c r="AG311" t="str">
        <f t="shared" si="72"/>
        <v>331.7 V</v>
      </c>
      <c r="AI311" t="str">
        <f>SUBSTITUTE(LEFT(Q311,FIND("W,",Q311)),"W"," W @ 70 C")</f>
        <v>0.05 W @ 70 C</v>
      </c>
      <c r="AJ311" t="str">
        <f>SUBSTITUTE((SUBSTITUTE(T311,"ppm/°C","")),"/ "," to ")</f>
        <v>-400 to +150</v>
      </c>
      <c r="AK311" t="str">
        <f>LEFT(V311,FIND(" ",V311)-1)</f>
        <v>0201</v>
      </c>
      <c r="AL311" t="str">
        <f>SUBSTITUTE(SUBSTITUTE(U311,"°C ~ "," to +"),"°C"," C")</f>
        <v>-55 to +125 C</v>
      </c>
      <c r="AM311" s="2" t="str">
        <f t="shared" si="70"/>
        <v>225</v>
      </c>
      <c r="AN311" t="str">
        <f>IF(AC311="1GN","Grade 1","Grade 0")</f>
        <v>Grade 1</v>
      </c>
      <c r="AO311" s="2" t="str">
        <f t="shared" si="71"/>
        <v>2204</v>
      </c>
      <c r="AQ311" t="s">
        <v>5289</v>
      </c>
      <c r="AR311" t="str">
        <f t="shared" si="73"/>
        <v>ERJ1GNJ225C</v>
      </c>
    </row>
    <row r="312" spans="1:44" x14ac:dyDescent="0.3">
      <c r="A312" t="s">
        <v>28</v>
      </c>
      <c r="B312" t="s">
        <v>628</v>
      </c>
      <c r="C312" t="s">
        <v>1118</v>
      </c>
      <c r="D312" t="s">
        <v>1119</v>
      </c>
      <c r="E312" t="s">
        <v>32</v>
      </c>
      <c r="F312" t="s">
        <v>32</v>
      </c>
      <c r="G312" t="s">
        <v>1120</v>
      </c>
      <c r="H312" s="1">
        <v>33923</v>
      </c>
      <c r="I312">
        <v>0.1</v>
      </c>
      <c r="J312">
        <v>0</v>
      </c>
      <c r="K312">
        <v>1</v>
      </c>
      <c r="L312" t="s">
        <v>34</v>
      </c>
      <c r="M312" t="s">
        <v>632</v>
      </c>
      <c r="N312" t="s">
        <v>36</v>
      </c>
      <c r="O312" t="s">
        <v>1121</v>
      </c>
      <c r="P312" t="s">
        <v>38</v>
      </c>
      <c r="Q312" t="s">
        <v>633</v>
      </c>
      <c r="R312" t="s">
        <v>40</v>
      </c>
      <c r="S312" t="s">
        <v>634</v>
      </c>
      <c r="T312" t="s">
        <v>1089</v>
      </c>
      <c r="U312" t="s">
        <v>43</v>
      </c>
      <c r="V312" t="s">
        <v>635</v>
      </c>
      <c r="W312">
        <v>201</v>
      </c>
      <c r="X312" t="s">
        <v>636</v>
      </c>
      <c r="Y312" t="s">
        <v>637</v>
      </c>
      <c r="Z312" t="s">
        <v>638</v>
      </c>
      <c r="AA312">
        <v>2</v>
      </c>
      <c r="AB312" t="s">
        <v>41</v>
      </c>
      <c r="AC312" t="str">
        <f t="shared" si="68"/>
        <v>1GN</v>
      </c>
      <c r="AD312" s="3">
        <f t="shared" si="69"/>
        <v>2400000</v>
      </c>
      <c r="AE312" s="3" t="str">
        <f t="shared" si="67"/>
        <v>2.4 M</v>
      </c>
      <c r="AF312" t="str">
        <f>SUBSTITUTE(SUBSTITUTE(P312,"±",""),"%"," %")</f>
        <v>5 %</v>
      </c>
      <c r="AG312" t="str">
        <f t="shared" si="72"/>
        <v>346.4 V</v>
      </c>
      <c r="AI312" t="str">
        <f>SUBSTITUTE(LEFT(Q312,FIND("W,",Q312)),"W"," W @ 70 C")</f>
        <v>0.05 W @ 70 C</v>
      </c>
      <c r="AJ312" t="str">
        <f>SUBSTITUTE((SUBSTITUTE(T312,"ppm/°C","")),"/ "," to ")</f>
        <v>-400 to +150</v>
      </c>
      <c r="AK312" t="str">
        <f>LEFT(V312,FIND(" ",V312)-1)</f>
        <v>0201</v>
      </c>
      <c r="AL312" t="str">
        <f>SUBSTITUTE(SUBSTITUTE(U312,"°C ~ "," to +"),"°C"," C")</f>
        <v>-55 to +125 C</v>
      </c>
      <c r="AM312" s="2" t="str">
        <f t="shared" si="70"/>
        <v>245</v>
      </c>
      <c r="AN312" t="str">
        <f>IF(AC312="1GN","Grade 1","Grade 0")</f>
        <v>Grade 1</v>
      </c>
      <c r="AO312" s="2" t="str">
        <f t="shared" si="71"/>
        <v>2404</v>
      </c>
      <c r="AQ312" t="s">
        <v>5289</v>
      </c>
      <c r="AR312" t="str">
        <f t="shared" si="73"/>
        <v>ERJ1GNJ245C</v>
      </c>
    </row>
    <row r="313" spans="1:44" x14ac:dyDescent="0.3">
      <c r="A313" t="s">
        <v>28</v>
      </c>
      <c r="B313" t="s">
        <v>628</v>
      </c>
      <c r="C313" t="s">
        <v>1122</v>
      </c>
      <c r="D313" t="s">
        <v>1123</v>
      </c>
      <c r="E313" t="s">
        <v>32</v>
      </c>
      <c r="F313" t="s">
        <v>32</v>
      </c>
      <c r="G313" t="s">
        <v>1124</v>
      </c>
      <c r="H313" s="1">
        <v>95068</v>
      </c>
      <c r="I313">
        <v>0.1</v>
      </c>
      <c r="J313">
        <v>0</v>
      </c>
      <c r="K313">
        <v>1</v>
      </c>
      <c r="L313" t="s">
        <v>34</v>
      </c>
      <c r="M313" t="s">
        <v>632</v>
      </c>
      <c r="N313" t="s">
        <v>36</v>
      </c>
      <c r="O313" t="s">
        <v>1125</v>
      </c>
      <c r="P313" t="s">
        <v>38</v>
      </c>
      <c r="Q313" t="s">
        <v>633</v>
      </c>
      <c r="R313" t="s">
        <v>40</v>
      </c>
      <c r="S313" t="s">
        <v>634</v>
      </c>
      <c r="T313" t="s">
        <v>1089</v>
      </c>
      <c r="U313" t="s">
        <v>43</v>
      </c>
      <c r="V313" t="s">
        <v>635</v>
      </c>
      <c r="W313">
        <v>201</v>
      </c>
      <c r="X313" t="s">
        <v>636</v>
      </c>
      <c r="Y313" t="s">
        <v>637</v>
      </c>
      <c r="Z313" t="s">
        <v>638</v>
      </c>
      <c r="AA313">
        <v>2</v>
      </c>
      <c r="AB313" t="s">
        <v>41</v>
      </c>
      <c r="AC313" t="str">
        <f t="shared" si="68"/>
        <v>1GN</v>
      </c>
      <c r="AD313" s="3">
        <f t="shared" si="69"/>
        <v>2700000</v>
      </c>
      <c r="AE313" s="3" t="str">
        <f t="shared" si="67"/>
        <v>2.7 M</v>
      </c>
      <c r="AF313" t="str">
        <f>SUBSTITUTE(SUBSTITUTE(P313,"±",""),"%"," %")</f>
        <v>5 %</v>
      </c>
      <c r="AG313" t="str">
        <f t="shared" si="72"/>
        <v>367.4 V</v>
      </c>
      <c r="AI313" t="str">
        <f>SUBSTITUTE(LEFT(Q313,FIND("W,",Q313)),"W"," W @ 70 C")</f>
        <v>0.05 W @ 70 C</v>
      </c>
      <c r="AJ313" t="str">
        <f>SUBSTITUTE((SUBSTITUTE(T313,"ppm/°C","")),"/ "," to ")</f>
        <v>-400 to +150</v>
      </c>
      <c r="AK313" t="str">
        <f>LEFT(V313,FIND(" ",V313)-1)</f>
        <v>0201</v>
      </c>
      <c r="AL313" t="str">
        <f>SUBSTITUTE(SUBSTITUTE(U313,"°C ~ "," to +"),"°C"," C")</f>
        <v>-55 to +125 C</v>
      </c>
      <c r="AM313" s="2" t="str">
        <f t="shared" si="70"/>
        <v>275</v>
      </c>
      <c r="AN313" t="str">
        <f>IF(AC313="1GN","Grade 1","Grade 0")</f>
        <v>Grade 1</v>
      </c>
      <c r="AO313" s="2" t="str">
        <f t="shared" si="71"/>
        <v>2704</v>
      </c>
      <c r="AQ313" t="s">
        <v>5289</v>
      </c>
      <c r="AR313" t="str">
        <f t="shared" si="73"/>
        <v>ERJ1GNJ275C</v>
      </c>
    </row>
    <row r="314" spans="1:44" x14ac:dyDescent="0.3">
      <c r="A314" t="s">
        <v>28</v>
      </c>
      <c r="B314" t="s">
        <v>628</v>
      </c>
      <c r="C314" t="s">
        <v>1126</v>
      </c>
      <c r="D314" t="s">
        <v>1127</v>
      </c>
      <c r="E314" t="s">
        <v>32</v>
      </c>
      <c r="F314" t="s">
        <v>32</v>
      </c>
      <c r="G314" t="s">
        <v>1128</v>
      </c>
      <c r="H314" s="1">
        <v>255941</v>
      </c>
      <c r="I314">
        <v>0.1</v>
      </c>
      <c r="J314">
        <v>0</v>
      </c>
      <c r="K314">
        <v>1</v>
      </c>
      <c r="L314" t="s">
        <v>34</v>
      </c>
      <c r="M314" t="s">
        <v>632</v>
      </c>
      <c r="N314" t="s">
        <v>36</v>
      </c>
      <c r="O314" t="s">
        <v>1129</v>
      </c>
      <c r="P314" t="s">
        <v>38</v>
      </c>
      <c r="Q314" t="s">
        <v>633</v>
      </c>
      <c r="R314" t="s">
        <v>40</v>
      </c>
      <c r="S314" t="s">
        <v>634</v>
      </c>
      <c r="T314" t="s">
        <v>1089</v>
      </c>
      <c r="U314" t="s">
        <v>43</v>
      </c>
      <c r="V314" t="s">
        <v>635</v>
      </c>
      <c r="W314">
        <v>201</v>
      </c>
      <c r="X314" t="s">
        <v>636</v>
      </c>
      <c r="Y314" t="s">
        <v>637</v>
      </c>
      <c r="Z314" t="s">
        <v>638</v>
      </c>
      <c r="AA314">
        <v>2</v>
      </c>
      <c r="AB314" t="s">
        <v>41</v>
      </c>
      <c r="AC314" t="str">
        <f t="shared" si="68"/>
        <v>1GN</v>
      </c>
      <c r="AD314" s="3">
        <f t="shared" si="69"/>
        <v>3000000</v>
      </c>
      <c r="AE314" s="3" t="str">
        <f t="shared" si="67"/>
        <v>3 M</v>
      </c>
      <c r="AF314" t="str">
        <f>SUBSTITUTE(SUBSTITUTE(P314,"±",""),"%"," %")</f>
        <v>5 %</v>
      </c>
      <c r="AG314" t="str">
        <f t="shared" si="72"/>
        <v>387.3 V</v>
      </c>
      <c r="AI314" t="str">
        <f>SUBSTITUTE(LEFT(Q314,FIND("W,",Q314)),"W"," W @ 70 C")</f>
        <v>0.05 W @ 70 C</v>
      </c>
      <c r="AJ314" t="str">
        <f>SUBSTITUTE((SUBSTITUTE(T314,"ppm/°C","")),"/ "," to ")</f>
        <v>-400 to +150</v>
      </c>
      <c r="AK314" t="str">
        <f>LEFT(V314,FIND(" ",V314)-1)</f>
        <v>0201</v>
      </c>
      <c r="AL314" t="str">
        <f>SUBSTITUTE(SUBSTITUTE(U314,"°C ~ "," to +"),"°C"," C")</f>
        <v>-55 to +125 C</v>
      </c>
      <c r="AM314" s="2" t="str">
        <f t="shared" si="70"/>
        <v>305</v>
      </c>
      <c r="AN314" t="str">
        <f>IF(AC314="1GN","Grade 1","Grade 0")</f>
        <v>Grade 1</v>
      </c>
      <c r="AO314" s="2" t="str">
        <f t="shared" si="71"/>
        <v>3004</v>
      </c>
      <c r="AQ314" t="s">
        <v>5289</v>
      </c>
      <c r="AR314" t="str">
        <f t="shared" si="73"/>
        <v>ERJ1GNJ305C</v>
      </c>
    </row>
    <row r="315" spans="1:44" x14ac:dyDescent="0.3">
      <c r="A315" t="s">
        <v>28</v>
      </c>
      <c r="B315" t="s">
        <v>628</v>
      </c>
      <c r="C315" t="s">
        <v>1130</v>
      </c>
      <c r="D315" t="s">
        <v>1131</v>
      </c>
      <c r="E315" t="s">
        <v>32</v>
      </c>
      <c r="F315" t="s">
        <v>32</v>
      </c>
      <c r="G315" t="s">
        <v>1132</v>
      </c>
      <c r="H315" s="1">
        <v>61180</v>
      </c>
      <c r="I315">
        <v>0.1</v>
      </c>
      <c r="J315">
        <v>0</v>
      </c>
      <c r="K315">
        <v>1</v>
      </c>
      <c r="L315" t="s">
        <v>34</v>
      </c>
      <c r="M315" t="s">
        <v>632</v>
      </c>
      <c r="N315" t="s">
        <v>36</v>
      </c>
      <c r="O315" t="s">
        <v>1133</v>
      </c>
      <c r="P315" t="s">
        <v>38</v>
      </c>
      <c r="Q315" t="s">
        <v>633</v>
      </c>
      <c r="R315" t="s">
        <v>40</v>
      </c>
      <c r="S315" t="s">
        <v>634</v>
      </c>
      <c r="T315" t="s">
        <v>1089</v>
      </c>
      <c r="U315" t="s">
        <v>43</v>
      </c>
      <c r="V315" t="s">
        <v>635</v>
      </c>
      <c r="W315">
        <v>201</v>
      </c>
      <c r="X315" t="s">
        <v>636</v>
      </c>
      <c r="Y315" t="s">
        <v>637</v>
      </c>
      <c r="Z315" t="s">
        <v>638</v>
      </c>
      <c r="AA315">
        <v>2</v>
      </c>
      <c r="AB315" t="s">
        <v>41</v>
      </c>
      <c r="AC315" t="str">
        <f t="shared" si="68"/>
        <v>1GN</v>
      </c>
      <c r="AD315" s="3">
        <f t="shared" si="69"/>
        <v>3300000</v>
      </c>
      <c r="AE315" s="3" t="str">
        <f t="shared" si="67"/>
        <v>3.3 M</v>
      </c>
      <c r="AF315" t="str">
        <f>SUBSTITUTE(SUBSTITUTE(P315,"±",""),"%"," %")</f>
        <v>5 %</v>
      </c>
      <c r="AG315" t="str">
        <f t="shared" si="72"/>
        <v>406.2 V</v>
      </c>
      <c r="AI315" t="str">
        <f>SUBSTITUTE(LEFT(Q315,FIND("W,",Q315)),"W"," W @ 70 C")</f>
        <v>0.05 W @ 70 C</v>
      </c>
      <c r="AJ315" t="str">
        <f>SUBSTITUTE((SUBSTITUTE(T315,"ppm/°C","")),"/ "," to ")</f>
        <v>-400 to +150</v>
      </c>
      <c r="AK315" t="str">
        <f>LEFT(V315,FIND(" ",V315)-1)</f>
        <v>0201</v>
      </c>
      <c r="AL315" t="str">
        <f>SUBSTITUTE(SUBSTITUTE(U315,"°C ~ "," to +"),"°C"," C")</f>
        <v>-55 to +125 C</v>
      </c>
      <c r="AM315" s="2" t="str">
        <f t="shared" si="70"/>
        <v>335</v>
      </c>
      <c r="AN315" t="str">
        <f>IF(AC315="1GN","Grade 1","Grade 0")</f>
        <v>Grade 1</v>
      </c>
      <c r="AO315" s="2" t="str">
        <f t="shared" si="71"/>
        <v>3304</v>
      </c>
      <c r="AQ315" t="s">
        <v>5289</v>
      </c>
      <c r="AR315" t="str">
        <f t="shared" si="73"/>
        <v>ERJ1GNJ335C</v>
      </c>
    </row>
    <row r="316" spans="1:44" x14ac:dyDescent="0.3">
      <c r="A316" t="s">
        <v>28</v>
      </c>
      <c r="B316" t="s">
        <v>628</v>
      </c>
      <c r="C316" t="s">
        <v>1134</v>
      </c>
      <c r="D316" t="s">
        <v>1135</v>
      </c>
      <c r="E316" t="s">
        <v>32</v>
      </c>
      <c r="F316" t="s">
        <v>32</v>
      </c>
      <c r="G316" t="s">
        <v>1136</v>
      </c>
      <c r="H316" s="1">
        <v>18984</v>
      </c>
      <c r="I316">
        <v>0.1</v>
      </c>
      <c r="J316">
        <v>0</v>
      </c>
      <c r="K316">
        <v>1</v>
      </c>
      <c r="L316" t="s">
        <v>34</v>
      </c>
      <c r="M316" t="s">
        <v>632</v>
      </c>
      <c r="N316" t="s">
        <v>36</v>
      </c>
      <c r="O316" t="s">
        <v>1137</v>
      </c>
      <c r="P316" t="s">
        <v>38</v>
      </c>
      <c r="Q316" t="s">
        <v>633</v>
      </c>
      <c r="R316" t="s">
        <v>40</v>
      </c>
      <c r="S316" t="s">
        <v>634</v>
      </c>
      <c r="T316" t="s">
        <v>1089</v>
      </c>
      <c r="U316" t="s">
        <v>43</v>
      </c>
      <c r="V316" t="s">
        <v>635</v>
      </c>
      <c r="W316">
        <v>201</v>
      </c>
      <c r="X316" t="s">
        <v>636</v>
      </c>
      <c r="Y316" t="s">
        <v>637</v>
      </c>
      <c r="Z316" t="s">
        <v>638</v>
      </c>
      <c r="AA316">
        <v>2</v>
      </c>
      <c r="AB316" t="s">
        <v>41</v>
      </c>
      <c r="AC316" t="str">
        <f t="shared" si="68"/>
        <v>1GN</v>
      </c>
      <c r="AD316" s="3">
        <f t="shared" si="69"/>
        <v>3600000</v>
      </c>
      <c r="AE316" s="3" t="str">
        <f t="shared" si="67"/>
        <v>3.6 M</v>
      </c>
      <c r="AF316" t="str">
        <f>SUBSTITUTE(SUBSTITUTE(P316,"±",""),"%"," %")</f>
        <v>5 %</v>
      </c>
      <c r="AG316" t="str">
        <f t="shared" si="72"/>
        <v>424.3 V</v>
      </c>
      <c r="AI316" t="str">
        <f>SUBSTITUTE(LEFT(Q316,FIND("W,",Q316)),"W"," W @ 70 C")</f>
        <v>0.05 W @ 70 C</v>
      </c>
      <c r="AJ316" t="str">
        <f>SUBSTITUTE((SUBSTITUTE(T316,"ppm/°C","")),"/ "," to ")</f>
        <v>-400 to +150</v>
      </c>
      <c r="AK316" t="str">
        <f>LEFT(V316,FIND(" ",V316)-1)</f>
        <v>0201</v>
      </c>
      <c r="AL316" t="str">
        <f>SUBSTITUTE(SUBSTITUTE(U316,"°C ~ "," to +"),"°C"," C")</f>
        <v>-55 to +125 C</v>
      </c>
      <c r="AM316" s="2" t="str">
        <f t="shared" si="70"/>
        <v>365</v>
      </c>
      <c r="AN316" t="str">
        <f>IF(AC316="1GN","Grade 1","Grade 0")</f>
        <v>Grade 1</v>
      </c>
      <c r="AO316" s="2" t="str">
        <f t="shared" si="71"/>
        <v>3604</v>
      </c>
      <c r="AQ316" t="s">
        <v>5289</v>
      </c>
      <c r="AR316" t="str">
        <f t="shared" si="73"/>
        <v>ERJ1GNJ365C</v>
      </c>
    </row>
    <row r="317" spans="1:44" x14ac:dyDescent="0.3">
      <c r="A317" t="s">
        <v>28</v>
      </c>
      <c r="B317" t="s">
        <v>628</v>
      </c>
      <c r="C317" t="s">
        <v>1138</v>
      </c>
      <c r="D317" t="s">
        <v>1139</v>
      </c>
      <c r="E317" t="s">
        <v>32</v>
      </c>
      <c r="F317" t="s">
        <v>32</v>
      </c>
      <c r="G317" t="s">
        <v>1140</v>
      </c>
      <c r="H317" s="1">
        <v>12108</v>
      </c>
      <c r="I317">
        <v>0.1</v>
      </c>
      <c r="J317">
        <v>0</v>
      </c>
      <c r="K317">
        <v>1</v>
      </c>
      <c r="L317" t="s">
        <v>34</v>
      </c>
      <c r="M317" t="s">
        <v>632</v>
      </c>
      <c r="N317" t="s">
        <v>36</v>
      </c>
      <c r="O317" t="s">
        <v>1141</v>
      </c>
      <c r="P317" t="s">
        <v>38</v>
      </c>
      <c r="Q317" t="s">
        <v>633</v>
      </c>
      <c r="R317" t="s">
        <v>40</v>
      </c>
      <c r="S317" t="s">
        <v>634</v>
      </c>
      <c r="T317" t="s">
        <v>1089</v>
      </c>
      <c r="U317" t="s">
        <v>43</v>
      </c>
      <c r="V317" t="s">
        <v>635</v>
      </c>
      <c r="W317">
        <v>201</v>
      </c>
      <c r="X317" t="s">
        <v>636</v>
      </c>
      <c r="Y317" t="s">
        <v>637</v>
      </c>
      <c r="Z317" t="s">
        <v>638</v>
      </c>
      <c r="AA317">
        <v>2</v>
      </c>
      <c r="AB317" t="s">
        <v>41</v>
      </c>
      <c r="AC317" t="str">
        <f t="shared" si="68"/>
        <v>1GN</v>
      </c>
      <c r="AD317" s="3">
        <f t="shared" si="69"/>
        <v>3900000</v>
      </c>
      <c r="AE317" s="3" t="str">
        <f t="shared" si="67"/>
        <v>3.9 M</v>
      </c>
      <c r="AF317" t="str">
        <f>SUBSTITUTE(SUBSTITUTE(P317,"±",""),"%"," %")</f>
        <v>5 %</v>
      </c>
      <c r="AG317" t="str">
        <f t="shared" si="72"/>
        <v>441.6 V</v>
      </c>
      <c r="AI317" t="str">
        <f>SUBSTITUTE(LEFT(Q317,FIND("W,",Q317)),"W"," W @ 70 C")</f>
        <v>0.05 W @ 70 C</v>
      </c>
      <c r="AJ317" t="str">
        <f>SUBSTITUTE((SUBSTITUTE(T317,"ppm/°C","")),"/ "," to ")</f>
        <v>-400 to +150</v>
      </c>
      <c r="AK317" t="str">
        <f>LEFT(V317,FIND(" ",V317)-1)</f>
        <v>0201</v>
      </c>
      <c r="AL317" t="str">
        <f>SUBSTITUTE(SUBSTITUTE(U317,"°C ~ "," to +"),"°C"," C")</f>
        <v>-55 to +125 C</v>
      </c>
      <c r="AM317" s="2" t="str">
        <f t="shared" si="70"/>
        <v>395</v>
      </c>
      <c r="AN317" t="str">
        <f>IF(AC317="1GN","Grade 1","Grade 0")</f>
        <v>Grade 1</v>
      </c>
      <c r="AO317" s="2" t="str">
        <f t="shared" si="71"/>
        <v>3904</v>
      </c>
      <c r="AQ317" t="s">
        <v>5289</v>
      </c>
      <c r="AR317" t="str">
        <f t="shared" si="73"/>
        <v>ERJ1GNJ395C</v>
      </c>
    </row>
    <row r="318" spans="1:44" x14ac:dyDescent="0.3">
      <c r="A318" t="s">
        <v>28</v>
      </c>
      <c r="B318" t="s">
        <v>628</v>
      </c>
      <c r="C318" t="s">
        <v>1142</v>
      </c>
      <c r="D318" t="s">
        <v>1143</v>
      </c>
      <c r="E318" t="s">
        <v>32</v>
      </c>
      <c r="F318" t="s">
        <v>32</v>
      </c>
      <c r="G318" t="s">
        <v>1144</v>
      </c>
      <c r="H318" s="1">
        <v>51412</v>
      </c>
      <c r="I318">
        <v>0.1</v>
      </c>
      <c r="J318">
        <v>0</v>
      </c>
      <c r="K318">
        <v>1</v>
      </c>
      <c r="L318" t="s">
        <v>34</v>
      </c>
      <c r="M318" t="s">
        <v>632</v>
      </c>
      <c r="N318" t="s">
        <v>36</v>
      </c>
      <c r="O318" t="s">
        <v>1145</v>
      </c>
      <c r="P318" t="s">
        <v>38</v>
      </c>
      <c r="Q318" t="s">
        <v>633</v>
      </c>
      <c r="R318" t="s">
        <v>40</v>
      </c>
      <c r="S318" t="s">
        <v>634</v>
      </c>
      <c r="T318" t="s">
        <v>1089</v>
      </c>
      <c r="U318" t="s">
        <v>43</v>
      </c>
      <c r="V318" t="s">
        <v>635</v>
      </c>
      <c r="W318">
        <v>201</v>
      </c>
      <c r="X318" t="s">
        <v>636</v>
      </c>
      <c r="Y318" t="s">
        <v>637</v>
      </c>
      <c r="Z318" t="s">
        <v>638</v>
      </c>
      <c r="AA318">
        <v>2</v>
      </c>
      <c r="AB318" t="s">
        <v>41</v>
      </c>
      <c r="AC318" t="str">
        <f t="shared" si="68"/>
        <v>1GN</v>
      </c>
      <c r="AD318" s="3">
        <f t="shared" si="69"/>
        <v>4300000</v>
      </c>
      <c r="AE318" s="3" t="str">
        <f t="shared" si="67"/>
        <v>4.3 M</v>
      </c>
      <c r="AF318" t="str">
        <f>SUBSTITUTE(SUBSTITUTE(P318,"±",""),"%"," %")</f>
        <v>5 %</v>
      </c>
      <c r="AG318" t="str">
        <f t="shared" si="72"/>
        <v>463.7 V</v>
      </c>
      <c r="AI318" t="str">
        <f>SUBSTITUTE(LEFT(Q318,FIND("W,",Q318)),"W"," W @ 70 C")</f>
        <v>0.05 W @ 70 C</v>
      </c>
      <c r="AJ318" t="str">
        <f>SUBSTITUTE((SUBSTITUTE(T318,"ppm/°C","")),"/ "," to ")</f>
        <v>-400 to +150</v>
      </c>
      <c r="AK318" t="str">
        <f>LEFT(V318,FIND(" ",V318)-1)</f>
        <v>0201</v>
      </c>
      <c r="AL318" t="str">
        <f>SUBSTITUTE(SUBSTITUTE(U318,"°C ~ "," to +"),"°C"," C")</f>
        <v>-55 to +125 C</v>
      </c>
      <c r="AM318" s="2" t="str">
        <f t="shared" si="70"/>
        <v>435</v>
      </c>
      <c r="AN318" t="str">
        <f>IF(AC318="1GN","Grade 1","Grade 0")</f>
        <v>Grade 1</v>
      </c>
      <c r="AO318" s="2" t="str">
        <f t="shared" si="71"/>
        <v>4304</v>
      </c>
      <c r="AQ318" t="s">
        <v>5289</v>
      </c>
      <c r="AR318" t="str">
        <f t="shared" si="73"/>
        <v>ERJ1GNJ435C</v>
      </c>
    </row>
    <row r="319" spans="1:44" x14ac:dyDescent="0.3">
      <c r="A319" t="s">
        <v>28</v>
      </c>
      <c r="B319" t="s">
        <v>628</v>
      </c>
      <c r="C319" t="s">
        <v>1146</v>
      </c>
      <c r="D319" t="s">
        <v>1147</v>
      </c>
      <c r="E319" t="s">
        <v>32</v>
      </c>
      <c r="F319" t="s">
        <v>32</v>
      </c>
      <c r="G319" t="s">
        <v>1148</v>
      </c>
      <c r="H319" s="1">
        <v>13195</v>
      </c>
      <c r="I319">
        <v>0.1</v>
      </c>
      <c r="J319">
        <v>0</v>
      </c>
      <c r="K319">
        <v>1</v>
      </c>
      <c r="L319" t="s">
        <v>34</v>
      </c>
      <c r="M319" t="s">
        <v>632</v>
      </c>
      <c r="N319" t="s">
        <v>36</v>
      </c>
      <c r="O319" t="s">
        <v>1149</v>
      </c>
      <c r="P319" t="s">
        <v>38</v>
      </c>
      <c r="Q319" t="s">
        <v>633</v>
      </c>
      <c r="R319" t="s">
        <v>40</v>
      </c>
      <c r="S319" t="s">
        <v>634</v>
      </c>
      <c r="T319" t="s">
        <v>1089</v>
      </c>
      <c r="U319" t="s">
        <v>43</v>
      </c>
      <c r="V319" t="s">
        <v>635</v>
      </c>
      <c r="W319">
        <v>201</v>
      </c>
      <c r="X319" t="s">
        <v>636</v>
      </c>
      <c r="Y319" t="s">
        <v>637</v>
      </c>
      <c r="Z319" t="s">
        <v>638</v>
      </c>
      <c r="AA319">
        <v>2</v>
      </c>
      <c r="AB319" t="s">
        <v>41</v>
      </c>
      <c r="AC319" t="str">
        <f t="shared" si="68"/>
        <v>1GN</v>
      </c>
      <c r="AD319" s="3">
        <f t="shared" si="69"/>
        <v>4700000</v>
      </c>
      <c r="AE319" s="3" t="str">
        <f t="shared" si="67"/>
        <v>4.7 M</v>
      </c>
      <c r="AF319" t="str">
        <f>SUBSTITUTE(SUBSTITUTE(P319,"±",""),"%"," %")</f>
        <v>5 %</v>
      </c>
      <c r="AG319" t="str">
        <f t="shared" si="72"/>
        <v>484.8 V</v>
      </c>
      <c r="AI319" t="str">
        <f>SUBSTITUTE(LEFT(Q319,FIND("W,",Q319)),"W"," W @ 70 C")</f>
        <v>0.05 W @ 70 C</v>
      </c>
      <c r="AJ319" t="str">
        <f>SUBSTITUTE((SUBSTITUTE(T319,"ppm/°C","")),"/ "," to ")</f>
        <v>-400 to +150</v>
      </c>
      <c r="AK319" t="str">
        <f>LEFT(V319,FIND(" ",V319)-1)</f>
        <v>0201</v>
      </c>
      <c r="AL319" t="str">
        <f>SUBSTITUTE(SUBSTITUTE(U319,"°C ~ "," to +"),"°C"," C")</f>
        <v>-55 to +125 C</v>
      </c>
      <c r="AM319" s="2" t="str">
        <f t="shared" si="70"/>
        <v>475</v>
      </c>
      <c r="AN319" t="str">
        <f>IF(AC319="1GN","Grade 1","Grade 0")</f>
        <v>Grade 1</v>
      </c>
      <c r="AO319" s="2" t="str">
        <f t="shared" si="71"/>
        <v>4704</v>
      </c>
      <c r="AQ319" t="s">
        <v>5289</v>
      </c>
      <c r="AR319" t="str">
        <f t="shared" si="73"/>
        <v>ERJ1GNJ475C</v>
      </c>
    </row>
    <row r="320" spans="1:44" x14ac:dyDescent="0.3">
      <c r="A320" t="s">
        <v>28</v>
      </c>
      <c r="B320" t="s">
        <v>628</v>
      </c>
      <c r="C320" t="s">
        <v>1150</v>
      </c>
      <c r="D320" t="s">
        <v>1151</v>
      </c>
      <c r="E320" t="s">
        <v>32</v>
      </c>
      <c r="F320" t="s">
        <v>32</v>
      </c>
      <c r="G320" t="s">
        <v>1152</v>
      </c>
      <c r="H320">
        <v>35</v>
      </c>
      <c r="I320">
        <v>0.1</v>
      </c>
      <c r="J320">
        <v>0</v>
      </c>
      <c r="K320">
        <v>1</v>
      </c>
      <c r="L320" t="s">
        <v>34</v>
      </c>
      <c r="M320" t="s">
        <v>632</v>
      </c>
      <c r="N320" t="s">
        <v>36</v>
      </c>
      <c r="O320" t="s">
        <v>1153</v>
      </c>
      <c r="P320" t="s">
        <v>38</v>
      </c>
      <c r="Q320" t="s">
        <v>633</v>
      </c>
      <c r="R320" t="s">
        <v>40</v>
      </c>
      <c r="S320" t="s">
        <v>634</v>
      </c>
      <c r="T320" t="s">
        <v>1089</v>
      </c>
      <c r="U320" t="s">
        <v>43</v>
      </c>
      <c r="V320" t="s">
        <v>635</v>
      </c>
      <c r="W320">
        <v>201</v>
      </c>
      <c r="X320" t="s">
        <v>636</v>
      </c>
      <c r="Y320" t="s">
        <v>637</v>
      </c>
      <c r="Z320" t="s">
        <v>638</v>
      </c>
      <c r="AA320">
        <v>2</v>
      </c>
      <c r="AB320" t="s">
        <v>41</v>
      </c>
      <c r="AC320" t="str">
        <f t="shared" si="68"/>
        <v>1GN</v>
      </c>
      <c r="AD320" s="3">
        <f t="shared" si="69"/>
        <v>5100000</v>
      </c>
      <c r="AE320" s="3" t="str">
        <f t="shared" si="67"/>
        <v>5.1 M</v>
      </c>
      <c r="AF320" t="str">
        <f>SUBSTITUTE(SUBSTITUTE(P320,"±",""),"%"," %")</f>
        <v>5 %</v>
      </c>
      <c r="AG320" t="str">
        <f t="shared" si="72"/>
        <v>505 V</v>
      </c>
      <c r="AI320" t="str">
        <f>SUBSTITUTE(LEFT(Q320,FIND("W,",Q320)),"W"," W @ 70 C")</f>
        <v>0.05 W @ 70 C</v>
      </c>
      <c r="AJ320" t="str">
        <f>SUBSTITUTE((SUBSTITUTE(T320,"ppm/°C","")),"/ "," to ")</f>
        <v>-400 to +150</v>
      </c>
      <c r="AK320" t="str">
        <f>LEFT(V320,FIND(" ",V320)-1)</f>
        <v>0201</v>
      </c>
      <c r="AL320" t="str">
        <f>SUBSTITUTE(SUBSTITUTE(U320,"°C ~ "," to +"),"°C"," C")</f>
        <v>-55 to +125 C</v>
      </c>
      <c r="AM320" s="2" t="str">
        <f t="shared" si="70"/>
        <v>515</v>
      </c>
      <c r="AN320" t="str">
        <f>IF(AC320="1GN","Grade 1","Grade 0")</f>
        <v>Grade 1</v>
      </c>
      <c r="AO320" s="2" t="str">
        <f t="shared" si="71"/>
        <v>5104</v>
      </c>
      <c r="AQ320" t="s">
        <v>5289</v>
      </c>
      <c r="AR320" t="str">
        <f t="shared" si="73"/>
        <v>ERJ1GNJ515C</v>
      </c>
    </row>
    <row r="321" spans="1:44" x14ac:dyDescent="0.3">
      <c r="A321" t="s">
        <v>28</v>
      </c>
      <c r="B321" t="s">
        <v>628</v>
      </c>
      <c r="C321" t="s">
        <v>1154</v>
      </c>
      <c r="D321" t="s">
        <v>1155</v>
      </c>
      <c r="E321" t="s">
        <v>32</v>
      </c>
      <c r="F321" t="s">
        <v>32</v>
      </c>
      <c r="G321" t="s">
        <v>1156</v>
      </c>
      <c r="H321" s="1">
        <v>40304</v>
      </c>
      <c r="I321">
        <v>0.1</v>
      </c>
      <c r="J321">
        <v>0</v>
      </c>
      <c r="K321">
        <v>1</v>
      </c>
      <c r="L321" t="s">
        <v>34</v>
      </c>
      <c r="M321" t="s">
        <v>632</v>
      </c>
      <c r="N321" t="s">
        <v>36</v>
      </c>
      <c r="O321" t="s">
        <v>1157</v>
      </c>
      <c r="P321" t="s">
        <v>38</v>
      </c>
      <c r="Q321" t="s">
        <v>633</v>
      </c>
      <c r="R321" t="s">
        <v>40</v>
      </c>
      <c r="S321" t="s">
        <v>634</v>
      </c>
      <c r="T321" t="s">
        <v>1089</v>
      </c>
      <c r="U321" t="s">
        <v>43</v>
      </c>
      <c r="V321" t="s">
        <v>635</v>
      </c>
      <c r="W321">
        <v>201</v>
      </c>
      <c r="X321" t="s">
        <v>636</v>
      </c>
      <c r="Y321" t="s">
        <v>637</v>
      </c>
      <c r="Z321" t="s">
        <v>638</v>
      </c>
      <c r="AA321">
        <v>2</v>
      </c>
      <c r="AB321" t="s">
        <v>41</v>
      </c>
      <c r="AC321" t="str">
        <f t="shared" si="68"/>
        <v>1GN</v>
      </c>
      <c r="AD321" s="3">
        <f t="shared" si="69"/>
        <v>5600000</v>
      </c>
      <c r="AE321" s="3" t="str">
        <f t="shared" si="67"/>
        <v>5.6 M</v>
      </c>
      <c r="AF321" t="str">
        <f>SUBSTITUTE(SUBSTITUTE(P321,"±",""),"%"," %")</f>
        <v>5 %</v>
      </c>
      <c r="AG321" t="str">
        <f t="shared" si="72"/>
        <v>529.2 V</v>
      </c>
      <c r="AI321" t="str">
        <f>SUBSTITUTE(LEFT(Q321,FIND("W,",Q321)),"W"," W @ 70 C")</f>
        <v>0.05 W @ 70 C</v>
      </c>
      <c r="AJ321" t="str">
        <f>SUBSTITUTE((SUBSTITUTE(T321,"ppm/°C","")),"/ "," to ")</f>
        <v>-400 to +150</v>
      </c>
      <c r="AK321" t="str">
        <f>LEFT(V321,FIND(" ",V321)-1)</f>
        <v>0201</v>
      </c>
      <c r="AL321" t="str">
        <f>SUBSTITUTE(SUBSTITUTE(U321,"°C ~ "," to +"),"°C"," C")</f>
        <v>-55 to +125 C</v>
      </c>
      <c r="AM321" s="2" t="str">
        <f t="shared" si="70"/>
        <v>565</v>
      </c>
      <c r="AN321" t="str">
        <f>IF(AC321="1GN","Grade 1","Grade 0")</f>
        <v>Grade 1</v>
      </c>
      <c r="AO321" s="2" t="str">
        <f t="shared" si="71"/>
        <v>5604</v>
      </c>
      <c r="AQ321" t="s">
        <v>5289</v>
      </c>
      <c r="AR321" t="str">
        <f t="shared" si="73"/>
        <v>ERJ1GNJ565C</v>
      </c>
    </row>
    <row r="322" spans="1:44" x14ac:dyDescent="0.3">
      <c r="A322" t="s">
        <v>28</v>
      </c>
      <c r="B322" t="s">
        <v>628</v>
      </c>
      <c r="C322" t="s">
        <v>1158</v>
      </c>
      <c r="D322" t="s">
        <v>1159</v>
      </c>
      <c r="E322" t="s">
        <v>32</v>
      </c>
      <c r="F322" t="s">
        <v>32</v>
      </c>
      <c r="G322" t="s">
        <v>1160</v>
      </c>
      <c r="H322" s="1">
        <v>10865</v>
      </c>
      <c r="I322">
        <v>0.1</v>
      </c>
      <c r="J322">
        <v>0</v>
      </c>
      <c r="K322">
        <v>1</v>
      </c>
      <c r="L322" t="s">
        <v>34</v>
      </c>
      <c r="M322" t="s">
        <v>632</v>
      </c>
      <c r="N322" t="s">
        <v>36</v>
      </c>
      <c r="O322" t="s">
        <v>1161</v>
      </c>
      <c r="P322" t="s">
        <v>38</v>
      </c>
      <c r="Q322" t="s">
        <v>633</v>
      </c>
      <c r="R322" t="s">
        <v>40</v>
      </c>
      <c r="S322" t="s">
        <v>634</v>
      </c>
      <c r="T322" t="s">
        <v>1089</v>
      </c>
      <c r="U322" t="s">
        <v>43</v>
      </c>
      <c r="V322" t="s">
        <v>635</v>
      </c>
      <c r="W322">
        <v>201</v>
      </c>
      <c r="X322" t="s">
        <v>636</v>
      </c>
      <c r="Y322" t="s">
        <v>637</v>
      </c>
      <c r="Z322" t="s">
        <v>638</v>
      </c>
      <c r="AA322">
        <v>2</v>
      </c>
      <c r="AB322" t="s">
        <v>41</v>
      </c>
      <c r="AC322" t="str">
        <f t="shared" si="68"/>
        <v>1GN</v>
      </c>
      <c r="AD322" s="3">
        <f t="shared" si="69"/>
        <v>6200000</v>
      </c>
      <c r="AE322" s="3" t="str">
        <f t="shared" si="67"/>
        <v>6.2 M</v>
      </c>
      <c r="AF322" t="str">
        <f>SUBSTITUTE(SUBSTITUTE(P322,"±",""),"%"," %")</f>
        <v>5 %</v>
      </c>
      <c r="AG322" t="str">
        <f t="shared" si="72"/>
        <v>556.8 V</v>
      </c>
      <c r="AI322" t="str">
        <f>SUBSTITUTE(LEFT(Q322,FIND("W,",Q322)),"W"," W @ 70 C")</f>
        <v>0.05 W @ 70 C</v>
      </c>
      <c r="AJ322" t="str">
        <f>SUBSTITUTE((SUBSTITUTE(T322,"ppm/°C","")),"/ "," to ")</f>
        <v>-400 to +150</v>
      </c>
      <c r="AK322" t="str">
        <f>LEFT(V322,FIND(" ",V322)-1)</f>
        <v>0201</v>
      </c>
      <c r="AL322" t="str">
        <f>SUBSTITUTE(SUBSTITUTE(U322,"°C ~ "," to +"),"°C"," C")</f>
        <v>-55 to +125 C</v>
      </c>
      <c r="AM322" s="2" t="str">
        <f t="shared" si="70"/>
        <v>625</v>
      </c>
      <c r="AN322" t="str">
        <f>IF(AC322="1GN","Grade 1","Grade 0")</f>
        <v>Grade 1</v>
      </c>
      <c r="AO322" s="2" t="str">
        <f t="shared" si="71"/>
        <v>6204</v>
      </c>
      <c r="AQ322" t="s">
        <v>5289</v>
      </c>
      <c r="AR322" t="str">
        <f t="shared" si="73"/>
        <v>ERJ1GNJ625C</v>
      </c>
    </row>
    <row r="323" spans="1:44" x14ac:dyDescent="0.3">
      <c r="A323" t="s">
        <v>28</v>
      </c>
      <c r="B323" t="s">
        <v>628</v>
      </c>
      <c r="C323" t="s">
        <v>1162</v>
      </c>
      <c r="D323" t="s">
        <v>1163</v>
      </c>
      <c r="E323" t="s">
        <v>32</v>
      </c>
      <c r="F323" t="s">
        <v>32</v>
      </c>
      <c r="G323" t="s">
        <v>1164</v>
      </c>
      <c r="H323" s="1">
        <v>18734</v>
      </c>
      <c r="I323">
        <v>0.1</v>
      </c>
      <c r="J323">
        <v>0</v>
      </c>
      <c r="K323">
        <v>1</v>
      </c>
      <c r="L323" t="s">
        <v>34</v>
      </c>
      <c r="M323" t="s">
        <v>632</v>
      </c>
      <c r="N323" t="s">
        <v>36</v>
      </c>
      <c r="O323" t="s">
        <v>1165</v>
      </c>
      <c r="P323" t="s">
        <v>38</v>
      </c>
      <c r="Q323" t="s">
        <v>633</v>
      </c>
      <c r="R323" t="s">
        <v>40</v>
      </c>
      <c r="S323" t="s">
        <v>634</v>
      </c>
      <c r="T323" t="s">
        <v>1089</v>
      </c>
      <c r="U323" t="s">
        <v>43</v>
      </c>
      <c r="V323" t="s">
        <v>635</v>
      </c>
      <c r="W323">
        <v>201</v>
      </c>
      <c r="X323" t="s">
        <v>636</v>
      </c>
      <c r="Y323" t="s">
        <v>637</v>
      </c>
      <c r="Z323" t="s">
        <v>638</v>
      </c>
      <c r="AA323">
        <v>2</v>
      </c>
      <c r="AB323" t="s">
        <v>41</v>
      </c>
      <c r="AC323" t="str">
        <f t="shared" si="68"/>
        <v>1GN</v>
      </c>
      <c r="AD323" s="3">
        <f t="shared" si="69"/>
        <v>6800000</v>
      </c>
      <c r="AE323" s="3" t="str">
        <f t="shared" si="67"/>
        <v>6.8 M</v>
      </c>
      <c r="AF323" t="str">
        <f>SUBSTITUTE(SUBSTITUTE(P323,"±",""),"%"," %")</f>
        <v>5 %</v>
      </c>
      <c r="AG323" t="str">
        <f t="shared" si="72"/>
        <v>583.1 V</v>
      </c>
      <c r="AI323" t="str">
        <f>SUBSTITUTE(LEFT(Q323,FIND("W,",Q323)),"W"," W @ 70 C")</f>
        <v>0.05 W @ 70 C</v>
      </c>
      <c r="AJ323" t="str">
        <f>SUBSTITUTE((SUBSTITUTE(T323,"ppm/°C","")),"/ "," to ")</f>
        <v>-400 to +150</v>
      </c>
      <c r="AK323" t="str">
        <f>LEFT(V323,FIND(" ",V323)-1)</f>
        <v>0201</v>
      </c>
      <c r="AL323" t="str">
        <f>SUBSTITUTE(SUBSTITUTE(U323,"°C ~ "," to +"),"°C"," C")</f>
        <v>-55 to +125 C</v>
      </c>
      <c r="AM323" s="2" t="str">
        <f t="shared" si="70"/>
        <v>685</v>
      </c>
      <c r="AN323" t="str">
        <f>IF(AC323="1GN","Grade 1","Grade 0")</f>
        <v>Grade 1</v>
      </c>
      <c r="AO323" s="2" t="str">
        <f t="shared" si="71"/>
        <v>6804</v>
      </c>
      <c r="AQ323" t="s">
        <v>5289</v>
      </c>
      <c r="AR323" t="str">
        <f t="shared" si="73"/>
        <v>ERJ1GNJ685C</v>
      </c>
    </row>
    <row r="324" spans="1:44" x14ac:dyDescent="0.3">
      <c r="A324" t="s">
        <v>28</v>
      </c>
      <c r="B324" t="s">
        <v>628</v>
      </c>
      <c r="C324" t="s">
        <v>1166</v>
      </c>
      <c r="D324" t="s">
        <v>1167</v>
      </c>
      <c r="E324" t="s">
        <v>32</v>
      </c>
      <c r="F324" t="s">
        <v>32</v>
      </c>
      <c r="G324" t="s">
        <v>1168</v>
      </c>
      <c r="H324" s="1">
        <v>37380</v>
      </c>
      <c r="I324">
        <v>0.1</v>
      </c>
      <c r="J324">
        <v>0</v>
      </c>
      <c r="K324">
        <v>1</v>
      </c>
      <c r="L324" t="s">
        <v>34</v>
      </c>
      <c r="M324" t="s">
        <v>632</v>
      </c>
      <c r="N324" t="s">
        <v>36</v>
      </c>
      <c r="O324" t="s">
        <v>1169</v>
      </c>
      <c r="P324" t="s">
        <v>38</v>
      </c>
      <c r="Q324" t="s">
        <v>633</v>
      </c>
      <c r="R324" t="s">
        <v>40</v>
      </c>
      <c r="S324" t="s">
        <v>634</v>
      </c>
      <c r="T324" t="s">
        <v>1089</v>
      </c>
      <c r="U324" t="s">
        <v>43</v>
      </c>
      <c r="V324" t="s">
        <v>635</v>
      </c>
      <c r="W324">
        <v>201</v>
      </c>
      <c r="X324" t="s">
        <v>636</v>
      </c>
      <c r="Y324" t="s">
        <v>637</v>
      </c>
      <c r="Z324" t="s">
        <v>638</v>
      </c>
      <c r="AA324">
        <v>2</v>
      </c>
      <c r="AB324" t="s">
        <v>41</v>
      </c>
      <c r="AC324" t="str">
        <f t="shared" si="68"/>
        <v>1GN</v>
      </c>
      <c r="AD324" s="3">
        <f t="shared" si="69"/>
        <v>7500000</v>
      </c>
      <c r="AE324" s="3" t="str">
        <f t="shared" ref="AE324:AE387" si="74">IF(AD324&gt;9999999,AD324/1000000&amp;" M",IF(AD324&gt;999999,AD324/1000000&amp;" M",IF(AD324&gt;99999,AD324/1000&amp;" K",IF(AD324&gt;9999,TEXT(AD324/1000,"0.0")&amp;" K",IF(AD324&gt;999,TEXT(AD324/1000,"0.00")&amp;" K",IF(AD324&gt;99,AD324/1&amp;" R",IF(AD324&gt;=10,TEXT(AD324,"00.0")&amp;" R",TEXT(AD324,"0.00")&amp;" R")))))))</f>
        <v>7.5 M</v>
      </c>
      <c r="AF324" t="str">
        <f>SUBSTITUTE(SUBSTITUTE(P324,"±",""),"%"," %")</f>
        <v>5 %</v>
      </c>
      <c r="AG324" t="str">
        <f t="shared" si="72"/>
        <v>612.4 V</v>
      </c>
      <c r="AI324" t="str">
        <f>SUBSTITUTE(LEFT(Q324,FIND("W,",Q324)),"W"," W @ 70 C")</f>
        <v>0.05 W @ 70 C</v>
      </c>
      <c r="AJ324" t="str">
        <f>SUBSTITUTE((SUBSTITUTE(T324,"ppm/°C","")),"/ "," to ")</f>
        <v>-400 to +150</v>
      </c>
      <c r="AK324" t="str">
        <f>LEFT(V324,FIND(" ",V324)-1)</f>
        <v>0201</v>
      </c>
      <c r="AL324" t="str">
        <f>SUBSTITUTE(SUBSTITUTE(U324,"°C ~ "," to +"),"°C"," C")</f>
        <v>-55 to +125 C</v>
      </c>
      <c r="AM324" s="2" t="str">
        <f t="shared" si="70"/>
        <v>755</v>
      </c>
      <c r="AN324" t="str">
        <f>IF(AC324="1GN","Grade 1","Grade 0")</f>
        <v>Grade 1</v>
      </c>
      <c r="AO324" s="2" t="str">
        <f t="shared" si="71"/>
        <v>7504</v>
      </c>
      <c r="AQ324" t="s">
        <v>5289</v>
      </c>
      <c r="AR324" t="str">
        <f t="shared" si="73"/>
        <v>ERJ1GNJ755C</v>
      </c>
    </row>
    <row r="325" spans="1:44" x14ac:dyDescent="0.3">
      <c r="A325" t="s">
        <v>28</v>
      </c>
      <c r="B325" t="s">
        <v>628</v>
      </c>
      <c r="C325" t="s">
        <v>1170</v>
      </c>
      <c r="D325" t="s">
        <v>1171</v>
      </c>
      <c r="E325" t="s">
        <v>32</v>
      </c>
      <c r="F325" t="s">
        <v>32</v>
      </c>
      <c r="G325" t="s">
        <v>1172</v>
      </c>
      <c r="H325" s="1">
        <v>22612</v>
      </c>
      <c r="I325">
        <v>0.1</v>
      </c>
      <c r="J325">
        <v>0</v>
      </c>
      <c r="K325">
        <v>1</v>
      </c>
      <c r="L325" t="s">
        <v>34</v>
      </c>
      <c r="M325" t="s">
        <v>632</v>
      </c>
      <c r="N325" t="s">
        <v>36</v>
      </c>
      <c r="O325" t="s">
        <v>1173</v>
      </c>
      <c r="P325" t="s">
        <v>38</v>
      </c>
      <c r="Q325" t="s">
        <v>633</v>
      </c>
      <c r="R325" t="s">
        <v>40</v>
      </c>
      <c r="S325" t="s">
        <v>634</v>
      </c>
      <c r="T325" t="s">
        <v>1089</v>
      </c>
      <c r="U325" t="s">
        <v>43</v>
      </c>
      <c r="V325" t="s">
        <v>635</v>
      </c>
      <c r="W325">
        <v>201</v>
      </c>
      <c r="X325" t="s">
        <v>636</v>
      </c>
      <c r="Y325" t="s">
        <v>637</v>
      </c>
      <c r="Z325" t="s">
        <v>638</v>
      </c>
      <c r="AA325">
        <v>2</v>
      </c>
      <c r="AB325" t="s">
        <v>41</v>
      </c>
      <c r="AC325" t="str">
        <f t="shared" si="68"/>
        <v>1GN</v>
      </c>
      <c r="AD325" s="3">
        <f t="shared" si="69"/>
        <v>8199999.9999999991</v>
      </c>
      <c r="AE325" s="3" t="str">
        <f t="shared" si="74"/>
        <v>8.2 M</v>
      </c>
      <c r="AF325" t="str">
        <f>SUBSTITUTE(SUBSTITUTE(P325,"±",""),"%"," %")</f>
        <v>5 %</v>
      </c>
      <c r="AG325" t="str">
        <f t="shared" si="72"/>
        <v>640.3 V</v>
      </c>
      <c r="AI325" t="str">
        <f>SUBSTITUTE(LEFT(Q325,FIND("W,",Q325)),"W"," W @ 70 C")</f>
        <v>0.05 W @ 70 C</v>
      </c>
      <c r="AJ325" t="str">
        <f>SUBSTITUTE((SUBSTITUTE(T325,"ppm/°C","")),"/ "," to ")</f>
        <v>-400 to +150</v>
      </c>
      <c r="AK325" t="str">
        <f>LEFT(V325,FIND(" ",V325)-1)</f>
        <v>0201</v>
      </c>
      <c r="AL325" t="str">
        <f>SUBSTITUTE(SUBSTITUTE(U325,"°C ~ "," to +"),"°C"," C")</f>
        <v>-55 to +125 C</v>
      </c>
      <c r="AM325" s="2" t="str">
        <f t="shared" si="70"/>
        <v>825</v>
      </c>
      <c r="AN325" t="str">
        <f>IF(AC325="1GN","Grade 1","Grade 0")</f>
        <v>Grade 1</v>
      </c>
      <c r="AO325" s="2" t="str">
        <f t="shared" si="71"/>
        <v>8204</v>
      </c>
      <c r="AQ325" t="s">
        <v>5289</v>
      </c>
      <c r="AR325" t="str">
        <f t="shared" si="73"/>
        <v>ERJ1GNJ825C</v>
      </c>
    </row>
    <row r="326" spans="1:44" x14ac:dyDescent="0.3">
      <c r="A326" t="s">
        <v>28</v>
      </c>
      <c r="B326" t="s">
        <v>628</v>
      </c>
      <c r="C326" t="s">
        <v>1174</v>
      </c>
      <c r="D326" t="s">
        <v>1175</v>
      </c>
      <c r="E326" t="s">
        <v>32</v>
      </c>
      <c r="F326" t="s">
        <v>32</v>
      </c>
      <c r="G326" t="s">
        <v>1176</v>
      </c>
      <c r="H326" s="1">
        <v>56690</v>
      </c>
      <c r="I326">
        <v>0.1</v>
      </c>
      <c r="J326">
        <v>0</v>
      </c>
      <c r="K326">
        <v>1</v>
      </c>
      <c r="L326" t="s">
        <v>34</v>
      </c>
      <c r="M326" t="s">
        <v>632</v>
      </c>
      <c r="N326" t="s">
        <v>36</v>
      </c>
      <c r="O326" t="s">
        <v>1177</v>
      </c>
      <c r="P326" t="s">
        <v>38</v>
      </c>
      <c r="Q326" t="s">
        <v>633</v>
      </c>
      <c r="R326" t="s">
        <v>40</v>
      </c>
      <c r="S326" t="s">
        <v>634</v>
      </c>
      <c r="T326" t="s">
        <v>1089</v>
      </c>
      <c r="U326" t="s">
        <v>43</v>
      </c>
      <c r="V326" t="s">
        <v>635</v>
      </c>
      <c r="W326">
        <v>201</v>
      </c>
      <c r="X326" t="s">
        <v>636</v>
      </c>
      <c r="Y326" t="s">
        <v>637</v>
      </c>
      <c r="Z326" t="s">
        <v>638</v>
      </c>
      <c r="AA326">
        <v>2</v>
      </c>
      <c r="AB326" t="s">
        <v>41</v>
      </c>
      <c r="AC326" t="str">
        <f t="shared" ref="AC326:AC330" si="75">MID(D326,5,3)</f>
        <v>1GN</v>
      </c>
      <c r="AD326" s="3">
        <f t="shared" ref="AD326:AD389" si="76">IF(IFERROR(FIND("MOhms",O326),0)&gt;0,LEFT(O326,FIND("MOhms",O326)-1)*1000000,IF(IFERROR(FIND("kOhms",O326),0)&gt;0,LEFT(O326,FIND("kOhms",O326)-1)*1000,IF(IFERROR(FIND("Ohms",O326),0)&gt;0,LEFT(O326,FIND("Ohms",O326)-1)*1,"NOT FOUND")))</f>
        <v>9100000</v>
      </c>
      <c r="AE326" s="3" t="str">
        <f t="shared" si="74"/>
        <v>9.1 M</v>
      </c>
      <c r="AF326" t="str">
        <f>SUBSTITUTE(SUBSTITUTE(P326,"±",""),"%"," %")</f>
        <v>5 %</v>
      </c>
      <c r="AG326" t="str">
        <f t="shared" si="72"/>
        <v>674.5 V</v>
      </c>
      <c r="AI326" t="str">
        <f>SUBSTITUTE(LEFT(Q326,FIND("W,",Q326)),"W"," W @ 70 C")</f>
        <v>0.05 W @ 70 C</v>
      </c>
      <c r="AJ326" t="str">
        <f>SUBSTITUTE((SUBSTITUTE(T326,"ppm/°C","")),"/ "," to ")</f>
        <v>-400 to +150</v>
      </c>
      <c r="AK326" t="str">
        <f>LEFT(V326,FIND(" ",V326)-1)</f>
        <v>0201</v>
      </c>
      <c r="AL326" t="str">
        <f>SUBSTITUTE(SUBSTITUTE(U326,"°C ~ "," to +"),"°C"," C")</f>
        <v>-55 to +125 C</v>
      </c>
      <c r="AM326" s="2" t="str">
        <f t="shared" ref="AM326:AM389" si="77">IF(AD326&gt;9999999,AD326/1000000&amp;"6",IF(AD326&gt;999999,AD326/100000&amp;"5",IF(AD326&gt;99999,AD326/10000&amp;"4",IF(AD326&gt;9999,AD326/1000&amp;"3",IF(AD326&gt;999,AD326/100&amp;"2",IF(AD326&gt;99,AD326/10&amp;"1",IF(AD326&gt;=10,AD326/1&amp;"0",LEFT(SUBSTITUTE(TEXT(AD326,"0.000"),".","R"),3))))))))</f>
        <v>915</v>
      </c>
      <c r="AN326" t="str">
        <f>IF(AC326="1GN","Grade 1","Grade 0")</f>
        <v>Grade 1</v>
      </c>
      <c r="AO326" s="2" t="str">
        <f t="shared" ref="AO326:AO389" si="78">IF(AD326&gt;9999999,AD326/100000&amp;"5",IF(AD326&gt;999999,AD326/10000&amp;"4",IF(AD326&gt;99999,AD326/1000&amp;"3",IF(AD326&gt;9999,AD326/100&amp;"2",IF(AD326&gt;999,AD326/10&amp;"1",IF(AD326&gt;99,AD326/1&amp;"R",IF(AD326&gt;=10,AD326/1&amp;"R0",LEFT(SUBSTITUTE(TEXT(AD326,"0.000"),".","R"),4))))))))</f>
        <v>9104</v>
      </c>
      <c r="AQ326" t="s">
        <v>5289</v>
      </c>
      <c r="AR326" t="str">
        <f t="shared" si="73"/>
        <v>ERJ1GNJ915C</v>
      </c>
    </row>
    <row r="327" spans="1:44" x14ac:dyDescent="0.3">
      <c r="A327" t="s">
        <v>28</v>
      </c>
      <c r="B327" t="s">
        <v>628</v>
      </c>
      <c r="C327" t="s">
        <v>1178</v>
      </c>
      <c r="D327" t="s">
        <v>1179</v>
      </c>
      <c r="E327" t="s">
        <v>32</v>
      </c>
      <c r="F327" t="s">
        <v>32</v>
      </c>
      <c r="G327" t="s">
        <v>1180</v>
      </c>
      <c r="H327" s="1">
        <v>29890</v>
      </c>
      <c r="I327">
        <v>0.1</v>
      </c>
      <c r="J327">
        <v>0</v>
      </c>
      <c r="K327">
        <v>1</v>
      </c>
      <c r="L327" t="s">
        <v>34</v>
      </c>
      <c r="M327" t="s">
        <v>632</v>
      </c>
      <c r="N327" t="s">
        <v>36</v>
      </c>
      <c r="O327" t="s">
        <v>1181</v>
      </c>
      <c r="P327" t="s">
        <v>38</v>
      </c>
      <c r="Q327" t="s">
        <v>633</v>
      </c>
      <c r="R327" t="s">
        <v>40</v>
      </c>
      <c r="S327" t="s">
        <v>634</v>
      </c>
      <c r="T327" t="s">
        <v>1089</v>
      </c>
      <c r="U327" t="s">
        <v>43</v>
      </c>
      <c r="V327" t="s">
        <v>635</v>
      </c>
      <c r="W327">
        <v>201</v>
      </c>
      <c r="X327" t="s">
        <v>636</v>
      </c>
      <c r="Y327" t="s">
        <v>637</v>
      </c>
      <c r="Z327" t="s">
        <v>638</v>
      </c>
      <c r="AA327">
        <v>2</v>
      </c>
      <c r="AB327" t="s">
        <v>41</v>
      </c>
      <c r="AC327" t="str">
        <f t="shared" si="75"/>
        <v>1GN</v>
      </c>
      <c r="AD327" s="3">
        <f t="shared" si="76"/>
        <v>10000000</v>
      </c>
      <c r="AE327" s="3" t="str">
        <f t="shared" si="74"/>
        <v>10 M</v>
      </c>
      <c r="AF327" t="str">
        <f>SUBSTITUTE(SUBSTITUTE(P327,"±",""),"%"," %")</f>
        <v>5 %</v>
      </c>
      <c r="AG327" t="str">
        <f t="shared" si="72"/>
        <v>707.1 V</v>
      </c>
      <c r="AI327" t="str">
        <f>SUBSTITUTE(LEFT(Q327,FIND("W,",Q327)),"W"," W @ 70 C")</f>
        <v>0.05 W @ 70 C</v>
      </c>
      <c r="AJ327" t="str">
        <f>SUBSTITUTE((SUBSTITUTE(T327,"ppm/°C","")),"/ "," to ")</f>
        <v>-400 to +150</v>
      </c>
      <c r="AK327" t="str">
        <f>LEFT(V327,FIND(" ",V327)-1)</f>
        <v>0201</v>
      </c>
      <c r="AL327" t="str">
        <f>SUBSTITUTE(SUBSTITUTE(U327,"°C ~ "," to +"),"°C"," C")</f>
        <v>-55 to +125 C</v>
      </c>
      <c r="AM327" s="2" t="str">
        <f t="shared" si="77"/>
        <v>106</v>
      </c>
      <c r="AN327" t="str">
        <f>IF(AC327="1GN","Grade 1","Grade 0")</f>
        <v>Grade 1</v>
      </c>
      <c r="AO327" s="2" t="str">
        <f t="shared" si="78"/>
        <v>1005</v>
      </c>
      <c r="AQ327" t="s">
        <v>5289</v>
      </c>
      <c r="AR327" t="str">
        <f t="shared" si="73"/>
        <v>ERJ1GNJ106C</v>
      </c>
    </row>
    <row r="328" spans="1:44" x14ac:dyDescent="0.3">
      <c r="AD328" s="3" t="str">
        <f t="shared" si="76"/>
        <v>NOT FOUND</v>
      </c>
      <c r="AE328" s="3" t="e">
        <f t="shared" si="74"/>
        <v>#VALUE!</v>
      </c>
      <c r="AF328" t="str">
        <f>SUBSTITUTE(SUBSTITUTE(P328,"±",""),"%"," %")</f>
        <v/>
      </c>
      <c r="AG328" t="e">
        <f t="shared" si="72"/>
        <v>#VALUE!</v>
      </c>
      <c r="AI328" t="e">
        <f>SUBSTITUTE(LEFT(Q328,FIND("W,",Q328)),"W"," W @ 70 C")</f>
        <v>#VALUE!</v>
      </c>
      <c r="AJ328" t="str">
        <f>SUBSTITUTE((SUBSTITUTE(T328,"ppm/°C","")),"/ "," to ")</f>
        <v/>
      </c>
      <c r="AK328" t="e">
        <f>LEFT(V328,FIND(" ",V328)-1)</f>
        <v>#VALUE!</v>
      </c>
      <c r="AL328" t="str">
        <f>SUBSTITUTE(SUBSTITUTE(U328,"°C ~ "," to +"),"°C"," C")</f>
        <v/>
      </c>
      <c r="AM328" s="2" t="e">
        <f t="shared" si="77"/>
        <v>#VALUE!</v>
      </c>
      <c r="AO328" s="2" t="e">
        <f t="shared" si="78"/>
        <v>#VALUE!</v>
      </c>
      <c r="AQ328" t="s">
        <v>5289</v>
      </c>
      <c r="AR328" t="str">
        <f t="shared" si="73"/>
        <v/>
      </c>
    </row>
    <row r="329" spans="1:44" x14ac:dyDescent="0.3">
      <c r="AD329" s="3" t="str">
        <f t="shared" si="76"/>
        <v>NOT FOUND</v>
      </c>
      <c r="AE329" s="3" t="e">
        <f t="shared" si="74"/>
        <v>#VALUE!</v>
      </c>
      <c r="AF329" t="str">
        <f>SUBSTITUTE(SUBSTITUTE(P329,"±",""),"%"," %")</f>
        <v/>
      </c>
      <c r="AG329" t="e">
        <f t="shared" si="72"/>
        <v>#VALUE!</v>
      </c>
      <c r="AI329" t="e">
        <f>SUBSTITUTE(LEFT(Q329,FIND("W,",Q329)),"W"," W @ 70 C")</f>
        <v>#VALUE!</v>
      </c>
      <c r="AJ329" t="str">
        <f>SUBSTITUTE((SUBSTITUTE(T329,"ppm/°C","")),"/ "," to ")</f>
        <v/>
      </c>
      <c r="AK329" t="e">
        <f>LEFT(V329,FIND(" ",V329)-1)</f>
        <v>#VALUE!</v>
      </c>
      <c r="AL329" t="str">
        <f>SUBSTITUTE(SUBSTITUTE(U329,"°C ~ "," to +"),"°C"," C")</f>
        <v/>
      </c>
      <c r="AM329" s="2" t="e">
        <f t="shared" si="77"/>
        <v>#VALUE!</v>
      </c>
      <c r="AO329" s="2" t="e">
        <f t="shared" si="78"/>
        <v>#VALUE!</v>
      </c>
      <c r="AQ329" t="s">
        <v>5289</v>
      </c>
      <c r="AR329" t="str">
        <f t="shared" si="73"/>
        <v/>
      </c>
    </row>
    <row r="330" spans="1:44" x14ac:dyDescent="0.3">
      <c r="A330" t="s">
        <v>28</v>
      </c>
      <c r="B330" t="s">
        <v>1182</v>
      </c>
      <c r="C330" t="s">
        <v>1183</v>
      </c>
      <c r="D330" t="s">
        <v>1184</v>
      </c>
      <c r="E330" t="s">
        <v>32</v>
      </c>
      <c r="F330" t="s">
        <v>32</v>
      </c>
      <c r="G330" t="s">
        <v>1185</v>
      </c>
      <c r="H330" s="1">
        <v>232649</v>
      </c>
      <c r="I330">
        <v>0.1</v>
      </c>
      <c r="J330">
        <v>0</v>
      </c>
      <c r="K330">
        <v>1</v>
      </c>
      <c r="L330" t="s">
        <v>34</v>
      </c>
      <c r="M330" t="s">
        <v>1186</v>
      </c>
      <c r="N330" t="s">
        <v>36</v>
      </c>
      <c r="O330" t="s">
        <v>37</v>
      </c>
      <c r="P330" t="s">
        <v>38</v>
      </c>
      <c r="Q330" t="s">
        <v>1187</v>
      </c>
      <c r="R330" t="s">
        <v>40</v>
      </c>
      <c r="S330" t="s">
        <v>634</v>
      </c>
      <c r="T330" t="s">
        <v>42</v>
      </c>
      <c r="U330" t="s">
        <v>1188</v>
      </c>
      <c r="V330" t="s">
        <v>1189</v>
      </c>
      <c r="W330">
        <v>402</v>
      </c>
      <c r="X330" t="s">
        <v>636</v>
      </c>
      <c r="Y330" t="s">
        <v>1190</v>
      </c>
      <c r="Z330" t="s">
        <v>1191</v>
      </c>
      <c r="AA330">
        <v>2</v>
      </c>
      <c r="AB330" t="s">
        <v>41</v>
      </c>
      <c r="AC330" t="str">
        <f t="shared" si="75"/>
        <v>2GE</v>
      </c>
      <c r="AD330" s="3">
        <f t="shared" si="76"/>
        <v>1</v>
      </c>
      <c r="AE330" s="3" t="str">
        <f t="shared" si="74"/>
        <v>1.00 R</v>
      </c>
      <c r="AF330" t="str">
        <f>SUBSTITUTE(SUBSTITUTE(P330,"±",""),"%"," %")</f>
        <v>5 %</v>
      </c>
      <c r="AG330" t="str">
        <f t="shared" si="72"/>
        <v>0.3 V</v>
      </c>
      <c r="AI330" t="str">
        <f>SUBSTITUTE(LEFT(Q330,FIND("W,",Q330)),"W"," W @ 70 C")</f>
        <v>0.1 W @ 70 C</v>
      </c>
      <c r="AJ330" t="str">
        <f>SUBSTITUTE((SUBSTITUTE(T330,"ppm/°C","")),"/ "," to ")</f>
        <v>-100 to +600</v>
      </c>
      <c r="AK330" t="str">
        <f>LEFT(V330,FIND(" ",V330)-1)</f>
        <v>0402</v>
      </c>
      <c r="AL330" t="str">
        <f>SUBSTITUTE(SUBSTITUTE(U330,"°C ~ "," to +"),"°C"," C")</f>
        <v>-55 to +155 C</v>
      </c>
      <c r="AM330" s="2" t="str">
        <f t="shared" si="77"/>
        <v>1R0</v>
      </c>
      <c r="AN330" t="str">
        <f>IF(AC330="1GN","Grade 1","Grade 0")</f>
        <v>Grade 0</v>
      </c>
      <c r="AO330" s="2" t="str">
        <f t="shared" si="78"/>
        <v>1R00</v>
      </c>
      <c r="AQ330" t="s">
        <v>5289</v>
      </c>
      <c r="AR330" t="str">
        <f t="shared" si="73"/>
        <v>ERJ2GEJ1R0X</v>
      </c>
    </row>
    <row r="331" spans="1:44" x14ac:dyDescent="0.3">
      <c r="A331" t="s">
        <v>28</v>
      </c>
      <c r="B331" t="s">
        <v>1182</v>
      </c>
      <c r="C331" t="s">
        <v>1192</v>
      </c>
      <c r="D331" t="s">
        <v>1193</v>
      </c>
      <c r="E331" t="s">
        <v>32</v>
      </c>
      <c r="F331" t="s">
        <v>32</v>
      </c>
      <c r="G331" t="s">
        <v>1194</v>
      </c>
      <c r="H331" s="1">
        <v>11357</v>
      </c>
      <c r="I331">
        <v>0.1</v>
      </c>
      <c r="J331">
        <v>0</v>
      </c>
      <c r="K331">
        <v>1</v>
      </c>
      <c r="L331" t="s">
        <v>34</v>
      </c>
      <c r="M331" t="s">
        <v>1186</v>
      </c>
      <c r="N331" t="s">
        <v>36</v>
      </c>
      <c r="O331" t="s">
        <v>51</v>
      </c>
      <c r="P331" t="s">
        <v>38</v>
      </c>
      <c r="Q331" t="s">
        <v>1187</v>
      </c>
      <c r="R331" t="s">
        <v>40</v>
      </c>
      <c r="S331" t="s">
        <v>634</v>
      </c>
      <c r="T331" t="s">
        <v>42</v>
      </c>
      <c r="U331" t="s">
        <v>1188</v>
      </c>
      <c r="V331" t="s">
        <v>1189</v>
      </c>
      <c r="W331">
        <v>402</v>
      </c>
      <c r="X331" t="s">
        <v>636</v>
      </c>
      <c r="Y331" t="s">
        <v>1190</v>
      </c>
      <c r="Z331" t="s">
        <v>1191</v>
      </c>
      <c r="AA331">
        <v>2</v>
      </c>
      <c r="AB331" t="s">
        <v>41</v>
      </c>
      <c r="AC331" t="str">
        <f t="shared" ref="AC331:AC394" si="79">MID(D331,5,3)</f>
        <v>2GE</v>
      </c>
      <c r="AD331" s="3">
        <f t="shared" si="76"/>
        <v>1.1000000000000001</v>
      </c>
      <c r="AE331" s="3" t="str">
        <f t="shared" si="74"/>
        <v>1.10 R</v>
      </c>
      <c r="AF331" t="str">
        <f>SUBSTITUTE(SUBSTITUTE(P331,"±",""),"%"," %")</f>
        <v>5 %</v>
      </c>
      <c r="AG331" t="str">
        <f t="shared" si="72"/>
        <v>0.3 V</v>
      </c>
      <c r="AI331" t="str">
        <f>SUBSTITUTE(LEFT(Q331,FIND("W,",Q331)),"W"," W @ 70 C")</f>
        <v>0.1 W @ 70 C</v>
      </c>
      <c r="AJ331" t="str">
        <f>SUBSTITUTE((SUBSTITUTE(T331,"ppm/°C","")),"/ "," to ")</f>
        <v>-100 to +600</v>
      </c>
      <c r="AK331" t="str">
        <f>LEFT(V331,FIND(" ",V331)-1)</f>
        <v>0402</v>
      </c>
      <c r="AL331" t="str">
        <f>SUBSTITUTE(SUBSTITUTE(U331,"°C ~ "," to +"),"°C"," C")</f>
        <v>-55 to +155 C</v>
      </c>
      <c r="AM331" s="2" t="str">
        <f t="shared" si="77"/>
        <v>1R1</v>
      </c>
      <c r="AN331" t="str">
        <f>IF(AC331="1GN","Grade 1","Grade 0")</f>
        <v>Grade 0</v>
      </c>
      <c r="AO331" s="2" t="str">
        <f t="shared" si="78"/>
        <v>1R10</v>
      </c>
      <c r="AQ331" t="s">
        <v>5289</v>
      </c>
      <c r="AR331" t="str">
        <f t="shared" si="73"/>
        <v>ERJ2GEJ1R1X</v>
      </c>
    </row>
    <row r="332" spans="1:44" x14ac:dyDescent="0.3">
      <c r="A332" t="s">
        <v>28</v>
      </c>
      <c r="B332" t="s">
        <v>1182</v>
      </c>
      <c r="C332" t="s">
        <v>1195</v>
      </c>
      <c r="D332" t="s">
        <v>1196</v>
      </c>
      <c r="E332" t="s">
        <v>32</v>
      </c>
      <c r="F332" t="s">
        <v>32</v>
      </c>
      <c r="G332" t="s">
        <v>1197</v>
      </c>
      <c r="H332" s="1">
        <v>40908</v>
      </c>
      <c r="I332">
        <v>0.1</v>
      </c>
      <c r="J332">
        <v>0</v>
      </c>
      <c r="K332">
        <v>1</v>
      </c>
      <c r="L332" t="s">
        <v>34</v>
      </c>
      <c r="M332" t="s">
        <v>1186</v>
      </c>
      <c r="N332" t="s">
        <v>36</v>
      </c>
      <c r="O332" t="s">
        <v>55</v>
      </c>
      <c r="P332" t="s">
        <v>38</v>
      </c>
      <c r="Q332" t="s">
        <v>1187</v>
      </c>
      <c r="R332" t="s">
        <v>40</v>
      </c>
      <c r="S332" t="s">
        <v>634</v>
      </c>
      <c r="T332" t="s">
        <v>42</v>
      </c>
      <c r="U332" t="s">
        <v>1188</v>
      </c>
      <c r="V332" t="s">
        <v>1189</v>
      </c>
      <c r="W332">
        <v>402</v>
      </c>
      <c r="X332" t="s">
        <v>636</v>
      </c>
      <c r="Y332" t="s">
        <v>1190</v>
      </c>
      <c r="Z332" t="s">
        <v>1191</v>
      </c>
      <c r="AA332">
        <v>2</v>
      </c>
      <c r="AB332" t="s">
        <v>41</v>
      </c>
      <c r="AC332" t="str">
        <f t="shared" si="79"/>
        <v>2GE</v>
      </c>
      <c r="AD332" s="3">
        <f t="shared" si="76"/>
        <v>1.2</v>
      </c>
      <c r="AE332" s="3" t="str">
        <f t="shared" si="74"/>
        <v>1.20 R</v>
      </c>
      <c r="AF332" t="str">
        <f>SUBSTITUTE(SUBSTITUTE(P332,"±",""),"%"," %")</f>
        <v>5 %</v>
      </c>
      <c r="AG332" t="str">
        <f t="shared" si="72"/>
        <v>0.3 V</v>
      </c>
      <c r="AI332" t="str">
        <f>SUBSTITUTE(LEFT(Q332,FIND("W,",Q332)),"W"," W @ 70 C")</f>
        <v>0.1 W @ 70 C</v>
      </c>
      <c r="AJ332" t="str">
        <f>SUBSTITUTE((SUBSTITUTE(T332,"ppm/°C","")),"/ "," to ")</f>
        <v>-100 to +600</v>
      </c>
      <c r="AK332" t="str">
        <f>LEFT(V332,FIND(" ",V332)-1)</f>
        <v>0402</v>
      </c>
      <c r="AL332" t="str">
        <f>SUBSTITUTE(SUBSTITUTE(U332,"°C ~ "," to +"),"°C"," C")</f>
        <v>-55 to +155 C</v>
      </c>
      <c r="AM332" s="2" t="str">
        <f t="shared" si="77"/>
        <v>1R2</v>
      </c>
      <c r="AN332" t="str">
        <f>IF(AC332="1GN","Grade 1","Grade 0")</f>
        <v>Grade 0</v>
      </c>
      <c r="AO332" s="2" t="str">
        <f t="shared" si="78"/>
        <v>1R20</v>
      </c>
      <c r="AQ332" t="s">
        <v>5289</v>
      </c>
      <c r="AR332" t="str">
        <f t="shared" si="73"/>
        <v>ERJ2GEJ1R2X</v>
      </c>
    </row>
    <row r="333" spans="1:44" x14ac:dyDescent="0.3">
      <c r="A333" t="s">
        <v>28</v>
      </c>
      <c r="B333" t="s">
        <v>1182</v>
      </c>
      <c r="C333" t="s">
        <v>1198</v>
      </c>
      <c r="D333" t="s">
        <v>1199</v>
      </c>
      <c r="E333" t="s">
        <v>32</v>
      </c>
      <c r="F333" t="s">
        <v>32</v>
      </c>
      <c r="G333" t="s">
        <v>1200</v>
      </c>
      <c r="H333" s="1">
        <v>62877</v>
      </c>
      <c r="I333">
        <v>0.1</v>
      </c>
      <c r="J333">
        <v>0</v>
      </c>
      <c r="K333">
        <v>1</v>
      </c>
      <c r="L333" t="s">
        <v>34</v>
      </c>
      <c r="M333" t="s">
        <v>1186</v>
      </c>
      <c r="N333" t="s">
        <v>36</v>
      </c>
      <c r="O333" t="s">
        <v>59</v>
      </c>
      <c r="P333" t="s">
        <v>38</v>
      </c>
      <c r="Q333" t="s">
        <v>1187</v>
      </c>
      <c r="R333" t="s">
        <v>40</v>
      </c>
      <c r="S333" t="s">
        <v>634</v>
      </c>
      <c r="T333" t="s">
        <v>42</v>
      </c>
      <c r="U333" t="s">
        <v>1188</v>
      </c>
      <c r="V333" t="s">
        <v>1189</v>
      </c>
      <c r="W333">
        <v>402</v>
      </c>
      <c r="X333" t="s">
        <v>636</v>
      </c>
      <c r="Y333" t="s">
        <v>1190</v>
      </c>
      <c r="Z333" t="s">
        <v>1191</v>
      </c>
      <c r="AA333">
        <v>2</v>
      </c>
      <c r="AB333" t="s">
        <v>41</v>
      </c>
      <c r="AC333" t="str">
        <f t="shared" si="79"/>
        <v>2GE</v>
      </c>
      <c r="AD333" s="3">
        <f t="shared" si="76"/>
        <v>1.3</v>
      </c>
      <c r="AE333" s="3" t="str">
        <f t="shared" si="74"/>
        <v>1.30 R</v>
      </c>
      <c r="AF333" t="str">
        <f>SUBSTITUTE(SUBSTITUTE(P333,"±",""),"%"," %")</f>
        <v>5 %</v>
      </c>
      <c r="AG333" t="str">
        <f t="shared" si="72"/>
        <v>0.4 V</v>
      </c>
      <c r="AI333" t="str">
        <f>SUBSTITUTE(LEFT(Q333,FIND("W,",Q333)),"W"," W @ 70 C")</f>
        <v>0.1 W @ 70 C</v>
      </c>
      <c r="AJ333" t="str">
        <f>SUBSTITUTE((SUBSTITUTE(T333,"ppm/°C","")),"/ "," to ")</f>
        <v>-100 to +600</v>
      </c>
      <c r="AK333" t="str">
        <f>LEFT(V333,FIND(" ",V333)-1)</f>
        <v>0402</v>
      </c>
      <c r="AL333" t="str">
        <f>SUBSTITUTE(SUBSTITUTE(U333,"°C ~ "," to +"),"°C"," C")</f>
        <v>-55 to +155 C</v>
      </c>
      <c r="AM333" s="2" t="str">
        <f t="shared" si="77"/>
        <v>1R3</v>
      </c>
      <c r="AN333" t="str">
        <f>IF(AC333="1GN","Grade 1","Grade 0")</f>
        <v>Grade 0</v>
      </c>
      <c r="AO333" s="2" t="str">
        <f t="shared" si="78"/>
        <v>1R30</v>
      </c>
      <c r="AQ333" t="s">
        <v>5289</v>
      </c>
      <c r="AR333" t="str">
        <f t="shared" si="73"/>
        <v>ERJ2GEJ1R3X</v>
      </c>
    </row>
    <row r="334" spans="1:44" x14ac:dyDescent="0.3">
      <c r="A334" t="s">
        <v>28</v>
      </c>
      <c r="B334" t="s">
        <v>1182</v>
      </c>
      <c r="C334" t="s">
        <v>1201</v>
      </c>
      <c r="D334" t="s">
        <v>1202</v>
      </c>
      <c r="E334" t="s">
        <v>32</v>
      </c>
      <c r="F334" t="s">
        <v>32</v>
      </c>
      <c r="G334" t="s">
        <v>1203</v>
      </c>
      <c r="H334" s="1">
        <v>40580</v>
      </c>
      <c r="I334">
        <v>0.1</v>
      </c>
      <c r="J334">
        <v>0</v>
      </c>
      <c r="K334">
        <v>1</v>
      </c>
      <c r="L334" t="s">
        <v>34</v>
      </c>
      <c r="M334" t="s">
        <v>1186</v>
      </c>
      <c r="N334" t="s">
        <v>36</v>
      </c>
      <c r="O334" t="s">
        <v>63</v>
      </c>
      <c r="P334" t="s">
        <v>38</v>
      </c>
      <c r="Q334" t="s">
        <v>1187</v>
      </c>
      <c r="R334" t="s">
        <v>40</v>
      </c>
      <c r="S334" t="s">
        <v>634</v>
      </c>
      <c r="T334" t="s">
        <v>42</v>
      </c>
      <c r="U334" t="s">
        <v>1188</v>
      </c>
      <c r="V334" t="s">
        <v>1189</v>
      </c>
      <c r="W334">
        <v>402</v>
      </c>
      <c r="X334" t="s">
        <v>636</v>
      </c>
      <c r="Y334" t="s">
        <v>1190</v>
      </c>
      <c r="Z334" t="s">
        <v>1191</v>
      </c>
      <c r="AA334">
        <v>2</v>
      </c>
      <c r="AB334" t="s">
        <v>41</v>
      </c>
      <c r="AC334" t="str">
        <f t="shared" si="79"/>
        <v>2GE</v>
      </c>
      <c r="AD334" s="3">
        <f t="shared" si="76"/>
        <v>1.5</v>
      </c>
      <c r="AE334" s="3" t="str">
        <f t="shared" si="74"/>
        <v>1.50 R</v>
      </c>
      <c r="AF334" t="str">
        <f>SUBSTITUTE(SUBSTITUTE(P334,"±",""),"%"," %")</f>
        <v>5 %</v>
      </c>
      <c r="AG334" t="str">
        <f t="shared" si="72"/>
        <v>0.4 V</v>
      </c>
      <c r="AI334" t="str">
        <f>SUBSTITUTE(LEFT(Q334,FIND("W,",Q334)),"W"," W @ 70 C")</f>
        <v>0.1 W @ 70 C</v>
      </c>
      <c r="AJ334" t="str">
        <f>SUBSTITUTE((SUBSTITUTE(T334,"ppm/°C","")),"/ "," to ")</f>
        <v>-100 to +600</v>
      </c>
      <c r="AK334" t="str">
        <f>LEFT(V334,FIND(" ",V334)-1)</f>
        <v>0402</v>
      </c>
      <c r="AL334" t="str">
        <f>SUBSTITUTE(SUBSTITUTE(U334,"°C ~ "," to +"),"°C"," C")</f>
        <v>-55 to +155 C</v>
      </c>
      <c r="AM334" s="2" t="str">
        <f t="shared" si="77"/>
        <v>1R5</v>
      </c>
      <c r="AN334" t="str">
        <f>IF(AC334="1GN","Grade 1","Grade 0")</f>
        <v>Grade 0</v>
      </c>
      <c r="AO334" s="2" t="str">
        <f t="shared" si="78"/>
        <v>1R50</v>
      </c>
      <c r="AQ334" t="s">
        <v>5289</v>
      </c>
      <c r="AR334" t="str">
        <f t="shared" si="73"/>
        <v>ERJ2GEJ1R5X</v>
      </c>
    </row>
    <row r="335" spans="1:44" x14ac:dyDescent="0.3">
      <c r="A335" t="s">
        <v>28</v>
      </c>
      <c r="B335" t="s">
        <v>1182</v>
      </c>
      <c r="C335" t="s">
        <v>1204</v>
      </c>
      <c r="D335" t="s">
        <v>1205</v>
      </c>
      <c r="E335" t="s">
        <v>32</v>
      </c>
      <c r="F335" t="s">
        <v>32</v>
      </c>
      <c r="G335" t="s">
        <v>1206</v>
      </c>
      <c r="H335" s="1">
        <v>58846</v>
      </c>
      <c r="I335">
        <v>0.1</v>
      </c>
      <c r="J335">
        <v>0</v>
      </c>
      <c r="K335">
        <v>1</v>
      </c>
      <c r="L335" t="s">
        <v>34</v>
      </c>
      <c r="M335" t="s">
        <v>1186</v>
      </c>
      <c r="N335" t="s">
        <v>36</v>
      </c>
      <c r="O335" t="s">
        <v>68</v>
      </c>
      <c r="P335" t="s">
        <v>38</v>
      </c>
      <c r="Q335" t="s">
        <v>1187</v>
      </c>
      <c r="R335" t="s">
        <v>40</v>
      </c>
      <c r="S335" t="s">
        <v>634</v>
      </c>
      <c r="T335" t="s">
        <v>42</v>
      </c>
      <c r="U335" t="s">
        <v>1188</v>
      </c>
      <c r="V335" t="s">
        <v>1189</v>
      </c>
      <c r="W335">
        <v>402</v>
      </c>
      <c r="X335" t="s">
        <v>636</v>
      </c>
      <c r="Y335" t="s">
        <v>1190</v>
      </c>
      <c r="Z335" t="s">
        <v>1191</v>
      </c>
      <c r="AA335">
        <v>2</v>
      </c>
      <c r="AB335" t="s">
        <v>41</v>
      </c>
      <c r="AC335" t="str">
        <f t="shared" si="79"/>
        <v>2GE</v>
      </c>
      <c r="AD335" s="3">
        <f t="shared" si="76"/>
        <v>1.6</v>
      </c>
      <c r="AE335" s="3" t="str">
        <f t="shared" si="74"/>
        <v>1.60 R</v>
      </c>
      <c r="AF335" t="str">
        <f>SUBSTITUTE(SUBSTITUTE(P335,"±",""),"%"," %")</f>
        <v>5 %</v>
      </c>
      <c r="AG335" t="str">
        <f t="shared" si="72"/>
        <v>0.4 V</v>
      </c>
      <c r="AI335" t="str">
        <f>SUBSTITUTE(LEFT(Q335,FIND("W,",Q335)),"W"," W @ 70 C")</f>
        <v>0.1 W @ 70 C</v>
      </c>
      <c r="AJ335" t="str">
        <f>SUBSTITUTE((SUBSTITUTE(T335,"ppm/°C","")),"/ "," to ")</f>
        <v>-100 to +600</v>
      </c>
      <c r="AK335" t="str">
        <f>LEFT(V335,FIND(" ",V335)-1)</f>
        <v>0402</v>
      </c>
      <c r="AL335" t="str">
        <f>SUBSTITUTE(SUBSTITUTE(U335,"°C ~ "," to +"),"°C"," C")</f>
        <v>-55 to +155 C</v>
      </c>
      <c r="AM335" s="2" t="str">
        <f t="shared" si="77"/>
        <v>1R6</v>
      </c>
      <c r="AN335" t="str">
        <f>IF(AC335="1GN","Grade 1","Grade 0")</f>
        <v>Grade 0</v>
      </c>
      <c r="AO335" s="2" t="str">
        <f t="shared" si="78"/>
        <v>1R60</v>
      </c>
      <c r="AQ335" t="s">
        <v>5289</v>
      </c>
      <c r="AR335" t="str">
        <f t="shared" si="73"/>
        <v>ERJ2GEJ1R6X</v>
      </c>
    </row>
    <row r="336" spans="1:44" x14ac:dyDescent="0.3">
      <c r="A336" t="s">
        <v>28</v>
      </c>
      <c r="B336" t="s">
        <v>1182</v>
      </c>
      <c r="C336" t="s">
        <v>1207</v>
      </c>
      <c r="D336" t="s">
        <v>1208</v>
      </c>
      <c r="E336" t="s">
        <v>32</v>
      </c>
      <c r="F336" t="s">
        <v>32</v>
      </c>
      <c r="G336" t="s">
        <v>1209</v>
      </c>
      <c r="H336" s="1">
        <v>42638</v>
      </c>
      <c r="I336">
        <v>0.1</v>
      </c>
      <c r="J336">
        <v>0</v>
      </c>
      <c r="K336">
        <v>1</v>
      </c>
      <c r="L336" t="s">
        <v>34</v>
      </c>
      <c r="M336" t="s">
        <v>1186</v>
      </c>
      <c r="N336" t="s">
        <v>36</v>
      </c>
      <c r="O336" t="s">
        <v>72</v>
      </c>
      <c r="P336" t="s">
        <v>38</v>
      </c>
      <c r="Q336" t="s">
        <v>1187</v>
      </c>
      <c r="R336" t="s">
        <v>40</v>
      </c>
      <c r="S336" t="s">
        <v>634</v>
      </c>
      <c r="T336" t="s">
        <v>42</v>
      </c>
      <c r="U336" t="s">
        <v>1188</v>
      </c>
      <c r="V336" t="s">
        <v>1189</v>
      </c>
      <c r="W336">
        <v>402</v>
      </c>
      <c r="X336" t="s">
        <v>636</v>
      </c>
      <c r="Y336" t="s">
        <v>1190</v>
      </c>
      <c r="Z336" t="s">
        <v>1191</v>
      </c>
      <c r="AA336">
        <v>2</v>
      </c>
      <c r="AB336" t="s">
        <v>41</v>
      </c>
      <c r="AC336" t="str">
        <f t="shared" si="79"/>
        <v>2GE</v>
      </c>
      <c r="AD336" s="3">
        <f t="shared" si="76"/>
        <v>1.8</v>
      </c>
      <c r="AE336" s="3" t="str">
        <f t="shared" si="74"/>
        <v>1.80 R</v>
      </c>
      <c r="AF336" t="str">
        <f>SUBSTITUTE(SUBSTITUTE(P336,"±",""),"%"," %")</f>
        <v>5 %</v>
      </c>
      <c r="AG336" t="str">
        <f t="shared" si="72"/>
        <v>0.4 V</v>
      </c>
      <c r="AI336" t="str">
        <f>SUBSTITUTE(LEFT(Q336,FIND("W,",Q336)),"W"," W @ 70 C")</f>
        <v>0.1 W @ 70 C</v>
      </c>
      <c r="AJ336" t="str">
        <f>SUBSTITUTE((SUBSTITUTE(T336,"ppm/°C","")),"/ "," to ")</f>
        <v>-100 to +600</v>
      </c>
      <c r="AK336" t="str">
        <f>LEFT(V336,FIND(" ",V336)-1)</f>
        <v>0402</v>
      </c>
      <c r="AL336" t="str">
        <f>SUBSTITUTE(SUBSTITUTE(U336,"°C ~ "," to +"),"°C"," C")</f>
        <v>-55 to +155 C</v>
      </c>
      <c r="AM336" s="2" t="str">
        <f t="shared" si="77"/>
        <v>1R8</v>
      </c>
      <c r="AN336" t="str">
        <f>IF(AC336="1GN","Grade 1","Grade 0")</f>
        <v>Grade 0</v>
      </c>
      <c r="AO336" s="2" t="str">
        <f t="shared" si="78"/>
        <v>1R80</v>
      </c>
      <c r="AQ336" t="s">
        <v>5289</v>
      </c>
      <c r="AR336" t="str">
        <f t="shared" si="73"/>
        <v>ERJ2GEJ1R8X</v>
      </c>
    </row>
    <row r="337" spans="1:44" x14ac:dyDescent="0.3">
      <c r="A337" t="s">
        <v>28</v>
      </c>
      <c r="B337" t="s">
        <v>1182</v>
      </c>
      <c r="C337" t="s">
        <v>1210</v>
      </c>
      <c r="D337" t="s">
        <v>1211</v>
      </c>
      <c r="E337" t="s">
        <v>32</v>
      </c>
      <c r="F337" t="s">
        <v>32</v>
      </c>
      <c r="G337" t="s">
        <v>1212</v>
      </c>
      <c r="H337">
        <v>0</v>
      </c>
      <c r="I337">
        <v>0.1</v>
      </c>
      <c r="J337">
        <v>0</v>
      </c>
      <c r="K337">
        <v>1</v>
      </c>
      <c r="L337" t="s">
        <v>34</v>
      </c>
      <c r="M337" t="s">
        <v>1186</v>
      </c>
      <c r="N337" t="s">
        <v>36</v>
      </c>
      <c r="O337" t="s">
        <v>76</v>
      </c>
      <c r="P337" t="s">
        <v>38</v>
      </c>
      <c r="Q337" t="s">
        <v>1187</v>
      </c>
      <c r="R337" t="s">
        <v>40</v>
      </c>
      <c r="S337" t="s">
        <v>634</v>
      </c>
      <c r="T337" t="s">
        <v>42</v>
      </c>
      <c r="U337" t="s">
        <v>1188</v>
      </c>
      <c r="V337" t="s">
        <v>1189</v>
      </c>
      <c r="W337">
        <v>402</v>
      </c>
      <c r="X337" t="s">
        <v>636</v>
      </c>
      <c r="Y337" t="s">
        <v>1190</v>
      </c>
      <c r="Z337" t="s">
        <v>1191</v>
      </c>
      <c r="AA337">
        <v>2</v>
      </c>
      <c r="AB337" t="s">
        <v>41</v>
      </c>
      <c r="AC337" t="str">
        <f t="shared" si="79"/>
        <v>2GE</v>
      </c>
      <c r="AD337" s="3">
        <f t="shared" si="76"/>
        <v>2</v>
      </c>
      <c r="AE337" s="3" t="str">
        <f t="shared" si="74"/>
        <v>2.00 R</v>
      </c>
      <c r="AF337" t="str">
        <f>SUBSTITUTE(SUBSTITUTE(P337,"±",""),"%"," %")</f>
        <v>5 %</v>
      </c>
      <c r="AG337" t="str">
        <f t="shared" si="72"/>
        <v>0.4 V</v>
      </c>
      <c r="AI337" t="str">
        <f>SUBSTITUTE(LEFT(Q337,FIND("W,",Q337)),"W"," W @ 70 C")</f>
        <v>0.1 W @ 70 C</v>
      </c>
      <c r="AJ337" t="str">
        <f>SUBSTITUTE((SUBSTITUTE(T337,"ppm/°C","")),"/ "," to ")</f>
        <v>-100 to +600</v>
      </c>
      <c r="AK337" t="str">
        <f>LEFT(V337,FIND(" ",V337)-1)</f>
        <v>0402</v>
      </c>
      <c r="AL337" t="str">
        <f>SUBSTITUTE(SUBSTITUTE(U337,"°C ~ "," to +"),"°C"," C")</f>
        <v>-55 to +155 C</v>
      </c>
      <c r="AM337" s="2" t="str">
        <f t="shared" si="77"/>
        <v>2R0</v>
      </c>
      <c r="AN337" t="str">
        <f>IF(AC337="1GN","Grade 1","Grade 0")</f>
        <v>Grade 0</v>
      </c>
      <c r="AO337" s="2" t="str">
        <f t="shared" si="78"/>
        <v>2R00</v>
      </c>
      <c r="AQ337" t="s">
        <v>5289</v>
      </c>
      <c r="AR337" t="str">
        <f t="shared" si="73"/>
        <v>ERJ2GEJ2R0X</v>
      </c>
    </row>
    <row r="338" spans="1:44" x14ac:dyDescent="0.3">
      <c r="A338" t="s">
        <v>28</v>
      </c>
      <c r="B338" t="s">
        <v>1182</v>
      </c>
      <c r="C338" t="s">
        <v>1213</v>
      </c>
      <c r="D338" t="s">
        <v>1214</v>
      </c>
      <c r="E338" t="s">
        <v>32</v>
      </c>
      <c r="F338" t="s">
        <v>32</v>
      </c>
      <c r="G338" t="s">
        <v>1215</v>
      </c>
      <c r="H338" s="1">
        <v>653956</v>
      </c>
      <c r="I338">
        <v>0.1</v>
      </c>
      <c r="J338">
        <v>0</v>
      </c>
      <c r="K338">
        <v>1</v>
      </c>
      <c r="L338" t="s">
        <v>34</v>
      </c>
      <c r="M338" t="s">
        <v>1186</v>
      </c>
      <c r="N338" t="s">
        <v>36</v>
      </c>
      <c r="O338" t="s">
        <v>80</v>
      </c>
      <c r="P338" t="s">
        <v>38</v>
      </c>
      <c r="Q338" t="s">
        <v>1187</v>
      </c>
      <c r="R338" t="s">
        <v>40</v>
      </c>
      <c r="S338" t="s">
        <v>634</v>
      </c>
      <c r="T338" t="s">
        <v>42</v>
      </c>
      <c r="U338" t="s">
        <v>1188</v>
      </c>
      <c r="V338" t="s">
        <v>1189</v>
      </c>
      <c r="W338">
        <v>402</v>
      </c>
      <c r="X338" t="s">
        <v>636</v>
      </c>
      <c r="Y338" t="s">
        <v>1190</v>
      </c>
      <c r="Z338" t="s">
        <v>1191</v>
      </c>
      <c r="AA338">
        <v>2</v>
      </c>
      <c r="AB338" t="s">
        <v>41</v>
      </c>
      <c r="AC338" t="str">
        <f t="shared" si="79"/>
        <v>2GE</v>
      </c>
      <c r="AD338" s="3">
        <f t="shared" si="76"/>
        <v>2.2000000000000002</v>
      </c>
      <c r="AE338" s="3" t="str">
        <f t="shared" si="74"/>
        <v>2.20 R</v>
      </c>
      <c r="AF338" t="str">
        <f>SUBSTITUTE(SUBSTITUTE(P338,"±",""),"%"," %")</f>
        <v>5 %</v>
      </c>
      <c r="AG338" t="str">
        <f t="shared" si="72"/>
        <v>0.5 V</v>
      </c>
      <c r="AI338" t="str">
        <f>SUBSTITUTE(LEFT(Q338,FIND("W,",Q338)),"W"," W @ 70 C")</f>
        <v>0.1 W @ 70 C</v>
      </c>
      <c r="AJ338" t="str">
        <f>SUBSTITUTE((SUBSTITUTE(T338,"ppm/°C","")),"/ "," to ")</f>
        <v>-100 to +600</v>
      </c>
      <c r="AK338" t="str">
        <f>LEFT(V338,FIND(" ",V338)-1)</f>
        <v>0402</v>
      </c>
      <c r="AL338" t="str">
        <f>SUBSTITUTE(SUBSTITUTE(U338,"°C ~ "," to +"),"°C"," C")</f>
        <v>-55 to +155 C</v>
      </c>
      <c r="AM338" s="2" t="str">
        <f t="shared" si="77"/>
        <v>2R2</v>
      </c>
      <c r="AN338" t="str">
        <f>IF(AC338="1GN","Grade 1","Grade 0")</f>
        <v>Grade 0</v>
      </c>
      <c r="AO338" s="2" t="str">
        <f t="shared" si="78"/>
        <v>2R20</v>
      </c>
      <c r="AQ338" t="s">
        <v>5289</v>
      </c>
      <c r="AR338" t="str">
        <f t="shared" si="73"/>
        <v>ERJ2GEJ2R2X</v>
      </c>
    </row>
    <row r="339" spans="1:44" x14ac:dyDescent="0.3">
      <c r="A339" t="s">
        <v>28</v>
      </c>
      <c r="B339" t="s">
        <v>1182</v>
      </c>
      <c r="C339" t="s">
        <v>1216</v>
      </c>
      <c r="D339" t="s">
        <v>1217</v>
      </c>
      <c r="E339" t="s">
        <v>32</v>
      </c>
      <c r="F339" t="s">
        <v>32</v>
      </c>
      <c r="G339" t="s">
        <v>1218</v>
      </c>
      <c r="H339" s="1">
        <v>27070</v>
      </c>
      <c r="I339">
        <v>0.1</v>
      </c>
      <c r="J339">
        <v>0</v>
      </c>
      <c r="K339">
        <v>1</v>
      </c>
      <c r="L339" t="s">
        <v>34</v>
      </c>
      <c r="M339" t="s">
        <v>1186</v>
      </c>
      <c r="N339" t="s">
        <v>36</v>
      </c>
      <c r="O339" t="s">
        <v>84</v>
      </c>
      <c r="P339" t="s">
        <v>38</v>
      </c>
      <c r="Q339" t="s">
        <v>1187</v>
      </c>
      <c r="R339" t="s">
        <v>40</v>
      </c>
      <c r="S339" t="s">
        <v>634</v>
      </c>
      <c r="T339" t="s">
        <v>42</v>
      </c>
      <c r="U339" t="s">
        <v>1188</v>
      </c>
      <c r="V339" t="s">
        <v>1189</v>
      </c>
      <c r="W339">
        <v>402</v>
      </c>
      <c r="X339" t="s">
        <v>636</v>
      </c>
      <c r="Y339" t="s">
        <v>1190</v>
      </c>
      <c r="Z339" t="s">
        <v>1191</v>
      </c>
      <c r="AA339">
        <v>2</v>
      </c>
      <c r="AB339" t="s">
        <v>41</v>
      </c>
      <c r="AC339" t="str">
        <f t="shared" si="79"/>
        <v>2GE</v>
      </c>
      <c r="AD339" s="3">
        <f t="shared" si="76"/>
        <v>2.4</v>
      </c>
      <c r="AE339" s="3" t="str">
        <f t="shared" si="74"/>
        <v>2.40 R</v>
      </c>
      <c r="AF339" t="str">
        <f>SUBSTITUTE(SUBSTITUTE(P339,"±",""),"%"," %")</f>
        <v>5 %</v>
      </c>
      <c r="AG339" t="str">
        <f t="shared" si="72"/>
        <v>0.5 V</v>
      </c>
      <c r="AI339" t="str">
        <f>SUBSTITUTE(LEFT(Q339,FIND("W,",Q339)),"W"," W @ 70 C")</f>
        <v>0.1 W @ 70 C</v>
      </c>
      <c r="AJ339" t="str">
        <f>SUBSTITUTE((SUBSTITUTE(T339,"ppm/°C","")),"/ "," to ")</f>
        <v>-100 to +600</v>
      </c>
      <c r="AK339" t="str">
        <f>LEFT(V339,FIND(" ",V339)-1)</f>
        <v>0402</v>
      </c>
      <c r="AL339" t="str">
        <f>SUBSTITUTE(SUBSTITUTE(U339,"°C ~ "," to +"),"°C"," C")</f>
        <v>-55 to +155 C</v>
      </c>
      <c r="AM339" s="2" t="str">
        <f t="shared" si="77"/>
        <v>2R4</v>
      </c>
      <c r="AN339" t="str">
        <f>IF(AC339="1GN","Grade 1","Grade 0")</f>
        <v>Grade 0</v>
      </c>
      <c r="AO339" s="2" t="str">
        <f t="shared" si="78"/>
        <v>2R40</v>
      </c>
      <c r="AQ339" t="s">
        <v>5289</v>
      </c>
      <c r="AR339" t="str">
        <f t="shared" si="73"/>
        <v>ERJ2GEJ2R4X</v>
      </c>
    </row>
    <row r="340" spans="1:44" x14ac:dyDescent="0.3">
      <c r="A340" t="s">
        <v>28</v>
      </c>
      <c r="B340" t="s">
        <v>1182</v>
      </c>
      <c r="C340" t="s">
        <v>1219</v>
      </c>
      <c r="D340" t="s">
        <v>1220</v>
      </c>
      <c r="E340" t="s">
        <v>32</v>
      </c>
      <c r="F340" t="s">
        <v>32</v>
      </c>
      <c r="G340" t="s">
        <v>1221</v>
      </c>
      <c r="H340" s="1">
        <v>18981</v>
      </c>
      <c r="I340">
        <v>0.1</v>
      </c>
      <c r="J340">
        <v>0</v>
      </c>
      <c r="K340">
        <v>1</v>
      </c>
      <c r="L340" t="s">
        <v>34</v>
      </c>
      <c r="M340" t="s">
        <v>1186</v>
      </c>
      <c r="N340" t="s">
        <v>36</v>
      </c>
      <c r="O340" t="s">
        <v>88</v>
      </c>
      <c r="P340" t="s">
        <v>38</v>
      </c>
      <c r="Q340" t="s">
        <v>1187</v>
      </c>
      <c r="R340" t="s">
        <v>40</v>
      </c>
      <c r="S340" t="s">
        <v>634</v>
      </c>
      <c r="T340" t="s">
        <v>42</v>
      </c>
      <c r="U340" t="s">
        <v>1188</v>
      </c>
      <c r="V340" t="s">
        <v>1189</v>
      </c>
      <c r="W340">
        <v>402</v>
      </c>
      <c r="X340" t="s">
        <v>636</v>
      </c>
      <c r="Y340" t="s">
        <v>1190</v>
      </c>
      <c r="Z340" t="s">
        <v>1191</v>
      </c>
      <c r="AA340">
        <v>2</v>
      </c>
      <c r="AB340" t="s">
        <v>41</v>
      </c>
      <c r="AC340" t="str">
        <f t="shared" si="79"/>
        <v>2GE</v>
      </c>
      <c r="AD340" s="3">
        <f t="shared" si="76"/>
        <v>2.7</v>
      </c>
      <c r="AE340" s="3" t="str">
        <f t="shared" si="74"/>
        <v>2.70 R</v>
      </c>
      <c r="AF340" t="str">
        <f>SUBSTITUTE(SUBSTITUTE(P340,"±",""),"%"," %")</f>
        <v>5 %</v>
      </c>
      <c r="AG340" t="str">
        <f t="shared" si="72"/>
        <v>0.5 V</v>
      </c>
      <c r="AI340" t="str">
        <f>SUBSTITUTE(LEFT(Q340,FIND("W,",Q340)),"W"," W @ 70 C")</f>
        <v>0.1 W @ 70 C</v>
      </c>
      <c r="AJ340" t="str">
        <f>SUBSTITUTE((SUBSTITUTE(T340,"ppm/°C","")),"/ "," to ")</f>
        <v>-100 to +600</v>
      </c>
      <c r="AK340" t="str">
        <f>LEFT(V340,FIND(" ",V340)-1)</f>
        <v>0402</v>
      </c>
      <c r="AL340" t="str">
        <f>SUBSTITUTE(SUBSTITUTE(U340,"°C ~ "," to +"),"°C"," C")</f>
        <v>-55 to +155 C</v>
      </c>
      <c r="AM340" s="2" t="str">
        <f t="shared" si="77"/>
        <v>2R7</v>
      </c>
      <c r="AN340" t="str">
        <f>IF(AC340="1GN","Grade 1","Grade 0")</f>
        <v>Grade 0</v>
      </c>
      <c r="AO340" s="2" t="str">
        <f t="shared" si="78"/>
        <v>2R70</v>
      </c>
      <c r="AQ340" t="s">
        <v>5289</v>
      </c>
      <c r="AR340" t="str">
        <f t="shared" si="73"/>
        <v>ERJ2GEJ2R7X</v>
      </c>
    </row>
    <row r="341" spans="1:44" x14ac:dyDescent="0.3">
      <c r="A341" t="s">
        <v>28</v>
      </c>
      <c r="B341" t="s">
        <v>1182</v>
      </c>
      <c r="C341" t="s">
        <v>1222</v>
      </c>
      <c r="D341" t="s">
        <v>1223</v>
      </c>
      <c r="E341" t="s">
        <v>32</v>
      </c>
      <c r="F341" t="s">
        <v>32</v>
      </c>
      <c r="G341" t="s">
        <v>1224</v>
      </c>
      <c r="H341" s="1">
        <v>146345</v>
      </c>
      <c r="I341">
        <v>0.1</v>
      </c>
      <c r="J341">
        <v>0</v>
      </c>
      <c r="K341">
        <v>1</v>
      </c>
      <c r="L341" t="s">
        <v>34</v>
      </c>
      <c r="M341" t="s">
        <v>1186</v>
      </c>
      <c r="N341" t="s">
        <v>36</v>
      </c>
      <c r="O341" t="s">
        <v>92</v>
      </c>
      <c r="P341" t="s">
        <v>38</v>
      </c>
      <c r="Q341" t="s">
        <v>1187</v>
      </c>
      <c r="R341" t="s">
        <v>40</v>
      </c>
      <c r="S341" t="s">
        <v>634</v>
      </c>
      <c r="T341" t="s">
        <v>42</v>
      </c>
      <c r="U341" t="s">
        <v>1188</v>
      </c>
      <c r="V341" t="s">
        <v>1189</v>
      </c>
      <c r="W341">
        <v>402</v>
      </c>
      <c r="X341" t="s">
        <v>636</v>
      </c>
      <c r="Y341" t="s">
        <v>1190</v>
      </c>
      <c r="Z341" t="s">
        <v>1191</v>
      </c>
      <c r="AA341">
        <v>2</v>
      </c>
      <c r="AB341" t="s">
        <v>41</v>
      </c>
      <c r="AC341" t="str">
        <f t="shared" si="79"/>
        <v>2GE</v>
      </c>
      <c r="AD341" s="3">
        <f t="shared" si="76"/>
        <v>3</v>
      </c>
      <c r="AE341" s="3" t="str">
        <f t="shared" si="74"/>
        <v>3.00 R</v>
      </c>
      <c r="AF341" t="str">
        <f>SUBSTITUTE(SUBSTITUTE(P341,"±",""),"%"," %")</f>
        <v>5 %</v>
      </c>
      <c r="AG341" t="str">
        <f t="shared" si="72"/>
        <v>0.5 V</v>
      </c>
      <c r="AI341" t="str">
        <f>SUBSTITUTE(LEFT(Q341,FIND("W,",Q341)),"W"," W @ 70 C")</f>
        <v>0.1 W @ 70 C</v>
      </c>
      <c r="AJ341" t="str">
        <f>SUBSTITUTE((SUBSTITUTE(T341,"ppm/°C","")),"/ "," to ")</f>
        <v>-100 to +600</v>
      </c>
      <c r="AK341" t="str">
        <f>LEFT(V341,FIND(" ",V341)-1)</f>
        <v>0402</v>
      </c>
      <c r="AL341" t="str">
        <f>SUBSTITUTE(SUBSTITUTE(U341,"°C ~ "," to +"),"°C"," C")</f>
        <v>-55 to +155 C</v>
      </c>
      <c r="AM341" s="2" t="str">
        <f t="shared" si="77"/>
        <v>3R0</v>
      </c>
      <c r="AN341" t="str">
        <f>IF(AC341="1GN","Grade 1","Grade 0")</f>
        <v>Grade 0</v>
      </c>
      <c r="AO341" s="2" t="str">
        <f t="shared" si="78"/>
        <v>3R00</v>
      </c>
      <c r="AQ341" t="s">
        <v>5289</v>
      </c>
      <c r="AR341" t="str">
        <f t="shared" si="73"/>
        <v>ERJ2GEJ3R0X</v>
      </c>
    </row>
    <row r="342" spans="1:44" x14ac:dyDescent="0.3">
      <c r="A342" t="s">
        <v>28</v>
      </c>
      <c r="B342" t="s">
        <v>1182</v>
      </c>
      <c r="C342" t="s">
        <v>1225</v>
      </c>
      <c r="D342" t="s">
        <v>1226</v>
      </c>
      <c r="E342" t="s">
        <v>32</v>
      </c>
      <c r="F342" t="s">
        <v>32</v>
      </c>
      <c r="G342" t="s">
        <v>1227</v>
      </c>
      <c r="H342">
        <v>70</v>
      </c>
      <c r="I342">
        <v>0.1</v>
      </c>
      <c r="J342">
        <v>0</v>
      </c>
      <c r="K342">
        <v>1</v>
      </c>
      <c r="L342" t="s">
        <v>34</v>
      </c>
      <c r="M342" t="s">
        <v>1186</v>
      </c>
      <c r="N342" t="s">
        <v>36</v>
      </c>
      <c r="O342" t="s">
        <v>96</v>
      </c>
      <c r="P342" t="s">
        <v>38</v>
      </c>
      <c r="Q342" t="s">
        <v>1187</v>
      </c>
      <c r="R342" t="s">
        <v>40</v>
      </c>
      <c r="S342" t="s">
        <v>634</v>
      </c>
      <c r="T342" t="s">
        <v>42</v>
      </c>
      <c r="U342" t="s">
        <v>1188</v>
      </c>
      <c r="V342" t="s">
        <v>1189</v>
      </c>
      <c r="W342">
        <v>402</v>
      </c>
      <c r="X342" t="s">
        <v>636</v>
      </c>
      <c r="Y342" t="s">
        <v>1190</v>
      </c>
      <c r="Z342" t="s">
        <v>1191</v>
      </c>
      <c r="AA342">
        <v>2</v>
      </c>
      <c r="AB342" t="s">
        <v>41</v>
      </c>
      <c r="AC342" t="str">
        <f t="shared" si="79"/>
        <v>2GE</v>
      </c>
      <c r="AD342" s="3">
        <f t="shared" si="76"/>
        <v>3.3</v>
      </c>
      <c r="AE342" s="3" t="str">
        <f t="shared" si="74"/>
        <v>3.30 R</v>
      </c>
      <c r="AF342" t="str">
        <f>SUBSTITUTE(SUBSTITUTE(P342,"±",""),"%"," %")</f>
        <v>5 %</v>
      </c>
      <c r="AG342" t="str">
        <f t="shared" si="72"/>
        <v>0.6 V</v>
      </c>
      <c r="AI342" t="str">
        <f>SUBSTITUTE(LEFT(Q342,FIND("W,",Q342)),"W"," W @ 70 C")</f>
        <v>0.1 W @ 70 C</v>
      </c>
      <c r="AJ342" t="str">
        <f>SUBSTITUTE((SUBSTITUTE(T342,"ppm/°C","")),"/ "," to ")</f>
        <v>-100 to +600</v>
      </c>
      <c r="AK342" t="str">
        <f>LEFT(V342,FIND(" ",V342)-1)</f>
        <v>0402</v>
      </c>
      <c r="AL342" t="str">
        <f>SUBSTITUTE(SUBSTITUTE(U342,"°C ~ "," to +"),"°C"," C")</f>
        <v>-55 to +155 C</v>
      </c>
      <c r="AM342" s="2" t="str">
        <f t="shared" si="77"/>
        <v>3R3</v>
      </c>
      <c r="AN342" t="str">
        <f>IF(AC342="1GN","Grade 1","Grade 0")</f>
        <v>Grade 0</v>
      </c>
      <c r="AO342" s="2" t="str">
        <f t="shared" si="78"/>
        <v>3R30</v>
      </c>
      <c r="AQ342" t="s">
        <v>5289</v>
      </c>
      <c r="AR342" t="str">
        <f t="shared" si="73"/>
        <v>ERJ2GEJ3R3X</v>
      </c>
    </row>
    <row r="343" spans="1:44" x14ac:dyDescent="0.3">
      <c r="A343" t="s">
        <v>28</v>
      </c>
      <c r="B343" t="s">
        <v>1182</v>
      </c>
      <c r="C343" t="s">
        <v>1228</v>
      </c>
      <c r="D343" t="s">
        <v>1229</v>
      </c>
      <c r="E343" t="s">
        <v>32</v>
      </c>
      <c r="F343" t="s">
        <v>32</v>
      </c>
      <c r="G343" t="s">
        <v>1230</v>
      </c>
      <c r="H343" s="1">
        <v>62261</v>
      </c>
      <c r="I343">
        <v>0.1</v>
      </c>
      <c r="J343">
        <v>0</v>
      </c>
      <c r="K343">
        <v>1</v>
      </c>
      <c r="L343" t="s">
        <v>34</v>
      </c>
      <c r="M343" t="s">
        <v>1186</v>
      </c>
      <c r="N343" t="s">
        <v>36</v>
      </c>
      <c r="O343" t="s">
        <v>100</v>
      </c>
      <c r="P343" t="s">
        <v>38</v>
      </c>
      <c r="Q343" t="s">
        <v>1187</v>
      </c>
      <c r="R343" t="s">
        <v>40</v>
      </c>
      <c r="S343" t="s">
        <v>634</v>
      </c>
      <c r="T343" t="s">
        <v>42</v>
      </c>
      <c r="U343" t="s">
        <v>1188</v>
      </c>
      <c r="V343" t="s">
        <v>1189</v>
      </c>
      <c r="W343">
        <v>402</v>
      </c>
      <c r="X343" t="s">
        <v>636</v>
      </c>
      <c r="Y343" t="s">
        <v>1190</v>
      </c>
      <c r="Z343" t="s">
        <v>1191</v>
      </c>
      <c r="AA343">
        <v>2</v>
      </c>
      <c r="AB343" t="s">
        <v>41</v>
      </c>
      <c r="AC343" t="str">
        <f t="shared" si="79"/>
        <v>2GE</v>
      </c>
      <c r="AD343" s="3">
        <f t="shared" si="76"/>
        <v>3.6</v>
      </c>
      <c r="AE343" s="3" t="str">
        <f t="shared" si="74"/>
        <v>3.60 R</v>
      </c>
      <c r="AF343" t="str">
        <f>SUBSTITUTE(SUBSTITUTE(P343,"±",""),"%"," %")</f>
        <v>5 %</v>
      </c>
      <c r="AG343" t="str">
        <f t="shared" si="72"/>
        <v>0.6 V</v>
      </c>
      <c r="AI343" t="str">
        <f>SUBSTITUTE(LEFT(Q343,FIND("W,",Q343)),"W"," W @ 70 C")</f>
        <v>0.1 W @ 70 C</v>
      </c>
      <c r="AJ343" t="str">
        <f>SUBSTITUTE((SUBSTITUTE(T343,"ppm/°C","")),"/ "," to ")</f>
        <v>-100 to +600</v>
      </c>
      <c r="AK343" t="str">
        <f>LEFT(V343,FIND(" ",V343)-1)</f>
        <v>0402</v>
      </c>
      <c r="AL343" t="str">
        <f>SUBSTITUTE(SUBSTITUTE(U343,"°C ~ "," to +"),"°C"," C")</f>
        <v>-55 to +155 C</v>
      </c>
      <c r="AM343" s="2" t="str">
        <f t="shared" si="77"/>
        <v>3R6</v>
      </c>
      <c r="AN343" t="str">
        <f>IF(AC343="1GN","Grade 1","Grade 0")</f>
        <v>Grade 0</v>
      </c>
      <c r="AO343" s="2" t="str">
        <f t="shared" si="78"/>
        <v>3R60</v>
      </c>
      <c r="AQ343" t="s">
        <v>5289</v>
      </c>
      <c r="AR343" t="str">
        <f t="shared" si="73"/>
        <v>ERJ2GEJ3R6X</v>
      </c>
    </row>
    <row r="344" spans="1:44" x14ac:dyDescent="0.3">
      <c r="A344" t="s">
        <v>28</v>
      </c>
      <c r="B344" t="s">
        <v>1182</v>
      </c>
      <c r="C344" t="s">
        <v>1231</v>
      </c>
      <c r="D344" t="s">
        <v>1232</v>
      </c>
      <c r="E344" t="s">
        <v>32</v>
      </c>
      <c r="F344" t="s">
        <v>32</v>
      </c>
      <c r="G344" t="s">
        <v>1233</v>
      </c>
      <c r="H344" s="1">
        <v>419594</v>
      </c>
      <c r="I344">
        <v>0.1</v>
      </c>
      <c r="J344">
        <v>0</v>
      </c>
      <c r="K344">
        <v>1</v>
      </c>
      <c r="L344" t="s">
        <v>34</v>
      </c>
      <c r="M344" t="s">
        <v>1186</v>
      </c>
      <c r="N344" t="s">
        <v>36</v>
      </c>
      <c r="O344" t="s">
        <v>104</v>
      </c>
      <c r="P344" t="s">
        <v>38</v>
      </c>
      <c r="Q344" t="s">
        <v>1187</v>
      </c>
      <c r="R344" t="s">
        <v>40</v>
      </c>
      <c r="S344" t="s">
        <v>634</v>
      </c>
      <c r="T344" t="s">
        <v>42</v>
      </c>
      <c r="U344" t="s">
        <v>1188</v>
      </c>
      <c r="V344" t="s">
        <v>1189</v>
      </c>
      <c r="W344">
        <v>402</v>
      </c>
      <c r="X344" t="s">
        <v>636</v>
      </c>
      <c r="Y344" t="s">
        <v>1190</v>
      </c>
      <c r="Z344" t="s">
        <v>1191</v>
      </c>
      <c r="AA344">
        <v>2</v>
      </c>
      <c r="AB344" t="s">
        <v>41</v>
      </c>
      <c r="AC344" t="str">
        <f t="shared" si="79"/>
        <v>2GE</v>
      </c>
      <c r="AD344" s="3">
        <f t="shared" si="76"/>
        <v>3.9</v>
      </c>
      <c r="AE344" s="3" t="str">
        <f t="shared" si="74"/>
        <v>3.90 R</v>
      </c>
      <c r="AF344" t="str">
        <f>SUBSTITUTE(SUBSTITUTE(P344,"±",""),"%"," %")</f>
        <v>5 %</v>
      </c>
      <c r="AG344" t="str">
        <f t="shared" si="72"/>
        <v>0.6 V</v>
      </c>
      <c r="AI344" t="str">
        <f>SUBSTITUTE(LEFT(Q344,FIND("W,",Q344)),"W"," W @ 70 C")</f>
        <v>0.1 W @ 70 C</v>
      </c>
      <c r="AJ344" t="str">
        <f>SUBSTITUTE((SUBSTITUTE(T344,"ppm/°C","")),"/ "," to ")</f>
        <v>-100 to +600</v>
      </c>
      <c r="AK344" t="str">
        <f>LEFT(V344,FIND(" ",V344)-1)</f>
        <v>0402</v>
      </c>
      <c r="AL344" t="str">
        <f>SUBSTITUTE(SUBSTITUTE(U344,"°C ~ "," to +"),"°C"," C")</f>
        <v>-55 to +155 C</v>
      </c>
      <c r="AM344" s="2" t="str">
        <f t="shared" si="77"/>
        <v>3R9</v>
      </c>
      <c r="AN344" t="str">
        <f>IF(AC344="1GN","Grade 1","Grade 0")</f>
        <v>Grade 0</v>
      </c>
      <c r="AO344" s="2" t="str">
        <f t="shared" si="78"/>
        <v>3R90</v>
      </c>
      <c r="AQ344" t="s">
        <v>5289</v>
      </c>
      <c r="AR344" t="str">
        <f t="shared" si="73"/>
        <v>ERJ2GEJ3R9X</v>
      </c>
    </row>
    <row r="345" spans="1:44" x14ac:dyDescent="0.3">
      <c r="A345" t="s">
        <v>28</v>
      </c>
      <c r="B345" t="s">
        <v>1182</v>
      </c>
      <c r="C345" t="s">
        <v>1234</v>
      </c>
      <c r="D345" t="s">
        <v>1235</v>
      </c>
      <c r="E345" t="s">
        <v>32</v>
      </c>
      <c r="F345" t="s">
        <v>32</v>
      </c>
      <c r="G345" t="s">
        <v>1236</v>
      </c>
      <c r="H345" s="1">
        <v>19091</v>
      </c>
      <c r="I345">
        <v>0.1</v>
      </c>
      <c r="J345">
        <v>0</v>
      </c>
      <c r="K345">
        <v>1</v>
      </c>
      <c r="L345" t="s">
        <v>34</v>
      </c>
      <c r="M345" t="s">
        <v>1186</v>
      </c>
      <c r="N345" t="s">
        <v>36</v>
      </c>
      <c r="O345" t="s">
        <v>108</v>
      </c>
      <c r="P345" t="s">
        <v>38</v>
      </c>
      <c r="Q345" t="s">
        <v>1187</v>
      </c>
      <c r="R345" t="s">
        <v>40</v>
      </c>
      <c r="S345" t="s">
        <v>634</v>
      </c>
      <c r="T345" t="s">
        <v>42</v>
      </c>
      <c r="U345" t="s">
        <v>1188</v>
      </c>
      <c r="V345" t="s">
        <v>1189</v>
      </c>
      <c r="W345">
        <v>402</v>
      </c>
      <c r="X345" t="s">
        <v>636</v>
      </c>
      <c r="Y345" t="s">
        <v>1190</v>
      </c>
      <c r="Z345" t="s">
        <v>1191</v>
      </c>
      <c r="AA345">
        <v>2</v>
      </c>
      <c r="AB345" t="s">
        <v>41</v>
      </c>
      <c r="AC345" t="str">
        <f t="shared" si="79"/>
        <v>2GE</v>
      </c>
      <c r="AD345" s="3">
        <f t="shared" si="76"/>
        <v>4.3</v>
      </c>
      <c r="AE345" s="3" t="str">
        <f t="shared" si="74"/>
        <v>4.30 R</v>
      </c>
      <c r="AF345" t="str">
        <f>SUBSTITUTE(SUBSTITUTE(P345,"±",""),"%"," %")</f>
        <v>5 %</v>
      </c>
      <c r="AG345" t="str">
        <f t="shared" ref="AG345:AG408" si="80">ROUND(MIN(SQRT(AD345*VALUE(LEFT(AI345,FIND("W",AI345)-2))),AP345),1)&amp;" V"</f>
        <v>0.7 V</v>
      </c>
      <c r="AI345" t="str">
        <f>SUBSTITUTE(LEFT(Q345,FIND("W,",Q345)),"W"," W @ 70 C")</f>
        <v>0.1 W @ 70 C</v>
      </c>
      <c r="AJ345" t="str">
        <f>SUBSTITUTE((SUBSTITUTE(T345,"ppm/°C","")),"/ "," to ")</f>
        <v>-100 to +600</v>
      </c>
      <c r="AK345" t="str">
        <f>LEFT(V345,FIND(" ",V345)-1)</f>
        <v>0402</v>
      </c>
      <c r="AL345" t="str">
        <f>SUBSTITUTE(SUBSTITUTE(U345,"°C ~ "," to +"),"°C"," C")</f>
        <v>-55 to +155 C</v>
      </c>
      <c r="AM345" s="2" t="str">
        <f t="shared" si="77"/>
        <v>4R3</v>
      </c>
      <c r="AN345" t="str">
        <f>IF(AC345="1GN","Grade 1","Grade 0")</f>
        <v>Grade 0</v>
      </c>
      <c r="AO345" s="2" t="str">
        <f t="shared" si="78"/>
        <v>4R30</v>
      </c>
      <c r="AQ345" t="s">
        <v>5289</v>
      </c>
      <c r="AR345" t="str">
        <f t="shared" ref="AR345:AR408" si="81">SUBSTITUTE(D345,"-","")</f>
        <v>ERJ2GEJ4R3X</v>
      </c>
    </row>
    <row r="346" spans="1:44" x14ac:dyDescent="0.3">
      <c r="A346" t="s">
        <v>28</v>
      </c>
      <c r="B346" t="s">
        <v>1182</v>
      </c>
      <c r="C346" t="s">
        <v>1237</v>
      </c>
      <c r="D346" t="s">
        <v>1238</v>
      </c>
      <c r="E346" t="s">
        <v>32</v>
      </c>
      <c r="F346" t="s">
        <v>32</v>
      </c>
      <c r="G346" t="s">
        <v>1239</v>
      </c>
      <c r="H346">
        <v>9</v>
      </c>
      <c r="I346">
        <v>0.1</v>
      </c>
      <c r="J346">
        <v>0</v>
      </c>
      <c r="K346">
        <v>1</v>
      </c>
      <c r="L346" t="s">
        <v>34</v>
      </c>
      <c r="M346" t="s">
        <v>1186</v>
      </c>
      <c r="N346" t="s">
        <v>36</v>
      </c>
      <c r="O346" t="s">
        <v>113</v>
      </c>
      <c r="P346" t="s">
        <v>38</v>
      </c>
      <c r="Q346" t="s">
        <v>1187</v>
      </c>
      <c r="R346" t="s">
        <v>40</v>
      </c>
      <c r="S346" t="s">
        <v>634</v>
      </c>
      <c r="T346" t="s">
        <v>42</v>
      </c>
      <c r="U346" t="s">
        <v>1188</v>
      </c>
      <c r="V346" t="s">
        <v>1189</v>
      </c>
      <c r="W346">
        <v>402</v>
      </c>
      <c r="X346" t="s">
        <v>636</v>
      </c>
      <c r="Y346" t="s">
        <v>1190</v>
      </c>
      <c r="Z346" t="s">
        <v>1191</v>
      </c>
      <c r="AA346">
        <v>2</v>
      </c>
      <c r="AB346" t="s">
        <v>41</v>
      </c>
      <c r="AC346" t="str">
        <f t="shared" si="79"/>
        <v>2GE</v>
      </c>
      <c r="AD346" s="3">
        <f t="shared" si="76"/>
        <v>4.7</v>
      </c>
      <c r="AE346" s="3" t="str">
        <f t="shared" si="74"/>
        <v>4.70 R</v>
      </c>
      <c r="AF346" t="str">
        <f>SUBSTITUTE(SUBSTITUTE(P346,"±",""),"%"," %")</f>
        <v>5 %</v>
      </c>
      <c r="AG346" t="str">
        <f t="shared" si="80"/>
        <v>0.7 V</v>
      </c>
      <c r="AI346" t="str">
        <f>SUBSTITUTE(LEFT(Q346,FIND("W,",Q346)),"W"," W @ 70 C")</f>
        <v>0.1 W @ 70 C</v>
      </c>
      <c r="AJ346" t="str">
        <f>SUBSTITUTE((SUBSTITUTE(T346,"ppm/°C","")),"/ "," to ")</f>
        <v>-100 to +600</v>
      </c>
      <c r="AK346" t="str">
        <f>LEFT(V346,FIND(" ",V346)-1)</f>
        <v>0402</v>
      </c>
      <c r="AL346" t="str">
        <f>SUBSTITUTE(SUBSTITUTE(U346,"°C ~ "," to +"),"°C"," C")</f>
        <v>-55 to +155 C</v>
      </c>
      <c r="AM346" s="2" t="str">
        <f t="shared" si="77"/>
        <v>4R7</v>
      </c>
      <c r="AN346" t="str">
        <f>IF(AC346="1GN","Grade 1","Grade 0")</f>
        <v>Grade 0</v>
      </c>
      <c r="AO346" s="2" t="str">
        <f t="shared" si="78"/>
        <v>4R70</v>
      </c>
      <c r="AQ346" t="s">
        <v>5289</v>
      </c>
      <c r="AR346" t="str">
        <f t="shared" si="81"/>
        <v>ERJ2GEJ4R7X</v>
      </c>
    </row>
    <row r="347" spans="1:44" x14ac:dyDescent="0.3">
      <c r="A347" t="s">
        <v>28</v>
      </c>
      <c r="B347" t="s">
        <v>1182</v>
      </c>
      <c r="C347" t="s">
        <v>1240</v>
      </c>
      <c r="D347" t="s">
        <v>1241</v>
      </c>
      <c r="E347" t="s">
        <v>32</v>
      </c>
      <c r="F347" t="s">
        <v>32</v>
      </c>
      <c r="G347" t="s">
        <v>1242</v>
      </c>
      <c r="H347">
        <v>0</v>
      </c>
      <c r="I347">
        <v>0.1</v>
      </c>
      <c r="J347">
        <v>0</v>
      </c>
      <c r="K347">
        <v>1</v>
      </c>
      <c r="L347" t="s">
        <v>34</v>
      </c>
      <c r="M347" t="s">
        <v>1186</v>
      </c>
      <c r="N347" t="s">
        <v>36</v>
      </c>
      <c r="O347" t="s">
        <v>117</v>
      </c>
      <c r="P347" t="s">
        <v>38</v>
      </c>
      <c r="Q347" t="s">
        <v>1187</v>
      </c>
      <c r="R347" t="s">
        <v>40</v>
      </c>
      <c r="S347" t="s">
        <v>634</v>
      </c>
      <c r="T347" t="s">
        <v>42</v>
      </c>
      <c r="U347" t="s">
        <v>1188</v>
      </c>
      <c r="V347" t="s">
        <v>1189</v>
      </c>
      <c r="W347">
        <v>402</v>
      </c>
      <c r="X347" t="s">
        <v>636</v>
      </c>
      <c r="Y347" t="s">
        <v>1190</v>
      </c>
      <c r="Z347" t="s">
        <v>1191</v>
      </c>
      <c r="AA347">
        <v>2</v>
      </c>
      <c r="AB347" t="s">
        <v>41</v>
      </c>
      <c r="AC347" t="str">
        <f t="shared" si="79"/>
        <v>2GE</v>
      </c>
      <c r="AD347" s="3">
        <f t="shared" si="76"/>
        <v>5.0999999999999996</v>
      </c>
      <c r="AE347" s="3" t="str">
        <f t="shared" si="74"/>
        <v>5.10 R</v>
      </c>
      <c r="AF347" t="str">
        <f>SUBSTITUTE(SUBSTITUTE(P347,"±",""),"%"," %")</f>
        <v>5 %</v>
      </c>
      <c r="AG347" t="str">
        <f t="shared" si="80"/>
        <v>0.7 V</v>
      </c>
      <c r="AI347" t="str">
        <f>SUBSTITUTE(LEFT(Q347,FIND("W,",Q347)),"W"," W @ 70 C")</f>
        <v>0.1 W @ 70 C</v>
      </c>
      <c r="AJ347" t="str">
        <f>SUBSTITUTE((SUBSTITUTE(T347,"ppm/°C","")),"/ "," to ")</f>
        <v>-100 to +600</v>
      </c>
      <c r="AK347" t="str">
        <f>LEFT(V347,FIND(" ",V347)-1)</f>
        <v>0402</v>
      </c>
      <c r="AL347" t="str">
        <f>SUBSTITUTE(SUBSTITUTE(U347,"°C ~ "," to +"),"°C"," C")</f>
        <v>-55 to +155 C</v>
      </c>
      <c r="AM347" s="2" t="str">
        <f t="shared" si="77"/>
        <v>5R1</v>
      </c>
      <c r="AN347" t="str">
        <f>IF(AC347="1GN","Grade 1","Grade 0")</f>
        <v>Grade 0</v>
      </c>
      <c r="AO347" s="2" t="str">
        <f t="shared" si="78"/>
        <v>5R10</v>
      </c>
      <c r="AQ347" t="s">
        <v>5289</v>
      </c>
      <c r="AR347" t="str">
        <f t="shared" si="81"/>
        <v>ERJ2GEJ5R1X</v>
      </c>
    </row>
    <row r="348" spans="1:44" x14ac:dyDescent="0.3">
      <c r="A348" t="s">
        <v>28</v>
      </c>
      <c r="B348" t="s">
        <v>1182</v>
      </c>
      <c r="C348" t="s">
        <v>1243</v>
      </c>
      <c r="D348" t="s">
        <v>1244</v>
      </c>
      <c r="E348" t="s">
        <v>32</v>
      </c>
      <c r="F348" t="s">
        <v>32</v>
      </c>
      <c r="G348" t="s">
        <v>1245</v>
      </c>
      <c r="H348" s="1">
        <v>78312</v>
      </c>
      <c r="I348">
        <v>0.1</v>
      </c>
      <c r="J348">
        <v>0</v>
      </c>
      <c r="K348">
        <v>1</v>
      </c>
      <c r="L348" t="s">
        <v>34</v>
      </c>
      <c r="M348" t="s">
        <v>1186</v>
      </c>
      <c r="N348" t="s">
        <v>36</v>
      </c>
      <c r="O348" t="s">
        <v>121</v>
      </c>
      <c r="P348" t="s">
        <v>38</v>
      </c>
      <c r="Q348" t="s">
        <v>1187</v>
      </c>
      <c r="R348" t="s">
        <v>40</v>
      </c>
      <c r="S348" t="s">
        <v>634</v>
      </c>
      <c r="T348" t="s">
        <v>42</v>
      </c>
      <c r="U348" t="s">
        <v>1188</v>
      </c>
      <c r="V348" t="s">
        <v>1189</v>
      </c>
      <c r="W348">
        <v>402</v>
      </c>
      <c r="X348" t="s">
        <v>636</v>
      </c>
      <c r="Y348" t="s">
        <v>1190</v>
      </c>
      <c r="Z348" t="s">
        <v>1191</v>
      </c>
      <c r="AA348">
        <v>2</v>
      </c>
      <c r="AB348" t="s">
        <v>41</v>
      </c>
      <c r="AC348" t="str">
        <f t="shared" si="79"/>
        <v>2GE</v>
      </c>
      <c r="AD348" s="3">
        <f t="shared" si="76"/>
        <v>5.6</v>
      </c>
      <c r="AE348" s="3" t="str">
        <f t="shared" si="74"/>
        <v>5.60 R</v>
      </c>
      <c r="AF348" t="str">
        <f>SUBSTITUTE(SUBSTITUTE(P348,"±",""),"%"," %")</f>
        <v>5 %</v>
      </c>
      <c r="AG348" t="str">
        <f t="shared" si="80"/>
        <v>0.7 V</v>
      </c>
      <c r="AI348" t="str">
        <f>SUBSTITUTE(LEFT(Q348,FIND("W,",Q348)),"W"," W @ 70 C")</f>
        <v>0.1 W @ 70 C</v>
      </c>
      <c r="AJ348" t="str">
        <f>SUBSTITUTE((SUBSTITUTE(T348,"ppm/°C","")),"/ "," to ")</f>
        <v>-100 to +600</v>
      </c>
      <c r="AK348" t="str">
        <f>LEFT(V348,FIND(" ",V348)-1)</f>
        <v>0402</v>
      </c>
      <c r="AL348" t="str">
        <f>SUBSTITUTE(SUBSTITUTE(U348,"°C ~ "," to +"),"°C"," C")</f>
        <v>-55 to +155 C</v>
      </c>
      <c r="AM348" s="2" t="str">
        <f t="shared" si="77"/>
        <v>5R6</v>
      </c>
      <c r="AN348" t="str">
        <f>IF(AC348="1GN","Grade 1","Grade 0")</f>
        <v>Grade 0</v>
      </c>
      <c r="AO348" s="2" t="str">
        <f t="shared" si="78"/>
        <v>5R60</v>
      </c>
      <c r="AQ348" t="s">
        <v>5289</v>
      </c>
      <c r="AR348" t="str">
        <f t="shared" si="81"/>
        <v>ERJ2GEJ5R6X</v>
      </c>
    </row>
    <row r="349" spans="1:44" x14ac:dyDescent="0.3">
      <c r="A349" t="s">
        <v>28</v>
      </c>
      <c r="B349" t="s">
        <v>1182</v>
      </c>
      <c r="C349" t="s">
        <v>1246</v>
      </c>
      <c r="D349" t="s">
        <v>1247</v>
      </c>
      <c r="E349" t="s">
        <v>32</v>
      </c>
      <c r="F349" t="s">
        <v>32</v>
      </c>
      <c r="G349" t="s">
        <v>1245</v>
      </c>
      <c r="H349">
        <v>0</v>
      </c>
      <c r="I349">
        <v>1.66E-3</v>
      </c>
      <c r="J349">
        <v>0</v>
      </c>
      <c r="K349">
        <v>50000</v>
      </c>
      <c r="L349" t="s">
        <v>50</v>
      </c>
      <c r="M349" t="s">
        <v>1186</v>
      </c>
      <c r="N349" t="s">
        <v>36</v>
      </c>
      <c r="O349" t="s">
        <v>121</v>
      </c>
      <c r="P349" t="s">
        <v>38</v>
      </c>
      <c r="Q349" t="s">
        <v>1187</v>
      </c>
      <c r="R349" t="s">
        <v>40</v>
      </c>
      <c r="S349" t="s">
        <v>634</v>
      </c>
      <c r="T349" t="s">
        <v>42</v>
      </c>
      <c r="U349" t="s">
        <v>1188</v>
      </c>
      <c r="V349" t="s">
        <v>1189</v>
      </c>
      <c r="W349">
        <v>402</v>
      </c>
      <c r="X349" t="s">
        <v>636</v>
      </c>
      <c r="Y349" t="s">
        <v>1190</v>
      </c>
      <c r="Z349" t="s">
        <v>1191</v>
      </c>
      <c r="AA349">
        <v>2</v>
      </c>
      <c r="AB349" t="s">
        <v>41</v>
      </c>
      <c r="AC349" t="str">
        <f t="shared" si="79"/>
        <v>2GE</v>
      </c>
      <c r="AD349" s="3">
        <f t="shared" si="76"/>
        <v>5.6</v>
      </c>
      <c r="AE349" s="3" t="str">
        <f t="shared" si="74"/>
        <v>5.60 R</v>
      </c>
      <c r="AF349" t="str">
        <f>SUBSTITUTE(SUBSTITUTE(P349,"±",""),"%"," %")</f>
        <v>5 %</v>
      </c>
      <c r="AG349" t="str">
        <f t="shared" si="80"/>
        <v>0.7 V</v>
      </c>
      <c r="AI349" t="str">
        <f>SUBSTITUTE(LEFT(Q349,FIND("W,",Q349)),"W"," W @ 70 C")</f>
        <v>0.1 W @ 70 C</v>
      </c>
      <c r="AJ349" t="str">
        <f>SUBSTITUTE((SUBSTITUTE(T349,"ppm/°C","")),"/ "," to ")</f>
        <v>-100 to +600</v>
      </c>
      <c r="AK349" t="str">
        <f>LEFT(V349,FIND(" ",V349)-1)</f>
        <v>0402</v>
      </c>
      <c r="AL349" t="str">
        <f>SUBSTITUTE(SUBSTITUTE(U349,"°C ~ "," to +"),"°C"," C")</f>
        <v>-55 to +155 C</v>
      </c>
      <c r="AM349" s="2" t="str">
        <f t="shared" si="77"/>
        <v>5R6</v>
      </c>
      <c r="AN349" t="str">
        <f>IF(AC349="1GN","Grade 1","Grade 0")</f>
        <v>Grade 0</v>
      </c>
      <c r="AO349" s="2" t="str">
        <f t="shared" si="78"/>
        <v>5R60</v>
      </c>
      <c r="AQ349" t="s">
        <v>5289</v>
      </c>
      <c r="AR349" t="str">
        <f t="shared" si="81"/>
        <v>ERJ2GEJ5R6L</v>
      </c>
    </row>
    <row r="350" spans="1:44" x14ac:dyDescent="0.3">
      <c r="A350" t="s">
        <v>28</v>
      </c>
      <c r="B350" t="s">
        <v>1182</v>
      </c>
      <c r="C350" t="s">
        <v>1248</v>
      </c>
      <c r="D350" t="s">
        <v>1249</v>
      </c>
      <c r="E350" t="s">
        <v>32</v>
      </c>
      <c r="F350" t="s">
        <v>32</v>
      </c>
      <c r="G350" t="s">
        <v>1250</v>
      </c>
      <c r="H350">
        <v>2</v>
      </c>
      <c r="I350">
        <v>0.1</v>
      </c>
      <c r="J350">
        <v>0</v>
      </c>
      <c r="K350">
        <v>1</v>
      </c>
      <c r="L350" t="s">
        <v>34</v>
      </c>
      <c r="M350" t="s">
        <v>1186</v>
      </c>
      <c r="N350" t="s">
        <v>36</v>
      </c>
      <c r="O350" t="s">
        <v>125</v>
      </c>
      <c r="P350" t="s">
        <v>38</v>
      </c>
      <c r="Q350" t="s">
        <v>1187</v>
      </c>
      <c r="R350" t="s">
        <v>40</v>
      </c>
      <c r="S350" t="s">
        <v>634</v>
      </c>
      <c r="T350" t="s">
        <v>42</v>
      </c>
      <c r="U350" t="s">
        <v>1188</v>
      </c>
      <c r="V350" t="s">
        <v>1189</v>
      </c>
      <c r="W350">
        <v>402</v>
      </c>
      <c r="X350" t="s">
        <v>636</v>
      </c>
      <c r="Y350" t="s">
        <v>1190</v>
      </c>
      <c r="Z350" t="s">
        <v>1191</v>
      </c>
      <c r="AA350">
        <v>2</v>
      </c>
      <c r="AB350" t="s">
        <v>41</v>
      </c>
      <c r="AC350" t="str">
        <f t="shared" si="79"/>
        <v>2GE</v>
      </c>
      <c r="AD350" s="3">
        <f t="shared" si="76"/>
        <v>6.2</v>
      </c>
      <c r="AE350" s="3" t="str">
        <f t="shared" si="74"/>
        <v>6.20 R</v>
      </c>
      <c r="AF350" t="str">
        <f>SUBSTITUTE(SUBSTITUTE(P350,"±",""),"%"," %")</f>
        <v>5 %</v>
      </c>
      <c r="AG350" t="str">
        <f t="shared" si="80"/>
        <v>0.8 V</v>
      </c>
      <c r="AI350" t="str">
        <f>SUBSTITUTE(LEFT(Q350,FIND("W,",Q350)),"W"," W @ 70 C")</f>
        <v>0.1 W @ 70 C</v>
      </c>
      <c r="AJ350" t="str">
        <f>SUBSTITUTE((SUBSTITUTE(T350,"ppm/°C","")),"/ "," to ")</f>
        <v>-100 to +600</v>
      </c>
      <c r="AK350" t="str">
        <f>LEFT(V350,FIND(" ",V350)-1)</f>
        <v>0402</v>
      </c>
      <c r="AL350" t="str">
        <f>SUBSTITUTE(SUBSTITUTE(U350,"°C ~ "," to +"),"°C"," C")</f>
        <v>-55 to +155 C</v>
      </c>
      <c r="AM350" s="2" t="str">
        <f t="shared" si="77"/>
        <v>6R2</v>
      </c>
      <c r="AN350" t="str">
        <f>IF(AC350="1GN","Grade 1","Grade 0")</f>
        <v>Grade 0</v>
      </c>
      <c r="AO350" s="2" t="str">
        <f t="shared" si="78"/>
        <v>6R20</v>
      </c>
      <c r="AQ350" t="s">
        <v>5289</v>
      </c>
      <c r="AR350" t="str">
        <f t="shared" si="81"/>
        <v>ERJ2GEJ6R2X</v>
      </c>
    </row>
    <row r="351" spans="1:44" x14ac:dyDescent="0.3">
      <c r="A351" t="s">
        <v>28</v>
      </c>
      <c r="B351" t="s">
        <v>1182</v>
      </c>
      <c r="C351" t="s">
        <v>1251</v>
      </c>
      <c r="D351" t="s">
        <v>1252</v>
      </c>
      <c r="E351" t="s">
        <v>32</v>
      </c>
      <c r="F351" t="s">
        <v>32</v>
      </c>
      <c r="G351" t="s">
        <v>1253</v>
      </c>
      <c r="H351" s="1">
        <v>100815</v>
      </c>
      <c r="I351">
        <v>0.1</v>
      </c>
      <c r="J351">
        <v>0</v>
      </c>
      <c r="K351">
        <v>1</v>
      </c>
      <c r="L351" t="s">
        <v>34</v>
      </c>
      <c r="M351" t="s">
        <v>1186</v>
      </c>
      <c r="N351" t="s">
        <v>36</v>
      </c>
      <c r="O351" t="s">
        <v>129</v>
      </c>
      <c r="P351" t="s">
        <v>38</v>
      </c>
      <c r="Q351" t="s">
        <v>1187</v>
      </c>
      <c r="R351" t="s">
        <v>40</v>
      </c>
      <c r="S351" t="s">
        <v>634</v>
      </c>
      <c r="T351" t="s">
        <v>42</v>
      </c>
      <c r="U351" t="s">
        <v>1188</v>
      </c>
      <c r="V351" t="s">
        <v>1189</v>
      </c>
      <c r="W351">
        <v>402</v>
      </c>
      <c r="X351" t="s">
        <v>636</v>
      </c>
      <c r="Y351" t="s">
        <v>1190</v>
      </c>
      <c r="Z351" t="s">
        <v>1191</v>
      </c>
      <c r="AA351">
        <v>2</v>
      </c>
      <c r="AB351" t="s">
        <v>41</v>
      </c>
      <c r="AC351" t="str">
        <f t="shared" si="79"/>
        <v>2GE</v>
      </c>
      <c r="AD351" s="3">
        <f t="shared" si="76"/>
        <v>6.8</v>
      </c>
      <c r="AE351" s="3" t="str">
        <f t="shared" si="74"/>
        <v>6.80 R</v>
      </c>
      <c r="AF351" t="str">
        <f>SUBSTITUTE(SUBSTITUTE(P351,"±",""),"%"," %")</f>
        <v>5 %</v>
      </c>
      <c r="AG351" t="str">
        <f t="shared" si="80"/>
        <v>0.8 V</v>
      </c>
      <c r="AI351" t="str">
        <f>SUBSTITUTE(LEFT(Q351,FIND("W,",Q351)),"W"," W @ 70 C")</f>
        <v>0.1 W @ 70 C</v>
      </c>
      <c r="AJ351" t="str">
        <f>SUBSTITUTE((SUBSTITUTE(T351,"ppm/°C","")),"/ "," to ")</f>
        <v>-100 to +600</v>
      </c>
      <c r="AK351" t="str">
        <f>LEFT(V351,FIND(" ",V351)-1)</f>
        <v>0402</v>
      </c>
      <c r="AL351" t="str">
        <f>SUBSTITUTE(SUBSTITUTE(U351,"°C ~ "," to +"),"°C"," C")</f>
        <v>-55 to +155 C</v>
      </c>
      <c r="AM351" s="2" t="str">
        <f t="shared" si="77"/>
        <v>6R8</v>
      </c>
      <c r="AN351" t="str">
        <f>IF(AC351="1GN","Grade 1","Grade 0")</f>
        <v>Grade 0</v>
      </c>
      <c r="AO351" s="2" t="str">
        <f t="shared" si="78"/>
        <v>6R80</v>
      </c>
      <c r="AQ351" t="s">
        <v>5289</v>
      </c>
      <c r="AR351" t="str">
        <f t="shared" si="81"/>
        <v>ERJ2GEJ6R8X</v>
      </c>
    </row>
    <row r="352" spans="1:44" x14ac:dyDescent="0.3">
      <c r="A352" t="s">
        <v>28</v>
      </c>
      <c r="B352" t="s">
        <v>1182</v>
      </c>
      <c r="C352" t="s">
        <v>1254</v>
      </c>
      <c r="D352" t="s">
        <v>1255</v>
      </c>
      <c r="E352" t="s">
        <v>32</v>
      </c>
      <c r="F352" t="s">
        <v>32</v>
      </c>
      <c r="G352" t="s">
        <v>1256</v>
      </c>
      <c r="H352" s="1">
        <v>77878</v>
      </c>
      <c r="I352">
        <v>0.1</v>
      </c>
      <c r="J352">
        <v>0</v>
      </c>
      <c r="K352">
        <v>1</v>
      </c>
      <c r="L352" t="s">
        <v>34</v>
      </c>
      <c r="M352" t="s">
        <v>1186</v>
      </c>
      <c r="N352" t="s">
        <v>36</v>
      </c>
      <c r="O352" t="s">
        <v>133</v>
      </c>
      <c r="P352" t="s">
        <v>38</v>
      </c>
      <c r="Q352" t="s">
        <v>1187</v>
      </c>
      <c r="R352" t="s">
        <v>40</v>
      </c>
      <c r="S352" t="s">
        <v>634</v>
      </c>
      <c r="T352" t="s">
        <v>42</v>
      </c>
      <c r="U352" t="s">
        <v>1188</v>
      </c>
      <c r="V352" t="s">
        <v>1189</v>
      </c>
      <c r="W352">
        <v>402</v>
      </c>
      <c r="X352" t="s">
        <v>636</v>
      </c>
      <c r="Y352" t="s">
        <v>1190</v>
      </c>
      <c r="Z352" t="s">
        <v>1191</v>
      </c>
      <c r="AA352">
        <v>2</v>
      </c>
      <c r="AB352" t="s">
        <v>41</v>
      </c>
      <c r="AC352" t="str">
        <f t="shared" si="79"/>
        <v>2GE</v>
      </c>
      <c r="AD352" s="3">
        <f t="shared" si="76"/>
        <v>7.5</v>
      </c>
      <c r="AE352" s="3" t="str">
        <f t="shared" si="74"/>
        <v>7.50 R</v>
      </c>
      <c r="AF352" t="str">
        <f>SUBSTITUTE(SUBSTITUTE(P352,"±",""),"%"," %")</f>
        <v>5 %</v>
      </c>
      <c r="AG352" t="str">
        <f t="shared" si="80"/>
        <v>0.9 V</v>
      </c>
      <c r="AI352" t="str">
        <f>SUBSTITUTE(LEFT(Q352,FIND("W,",Q352)),"W"," W @ 70 C")</f>
        <v>0.1 W @ 70 C</v>
      </c>
      <c r="AJ352" t="str">
        <f>SUBSTITUTE((SUBSTITUTE(T352,"ppm/°C","")),"/ "," to ")</f>
        <v>-100 to +600</v>
      </c>
      <c r="AK352" t="str">
        <f>LEFT(V352,FIND(" ",V352)-1)</f>
        <v>0402</v>
      </c>
      <c r="AL352" t="str">
        <f>SUBSTITUTE(SUBSTITUTE(U352,"°C ~ "," to +"),"°C"," C")</f>
        <v>-55 to +155 C</v>
      </c>
      <c r="AM352" s="2" t="str">
        <f t="shared" si="77"/>
        <v>7R5</v>
      </c>
      <c r="AN352" t="str">
        <f>IF(AC352="1GN","Grade 1","Grade 0")</f>
        <v>Grade 0</v>
      </c>
      <c r="AO352" s="2" t="str">
        <f t="shared" si="78"/>
        <v>7R50</v>
      </c>
      <c r="AQ352" t="s">
        <v>5289</v>
      </c>
      <c r="AR352" t="str">
        <f t="shared" si="81"/>
        <v>ERJ2GEJ7R5X</v>
      </c>
    </row>
    <row r="353" spans="1:44" x14ac:dyDescent="0.3">
      <c r="A353" t="s">
        <v>28</v>
      </c>
      <c r="B353" t="s">
        <v>1182</v>
      </c>
      <c r="C353" t="s">
        <v>1257</v>
      </c>
      <c r="D353" t="s">
        <v>1258</v>
      </c>
      <c r="E353" t="s">
        <v>32</v>
      </c>
      <c r="F353" t="s">
        <v>32</v>
      </c>
      <c r="G353" t="s">
        <v>1259</v>
      </c>
      <c r="H353" s="1">
        <v>314088</v>
      </c>
      <c r="I353">
        <v>0.1</v>
      </c>
      <c r="J353">
        <v>0</v>
      </c>
      <c r="K353">
        <v>1</v>
      </c>
      <c r="L353" t="s">
        <v>34</v>
      </c>
      <c r="M353" t="s">
        <v>1186</v>
      </c>
      <c r="N353" t="s">
        <v>36</v>
      </c>
      <c r="O353" t="s">
        <v>137</v>
      </c>
      <c r="P353" t="s">
        <v>38</v>
      </c>
      <c r="Q353" t="s">
        <v>1187</v>
      </c>
      <c r="R353" t="s">
        <v>40</v>
      </c>
      <c r="S353" t="s">
        <v>634</v>
      </c>
      <c r="T353" t="s">
        <v>42</v>
      </c>
      <c r="U353" t="s">
        <v>1188</v>
      </c>
      <c r="V353" t="s">
        <v>1189</v>
      </c>
      <c r="W353">
        <v>402</v>
      </c>
      <c r="X353" t="s">
        <v>636</v>
      </c>
      <c r="Y353" t="s">
        <v>1190</v>
      </c>
      <c r="Z353" t="s">
        <v>1191</v>
      </c>
      <c r="AA353">
        <v>2</v>
      </c>
      <c r="AB353" t="s">
        <v>41</v>
      </c>
      <c r="AC353" t="str">
        <f t="shared" si="79"/>
        <v>2GE</v>
      </c>
      <c r="AD353" s="3">
        <f t="shared" si="76"/>
        <v>8.1999999999999993</v>
      </c>
      <c r="AE353" s="3" t="str">
        <f t="shared" si="74"/>
        <v>8.20 R</v>
      </c>
      <c r="AF353" t="str">
        <f>SUBSTITUTE(SUBSTITUTE(P353,"±",""),"%"," %")</f>
        <v>5 %</v>
      </c>
      <c r="AG353" t="str">
        <f t="shared" si="80"/>
        <v>0.9 V</v>
      </c>
      <c r="AI353" t="str">
        <f>SUBSTITUTE(LEFT(Q353,FIND("W,",Q353)),"W"," W @ 70 C")</f>
        <v>0.1 W @ 70 C</v>
      </c>
      <c r="AJ353" t="str">
        <f>SUBSTITUTE((SUBSTITUTE(T353,"ppm/°C","")),"/ "," to ")</f>
        <v>-100 to +600</v>
      </c>
      <c r="AK353" t="str">
        <f>LEFT(V353,FIND(" ",V353)-1)</f>
        <v>0402</v>
      </c>
      <c r="AL353" t="str">
        <f>SUBSTITUTE(SUBSTITUTE(U353,"°C ~ "," to +"),"°C"," C")</f>
        <v>-55 to +155 C</v>
      </c>
      <c r="AM353" s="2" t="str">
        <f t="shared" si="77"/>
        <v>8R2</v>
      </c>
      <c r="AN353" t="str">
        <f>IF(AC353="1GN","Grade 1","Grade 0")</f>
        <v>Grade 0</v>
      </c>
      <c r="AO353" s="2" t="str">
        <f t="shared" si="78"/>
        <v>8R20</v>
      </c>
      <c r="AQ353" t="s">
        <v>5289</v>
      </c>
      <c r="AR353" t="str">
        <f t="shared" si="81"/>
        <v>ERJ2GEJ8R2X</v>
      </c>
    </row>
    <row r="354" spans="1:44" x14ac:dyDescent="0.3">
      <c r="A354" t="s">
        <v>28</v>
      </c>
      <c r="B354" t="s">
        <v>1182</v>
      </c>
      <c r="C354" t="s">
        <v>1260</v>
      </c>
      <c r="D354" t="s">
        <v>1261</v>
      </c>
      <c r="E354" t="s">
        <v>32</v>
      </c>
      <c r="F354" t="s">
        <v>32</v>
      </c>
      <c r="G354" t="s">
        <v>1262</v>
      </c>
      <c r="H354" s="1">
        <v>7369</v>
      </c>
      <c r="I354">
        <v>0.1</v>
      </c>
      <c r="J354">
        <v>0</v>
      </c>
      <c r="K354">
        <v>1</v>
      </c>
      <c r="L354" t="s">
        <v>34</v>
      </c>
      <c r="M354" t="s">
        <v>1186</v>
      </c>
      <c r="N354" t="s">
        <v>36</v>
      </c>
      <c r="O354" t="s">
        <v>141</v>
      </c>
      <c r="P354" t="s">
        <v>38</v>
      </c>
      <c r="Q354" t="s">
        <v>1187</v>
      </c>
      <c r="R354" t="s">
        <v>40</v>
      </c>
      <c r="S354" t="s">
        <v>634</v>
      </c>
      <c r="T354" t="s">
        <v>42</v>
      </c>
      <c r="U354" t="s">
        <v>1188</v>
      </c>
      <c r="V354" t="s">
        <v>1189</v>
      </c>
      <c r="W354">
        <v>402</v>
      </c>
      <c r="X354" t="s">
        <v>636</v>
      </c>
      <c r="Y354" t="s">
        <v>1190</v>
      </c>
      <c r="Z354" t="s">
        <v>1191</v>
      </c>
      <c r="AA354">
        <v>2</v>
      </c>
      <c r="AB354" t="s">
        <v>41</v>
      </c>
      <c r="AC354" t="str">
        <f t="shared" si="79"/>
        <v>2GE</v>
      </c>
      <c r="AD354" s="3">
        <f t="shared" si="76"/>
        <v>9.1</v>
      </c>
      <c r="AE354" s="3" t="str">
        <f t="shared" si="74"/>
        <v>9.10 R</v>
      </c>
      <c r="AF354" t="str">
        <f>SUBSTITUTE(SUBSTITUTE(P354,"±",""),"%"," %")</f>
        <v>5 %</v>
      </c>
      <c r="AG354" t="str">
        <f t="shared" si="80"/>
        <v>1 V</v>
      </c>
      <c r="AI354" t="str">
        <f>SUBSTITUTE(LEFT(Q354,FIND("W,",Q354)),"W"," W @ 70 C")</f>
        <v>0.1 W @ 70 C</v>
      </c>
      <c r="AJ354" t="str">
        <f>SUBSTITUTE((SUBSTITUTE(T354,"ppm/°C","")),"/ "," to ")</f>
        <v>-100 to +600</v>
      </c>
      <c r="AK354" t="str">
        <f>LEFT(V354,FIND(" ",V354)-1)</f>
        <v>0402</v>
      </c>
      <c r="AL354" t="str">
        <f>SUBSTITUTE(SUBSTITUTE(U354,"°C ~ "," to +"),"°C"," C")</f>
        <v>-55 to +155 C</v>
      </c>
      <c r="AM354" s="2" t="str">
        <f t="shared" si="77"/>
        <v>9R1</v>
      </c>
      <c r="AN354" t="str">
        <f>IF(AC354="1GN","Grade 1","Grade 0")</f>
        <v>Grade 0</v>
      </c>
      <c r="AO354" s="2" t="str">
        <f t="shared" si="78"/>
        <v>9R10</v>
      </c>
      <c r="AQ354" t="s">
        <v>5289</v>
      </c>
      <c r="AR354" t="str">
        <f t="shared" si="81"/>
        <v>ERJ2GEJ9R1X</v>
      </c>
    </row>
    <row r="355" spans="1:44" x14ac:dyDescent="0.3">
      <c r="A355" t="s">
        <v>28</v>
      </c>
      <c r="B355" t="s">
        <v>1182</v>
      </c>
      <c r="C355" t="s">
        <v>1263</v>
      </c>
      <c r="D355" t="s">
        <v>1264</v>
      </c>
      <c r="E355" t="s">
        <v>32</v>
      </c>
      <c r="F355" t="s">
        <v>32</v>
      </c>
      <c r="G355" t="s">
        <v>1265</v>
      </c>
      <c r="H355" s="1">
        <v>765790</v>
      </c>
      <c r="I355">
        <v>0.1</v>
      </c>
      <c r="J355">
        <v>0</v>
      </c>
      <c r="K355">
        <v>1</v>
      </c>
      <c r="L355" t="s">
        <v>34</v>
      </c>
      <c r="M355" t="s">
        <v>1186</v>
      </c>
      <c r="N355" t="s">
        <v>36</v>
      </c>
      <c r="O355" t="s">
        <v>145</v>
      </c>
      <c r="P355" t="s">
        <v>38</v>
      </c>
      <c r="Q355" t="s">
        <v>1187</v>
      </c>
      <c r="R355" t="s">
        <v>40</v>
      </c>
      <c r="S355" t="s">
        <v>634</v>
      </c>
      <c r="T355" t="s">
        <v>243</v>
      </c>
      <c r="U355" t="s">
        <v>1188</v>
      </c>
      <c r="V355" t="s">
        <v>1189</v>
      </c>
      <c r="W355">
        <v>402</v>
      </c>
      <c r="X355" t="s">
        <v>636</v>
      </c>
      <c r="Y355" t="s">
        <v>1190</v>
      </c>
      <c r="Z355" t="s">
        <v>1191</v>
      </c>
      <c r="AA355">
        <v>2</v>
      </c>
      <c r="AB355" t="s">
        <v>41</v>
      </c>
      <c r="AC355" t="str">
        <f t="shared" si="79"/>
        <v>2GE</v>
      </c>
      <c r="AD355" s="3">
        <f t="shared" si="76"/>
        <v>10</v>
      </c>
      <c r="AE355" s="3" t="str">
        <f t="shared" si="74"/>
        <v>10.0 R</v>
      </c>
      <c r="AF355" t="str">
        <f>SUBSTITUTE(SUBSTITUTE(P355,"±",""),"%"," %")</f>
        <v>5 %</v>
      </c>
      <c r="AG355" t="str">
        <f t="shared" si="80"/>
        <v>1 V</v>
      </c>
      <c r="AI355" t="str">
        <f>SUBSTITUTE(LEFT(Q355,FIND("W,",Q355)),"W"," W @ 70 C")</f>
        <v>0.1 W @ 70 C</v>
      </c>
      <c r="AJ355" t="str">
        <f>SUBSTITUTE((SUBSTITUTE(T355,"ppm/°C","")),"/ "," to ")</f>
        <v>±200</v>
      </c>
      <c r="AK355" t="str">
        <f>LEFT(V355,FIND(" ",V355)-1)</f>
        <v>0402</v>
      </c>
      <c r="AL355" t="str">
        <f>SUBSTITUTE(SUBSTITUTE(U355,"°C ~ "," to +"),"°C"," C")</f>
        <v>-55 to +155 C</v>
      </c>
      <c r="AM355" s="2" t="str">
        <f t="shared" si="77"/>
        <v>100</v>
      </c>
      <c r="AN355" t="str">
        <f>IF(AC355="1GN","Grade 1","Grade 0")</f>
        <v>Grade 0</v>
      </c>
      <c r="AO355" s="2" t="str">
        <f t="shared" si="78"/>
        <v>10R0</v>
      </c>
      <c r="AQ355" t="s">
        <v>5289</v>
      </c>
      <c r="AR355" t="str">
        <f t="shared" si="81"/>
        <v>ERJ2GEJ100X</v>
      </c>
    </row>
    <row r="356" spans="1:44" x14ac:dyDescent="0.3">
      <c r="A356" t="s">
        <v>28</v>
      </c>
      <c r="B356" t="s">
        <v>1182</v>
      </c>
      <c r="C356" t="s">
        <v>1266</v>
      </c>
      <c r="D356" t="s">
        <v>1267</v>
      </c>
      <c r="E356" t="s">
        <v>32</v>
      </c>
      <c r="F356" t="s">
        <v>32</v>
      </c>
      <c r="G356" t="s">
        <v>1268</v>
      </c>
      <c r="H356" s="1">
        <v>39780</v>
      </c>
      <c r="I356">
        <v>0.1</v>
      </c>
      <c r="J356">
        <v>0</v>
      </c>
      <c r="K356">
        <v>1</v>
      </c>
      <c r="L356" t="s">
        <v>34</v>
      </c>
      <c r="M356" t="s">
        <v>1186</v>
      </c>
      <c r="N356" t="s">
        <v>36</v>
      </c>
      <c r="O356" t="s">
        <v>150</v>
      </c>
      <c r="P356" t="s">
        <v>38</v>
      </c>
      <c r="Q356" t="s">
        <v>1187</v>
      </c>
      <c r="R356" t="s">
        <v>40</v>
      </c>
      <c r="S356" t="s">
        <v>634</v>
      </c>
      <c r="T356" t="s">
        <v>243</v>
      </c>
      <c r="U356" t="s">
        <v>1188</v>
      </c>
      <c r="V356" t="s">
        <v>1189</v>
      </c>
      <c r="W356">
        <v>402</v>
      </c>
      <c r="X356" t="s">
        <v>636</v>
      </c>
      <c r="Y356" t="s">
        <v>1190</v>
      </c>
      <c r="Z356" t="s">
        <v>1191</v>
      </c>
      <c r="AA356">
        <v>2</v>
      </c>
      <c r="AB356" t="s">
        <v>41</v>
      </c>
      <c r="AC356" t="str">
        <f t="shared" si="79"/>
        <v>2GE</v>
      </c>
      <c r="AD356" s="3">
        <f t="shared" si="76"/>
        <v>11</v>
      </c>
      <c r="AE356" s="3" t="str">
        <f t="shared" si="74"/>
        <v>11.0 R</v>
      </c>
      <c r="AF356" t="str">
        <f>SUBSTITUTE(SUBSTITUTE(P356,"±",""),"%"," %")</f>
        <v>5 %</v>
      </c>
      <c r="AG356" t="str">
        <f t="shared" si="80"/>
        <v>1 V</v>
      </c>
      <c r="AI356" t="str">
        <f>SUBSTITUTE(LEFT(Q356,FIND("W,",Q356)),"W"," W @ 70 C")</f>
        <v>0.1 W @ 70 C</v>
      </c>
      <c r="AJ356" t="str">
        <f>SUBSTITUTE((SUBSTITUTE(T356,"ppm/°C","")),"/ "," to ")</f>
        <v>±200</v>
      </c>
      <c r="AK356" t="str">
        <f>LEFT(V356,FIND(" ",V356)-1)</f>
        <v>0402</v>
      </c>
      <c r="AL356" t="str">
        <f>SUBSTITUTE(SUBSTITUTE(U356,"°C ~ "," to +"),"°C"," C")</f>
        <v>-55 to +155 C</v>
      </c>
      <c r="AM356" s="2" t="str">
        <f t="shared" si="77"/>
        <v>110</v>
      </c>
      <c r="AN356" t="str">
        <f>IF(AC356="1GN","Grade 1","Grade 0")</f>
        <v>Grade 0</v>
      </c>
      <c r="AO356" s="2" t="str">
        <f t="shared" si="78"/>
        <v>11R0</v>
      </c>
      <c r="AQ356" t="s">
        <v>5289</v>
      </c>
      <c r="AR356" t="str">
        <f t="shared" si="81"/>
        <v>ERJ2GEJ110X</v>
      </c>
    </row>
    <row r="357" spans="1:44" x14ac:dyDescent="0.3">
      <c r="A357" t="s">
        <v>28</v>
      </c>
      <c r="B357" t="s">
        <v>1182</v>
      </c>
      <c r="C357" t="s">
        <v>1269</v>
      </c>
      <c r="D357" t="s">
        <v>1270</v>
      </c>
      <c r="E357" t="s">
        <v>32</v>
      </c>
      <c r="F357" t="s">
        <v>32</v>
      </c>
      <c r="G357" t="s">
        <v>1271</v>
      </c>
      <c r="H357" s="1">
        <v>4828</v>
      </c>
      <c r="I357">
        <v>0.1</v>
      </c>
      <c r="J357">
        <v>0</v>
      </c>
      <c r="K357">
        <v>1</v>
      </c>
      <c r="L357" t="s">
        <v>34</v>
      </c>
      <c r="M357" t="s">
        <v>1186</v>
      </c>
      <c r="N357" t="s">
        <v>36</v>
      </c>
      <c r="O357" t="s">
        <v>154</v>
      </c>
      <c r="P357" t="s">
        <v>38</v>
      </c>
      <c r="Q357" t="s">
        <v>1187</v>
      </c>
      <c r="R357" t="s">
        <v>40</v>
      </c>
      <c r="S357" t="s">
        <v>634</v>
      </c>
      <c r="T357" t="s">
        <v>243</v>
      </c>
      <c r="U357" t="s">
        <v>1188</v>
      </c>
      <c r="V357" t="s">
        <v>1189</v>
      </c>
      <c r="W357">
        <v>402</v>
      </c>
      <c r="X357" t="s">
        <v>636</v>
      </c>
      <c r="Y357" t="s">
        <v>1190</v>
      </c>
      <c r="Z357" t="s">
        <v>1191</v>
      </c>
      <c r="AA357">
        <v>2</v>
      </c>
      <c r="AB357" t="s">
        <v>41</v>
      </c>
      <c r="AC357" t="str">
        <f t="shared" si="79"/>
        <v>2GE</v>
      </c>
      <c r="AD357" s="3">
        <f t="shared" si="76"/>
        <v>12</v>
      </c>
      <c r="AE357" s="3" t="str">
        <f t="shared" si="74"/>
        <v>12.0 R</v>
      </c>
      <c r="AF357" t="str">
        <f>SUBSTITUTE(SUBSTITUTE(P357,"±",""),"%"," %")</f>
        <v>5 %</v>
      </c>
      <c r="AG357" t="str">
        <f t="shared" si="80"/>
        <v>1.1 V</v>
      </c>
      <c r="AI357" t="str">
        <f>SUBSTITUTE(LEFT(Q357,FIND("W,",Q357)),"W"," W @ 70 C")</f>
        <v>0.1 W @ 70 C</v>
      </c>
      <c r="AJ357" t="str">
        <f>SUBSTITUTE((SUBSTITUTE(T357,"ppm/°C","")),"/ "," to ")</f>
        <v>±200</v>
      </c>
      <c r="AK357" t="str">
        <f>LEFT(V357,FIND(" ",V357)-1)</f>
        <v>0402</v>
      </c>
      <c r="AL357" t="str">
        <f>SUBSTITUTE(SUBSTITUTE(U357,"°C ~ "," to +"),"°C"," C")</f>
        <v>-55 to +155 C</v>
      </c>
      <c r="AM357" s="2" t="str">
        <f t="shared" si="77"/>
        <v>120</v>
      </c>
      <c r="AN357" t="str">
        <f>IF(AC357="1GN","Grade 1","Grade 0")</f>
        <v>Grade 0</v>
      </c>
      <c r="AO357" s="2" t="str">
        <f t="shared" si="78"/>
        <v>12R0</v>
      </c>
      <c r="AQ357" t="s">
        <v>5289</v>
      </c>
      <c r="AR357" t="str">
        <f t="shared" si="81"/>
        <v>ERJ2GEJ120X</v>
      </c>
    </row>
    <row r="358" spans="1:44" x14ac:dyDescent="0.3">
      <c r="A358" t="s">
        <v>28</v>
      </c>
      <c r="B358" t="s">
        <v>1182</v>
      </c>
      <c r="C358" t="s">
        <v>1272</v>
      </c>
      <c r="D358" t="s">
        <v>1273</v>
      </c>
      <c r="E358" t="s">
        <v>32</v>
      </c>
      <c r="F358" t="s">
        <v>32</v>
      </c>
      <c r="G358" t="s">
        <v>1274</v>
      </c>
      <c r="H358" s="1">
        <v>33770</v>
      </c>
      <c r="I358">
        <v>0.1</v>
      </c>
      <c r="J358">
        <v>0</v>
      </c>
      <c r="K358">
        <v>1</v>
      </c>
      <c r="L358" t="s">
        <v>34</v>
      </c>
      <c r="M358" t="s">
        <v>1186</v>
      </c>
      <c r="N358" t="s">
        <v>36</v>
      </c>
      <c r="O358" t="s">
        <v>158</v>
      </c>
      <c r="P358" t="s">
        <v>38</v>
      </c>
      <c r="Q358" t="s">
        <v>1187</v>
      </c>
      <c r="R358" t="s">
        <v>40</v>
      </c>
      <c r="S358" t="s">
        <v>634</v>
      </c>
      <c r="T358" t="s">
        <v>243</v>
      </c>
      <c r="U358" t="s">
        <v>1188</v>
      </c>
      <c r="V358" t="s">
        <v>1189</v>
      </c>
      <c r="W358">
        <v>402</v>
      </c>
      <c r="X358" t="s">
        <v>636</v>
      </c>
      <c r="Y358" t="s">
        <v>1190</v>
      </c>
      <c r="Z358" t="s">
        <v>1191</v>
      </c>
      <c r="AA358">
        <v>2</v>
      </c>
      <c r="AB358" t="s">
        <v>41</v>
      </c>
      <c r="AC358" t="str">
        <f t="shared" si="79"/>
        <v>2GE</v>
      </c>
      <c r="AD358" s="3">
        <f t="shared" si="76"/>
        <v>13</v>
      </c>
      <c r="AE358" s="3" t="str">
        <f t="shared" si="74"/>
        <v>13.0 R</v>
      </c>
      <c r="AF358" t="str">
        <f>SUBSTITUTE(SUBSTITUTE(P358,"±",""),"%"," %")</f>
        <v>5 %</v>
      </c>
      <c r="AG358" t="str">
        <f t="shared" si="80"/>
        <v>1.1 V</v>
      </c>
      <c r="AI358" t="str">
        <f>SUBSTITUTE(LEFT(Q358,FIND("W,",Q358)),"W"," W @ 70 C")</f>
        <v>0.1 W @ 70 C</v>
      </c>
      <c r="AJ358" t="str">
        <f>SUBSTITUTE((SUBSTITUTE(T358,"ppm/°C","")),"/ "," to ")</f>
        <v>±200</v>
      </c>
      <c r="AK358" t="str">
        <f>LEFT(V358,FIND(" ",V358)-1)</f>
        <v>0402</v>
      </c>
      <c r="AL358" t="str">
        <f>SUBSTITUTE(SUBSTITUTE(U358,"°C ~ "," to +"),"°C"," C")</f>
        <v>-55 to +155 C</v>
      </c>
      <c r="AM358" s="2" t="str">
        <f t="shared" si="77"/>
        <v>130</v>
      </c>
      <c r="AN358" t="str">
        <f>IF(AC358="1GN","Grade 1","Grade 0")</f>
        <v>Grade 0</v>
      </c>
      <c r="AO358" s="2" t="str">
        <f t="shared" si="78"/>
        <v>13R0</v>
      </c>
      <c r="AQ358" t="s">
        <v>5289</v>
      </c>
      <c r="AR358" t="str">
        <f t="shared" si="81"/>
        <v>ERJ2GEJ130X</v>
      </c>
    </row>
    <row r="359" spans="1:44" x14ac:dyDescent="0.3">
      <c r="A359" t="s">
        <v>28</v>
      </c>
      <c r="B359" t="s">
        <v>1182</v>
      </c>
      <c r="C359" t="s">
        <v>1275</v>
      </c>
      <c r="D359" t="s">
        <v>1276</v>
      </c>
      <c r="E359" t="s">
        <v>32</v>
      </c>
      <c r="F359" t="s">
        <v>32</v>
      </c>
      <c r="G359" t="s">
        <v>1277</v>
      </c>
      <c r="H359">
        <v>0</v>
      </c>
      <c r="I359">
        <v>0.1</v>
      </c>
      <c r="J359">
        <v>0</v>
      </c>
      <c r="K359">
        <v>1</v>
      </c>
      <c r="L359" t="s">
        <v>34</v>
      </c>
      <c r="M359" t="s">
        <v>1186</v>
      </c>
      <c r="N359" t="s">
        <v>36</v>
      </c>
      <c r="O359" t="s">
        <v>162</v>
      </c>
      <c r="P359" t="s">
        <v>38</v>
      </c>
      <c r="Q359" t="s">
        <v>1187</v>
      </c>
      <c r="R359" t="s">
        <v>40</v>
      </c>
      <c r="S359" t="s">
        <v>634</v>
      </c>
      <c r="T359" t="s">
        <v>243</v>
      </c>
      <c r="U359" t="s">
        <v>1188</v>
      </c>
      <c r="V359" t="s">
        <v>1189</v>
      </c>
      <c r="W359">
        <v>402</v>
      </c>
      <c r="X359" t="s">
        <v>636</v>
      </c>
      <c r="Y359" t="s">
        <v>1190</v>
      </c>
      <c r="Z359" t="s">
        <v>1191</v>
      </c>
      <c r="AA359">
        <v>2</v>
      </c>
      <c r="AB359" t="s">
        <v>41</v>
      </c>
      <c r="AC359" t="str">
        <f t="shared" si="79"/>
        <v>2GE</v>
      </c>
      <c r="AD359" s="3">
        <f t="shared" si="76"/>
        <v>15</v>
      </c>
      <c r="AE359" s="3" t="str">
        <f t="shared" si="74"/>
        <v>15.0 R</v>
      </c>
      <c r="AF359" t="str">
        <f>SUBSTITUTE(SUBSTITUTE(P359,"±",""),"%"," %")</f>
        <v>5 %</v>
      </c>
      <c r="AG359" t="str">
        <f t="shared" si="80"/>
        <v>1.2 V</v>
      </c>
      <c r="AI359" t="str">
        <f>SUBSTITUTE(LEFT(Q359,FIND("W,",Q359)),"W"," W @ 70 C")</f>
        <v>0.1 W @ 70 C</v>
      </c>
      <c r="AJ359" t="str">
        <f>SUBSTITUTE((SUBSTITUTE(T359,"ppm/°C","")),"/ "," to ")</f>
        <v>±200</v>
      </c>
      <c r="AK359" t="str">
        <f>LEFT(V359,FIND(" ",V359)-1)</f>
        <v>0402</v>
      </c>
      <c r="AL359" t="str">
        <f>SUBSTITUTE(SUBSTITUTE(U359,"°C ~ "," to +"),"°C"," C")</f>
        <v>-55 to +155 C</v>
      </c>
      <c r="AM359" s="2" t="str">
        <f t="shared" si="77"/>
        <v>150</v>
      </c>
      <c r="AN359" t="str">
        <f>IF(AC359="1GN","Grade 1","Grade 0")</f>
        <v>Grade 0</v>
      </c>
      <c r="AO359" s="2" t="str">
        <f t="shared" si="78"/>
        <v>15R0</v>
      </c>
      <c r="AQ359" t="s">
        <v>5289</v>
      </c>
      <c r="AR359" t="str">
        <f t="shared" si="81"/>
        <v>ERJ2GEJ150X</v>
      </c>
    </row>
    <row r="360" spans="1:44" x14ac:dyDescent="0.3">
      <c r="A360" t="s">
        <v>28</v>
      </c>
      <c r="B360" t="s">
        <v>1182</v>
      </c>
      <c r="C360" t="s">
        <v>1278</v>
      </c>
      <c r="D360" t="s">
        <v>1279</v>
      </c>
      <c r="E360" t="s">
        <v>32</v>
      </c>
      <c r="F360" t="s">
        <v>32</v>
      </c>
      <c r="G360" t="s">
        <v>1280</v>
      </c>
      <c r="H360" s="1">
        <v>99545</v>
      </c>
      <c r="I360">
        <v>0.1</v>
      </c>
      <c r="J360">
        <v>0</v>
      </c>
      <c r="K360">
        <v>1</v>
      </c>
      <c r="L360" t="s">
        <v>34</v>
      </c>
      <c r="M360" t="s">
        <v>1186</v>
      </c>
      <c r="N360" t="s">
        <v>36</v>
      </c>
      <c r="O360" t="s">
        <v>166</v>
      </c>
      <c r="P360" t="s">
        <v>38</v>
      </c>
      <c r="Q360" t="s">
        <v>1187</v>
      </c>
      <c r="R360" t="s">
        <v>40</v>
      </c>
      <c r="S360" t="s">
        <v>634</v>
      </c>
      <c r="T360" t="s">
        <v>243</v>
      </c>
      <c r="U360" t="s">
        <v>1188</v>
      </c>
      <c r="V360" t="s">
        <v>1189</v>
      </c>
      <c r="W360">
        <v>402</v>
      </c>
      <c r="X360" t="s">
        <v>636</v>
      </c>
      <c r="Y360" t="s">
        <v>1190</v>
      </c>
      <c r="Z360" t="s">
        <v>1191</v>
      </c>
      <c r="AA360">
        <v>2</v>
      </c>
      <c r="AB360" t="s">
        <v>41</v>
      </c>
      <c r="AC360" t="str">
        <f t="shared" si="79"/>
        <v>2GE</v>
      </c>
      <c r="AD360" s="3">
        <f t="shared" si="76"/>
        <v>16</v>
      </c>
      <c r="AE360" s="3" t="str">
        <f t="shared" si="74"/>
        <v>16.0 R</v>
      </c>
      <c r="AF360" t="str">
        <f>SUBSTITUTE(SUBSTITUTE(P360,"±",""),"%"," %")</f>
        <v>5 %</v>
      </c>
      <c r="AG360" t="str">
        <f t="shared" si="80"/>
        <v>1.3 V</v>
      </c>
      <c r="AI360" t="str">
        <f>SUBSTITUTE(LEFT(Q360,FIND("W,",Q360)),"W"," W @ 70 C")</f>
        <v>0.1 W @ 70 C</v>
      </c>
      <c r="AJ360" t="str">
        <f>SUBSTITUTE((SUBSTITUTE(T360,"ppm/°C","")),"/ "," to ")</f>
        <v>±200</v>
      </c>
      <c r="AK360" t="str">
        <f>LEFT(V360,FIND(" ",V360)-1)</f>
        <v>0402</v>
      </c>
      <c r="AL360" t="str">
        <f>SUBSTITUTE(SUBSTITUTE(U360,"°C ~ "," to +"),"°C"," C")</f>
        <v>-55 to +155 C</v>
      </c>
      <c r="AM360" s="2" t="str">
        <f t="shared" si="77"/>
        <v>160</v>
      </c>
      <c r="AN360" t="str">
        <f>IF(AC360="1GN","Grade 1","Grade 0")</f>
        <v>Grade 0</v>
      </c>
      <c r="AO360" s="2" t="str">
        <f t="shared" si="78"/>
        <v>16R0</v>
      </c>
      <c r="AQ360" t="s">
        <v>5289</v>
      </c>
      <c r="AR360" t="str">
        <f t="shared" si="81"/>
        <v>ERJ2GEJ160X</v>
      </c>
    </row>
    <row r="361" spans="1:44" x14ac:dyDescent="0.3">
      <c r="A361" t="s">
        <v>28</v>
      </c>
      <c r="B361" t="s">
        <v>1182</v>
      </c>
      <c r="C361" t="s">
        <v>1281</v>
      </c>
      <c r="D361" t="s">
        <v>1282</v>
      </c>
      <c r="E361" t="s">
        <v>32</v>
      </c>
      <c r="F361" t="s">
        <v>32</v>
      </c>
      <c r="G361" t="s">
        <v>1283</v>
      </c>
      <c r="H361" s="1">
        <v>29555</v>
      </c>
      <c r="I361">
        <v>0.1</v>
      </c>
      <c r="J361">
        <v>0</v>
      </c>
      <c r="K361">
        <v>1</v>
      </c>
      <c r="L361" t="s">
        <v>34</v>
      </c>
      <c r="M361" t="s">
        <v>1186</v>
      </c>
      <c r="N361" t="s">
        <v>36</v>
      </c>
      <c r="O361" t="s">
        <v>170</v>
      </c>
      <c r="P361" t="s">
        <v>38</v>
      </c>
      <c r="Q361" t="s">
        <v>1187</v>
      </c>
      <c r="R361" t="s">
        <v>40</v>
      </c>
      <c r="S361" t="s">
        <v>634</v>
      </c>
      <c r="T361" t="s">
        <v>243</v>
      </c>
      <c r="U361" t="s">
        <v>1188</v>
      </c>
      <c r="V361" t="s">
        <v>1189</v>
      </c>
      <c r="W361">
        <v>402</v>
      </c>
      <c r="X361" t="s">
        <v>636</v>
      </c>
      <c r="Y361" t="s">
        <v>1190</v>
      </c>
      <c r="Z361" t="s">
        <v>1191</v>
      </c>
      <c r="AA361">
        <v>2</v>
      </c>
      <c r="AB361" t="s">
        <v>41</v>
      </c>
      <c r="AC361" t="str">
        <f t="shared" si="79"/>
        <v>2GE</v>
      </c>
      <c r="AD361" s="3">
        <f t="shared" si="76"/>
        <v>18</v>
      </c>
      <c r="AE361" s="3" t="str">
        <f t="shared" si="74"/>
        <v>18.0 R</v>
      </c>
      <c r="AF361" t="str">
        <f>SUBSTITUTE(SUBSTITUTE(P361,"±",""),"%"," %")</f>
        <v>5 %</v>
      </c>
      <c r="AG361" t="str">
        <f t="shared" si="80"/>
        <v>1.3 V</v>
      </c>
      <c r="AI361" t="str">
        <f>SUBSTITUTE(LEFT(Q361,FIND("W,",Q361)),"W"," W @ 70 C")</f>
        <v>0.1 W @ 70 C</v>
      </c>
      <c r="AJ361" t="str">
        <f>SUBSTITUTE((SUBSTITUTE(T361,"ppm/°C","")),"/ "," to ")</f>
        <v>±200</v>
      </c>
      <c r="AK361" t="str">
        <f>LEFT(V361,FIND(" ",V361)-1)</f>
        <v>0402</v>
      </c>
      <c r="AL361" t="str">
        <f>SUBSTITUTE(SUBSTITUTE(U361,"°C ~ "," to +"),"°C"," C")</f>
        <v>-55 to +155 C</v>
      </c>
      <c r="AM361" s="2" t="str">
        <f t="shared" si="77"/>
        <v>180</v>
      </c>
      <c r="AN361" t="str">
        <f>IF(AC361="1GN","Grade 1","Grade 0")</f>
        <v>Grade 0</v>
      </c>
      <c r="AO361" s="2" t="str">
        <f t="shared" si="78"/>
        <v>18R0</v>
      </c>
      <c r="AQ361" t="s">
        <v>5289</v>
      </c>
      <c r="AR361" t="str">
        <f t="shared" si="81"/>
        <v>ERJ2GEJ180X</v>
      </c>
    </row>
    <row r="362" spans="1:44" x14ac:dyDescent="0.3">
      <c r="A362" t="s">
        <v>28</v>
      </c>
      <c r="B362" t="s">
        <v>1182</v>
      </c>
      <c r="C362" t="s">
        <v>1284</v>
      </c>
      <c r="D362" t="s">
        <v>1285</v>
      </c>
      <c r="E362" t="s">
        <v>32</v>
      </c>
      <c r="F362" t="s">
        <v>32</v>
      </c>
      <c r="G362" t="s">
        <v>1286</v>
      </c>
      <c r="H362">
        <v>586</v>
      </c>
      <c r="I362">
        <v>0.1</v>
      </c>
      <c r="J362">
        <v>0</v>
      </c>
      <c r="K362">
        <v>1</v>
      </c>
      <c r="L362" t="s">
        <v>34</v>
      </c>
      <c r="M362" t="s">
        <v>1186</v>
      </c>
      <c r="N362" t="s">
        <v>36</v>
      </c>
      <c r="O362" t="s">
        <v>174</v>
      </c>
      <c r="P362" t="s">
        <v>38</v>
      </c>
      <c r="Q362" t="s">
        <v>1187</v>
      </c>
      <c r="R362" t="s">
        <v>40</v>
      </c>
      <c r="S362" t="s">
        <v>634</v>
      </c>
      <c r="T362" t="s">
        <v>243</v>
      </c>
      <c r="U362" t="s">
        <v>1188</v>
      </c>
      <c r="V362" t="s">
        <v>1189</v>
      </c>
      <c r="W362">
        <v>402</v>
      </c>
      <c r="X362" t="s">
        <v>636</v>
      </c>
      <c r="Y362" t="s">
        <v>1190</v>
      </c>
      <c r="Z362" t="s">
        <v>1191</v>
      </c>
      <c r="AA362">
        <v>2</v>
      </c>
      <c r="AB362" t="s">
        <v>41</v>
      </c>
      <c r="AC362" t="str">
        <f t="shared" si="79"/>
        <v>2GE</v>
      </c>
      <c r="AD362" s="3">
        <f t="shared" si="76"/>
        <v>20</v>
      </c>
      <c r="AE362" s="3" t="str">
        <f t="shared" si="74"/>
        <v>20.0 R</v>
      </c>
      <c r="AF362" t="str">
        <f>SUBSTITUTE(SUBSTITUTE(P362,"±",""),"%"," %")</f>
        <v>5 %</v>
      </c>
      <c r="AG362" t="str">
        <f t="shared" si="80"/>
        <v>1.4 V</v>
      </c>
      <c r="AI362" t="str">
        <f>SUBSTITUTE(LEFT(Q362,FIND("W,",Q362)),"W"," W @ 70 C")</f>
        <v>0.1 W @ 70 C</v>
      </c>
      <c r="AJ362" t="str">
        <f>SUBSTITUTE((SUBSTITUTE(T362,"ppm/°C","")),"/ "," to ")</f>
        <v>±200</v>
      </c>
      <c r="AK362" t="str">
        <f>LEFT(V362,FIND(" ",V362)-1)</f>
        <v>0402</v>
      </c>
      <c r="AL362" t="str">
        <f>SUBSTITUTE(SUBSTITUTE(U362,"°C ~ "," to +"),"°C"," C")</f>
        <v>-55 to +155 C</v>
      </c>
      <c r="AM362" s="2" t="str">
        <f t="shared" si="77"/>
        <v>200</v>
      </c>
      <c r="AN362" t="str">
        <f>IF(AC362="1GN","Grade 1","Grade 0")</f>
        <v>Grade 0</v>
      </c>
      <c r="AO362" s="2" t="str">
        <f t="shared" si="78"/>
        <v>20R0</v>
      </c>
      <c r="AQ362" t="s">
        <v>5289</v>
      </c>
      <c r="AR362" t="str">
        <f t="shared" si="81"/>
        <v>ERJ2GEJ200X</v>
      </c>
    </row>
    <row r="363" spans="1:44" x14ac:dyDescent="0.3">
      <c r="A363" t="s">
        <v>28</v>
      </c>
      <c r="B363" t="s">
        <v>1182</v>
      </c>
      <c r="C363" t="s">
        <v>1287</v>
      </c>
      <c r="D363" t="s">
        <v>1288</v>
      </c>
      <c r="E363" t="s">
        <v>32</v>
      </c>
      <c r="F363" t="s">
        <v>32</v>
      </c>
      <c r="G363" t="s">
        <v>1289</v>
      </c>
      <c r="H363" s="1">
        <v>38694</v>
      </c>
      <c r="I363">
        <v>0.1</v>
      </c>
      <c r="J363">
        <v>0</v>
      </c>
      <c r="K363">
        <v>1</v>
      </c>
      <c r="L363" t="s">
        <v>34</v>
      </c>
      <c r="M363" t="s">
        <v>1186</v>
      </c>
      <c r="N363" t="s">
        <v>36</v>
      </c>
      <c r="O363" t="s">
        <v>178</v>
      </c>
      <c r="P363" t="s">
        <v>38</v>
      </c>
      <c r="Q363" t="s">
        <v>1187</v>
      </c>
      <c r="R363" t="s">
        <v>40</v>
      </c>
      <c r="S363" t="s">
        <v>634</v>
      </c>
      <c r="T363" t="s">
        <v>243</v>
      </c>
      <c r="U363" t="s">
        <v>1188</v>
      </c>
      <c r="V363" t="s">
        <v>1189</v>
      </c>
      <c r="W363">
        <v>402</v>
      </c>
      <c r="X363" t="s">
        <v>636</v>
      </c>
      <c r="Y363" t="s">
        <v>1190</v>
      </c>
      <c r="Z363" t="s">
        <v>1191</v>
      </c>
      <c r="AA363">
        <v>2</v>
      </c>
      <c r="AB363" t="s">
        <v>41</v>
      </c>
      <c r="AC363" t="str">
        <f t="shared" si="79"/>
        <v>2GE</v>
      </c>
      <c r="AD363" s="3">
        <f t="shared" si="76"/>
        <v>22</v>
      </c>
      <c r="AE363" s="3" t="str">
        <f t="shared" si="74"/>
        <v>22.0 R</v>
      </c>
      <c r="AF363" t="str">
        <f>SUBSTITUTE(SUBSTITUTE(P363,"±",""),"%"," %")</f>
        <v>5 %</v>
      </c>
      <c r="AG363" t="str">
        <f t="shared" si="80"/>
        <v>1.5 V</v>
      </c>
      <c r="AI363" t="str">
        <f>SUBSTITUTE(LEFT(Q363,FIND("W,",Q363)),"W"," W @ 70 C")</f>
        <v>0.1 W @ 70 C</v>
      </c>
      <c r="AJ363" t="str">
        <f>SUBSTITUTE((SUBSTITUTE(T363,"ppm/°C","")),"/ "," to ")</f>
        <v>±200</v>
      </c>
      <c r="AK363" t="str">
        <f>LEFT(V363,FIND(" ",V363)-1)</f>
        <v>0402</v>
      </c>
      <c r="AL363" t="str">
        <f>SUBSTITUTE(SUBSTITUTE(U363,"°C ~ "," to +"),"°C"," C")</f>
        <v>-55 to +155 C</v>
      </c>
      <c r="AM363" s="2" t="str">
        <f t="shared" si="77"/>
        <v>220</v>
      </c>
      <c r="AN363" t="str">
        <f>IF(AC363="1GN","Grade 1","Grade 0")</f>
        <v>Grade 0</v>
      </c>
      <c r="AO363" s="2" t="str">
        <f t="shared" si="78"/>
        <v>22R0</v>
      </c>
      <c r="AQ363" t="s">
        <v>5289</v>
      </c>
      <c r="AR363" t="str">
        <f t="shared" si="81"/>
        <v>ERJ2GEJ220X</v>
      </c>
    </row>
    <row r="364" spans="1:44" x14ac:dyDescent="0.3">
      <c r="A364" t="s">
        <v>28</v>
      </c>
      <c r="B364" t="s">
        <v>1182</v>
      </c>
      <c r="C364" t="s">
        <v>1290</v>
      </c>
      <c r="D364" t="s">
        <v>1291</v>
      </c>
      <c r="E364" t="s">
        <v>32</v>
      </c>
      <c r="F364" t="s">
        <v>32</v>
      </c>
      <c r="G364" t="s">
        <v>1289</v>
      </c>
      <c r="H364">
        <v>0</v>
      </c>
      <c r="I364">
        <v>1.66E-3</v>
      </c>
      <c r="J364">
        <v>0</v>
      </c>
      <c r="K364">
        <v>50000</v>
      </c>
      <c r="L364" t="s">
        <v>50</v>
      </c>
      <c r="M364" t="s">
        <v>1186</v>
      </c>
      <c r="N364" t="s">
        <v>36</v>
      </c>
      <c r="O364" t="s">
        <v>178</v>
      </c>
      <c r="P364" t="s">
        <v>38</v>
      </c>
      <c r="Q364" t="s">
        <v>1187</v>
      </c>
      <c r="R364" t="s">
        <v>40</v>
      </c>
      <c r="S364" t="s">
        <v>634</v>
      </c>
      <c r="T364" t="s">
        <v>243</v>
      </c>
      <c r="U364" t="s">
        <v>1188</v>
      </c>
      <c r="V364" t="s">
        <v>1189</v>
      </c>
      <c r="W364">
        <v>402</v>
      </c>
      <c r="X364" t="s">
        <v>636</v>
      </c>
      <c r="Y364" t="s">
        <v>1190</v>
      </c>
      <c r="Z364" t="s">
        <v>1191</v>
      </c>
      <c r="AA364">
        <v>2</v>
      </c>
      <c r="AB364" t="s">
        <v>41</v>
      </c>
      <c r="AC364" t="str">
        <f t="shared" si="79"/>
        <v>2GE</v>
      </c>
      <c r="AD364" s="3">
        <f t="shared" si="76"/>
        <v>22</v>
      </c>
      <c r="AE364" s="3" t="str">
        <f t="shared" si="74"/>
        <v>22.0 R</v>
      </c>
      <c r="AF364" t="str">
        <f>SUBSTITUTE(SUBSTITUTE(P364,"±",""),"%"," %")</f>
        <v>5 %</v>
      </c>
      <c r="AG364" t="str">
        <f t="shared" si="80"/>
        <v>1.5 V</v>
      </c>
      <c r="AI364" t="str">
        <f>SUBSTITUTE(LEFT(Q364,FIND("W,",Q364)),"W"," W @ 70 C")</f>
        <v>0.1 W @ 70 C</v>
      </c>
      <c r="AJ364" t="str">
        <f>SUBSTITUTE((SUBSTITUTE(T364,"ppm/°C","")),"/ "," to ")</f>
        <v>±200</v>
      </c>
      <c r="AK364" t="str">
        <f>LEFT(V364,FIND(" ",V364)-1)</f>
        <v>0402</v>
      </c>
      <c r="AL364" t="str">
        <f>SUBSTITUTE(SUBSTITUTE(U364,"°C ~ "," to +"),"°C"," C")</f>
        <v>-55 to +155 C</v>
      </c>
      <c r="AM364" s="2" t="str">
        <f t="shared" si="77"/>
        <v>220</v>
      </c>
      <c r="AN364" t="str">
        <f>IF(AC364="1GN","Grade 1","Grade 0")</f>
        <v>Grade 0</v>
      </c>
      <c r="AO364" s="2" t="str">
        <f t="shared" si="78"/>
        <v>22R0</v>
      </c>
      <c r="AQ364" t="s">
        <v>5289</v>
      </c>
      <c r="AR364" t="str">
        <f t="shared" si="81"/>
        <v>ERJ2GEJ220L</v>
      </c>
    </row>
    <row r="365" spans="1:44" x14ac:dyDescent="0.3">
      <c r="A365" t="s">
        <v>28</v>
      </c>
      <c r="B365" t="s">
        <v>1182</v>
      </c>
      <c r="C365" t="s">
        <v>1292</v>
      </c>
      <c r="D365" t="s">
        <v>1293</v>
      </c>
      <c r="E365" t="s">
        <v>32</v>
      </c>
      <c r="F365" t="s">
        <v>32</v>
      </c>
      <c r="G365" t="s">
        <v>1294</v>
      </c>
      <c r="H365">
        <v>0</v>
      </c>
      <c r="I365">
        <v>0.1</v>
      </c>
      <c r="J365">
        <v>0</v>
      </c>
      <c r="K365">
        <v>1</v>
      </c>
      <c r="L365" t="s">
        <v>34</v>
      </c>
      <c r="M365" t="s">
        <v>1186</v>
      </c>
      <c r="N365" t="s">
        <v>36</v>
      </c>
      <c r="O365" t="s">
        <v>182</v>
      </c>
      <c r="P365" t="s">
        <v>38</v>
      </c>
      <c r="Q365" t="s">
        <v>1187</v>
      </c>
      <c r="R365" t="s">
        <v>40</v>
      </c>
      <c r="S365" t="s">
        <v>634</v>
      </c>
      <c r="T365" t="s">
        <v>243</v>
      </c>
      <c r="U365" t="s">
        <v>1188</v>
      </c>
      <c r="V365" t="s">
        <v>1189</v>
      </c>
      <c r="W365">
        <v>402</v>
      </c>
      <c r="X365" t="s">
        <v>636</v>
      </c>
      <c r="Y365" t="s">
        <v>1190</v>
      </c>
      <c r="Z365" t="s">
        <v>1191</v>
      </c>
      <c r="AA365">
        <v>2</v>
      </c>
      <c r="AB365" t="s">
        <v>41</v>
      </c>
      <c r="AC365" t="str">
        <f t="shared" si="79"/>
        <v>2GE</v>
      </c>
      <c r="AD365" s="3">
        <f t="shared" si="76"/>
        <v>24</v>
      </c>
      <c r="AE365" s="3" t="str">
        <f t="shared" si="74"/>
        <v>24.0 R</v>
      </c>
      <c r="AF365" t="str">
        <f>SUBSTITUTE(SUBSTITUTE(P365,"±",""),"%"," %")</f>
        <v>5 %</v>
      </c>
      <c r="AG365" t="str">
        <f t="shared" si="80"/>
        <v>1.5 V</v>
      </c>
      <c r="AI365" t="str">
        <f>SUBSTITUTE(LEFT(Q365,FIND("W,",Q365)),"W"," W @ 70 C")</f>
        <v>0.1 W @ 70 C</v>
      </c>
      <c r="AJ365" t="str">
        <f>SUBSTITUTE((SUBSTITUTE(T365,"ppm/°C","")),"/ "," to ")</f>
        <v>±200</v>
      </c>
      <c r="AK365" t="str">
        <f>LEFT(V365,FIND(" ",V365)-1)</f>
        <v>0402</v>
      </c>
      <c r="AL365" t="str">
        <f>SUBSTITUTE(SUBSTITUTE(U365,"°C ~ "," to +"),"°C"," C")</f>
        <v>-55 to +155 C</v>
      </c>
      <c r="AM365" s="2" t="str">
        <f t="shared" si="77"/>
        <v>240</v>
      </c>
      <c r="AN365" t="str">
        <f>IF(AC365="1GN","Grade 1","Grade 0")</f>
        <v>Grade 0</v>
      </c>
      <c r="AO365" s="2" t="str">
        <f t="shared" si="78"/>
        <v>24R0</v>
      </c>
      <c r="AQ365" t="s">
        <v>5289</v>
      </c>
      <c r="AR365" t="str">
        <f t="shared" si="81"/>
        <v>ERJ2GEJ240X</v>
      </c>
    </row>
    <row r="366" spans="1:44" x14ac:dyDescent="0.3">
      <c r="A366" t="s">
        <v>28</v>
      </c>
      <c r="B366" t="s">
        <v>1182</v>
      </c>
      <c r="C366" t="s">
        <v>1295</v>
      </c>
      <c r="D366" t="s">
        <v>1296</v>
      </c>
      <c r="E366" t="s">
        <v>32</v>
      </c>
      <c r="F366" t="s">
        <v>32</v>
      </c>
      <c r="G366" t="s">
        <v>1297</v>
      </c>
      <c r="H366" s="1">
        <v>56402</v>
      </c>
      <c r="I366">
        <v>0.1</v>
      </c>
      <c r="J366">
        <v>0</v>
      </c>
      <c r="K366">
        <v>1</v>
      </c>
      <c r="L366" t="s">
        <v>34</v>
      </c>
      <c r="M366" t="s">
        <v>1186</v>
      </c>
      <c r="N366" t="s">
        <v>36</v>
      </c>
      <c r="O366" t="s">
        <v>186</v>
      </c>
      <c r="P366" t="s">
        <v>38</v>
      </c>
      <c r="Q366" t="s">
        <v>1187</v>
      </c>
      <c r="R366" t="s">
        <v>40</v>
      </c>
      <c r="S366" t="s">
        <v>634</v>
      </c>
      <c r="T366" t="s">
        <v>243</v>
      </c>
      <c r="U366" t="s">
        <v>1188</v>
      </c>
      <c r="V366" t="s">
        <v>1189</v>
      </c>
      <c r="W366">
        <v>402</v>
      </c>
      <c r="X366" t="s">
        <v>636</v>
      </c>
      <c r="Y366" t="s">
        <v>1190</v>
      </c>
      <c r="Z366" t="s">
        <v>1191</v>
      </c>
      <c r="AA366">
        <v>2</v>
      </c>
      <c r="AB366" t="s">
        <v>41</v>
      </c>
      <c r="AC366" t="str">
        <f t="shared" si="79"/>
        <v>2GE</v>
      </c>
      <c r="AD366" s="3">
        <f t="shared" si="76"/>
        <v>27</v>
      </c>
      <c r="AE366" s="3" t="str">
        <f t="shared" si="74"/>
        <v>27.0 R</v>
      </c>
      <c r="AF366" t="str">
        <f>SUBSTITUTE(SUBSTITUTE(P366,"±",""),"%"," %")</f>
        <v>5 %</v>
      </c>
      <c r="AG366" t="str">
        <f t="shared" si="80"/>
        <v>1.6 V</v>
      </c>
      <c r="AI366" t="str">
        <f>SUBSTITUTE(LEFT(Q366,FIND("W,",Q366)),"W"," W @ 70 C")</f>
        <v>0.1 W @ 70 C</v>
      </c>
      <c r="AJ366" t="str">
        <f>SUBSTITUTE((SUBSTITUTE(T366,"ppm/°C","")),"/ "," to ")</f>
        <v>±200</v>
      </c>
      <c r="AK366" t="str">
        <f>LEFT(V366,FIND(" ",V366)-1)</f>
        <v>0402</v>
      </c>
      <c r="AL366" t="str">
        <f>SUBSTITUTE(SUBSTITUTE(U366,"°C ~ "," to +"),"°C"," C")</f>
        <v>-55 to +155 C</v>
      </c>
      <c r="AM366" s="2" t="str">
        <f t="shared" si="77"/>
        <v>270</v>
      </c>
      <c r="AN366" t="str">
        <f>IF(AC366="1GN","Grade 1","Grade 0")</f>
        <v>Grade 0</v>
      </c>
      <c r="AO366" s="2" t="str">
        <f t="shared" si="78"/>
        <v>27R0</v>
      </c>
      <c r="AQ366" t="s">
        <v>5289</v>
      </c>
      <c r="AR366" t="str">
        <f t="shared" si="81"/>
        <v>ERJ2GEJ270X</v>
      </c>
    </row>
    <row r="367" spans="1:44" x14ac:dyDescent="0.3">
      <c r="A367" t="s">
        <v>28</v>
      </c>
      <c r="B367" t="s">
        <v>1182</v>
      </c>
      <c r="C367" t="s">
        <v>1298</v>
      </c>
      <c r="D367" t="s">
        <v>1299</v>
      </c>
      <c r="E367" t="s">
        <v>32</v>
      </c>
      <c r="F367" t="s">
        <v>32</v>
      </c>
      <c r="G367" t="s">
        <v>1300</v>
      </c>
      <c r="H367" s="1">
        <v>149998</v>
      </c>
      <c r="I367">
        <v>0.1</v>
      </c>
      <c r="J367">
        <v>0</v>
      </c>
      <c r="K367">
        <v>1</v>
      </c>
      <c r="L367" t="s">
        <v>34</v>
      </c>
      <c r="M367" t="s">
        <v>1186</v>
      </c>
      <c r="N367" t="s">
        <v>36</v>
      </c>
      <c r="O367" t="s">
        <v>190</v>
      </c>
      <c r="P367" t="s">
        <v>38</v>
      </c>
      <c r="Q367" t="s">
        <v>1187</v>
      </c>
      <c r="R367" t="s">
        <v>40</v>
      </c>
      <c r="S367" t="s">
        <v>634</v>
      </c>
      <c r="T367" t="s">
        <v>243</v>
      </c>
      <c r="U367" t="s">
        <v>1188</v>
      </c>
      <c r="V367" t="s">
        <v>1189</v>
      </c>
      <c r="W367">
        <v>402</v>
      </c>
      <c r="X367" t="s">
        <v>636</v>
      </c>
      <c r="Y367" t="s">
        <v>1190</v>
      </c>
      <c r="Z367" t="s">
        <v>1191</v>
      </c>
      <c r="AA367">
        <v>2</v>
      </c>
      <c r="AB367" t="s">
        <v>41</v>
      </c>
      <c r="AC367" t="str">
        <f t="shared" si="79"/>
        <v>2GE</v>
      </c>
      <c r="AD367" s="3">
        <f t="shared" si="76"/>
        <v>30</v>
      </c>
      <c r="AE367" s="3" t="str">
        <f t="shared" si="74"/>
        <v>30.0 R</v>
      </c>
      <c r="AF367" t="str">
        <f>SUBSTITUTE(SUBSTITUTE(P367,"±",""),"%"," %")</f>
        <v>5 %</v>
      </c>
      <c r="AG367" t="str">
        <f t="shared" si="80"/>
        <v>1.7 V</v>
      </c>
      <c r="AI367" t="str">
        <f>SUBSTITUTE(LEFT(Q367,FIND("W,",Q367)),"W"," W @ 70 C")</f>
        <v>0.1 W @ 70 C</v>
      </c>
      <c r="AJ367" t="str">
        <f>SUBSTITUTE((SUBSTITUTE(T367,"ppm/°C","")),"/ "," to ")</f>
        <v>±200</v>
      </c>
      <c r="AK367" t="str">
        <f>LEFT(V367,FIND(" ",V367)-1)</f>
        <v>0402</v>
      </c>
      <c r="AL367" t="str">
        <f>SUBSTITUTE(SUBSTITUTE(U367,"°C ~ "," to +"),"°C"," C")</f>
        <v>-55 to +155 C</v>
      </c>
      <c r="AM367" s="2" t="str">
        <f t="shared" si="77"/>
        <v>300</v>
      </c>
      <c r="AN367" t="str">
        <f>IF(AC367="1GN","Grade 1","Grade 0")</f>
        <v>Grade 0</v>
      </c>
      <c r="AO367" s="2" t="str">
        <f t="shared" si="78"/>
        <v>30R0</v>
      </c>
      <c r="AQ367" t="s">
        <v>5289</v>
      </c>
      <c r="AR367" t="str">
        <f t="shared" si="81"/>
        <v>ERJ2GEJ300X</v>
      </c>
    </row>
    <row r="368" spans="1:44" x14ac:dyDescent="0.3">
      <c r="A368" t="s">
        <v>28</v>
      </c>
      <c r="B368" t="s">
        <v>1182</v>
      </c>
      <c r="C368" t="s">
        <v>1301</v>
      </c>
      <c r="D368" t="s">
        <v>1302</v>
      </c>
      <c r="E368" t="s">
        <v>32</v>
      </c>
      <c r="F368" t="s">
        <v>32</v>
      </c>
      <c r="G368" t="s">
        <v>1303</v>
      </c>
      <c r="H368">
        <v>0</v>
      </c>
      <c r="I368">
        <v>0.1</v>
      </c>
      <c r="J368">
        <v>0</v>
      </c>
      <c r="K368">
        <v>1</v>
      </c>
      <c r="L368" t="s">
        <v>34</v>
      </c>
      <c r="M368" t="s">
        <v>1186</v>
      </c>
      <c r="N368" t="s">
        <v>36</v>
      </c>
      <c r="O368" t="s">
        <v>194</v>
      </c>
      <c r="P368" t="s">
        <v>38</v>
      </c>
      <c r="Q368" t="s">
        <v>1187</v>
      </c>
      <c r="R368" t="s">
        <v>40</v>
      </c>
      <c r="S368" t="s">
        <v>634</v>
      </c>
      <c r="T368" t="s">
        <v>243</v>
      </c>
      <c r="U368" t="s">
        <v>1188</v>
      </c>
      <c r="V368" t="s">
        <v>1189</v>
      </c>
      <c r="W368">
        <v>402</v>
      </c>
      <c r="X368" t="s">
        <v>636</v>
      </c>
      <c r="Y368" t="s">
        <v>1190</v>
      </c>
      <c r="Z368" t="s">
        <v>1191</v>
      </c>
      <c r="AA368">
        <v>2</v>
      </c>
      <c r="AB368" t="s">
        <v>41</v>
      </c>
      <c r="AC368" t="str">
        <f t="shared" si="79"/>
        <v>2GE</v>
      </c>
      <c r="AD368" s="3">
        <f t="shared" si="76"/>
        <v>33</v>
      </c>
      <c r="AE368" s="3" t="str">
        <f t="shared" si="74"/>
        <v>33.0 R</v>
      </c>
      <c r="AF368" t="str">
        <f>SUBSTITUTE(SUBSTITUTE(P368,"±",""),"%"," %")</f>
        <v>5 %</v>
      </c>
      <c r="AG368" t="str">
        <f t="shared" si="80"/>
        <v>1.8 V</v>
      </c>
      <c r="AI368" t="str">
        <f>SUBSTITUTE(LEFT(Q368,FIND("W,",Q368)),"W"," W @ 70 C")</f>
        <v>0.1 W @ 70 C</v>
      </c>
      <c r="AJ368" t="str">
        <f>SUBSTITUTE((SUBSTITUTE(T368,"ppm/°C","")),"/ "," to ")</f>
        <v>±200</v>
      </c>
      <c r="AK368" t="str">
        <f>LEFT(V368,FIND(" ",V368)-1)</f>
        <v>0402</v>
      </c>
      <c r="AL368" t="str">
        <f>SUBSTITUTE(SUBSTITUTE(U368,"°C ~ "," to +"),"°C"," C")</f>
        <v>-55 to +155 C</v>
      </c>
      <c r="AM368" s="2" t="str">
        <f t="shared" si="77"/>
        <v>330</v>
      </c>
      <c r="AN368" t="str">
        <f>IF(AC368="1GN","Grade 1","Grade 0")</f>
        <v>Grade 0</v>
      </c>
      <c r="AO368" s="2" t="str">
        <f t="shared" si="78"/>
        <v>33R0</v>
      </c>
      <c r="AQ368" t="s">
        <v>5289</v>
      </c>
      <c r="AR368" t="str">
        <f t="shared" si="81"/>
        <v>ERJ2GEJ330X</v>
      </c>
    </row>
    <row r="369" spans="1:44" x14ac:dyDescent="0.3">
      <c r="A369" t="s">
        <v>28</v>
      </c>
      <c r="B369" t="s">
        <v>1182</v>
      </c>
      <c r="C369" t="s">
        <v>1304</v>
      </c>
      <c r="D369" t="s">
        <v>1305</v>
      </c>
      <c r="E369" t="s">
        <v>32</v>
      </c>
      <c r="F369" t="s">
        <v>32</v>
      </c>
      <c r="G369" t="s">
        <v>1306</v>
      </c>
      <c r="H369" s="1">
        <v>64943</v>
      </c>
      <c r="I369">
        <v>0.1</v>
      </c>
      <c r="J369">
        <v>0</v>
      </c>
      <c r="K369">
        <v>1</v>
      </c>
      <c r="L369" t="s">
        <v>34</v>
      </c>
      <c r="M369" t="s">
        <v>1186</v>
      </c>
      <c r="N369" t="s">
        <v>36</v>
      </c>
      <c r="O369" t="s">
        <v>198</v>
      </c>
      <c r="P369" t="s">
        <v>38</v>
      </c>
      <c r="Q369" t="s">
        <v>1187</v>
      </c>
      <c r="R369" t="s">
        <v>40</v>
      </c>
      <c r="S369" t="s">
        <v>634</v>
      </c>
      <c r="T369" t="s">
        <v>243</v>
      </c>
      <c r="U369" t="s">
        <v>1188</v>
      </c>
      <c r="V369" t="s">
        <v>1189</v>
      </c>
      <c r="W369">
        <v>402</v>
      </c>
      <c r="X369" t="s">
        <v>636</v>
      </c>
      <c r="Y369" t="s">
        <v>1190</v>
      </c>
      <c r="Z369" t="s">
        <v>1191</v>
      </c>
      <c r="AA369">
        <v>2</v>
      </c>
      <c r="AB369" t="s">
        <v>41</v>
      </c>
      <c r="AC369" t="str">
        <f t="shared" si="79"/>
        <v>2GE</v>
      </c>
      <c r="AD369" s="3">
        <f t="shared" si="76"/>
        <v>36</v>
      </c>
      <c r="AE369" s="3" t="str">
        <f t="shared" si="74"/>
        <v>36.0 R</v>
      </c>
      <c r="AF369" t="str">
        <f>SUBSTITUTE(SUBSTITUTE(P369,"±",""),"%"," %")</f>
        <v>5 %</v>
      </c>
      <c r="AG369" t="str">
        <f t="shared" si="80"/>
        <v>1.9 V</v>
      </c>
      <c r="AI369" t="str">
        <f>SUBSTITUTE(LEFT(Q369,FIND("W,",Q369)),"W"," W @ 70 C")</f>
        <v>0.1 W @ 70 C</v>
      </c>
      <c r="AJ369" t="str">
        <f>SUBSTITUTE((SUBSTITUTE(T369,"ppm/°C","")),"/ "," to ")</f>
        <v>±200</v>
      </c>
      <c r="AK369" t="str">
        <f>LEFT(V369,FIND(" ",V369)-1)</f>
        <v>0402</v>
      </c>
      <c r="AL369" t="str">
        <f>SUBSTITUTE(SUBSTITUTE(U369,"°C ~ "," to +"),"°C"," C")</f>
        <v>-55 to +155 C</v>
      </c>
      <c r="AM369" s="2" t="str">
        <f t="shared" si="77"/>
        <v>360</v>
      </c>
      <c r="AN369" t="str">
        <f>IF(AC369="1GN","Grade 1","Grade 0")</f>
        <v>Grade 0</v>
      </c>
      <c r="AO369" s="2" t="str">
        <f t="shared" si="78"/>
        <v>36R0</v>
      </c>
      <c r="AQ369" t="s">
        <v>5289</v>
      </c>
      <c r="AR369" t="str">
        <f t="shared" si="81"/>
        <v>ERJ2GEJ360X</v>
      </c>
    </row>
    <row r="370" spans="1:44" x14ac:dyDescent="0.3">
      <c r="A370" t="s">
        <v>28</v>
      </c>
      <c r="B370" t="s">
        <v>1182</v>
      </c>
      <c r="C370" t="s">
        <v>1307</v>
      </c>
      <c r="D370" t="s">
        <v>1308</v>
      </c>
      <c r="E370" t="s">
        <v>32</v>
      </c>
      <c r="F370" t="s">
        <v>32</v>
      </c>
      <c r="G370" t="s">
        <v>1309</v>
      </c>
      <c r="H370" s="1">
        <v>4556</v>
      </c>
      <c r="I370">
        <v>0.1</v>
      </c>
      <c r="J370">
        <v>0</v>
      </c>
      <c r="K370">
        <v>1</v>
      </c>
      <c r="L370" t="s">
        <v>34</v>
      </c>
      <c r="M370" t="s">
        <v>1186</v>
      </c>
      <c r="N370" t="s">
        <v>36</v>
      </c>
      <c r="O370" t="s">
        <v>202</v>
      </c>
      <c r="P370" t="s">
        <v>38</v>
      </c>
      <c r="Q370" t="s">
        <v>1187</v>
      </c>
      <c r="R370" t="s">
        <v>40</v>
      </c>
      <c r="S370" t="s">
        <v>634</v>
      </c>
      <c r="T370" t="s">
        <v>243</v>
      </c>
      <c r="U370" t="s">
        <v>1188</v>
      </c>
      <c r="V370" t="s">
        <v>1189</v>
      </c>
      <c r="W370">
        <v>402</v>
      </c>
      <c r="X370" t="s">
        <v>636</v>
      </c>
      <c r="Y370" t="s">
        <v>1190</v>
      </c>
      <c r="Z370" t="s">
        <v>1191</v>
      </c>
      <c r="AA370">
        <v>2</v>
      </c>
      <c r="AB370" t="s">
        <v>41</v>
      </c>
      <c r="AC370" t="str">
        <f t="shared" si="79"/>
        <v>2GE</v>
      </c>
      <c r="AD370" s="3">
        <f t="shared" si="76"/>
        <v>39</v>
      </c>
      <c r="AE370" s="3" t="str">
        <f t="shared" si="74"/>
        <v>39.0 R</v>
      </c>
      <c r="AF370" t="str">
        <f>SUBSTITUTE(SUBSTITUTE(P370,"±",""),"%"," %")</f>
        <v>5 %</v>
      </c>
      <c r="AG370" t="str">
        <f t="shared" si="80"/>
        <v>2 V</v>
      </c>
      <c r="AI370" t="str">
        <f>SUBSTITUTE(LEFT(Q370,FIND("W,",Q370)),"W"," W @ 70 C")</f>
        <v>0.1 W @ 70 C</v>
      </c>
      <c r="AJ370" t="str">
        <f>SUBSTITUTE((SUBSTITUTE(T370,"ppm/°C","")),"/ "," to ")</f>
        <v>±200</v>
      </c>
      <c r="AK370" t="str">
        <f>LEFT(V370,FIND(" ",V370)-1)</f>
        <v>0402</v>
      </c>
      <c r="AL370" t="str">
        <f>SUBSTITUTE(SUBSTITUTE(U370,"°C ~ "," to +"),"°C"," C")</f>
        <v>-55 to +155 C</v>
      </c>
      <c r="AM370" s="2" t="str">
        <f t="shared" si="77"/>
        <v>390</v>
      </c>
      <c r="AN370" t="str">
        <f>IF(AC370="1GN","Grade 1","Grade 0")</f>
        <v>Grade 0</v>
      </c>
      <c r="AO370" s="2" t="str">
        <f t="shared" si="78"/>
        <v>39R0</v>
      </c>
      <c r="AQ370" t="s">
        <v>5289</v>
      </c>
      <c r="AR370" t="str">
        <f t="shared" si="81"/>
        <v>ERJ2GEJ390X</v>
      </c>
    </row>
    <row r="371" spans="1:44" x14ac:dyDescent="0.3">
      <c r="A371" t="s">
        <v>28</v>
      </c>
      <c r="B371" t="s">
        <v>1182</v>
      </c>
      <c r="C371" t="s">
        <v>1310</v>
      </c>
      <c r="D371" t="s">
        <v>1311</v>
      </c>
      <c r="E371" t="s">
        <v>32</v>
      </c>
      <c r="F371" t="s">
        <v>32</v>
      </c>
      <c r="G371" t="s">
        <v>1312</v>
      </c>
      <c r="H371" s="1">
        <v>23202</v>
      </c>
      <c r="I371">
        <v>0.1</v>
      </c>
      <c r="J371">
        <v>0</v>
      </c>
      <c r="K371">
        <v>1</v>
      </c>
      <c r="L371" t="s">
        <v>34</v>
      </c>
      <c r="M371" t="s">
        <v>1186</v>
      </c>
      <c r="N371" t="s">
        <v>36</v>
      </c>
      <c r="O371" t="s">
        <v>206</v>
      </c>
      <c r="P371" t="s">
        <v>38</v>
      </c>
      <c r="Q371" t="s">
        <v>1187</v>
      </c>
      <c r="R371" t="s">
        <v>40</v>
      </c>
      <c r="S371" t="s">
        <v>634</v>
      </c>
      <c r="T371" t="s">
        <v>243</v>
      </c>
      <c r="U371" t="s">
        <v>1188</v>
      </c>
      <c r="V371" t="s">
        <v>1189</v>
      </c>
      <c r="W371">
        <v>402</v>
      </c>
      <c r="X371" t="s">
        <v>636</v>
      </c>
      <c r="Y371" t="s">
        <v>1190</v>
      </c>
      <c r="Z371" t="s">
        <v>1191</v>
      </c>
      <c r="AA371">
        <v>2</v>
      </c>
      <c r="AB371" t="s">
        <v>41</v>
      </c>
      <c r="AC371" t="str">
        <f t="shared" si="79"/>
        <v>2GE</v>
      </c>
      <c r="AD371" s="3">
        <f t="shared" si="76"/>
        <v>43</v>
      </c>
      <c r="AE371" s="3" t="str">
        <f t="shared" si="74"/>
        <v>43.0 R</v>
      </c>
      <c r="AF371" t="str">
        <f>SUBSTITUTE(SUBSTITUTE(P371,"±",""),"%"," %")</f>
        <v>5 %</v>
      </c>
      <c r="AG371" t="str">
        <f t="shared" si="80"/>
        <v>2.1 V</v>
      </c>
      <c r="AI371" t="str">
        <f>SUBSTITUTE(LEFT(Q371,FIND("W,",Q371)),"W"," W @ 70 C")</f>
        <v>0.1 W @ 70 C</v>
      </c>
      <c r="AJ371" t="str">
        <f>SUBSTITUTE((SUBSTITUTE(T371,"ppm/°C","")),"/ "," to ")</f>
        <v>±200</v>
      </c>
      <c r="AK371" t="str">
        <f>LEFT(V371,FIND(" ",V371)-1)</f>
        <v>0402</v>
      </c>
      <c r="AL371" t="str">
        <f>SUBSTITUTE(SUBSTITUTE(U371,"°C ~ "," to +"),"°C"," C")</f>
        <v>-55 to +155 C</v>
      </c>
      <c r="AM371" s="2" t="str">
        <f t="shared" si="77"/>
        <v>430</v>
      </c>
      <c r="AN371" t="str">
        <f>IF(AC371="1GN","Grade 1","Grade 0")</f>
        <v>Grade 0</v>
      </c>
      <c r="AO371" s="2" t="str">
        <f t="shared" si="78"/>
        <v>43R0</v>
      </c>
      <c r="AQ371" t="s">
        <v>5289</v>
      </c>
      <c r="AR371" t="str">
        <f t="shared" si="81"/>
        <v>ERJ2GEJ430X</v>
      </c>
    </row>
    <row r="372" spans="1:44" x14ac:dyDescent="0.3">
      <c r="A372" t="s">
        <v>28</v>
      </c>
      <c r="B372" t="s">
        <v>1182</v>
      </c>
      <c r="C372" t="s">
        <v>1313</v>
      </c>
      <c r="D372" t="s">
        <v>1314</v>
      </c>
      <c r="E372" t="s">
        <v>32</v>
      </c>
      <c r="F372" t="s">
        <v>32</v>
      </c>
      <c r="G372" t="s">
        <v>1315</v>
      </c>
      <c r="H372" s="1">
        <v>1199866</v>
      </c>
      <c r="I372">
        <v>0.1</v>
      </c>
      <c r="J372">
        <v>0</v>
      </c>
      <c r="K372">
        <v>1</v>
      </c>
      <c r="L372" t="s">
        <v>34</v>
      </c>
      <c r="M372" t="s">
        <v>1186</v>
      </c>
      <c r="N372" t="s">
        <v>36</v>
      </c>
      <c r="O372" t="s">
        <v>210</v>
      </c>
      <c r="P372" t="s">
        <v>38</v>
      </c>
      <c r="Q372" t="s">
        <v>1187</v>
      </c>
      <c r="R372" t="s">
        <v>40</v>
      </c>
      <c r="S372" t="s">
        <v>634</v>
      </c>
      <c r="T372" t="s">
        <v>243</v>
      </c>
      <c r="U372" t="s">
        <v>1188</v>
      </c>
      <c r="V372" t="s">
        <v>1189</v>
      </c>
      <c r="W372">
        <v>402</v>
      </c>
      <c r="X372" t="s">
        <v>636</v>
      </c>
      <c r="Y372" t="s">
        <v>1190</v>
      </c>
      <c r="Z372" t="s">
        <v>1191</v>
      </c>
      <c r="AA372">
        <v>2</v>
      </c>
      <c r="AB372" t="s">
        <v>41</v>
      </c>
      <c r="AC372" t="str">
        <f t="shared" si="79"/>
        <v>2GE</v>
      </c>
      <c r="AD372" s="3">
        <f t="shared" si="76"/>
        <v>47</v>
      </c>
      <c r="AE372" s="3" t="str">
        <f t="shared" si="74"/>
        <v>47.0 R</v>
      </c>
      <c r="AF372" t="str">
        <f>SUBSTITUTE(SUBSTITUTE(P372,"±",""),"%"," %")</f>
        <v>5 %</v>
      </c>
      <c r="AG372" t="str">
        <f t="shared" si="80"/>
        <v>2.2 V</v>
      </c>
      <c r="AI372" t="str">
        <f>SUBSTITUTE(LEFT(Q372,FIND("W,",Q372)),"W"," W @ 70 C")</f>
        <v>0.1 W @ 70 C</v>
      </c>
      <c r="AJ372" t="str">
        <f>SUBSTITUTE((SUBSTITUTE(T372,"ppm/°C","")),"/ "," to ")</f>
        <v>±200</v>
      </c>
      <c r="AK372" t="str">
        <f>LEFT(V372,FIND(" ",V372)-1)</f>
        <v>0402</v>
      </c>
      <c r="AL372" t="str">
        <f>SUBSTITUTE(SUBSTITUTE(U372,"°C ~ "," to +"),"°C"," C")</f>
        <v>-55 to +155 C</v>
      </c>
      <c r="AM372" s="2" t="str">
        <f t="shared" si="77"/>
        <v>470</v>
      </c>
      <c r="AN372" t="str">
        <f>IF(AC372="1GN","Grade 1","Grade 0")</f>
        <v>Grade 0</v>
      </c>
      <c r="AO372" s="2" t="str">
        <f t="shared" si="78"/>
        <v>47R0</v>
      </c>
      <c r="AQ372" t="s">
        <v>5289</v>
      </c>
      <c r="AR372" t="str">
        <f t="shared" si="81"/>
        <v>ERJ2GEJ470X</v>
      </c>
    </row>
    <row r="373" spans="1:44" x14ac:dyDescent="0.3">
      <c r="A373" t="s">
        <v>28</v>
      </c>
      <c r="B373" t="s">
        <v>1316</v>
      </c>
      <c r="C373" t="s">
        <v>1317</v>
      </c>
      <c r="D373" t="s">
        <v>1318</v>
      </c>
      <c r="E373" t="s">
        <v>32</v>
      </c>
      <c r="F373" t="s">
        <v>32</v>
      </c>
      <c r="G373" t="s">
        <v>1319</v>
      </c>
      <c r="H373" s="1">
        <v>46775</v>
      </c>
      <c r="I373">
        <v>0.1</v>
      </c>
      <c r="J373">
        <v>0</v>
      </c>
      <c r="K373">
        <v>1</v>
      </c>
      <c r="L373" t="s">
        <v>34</v>
      </c>
      <c r="M373" t="s">
        <v>1186</v>
      </c>
      <c r="N373" t="s">
        <v>36</v>
      </c>
      <c r="O373" t="s">
        <v>214</v>
      </c>
      <c r="P373" t="s">
        <v>38</v>
      </c>
      <c r="Q373" t="s">
        <v>1187</v>
      </c>
      <c r="R373" t="s">
        <v>40</v>
      </c>
      <c r="S373" t="s">
        <v>634</v>
      </c>
      <c r="T373" t="s">
        <v>243</v>
      </c>
      <c r="U373" t="s">
        <v>1188</v>
      </c>
      <c r="V373" t="s">
        <v>1189</v>
      </c>
      <c r="W373">
        <v>402</v>
      </c>
      <c r="X373" t="s">
        <v>636</v>
      </c>
      <c r="Y373" t="s">
        <v>1190</v>
      </c>
      <c r="Z373" t="s">
        <v>1191</v>
      </c>
      <c r="AA373">
        <v>2</v>
      </c>
      <c r="AB373" t="s">
        <v>41</v>
      </c>
      <c r="AC373" t="str">
        <f t="shared" si="79"/>
        <v>2GE</v>
      </c>
      <c r="AD373" s="3">
        <f t="shared" si="76"/>
        <v>51</v>
      </c>
      <c r="AE373" s="3" t="str">
        <f t="shared" si="74"/>
        <v>51.0 R</v>
      </c>
      <c r="AF373" t="str">
        <f>SUBSTITUTE(SUBSTITUTE(P373,"±",""),"%"," %")</f>
        <v>5 %</v>
      </c>
      <c r="AG373" t="str">
        <f t="shared" si="80"/>
        <v>2.3 V</v>
      </c>
      <c r="AI373" t="str">
        <f>SUBSTITUTE(LEFT(Q373,FIND("W,",Q373)),"W"," W @ 70 C")</f>
        <v>0.1 W @ 70 C</v>
      </c>
      <c r="AJ373" t="str">
        <f>SUBSTITUTE((SUBSTITUTE(T373,"ppm/°C","")),"/ "," to ")</f>
        <v>±200</v>
      </c>
      <c r="AK373" t="str">
        <f>LEFT(V373,FIND(" ",V373)-1)</f>
        <v>0402</v>
      </c>
      <c r="AL373" t="str">
        <f>SUBSTITUTE(SUBSTITUTE(U373,"°C ~ "," to +"),"°C"," C")</f>
        <v>-55 to +155 C</v>
      </c>
      <c r="AM373" s="2" t="str">
        <f t="shared" si="77"/>
        <v>510</v>
      </c>
      <c r="AN373" t="str">
        <f>IF(AC373="1GN","Grade 1","Grade 0")</f>
        <v>Grade 0</v>
      </c>
      <c r="AO373" s="2" t="str">
        <f t="shared" si="78"/>
        <v>51R0</v>
      </c>
      <c r="AQ373" t="s">
        <v>5289</v>
      </c>
      <c r="AR373" t="str">
        <f t="shared" si="81"/>
        <v>ERJ2GEJ510X</v>
      </c>
    </row>
    <row r="374" spans="1:44" x14ac:dyDescent="0.3">
      <c r="A374" t="s">
        <v>28</v>
      </c>
      <c r="B374" t="s">
        <v>1182</v>
      </c>
      <c r="C374" t="s">
        <v>1320</v>
      </c>
      <c r="D374" t="s">
        <v>1321</v>
      </c>
      <c r="E374" t="s">
        <v>32</v>
      </c>
      <c r="F374" t="s">
        <v>32</v>
      </c>
      <c r="G374" t="s">
        <v>1322</v>
      </c>
      <c r="H374" s="1">
        <v>198105</v>
      </c>
      <c r="I374">
        <v>0.1</v>
      </c>
      <c r="J374">
        <v>0</v>
      </c>
      <c r="K374">
        <v>1</v>
      </c>
      <c r="L374" t="s">
        <v>34</v>
      </c>
      <c r="M374" t="s">
        <v>1186</v>
      </c>
      <c r="N374" t="s">
        <v>36</v>
      </c>
      <c r="O374" t="s">
        <v>218</v>
      </c>
      <c r="P374" t="s">
        <v>38</v>
      </c>
      <c r="Q374" t="s">
        <v>1187</v>
      </c>
      <c r="R374" t="s">
        <v>40</v>
      </c>
      <c r="S374" t="s">
        <v>634</v>
      </c>
      <c r="T374" t="s">
        <v>243</v>
      </c>
      <c r="U374" t="s">
        <v>1188</v>
      </c>
      <c r="V374" t="s">
        <v>1189</v>
      </c>
      <c r="W374">
        <v>402</v>
      </c>
      <c r="X374" t="s">
        <v>636</v>
      </c>
      <c r="Y374" t="s">
        <v>1190</v>
      </c>
      <c r="Z374" t="s">
        <v>1191</v>
      </c>
      <c r="AA374">
        <v>2</v>
      </c>
      <c r="AB374" t="s">
        <v>41</v>
      </c>
      <c r="AC374" t="str">
        <f t="shared" si="79"/>
        <v>2GE</v>
      </c>
      <c r="AD374" s="3">
        <f t="shared" si="76"/>
        <v>56</v>
      </c>
      <c r="AE374" s="3" t="str">
        <f t="shared" si="74"/>
        <v>56.0 R</v>
      </c>
      <c r="AF374" t="str">
        <f>SUBSTITUTE(SUBSTITUTE(P374,"±",""),"%"," %")</f>
        <v>5 %</v>
      </c>
      <c r="AG374" t="str">
        <f t="shared" si="80"/>
        <v>2.4 V</v>
      </c>
      <c r="AI374" t="str">
        <f>SUBSTITUTE(LEFT(Q374,FIND("W,",Q374)),"W"," W @ 70 C")</f>
        <v>0.1 W @ 70 C</v>
      </c>
      <c r="AJ374" t="str">
        <f>SUBSTITUTE((SUBSTITUTE(T374,"ppm/°C","")),"/ "," to ")</f>
        <v>±200</v>
      </c>
      <c r="AK374" t="str">
        <f>LEFT(V374,FIND(" ",V374)-1)</f>
        <v>0402</v>
      </c>
      <c r="AL374" t="str">
        <f>SUBSTITUTE(SUBSTITUTE(U374,"°C ~ "," to +"),"°C"," C")</f>
        <v>-55 to +155 C</v>
      </c>
      <c r="AM374" s="2" t="str">
        <f t="shared" si="77"/>
        <v>560</v>
      </c>
      <c r="AN374" t="str">
        <f>IF(AC374="1GN","Grade 1","Grade 0")</f>
        <v>Grade 0</v>
      </c>
      <c r="AO374" s="2" t="str">
        <f t="shared" si="78"/>
        <v>56R0</v>
      </c>
      <c r="AQ374" t="s">
        <v>5289</v>
      </c>
      <c r="AR374" t="str">
        <f t="shared" si="81"/>
        <v>ERJ2GEJ560X</v>
      </c>
    </row>
    <row r="375" spans="1:44" x14ac:dyDescent="0.3">
      <c r="A375" t="s">
        <v>28</v>
      </c>
      <c r="B375" t="s">
        <v>1182</v>
      </c>
      <c r="C375" t="s">
        <v>1323</v>
      </c>
      <c r="D375" t="s">
        <v>1324</v>
      </c>
      <c r="E375" t="s">
        <v>32</v>
      </c>
      <c r="F375" t="s">
        <v>32</v>
      </c>
      <c r="G375" t="s">
        <v>1325</v>
      </c>
      <c r="H375" s="1">
        <v>113360</v>
      </c>
      <c r="I375">
        <v>0.1</v>
      </c>
      <c r="J375">
        <v>0</v>
      </c>
      <c r="K375">
        <v>1</v>
      </c>
      <c r="L375" t="s">
        <v>34</v>
      </c>
      <c r="M375" t="s">
        <v>1186</v>
      </c>
      <c r="N375" t="s">
        <v>36</v>
      </c>
      <c r="O375" t="s">
        <v>222</v>
      </c>
      <c r="P375" t="s">
        <v>38</v>
      </c>
      <c r="Q375" t="s">
        <v>1187</v>
      </c>
      <c r="R375" t="s">
        <v>40</v>
      </c>
      <c r="S375" t="s">
        <v>634</v>
      </c>
      <c r="T375" t="s">
        <v>243</v>
      </c>
      <c r="U375" t="s">
        <v>1188</v>
      </c>
      <c r="V375" t="s">
        <v>1189</v>
      </c>
      <c r="W375">
        <v>402</v>
      </c>
      <c r="X375" t="s">
        <v>636</v>
      </c>
      <c r="Y375" t="s">
        <v>1190</v>
      </c>
      <c r="Z375" t="s">
        <v>1191</v>
      </c>
      <c r="AA375">
        <v>2</v>
      </c>
      <c r="AB375" t="s">
        <v>41</v>
      </c>
      <c r="AC375" t="str">
        <f t="shared" si="79"/>
        <v>2GE</v>
      </c>
      <c r="AD375" s="3">
        <f t="shared" si="76"/>
        <v>62</v>
      </c>
      <c r="AE375" s="3" t="str">
        <f t="shared" si="74"/>
        <v>62.0 R</v>
      </c>
      <c r="AF375" t="str">
        <f>SUBSTITUTE(SUBSTITUTE(P375,"±",""),"%"," %")</f>
        <v>5 %</v>
      </c>
      <c r="AG375" t="str">
        <f t="shared" si="80"/>
        <v>2.5 V</v>
      </c>
      <c r="AI375" t="str">
        <f>SUBSTITUTE(LEFT(Q375,FIND("W,",Q375)),"W"," W @ 70 C")</f>
        <v>0.1 W @ 70 C</v>
      </c>
      <c r="AJ375" t="str">
        <f>SUBSTITUTE((SUBSTITUTE(T375,"ppm/°C","")),"/ "," to ")</f>
        <v>±200</v>
      </c>
      <c r="AK375" t="str">
        <f>LEFT(V375,FIND(" ",V375)-1)</f>
        <v>0402</v>
      </c>
      <c r="AL375" t="str">
        <f>SUBSTITUTE(SUBSTITUTE(U375,"°C ~ "," to +"),"°C"," C")</f>
        <v>-55 to +155 C</v>
      </c>
      <c r="AM375" s="2" t="str">
        <f t="shared" si="77"/>
        <v>620</v>
      </c>
      <c r="AN375" t="str">
        <f>IF(AC375="1GN","Grade 1","Grade 0")</f>
        <v>Grade 0</v>
      </c>
      <c r="AO375" s="2" t="str">
        <f t="shared" si="78"/>
        <v>62R0</v>
      </c>
      <c r="AQ375" t="s">
        <v>5289</v>
      </c>
      <c r="AR375" t="str">
        <f t="shared" si="81"/>
        <v>ERJ2GEJ620X</v>
      </c>
    </row>
    <row r="376" spans="1:44" x14ac:dyDescent="0.3">
      <c r="A376" t="s">
        <v>28</v>
      </c>
      <c r="B376" t="s">
        <v>1182</v>
      </c>
      <c r="C376" t="s">
        <v>1326</v>
      </c>
      <c r="D376" t="s">
        <v>1327</v>
      </c>
      <c r="E376" t="s">
        <v>32</v>
      </c>
      <c r="F376" t="s">
        <v>32</v>
      </c>
      <c r="G376" t="s">
        <v>1328</v>
      </c>
      <c r="H376" s="1">
        <v>188627</v>
      </c>
      <c r="I376">
        <v>0.1</v>
      </c>
      <c r="J376">
        <v>0</v>
      </c>
      <c r="K376">
        <v>1</v>
      </c>
      <c r="L376" t="s">
        <v>34</v>
      </c>
      <c r="M376" t="s">
        <v>1186</v>
      </c>
      <c r="N376" t="s">
        <v>36</v>
      </c>
      <c r="O376" t="s">
        <v>226</v>
      </c>
      <c r="P376" t="s">
        <v>38</v>
      </c>
      <c r="Q376" t="s">
        <v>1187</v>
      </c>
      <c r="R376" t="s">
        <v>40</v>
      </c>
      <c r="S376" t="s">
        <v>634</v>
      </c>
      <c r="T376" t="s">
        <v>243</v>
      </c>
      <c r="U376" t="s">
        <v>1188</v>
      </c>
      <c r="V376" t="s">
        <v>1189</v>
      </c>
      <c r="W376">
        <v>402</v>
      </c>
      <c r="X376" t="s">
        <v>636</v>
      </c>
      <c r="Y376" t="s">
        <v>1190</v>
      </c>
      <c r="Z376" t="s">
        <v>1191</v>
      </c>
      <c r="AA376">
        <v>2</v>
      </c>
      <c r="AB376" t="s">
        <v>41</v>
      </c>
      <c r="AC376" t="str">
        <f t="shared" si="79"/>
        <v>2GE</v>
      </c>
      <c r="AD376" s="3">
        <f t="shared" si="76"/>
        <v>68</v>
      </c>
      <c r="AE376" s="3" t="str">
        <f t="shared" si="74"/>
        <v>68.0 R</v>
      </c>
      <c r="AF376" t="str">
        <f>SUBSTITUTE(SUBSTITUTE(P376,"±",""),"%"," %")</f>
        <v>5 %</v>
      </c>
      <c r="AG376" t="str">
        <f t="shared" si="80"/>
        <v>2.6 V</v>
      </c>
      <c r="AI376" t="str">
        <f>SUBSTITUTE(LEFT(Q376,FIND("W,",Q376)),"W"," W @ 70 C")</f>
        <v>0.1 W @ 70 C</v>
      </c>
      <c r="AJ376" t="str">
        <f>SUBSTITUTE((SUBSTITUTE(T376,"ppm/°C","")),"/ "," to ")</f>
        <v>±200</v>
      </c>
      <c r="AK376" t="str">
        <f>LEFT(V376,FIND(" ",V376)-1)</f>
        <v>0402</v>
      </c>
      <c r="AL376" t="str">
        <f>SUBSTITUTE(SUBSTITUTE(U376,"°C ~ "," to +"),"°C"," C")</f>
        <v>-55 to +155 C</v>
      </c>
      <c r="AM376" s="2" t="str">
        <f t="shared" si="77"/>
        <v>680</v>
      </c>
      <c r="AN376" t="str">
        <f>IF(AC376="1GN","Grade 1","Grade 0")</f>
        <v>Grade 0</v>
      </c>
      <c r="AO376" s="2" t="str">
        <f t="shared" si="78"/>
        <v>68R0</v>
      </c>
      <c r="AQ376" t="s">
        <v>5289</v>
      </c>
      <c r="AR376" t="str">
        <f t="shared" si="81"/>
        <v>ERJ2GEJ680X</v>
      </c>
    </row>
    <row r="377" spans="1:44" x14ac:dyDescent="0.3">
      <c r="A377" t="s">
        <v>28</v>
      </c>
      <c r="B377" t="s">
        <v>1182</v>
      </c>
      <c r="C377" t="s">
        <v>1329</v>
      </c>
      <c r="D377" t="s">
        <v>1330</v>
      </c>
      <c r="E377" t="s">
        <v>32</v>
      </c>
      <c r="F377" t="s">
        <v>32</v>
      </c>
      <c r="G377" t="s">
        <v>1331</v>
      </c>
      <c r="H377" s="1">
        <v>376664</v>
      </c>
      <c r="I377">
        <v>0.1</v>
      </c>
      <c r="J377">
        <v>0</v>
      </c>
      <c r="K377">
        <v>1</v>
      </c>
      <c r="L377" t="s">
        <v>34</v>
      </c>
      <c r="M377" t="s">
        <v>1186</v>
      </c>
      <c r="N377" t="s">
        <v>36</v>
      </c>
      <c r="O377" t="s">
        <v>230</v>
      </c>
      <c r="P377" t="s">
        <v>38</v>
      </c>
      <c r="Q377" t="s">
        <v>1187</v>
      </c>
      <c r="R377" t="s">
        <v>40</v>
      </c>
      <c r="S377" t="s">
        <v>634</v>
      </c>
      <c r="T377" t="s">
        <v>243</v>
      </c>
      <c r="U377" t="s">
        <v>1188</v>
      </c>
      <c r="V377" t="s">
        <v>1189</v>
      </c>
      <c r="W377">
        <v>402</v>
      </c>
      <c r="X377" t="s">
        <v>636</v>
      </c>
      <c r="Y377" t="s">
        <v>1190</v>
      </c>
      <c r="Z377" t="s">
        <v>1191</v>
      </c>
      <c r="AA377">
        <v>2</v>
      </c>
      <c r="AB377" t="s">
        <v>41</v>
      </c>
      <c r="AC377" t="str">
        <f t="shared" si="79"/>
        <v>2GE</v>
      </c>
      <c r="AD377" s="3">
        <f t="shared" si="76"/>
        <v>75</v>
      </c>
      <c r="AE377" s="3" t="str">
        <f t="shared" si="74"/>
        <v>75.0 R</v>
      </c>
      <c r="AF377" t="str">
        <f>SUBSTITUTE(SUBSTITUTE(P377,"±",""),"%"," %")</f>
        <v>5 %</v>
      </c>
      <c r="AG377" t="str">
        <f t="shared" si="80"/>
        <v>2.7 V</v>
      </c>
      <c r="AI377" t="str">
        <f>SUBSTITUTE(LEFT(Q377,FIND("W,",Q377)),"W"," W @ 70 C")</f>
        <v>0.1 W @ 70 C</v>
      </c>
      <c r="AJ377" t="str">
        <f>SUBSTITUTE((SUBSTITUTE(T377,"ppm/°C","")),"/ "," to ")</f>
        <v>±200</v>
      </c>
      <c r="AK377" t="str">
        <f>LEFT(V377,FIND(" ",V377)-1)</f>
        <v>0402</v>
      </c>
      <c r="AL377" t="str">
        <f>SUBSTITUTE(SUBSTITUTE(U377,"°C ~ "," to +"),"°C"," C")</f>
        <v>-55 to +155 C</v>
      </c>
      <c r="AM377" s="2" t="str">
        <f t="shared" si="77"/>
        <v>750</v>
      </c>
      <c r="AN377" t="str">
        <f>IF(AC377="1GN","Grade 1","Grade 0")</f>
        <v>Grade 0</v>
      </c>
      <c r="AO377" s="2" t="str">
        <f t="shared" si="78"/>
        <v>75R0</v>
      </c>
      <c r="AQ377" t="s">
        <v>5289</v>
      </c>
      <c r="AR377" t="str">
        <f t="shared" si="81"/>
        <v>ERJ2GEJ750X</v>
      </c>
    </row>
    <row r="378" spans="1:44" x14ac:dyDescent="0.3">
      <c r="A378" t="s">
        <v>28</v>
      </c>
      <c r="B378" t="s">
        <v>1182</v>
      </c>
      <c r="C378" t="s">
        <v>1332</v>
      </c>
      <c r="D378" t="s">
        <v>1333</v>
      </c>
      <c r="E378" t="s">
        <v>32</v>
      </c>
      <c r="F378" t="s">
        <v>32</v>
      </c>
      <c r="G378" t="s">
        <v>1334</v>
      </c>
      <c r="H378" s="1">
        <v>193178</v>
      </c>
      <c r="I378">
        <v>0.1</v>
      </c>
      <c r="J378">
        <v>0</v>
      </c>
      <c r="K378">
        <v>1</v>
      </c>
      <c r="L378" t="s">
        <v>34</v>
      </c>
      <c r="M378" t="s">
        <v>1186</v>
      </c>
      <c r="N378" t="s">
        <v>36</v>
      </c>
      <c r="O378" t="s">
        <v>234</v>
      </c>
      <c r="P378" t="s">
        <v>38</v>
      </c>
      <c r="Q378" t="s">
        <v>1187</v>
      </c>
      <c r="R378" t="s">
        <v>40</v>
      </c>
      <c r="S378" t="s">
        <v>634</v>
      </c>
      <c r="T378" t="s">
        <v>243</v>
      </c>
      <c r="U378" t="s">
        <v>1188</v>
      </c>
      <c r="V378" t="s">
        <v>1189</v>
      </c>
      <c r="W378">
        <v>402</v>
      </c>
      <c r="X378" t="s">
        <v>636</v>
      </c>
      <c r="Y378" t="s">
        <v>1190</v>
      </c>
      <c r="Z378" t="s">
        <v>1191</v>
      </c>
      <c r="AA378">
        <v>2</v>
      </c>
      <c r="AB378" t="s">
        <v>41</v>
      </c>
      <c r="AC378" t="str">
        <f t="shared" si="79"/>
        <v>2GE</v>
      </c>
      <c r="AD378" s="3">
        <f t="shared" si="76"/>
        <v>82</v>
      </c>
      <c r="AE378" s="3" t="str">
        <f t="shared" si="74"/>
        <v>82.0 R</v>
      </c>
      <c r="AF378" t="str">
        <f>SUBSTITUTE(SUBSTITUTE(P378,"±",""),"%"," %")</f>
        <v>5 %</v>
      </c>
      <c r="AG378" t="str">
        <f t="shared" si="80"/>
        <v>2.9 V</v>
      </c>
      <c r="AI378" t="str">
        <f>SUBSTITUTE(LEFT(Q378,FIND("W,",Q378)),"W"," W @ 70 C")</f>
        <v>0.1 W @ 70 C</v>
      </c>
      <c r="AJ378" t="str">
        <f>SUBSTITUTE((SUBSTITUTE(T378,"ppm/°C","")),"/ "," to ")</f>
        <v>±200</v>
      </c>
      <c r="AK378" t="str">
        <f>LEFT(V378,FIND(" ",V378)-1)</f>
        <v>0402</v>
      </c>
      <c r="AL378" t="str">
        <f>SUBSTITUTE(SUBSTITUTE(U378,"°C ~ "," to +"),"°C"," C")</f>
        <v>-55 to +155 C</v>
      </c>
      <c r="AM378" s="2" t="str">
        <f t="shared" si="77"/>
        <v>820</v>
      </c>
      <c r="AN378" t="str">
        <f>IF(AC378="1GN","Grade 1","Grade 0")</f>
        <v>Grade 0</v>
      </c>
      <c r="AO378" s="2" t="str">
        <f t="shared" si="78"/>
        <v>82R0</v>
      </c>
      <c r="AQ378" t="s">
        <v>5289</v>
      </c>
      <c r="AR378" t="str">
        <f t="shared" si="81"/>
        <v>ERJ2GEJ820X</v>
      </c>
    </row>
    <row r="379" spans="1:44" x14ac:dyDescent="0.3">
      <c r="A379" t="s">
        <v>28</v>
      </c>
      <c r="B379" t="s">
        <v>1182</v>
      </c>
      <c r="C379" t="s">
        <v>1335</v>
      </c>
      <c r="D379" t="s">
        <v>1336</v>
      </c>
      <c r="E379" t="s">
        <v>32</v>
      </c>
      <c r="F379" t="s">
        <v>32</v>
      </c>
      <c r="G379" t="s">
        <v>1334</v>
      </c>
      <c r="H379">
        <v>0</v>
      </c>
      <c r="I379">
        <v>1.66E-3</v>
      </c>
      <c r="J379">
        <v>0</v>
      </c>
      <c r="K379">
        <v>50000</v>
      </c>
      <c r="L379" t="s">
        <v>50</v>
      </c>
      <c r="M379" t="s">
        <v>1186</v>
      </c>
      <c r="N379" t="s">
        <v>36</v>
      </c>
      <c r="O379" t="s">
        <v>234</v>
      </c>
      <c r="P379" t="s">
        <v>38</v>
      </c>
      <c r="Q379" t="s">
        <v>1187</v>
      </c>
      <c r="R379" t="s">
        <v>40</v>
      </c>
      <c r="S379" t="s">
        <v>634</v>
      </c>
      <c r="T379" t="s">
        <v>243</v>
      </c>
      <c r="U379" t="s">
        <v>1188</v>
      </c>
      <c r="V379" t="s">
        <v>1189</v>
      </c>
      <c r="W379">
        <v>402</v>
      </c>
      <c r="X379" t="s">
        <v>636</v>
      </c>
      <c r="Y379" t="s">
        <v>1190</v>
      </c>
      <c r="Z379" t="s">
        <v>1191</v>
      </c>
      <c r="AA379">
        <v>2</v>
      </c>
      <c r="AB379" t="s">
        <v>41</v>
      </c>
      <c r="AC379" t="str">
        <f t="shared" si="79"/>
        <v>2GE</v>
      </c>
      <c r="AD379" s="3">
        <f t="shared" si="76"/>
        <v>82</v>
      </c>
      <c r="AE379" s="3" t="str">
        <f t="shared" si="74"/>
        <v>82.0 R</v>
      </c>
      <c r="AF379" t="str">
        <f>SUBSTITUTE(SUBSTITUTE(P379,"±",""),"%"," %")</f>
        <v>5 %</v>
      </c>
      <c r="AG379" t="str">
        <f t="shared" si="80"/>
        <v>2.9 V</v>
      </c>
      <c r="AI379" t="str">
        <f>SUBSTITUTE(LEFT(Q379,FIND("W,",Q379)),"W"," W @ 70 C")</f>
        <v>0.1 W @ 70 C</v>
      </c>
      <c r="AJ379" t="str">
        <f>SUBSTITUTE((SUBSTITUTE(T379,"ppm/°C","")),"/ "," to ")</f>
        <v>±200</v>
      </c>
      <c r="AK379" t="str">
        <f>LEFT(V379,FIND(" ",V379)-1)</f>
        <v>0402</v>
      </c>
      <c r="AL379" t="str">
        <f>SUBSTITUTE(SUBSTITUTE(U379,"°C ~ "," to +"),"°C"," C")</f>
        <v>-55 to +155 C</v>
      </c>
      <c r="AM379" s="2" t="str">
        <f t="shared" si="77"/>
        <v>820</v>
      </c>
      <c r="AN379" t="str">
        <f>IF(AC379="1GN","Grade 1","Grade 0")</f>
        <v>Grade 0</v>
      </c>
      <c r="AO379" s="2" t="str">
        <f t="shared" si="78"/>
        <v>82R0</v>
      </c>
      <c r="AQ379" t="s">
        <v>5289</v>
      </c>
      <c r="AR379" t="str">
        <f t="shared" si="81"/>
        <v>ERJ2GEJ820L</v>
      </c>
    </row>
    <row r="380" spans="1:44" x14ac:dyDescent="0.3">
      <c r="A380" t="s">
        <v>28</v>
      </c>
      <c r="B380" t="s">
        <v>1182</v>
      </c>
      <c r="C380" t="s">
        <v>1337</v>
      </c>
      <c r="D380" t="s">
        <v>1338</v>
      </c>
      <c r="E380" t="s">
        <v>32</v>
      </c>
      <c r="F380" t="s">
        <v>32</v>
      </c>
      <c r="G380" t="s">
        <v>1339</v>
      </c>
      <c r="H380" s="1">
        <v>598517</v>
      </c>
      <c r="I380">
        <v>0.1</v>
      </c>
      <c r="J380">
        <v>0</v>
      </c>
      <c r="K380">
        <v>1</v>
      </c>
      <c r="L380" t="s">
        <v>34</v>
      </c>
      <c r="M380" t="s">
        <v>1186</v>
      </c>
      <c r="N380" t="s">
        <v>36</v>
      </c>
      <c r="O380" t="s">
        <v>238</v>
      </c>
      <c r="P380" t="s">
        <v>38</v>
      </c>
      <c r="Q380" t="s">
        <v>1187</v>
      </c>
      <c r="R380" t="s">
        <v>40</v>
      </c>
      <c r="S380" t="s">
        <v>634</v>
      </c>
      <c r="T380" t="s">
        <v>243</v>
      </c>
      <c r="U380" t="s">
        <v>1188</v>
      </c>
      <c r="V380" t="s">
        <v>1189</v>
      </c>
      <c r="W380">
        <v>402</v>
      </c>
      <c r="X380" t="s">
        <v>636</v>
      </c>
      <c r="Y380" t="s">
        <v>1190</v>
      </c>
      <c r="Z380" t="s">
        <v>1191</v>
      </c>
      <c r="AA380">
        <v>2</v>
      </c>
      <c r="AB380" t="s">
        <v>41</v>
      </c>
      <c r="AC380" t="str">
        <f t="shared" si="79"/>
        <v>2GE</v>
      </c>
      <c r="AD380" s="3">
        <f t="shared" si="76"/>
        <v>91</v>
      </c>
      <c r="AE380" s="3" t="str">
        <f t="shared" si="74"/>
        <v>91.0 R</v>
      </c>
      <c r="AF380" t="str">
        <f>SUBSTITUTE(SUBSTITUTE(P380,"±",""),"%"," %")</f>
        <v>5 %</v>
      </c>
      <c r="AG380" t="str">
        <f t="shared" si="80"/>
        <v>3 V</v>
      </c>
      <c r="AI380" t="str">
        <f>SUBSTITUTE(LEFT(Q380,FIND("W,",Q380)),"W"," W @ 70 C")</f>
        <v>0.1 W @ 70 C</v>
      </c>
      <c r="AJ380" t="str">
        <f>SUBSTITUTE((SUBSTITUTE(T380,"ppm/°C","")),"/ "," to ")</f>
        <v>±200</v>
      </c>
      <c r="AK380" t="str">
        <f>LEFT(V380,FIND(" ",V380)-1)</f>
        <v>0402</v>
      </c>
      <c r="AL380" t="str">
        <f>SUBSTITUTE(SUBSTITUTE(U380,"°C ~ "," to +"),"°C"," C")</f>
        <v>-55 to +155 C</v>
      </c>
      <c r="AM380" s="2" t="str">
        <f t="shared" si="77"/>
        <v>910</v>
      </c>
      <c r="AN380" t="str">
        <f>IF(AC380="1GN","Grade 1","Grade 0")</f>
        <v>Grade 0</v>
      </c>
      <c r="AO380" s="2" t="str">
        <f t="shared" si="78"/>
        <v>91R0</v>
      </c>
      <c r="AQ380" t="s">
        <v>5289</v>
      </c>
      <c r="AR380" t="str">
        <f t="shared" si="81"/>
        <v>ERJ2GEJ910X</v>
      </c>
    </row>
    <row r="381" spans="1:44" x14ac:dyDescent="0.3">
      <c r="A381" t="s">
        <v>28</v>
      </c>
      <c r="B381" t="s">
        <v>1182</v>
      </c>
      <c r="C381" t="s">
        <v>1340</v>
      </c>
      <c r="D381" t="s">
        <v>1341</v>
      </c>
      <c r="E381" t="s">
        <v>32</v>
      </c>
      <c r="F381" t="s">
        <v>32</v>
      </c>
      <c r="G381" t="s">
        <v>1342</v>
      </c>
      <c r="H381" s="1">
        <v>862782</v>
      </c>
      <c r="I381">
        <v>0.1</v>
      </c>
      <c r="J381">
        <v>0</v>
      </c>
      <c r="K381">
        <v>1</v>
      </c>
      <c r="L381" t="s">
        <v>34</v>
      </c>
      <c r="M381" t="s">
        <v>1186</v>
      </c>
      <c r="N381" t="s">
        <v>36</v>
      </c>
      <c r="O381" t="s">
        <v>242</v>
      </c>
      <c r="P381" t="s">
        <v>38</v>
      </c>
      <c r="Q381" t="s">
        <v>1187</v>
      </c>
      <c r="R381" t="s">
        <v>40</v>
      </c>
      <c r="S381" t="s">
        <v>634</v>
      </c>
      <c r="T381" t="s">
        <v>243</v>
      </c>
      <c r="U381" t="s">
        <v>1188</v>
      </c>
      <c r="V381" t="s">
        <v>1189</v>
      </c>
      <c r="W381">
        <v>402</v>
      </c>
      <c r="X381" t="s">
        <v>636</v>
      </c>
      <c r="Y381" t="s">
        <v>1190</v>
      </c>
      <c r="Z381" t="s">
        <v>1191</v>
      </c>
      <c r="AA381">
        <v>2</v>
      </c>
      <c r="AB381" t="s">
        <v>41</v>
      </c>
      <c r="AC381" t="str">
        <f t="shared" si="79"/>
        <v>2GE</v>
      </c>
      <c r="AD381" s="3">
        <f t="shared" si="76"/>
        <v>100</v>
      </c>
      <c r="AE381" s="3" t="str">
        <f t="shared" si="74"/>
        <v>100 R</v>
      </c>
      <c r="AF381" t="str">
        <f>SUBSTITUTE(SUBSTITUTE(P381,"±",""),"%"," %")</f>
        <v>5 %</v>
      </c>
      <c r="AG381" t="str">
        <f t="shared" si="80"/>
        <v>3.2 V</v>
      </c>
      <c r="AI381" t="str">
        <f>SUBSTITUTE(LEFT(Q381,FIND("W,",Q381)),"W"," W @ 70 C")</f>
        <v>0.1 W @ 70 C</v>
      </c>
      <c r="AJ381" t="str">
        <f>SUBSTITUTE((SUBSTITUTE(T381,"ppm/°C","")),"/ "," to ")</f>
        <v>±200</v>
      </c>
      <c r="AK381" t="str">
        <f>LEFT(V381,FIND(" ",V381)-1)</f>
        <v>0402</v>
      </c>
      <c r="AL381" t="str">
        <f>SUBSTITUTE(SUBSTITUTE(U381,"°C ~ "," to +"),"°C"," C")</f>
        <v>-55 to +155 C</v>
      </c>
      <c r="AM381" s="2" t="str">
        <f t="shared" si="77"/>
        <v>101</v>
      </c>
      <c r="AN381" t="str">
        <f>IF(AC381="1GN","Grade 1","Grade 0")</f>
        <v>Grade 0</v>
      </c>
      <c r="AO381" s="2" t="str">
        <f t="shared" si="78"/>
        <v>100R</v>
      </c>
      <c r="AQ381" t="s">
        <v>5289</v>
      </c>
      <c r="AR381" t="str">
        <f t="shared" si="81"/>
        <v>ERJ2GEJ101X</v>
      </c>
    </row>
    <row r="382" spans="1:44" x14ac:dyDescent="0.3">
      <c r="A382" t="s">
        <v>28</v>
      </c>
      <c r="B382" t="s">
        <v>1182</v>
      </c>
      <c r="C382" t="s">
        <v>1343</v>
      </c>
      <c r="D382" t="s">
        <v>1344</v>
      </c>
      <c r="E382" t="s">
        <v>32</v>
      </c>
      <c r="F382" t="s">
        <v>32</v>
      </c>
      <c r="G382" t="s">
        <v>1345</v>
      </c>
      <c r="H382" s="1">
        <v>288611</v>
      </c>
      <c r="I382">
        <v>0.1</v>
      </c>
      <c r="J382">
        <v>0</v>
      </c>
      <c r="K382">
        <v>1</v>
      </c>
      <c r="L382" t="s">
        <v>34</v>
      </c>
      <c r="M382" t="s">
        <v>1186</v>
      </c>
      <c r="N382" t="s">
        <v>36</v>
      </c>
      <c r="O382" t="s">
        <v>247</v>
      </c>
      <c r="P382" t="s">
        <v>38</v>
      </c>
      <c r="Q382" t="s">
        <v>1187</v>
      </c>
      <c r="R382" t="s">
        <v>40</v>
      </c>
      <c r="S382" t="s">
        <v>634</v>
      </c>
      <c r="T382" t="s">
        <v>243</v>
      </c>
      <c r="U382" t="s">
        <v>1188</v>
      </c>
      <c r="V382" t="s">
        <v>1189</v>
      </c>
      <c r="W382">
        <v>402</v>
      </c>
      <c r="X382" t="s">
        <v>636</v>
      </c>
      <c r="Y382" t="s">
        <v>1190</v>
      </c>
      <c r="Z382" t="s">
        <v>1191</v>
      </c>
      <c r="AA382">
        <v>2</v>
      </c>
      <c r="AB382" t="s">
        <v>41</v>
      </c>
      <c r="AC382" t="str">
        <f t="shared" si="79"/>
        <v>2GE</v>
      </c>
      <c r="AD382" s="3">
        <f t="shared" si="76"/>
        <v>110</v>
      </c>
      <c r="AE382" s="3" t="str">
        <f t="shared" si="74"/>
        <v>110 R</v>
      </c>
      <c r="AF382" t="str">
        <f>SUBSTITUTE(SUBSTITUTE(P382,"±",""),"%"," %")</f>
        <v>5 %</v>
      </c>
      <c r="AG382" t="str">
        <f t="shared" si="80"/>
        <v>3.3 V</v>
      </c>
      <c r="AI382" t="str">
        <f>SUBSTITUTE(LEFT(Q382,FIND("W,",Q382)),"W"," W @ 70 C")</f>
        <v>0.1 W @ 70 C</v>
      </c>
      <c r="AJ382" t="str">
        <f>SUBSTITUTE((SUBSTITUTE(T382,"ppm/°C","")),"/ "," to ")</f>
        <v>±200</v>
      </c>
      <c r="AK382" t="str">
        <f>LEFT(V382,FIND(" ",V382)-1)</f>
        <v>0402</v>
      </c>
      <c r="AL382" t="str">
        <f>SUBSTITUTE(SUBSTITUTE(U382,"°C ~ "," to +"),"°C"," C")</f>
        <v>-55 to +155 C</v>
      </c>
      <c r="AM382" s="2" t="str">
        <f t="shared" si="77"/>
        <v>111</v>
      </c>
      <c r="AN382" t="str">
        <f>IF(AC382="1GN","Grade 1","Grade 0")</f>
        <v>Grade 0</v>
      </c>
      <c r="AO382" s="2" t="str">
        <f t="shared" si="78"/>
        <v>110R</v>
      </c>
      <c r="AQ382" t="s">
        <v>5289</v>
      </c>
      <c r="AR382" t="str">
        <f t="shared" si="81"/>
        <v>ERJ2GEJ111X</v>
      </c>
    </row>
    <row r="383" spans="1:44" x14ac:dyDescent="0.3">
      <c r="A383" t="s">
        <v>28</v>
      </c>
      <c r="B383" t="s">
        <v>1182</v>
      </c>
      <c r="C383" t="s">
        <v>1346</v>
      </c>
      <c r="D383" t="s">
        <v>1347</v>
      </c>
      <c r="E383" t="s">
        <v>32</v>
      </c>
      <c r="F383" t="s">
        <v>32</v>
      </c>
      <c r="G383" t="s">
        <v>1348</v>
      </c>
      <c r="H383" s="1">
        <v>132524</v>
      </c>
      <c r="I383">
        <v>0.1</v>
      </c>
      <c r="J383">
        <v>0</v>
      </c>
      <c r="K383">
        <v>1</v>
      </c>
      <c r="L383" t="s">
        <v>34</v>
      </c>
      <c r="M383" t="s">
        <v>1186</v>
      </c>
      <c r="N383" t="s">
        <v>36</v>
      </c>
      <c r="O383" t="s">
        <v>251</v>
      </c>
      <c r="P383" t="s">
        <v>38</v>
      </c>
      <c r="Q383" t="s">
        <v>1187</v>
      </c>
      <c r="R383" t="s">
        <v>40</v>
      </c>
      <c r="S383" t="s">
        <v>634</v>
      </c>
      <c r="T383" t="s">
        <v>243</v>
      </c>
      <c r="U383" t="s">
        <v>1188</v>
      </c>
      <c r="V383" t="s">
        <v>1189</v>
      </c>
      <c r="W383">
        <v>402</v>
      </c>
      <c r="X383" t="s">
        <v>636</v>
      </c>
      <c r="Y383" t="s">
        <v>1190</v>
      </c>
      <c r="Z383" t="s">
        <v>1191</v>
      </c>
      <c r="AA383">
        <v>2</v>
      </c>
      <c r="AB383" t="s">
        <v>41</v>
      </c>
      <c r="AC383" t="str">
        <f t="shared" si="79"/>
        <v>2GE</v>
      </c>
      <c r="AD383" s="3">
        <f t="shared" si="76"/>
        <v>120</v>
      </c>
      <c r="AE383" s="3" t="str">
        <f t="shared" si="74"/>
        <v>120 R</v>
      </c>
      <c r="AF383" t="str">
        <f>SUBSTITUTE(SUBSTITUTE(P383,"±",""),"%"," %")</f>
        <v>5 %</v>
      </c>
      <c r="AG383" t="str">
        <f t="shared" si="80"/>
        <v>3.5 V</v>
      </c>
      <c r="AI383" t="str">
        <f>SUBSTITUTE(LEFT(Q383,FIND("W,",Q383)),"W"," W @ 70 C")</f>
        <v>0.1 W @ 70 C</v>
      </c>
      <c r="AJ383" t="str">
        <f>SUBSTITUTE((SUBSTITUTE(T383,"ppm/°C","")),"/ "," to ")</f>
        <v>±200</v>
      </c>
      <c r="AK383" t="str">
        <f>LEFT(V383,FIND(" ",V383)-1)</f>
        <v>0402</v>
      </c>
      <c r="AL383" t="str">
        <f>SUBSTITUTE(SUBSTITUTE(U383,"°C ~ "," to +"),"°C"," C")</f>
        <v>-55 to +155 C</v>
      </c>
      <c r="AM383" s="2" t="str">
        <f t="shared" si="77"/>
        <v>121</v>
      </c>
      <c r="AN383" t="str">
        <f>IF(AC383="1GN","Grade 1","Grade 0")</f>
        <v>Grade 0</v>
      </c>
      <c r="AO383" s="2" t="str">
        <f t="shared" si="78"/>
        <v>120R</v>
      </c>
      <c r="AQ383" t="s">
        <v>5289</v>
      </c>
      <c r="AR383" t="str">
        <f t="shared" si="81"/>
        <v>ERJ2GEJ121X</v>
      </c>
    </row>
    <row r="384" spans="1:44" x14ac:dyDescent="0.3">
      <c r="A384" t="s">
        <v>28</v>
      </c>
      <c r="B384" t="s">
        <v>1182</v>
      </c>
      <c r="C384" t="s">
        <v>1349</v>
      </c>
      <c r="D384" t="s">
        <v>1350</v>
      </c>
      <c r="E384" t="s">
        <v>32</v>
      </c>
      <c r="F384" t="s">
        <v>32</v>
      </c>
      <c r="G384" t="s">
        <v>1351</v>
      </c>
      <c r="H384">
        <v>129</v>
      </c>
      <c r="I384">
        <v>0.1</v>
      </c>
      <c r="J384">
        <v>0</v>
      </c>
      <c r="K384">
        <v>1</v>
      </c>
      <c r="L384" t="s">
        <v>34</v>
      </c>
      <c r="M384" t="s">
        <v>1186</v>
      </c>
      <c r="N384" t="s">
        <v>36</v>
      </c>
      <c r="O384" t="s">
        <v>255</v>
      </c>
      <c r="P384" t="s">
        <v>38</v>
      </c>
      <c r="Q384" t="s">
        <v>1187</v>
      </c>
      <c r="R384" t="s">
        <v>40</v>
      </c>
      <c r="S384" t="s">
        <v>634</v>
      </c>
      <c r="T384" t="s">
        <v>243</v>
      </c>
      <c r="U384" t="s">
        <v>1188</v>
      </c>
      <c r="V384" t="s">
        <v>1189</v>
      </c>
      <c r="W384">
        <v>402</v>
      </c>
      <c r="X384" t="s">
        <v>636</v>
      </c>
      <c r="Y384" t="s">
        <v>1190</v>
      </c>
      <c r="Z384" t="s">
        <v>1191</v>
      </c>
      <c r="AA384">
        <v>2</v>
      </c>
      <c r="AB384" t="s">
        <v>41</v>
      </c>
      <c r="AC384" t="str">
        <f t="shared" si="79"/>
        <v>2GE</v>
      </c>
      <c r="AD384" s="3">
        <f t="shared" si="76"/>
        <v>130</v>
      </c>
      <c r="AE384" s="3" t="str">
        <f t="shared" si="74"/>
        <v>130 R</v>
      </c>
      <c r="AF384" t="str">
        <f>SUBSTITUTE(SUBSTITUTE(P384,"±",""),"%"," %")</f>
        <v>5 %</v>
      </c>
      <c r="AG384" t="str">
        <f t="shared" si="80"/>
        <v>3.6 V</v>
      </c>
      <c r="AI384" t="str">
        <f>SUBSTITUTE(LEFT(Q384,FIND("W,",Q384)),"W"," W @ 70 C")</f>
        <v>0.1 W @ 70 C</v>
      </c>
      <c r="AJ384" t="str">
        <f>SUBSTITUTE((SUBSTITUTE(T384,"ppm/°C","")),"/ "," to ")</f>
        <v>±200</v>
      </c>
      <c r="AK384" t="str">
        <f>LEFT(V384,FIND(" ",V384)-1)</f>
        <v>0402</v>
      </c>
      <c r="AL384" t="str">
        <f>SUBSTITUTE(SUBSTITUTE(U384,"°C ~ "," to +"),"°C"," C")</f>
        <v>-55 to +155 C</v>
      </c>
      <c r="AM384" s="2" t="str">
        <f t="shared" si="77"/>
        <v>131</v>
      </c>
      <c r="AN384" t="str">
        <f>IF(AC384="1GN","Grade 1","Grade 0")</f>
        <v>Grade 0</v>
      </c>
      <c r="AO384" s="2" t="str">
        <f t="shared" si="78"/>
        <v>130R</v>
      </c>
      <c r="AQ384" t="s">
        <v>5289</v>
      </c>
      <c r="AR384" t="str">
        <f t="shared" si="81"/>
        <v>ERJ2GEJ131X</v>
      </c>
    </row>
    <row r="385" spans="1:44" x14ac:dyDescent="0.3">
      <c r="A385" t="s">
        <v>28</v>
      </c>
      <c r="B385" t="s">
        <v>1182</v>
      </c>
      <c r="C385" t="s">
        <v>1352</v>
      </c>
      <c r="D385" t="s">
        <v>1353</v>
      </c>
      <c r="E385" t="s">
        <v>32</v>
      </c>
      <c r="F385" t="s">
        <v>32</v>
      </c>
      <c r="G385" t="s">
        <v>1354</v>
      </c>
      <c r="H385" s="1">
        <v>207892</v>
      </c>
      <c r="I385">
        <v>0.1</v>
      </c>
      <c r="J385">
        <v>0</v>
      </c>
      <c r="K385">
        <v>1</v>
      </c>
      <c r="L385" t="s">
        <v>34</v>
      </c>
      <c r="M385" t="s">
        <v>1186</v>
      </c>
      <c r="N385" t="s">
        <v>36</v>
      </c>
      <c r="O385" t="s">
        <v>259</v>
      </c>
      <c r="P385" t="s">
        <v>38</v>
      </c>
      <c r="Q385" t="s">
        <v>1187</v>
      </c>
      <c r="R385" t="s">
        <v>40</v>
      </c>
      <c r="S385" t="s">
        <v>634</v>
      </c>
      <c r="T385" t="s">
        <v>243</v>
      </c>
      <c r="U385" t="s">
        <v>1188</v>
      </c>
      <c r="V385" t="s">
        <v>1189</v>
      </c>
      <c r="W385">
        <v>402</v>
      </c>
      <c r="X385" t="s">
        <v>636</v>
      </c>
      <c r="Y385" t="s">
        <v>1190</v>
      </c>
      <c r="Z385" t="s">
        <v>1191</v>
      </c>
      <c r="AA385">
        <v>2</v>
      </c>
      <c r="AB385" t="s">
        <v>41</v>
      </c>
      <c r="AC385" t="str">
        <f t="shared" si="79"/>
        <v>2GE</v>
      </c>
      <c r="AD385" s="3">
        <f t="shared" si="76"/>
        <v>150</v>
      </c>
      <c r="AE385" s="3" t="str">
        <f t="shared" si="74"/>
        <v>150 R</v>
      </c>
      <c r="AF385" t="str">
        <f>SUBSTITUTE(SUBSTITUTE(P385,"±",""),"%"," %")</f>
        <v>5 %</v>
      </c>
      <c r="AG385" t="str">
        <f t="shared" si="80"/>
        <v>3.9 V</v>
      </c>
      <c r="AI385" t="str">
        <f>SUBSTITUTE(LEFT(Q385,FIND("W,",Q385)),"W"," W @ 70 C")</f>
        <v>0.1 W @ 70 C</v>
      </c>
      <c r="AJ385" t="str">
        <f>SUBSTITUTE((SUBSTITUTE(T385,"ppm/°C","")),"/ "," to ")</f>
        <v>±200</v>
      </c>
      <c r="AK385" t="str">
        <f>LEFT(V385,FIND(" ",V385)-1)</f>
        <v>0402</v>
      </c>
      <c r="AL385" t="str">
        <f>SUBSTITUTE(SUBSTITUTE(U385,"°C ~ "," to +"),"°C"," C")</f>
        <v>-55 to +155 C</v>
      </c>
      <c r="AM385" s="2" t="str">
        <f t="shared" si="77"/>
        <v>151</v>
      </c>
      <c r="AN385" t="str">
        <f>IF(AC385="1GN","Grade 1","Grade 0")</f>
        <v>Grade 0</v>
      </c>
      <c r="AO385" s="2" t="str">
        <f t="shared" si="78"/>
        <v>150R</v>
      </c>
      <c r="AQ385" t="s">
        <v>5289</v>
      </c>
      <c r="AR385" t="str">
        <f t="shared" si="81"/>
        <v>ERJ2GEJ151X</v>
      </c>
    </row>
    <row r="386" spans="1:44" x14ac:dyDescent="0.3">
      <c r="A386" t="s">
        <v>28</v>
      </c>
      <c r="B386" t="s">
        <v>1316</v>
      </c>
      <c r="C386" t="s">
        <v>1355</v>
      </c>
      <c r="D386" t="s">
        <v>1356</v>
      </c>
      <c r="E386" t="s">
        <v>32</v>
      </c>
      <c r="F386" t="s">
        <v>32</v>
      </c>
      <c r="G386" t="s">
        <v>1354</v>
      </c>
      <c r="H386">
        <v>0</v>
      </c>
      <c r="I386">
        <v>1.66E-3</v>
      </c>
      <c r="J386">
        <v>0</v>
      </c>
      <c r="K386">
        <v>50000</v>
      </c>
      <c r="L386" t="s">
        <v>50</v>
      </c>
      <c r="M386" t="s">
        <v>1186</v>
      </c>
      <c r="N386" t="s">
        <v>36</v>
      </c>
      <c r="O386" t="s">
        <v>259</v>
      </c>
      <c r="P386" t="s">
        <v>38</v>
      </c>
      <c r="Q386" t="s">
        <v>1187</v>
      </c>
      <c r="R386" t="s">
        <v>40</v>
      </c>
      <c r="S386" t="s">
        <v>634</v>
      </c>
      <c r="T386" t="s">
        <v>243</v>
      </c>
      <c r="U386" t="s">
        <v>1188</v>
      </c>
      <c r="V386" t="s">
        <v>1189</v>
      </c>
      <c r="W386">
        <v>402</v>
      </c>
      <c r="X386" t="s">
        <v>636</v>
      </c>
      <c r="Y386" t="s">
        <v>1190</v>
      </c>
      <c r="Z386" t="s">
        <v>1191</v>
      </c>
      <c r="AA386">
        <v>2</v>
      </c>
      <c r="AB386" t="s">
        <v>41</v>
      </c>
      <c r="AC386" t="str">
        <f t="shared" si="79"/>
        <v>2GE</v>
      </c>
      <c r="AD386" s="3">
        <f t="shared" si="76"/>
        <v>150</v>
      </c>
      <c r="AE386" s="3" t="str">
        <f t="shared" si="74"/>
        <v>150 R</v>
      </c>
      <c r="AF386" t="str">
        <f>SUBSTITUTE(SUBSTITUTE(P386,"±",""),"%"," %")</f>
        <v>5 %</v>
      </c>
      <c r="AG386" t="str">
        <f t="shared" si="80"/>
        <v>3.9 V</v>
      </c>
      <c r="AI386" t="str">
        <f>SUBSTITUTE(LEFT(Q386,FIND("W,",Q386)),"W"," W @ 70 C")</f>
        <v>0.1 W @ 70 C</v>
      </c>
      <c r="AJ386" t="str">
        <f>SUBSTITUTE((SUBSTITUTE(T386,"ppm/°C","")),"/ "," to ")</f>
        <v>±200</v>
      </c>
      <c r="AK386" t="str">
        <f>LEFT(V386,FIND(" ",V386)-1)</f>
        <v>0402</v>
      </c>
      <c r="AL386" t="str">
        <f>SUBSTITUTE(SUBSTITUTE(U386,"°C ~ "," to +"),"°C"," C")</f>
        <v>-55 to +155 C</v>
      </c>
      <c r="AM386" s="2" t="str">
        <f t="shared" si="77"/>
        <v>151</v>
      </c>
      <c r="AN386" t="str">
        <f>IF(AC386="1GN","Grade 1","Grade 0")</f>
        <v>Grade 0</v>
      </c>
      <c r="AO386" s="2" t="str">
        <f t="shared" si="78"/>
        <v>150R</v>
      </c>
      <c r="AQ386" t="s">
        <v>5289</v>
      </c>
      <c r="AR386" t="str">
        <f t="shared" si="81"/>
        <v>ERJ2GEJ151L</v>
      </c>
    </row>
    <row r="387" spans="1:44" x14ac:dyDescent="0.3">
      <c r="A387" t="s">
        <v>28</v>
      </c>
      <c r="B387" t="s">
        <v>1316</v>
      </c>
      <c r="C387" t="s">
        <v>1357</v>
      </c>
      <c r="D387" t="s">
        <v>1358</v>
      </c>
      <c r="E387" t="s">
        <v>32</v>
      </c>
      <c r="F387" t="s">
        <v>32</v>
      </c>
      <c r="G387" t="s">
        <v>1359</v>
      </c>
      <c r="H387" s="1">
        <v>3021</v>
      </c>
      <c r="I387">
        <v>0.1</v>
      </c>
      <c r="J387">
        <v>0</v>
      </c>
      <c r="K387">
        <v>1</v>
      </c>
      <c r="L387" t="s">
        <v>34</v>
      </c>
      <c r="M387" t="s">
        <v>1186</v>
      </c>
      <c r="N387" t="s">
        <v>36</v>
      </c>
      <c r="O387" t="s">
        <v>263</v>
      </c>
      <c r="P387" t="s">
        <v>38</v>
      </c>
      <c r="Q387" t="s">
        <v>1187</v>
      </c>
      <c r="R387" t="s">
        <v>40</v>
      </c>
      <c r="S387" t="s">
        <v>634</v>
      </c>
      <c r="T387" t="s">
        <v>243</v>
      </c>
      <c r="U387" t="s">
        <v>1188</v>
      </c>
      <c r="V387" t="s">
        <v>1189</v>
      </c>
      <c r="W387">
        <v>402</v>
      </c>
      <c r="X387" t="s">
        <v>636</v>
      </c>
      <c r="Y387" t="s">
        <v>1190</v>
      </c>
      <c r="Z387" t="s">
        <v>1191</v>
      </c>
      <c r="AA387">
        <v>2</v>
      </c>
      <c r="AB387" t="s">
        <v>41</v>
      </c>
      <c r="AC387" t="str">
        <f t="shared" si="79"/>
        <v>2GE</v>
      </c>
      <c r="AD387" s="3">
        <f t="shared" si="76"/>
        <v>160</v>
      </c>
      <c r="AE387" s="3" t="str">
        <f t="shared" si="74"/>
        <v>160 R</v>
      </c>
      <c r="AF387" t="str">
        <f>SUBSTITUTE(SUBSTITUTE(P387,"±",""),"%"," %")</f>
        <v>5 %</v>
      </c>
      <c r="AG387" t="str">
        <f t="shared" si="80"/>
        <v>4 V</v>
      </c>
      <c r="AI387" t="str">
        <f>SUBSTITUTE(LEFT(Q387,FIND("W,",Q387)),"W"," W @ 70 C")</f>
        <v>0.1 W @ 70 C</v>
      </c>
      <c r="AJ387" t="str">
        <f>SUBSTITUTE((SUBSTITUTE(T387,"ppm/°C","")),"/ "," to ")</f>
        <v>±200</v>
      </c>
      <c r="AK387" t="str">
        <f>LEFT(V387,FIND(" ",V387)-1)</f>
        <v>0402</v>
      </c>
      <c r="AL387" t="str">
        <f>SUBSTITUTE(SUBSTITUTE(U387,"°C ~ "," to +"),"°C"," C")</f>
        <v>-55 to +155 C</v>
      </c>
      <c r="AM387" s="2" t="str">
        <f t="shared" si="77"/>
        <v>161</v>
      </c>
      <c r="AN387" t="str">
        <f>IF(AC387="1GN","Grade 1","Grade 0")</f>
        <v>Grade 0</v>
      </c>
      <c r="AO387" s="2" t="str">
        <f t="shared" si="78"/>
        <v>160R</v>
      </c>
      <c r="AQ387" t="s">
        <v>5289</v>
      </c>
      <c r="AR387" t="str">
        <f t="shared" si="81"/>
        <v>ERJ2GEJ161X</v>
      </c>
    </row>
    <row r="388" spans="1:44" x14ac:dyDescent="0.3">
      <c r="A388" t="s">
        <v>28</v>
      </c>
      <c r="B388" t="s">
        <v>1182</v>
      </c>
      <c r="C388" t="s">
        <v>1360</v>
      </c>
      <c r="D388" t="s">
        <v>1361</v>
      </c>
      <c r="E388" t="s">
        <v>32</v>
      </c>
      <c r="F388" t="s">
        <v>32</v>
      </c>
      <c r="G388" t="s">
        <v>1362</v>
      </c>
      <c r="H388" s="1">
        <v>232467</v>
      </c>
      <c r="I388">
        <v>0.1</v>
      </c>
      <c r="J388">
        <v>0</v>
      </c>
      <c r="K388">
        <v>1</v>
      </c>
      <c r="L388" t="s">
        <v>34</v>
      </c>
      <c r="M388" t="s">
        <v>1186</v>
      </c>
      <c r="N388" t="s">
        <v>36</v>
      </c>
      <c r="O388" t="s">
        <v>267</v>
      </c>
      <c r="P388" t="s">
        <v>38</v>
      </c>
      <c r="Q388" t="s">
        <v>1187</v>
      </c>
      <c r="R388" t="s">
        <v>40</v>
      </c>
      <c r="S388" t="s">
        <v>634</v>
      </c>
      <c r="T388" t="s">
        <v>243</v>
      </c>
      <c r="U388" t="s">
        <v>1188</v>
      </c>
      <c r="V388" t="s">
        <v>1189</v>
      </c>
      <c r="W388">
        <v>402</v>
      </c>
      <c r="X388" t="s">
        <v>636</v>
      </c>
      <c r="Y388" t="s">
        <v>1190</v>
      </c>
      <c r="Z388" t="s">
        <v>1191</v>
      </c>
      <c r="AA388">
        <v>2</v>
      </c>
      <c r="AB388" t="s">
        <v>41</v>
      </c>
      <c r="AC388" t="str">
        <f t="shared" si="79"/>
        <v>2GE</v>
      </c>
      <c r="AD388" s="3">
        <f t="shared" si="76"/>
        <v>180</v>
      </c>
      <c r="AE388" s="3" t="str">
        <f t="shared" ref="AE388:AE451" si="82">IF(AD388&gt;9999999,AD388/1000000&amp;" M",IF(AD388&gt;999999,AD388/1000000&amp;" M",IF(AD388&gt;99999,AD388/1000&amp;" K",IF(AD388&gt;9999,TEXT(AD388/1000,"0.0")&amp;" K",IF(AD388&gt;999,TEXT(AD388/1000,"0.00")&amp;" K",IF(AD388&gt;99,AD388/1&amp;" R",IF(AD388&gt;=10,TEXT(AD388,"00.0")&amp;" R",TEXT(AD388,"0.00")&amp;" R")))))))</f>
        <v>180 R</v>
      </c>
      <c r="AF388" t="str">
        <f>SUBSTITUTE(SUBSTITUTE(P388,"±",""),"%"," %")</f>
        <v>5 %</v>
      </c>
      <c r="AG388" t="str">
        <f t="shared" si="80"/>
        <v>4.2 V</v>
      </c>
      <c r="AI388" t="str">
        <f>SUBSTITUTE(LEFT(Q388,FIND("W,",Q388)),"W"," W @ 70 C")</f>
        <v>0.1 W @ 70 C</v>
      </c>
      <c r="AJ388" t="str">
        <f>SUBSTITUTE((SUBSTITUTE(T388,"ppm/°C","")),"/ "," to ")</f>
        <v>±200</v>
      </c>
      <c r="AK388" t="str">
        <f>LEFT(V388,FIND(" ",V388)-1)</f>
        <v>0402</v>
      </c>
      <c r="AL388" t="str">
        <f>SUBSTITUTE(SUBSTITUTE(U388,"°C ~ "," to +"),"°C"," C")</f>
        <v>-55 to +155 C</v>
      </c>
      <c r="AM388" s="2" t="str">
        <f t="shared" si="77"/>
        <v>181</v>
      </c>
      <c r="AN388" t="str">
        <f>IF(AC388="1GN","Grade 1","Grade 0")</f>
        <v>Grade 0</v>
      </c>
      <c r="AO388" s="2" t="str">
        <f t="shared" si="78"/>
        <v>180R</v>
      </c>
      <c r="AQ388" t="s">
        <v>5289</v>
      </c>
      <c r="AR388" t="str">
        <f t="shared" si="81"/>
        <v>ERJ2GEJ181X</v>
      </c>
    </row>
    <row r="389" spans="1:44" x14ac:dyDescent="0.3">
      <c r="A389" t="s">
        <v>28</v>
      </c>
      <c r="B389" t="s">
        <v>1182</v>
      </c>
      <c r="C389" t="s">
        <v>1363</v>
      </c>
      <c r="D389" t="s">
        <v>1364</v>
      </c>
      <c r="E389" t="s">
        <v>32</v>
      </c>
      <c r="F389" t="s">
        <v>32</v>
      </c>
      <c r="G389" t="s">
        <v>1365</v>
      </c>
      <c r="H389" s="1">
        <v>164623</v>
      </c>
      <c r="I389">
        <v>0.1</v>
      </c>
      <c r="J389">
        <v>0</v>
      </c>
      <c r="K389">
        <v>1</v>
      </c>
      <c r="L389" t="s">
        <v>34</v>
      </c>
      <c r="M389" t="s">
        <v>1186</v>
      </c>
      <c r="N389" t="s">
        <v>36</v>
      </c>
      <c r="O389" t="s">
        <v>271</v>
      </c>
      <c r="P389" t="s">
        <v>38</v>
      </c>
      <c r="Q389" t="s">
        <v>1187</v>
      </c>
      <c r="R389" t="s">
        <v>40</v>
      </c>
      <c r="S389" t="s">
        <v>634</v>
      </c>
      <c r="T389" t="s">
        <v>243</v>
      </c>
      <c r="U389" t="s">
        <v>1188</v>
      </c>
      <c r="V389" t="s">
        <v>1189</v>
      </c>
      <c r="W389">
        <v>402</v>
      </c>
      <c r="X389" t="s">
        <v>636</v>
      </c>
      <c r="Y389" t="s">
        <v>1190</v>
      </c>
      <c r="Z389" t="s">
        <v>1191</v>
      </c>
      <c r="AA389">
        <v>2</v>
      </c>
      <c r="AB389" t="s">
        <v>41</v>
      </c>
      <c r="AC389" t="str">
        <f t="shared" si="79"/>
        <v>2GE</v>
      </c>
      <c r="AD389" s="3">
        <f t="shared" si="76"/>
        <v>200</v>
      </c>
      <c r="AE389" s="3" t="str">
        <f t="shared" si="82"/>
        <v>200 R</v>
      </c>
      <c r="AF389" t="str">
        <f>SUBSTITUTE(SUBSTITUTE(P389,"±",""),"%"," %")</f>
        <v>5 %</v>
      </c>
      <c r="AG389" t="str">
        <f t="shared" si="80"/>
        <v>4.5 V</v>
      </c>
      <c r="AI389" t="str">
        <f>SUBSTITUTE(LEFT(Q389,FIND("W,",Q389)),"W"," W @ 70 C")</f>
        <v>0.1 W @ 70 C</v>
      </c>
      <c r="AJ389" t="str">
        <f>SUBSTITUTE((SUBSTITUTE(T389,"ppm/°C","")),"/ "," to ")</f>
        <v>±200</v>
      </c>
      <c r="AK389" t="str">
        <f>LEFT(V389,FIND(" ",V389)-1)</f>
        <v>0402</v>
      </c>
      <c r="AL389" t="str">
        <f>SUBSTITUTE(SUBSTITUTE(U389,"°C ~ "," to +"),"°C"," C")</f>
        <v>-55 to +155 C</v>
      </c>
      <c r="AM389" s="2" t="str">
        <f t="shared" si="77"/>
        <v>201</v>
      </c>
      <c r="AN389" t="str">
        <f>IF(AC389="1GN","Grade 1","Grade 0")</f>
        <v>Grade 0</v>
      </c>
      <c r="AO389" s="2" t="str">
        <f t="shared" si="78"/>
        <v>200R</v>
      </c>
      <c r="AQ389" t="s">
        <v>5289</v>
      </c>
      <c r="AR389" t="str">
        <f t="shared" si="81"/>
        <v>ERJ2GEJ201X</v>
      </c>
    </row>
    <row r="390" spans="1:44" x14ac:dyDescent="0.3">
      <c r="A390" t="s">
        <v>28</v>
      </c>
      <c r="B390" t="s">
        <v>1182</v>
      </c>
      <c r="C390" t="s">
        <v>1366</v>
      </c>
      <c r="D390" t="s">
        <v>1367</v>
      </c>
      <c r="E390" t="s">
        <v>32</v>
      </c>
      <c r="F390" t="s">
        <v>32</v>
      </c>
      <c r="G390" t="s">
        <v>1368</v>
      </c>
      <c r="H390" s="1">
        <v>307951</v>
      </c>
      <c r="I390">
        <v>0.1</v>
      </c>
      <c r="J390">
        <v>0</v>
      </c>
      <c r="K390">
        <v>1</v>
      </c>
      <c r="L390" t="s">
        <v>34</v>
      </c>
      <c r="M390" t="s">
        <v>1186</v>
      </c>
      <c r="N390" t="s">
        <v>36</v>
      </c>
      <c r="O390" t="s">
        <v>275</v>
      </c>
      <c r="P390" t="s">
        <v>38</v>
      </c>
      <c r="Q390" t="s">
        <v>1187</v>
      </c>
      <c r="R390" t="s">
        <v>40</v>
      </c>
      <c r="S390" t="s">
        <v>634</v>
      </c>
      <c r="T390" t="s">
        <v>243</v>
      </c>
      <c r="U390" t="s">
        <v>1188</v>
      </c>
      <c r="V390" t="s">
        <v>1189</v>
      </c>
      <c r="W390">
        <v>402</v>
      </c>
      <c r="X390" t="s">
        <v>636</v>
      </c>
      <c r="Y390" t="s">
        <v>1190</v>
      </c>
      <c r="Z390" t="s">
        <v>1191</v>
      </c>
      <c r="AA390">
        <v>2</v>
      </c>
      <c r="AB390" t="s">
        <v>41</v>
      </c>
      <c r="AC390" t="str">
        <f t="shared" si="79"/>
        <v>2GE</v>
      </c>
      <c r="AD390" s="3">
        <f t="shared" ref="AD390:AD453" si="83">IF(IFERROR(FIND("MOhms",O390),0)&gt;0,LEFT(O390,FIND("MOhms",O390)-1)*1000000,IF(IFERROR(FIND("kOhms",O390),0)&gt;0,LEFT(O390,FIND("kOhms",O390)-1)*1000,IF(IFERROR(FIND("Ohms",O390),0)&gt;0,LEFT(O390,FIND("Ohms",O390)-1)*1,"NOT FOUND")))</f>
        <v>220</v>
      </c>
      <c r="AE390" s="3" t="str">
        <f t="shared" si="82"/>
        <v>220 R</v>
      </c>
      <c r="AF390" t="str">
        <f>SUBSTITUTE(SUBSTITUTE(P390,"±",""),"%"," %")</f>
        <v>5 %</v>
      </c>
      <c r="AG390" t="str">
        <f t="shared" si="80"/>
        <v>4.7 V</v>
      </c>
      <c r="AI390" t="str">
        <f>SUBSTITUTE(LEFT(Q390,FIND("W,",Q390)),"W"," W @ 70 C")</f>
        <v>0.1 W @ 70 C</v>
      </c>
      <c r="AJ390" t="str">
        <f>SUBSTITUTE((SUBSTITUTE(T390,"ppm/°C","")),"/ "," to ")</f>
        <v>±200</v>
      </c>
      <c r="AK390" t="str">
        <f>LEFT(V390,FIND(" ",V390)-1)</f>
        <v>0402</v>
      </c>
      <c r="AL390" t="str">
        <f>SUBSTITUTE(SUBSTITUTE(U390,"°C ~ "," to +"),"°C"," C")</f>
        <v>-55 to +155 C</v>
      </c>
      <c r="AM390" s="2" t="str">
        <f t="shared" ref="AM390:AM453" si="84">IF(AD390&gt;9999999,AD390/1000000&amp;"6",IF(AD390&gt;999999,AD390/100000&amp;"5",IF(AD390&gt;99999,AD390/10000&amp;"4",IF(AD390&gt;9999,AD390/1000&amp;"3",IF(AD390&gt;999,AD390/100&amp;"2",IF(AD390&gt;99,AD390/10&amp;"1",IF(AD390&gt;=10,AD390/1&amp;"0",LEFT(SUBSTITUTE(TEXT(AD390,"0.000"),".","R"),3))))))))</f>
        <v>221</v>
      </c>
      <c r="AN390" t="str">
        <f>IF(AC390="1GN","Grade 1","Grade 0")</f>
        <v>Grade 0</v>
      </c>
      <c r="AO390" s="2" t="str">
        <f t="shared" ref="AO390:AO453" si="85">IF(AD390&gt;9999999,AD390/100000&amp;"5",IF(AD390&gt;999999,AD390/10000&amp;"4",IF(AD390&gt;99999,AD390/1000&amp;"3",IF(AD390&gt;9999,AD390/100&amp;"2",IF(AD390&gt;999,AD390/10&amp;"1",IF(AD390&gt;99,AD390/1&amp;"R",IF(AD390&gt;=10,AD390/1&amp;"R0",LEFT(SUBSTITUTE(TEXT(AD390,"0.000"),".","R"),4))))))))</f>
        <v>220R</v>
      </c>
      <c r="AQ390" t="s">
        <v>5289</v>
      </c>
      <c r="AR390" t="str">
        <f t="shared" si="81"/>
        <v>ERJ2GEJ221X</v>
      </c>
    </row>
    <row r="391" spans="1:44" x14ac:dyDescent="0.3">
      <c r="A391" t="s">
        <v>28</v>
      </c>
      <c r="B391" t="s">
        <v>1182</v>
      </c>
      <c r="C391" t="s">
        <v>1369</v>
      </c>
      <c r="D391" t="s">
        <v>1370</v>
      </c>
      <c r="E391" t="s">
        <v>32</v>
      </c>
      <c r="F391" t="s">
        <v>32</v>
      </c>
      <c r="G391" t="s">
        <v>1371</v>
      </c>
      <c r="H391" s="1">
        <v>248806</v>
      </c>
      <c r="I391">
        <v>0.1</v>
      </c>
      <c r="J391">
        <v>0</v>
      </c>
      <c r="K391">
        <v>1</v>
      </c>
      <c r="L391" t="s">
        <v>34</v>
      </c>
      <c r="M391" t="s">
        <v>1186</v>
      </c>
      <c r="N391" t="s">
        <v>36</v>
      </c>
      <c r="O391" t="s">
        <v>279</v>
      </c>
      <c r="P391" t="s">
        <v>38</v>
      </c>
      <c r="Q391" t="s">
        <v>1187</v>
      </c>
      <c r="R391" t="s">
        <v>40</v>
      </c>
      <c r="S391" t="s">
        <v>634</v>
      </c>
      <c r="T391" t="s">
        <v>243</v>
      </c>
      <c r="U391" t="s">
        <v>1188</v>
      </c>
      <c r="V391" t="s">
        <v>1189</v>
      </c>
      <c r="W391">
        <v>402</v>
      </c>
      <c r="X391" t="s">
        <v>636</v>
      </c>
      <c r="Y391" t="s">
        <v>1190</v>
      </c>
      <c r="Z391" t="s">
        <v>1191</v>
      </c>
      <c r="AA391">
        <v>2</v>
      </c>
      <c r="AB391" t="s">
        <v>41</v>
      </c>
      <c r="AC391" t="str">
        <f t="shared" si="79"/>
        <v>2GE</v>
      </c>
      <c r="AD391" s="3">
        <f t="shared" si="83"/>
        <v>240</v>
      </c>
      <c r="AE391" s="3" t="str">
        <f t="shared" si="82"/>
        <v>240 R</v>
      </c>
      <c r="AF391" t="str">
        <f>SUBSTITUTE(SUBSTITUTE(P391,"±",""),"%"," %")</f>
        <v>5 %</v>
      </c>
      <c r="AG391" t="str">
        <f t="shared" si="80"/>
        <v>4.9 V</v>
      </c>
      <c r="AI391" t="str">
        <f>SUBSTITUTE(LEFT(Q391,FIND("W,",Q391)),"W"," W @ 70 C")</f>
        <v>0.1 W @ 70 C</v>
      </c>
      <c r="AJ391" t="str">
        <f>SUBSTITUTE((SUBSTITUTE(T391,"ppm/°C","")),"/ "," to ")</f>
        <v>±200</v>
      </c>
      <c r="AK391" t="str">
        <f>LEFT(V391,FIND(" ",V391)-1)</f>
        <v>0402</v>
      </c>
      <c r="AL391" t="str">
        <f>SUBSTITUTE(SUBSTITUTE(U391,"°C ~ "," to +"),"°C"," C")</f>
        <v>-55 to +155 C</v>
      </c>
      <c r="AM391" s="2" t="str">
        <f t="shared" si="84"/>
        <v>241</v>
      </c>
      <c r="AN391" t="str">
        <f>IF(AC391="1GN","Grade 1","Grade 0")</f>
        <v>Grade 0</v>
      </c>
      <c r="AO391" s="2" t="str">
        <f t="shared" si="85"/>
        <v>240R</v>
      </c>
      <c r="AQ391" t="s">
        <v>5289</v>
      </c>
      <c r="AR391" t="str">
        <f t="shared" si="81"/>
        <v>ERJ2GEJ241X</v>
      </c>
    </row>
    <row r="392" spans="1:44" x14ac:dyDescent="0.3">
      <c r="A392" t="s">
        <v>28</v>
      </c>
      <c r="B392" t="s">
        <v>1182</v>
      </c>
      <c r="C392" t="s">
        <v>1372</v>
      </c>
      <c r="D392" t="s">
        <v>1373</v>
      </c>
      <c r="E392" t="s">
        <v>32</v>
      </c>
      <c r="F392" t="s">
        <v>32</v>
      </c>
      <c r="G392" t="s">
        <v>1374</v>
      </c>
      <c r="H392" s="1">
        <v>2799</v>
      </c>
      <c r="I392">
        <v>0.1</v>
      </c>
      <c r="J392">
        <v>0</v>
      </c>
      <c r="K392">
        <v>1</v>
      </c>
      <c r="L392" t="s">
        <v>34</v>
      </c>
      <c r="M392" t="s">
        <v>1186</v>
      </c>
      <c r="N392" t="s">
        <v>36</v>
      </c>
      <c r="O392" t="s">
        <v>283</v>
      </c>
      <c r="P392" t="s">
        <v>38</v>
      </c>
      <c r="Q392" t="s">
        <v>1187</v>
      </c>
      <c r="R392" t="s">
        <v>40</v>
      </c>
      <c r="S392" t="s">
        <v>634</v>
      </c>
      <c r="T392" t="s">
        <v>243</v>
      </c>
      <c r="U392" t="s">
        <v>1188</v>
      </c>
      <c r="V392" t="s">
        <v>1189</v>
      </c>
      <c r="W392">
        <v>402</v>
      </c>
      <c r="X392" t="s">
        <v>636</v>
      </c>
      <c r="Y392" t="s">
        <v>1190</v>
      </c>
      <c r="Z392" t="s">
        <v>1191</v>
      </c>
      <c r="AA392">
        <v>2</v>
      </c>
      <c r="AB392" t="s">
        <v>41</v>
      </c>
      <c r="AC392" t="str">
        <f t="shared" si="79"/>
        <v>2GE</v>
      </c>
      <c r="AD392" s="3">
        <f t="shared" si="83"/>
        <v>270</v>
      </c>
      <c r="AE392" s="3" t="str">
        <f t="shared" si="82"/>
        <v>270 R</v>
      </c>
      <c r="AF392" t="str">
        <f>SUBSTITUTE(SUBSTITUTE(P392,"±",""),"%"," %")</f>
        <v>5 %</v>
      </c>
      <c r="AG392" t="str">
        <f t="shared" si="80"/>
        <v>5.2 V</v>
      </c>
      <c r="AI392" t="str">
        <f>SUBSTITUTE(LEFT(Q392,FIND("W,",Q392)),"W"," W @ 70 C")</f>
        <v>0.1 W @ 70 C</v>
      </c>
      <c r="AJ392" t="str">
        <f>SUBSTITUTE((SUBSTITUTE(T392,"ppm/°C","")),"/ "," to ")</f>
        <v>±200</v>
      </c>
      <c r="AK392" t="str">
        <f>LEFT(V392,FIND(" ",V392)-1)</f>
        <v>0402</v>
      </c>
      <c r="AL392" t="str">
        <f>SUBSTITUTE(SUBSTITUTE(U392,"°C ~ "," to +"),"°C"," C")</f>
        <v>-55 to +155 C</v>
      </c>
      <c r="AM392" s="2" t="str">
        <f t="shared" si="84"/>
        <v>271</v>
      </c>
      <c r="AN392" t="str">
        <f>IF(AC392="1GN","Grade 1","Grade 0")</f>
        <v>Grade 0</v>
      </c>
      <c r="AO392" s="2" t="str">
        <f t="shared" si="85"/>
        <v>270R</v>
      </c>
      <c r="AQ392" t="s">
        <v>5289</v>
      </c>
      <c r="AR392" t="str">
        <f t="shared" si="81"/>
        <v>ERJ2GEJ271X</v>
      </c>
    </row>
    <row r="393" spans="1:44" x14ac:dyDescent="0.3">
      <c r="A393" t="s">
        <v>28</v>
      </c>
      <c r="B393" t="s">
        <v>1182</v>
      </c>
      <c r="C393" t="s">
        <v>1375</v>
      </c>
      <c r="D393" t="s">
        <v>1376</v>
      </c>
      <c r="E393" t="s">
        <v>32</v>
      </c>
      <c r="F393" t="s">
        <v>32</v>
      </c>
      <c r="G393" t="s">
        <v>1377</v>
      </c>
      <c r="H393" s="1">
        <v>78970</v>
      </c>
      <c r="I393">
        <v>0.1</v>
      </c>
      <c r="J393">
        <v>0</v>
      </c>
      <c r="K393">
        <v>1</v>
      </c>
      <c r="L393" t="s">
        <v>34</v>
      </c>
      <c r="M393" t="s">
        <v>1186</v>
      </c>
      <c r="N393" t="s">
        <v>36</v>
      </c>
      <c r="O393" t="s">
        <v>287</v>
      </c>
      <c r="P393" t="s">
        <v>38</v>
      </c>
      <c r="Q393" t="s">
        <v>1187</v>
      </c>
      <c r="R393" t="s">
        <v>40</v>
      </c>
      <c r="S393" t="s">
        <v>634</v>
      </c>
      <c r="T393" t="s">
        <v>243</v>
      </c>
      <c r="U393" t="s">
        <v>1188</v>
      </c>
      <c r="V393" t="s">
        <v>1189</v>
      </c>
      <c r="W393">
        <v>402</v>
      </c>
      <c r="X393" t="s">
        <v>636</v>
      </c>
      <c r="Y393" t="s">
        <v>1190</v>
      </c>
      <c r="Z393" t="s">
        <v>1191</v>
      </c>
      <c r="AA393">
        <v>2</v>
      </c>
      <c r="AB393" t="s">
        <v>41</v>
      </c>
      <c r="AC393" t="str">
        <f t="shared" si="79"/>
        <v>2GE</v>
      </c>
      <c r="AD393" s="3">
        <f t="shared" si="83"/>
        <v>300</v>
      </c>
      <c r="AE393" s="3" t="str">
        <f t="shared" si="82"/>
        <v>300 R</v>
      </c>
      <c r="AF393" t="str">
        <f>SUBSTITUTE(SUBSTITUTE(P393,"±",""),"%"," %")</f>
        <v>5 %</v>
      </c>
      <c r="AG393" t="str">
        <f t="shared" si="80"/>
        <v>5.5 V</v>
      </c>
      <c r="AI393" t="str">
        <f>SUBSTITUTE(LEFT(Q393,FIND("W,",Q393)),"W"," W @ 70 C")</f>
        <v>0.1 W @ 70 C</v>
      </c>
      <c r="AJ393" t="str">
        <f>SUBSTITUTE((SUBSTITUTE(T393,"ppm/°C","")),"/ "," to ")</f>
        <v>±200</v>
      </c>
      <c r="AK393" t="str">
        <f>LEFT(V393,FIND(" ",V393)-1)</f>
        <v>0402</v>
      </c>
      <c r="AL393" t="str">
        <f>SUBSTITUTE(SUBSTITUTE(U393,"°C ~ "," to +"),"°C"," C")</f>
        <v>-55 to +155 C</v>
      </c>
      <c r="AM393" s="2" t="str">
        <f t="shared" si="84"/>
        <v>301</v>
      </c>
      <c r="AN393" t="str">
        <f>IF(AC393="1GN","Grade 1","Grade 0")</f>
        <v>Grade 0</v>
      </c>
      <c r="AO393" s="2" t="str">
        <f t="shared" si="85"/>
        <v>300R</v>
      </c>
      <c r="AQ393" t="s">
        <v>5289</v>
      </c>
      <c r="AR393" t="str">
        <f t="shared" si="81"/>
        <v>ERJ2GEJ301X</v>
      </c>
    </row>
    <row r="394" spans="1:44" x14ac:dyDescent="0.3">
      <c r="A394" t="s">
        <v>28</v>
      </c>
      <c r="B394" t="s">
        <v>1182</v>
      </c>
      <c r="C394" t="s">
        <v>1378</v>
      </c>
      <c r="D394" t="s">
        <v>1379</v>
      </c>
      <c r="E394" t="s">
        <v>32</v>
      </c>
      <c r="F394" t="s">
        <v>32</v>
      </c>
      <c r="G394" t="s">
        <v>1380</v>
      </c>
      <c r="H394">
        <v>0</v>
      </c>
      <c r="I394">
        <v>0.1</v>
      </c>
      <c r="J394">
        <v>0</v>
      </c>
      <c r="K394">
        <v>1</v>
      </c>
      <c r="L394" t="s">
        <v>34</v>
      </c>
      <c r="M394" t="s">
        <v>1186</v>
      </c>
      <c r="N394" t="s">
        <v>36</v>
      </c>
      <c r="O394" t="s">
        <v>291</v>
      </c>
      <c r="P394" t="s">
        <v>38</v>
      </c>
      <c r="Q394" t="s">
        <v>1187</v>
      </c>
      <c r="R394" t="s">
        <v>40</v>
      </c>
      <c r="S394" t="s">
        <v>634</v>
      </c>
      <c r="T394" t="s">
        <v>243</v>
      </c>
      <c r="U394" t="s">
        <v>1188</v>
      </c>
      <c r="V394" t="s">
        <v>1189</v>
      </c>
      <c r="W394">
        <v>402</v>
      </c>
      <c r="X394" t="s">
        <v>636</v>
      </c>
      <c r="Y394" t="s">
        <v>1190</v>
      </c>
      <c r="Z394" t="s">
        <v>1191</v>
      </c>
      <c r="AA394">
        <v>2</v>
      </c>
      <c r="AB394" t="s">
        <v>41</v>
      </c>
      <c r="AC394" t="str">
        <f t="shared" si="79"/>
        <v>2GE</v>
      </c>
      <c r="AD394" s="3">
        <f t="shared" si="83"/>
        <v>330</v>
      </c>
      <c r="AE394" s="3" t="str">
        <f t="shared" si="82"/>
        <v>330 R</v>
      </c>
      <c r="AF394" t="str">
        <f>SUBSTITUTE(SUBSTITUTE(P394,"±",""),"%"," %")</f>
        <v>5 %</v>
      </c>
      <c r="AG394" t="str">
        <f t="shared" si="80"/>
        <v>5.7 V</v>
      </c>
      <c r="AI394" t="str">
        <f>SUBSTITUTE(LEFT(Q394,FIND("W,",Q394)),"W"," W @ 70 C")</f>
        <v>0.1 W @ 70 C</v>
      </c>
      <c r="AJ394" t="str">
        <f>SUBSTITUTE((SUBSTITUTE(T394,"ppm/°C","")),"/ "," to ")</f>
        <v>±200</v>
      </c>
      <c r="AK394" t="str">
        <f>LEFT(V394,FIND(" ",V394)-1)</f>
        <v>0402</v>
      </c>
      <c r="AL394" t="str">
        <f>SUBSTITUTE(SUBSTITUTE(U394,"°C ~ "," to +"),"°C"," C")</f>
        <v>-55 to +155 C</v>
      </c>
      <c r="AM394" s="2" t="str">
        <f t="shared" si="84"/>
        <v>331</v>
      </c>
      <c r="AN394" t="str">
        <f>IF(AC394="1GN","Grade 1","Grade 0")</f>
        <v>Grade 0</v>
      </c>
      <c r="AO394" s="2" t="str">
        <f t="shared" si="85"/>
        <v>330R</v>
      </c>
      <c r="AQ394" t="s">
        <v>5289</v>
      </c>
      <c r="AR394" t="str">
        <f t="shared" si="81"/>
        <v>ERJ2GEJ331X</v>
      </c>
    </row>
    <row r="395" spans="1:44" x14ac:dyDescent="0.3">
      <c r="A395" t="s">
        <v>28</v>
      </c>
      <c r="B395" t="s">
        <v>1182</v>
      </c>
      <c r="C395" t="s">
        <v>1381</v>
      </c>
      <c r="D395" t="s">
        <v>1382</v>
      </c>
      <c r="E395" t="s">
        <v>32</v>
      </c>
      <c r="F395" t="s">
        <v>32</v>
      </c>
      <c r="G395" t="s">
        <v>1383</v>
      </c>
      <c r="H395" s="1">
        <v>216250</v>
      </c>
      <c r="I395">
        <v>0.1</v>
      </c>
      <c r="J395">
        <v>0</v>
      </c>
      <c r="K395">
        <v>1</v>
      </c>
      <c r="L395" t="s">
        <v>34</v>
      </c>
      <c r="M395" t="s">
        <v>1186</v>
      </c>
      <c r="N395" t="s">
        <v>36</v>
      </c>
      <c r="O395" t="s">
        <v>295</v>
      </c>
      <c r="P395" t="s">
        <v>38</v>
      </c>
      <c r="Q395" t="s">
        <v>1187</v>
      </c>
      <c r="R395" t="s">
        <v>40</v>
      </c>
      <c r="S395" t="s">
        <v>634</v>
      </c>
      <c r="T395" t="s">
        <v>243</v>
      </c>
      <c r="U395" t="s">
        <v>1188</v>
      </c>
      <c r="V395" t="s">
        <v>1189</v>
      </c>
      <c r="W395">
        <v>402</v>
      </c>
      <c r="X395" t="s">
        <v>636</v>
      </c>
      <c r="Y395" t="s">
        <v>1190</v>
      </c>
      <c r="Z395" t="s">
        <v>1191</v>
      </c>
      <c r="AA395">
        <v>2</v>
      </c>
      <c r="AB395" t="s">
        <v>41</v>
      </c>
      <c r="AC395" t="str">
        <f t="shared" ref="AC395:AC458" si="86">MID(D395,5,3)</f>
        <v>2GE</v>
      </c>
      <c r="AD395" s="3">
        <f t="shared" si="83"/>
        <v>360</v>
      </c>
      <c r="AE395" s="3" t="str">
        <f t="shared" si="82"/>
        <v>360 R</v>
      </c>
      <c r="AF395" t="str">
        <f>SUBSTITUTE(SUBSTITUTE(P395,"±",""),"%"," %")</f>
        <v>5 %</v>
      </c>
      <c r="AG395" t="str">
        <f t="shared" si="80"/>
        <v>6 V</v>
      </c>
      <c r="AI395" t="str">
        <f>SUBSTITUTE(LEFT(Q395,FIND("W,",Q395)),"W"," W @ 70 C")</f>
        <v>0.1 W @ 70 C</v>
      </c>
      <c r="AJ395" t="str">
        <f>SUBSTITUTE((SUBSTITUTE(T395,"ppm/°C","")),"/ "," to ")</f>
        <v>±200</v>
      </c>
      <c r="AK395" t="str">
        <f>LEFT(V395,FIND(" ",V395)-1)</f>
        <v>0402</v>
      </c>
      <c r="AL395" t="str">
        <f>SUBSTITUTE(SUBSTITUTE(U395,"°C ~ "," to +"),"°C"," C")</f>
        <v>-55 to +155 C</v>
      </c>
      <c r="AM395" s="2" t="str">
        <f t="shared" si="84"/>
        <v>361</v>
      </c>
      <c r="AN395" t="str">
        <f>IF(AC395="1GN","Grade 1","Grade 0")</f>
        <v>Grade 0</v>
      </c>
      <c r="AO395" s="2" t="str">
        <f t="shared" si="85"/>
        <v>360R</v>
      </c>
      <c r="AQ395" t="s">
        <v>5289</v>
      </c>
      <c r="AR395" t="str">
        <f t="shared" si="81"/>
        <v>ERJ2GEJ361X</v>
      </c>
    </row>
    <row r="396" spans="1:44" x14ac:dyDescent="0.3">
      <c r="A396" t="s">
        <v>28</v>
      </c>
      <c r="B396" t="s">
        <v>1182</v>
      </c>
      <c r="C396" t="s">
        <v>1384</v>
      </c>
      <c r="D396" t="s">
        <v>1385</v>
      </c>
      <c r="E396" t="s">
        <v>32</v>
      </c>
      <c r="F396" t="s">
        <v>32</v>
      </c>
      <c r="G396" t="s">
        <v>1383</v>
      </c>
      <c r="H396">
        <v>0</v>
      </c>
      <c r="I396">
        <v>1.66E-3</v>
      </c>
      <c r="J396">
        <v>0</v>
      </c>
      <c r="K396">
        <v>50000</v>
      </c>
      <c r="L396" t="s">
        <v>50</v>
      </c>
      <c r="M396" t="s">
        <v>1186</v>
      </c>
      <c r="N396" t="s">
        <v>36</v>
      </c>
      <c r="O396" t="s">
        <v>295</v>
      </c>
      <c r="P396" t="s">
        <v>38</v>
      </c>
      <c r="Q396" t="s">
        <v>1187</v>
      </c>
      <c r="R396" t="s">
        <v>40</v>
      </c>
      <c r="S396" t="s">
        <v>634</v>
      </c>
      <c r="T396" t="s">
        <v>243</v>
      </c>
      <c r="U396" t="s">
        <v>1188</v>
      </c>
      <c r="V396" t="s">
        <v>1189</v>
      </c>
      <c r="W396">
        <v>402</v>
      </c>
      <c r="X396" t="s">
        <v>636</v>
      </c>
      <c r="Y396" t="s">
        <v>1190</v>
      </c>
      <c r="Z396" t="s">
        <v>1191</v>
      </c>
      <c r="AA396">
        <v>2</v>
      </c>
      <c r="AB396" t="s">
        <v>41</v>
      </c>
      <c r="AC396" t="str">
        <f t="shared" si="86"/>
        <v>2GE</v>
      </c>
      <c r="AD396" s="3">
        <f t="shared" si="83"/>
        <v>360</v>
      </c>
      <c r="AE396" s="3" t="str">
        <f t="shared" si="82"/>
        <v>360 R</v>
      </c>
      <c r="AF396" t="str">
        <f>SUBSTITUTE(SUBSTITUTE(P396,"±",""),"%"," %")</f>
        <v>5 %</v>
      </c>
      <c r="AG396" t="str">
        <f t="shared" si="80"/>
        <v>6 V</v>
      </c>
      <c r="AI396" t="str">
        <f>SUBSTITUTE(LEFT(Q396,FIND("W,",Q396)),"W"," W @ 70 C")</f>
        <v>0.1 W @ 70 C</v>
      </c>
      <c r="AJ396" t="str">
        <f>SUBSTITUTE((SUBSTITUTE(T396,"ppm/°C","")),"/ "," to ")</f>
        <v>±200</v>
      </c>
      <c r="AK396" t="str">
        <f>LEFT(V396,FIND(" ",V396)-1)</f>
        <v>0402</v>
      </c>
      <c r="AL396" t="str">
        <f>SUBSTITUTE(SUBSTITUTE(U396,"°C ~ "," to +"),"°C"," C")</f>
        <v>-55 to +155 C</v>
      </c>
      <c r="AM396" s="2" t="str">
        <f t="shared" si="84"/>
        <v>361</v>
      </c>
      <c r="AN396" t="str">
        <f>IF(AC396="1GN","Grade 1","Grade 0")</f>
        <v>Grade 0</v>
      </c>
      <c r="AO396" s="2" t="str">
        <f t="shared" si="85"/>
        <v>360R</v>
      </c>
      <c r="AQ396" t="s">
        <v>5289</v>
      </c>
      <c r="AR396" t="str">
        <f t="shared" si="81"/>
        <v>ERJ2GEJ391L</v>
      </c>
    </row>
    <row r="397" spans="1:44" x14ac:dyDescent="0.3">
      <c r="A397" t="s">
        <v>28</v>
      </c>
      <c r="B397" t="s">
        <v>1182</v>
      </c>
      <c r="C397" t="s">
        <v>1386</v>
      </c>
      <c r="D397" t="s">
        <v>1387</v>
      </c>
      <c r="E397" t="s">
        <v>32</v>
      </c>
      <c r="F397" t="s">
        <v>32</v>
      </c>
      <c r="G397" t="s">
        <v>1388</v>
      </c>
      <c r="H397" s="1">
        <v>284017</v>
      </c>
      <c r="I397">
        <v>0.1</v>
      </c>
      <c r="J397">
        <v>0</v>
      </c>
      <c r="K397">
        <v>1</v>
      </c>
      <c r="L397" t="s">
        <v>34</v>
      </c>
      <c r="M397" t="s">
        <v>1186</v>
      </c>
      <c r="N397" t="s">
        <v>36</v>
      </c>
      <c r="O397" t="s">
        <v>299</v>
      </c>
      <c r="P397" t="s">
        <v>38</v>
      </c>
      <c r="Q397" t="s">
        <v>1187</v>
      </c>
      <c r="R397" t="s">
        <v>40</v>
      </c>
      <c r="S397" t="s">
        <v>634</v>
      </c>
      <c r="T397" t="s">
        <v>243</v>
      </c>
      <c r="U397" t="s">
        <v>1188</v>
      </c>
      <c r="V397" t="s">
        <v>1189</v>
      </c>
      <c r="W397">
        <v>402</v>
      </c>
      <c r="X397" t="s">
        <v>636</v>
      </c>
      <c r="Y397" t="s">
        <v>1190</v>
      </c>
      <c r="Z397" t="s">
        <v>1191</v>
      </c>
      <c r="AA397">
        <v>2</v>
      </c>
      <c r="AB397" t="s">
        <v>41</v>
      </c>
      <c r="AC397" t="str">
        <f t="shared" si="86"/>
        <v>2GE</v>
      </c>
      <c r="AD397" s="3">
        <f t="shared" si="83"/>
        <v>390</v>
      </c>
      <c r="AE397" s="3" t="str">
        <f t="shared" si="82"/>
        <v>390 R</v>
      </c>
      <c r="AF397" t="str">
        <f>SUBSTITUTE(SUBSTITUTE(P397,"±",""),"%"," %")</f>
        <v>5 %</v>
      </c>
      <c r="AG397" t="str">
        <f t="shared" si="80"/>
        <v>6.2 V</v>
      </c>
      <c r="AI397" t="str">
        <f>SUBSTITUTE(LEFT(Q397,FIND("W,",Q397)),"W"," W @ 70 C")</f>
        <v>0.1 W @ 70 C</v>
      </c>
      <c r="AJ397" t="str">
        <f>SUBSTITUTE((SUBSTITUTE(T397,"ppm/°C","")),"/ "," to ")</f>
        <v>±200</v>
      </c>
      <c r="AK397" t="str">
        <f>LEFT(V397,FIND(" ",V397)-1)</f>
        <v>0402</v>
      </c>
      <c r="AL397" t="str">
        <f>SUBSTITUTE(SUBSTITUTE(U397,"°C ~ "," to +"),"°C"," C")</f>
        <v>-55 to +155 C</v>
      </c>
      <c r="AM397" s="2" t="str">
        <f t="shared" si="84"/>
        <v>391</v>
      </c>
      <c r="AN397" t="str">
        <f>IF(AC397="1GN","Grade 1","Grade 0")</f>
        <v>Grade 0</v>
      </c>
      <c r="AO397" s="2" t="str">
        <f t="shared" si="85"/>
        <v>390R</v>
      </c>
      <c r="AQ397" t="s">
        <v>5289</v>
      </c>
      <c r="AR397" t="str">
        <f t="shared" si="81"/>
        <v>ERJ2GEJ391X</v>
      </c>
    </row>
    <row r="398" spans="1:44" x14ac:dyDescent="0.3">
      <c r="A398" t="s">
        <v>28</v>
      </c>
      <c r="B398" t="s">
        <v>1182</v>
      </c>
      <c r="C398" t="s">
        <v>1389</v>
      </c>
      <c r="D398" t="s">
        <v>1390</v>
      </c>
      <c r="E398" t="s">
        <v>32</v>
      </c>
      <c r="F398" t="s">
        <v>32</v>
      </c>
      <c r="G398" t="s">
        <v>1391</v>
      </c>
      <c r="H398">
        <v>621</v>
      </c>
      <c r="I398">
        <v>0.1</v>
      </c>
      <c r="J398">
        <v>0</v>
      </c>
      <c r="K398">
        <v>1</v>
      </c>
      <c r="L398" t="s">
        <v>34</v>
      </c>
      <c r="M398" t="s">
        <v>1186</v>
      </c>
      <c r="N398" t="s">
        <v>36</v>
      </c>
      <c r="O398" t="s">
        <v>303</v>
      </c>
      <c r="P398" t="s">
        <v>38</v>
      </c>
      <c r="Q398" t="s">
        <v>1187</v>
      </c>
      <c r="R398" t="s">
        <v>40</v>
      </c>
      <c r="S398" t="s">
        <v>634</v>
      </c>
      <c r="T398" t="s">
        <v>243</v>
      </c>
      <c r="U398" t="s">
        <v>1188</v>
      </c>
      <c r="V398" t="s">
        <v>1189</v>
      </c>
      <c r="W398">
        <v>402</v>
      </c>
      <c r="X398" t="s">
        <v>636</v>
      </c>
      <c r="Y398" t="s">
        <v>1190</v>
      </c>
      <c r="Z398" t="s">
        <v>1191</v>
      </c>
      <c r="AA398">
        <v>2</v>
      </c>
      <c r="AB398" t="s">
        <v>41</v>
      </c>
      <c r="AC398" t="str">
        <f t="shared" si="86"/>
        <v>2GE</v>
      </c>
      <c r="AD398" s="3">
        <f t="shared" si="83"/>
        <v>430</v>
      </c>
      <c r="AE398" s="3" t="str">
        <f t="shared" si="82"/>
        <v>430 R</v>
      </c>
      <c r="AF398" t="str">
        <f>SUBSTITUTE(SUBSTITUTE(P398,"±",""),"%"," %")</f>
        <v>5 %</v>
      </c>
      <c r="AG398" t="str">
        <f t="shared" si="80"/>
        <v>6.6 V</v>
      </c>
      <c r="AI398" t="str">
        <f>SUBSTITUTE(LEFT(Q398,FIND("W,",Q398)),"W"," W @ 70 C")</f>
        <v>0.1 W @ 70 C</v>
      </c>
      <c r="AJ398" t="str">
        <f>SUBSTITUTE((SUBSTITUTE(T398,"ppm/°C","")),"/ "," to ")</f>
        <v>±200</v>
      </c>
      <c r="AK398" t="str">
        <f>LEFT(V398,FIND(" ",V398)-1)</f>
        <v>0402</v>
      </c>
      <c r="AL398" t="str">
        <f>SUBSTITUTE(SUBSTITUTE(U398,"°C ~ "," to +"),"°C"," C")</f>
        <v>-55 to +155 C</v>
      </c>
      <c r="AM398" s="2" t="str">
        <f t="shared" si="84"/>
        <v>431</v>
      </c>
      <c r="AN398" t="str">
        <f>IF(AC398="1GN","Grade 1","Grade 0")</f>
        <v>Grade 0</v>
      </c>
      <c r="AO398" s="2" t="str">
        <f t="shared" si="85"/>
        <v>430R</v>
      </c>
      <c r="AQ398" t="s">
        <v>5289</v>
      </c>
      <c r="AR398" t="str">
        <f t="shared" si="81"/>
        <v>ERJ2GEJ431X</v>
      </c>
    </row>
    <row r="399" spans="1:44" x14ac:dyDescent="0.3">
      <c r="A399" t="s">
        <v>28</v>
      </c>
      <c r="B399" t="s">
        <v>1182</v>
      </c>
      <c r="C399" t="s">
        <v>1392</v>
      </c>
      <c r="D399" t="s">
        <v>1393</v>
      </c>
      <c r="E399" t="s">
        <v>32</v>
      </c>
      <c r="F399" t="s">
        <v>32</v>
      </c>
      <c r="G399" t="s">
        <v>1394</v>
      </c>
      <c r="H399" s="1">
        <v>13740</v>
      </c>
      <c r="I399">
        <v>0.1</v>
      </c>
      <c r="J399">
        <v>0</v>
      </c>
      <c r="K399">
        <v>1</v>
      </c>
      <c r="L399" t="s">
        <v>34</v>
      </c>
      <c r="M399" t="s">
        <v>1186</v>
      </c>
      <c r="N399" t="s">
        <v>36</v>
      </c>
      <c r="O399" t="s">
        <v>307</v>
      </c>
      <c r="P399" t="s">
        <v>38</v>
      </c>
      <c r="Q399" t="s">
        <v>1187</v>
      </c>
      <c r="R399" t="s">
        <v>40</v>
      </c>
      <c r="S399" t="s">
        <v>634</v>
      </c>
      <c r="T399" t="s">
        <v>243</v>
      </c>
      <c r="U399" t="s">
        <v>1188</v>
      </c>
      <c r="V399" t="s">
        <v>1189</v>
      </c>
      <c r="W399">
        <v>402</v>
      </c>
      <c r="X399" t="s">
        <v>636</v>
      </c>
      <c r="Y399" t="s">
        <v>1190</v>
      </c>
      <c r="Z399" t="s">
        <v>1191</v>
      </c>
      <c r="AA399">
        <v>2</v>
      </c>
      <c r="AB399" t="s">
        <v>41</v>
      </c>
      <c r="AC399" t="str">
        <f t="shared" si="86"/>
        <v>2GE</v>
      </c>
      <c r="AD399" s="3">
        <f t="shared" si="83"/>
        <v>470</v>
      </c>
      <c r="AE399" s="3" t="str">
        <f t="shared" si="82"/>
        <v>470 R</v>
      </c>
      <c r="AF399" t="str">
        <f>SUBSTITUTE(SUBSTITUTE(P399,"±",""),"%"," %")</f>
        <v>5 %</v>
      </c>
      <c r="AG399" t="str">
        <f t="shared" si="80"/>
        <v>6.9 V</v>
      </c>
      <c r="AI399" t="str">
        <f>SUBSTITUTE(LEFT(Q399,FIND("W,",Q399)),"W"," W @ 70 C")</f>
        <v>0.1 W @ 70 C</v>
      </c>
      <c r="AJ399" t="str">
        <f>SUBSTITUTE((SUBSTITUTE(T399,"ppm/°C","")),"/ "," to ")</f>
        <v>±200</v>
      </c>
      <c r="AK399" t="str">
        <f>LEFT(V399,FIND(" ",V399)-1)</f>
        <v>0402</v>
      </c>
      <c r="AL399" t="str">
        <f>SUBSTITUTE(SUBSTITUTE(U399,"°C ~ "," to +"),"°C"," C")</f>
        <v>-55 to +155 C</v>
      </c>
      <c r="AM399" s="2" t="str">
        <f t="shared" si="84"/>
        <v>471</v>
      </c>
      <c r="AN399" t="str">
        <f>IF(AC399="1GN","Grade 1","Grade 0")</f>
        <v>Grade 0</v>
      </c>
      <c r="AO399" s="2" t="str">
        <f t="shared" si="85"/>
        <v>470R</v>
      </c>
      <c r="AQ399" t="s">
        <v>5289</v>
      </c>
      <c r="AR399" t="str">
        <f t="shared" si="81"/>
        <v>ERJ2GEJ471X</v>
      </c>
    </row>
    <row r="400" spans="1:44" x14ac:dyDescent="0.3">
      <c r="A400" t="s">
        <v>28</v>
      </c>
      <c r="B400" t="s">
        <v>1182</v>
      </c>
      <c r="C400" t="s">
        <v>1395</v>
      </c>
      <c r="D400" t="s">
        <v>1396</v>
      </c>
      <c r="E400" t="s">
        <v>32</v>
      </c>
      <c r="F400" t="s">
        <v>32</v>
      </c>
      <c r="G400" t="s">
        <v>1397</v>
      </c>
      <c r="H400">
        <v>0</v>
      </c>
      <c r="I400">
        <v>2.49E-3</v>
      </c>
      <c r="J400">
        <v>0</v>
      </c>
      <c r="K400">
        <v>50000</v>
      </c>
      <c r="L400" t="s">
        <v>50</v>
      </c>
      <c r="M400" t="s">
        <v>1186</v>
      </c>
      <c r="N400" t="s">
        <v>36</v>
      </c>
      <c r="O400" t="s">
        <v>1398</v>
      </c>
      <c r="P400" t="s">
        <v>38</v>
      </c>
      <c r="Q400" t="s">
        <v>1187</v>
      </c>
      <c r="R400" t="s">
        <v>40</v>
      </c>
      <c r="S400" t="s">
        <v>634</v>
      </c>
      <c r="T400" t="s">
        <v>243</v>
      </c>
      <c r="U400" t="s">
        <v>1188</v>
      </c>
      <c r="V400" t="s">
        <v>1189</v>
      </c>
      <c r="W400">
        <v>402</v>
      </c>
      <c r="X400" t="s">
        <v>636</v>
      </c>
      <c r="Y400" t="s">
        <v>1190</v>
      </c>
      <c r="Z400" t="s">
        <v>1191</v>
      </c>
      <c r="AA400">
        <v>2</v>
      </c>
      <c r="AB400" t="s">
        <v>41</v>
      </c>
      <c r="AC400" t="str">
        <f t="shared" si="86"/>
        <v>2GE</v>
      </c>
      <c r="AD400" s="3">
        <f t="shared" si="83"/>
        <v>500</v>
      </c>
      <c r="AE400" s="3" t="str">
        <f t="shared" si="82"/>
        <v>500 R</v>
      </c>
      <c r="AF400" t="str">
        <f>SUBSTITUTE(SUBSTITUTE(P400,"±",""),"%"," %")</f>
        <v>5 %</v>
      </c>
      <c r="AG400" t="str">
        <f t="shared" si="80"/>
        <v>7.1 V</v>
      </c>
      <c r="AI400" t="str">
        <f>SUBSTITUTE(LEFT(Q400,FIND("W,",Q400)),"W"," W @ 70 C")</f>
        <v>0.1 W @ 70 C</v>
      </c>
      <c r="AJ400" t="str">
        <f>SUBSTITUTE((SUBSTITUTE(T400,"ppm/°C","")),"/ "," to ")</f>
        <v>±200</v>
      </c>
      <c r="AK400" t="str">
        <f>LEFT(V400,FIND(" ",V400)-1)</f>
        <v>0402</v>
      </c>
      <c r="AL400" t="str">
        <f>SUBSTITUTE(SUBSTITUTE(U400,"°C ~ "," to +"),"°C"," C")</f>
        <v>-55 to +155 C</v>
      </c>
      <c r="AM400" s="2" t="str">
        <f t="shared" si="84"/>
        <v>501</v>
      </c>
      <c r="AN400" t="str">
        <f>IF(AC400="1GN","Grade 1","Grade 0")</f>
        <v>Grade 0</v>
      </c>
      <c r="AO400" s="2" t="str">
        <f t="shared" si="85"/>
        <v>500R</v>
      </c>
      <c r="AQ400" t="s">
        <v>5289</v>
      </c>
      <c r="AR400" t="str">
        <f t="shared" si="81"/>
        <v>ERJ2GEJ501X</v>
      </c>
    </row>
    <row r="401" spans="1:44" x14ac:dyDescent="0.3">
      <c r="A401" t="s">
        <v>28</v>
      </c>
      <c r="B401" t="s">
        <v>1182</v>
      </c>
      <c r="C401" t="s">
        <v>1399</v>
      </c>
      <c r="D401" t="s">
        <v>1400</v>
      </c>
      <c r="E401" t="s">
        <v>32</v>
      </c>
      <c r="F401" t="s">
        <v>32</v>
      </c>
      <c r="G401" t="s">
        <v>1401</v>
      </c>
      <c r="H401" s="1">
        <v>79931</v>
      </c>
      <c r="I401">
        <v>0.1</v>
      </c>
      <c r="J401">
        <v>0</v>
      </c>
      <c r="K401">
        <v>1</v>
      </c>
      <c r="L401" t="s">
        <v>34</v>
      </c>
      <c r="M401" t="s">
        <v>1186</v>
      </c>
      <c r="N401" t="s">
        <v>36</v>
      </c>
      <c r="O401" t="s">
        <v>311</v>
      </c>
      <c r="P401" t="s">
        <v>38</v>
      </c>
      <c r="Q401" t="s">
        <v>1187</v>
      </c>
      <c r="R401" t="s">
        <v>40</v>
      </c>
      <c r="S401" t="s">
        <v>634</v>
      </c>
      <c r="T401" t="s">
        <v>243</v>
      </c>
      <c r="U401" t="s">
        <v>1188</v>
      </c>
      <c r="V401" t="s">
        <v>1189</v>
      </c>
      <c r="W401">
        <v>402</v>
      </c>
      <c r="X401" t="s">
        <v>636</v>
      </c>
      <c r="Y401" t="s">
        <v>1190</v>
      </c>
      <c r="Z401" t="s">
        <v>1191</v>
      </c>
      <c r="AA401">
        <v>2</v>
      </c>
      <c r="AB401" t="s">
        <v>41</v>
      </c>
      <c r="AC401" t="str">
        <f t="shared" si="86"/>
        <v>2GE</v>
      </c>
      <c r="AD401" s="3">
        <f t="shared" si="83"/>
        <v>510</v>
      </c>
      <c r="AE401" s="3" t="str">
        <f t="shared" si="82"/>
        <v>510 R</v>
      </c>
      <c r="AF401" t="str">
        <f>SUBSTITUTE(SUBSTITUTE(P401,"±",""),"%"," %")</f>
        <v>5 %</v>
      </c>
      <c r="AG401" t="str">
        <f t="shared" si="80"/>
        <v>7.1 V</v>
      </c>
      <c r="AI401" t="str">
        <f>SUBSTITUTE(LEFT(Q401,FIND("W,",Q401)),"W"," W @ 70 C")</f>
        <v>0.1 W @ 70 C</v>
      </c>
      <c r="AJ401" t="str">
        <f>SUBSTITUTE((SUBSTITUTE(T401,"ppm/°C","")),"/ "," to ")</f>
        <v>±200</v>
      </c>
      <c r="AK401" t="str">
        <f>LEFT(V401,FIND(" ",V401)-1)</f>
        <v>0402</v>
      </c>
      <c r="AL401" t="str">
        <f>SUBSTITUTE(SUBSTITUTE(U401,"°C ~ "," to +"),"°C"," C")</f>
        <v>-55 to +155 C</v>
      </c>
      <c r="AM401" s="2" t="str">
        <f t="shared" si="84"/>
        <v>511</v>
      </c>
      <c r="AN401" t="str">
        <f>IF(AC401="1GN","Grade 1","Grade 0")</f>
        <v>Grade 0</v>
      </c>
      <c r="AO401" s="2" t="str">
        <f t="shared" si="85"/>
        <v>510R</v>
      </c>
      <c r="AQ401" t="s">
        <v>5289</v>
      </c>
      <c r="AR401" t="str">
        <f t="shared" si="81"/>
        <v>ERJ2GEJ511X</v>
      </c>
    </row>
    <row r="402" spans="1:44" x14ac:dyDescent="0.3">
      <c r="A402" t="s">
        <v>28</v>
      </c>
      <c r="B402" t="s">
        <v>1182</v>
      </c>
      <c r="C402" t="s">
        <v>1402</v>
      </c>
      <c r="D402" t="s">
        <v>1403</v>
      </c>
      <c r="E402" t="s">
        <v>32</v>
      </c>
      <c r="F402" t="s">
        <v>32</v>
      </c>
      <c r="G402" t="s">
        <v>1404</v>
      </c>
      <c r="H402" s="1">
        <v>124785</v>
      </c>
      <c r="I402">
        <v>0.1</v>
      </c>
      <c r="J402">
        <v>0</v>
      </c>
      <c r="K402">
        <v>1</v>
      </c>
      <c r="L402" t="s">
        <v>34</v>
      </c>
      <c r="M402" t="s">
        <v>1186</v>
      </c>
      <c r="N402" t="s">
        <v>36</v>
      </c>
      <c r="O402" t="s">
        <v>315</v>
      </c>
      <c r="P402" t="s">
        <v>38</v>
      </c>
      <c r="Q402" t="s">
        <v>1187</v>
      </c>
      <c r="R402" t="s">
        <v>40</v>
      </c>
      <c r="S402" t="s">
        <v>634</v>
      </c>
      <c r="T402" t="s">
        <v>243</v>
      </c>
      <c r="U402" t="s">
        <v>1188</v>
      </c>
      <c r="V402" t="s">
        <v>1189</v>
      </c>
      <c r="W402">
        <v>402</v>
      </c>
      <c r="X402" t="s">
        <v>636</v>
      </c>
      <c r="Y402" t="s">
        <v>1190</v>
      </c>
      <c r="Z402" t="s">
        <v>1191</v>
      </c>
      <c r="AA402">
        <v>2</v>
      </c>
      <c r="AB402" t="s">
        <v>41</v>
      </c>
      <c r="AC402" t="str">
        <f t="shared" si="86"/>
        <v>2GE</v>
      </c>
      <c r="AD402" s="3">
        <f t="shared" si="83"/>
        <v>560</v>
      </c>
      <c r="AE402" s="3" t="str">
        <f t="shared" si="82"/>
        <v>560 R</v>
      </c>
      <c r="AF402" t="str">
        <f>SUBSTITUTE(SUBSTITUTE(P402,"±",""),"%"," %")</f>
        <v>5 %</v>
      </c>
      <c r="AG402" t="str">
        <f t="shared" si="80"/>
        <v>7.5 V</v>
      </c>
      <c r="AI402" t="str">
        <f>SUBSTITUTE(LEFT(Q402,FIND("W,",Q402)),"W"," W @ 70 C")</f>
        <v>0.1 W @ 70 C</v>
      </c>
      <c r="AJ402" t="str">
        <f>SUBSTITUTE((SUBSTITUTE(T402,"ppm/°C","")),"/ "," to ")</f>
        <v>±200</v>
      </c>
      <c r="AK402" t="str">
        <f>LEFT(V402,FIND(" ",V402)-1)</f>
        <v>0402</v>
      </c>
      <c r="AL402" t="str">
        <f>SUBSTITUTE(SUBSTITUTE(U402,"°C ~ "," to +"),"°C"," C")</f>
        <v>-55 to +155 C</v>
      </c>
      <c r="AM402" s="2" t="str">
        <f t="shared" si="84"/>
        <v>561</v>
      </c>
      <c r="AN402" t="str">
        <f>IF(AC402="1GN","Grade 1","Grade 0")</f>
        <v>Grade 0</v>
      </c>
      <c r="AO402" s="2" t="str">
        <f t="shared" si="85"/>
        <v>560R</v>
      </c>
      <c r="AQ402" t="s">
        <v>5289</v>
      </c>
      <c r="AR402" t="str">
        <f t="shared" si="81"/>
        <v>ERJ2GEJ561X</v>
      </c>
    </row>
    <row r="403" spans="1:44" x14ac:dyDescent="0.3">
      <c r="A403" t="s">
        <v>28</v>
      </c>
      <c r="B403" t="s">
        <v>1182</v>
      </c>
      <c r="C403" t="s">
        <v>1405</v>
      </c>
      <c r="D403" t="s">
        <v>1406</v>
      </c>
      <c r="E403" t="s">
        <v>32</v>
      </c>
      <c r="F403" t="s">
        <v>32</v>
      </c>
      <c r="G403" t="s">
        <v>1407</v>
      </c>
      <c r="H403" s="1">
        <v>148837</v>
      </c>
      <c r="I403">
        <v>0.1</v>
      </c>
      <c r="J403">
        <v>0</v>
      </c>
      <c r="K403">
        <v>1</v>
      </c>
      <c r="L403" t="s">
        <v>34</v>
      </c>
      <c r="M403" t="s">
        <v>1186</v>
      </c>
      <c r="N403" t="s">
        <v>36</v>
      </c>
      <c r="O403" t="s">
        <v>319</v>
      </c>
      <c r="P403" t="s">
        <v>38</v>
      </c>
      <c r="Q403" t="s">
        <v>1187</v>
      </c>
      <c r="R403" t="s">
        <v>40</v>
      </c>
      <c r="S403" t="s">
        <v>634</v>
      </c>
      <c r="T403" t="s">
        <v>243</v>
      </c>
      <c r="U403" t="s">
        <v>1188</v>
      </c>
      <c r="V403" t="s">
        <v>1189</v>
      </c>
      <c r="W403">
        <v>402</v>
      </c>
      <c r="X403" t="s">
        <v>636</v>
      </c>
      <c r="Y403" t="s">
        <v>1190</v>
      </c>
      <c r="Z403" t="s">
        <v>1191</v>
      </c>
      <c r="AA403">
        <v>2</v>
      </c>
      <c r="AB403" t="s">
        <v>41</v>
      </c>
      <c r="AC403" t="str">
        <f t="shared" si="86"/>
        <v>2GE</v>
      </c>
      <c r="AD403" s="3">
        <f t="shared" si="83"/>
        <v>620</v>
      </c>
      <c r="AE403" s="3" t="str">
        <f t="shared" si="82"/>
        <v>620 R</v>
      </c>
      <c r="AF403" t="str">
        <f>SUBSTITUTE(SUBSTITUTE(P403,"±",""),"%"," %")</f>
        <v>5 %</v>
      </c>
      <c r="AG403" t="str">
        <f t="shared" si="80"/>
        <v>7.9 V</v>
      </c>
      <c r="AI403" t="str">
        <f>SUBSTITUTE(LEFT(Q403,FIND("W,",Q403)),"W"," W @ 70 C")</f>
        <v>0.1 W @ 70 C</v>
      </c>
      <c r="AJ403" t="str">
        <f>SUBSTITUTE((SUBSTITUTE(T403,"ppm/°C","")),"/ "," to ")</f>
        <v>±200</v>
      </c>
      <c r="AK403" t="str">
        <f>LEFT(V403,FIND(" ",V403)-1)</f>
        <v>0402</v>
      </c>
      <c r="AL403" t="str">
        <f>SUBSTITUTE(SUBSTITUTE(U403,"°C ~ "," to +"),"°C"," C")</f>
        <v>-55 to +155 C</v>
      </c>
      <c r="AM403" s="2" t="str">
        <f t="shared" si="84"/>
        <v>621</v>
      </c>
      <c r="AN403" t="str">
        <f>IF(AC403="1GN","Grade 1","Grade 0")</f>
        <v>Grade 0</v>
      </c>
      <c r="AO403" s="2" t="str">
        <f t="shared" si="85"/>
        <v>620R</v>
      </c>
      <c r="AQ403" t="s">
        <v>5289</v>
      </c>
      <c r="AR403" t="str">
        <f t="shared" si="81"/>
        <v>ERJ2GEJ621X</v>
      </c>
    </row>
    <row r="404" spans="1:44" x14ac:dyDescent="0.3">
      <c r="A404" t="s">
        <v>28</v>
      </c>
      <c r="B404" t="s">
        <v>1182</v>
      </c>
      <c r="C404" t="s">
        <v>1408</v>
      </c>
      <c r="D404" t="s">
        <v>1409</v>
      </c>
      <c r="E404" t="s">
        <v>32</v>
      </c>
      <c r="F404" t="s">
        <v>32</v>
      </c>
      <c r="G404" t="s">
        <v>1410</v>
      </c>
      <c r="H404" s="1">
        <v>425825</v>
      </c>
      <c r="I404">
        <v>0.1</v>
      </c>
      <c r="J404">
        <v>0</v>
      </c>
      <c r="K404">
        <v>1</v>
      </c>
      <c r="L404" t="s">
        <v>34</v>
      </c>
      <c r="M404" t="s">
        <v>1186</v>
      </c>
      <c r="N404" t="s">
        <v>36</v>
      </c>
      <c r="O404" t="s">
        <v>323</v>
      </c>
      <c r="P404" t="s">
        <v>38</v>
      </c>
      <c r="Q404" t="s">
        <v>1187</v>
      </c>
      <c r="R404" t="s">
        <v>40</v>
      </c>
      <c r="S404" t="s">
        <v>634</v>
      </c>
      <c r="T404" t="s">
        <v>243</v>
      </c>
      <c r="U404" t="s">
        <v>1188</v>
      </c>
      <c r="V404" t="s">
        <v>1189</v>
      </c>
      <c r="W404">
        <v>402</v>
      </c>
      <c r="X404" t="s">
        <v>636</v>
      </c>
      <c r="Y404" t="s">
        <v>1190</v>
      </c>
      <c r="Z404" t="s">
        <v>1191</v>
      </c>
      <c r="AA404">
        <v>2</v>
      </c>
      <c r="AB404" t="s">
        <v>41</v>
      </c>
      <c r="AC404" t="str">
        <f t="shared" si="86"/>
        <v>2GE</v>
      </c>
      <c r="AD404" s="3">
        <f t="shared" si="83"/>
        <v>680</v>
      </c>
      <c r="AE404" s="3" t="str">
        <f t="shared" si="82"/>
        <v>680 R</v>
      </c>
      <c r="AF404" t="str">
        <f>SUBSTITUTE(SUBSTITUTE(P404,"±",""),"%"," %")</f>
        <v>5 %</v>
      </c>
      <c r="AG404" t="str">
        <f t="shared" si="80"/>
        <v>8.2 V</v>
      </c>
      <c r="AI404" t="str">
        <f>SUBSTITUTE(LEFT(Q404,FIND("W,",Q404)),"W"," W @ 70 C")</f>
        <v>0.1 W @ 70 C</v>
      </c>
      <c r="AJ404" t="str">
        <f>SUBSTITUTE((SUBSTITUTE(T404,"ppm/°C","")),"/ "," to ")</f>
        <v>±200</v>
      </c>
      <c r="AK404" t="str">
        <f>LEFT(V404,FIND(" ",V404)-1)</f>
        <v>0402</v>
      </c>
      <c r="AL404" t="str">
        <f>SUBSTITUTE(SUBSTITUTE(U404,"°C ~ "," to +"),"°C"," C")</f>
        <v>-55 to +155 C</v>
      </c>
      <c r="AM404" s="2" t="str">
        <f t="shared" si="84"/>
        <v>681</v>
      </c>
      <c r="AN404" t="str">
        <f>IF(AC404="1GN","Grade 1","Grade 0")</f>
        <v>Grade 0</v>
      </c>
      <c r="AO404" s="2" t="str">
        <f t="shared" si="85"/>
        <v>680R</v>
      </c>
      <c r="AQ404" t="s">
        <v>5289</v>
      </c>
      <c r="AR404" t="str">
        <f t="shared" si="81"/>
        <v>ERJ2GEJ681X</v>
      </c>
    </row>
    <row r="405" spans="1:44" x14ac:dyDescent="0.3">
      <c r="A405" t="s">
        <v>28</v>
      </c>
      <c r="B405" t="s">
        <v>1182</v>
      </c>
      <c r="C405" t="s">
        <v>1411</v>
      </c>
      <c r="D405" t="s">
        <v>1412</v>
      </c>
      <c r="E405" t="s">
        <v>32</v>
      </c>
      <c r="F405" t="s">
        <v>32</v>
      </c>
      <c r="G405" t="s">
        <v>1413</v>
      </c>
      <c r="H405" s="1">
        <v>296830</v>
      </c>
      <c r="I405">
        <v>0.1</v>
      </c>
      <c r="J405">
        <v>0</v>
      </c>
      <c r="K405">
        <v>1</v>
      </c>
      <c r="L405" t="s">
        <v>34</v>
      </c>
      <c r="M405" t="s">
        <v>1186</v>
      </c>
      <c r="N405" t="s">
        <v>36</v>
      </c>
      <c r="O405" t="s">
        <v>327</v>
      </c>
      <c r="P405" t="s">
        <v>38</v>
      </c>
      <c r="Q405" t="s">
        <v>1187</v>
      </c>
      <c r="R405" t="s">
        <v>40</v>
      </c>
      <c r="S405" t="s">
        <v>634</v>
      </c>
      <c r="T405" t="s">
        <v>243</v>
      </c>
      <c r="U405" t="s">
        <v>1188</v>
      </c>
      <c r="V405" t="s">
        <v>1189</v>
      </c>
      <c r="W405">
        <v>402</v>
      </c>
      <c r="X405" t="s">
        <v>636</v>
      </c>
      <c r="Y405" t="s">
        <v>1190</v>
      </c>
      <c r="Z405" t="s">
        <v>1191</v>
      </c>
      <c r="AA405">
        <v>2</v>
      </c>
      <c r="AB405" t="s">
        <v>41</v>
      </c>
      <c r="AC405" t="str">
        <f t="shared" si="86"/>
        <v>2GE</v>
      </c>
      <c r="AD405" s="3">
        <f t="shared" si="83"/>
        <v>750</v>
      </c>
      <c r="AE405" s="3" t="str">
        <f t="shared" si="82"/>
        <v>750 R</v>
      </c>
      <c r="AF405" t="str">
        <f>SUBSTITUTE(SUBSTITUTE(P405,"±",""),"%"," %")</f>
        <v>5 %</v>
      </c>
      <c r="AG405" t="str">
        <f t="shared" si="80"/>
        <v>8.7 V</v>
      </c>
      <c r="AI405" t="str">
        <f>SUBSTITUTE(LEFT(Q405,FIND("W,",Q405)),"W"," W @ 70 C")</f>
        <v>0.1 W @ 70 C</v>
      </c>
      <c r="AJ405" t="str">
        <f>SUBSTITUTE((SUBSTITUTE(T405,"ppm/°C","")),"/ "," to ")</f>
        <v>±200</v>
      </c>
      <c r="AK405" t="str">
        <f>LEFT(V405,FIND(" ",V405)-1)</f>
        <v>0402</v>
      </c>
      <c r="AL405" t="str">
        <f>SUBSTITUTE(SUBSTITUTE(U405,"°C ~ "," to +"),"°C"," C")</f>
        <v>-55 to +155 C</v>
      </c>
      <c r="AM405" s="2" t="str">
        <f t="shared" si="84"/>
        <v>751</v>
      </c>
      <c r="AN405" t="str">
        <f>IF(AC405="1GN","Grade 1","Grade 0")</f>
        <v>Grade 0</v>
      </c>
      <c r="AO405" s="2" t="str">
        <f t="shared" si="85"/>
        <v>750R</v>
      </c>
      <c r="AQ405" t="s">
        <v>5289</v>
      </c>
      <c r="AR405" t="str">
        <f t="shared" si="81"/>
        <v>ERJ2GEJ751X</v>
      </c>
    </row>
    <row r="406" spans="1:44" x14ac:dyDescent="0.3">
      <c r="A406" t="s">
        <v>28</v>
      </c>
      <c r="B406" t="s">
        <v>1182</v>
      </c>
      <c r="C406" t="s">
        <v>1414</v>
      </c>
      <c r="D406" t="s">
        <v>1415</v>
      </c>
      <c r="E406" t="s">
        <v>32</v>
      </c>
      <c r="F406" t="s">
        <v>32</v>
      </c>
      <c r="G406" t="s">
        <v>1416</v>
      </c>
      <c r="H406">
        <v>0</v>
      </c>
      <c r="I406">
        <v>0.1</v>
      </c>
      <c r="J406">
        <v>0</v>
      </c>
      <c r="K406">
        <v>1</v>
      </c>
      <c r="L406" t="s">
        <v>34</v>
      </c>
      <c r="M406" t="s">
        <v>1186</v>
      </c>
      <c r="N406" t="s">
        <v>36</v>
      </c>
      <c r="O406" t="s">
        <v>331</v>
      </c>
      <c r="P406" t="s">
        <v>38</v>
      </c>
      <c r="Q406" t="s">
        <v>1187</v>
      </c>
      <c r="R406" t="s">
        <v>40</v>
      </c>
      <c r="S406" t="s">
        <v>634</v>
      </c>
      <c r="T406" t="s">
        <v>243</v>
      </c>
      <c r="U406" t="s">
        <v>1188</v>
      </c>
      <c r="V406" t="s">
        <v>1189</v>
      </c>
      <c r="W406">
        <v>402</v>
      </c>
      <c r="X406" t="s">
        <v>636</v>
      </c>
      <c r="Y406" t="s">
        <v>1190</v>
      </c>
      <c r="Z406" t="s">
        <v>1191</v>
      </c>
      <c r="AA406">
        <v>2</v>
      </c>
      <c r="AB406" t="s">
        <v>41</v>
      </c>
      <c r="AC406" t="str">
        <f t="shared" si="86"/>
        <v>2GE</v>
      </c>
      <c r="AD406" s="3">
        <f t="shared" si="83"/>
        <v>820</v>
      </c>
      <c r="AE406" s="3" t="str">
        <f t="shared" si="82"/>
        <v>820 R</v>
      </c>
      <c r="AF406" t="str">
        <f>SUBSTITUTE(SUBSTITUTE(P406,"±",""),"%"," %")</f>
        <v>5 %</v>
      </c>
      <c r="AG406" t="str">
        <f t="shared" si="80"/>
        <v>9.1 V</v>
      </c>
      <c r="AI406" t="str">
        <f>SUBSTITUTE(LEFT(Q406,FIND("W,",Q406)),"W"," W @ 70 C")</f>
        <v>0.1 W @ 70 C</v>
      </c>
      <c r="AJ406" t="str">
        <f>SUBSTITUTE((SUBSTITUTE(T406,"ppm/°C","")),"/ "," to ")</f>
        <v>±200</v>
      </c>
      <c r="AK406" t="str">
        <f>LEFT(V406,FIND(" ",V406)-1)</f>
        <v>0402</v>
      </c>
      <c r="AL406" t="str">
        <f>SUBSTITUTE(SUBSTITUTE(U406,"°C ~ "," to +"),"°C"," C")</f>
        <v>-55 to +155 C</v>
      </c>
      <c r="AM406" s="2" t="str">
        <f t="shared" si="84"/>
        <v>821</v>
      </c>
      <c r="AN406" t="str">
        <f>IF(AC406="1GN","Grade 1","Grade 0")</f>
        <v>Grade 0</v>
      </c>
      <c r="AO406" s="2" t="str">
        <f t="shared" si="85"/>
        <v>820R</v>
      </c>
      <c r="AQ406" t="s">
        <v>5289</v>
      </c>
      <c r="AR406" t="str">
        <f t="shared" si="81"/>
        <v>ERJ2GEJ821X</v>
      </c>
    </row>
    <row r="407" spans="1:44" x14ac:dyDescent="0.3">
      <c r="A407" t="s">
        <v>28</v>
      </c>
      <c r="B407" t="s">
        <v>1182</v>
      </c>
      <c r="C407" t="s">
        <v>1417</v>
      </c>
      <c r="D407" t="s">
        <v>1418</v>
      </c>
      <c r="E407" t="s">
        <v>32</v>
      </c>
      <c r="F407" t="s">
        <v>32</v>
      </c>
      <c r="G407" t="s">
        <v>1419</v>
      </c>
      <c r="H407">
        <v>0</v>
      </c>
      <c r="I407">
        <v>0.1</v>
      </c>
      <c r="J407">
        <v>0</v>
      </c>
      <c r="K407">
        <v>1</v>
      </c>
      <c r="L407" t="s">
        <v>34</v>
      </c>
      <c r="M407" t="s">
        <v>1186</v>
      </c>
      <c r="N407" t="s">
        <v>36</v>
      </c>
      <c r="O407" t="s">
        <v>335</v>
      </c>
      <c r="P407" t="s">
        <v>38</v>
      </c>
      <c r="Q407" t="s">
        <v>1187</v>
      </c>
      <c r="R407" t="s">
        <v>40</v>
      </c>
      <c r="S407" t="s">
        <v>634</v>
      </c>
      <c r="T407" t="s">
        <v>243</v>
      </c>
      <c r="U407" t="s">
        <v>1188</v>
      </c>
      <c r="V407" t="s">
        <v>1189</v>
      </c>
      <c r="W407">
        <v>402</v>
      </c>
      <c r="X407" t="s">
        <v>636</v>
      </c>
      <c r="Y407" t="s">
        <v>1190</v>
      </c>
      <c r="Z407" t="s">
        <v>1191</v>
      </c>
      <c r="AA407">
        <v>2</v>
      </c>
      <c r="AB407" t="s">
        <v>41</v>
      </c>
      <c r="AC407" t="str">
        <f t="shared" si="86"/>
        <v>2GE</v>
      </c>
      <c r="AD407" s="3">
        <f t="shared" si="83"/>
        <v>910</v>
      </c>
      <c r="AE407" s="3" t="str">
        <f t="shared" si="82"/>
        <v>910 R</v>
      </c>
      <c r="AF407" t="str">
        <f>SUBSTITUTE(SUBSTITUTE(P407,"±",""),"%"," %")</f>
        <v>5 %</v>
      </c>
      <c r="AG407" t="str">
        <f t="shared" si="80"/>
        <v>9.5 V</v>
      </c>
      <c r="AI407" t="str">
        <f>SUBSTITUTE(LEFT(Q407,FIND("W,",Q407)),"W"," W @ 70 C")</f>
        <v>0.1 W @ 70 C</v>
      </c>
      <c r="AJ407" t="str">
        <f>SUBSTITUTE((SUBSTITUTE(T407,"ppm/°C","")),"/ "," to ")</f>
        <v>±200</v>
      </c>
      <c r="AK407" t="str">
        <f>LEFT(V407,FIND(" ",V407)-1)</f>
        <v>0402</v>
      </c>
      <c r="AL407" t="str">
        <f>SUBSTITUTE(SUBSTITUTE(U407,"°C ~ "," to +"),"°C"," C")</f>
        <v>-55 to +155 C</v>
      </c>
      <c r="AM407" s="2" t="str">
        <f t="shared" si="84"/>
        <v>911</v>
      </c>
      <c r="AN407" t="str">
        <f>IF(AC407="1GN","Grade 1","Grade 0")</f>
        <v>Grade 0</v>
      </c>
      <c r="AO407" s="2" t="str">
        <f t="shared" si="85"/>
        <v>910R</v>
      </c>
      <c r="AQ407" t="s">
        <v>5289</v>
      </c>
      <c r="AR407" t="str">
        <f t="shared" si="81"/>
        <v>ERJ2GEJ911X</v>
      </c>
    </row>
    <row r="408" spans="1:44" x14ac:dyDescent="0.3">
      <c r="A408" t="s">
        <v>28</v>
      </c>
      <c r="B408" t="s">
        <v>1182</v>
      </c>
      <c r="C408" t="s">
        <v>1420</v>
      </c>
      <c r="D408" t="s">
        <v>1421</v>
      </c>
      <c r="E408" t="s">
        <v>32</v>
      </c>
      <c r="F408" t="s">
        <v>32</v>
      </c>
      <c r="G408" t="s">
        <v>1422</v>
      </c>
      <c r="H408">
        <v>0</v>
      </c>
      <c r="I408">
        <v>0.1</v>
      </c>
      <c r="J408">
        <v>0</v>
      </c>
      <c r="K408">
        <v>1</v>
      </c>
      <c r="L408" t="s">
        <v>34</v>
      </c>
      <c r="M408" t="s">
        <v>1186</v>
      </c>
      <c r="N408" t="s">
        <v>36</v>
      </c>
      <c r="O408" t="s">
        <v>339</v>
      </c>
      <c r="P408" t="s">
        <v>38</v>
      </c>
      <c r="Q408" t="s">
        <v>1187</v>
      </c>
      <c r="R408" t="s">
        <v>40</v>
      </c>
      <c r="S408" t="s">
        <v>634</v>
      </c>
      <c r="T408" t="s">
        <v>243</v>
      </c>
      <c r="U408" t="s">
        <v>1188</v>
      </c>
      <c r="V408" t="s">
        <v>1189</v>
      </c>
      <c r="W408">
        <v>402</v>
      </c>
      <c r="X408" t="s">
        <v>636</v>
      </c>
      <c r="Y408" t="s">
        <v>1190</v>
      </c>
      <c r="Z408" t="s">
        <v>1191</v>
      </c>
      <c r="AA408">
        <v>2</v>
      </c>
      <c r="AB408" t="s">
        <v>41</v>
      </c>
      <c r="AC408" t="str">
        <f t="shared" si="86"/>
        <v>2GE</v>
      </c>
      <c r="AD408" s="3">
        <f t="shared" si="83"/>
        <v>1000</v>
      </c>
      <c r="AE408" s="3" t="str">
        <f t="shared" si="82"/>
        <v>1.00 K</v>
      </c>
      <c r="AF408" t="str">
        <f>SUBSTITUTE(SUBSTITUTE(P408,"±",""),"%"," %")</f>
        <v>5 %</v>
      </c>
      <c r="AG408" t="str">
        <f t="shared" si="80"/>
        <v>10 V</v>
      </c>
      <c r="AI408" t="str">
        <f>SUBSTITUTE(LEFT(Q408,FIND("W,",Q408)),"W"," W @ 70 C")</f>
        <v>0.1 W @ 70 C</v>
      </c>
      <c r="AJ408" t="str">
        <f>SUBSTITUTE((SUBSTITUTE(T408,"ppm/°C","")),"/ "," to ")</f>
        <v>±200</v>
      </c>
      <c r="AK408" t="str">
        <f>LEFT(V408,FIND(" ",V408)-1)</f>
        <v>0402</v>
      </c>
      <c r="AL408" t="str">
        <f>SUBSTITUTE(SUBSTITUTE(U408,"°C ~ "," to +"),"°C"," C")</f>
        <v>-55 to +155 C</v>
      </c>
      <c r="AM408" s="2" t="str">
        <f t="shared" si="84"/>
        <v>102</v>
      </c>
      <c r="AN408" t="str">
        <f>IF(AC408="1GN","Grade 1","Grade 0")</f>
        <v>Grade 0</v>
      </c>
      <c r="AO408" s="2" t="str">
        <f t="shared" si="85"/>
        <v>1001</v>
      </c>
      <c r="AQ408" t="s">
        <v>5289</v>
      </c>
      <c r="AR408" t="str">
        <f t="shared" si="81"/>
        <v>ERJ2GEJ102X</v>
      </c>
    </row>
    <row r="409" spans="1:44" x14ac:dyDescent="0.3">
      <c r="A409" t="s">
        <v>28</v>
      </c>
      <c r="B409" t="s">
        <v>1182</v>
      </c>
      <c r="C409" t="s">
        <v>1423</v>
      </c>
      <c r="D409" t="s">
        <v>1424</v>
      </c>
      <c r="E409" t="s">
        <v>32</v>
      </c>
      <c r="F409" t="s">
        <v>32</v>
      </c>
      <c r="G409" t="s">
        <v>1425</v>
      </c>
      <c r="H409" s="1">
        <v>75070</v>
      </c>
      <c r="I409">
        <v>0.1</v>
      </c>
      <c r="J409">
        <v>0</v>
      </c>
      <c r="K409">
        <v>1</v>
      </c>
      <c r="L409" t="s">
        <v>34</v>
      </c>
      <c r="M409" t="s">
        <v>1186</v>
      </c>
      <c r="N409" t="s">
        <v>36</v>
      </c>
      <c r="O409" t="s">
        <v>343</v>
      </c>
      <c r="P409" t="s">
        <v>38</v>
      </c>
      <c r="Q409" t="s">
        <v>1187</v>
      </c>
      <c r="R409" t="s">
        <v>40</v>
      </c>
      <c r="S409" t="s">
        <v>634</v>
      </c>
      <c r="T409" t="s">
        <v>243</v>
      </c>
      <c r="U409" t="s">
        <v>1188</v>
      </c>
      <c r="V409" t="s">
        <v>1189</v>
      </c>
      <c r="W409">
        <v>402</v>
      </c>
      <c r="X409" t="s">
        <v>636</v>
      </c>
      <c r="Y409" t="s">
        <v>1190</v>
      </c>
      <c r="Z409" t="s">
        <v>1191</v>
      </c>
      <c r="AA409">
        <v>2</v>
      </c>
      <c r="AB409" t="s">
        <v>41</v>
      </c>
      <c r="AC409" t="str">
        <f t="shared" si="86"/>
        <v>2GE</v>
      </c>
      <c r="AD409" s="3">
        <f t="shared" si="83"/>
        <v>1100</v>
      </c>
      <c r="AE409" s="3" t="str">
        <f t="shared" si="82"/>
        <v>1.10 K</v>
      </c>
      <c r="AF409" t="str">
        <f>SUBSTITUTE(SUBSTITUTE(P409,"±",""),"%"," %")</f>
        <v>5 %</v>
      </c>
      <c r="AG409" t="str">
        <f t="shared" ref="AG409:AG472" si="87">ROUND(MIN(SQRT(AD409*VALUE(LEFT(AI409,FIND("W",AI409)-2))),AP409),1)&amp;" V"</f>
        <v>10.5 V</v>
      </c>
      <c r="AI409" t="str">
        <f>SUBSTITUTE(LEFT(Q409,FIND("W,",Q409)),"W"," W @ 70 C")</f>
        <v>0.1 W @ 70 C</v>
      </c>
      <c r="AJ409" t="str">
        <f>SUBSTITUTE((SUBSTITUTE(T409,"ppm/°C","")),"/ "," to ")</f>
        <v>±200</v>
      </c>
      <c r="AK409" t="str">
        <f>LEFT(V409,FIND(" ",V409)-1)</f>
        <v>0402</v>
      </c>
      <c r="AL409" t="str">
        <f>SUBSTITUTE(SUBSTITUTE(U409,"°C ~ "," to +"),"°C"," C")</f>
        <v>-55 to +155 C</v>
      </c>
      <c r="AM409" s="2" t="str">
        <f t="shared" si="84"/>
        <v>112</v>
      </c>
      <c r="AN409" t="str">
        <f>IF(AC409="1GN","Grade 1","Grade 0")</f>
        <v>Grade 0</v>
      </c>
      <c r="AO409" s="2" t="str">
        <f t="shared" si="85"/>
        <v>1101</v>
      </c>
      <c r="AQ409" t="s">
        <v>5289</v>
      </c>
      <c r="AR409" t="str">
        <f t="shared" ref="AR409:AR472" si="88">SUBSTITUTE(D409,"-","")</f>
        <v>ERJ2GEJ112X</v>
      </c>
    </row>
    <row r="410" spans="1:44" x14ac:dyDescent="0.3">
      <c r="A410" t="s">
        <v>28</v>
      </c>
      <c r="B410" t="s">
        <v>1182</v>
      </c>
      <c r="C410" t="s">
        <v>1426</v>
      </c>
      <c r="D410" t="s">
        <v>1427</v>
      </c>
      <c r="E410" t="s">
        <v>32</v>
      </c>
      <c r="F410" t="s">
        <v>32</v>
      </c>
      <c r="G410" t="s">
        <v>1428</v>
      </c>
      <c r="H410" s="1">
        <v>315989</v>
      </c>
      <c r="I410">
        <v>0.1</v>
      </c>
      <c r="J410">
        <v>0</v>
      </c>
      <c r="K410">
        <v>1</v>
      </c>
      <c r="L410" t="s">
        <v>34</v>
      </c>
      <c r="M410" t="s">
        <v>1186</v>
      </c>
      <c r="N410" t="s">
        <v>36</v>
      </c>
      <c r="O410" t="s">
        <v>347</v>
      </c>
      <c r="P410" t="s">
        <v>38</v>
      </c>
      <c r="Q410" t="s">
        <v>1187</v>
      </c>
      <c r="R410" t="s">
        <v>40</v>
      </c>
      <c r="S410" t="s">
        <v>634</v>
      </c>
      <c r="T410" t="s">
        <v>243</v>
      </c>
      <c r="U410" t="s">
        <v>1188</v>
      </c>
      <c r="V410" t="s">
        <v>1189</v>
      </c>
      <c r="W410">
        <v>402</v>
      </c>
      <c r="X410" t="s">
        <v>636</v>
      </c>
      <c r="Y410" t="s">
        <v>1190</v>
      </c>
      <c r="Z410" t="s">
        <v>1191</v>
      </c>
      <c r="AA410">
        <v>2</v>
      </c>
      <c r="AB410" t="s">
        <v>41</v>
      </c>
      <c r="AC410" t="str">
        <f t="shared" si="86"/>
        <v>2GE</v>
      </c>
      <c r="AD410" s="3">
        <f t="shared" si="83"/>
        <v>1200</v>
      </c>
      <c r="AE410" s="3" t="str">
        <f t="shared" si="82"/>
        <v>1.20 K</v>
      </c>
      <c r="AF410" t="str">
        <f>SUBSTITUTE(SUBSTITUTE(P410,"±",""),"%"," %")</f>
        <v>5 %</v>
      </c>
      <c r="AG410" t="str">
        <f t="shared" si="87"/>
        <v>11 V</v>
      </c>
      <c r="AI410" t="str">
        <f>SUBSTITUTE(LEFT(Q410,FIND("W,",Q410)),"W"," W @ 70 C")</f>
        <v>0.1 W @ 70 C</v>
      </c>
      <c r="AJ410" t="str">
        <f>SUBSTITUTE((SUBSTITUTE(T410,"ppm/°C","")),"/ "," to ")</f>
        <v>±200</v>
      </c>
      <c r="AK410" t="str">
        <f>LEFT(V410,FIND(" ",V410)-1)</f>
        <v>0402</v>
      </c>
      <c r="AL410" t="str">
        <f>SUBSTITUTE(SUBSTITUTE(U410,"°C ~ "," to +"),"°C"," C")</f>
        <v>-55 to +155 C</v>
      </c>
      <c r="AM410" s="2" t="str">
        <f t="shared" si="84"/>
        <v>122</v>
      </c>
      <c r="AN410" t="str">
        <f>IF(AC410="1GN","Grade 1","Grade 0")</f>
        <v>Grade 0</v>
      </c>
      <c r="AO410" s="2" t="str">
        <f t="shared" si="85"/>
        <v>1201</v>
      </c>
      <c r="AQ410" t="s">
        <v>5289</v>
      </c>
      <c r="AR410" t="str">
        <f t="shared" si="88"/>
        <v>ERJ2GEJ122X</v>
      </c>
    </row>
    <row r="411" spans="1:44" x14ac:dyDescent="0.3">
      <c r="A411" t="s">
        <v>28</v>
      </c>
      <c r="B411" t="s">
        <v>1182</v>
      </c>
      <c r="C411" t="s">
        <v>1429</v>
      </c>
      <c r="D411" t="s">
        <v>1430</v>
      </c>
      <c r="E411" t="s">
        <v>32</v>
      </c>
      <c r="F411" t="s">
        <v>32</v>
      </c>
      <c r="G411" t="s">
        <v>1431</v>
      </c>
      <c r="H411" s="1">
        <v>168849</v>
      </c>
      <c r="I411">
        <v>0.1</v>
      </c>
      <c r="J411">
        <v>0</v>
      </c>
      <c r="K411">
        <v>1</v>
      </c>
      <c r="L411" t="s">
        <v>34</v>
      </c>
      <c r="M411" t="s">
        <v>1186</v>
      </c>
      <c r="N411" t="s">
        <v>36</v>
      </c>
      <c r="O411" t="s">
        <v>351</v>
      </c>
      <c r="P411" t="s">
        <v>38</v>
      </c>
      <c r="Q411" t="s">
        <v>1187</v>
      </c>
      <c r="R411" t="s">
        <v>40</v>
      </c>
      <c r="S411" t="s">
        <v>634</v>
      </c>
      <c r="T411" t="s">
        <v>243</v>
      </c>
      <c r="U411" t="s">
        <v>1188</v>
      </c>
      <c r="V411" t="s">
        <v>1189</v>
      </c>
      <c r="W411">
        <v>402</v>
      </c>
      <c r="X411" t="s">
        <v>636</v>
      </c>
      <c r="Y411" t="s">
        <v>1190</v>
      </c>
      <c r="Z411" t="s">
        <v>1191</v>
      </c>
      <c r="AA411">
        <v>2</v>
      </c>
      <c r="AB411" t="s">
        <v>41</v>
      </c>
      <c r="AC411" t="str">
        <f t="shared" si="86"/>
        <v>2GE</v>
      </c>
      <c r="AD411" s="3">
        <f t="shared" si="83"/>
        <v>1300</v>
      </c>
      <c r="AE411" s="3" t="str">
        <f t="shared" si="82"/>
        <v>1.30 K</v>
      </c>
      <c r="AF411" t="str">
        <f>SUBSTITUTE(SUBSTITUTE(P411,"±",""),"%"," %")</f>
        <v>5 %</v>
      </c>
      <c r="AG411" t="str">
        <f t="shared" si="87"/>
        <v>11.4 V</v>
      </c>
      <c r="AI411" t="str">
        <f>SUBSTITUTE(LEFT(Q411,FIND("W,",Q411)),"W"," W @ 70 C")</f>
        <v>0.1 W @ 70 C</v>
      </c>
      <c r="AJ411" t="str">
        <f>SUBSTITUTE((SUBSTITUTE(T411,"ppm/°C","")),"/ "," to ")</f>
        <v>±200</v>
      </c>
      <c r="AK411" t="str">
        <f>LEFT(V411,FIND(" ",V411)-1)</f>
        <v>0402</v>
      </c>
      <c r="AL411" t="str">
        <f>SUBSTITUTE(SUBSTITUTE(U411,"°C ~ "," to +"),"°C"," C")</f>
        <v>-55 to +155 C</v>
      </c>
      <c r="AM411" s="2" t="str">
        <f t="shared" si="84"/>
        <v>132</v>
      </c>
      <c r="AN411" t="str">
        <f>IF(AC411="1GN","Grade 1","Grade 0")</f>
        <v>Grade 0</v>
      </c>
      <c r="AO411" s="2" t="str">
        <f t="shared" si="85"/>
        <v>1301</v>
      </c>
      <c r="AQ411" t="s">
        <v>5289</v>
      </c>
      <c r="AR411" t="str">
        <f t="shared" si="88"/>
        <v>ERJ2GEJ132X</v>
      </c>
    </row>
    <row r="412" spans="1:44" x14ac:dyDescent="0.3">
      <c r="A412" t="s">
        <v>28</v>
      </c>
      <c r="B412" t="s">
        <v>1182</v>
      </c>
      <c r="C412" t="s">
        <v>1432</v>
      </c>
      <c r="D412" t="s">
        <v>1433</v>
      </c>
      <c r="E412" t="s">
        <v>32</v>
      </c>
      <c r="F412" t="s">
        <v>32</v>
      </c>
      <c r="G412" t="s">
        <v>1434</v>
      </c>
      <c r="H412" s="1">
        <v>553975</v>
      </c>
      <c r="I412">
        <v>0.1</v>
      </c>
      <c r="J412">
        <v>0</v>
      </c>
      <c r="K412">
        <v>1</v>
      </c>
      <c r="L412" t="s">
        <v>34</v>
      </c>
      <c r="M412" t="s">
        <v>1186</v>
      </c>
      <c r="N412" t="s">
        <v>36</v>
      </c>
      <c r="O412" t="s">
        <v>355</v>
      </c>
      <c r="P412" t="s">
        <v>38</v>
      </c>
      <c r="Q412" t="s">
        <v>1187</v>
      </c>
      <c r="R412" t="s">
        <v>40</v>
      </c>
      <c r="S412" t="s">
        <v>634</v>
      </c>
      <c r="T412" t="s">
        <v>243</v>
      </c>
      <c r="U412" t="s">
        <v>1188</v>
      </c>
      <c r="V412" t="s">
        <v>1189</v>
      </c>
      <c r="W412">
        <v>402</v>
      </c>
      <c r="X412" t="s">
        <v>636</v>
      </c>
      <c r="Y412" t="s">
        <v>1190</v>
      </c>
      <c r="Z412" t="s">
        <v>1191</v>
      </c>
      <c r="AA412">
        <v>2</v>
      </c>
      <c r="AB412" t="s">
        <v>41</v>
      </c>
      <c r="AC412" t="str">
        <f t="shared" si="86"/>
        <v>2GE</v>
      </c>
      <c r="AD412" s="3">
        <f t="shared" si="83"/>
        <v>1500</v>
      </c>
      <c r="AE412" s="3" t="str">
        <f t="shared" si="82"/>
        <v>1.50 K</v>
      </c>
      <c r="AF412" t="str">
        <f>SUBSTITUTE(SUBSTITUTE(P412,"±",""),"%"," %")</f>
        <v>5 %</v>
      </c>
      <c r="AG412" t="str">
        <f t="shared" si="87"/>
        <v>12.2 V</v>
      </c>
      <c r="AI412" t="str">
        <f>SUBSTITUTE(LEFT(Q412,FIND("W,",Q412)),"W"," W @ 70 C")</f>
        <v>0.1 W @ 70 C</v>
      </c>
      <c r="AJ412" t="str">
        <f>SUBSTITUTE((SUBSTITUTE(T412,"ppm/°C","")),"/ "," to ")</f>
        <v>±200</v>
      </c>
      <c r="AK412" t="str">
        <f>LEFT(V412,FIND(" ",V412)-1)</f>
        <v>0402</v>
      </c>
      <c r="AL412" t="str">
        <f>SUBSTITUTE(SUBSTITUTE(U412,"°C ~ "," to +"),"°C"," C")</f>
        <v>-55 to +155 C</v>
      </c>
      <c r="AM412" s="2" t="str">
        <f t="shared" si="84"/>
        <v>152</v>
      </c>
      <c r="AN412" t="str">
        <f>IF(AC412="1GN","Grade 1","Grade 0")</f>
        <v>Grade 0</v>
      </c>
      <c r="AO412" s="2" t="str">
        <f t="shared" si="85"/>
        <v>1501</v>
      </c>
      <c r="AQ412" t="s">
        <v>5289</v>
      </c>
      <c r="AR412" t="str">
        <f t="shared" si="88"/>
        <v>ERJ2GEJ152X</v>
      </c>
    </row>
    <row r="413" spans="1:44" x14ac:dyDescent="0.3">
      <c r="A413" t="s">
        <v>28</v>
      </c>
      <c r="B413" t="s">
        <v>1182</v>
      </c>
      <c r="C413" t="s">
        <v>1435</v>
      </c>
      <c r="D413" t="s">
        <v>1436</v>
      </c>
      <c r="E413" t="s">
        <v>32</v>
      </c>
      <c r="F413" t="s">
        <v>32</v>
      </c>
      <c r="G413" t="s">
        <v>1437</v>
      </c>
      <c r="H413" s="1">
        <v>58753</v>
      </c>
      <c r="I413">
        <v>0.1</v>
      </c>
      <c r="J413">
        <v>0</v>
      </c>
      <c r="K413">
        <v>1</v>
      </c>
      <c r="L413" t="s">
        <v>34</v>
      </c>
      <c r="M413" t="s">
        <v>1186</v>
      </c>
      <c r="N413" t="s">
        <v>36</v>
      </c>
      <c r="O413" t="s">
        <v>359</v>
      </c>
      <c r="P413" t="s">
        <v>38</v>
      </c>
      <c r="Q413" t="s">
        <v>1187</v>
      </c>
      <c r="R413" t="s">
        <v>40</v>
      </c>
      <c r="S413" t="s">
        <v>634</v>
      </c>
      <c r="T413" t="s">
        <v>243</v>
      </c>
      <c r="U413" t="s">
        <v>1188</v>
      </c>
      <c r="V413" t="s">
        <v>1189</v>
      </c>
      <c r="W413">
        <v>402</v>
      </c>
      <c r="X413" t="s">
        <v>636</v>
      </c>
      <c r="Y413" t="s">
        <v>1190</v>
      </c>
      <c r="Z413" t="s">
        <v>1191</v>
      </c>
      <c r="AA413">
        <v>2</v>
      </c>
      <c r="AB413" t="s">
        <v>41</v>
      </c>
      <c r="AC413" t="str">
        <f t="shared" si="86"/>
        <v>2GE</v>
      </c>
      <c r="AD413" s="3">
        <f t="shared" si="83"/>
        <v>1600</v>
      </c>
      <c r="AE413" s="3" t="str">
        <f t="shared" si="82"/>
        <v>1.60 K</v>
      </c>
      <c r="AF413" t="str">
        <f>SUBSTITUTE(SUBSTITUTE(P413,"±",""),"%"," %")</f>
        <v>5 %</v>
      </c>
      <c r="AG413" t="str">
        <f t="shared" si="87"/>
        <v>12.6 V</v>
      </c>
      <c r="AI413" t="str">
        <f>SUBSTITUTE(LEFT(Q413,FIND("W,",Q413)),"W"," W @ 70 C")</f>
        <v>0.1 W @ 70 C</v>
      </c>
      <c r="AJ413" t="str">
        <f>SUBSTITUTE((SUBSTITUTE(T413,"ppm/°C","")),"/ "," to ")</f>
        <v>±200</v>
      </c>
      <c r="AK413" t="str">
        <f>LEFT(V413,FIND(" ",V413)-1)</f>
        <v>0402</v>
      </c>
      <c r="AL413" t="str">
        <f>SUBSTITUTE(SUBSTITUTE(U413,"°C ~ "," to +"),"°C"," C")</f>
        <v>-55 to +155 C</v>
      </c>
      <c r="AM413" s="2" t="str">
        <f t="shared" si="84"/>
        <v>162</v>
      </c>
      <c r="AN413" t="str">
        <f>IF(AC413="1GN","Grade 1","Grade 0")</f>
        <v>Grade 0</v>
      </c>
      <c r="AO413" s="2" t="str">
        <f t="shared" si="85"/>
        <v>1601</v>
      </c>
      <c r="AQ413" t="s">
        <v>5289</v>
      </c>
      <c r="AR413" t="str">
        <f t="shared" si="88"/>
        <v>ERJ2GEJ162X</v>
      </c>
    </row>
    <row r="414" spans="1:44" x14ac:dyDescent="0.3">
      <c r="A414" t="s">
        <v>28</v>
      </c>
      <c r="B414" t="s">
        <v>1182</v>
      </c>
      <c r="C414" t="s">
        <v>1438</v>
      </c>
      <c r="D414" t="s">
        <v>1439</v>
      </c>
      <c r="E414" t="s">
        <v>32</v>
      </c>
      <c r="F414" t="s">
        <v>32</v>
      </c>
      <c r="G414" t="s">
        <v>1440</v>
      </c>
      <c r="H414" s="1">
        <v>97868</v>
      </c>
      <c r="I414">
        <v>0.1</v>
      </c>
      <c r="J414">
        <v>0</v>
      </c>
      <c r="K414">
        <v>1</v>
      </c>
      <c r="L414" t="s">
        <v>34</v>
      </c>
      <c r="M414" t="s">
        <v>1186</v>
      </c>
      <c r="N414" t="s">
        <v>36</v>
      </c>
      <c r="O414" t="s">
        <v>363</v>
      </c>
      <c r="P414" t="s">
        <v>38</v>
      </c>
      <c r="Q414" t="s">
        <v>1187</v>
      </c>
      <c r="R414" t="s">
        <v>40</v>
      </c>
      <c r="S414" t="s">
        <v>634</v>
      </c>
      <c r="T414" t="s">
        <v>243</v>
      </c>
      <c r="U414" t="s">
        <v>1188</v>
      </c>
      <c r="V414" t="s">
        <v>1189</v>
      </c>
      <c r="W414">
        <v>402</v>
      </c>
      <c r="X414" t="s">
        <v>636</v>
      </c>
      <c r="Y414" t="s">
        <v>1190</v>
      </c>
      <c r="Z414" t="s">
        <v>1191</v>
      </c>
      <c r="AA414">
        <v>2</v>
      </c>
      <c r="AB414" t="s">
        <v>41</v>
      </c>
      <c r="AC414" t="str">
        <f t="shared" si="86"/>
        <v>2GE</v>
      </c>
      <c r="AD414" s="3">
        <f t="shared" si="83"/>
        <v>1800</v>
      </c>
      <c r="AE414" s="3" t="str">
        <f t="shared" si="82"/>
        <v>1.80 K</v>
      </c>
      <c r="AF414" t="str">
        <f>SUBSTITUTE(SUBSTITUTE(P414,"±",""),"%"," %")</f>
        <v>5 %</v>
      </c>
      <c r="AG414" t="str">
        <f t="shared" si="87"/>
        <v>13.4 V</v>
      </c>
      <c r="AI414" t="str">
        <f>SUBSTITUTE(LEFT(Q414,FIND("W,",Q414)),"W"," W @ 70 C")</f>
        <v>0.1 W @ 70 C</v>
      </c>
      <c r="AJ414" t="str">
        <f>SUBSTITUTE((SUBSTITUTE(T414,"ppm/°C","")),"/ "," to ")</f>
        <v>±200</v>
      </c>
      <c r="AK414" t="str">
        <f>LEFT(V414,FIND(" ",V414)-1)</f>
        <v>0402</v>
      </c>
      <c r="AL414" t="str">
        <f>SUBSTITUTE(SUBSTITUTE(U414,"°C ~ "," to +"),"°C"," C")</f>
        <v>-55 to +155 C</v>
      </c>
      <c r="AM414" s="2" t="str">
        <f t="shared" si="84"/>
        <v>182</v>
      </c>
      <c r="AN414" t="str">
        <f>IF(AC414="1GN","Grade 1","Grade 0")</f>
        <v>Grade 0</v>
      </c>
      <c r="AO414" s="2" t="str">
        <f t="shared" si="85"/>
        <v>1801</v>
      </c>
      <c r="AQ414" t="s">
        <v>5289</v>
      </c>
      <c r="AR414" t="str">
        <f t="shared" si="88"/>
        <v>ERJ2GEJ182X</v>
      </c>
    </row>
    <row r="415" spans="1:44" x14ac:dyDescent="0.3">
      <c r="A415" t="s">
        <v>28</v>
      </c>
      <c r="B415" t="s">
        <v>1182</v>
      </c>
      <c r="C415" t="s">
        <v>1441</v>
      </c>
      <c r="D415" t="s">
        <v>1442</v>
      </c>
      <c r="E415" t="s">
        <v>32</v>
      </c>
      <c r="F415" t="s">
        <v>32</v>
      </c>
      <c r="G415" t="s">
        <v>1443</v>
      </c>
      <c r="H415" s="1">
        <v>119973</v>
      </c>
      <c r="I415">
        <v>0.1</v>
      </c>
      <c r="J415">
        <v>0</v>
      </c>
      <c r="K415">
        <v>1</v>
      </c>
      <c r="L415" t="s">
        <v>34</v>
      </c>
      <c r="M415" t="s">
        <v>1186</v>
      </c>
      <c r="N415" t="s">
        <v>36</v>
      </c>
      <c r="O415" t="s">
        <v>367</v>
      </c>
      <c r="P415" t="s">
        <v>38</v>
      </c>
      <c r="Q415" t="s">
        <v>1187</v>
      </c>
      <c r="R415" t="s">
        <v>40</v>
      </c>
      <c r="S415" t="s">
        <v>634</v>
      </c>
      <c r="T415" t="s">
        <v>243</v>
      </c>
      <c r="U415" t="s">
        <v>1188</v>
      </c>
      <c r="V415" t="s">
        <v>1189</v>
      </c>
      <c r="W415">
        <v>402</v>
      </c>
      <c r="X415" t="s">
        <v>636</v>
      </c>
      <c r="Y415" t="s">
        <v>1190</v>
      </c>
      <c r="Z415" t="s">
        <v>1191</v>
      </c>
      <c r="AA415">
        <v>2</v>
      </c>
      <c r="AB415" t="s">
        <v>41</v>
      </c>
      <c r="AC415" t="str">
        <f t="shared" si="86"/>
        <v>2GE</v>
      </c>
      <c r="AD415" s="3">
        <f t="shared" si="83"/>
        <v>2000</v>
      </c>
      <c r="AE415" s="3" t="str">
        <f t="shared" si="82"/>
        <v>2.00 K</v>
      </c>
      <c r="AF415" t="str">
        <f>SUBSTITUTE(SUBSTITUTE(P415,"±",""),"%"," %")</f>
        <v>5 %</v>
      </c>
      <c r="AG415" t="str">
        <f t="shared" si="87"/>
        <v>14.1 V</v>
      </c>
      <c r="AI415" t="str">
        <f>SUBSTITUTE(LEFT(Q415,FIND("W,",Q415)),"W"," W @ 70 C")</f>
        <v>0.1 W @ 70 C</v>
      </c>
      <c r="AJ415" t="str">
        <f>SUBSTITUTE((SUBSTITUTE(T415,"ppm/°C","")),"/ "," to ")</f>
        <v>±200</v>
      </c>
      <c r="AK415" t="str">
        <f>LEFT(V415,FIND(" ",V415)-1)</f>
        <v>0402</v>
      </c>
      <c r="AL415" t="str">
        <f>SUBSTITUTE(SUBSTITUTE(U415,"°C ~ "," to +"),"°C"," C")</f>
        <v>-55 to +155 C</v>
      </c>
      <c r="AM415" s="2" t="str">
        <f t="shared" si="84"/>
        <v>202</v>
      </c>
      <c r="AN415" t="str">
        <f>IF(AC415="1GN","Grade 1","Grade 0")</f>
        <v>Grade 0</v>
      </c>
      <c r="AO415" s="2" t="str">
        <f t="shared" si="85"/>
        <v>2001</v>
      </c>
      <c r="AQ415" t="s">
        <v>5289</v>
      </c>
      <c r="AR415" t="str">
        <f t="shared" si="88"/>
        <v>ERJ2GEJ202X</v>
      </c>
    </row>
    <row r="416" spans="1:44" x14ac:dyDescent="0.3">
      <c r="A416" t="s">
        <v>28</v>
      </c>
      <c r="B416" t="s">
        <v>1316</v>
      </c>
      <c r="C416" t="s">
        <v>1444</v>
      </c>
      <c r="D416" t="s">
        <v>1445</v>
      </c>
      <c r="E416" t="s">
        <v>32</v>
      </c>
      <c r="F416" t="s">
        <v>32</v>
      </c>
      <c r="G416" t="s">
        <v>1443</v>
      </c>
      <c r="H416">
        <v>0</v>
      </c>
      <c r="I416">
        <v>1.66E-3</v>
      </c>
      <c r="J416">
        <v>0</v>
      </c>
      <c r="K416">
        <v>50000</v>
      </c>
      <c r="L416" t="s">
        <v>50</v>
      </c>
      <c r="M416" t="s">
        <v>1186</v>
      </c>
      <c r="N416" t="s">
        <v>36</v>
      </c>
      <c r="O416" t="s">
        <v>367</v>
      </c>
      <c r="P416" t="s">
        <v>38</v>
      </c>
      <c r="Q416" t="s">
        <v>1187</v>
      </c>
      <c r="R416" t="s">
        <v>40</v>
      </c>
      <c r="S416" t="s">
        <v>634</v>
      </c>
      <c r="T416" t="s">
        <v>243</v>
      </c>
      <c r="U416" t="s">
        <v>1188</v>
      </c>
      <c r="V416" t="s">
        <v>1189</v>
      </c>
      <c r="W416">
        <v>402</v>
      </c>
      <c r="X416" t="s">
        <v>636</v>
      </c>
      <c r="Y416" t="s">
        <v>1190</v>
      </c>
      <c r="Z416" t="s">
        <v>1191</v>
      </c>
      <c r="AA416">
        <v>2</v>
      </c>
      <c r="AB416" t="s">
        <v>41</v>
      </c>
      <c r="AC416" t="str">
        <f t="shared" si="86"/>
        <v>2GE</v>
      </c>
      <c r="AD416" s="3">
        <f t="shared" si="83"/>
        <v>2000</v>
      </c>
      <c r="AE416" s="3" t="str">
        <f t="shared" si="82"/>
        <v>2.00 K</v>
      </c>
      <c r="AF416" t="str">
        <f>SUBSTITUTE(SUBSTITUTE(P416,"±",""),"%"," %")</f>
        <v>5 %</v>
      </c>
      <c r="AG416" t="str">
        <f t="shared" si="87"/>
        <v>14.1 V</v>
      </c>
      <c r="AI416" t="str">
        <f>SUBSTITUTE(LEFT(Q416,FIND("W,",Q416)),"W"," W @ 70 C")</f>
        <v>0.1 W @ 70 C</v>
      </c>
      <c r="AJ416" t="str">
        <f>SUBSTITUTE((SUBSTITUTE(T416,"ppm/°C","")),"/ "," to ")</f>
        <v>±200</v>
      </c>
      <c r="AK416" t="str">
        <f>LEFT(V416,FIND(" ",V416)-1)</f>
        <v>0402</v>
      </c>
      <c r="AL416" t="str">
        <f>SUBSTITUTE(SUBSTITUTE(U416,"°C ~ "," to +"),"°C"," C")</f>
        <v>-55 to +155 C</v>
      </c>
      <c r="AM416" s="2" t="str">
        <f t="shared" si="84"/>
        <v>202</v>
      </c>
      <c r="AN416" t="str">
        <f>IF(AC416="1GN","Grade 1","Grade 0")</f>
        <v>Grade 0</v>
      </c>
      <c r="AO416" s="2" t="str">
        <f t="shared" si="85"/>
        <v>2001</v>
      </c>
      <c r="AQ416" t="s">
        <v>5289</v>
      </c>
      <c r="AR416" t="str">
        <f t="shared" si="88"/>
        <v>ERJ2GEJ202L</v>
      </c>
    </row>
    <row r="417" spans="1:44" x14ac:dyDescent="0.3">
      <c r="A417" t="s">
        <v>28</v>
      </c>
      <c r="B417" t="s">
        <v>1182</v>
      </c>
      <c r="C417" t="s">
        <v>1446</v>
      </c>
      <c r="D417" t="s">
        <v>1447</v>
      </c>
      <c r="E417" t="s">
        <v>32</v>
      </c>
      <c r="F417" t="s">
        <v>32</v>
      </c>
      <c r="G417" t="s">
        <v>1448</v>
      </c>
      <c r="H417">
        <v>0</v>
      </c>
      <c r="I417">
        <v>0.1</v>
      </c>
      <c r="J417">
        <v>0</v>
      </c>
      <c r="K417">
        <v>1</v>
      </c>
      <c r="L417" t="s">
        <v>34</v>
      </c>
      <c r="M417" t="s">
        <v>1186</v>
      </c>
      <c r="N417" t="s">
        <v>36</v>
      </c>
      <c r="O417" t="s">
        <v>371</v>
      </c>
      <c r="P417" t="s">
        <v>38</v>
      </c>
      <c r="Q417" t="s">
        <v>1187</v>
      </c>
      <c r="R417" t="s">
        <v>40</v>
      </c>
      <c r="S417" t="s">
        <v>634</v>
      </c>
      <c r="T417" t="s">
        <v>243</v>
      </c>
      <c r="U417" t="s">
        <v>1188</v>
      </c>
      <c r="V417" t="s">
        <v>1189</v>
      </c>
      <c r="W417">
        <v>402</v>
      </c>
      <c r="X417" t="s">
        <v>636</v>
      </c>
      <c r="Y417" t="s">
        <v>1190</v>
      </c>
      <c r="Z417" t="s">
        <v>1191</v>
      </c>
      <c r="AA417">
        <v>2</v>
      </c>
      <c r="AB417" t="s">
        <v>41</v>
      </c>
      <c r="AC417" t="str">
        <f t="shared" si="86"/>
        <v>2GE</v>
      </c>
      <c r="AD417" s="3">
        <f t="shared" si="83"/>
        <v>2200</v>
      </c>
      <c r="AE417" s="3" t="str">
        <f t="shared" si="82"/>
        <v>2.20 K</v>
      </c>
      <c r="AF417" t="str">
        <f>SUBSTITUTE(SUBSTITUTE(P417,"±",""),"%"," %")</f>
        <v>5 %</v>
      </c>
      <c r="AG417" t="str">
        <f t="shared" si="87"/>
        <v>14.8 V</v>
      </c>
      <c r="AI417" t="str">
        <f>SUBSTITUTE(LEFT(Q417,FIND("W,",Q417)),"W"," W @ 70 C")</f>
        <v>0.1 W @ 70 C</v>
      </c>
      <c r="AJ417" t="str">
        <f>SUBSTITUTE((SUBSTITUTE(T417,"ppm/°C","")),"/ "," to ")</f>
        <v>±200</v>
      </c>
      <c r="AK417" t="str">
        <f>LEFT(V417,FIND(" ",V417)-1)</f>
        <v>0402</v>
      </c>
      <c r="AL417" t="str">
        <f>SUBSTITUTE(SUBSTITUTE(U417,"°C ~ "," to +"),"°C"," C")</f>
        <v>-55 to +155 C</v>
      </c>
      <c r="AM417" s="2" t="str">
        <f t="shared" si="84"/>
        <v>222</v>
      </c>
      <c r="AN417" t="str">
        <f>IF(AC417="1GN","Grade 1","Grade 0")</f>
        <v>Grade 0</v>
      </c>
      <c r="AO417" s="2" t="str">
        <f t="shared" si="85"/>
        <v>2201</v>
      </c>
      <c r="AQ417" t="s">
        <v>5289</v>
      </c>
      <c r="AR417" t="str">
        <f t="shared" si="88"/>
        <v>ERJ2GEJ222X</v>
      </c>
    </row>
    <row r="418" spans="1:44" x14ac:dyDescent="0.3">
      <c r="A418" t="s">
        <v>28</v>
      </c>
      <c r="B418" t="s">
        <v>1182</v>
      </c>
      <c r="C418" t="s">
        <v>1449</v>
      </c>
      <c r="D418" t="s">
        <v>1450</v>
      </c>
      <c r="E418" t="s">
        <v>32</v>
      </c>
      <c r="F418" t="s">
        <v>32</v>
      </c>
      <c r="G418" t="s">
        <v>1451</v>
      </c>
      <c r="H418" s="1">
        <v>176230</v>
      </c>
      <c r="I418">
        <v>0.1</v>
      </c>
      <c r="J418">
        <v>0</v>
      </c>
      <c r="K418">
        <v>1</v>
      </c>
      <c r="L418" t="s">
        <v>34</v>
      </c>
      <c r="M418" t="s">
        <v>1186</v>
      </c>
      <c r="N418" t="s">
        <v>36</v>
      </c>
      <c r="O418" t="s">
        <v>375</v>
      </c>
      <c r="P418" t="s">
        <v>38</v>
      </c>
      <c r="Q418" t="s">
        <v>1187</v>
      </c>
      <c r="R418" t="s">
        <v>40</v>
      </c>
      <c r="S418" t="s">
        <v>634</v>
      </c>
      <c r="T418" t="s">
        <v>243</v>
      </c>
      <c r="U418" t="s">
        <v>1188</v>
      </c>
      <c r="V418" t="s">
        <v>1189</v>
      </c>
      <c r="W418">
        <v>402</v>
      </c>
      <c r="X418" t="s">
        <v>636</v>
      </c>
      <c r="Y418" t="s">
        <v>1190</v>
      </c>
      <c r="Z418" t="s">
        <v>1191</v>
      </c>
      <c r="AA418">
        <v>2</v>
      </c>
      <c r="AB418" t="s">
        <v>41</v>
      </c>
      <c r="AC418" t="str">
        <f t="shared" si="86"/>
        <v>2GE</v>
      </c>
      <c r="AD418" s="3">
        <f t="shared" si="83"/>
        <v>2400</v>
      </c>
      <c r="AE418" s="3" t="str">
        <f t="shared" si="82"/>
        <v>2.40 K</v>
      </c>
      <c r="AF418" t="str">
        <f>SUBSTITUTE(SUBSTITUTE(P418,"±",""),"%"," %")</f>
        <v>5 %</v>
      </c>
      <c r="AG418" t="str">
        <f t="shared" si="87"/>
        <v>15.5 V</v>
      </c>
      <c r="AI418" t="str">
        <f>SUBSTITUTE(LEFT(Q418,FIND("W,",Q418)),"W"," W @ 70 C")</f>
        <v>0.1 W @ 70 C</v>
      </c>
      <c r="AJ418" t="str">
        <f>SUBSTITUTE((SUBSTITUTE(T418,"ppm/°C","")),"/ "," to ")</f>
        <v>±200</v>
      </c>
      <c r="AK418" t="str">
        <f>LEFT(V418,FIND(" ",V418)-1)</f>
        <v>0402</v>
      </c>
      <c r="AL418" t="str">
        <f>SUBSTITUTE(SUBSTITUTE(U418,"°C ~ "," to +"),"°C"," C")</f>
        <v>-55 to +155 C</v>
      </c>
      <c r="AM418" s="2" t="str">
        <f t="shared" si="84"/>
        <v>242</v>
      </c>
      <c r="AN418" t="str">
        <f>IF(AC418="1GN","Grade 1","Grade 0")</f>
        <v>Grade 0</v>
      </c>
      <c r="AO418" s="2" t="str">
        <f t="shared" si="85"/>
        <v>2401</v>
      </c>
      <c r="AQ418" t="s">
        <v>5289</v>
      </c>
      <c r="AR418" t="str">
        <f t="shared" si="88"/>
        <v>ERJ2GEJ242X</v>
      </c>
    </row>
    <row r="419" spans="1:44" x14ac:dyDescent="0.3">
      <c r="A419" t="s">
        <v>28</v>
      </c>
      <c r="B419" t="s">
        <v>1182</v>
      </c>
      <c r="C419" t="s">
        <v>1452</v>
      </c>
      <c r="D419" t="s">
        <v>1453</v>
      </c>
      <c r="E419" t="s">
        <v>32</v>
      </c>
      <c r="F419" t="s">
        <v>32</v>
      </c>
      <c r="G419" t="s">
        <v>1454</v>
      </c>
      <c r="H419">
        <v>0</v>
      </c>
      <c r="I419">
        <v>0.1</v>
      </c>
      <c r="J419">
        <v>0</v>
      </c>
      <c r="K419">
        <v>1</v>
      </c>
      <c r="L419" t="s">
        <v>34</v>
      </c>
      <c r="M419" t="s">
        <v>1186</v>
      </c>
      <c r="N419" t="s">
        <v>36</v>
      </c>
      <c r="O419" t="s">
        <v>379</v>
      </c>
      <c r="P419" t="s">
        <v>38</v>
      </c>
      <c r="Q419" t="s">
        <v>1187</v>
      </c>
      <c r="R419" t="s">
        <v>40</v>
      </c>
      <c r="S419" t="s">
        <v>634</v>
      </c>
      <c r="T419" t="s">
        <v>243</v>
      </c>
      <c r="U419" t="s">
        <v>1188</v>
      </c>
      <c r="V419" t="s">
        <v>1189</v>
      </c>
      <c r="W419">
        <v>402</v>
      </c>
      <c r="X419" t="s">
        <v>636</v>
      </c>
      <c r="Y419" t="s">
        <v>1190</v>
      </c>
      <c r="Z419" t="s">
        <v>1191</v>
      </c>
      <c r="AA419">
        <v>2</v>
      </c>
      <c r="AB419" t="s">
        <v>41</v>
      </c>
      <c r="AC419" t="str">
        <f t="shared" si="86"/>
        <v>2GE</v>
      </c>
      <c r="AD419" s="3">
        <f t="shared" si="83"/>
        <v>2700</v>
      </c>
      <c r="AE419" s="3" t="str">
        <f t="shared" si="82"/>
        <v>2.70 K</v>
      </c>
      <c r="AF419" t="str">
        <f>SUBSTITUTE(SUBSTITUTE(P419,"±",""),"%"," %")</f>
        <v>5 %</v>
      </c>
      <c r="AG419" t="str">
        <f t="shared" si="87"/>
        <v>16.4 V</v>
      </c>
      <c r="AI419" t="str">
        <f>SUBSTITUTE(LEFT(Q419,FIND("W,",Q419)),"W"," W @ 70 C")</f>
        <v>0.1 W @ 70 C</v>
      </c>
      <c r="AJ419" t="str">
        <f>SUBSTITUTE((SUBSTITUTE(T419,"ppm/°C","")),"/ "," to ")</f>
        <v>±200</v>
      </c>
      <c r="AK419" t="str">
        <f>LEFT(V419,FIND(" ",V419)-1)</f>
        <v>0402</v>
      </c>
      <c r="AL419" t="str">
        <f>SUBSTITUTE(SUBSTITUTE(U419,"°C ~ "," to +"),"°C"," C")</f>
        <v>-55 to +155 C</v>
      </c>
      <c r="AM419" s="2" t="str">
        <f t="shared" si="84"/>
        <v>272</v>
      </c>
      <c r="AN419" t="str">
        <f>IF(AC419="1GN","Grade 1","Grade 0")</f>
        <v>Grade 0</v>
      </c>
      <c r="AO419" s="2" t="str">
        <f t="shared" si="85"/>
        <v>2701</v>
      </c>
      <c r="AQ419" t="s">
        <v>5289</v>
      </c>
      <c r="AR419" t="str">
        <f t="shared" si="88"/>
        <v>ERJ2GEJ272X</v>
      </c>
    </row>
    <row r="420" spans="1:44" x14ac:dyDescent="0.3">
      <c r="A420" t="s">
        <v>28</v>
      </c>
      <c r="B420" t="s">
        <v>1182</v>
      </c>
      <c r="C420" t="s">
        <v>1455</v>
      </c>
      <c r="D420" t="s">
        <v>1456</v>
      </c>
      <c r="E420" t="s">
        <v>32</v>
      </c>
      <c r="F420" t="s">
        <v>32</v>
      </c>
      <c r="G420" t="s">
        <v>1457</v>
      </c>
      <c r="H420" s="1">
        <v>46341</v>
      </c>
      <c r="I420">
        <v>0.1</v>
      </c>
      <c r="J420">
        <v>0</v>
      </c>
      <c r="K420">
        <v>1</v>
      </c>
      <c r="L420" t="s">
        <v>34</v>
      </c>
      <c r="M420" t="s">
        <v>1186</v>
      </c>
      <c r="N420" t="s">
        <v>36</v>
      </c>
      <c r="O420" t="s">
        <v>383</v>
      </c>
      <c r="P420" t="s">
        <v>38</v>
      </c>
      <c r="Q420" t="s">
        <v>1187</v>
      </c>
      <c r="R420" t="s">
        <v>40</v>
      </c>
      <c r="S420" t="s">
        <v>634</v>
      </c>
      <c r="T420" t="s">
        <v>243</v>
      </c>
      <c r="U420" t="s">
        <v>1188</v>
      </c>
      <c r="V420" t="s">
        <v>1189</v>
      </c>
      <c r="W420">
        <v>402</v>
      </c>
      <c r="X420" t="s">
        <v>636</v>
      </c>
      <c r="Y420" t="s">
        <v>1190</v>
      </c>
      <c r="Z420" t="s">
        <v>1191</v>
      </c>
      <c r="AA420">
        <v>2</v>
      </c>
      <c r="AB420" t="s">
        <v>41</v>
      </c>
      <c r="AC420" t="str">
        <f t="shared" si="86"/>
        <v>2GE</v>
      </c>
      <c r="AD420" s="3">
        <f t="shared" si="83"/>
        <v>3000</v>
      </c>
      <c r="AE420" s="3" t="str">
        <f t="shared" si="82"/>
        <v>3.00 K</v>
      </c>
      <c r="AF420" t="str">
        <f>SUBSTITUTE(SUBSTITUTE(P420,"±",""),"%"," %")</f>
        <v>5 %</v>
      </c>
      <c r="AG420" t="str">
        <f t="shared" si="87"/>
        <v>17.3 V</v>
      </c>
      <c r="AI420" t="str">
        <f>SUBSTITUTE(LEFT(Q420,FIND("W,",Q420)),"W"," W @ 70 C")</f>
        <v>0.1 W @ 70 C</v>
      </c>
      <c r="AJ420" t="str">
        <f>SUBSTITUTE((SUBSTITUTE(T420,"ppm/°C","")),"/ "," to ")</f>
        <v>±200</v>
      </c>
      <c r="AK420" t="str">
        <f>LEFT(V420,FIND(" ",V420)-1)</f>
        <v>0402</v>
      </c>
      <c r="AL420" t="str">
        <f>SUBSTITUTE(SUBSTITUTE(U420,"°C ~ "," to +"),"°C"," C")</f>
        <v>-55 to +155 C</v>
      </c>
      <c r="AM420" s="2" t="str">
        <f t="shared" si="84"/>
        <v>302</v>
      </c>
      <c r="AN420" t="str">
        <f>IF(AC420="1GN","Grade 1","Grade 0")</f>
        <v>Grade 0</v>
      </c>
      <c r="AO420" s="2" t="str">
        <f t="shared" si="85"/>
        <v>3001</v>
      </c>
      <c r="AQ420" t="s">
        <v>5289</v>
      </c>
      <c r="AR420" t="str">
        <f t="shared" si="88"/>
        <v>ERJ2GEJ302X</v>
      </c>
    </row>
    <row r="421" spans="1:44" x14ac:dyDescent="0.3">
      <c r="A421" t="s">
        <v>28</v>
      </c>
      <c r="B421" t="s">
        <v>1182</v>
      </c>
      <c r="C421" t="s">
        <v>1458</v>
      </c>
      <c r="D421" t="s">
        <v>1459</v>
      </c>
      <c r="E421" t="s">
        <v>32</v>
      </c>
      <c r="F421" t="s">
        <v>32</v>
      </c>
      <c r="G421" t="s">
        <v>1460</v>
      </c>
      <c r="H421">
        <v>0</v>
      </c>
      <c r="I421">
        <v>0.1</v>
      </c>
      <c r="J421">
        <v>0</v>
      </c>
      <c r="K421">
        <v>1</v>
      </c>
      <c r="L421" t="s">
        <v>34</v>
      </c>
      <c r="M421" t="s">
        <v>1186</v>
      </c>
      <c r="N421" t="s">
        <v>36</v>
      </c>
      <c r="O421" t="s">
        <v>387</v>
      </c>
      <c r="P421" t="s">
        <v>38</v>
      </c>
      <c r="Q421" t="s">
        <v>1187</v>
      </c>
      <c r="R421" t="s">
        <v>40</v>
      </c>
      <c r="S421" t="s">
        <v>634</v>
      </c>
      <c r="T421" t="s">
        <v>243</v>
      </c>
      <c r="U421" t="s">
        <v>1188</v>
      </c>
      <c r="V421" t="s">
        <v>1189</v>
      </c>
      <c r="W421">
        <v>402</v>
      </c>
      <c r="X421" t="s">
        <v>636</v>
      </c>
      <c r="Y421" t="s">
        <v>1190</v>
      </c>
      <c r="Z421" t="s">
        <v>1191</v>
      </c>
      <c r="AA421">
        <v>2</v>
      </c>
      <c r="AB421" t="s">
        <v>41</v>
      </c>
      <c r="AC421" t="str">
        <f t="shared" si="86"/>
        <v>2GE</v>
      </c>
      <c r="AD421" s="3">
        <f t="shared" si="83"/>
        <v>3300</v>
      </c>
      <c r="AE421" s="3" t="str">
        <f t="shared" si="82"/>
        <v>3.30 K</v>
      </c>
      <c r="AF421" t="str">
        <f>SUBSTITUTE(SUBSTITUTE(P421,"±",""),"%"," %")</f>
        <v>5 %</v>
      </c>
      <c r="AG421" t="str">
        <f t="shared" si="87"/>
        <v>18.2 V</v>
      </c>
      <c r="AI421" t="str">
        <f>SUBSTITUTE(LEFT(Q421,FIND("W,",Q421)),"W"," W @ 70 C")</f>
        <v>0.1 W @ 70 C</v>
      </c>
      <c r="AJ421" t="str">
        <f>SUBSTITUTE((SUBSTITUTE(T421,"ppm/°C","")),"/ "," to ")</f>
        <v>±200</v>
      </c>
      <c r="AK421" t="str">
        <f>LEFT(V421,FIND(" ",V421)-1)</f>
        <v>0402</v>
      </c>
      <c r="AL421" t="str">
        <f>SUBSTITUTE(SUBSTITUTE(U421,"°C ~ "," to +"),"°C"," C")</f>
        <v>-55 to +155 C</v>
      </c>
      <c r="AM421" s="2" t="str">
        <f t="shared" si="84"/>
        <v>332</v>
      </c>
      <c r="AN421" t="str">
        <f>IF(AC421="1GN","Grade 1","Grade 0")</f>
        <v>Grade 0</v>
      </c>
      <c r="AO421" s="2" t="str">
        <f t="shared" si="85"/>
        <v>3301</v>
      </c>
      <c r="AQ421" t="s">
        <v>5289</v>
      </c>
      <c r="AR421" t="str">
        <f t="shared" si="88"/>
        <v>ERJ2GEJ332X</v>
      </c>
    </row>
    <row r="422" spans="1:44" x14ac:dyDescent="0.3">
      <c r="A422" t="s">
        <v>28</v>
      </c>
      <c r="B422" t="s">
        <v>1182</v>
      </c>
      <c r="C422" t="s">
        <v>1461</v>
      </c>
      <c r="D422" t="s">
        <v>1462</v>
      </c>
      <c r="E422" t="s">
        <v>32</v>
      </c>
      <c r="F422" t="s">
        <v>32</v>
      </c>
      <c r="G422" t="s">
        <v>1463</v>
      </c>
      <c r="H422">
        <v>0</v>
      </c>
      <c r="I422">
        <v>0.1</v>
      </c>
      <c r="J422">
        <v>0</v>
      </c>
      <c r="K422">
        <v>1</v>
      </c>
      <c r="L422" t="s">
        <v>34</v>
      </c>
      <c r="M422" t="s">
        <v>1186</v>
      </c>
      <c r="N422" t="s">
        <v>36</v>
      </c>
      <c r="O422" t="s">
        <v>391</v>
      </c>
      <c r="P422" t="s">
        <v>38</v>
      </c>
      <c r="Q422" t="s">
        <v>1187</v>
      </c>
      <c r="R422" t="s">
        <v>40</v>
      </c>
      <c r="S422" t="s">
        <v>634</v>
      </c>
      <c r="T422" t="s">
        <v>243</v>
      </c>
      <c r="U422" t="s">
        <v>1188</v>
      </c>
      <c r="V422" t="s">
        <v>1189</v>
      </c>
      <c r="W422">
        <v>402</v>
      </c>
      <c r="X422" t="s">
        <v>636</v>
      </c>
      <c r="Y422" t="s">
        <v>1190</v>
      </c>
      <c r="Z422" t="s">
        <v>1191</v>
      </c>
      <c r="AA422">
        <v>2</v>
      </c>
      <c r="AB422" t="s">
        <v>41</v>
      </c>
      <c r="AC422" t="str">
        <f t="shared" si="86"/>
        <v>2GE</v>
      </c>
      <c r="AD422" s="3">
        <f t="shared" si="83"/>
        <v>3600</v>
      </c>
      <c r="AE422" s="3" t="str">
        <f t="shared" si="82"/>
        <v>3.60 K</v>
      </c>
      <c r="AF422" t="str">
        <f>SUBSTITUTE(SUBSTITUTE(P422,"±",""),"%"," %")</f>
        <v>5 %</v>
      </c>
      <c r="AG422" t="str">
        <f t="shared" si="87"/>
        <v>19 V</v>
      </c>
      <c r="AI422" t="str">
        <f>SUBSTITUTE(LEFT(Q422,FIND("W,",Q422)),"W"," W @ 70 C")</f>
        <v>0.1 W @ 70 C</v>
      </c>
      <c r="AJ422" t="str">
        <f>SUBSTITUTE((SUBSTITUTE(T422,"ppm/°C","")),"/ "," to ")</f>
        <v>±200</v>
      </c>
      <c r="AK422" t="str">
        <f>LEFT(V422,FIND(" ",V422)-1)</f>
        <v>0402</v>
      </c>
      <c r="AL422" t="str">
        <f>SUBSTITUTE(SUBSTITUTE(U422,"°C ~ "," to +"),"°C"," C")</f>
        <v>-55 to +155 C</v>
      </c>
      <c r="AM422" s="2" t="str">
        <f t="shared" si="84"/>
        <v>362</v>
      </c>
      <c r="AN422" t="str">
        <f>IF(AC422="1GN","Grade 1","Grade 0")</f>
        <v>Grade 0</v>
      </c>
      <c r="AO422" s="2" t="str">
        <f t="shared" si="85"/>
        <v>3601</v>
      </c>
      <c r="AQ422" t="s">
        <v>5289</v>
      </c>
      <c r="AR422" t="str">
        <f t="shared" si="88"/>
        <v>ERJ2GEJ362X</v>
      </c>
    </row>
    <row r="423" spans="1:44" x14ac:dyDescent="0.3">
      <c r="A423" t="s">
        <v>28</v>
      </c>
      <c r="B423" t="s">
        <v>1182</v>
      </c>
      <c r="C423" t="s">
        <v>1464</v>
      </c>
      <c r="D423" t="s">
        <v>1465</v>
      </c>
      <c r="E423" t="s">
        <v>32</v>
      </c>
      <c r="F423" t="s">
        <v>32</v>
      </c>
      <c r="G423" t="s">
        <v>1463</v>
      </c>
      <c r="H423">
        <v>0</v>
      </c>
      <c r="I423">
        <v>1.66E-3</v>
      </c>
      <c r="J423">
        <v>0</v>
      </c>
      <c r="K423">
        <v>50000</v>
      </c>
      <c r="L423" t="s">
        <v>50</v>
      </c>
      <c r="M423" t="s">
        <v>1186</v>
      </c>
      <c r="N423" t="s">
        <v>36</v>
      </c>
      <c r="O423" t="s">
        <v>391</v>
      </c>
      <c r="P423" t="s">
        <v>38</v>
      </c>
      <c r="Q423" t="s">
        <v>1187</v>
      </c>
      <c r="R423" t="s">
        <v>40</v>
      </c>
      <c r="S423" t="s">
        <v>634</v>
      </c>
      <c r="T423" t="s">
        <v>243</v>
      </c>
      <c r="U423" t="s">
        <v>1188</v>
      </c>
      <c r="V423" t="s">
        <v>1189</v>
      </c>
      <c r="W423">
        <v>402</v>
      </c>
      <c r="X423" t="s">
        <v>636</v>
      </c>
      <c r="Y423" t="s">
        <v>1190</v>
      </c>
      <c r="Z423" t="s">
        <v>1191</v>
      </c>
      <c r="AA423">
        <v>2</v>
      </c>
      <c r="AB423" t="s">
        <v>41</v>
      </c>
      <c r="AC423" t="str">
        <f t="shared" si="86"/>
        <v>2GE</v>
      </c>
      <c r="AD423" s="3">
        <f t="shared" si="83"/>
        <v>3600</v>
      </c>
      <c r="AE423" s="3" t="str">
        <f t="shared" si="82"/>
        <v>3.60 K</v>
      </c>
      <c r="AF423" t="str">
        <f>SUBSTITUTE(SUBSTITUTE(P423,"±",""),"%"," %")</f>
        <v>5 %</v>
      </c>
      <c r="AG423" t="str">
        <f t="shared" si="87"/>
        <v>19 V</v>
      </c>
      <c r="AI423" t="str">
        <f>SUBSTITUTE(LEFT(Q423,FIND("W,",Q423)),"W"," W @ 70 C")</f>
        <v>0.1 W @ 70 C</v>
      </c>
      <c r="AJ423" t="str">
        <f>SUBSTITUTE((SUBSTITUTE(T423,"ppm/°C","")),"/ "," to ")</f>
        <v>±200</v>
      </c>
      <c r="AK423" t="str">
        <f>LEFT(V423,FIND(" ",V423)-1)</f>
        <v>0402</v>
      </c>
      <c r="AL423" t="str">
        <f>SUBSTITUTE(SUBSTITUTE(U423,"°C ~ "," to +"),"°C"," C")</f>
        <v>-55 to +155 C</v>
      </c>
      <c r="AM423" s="2" t="str">
        <f t="shared" si="84"/>
        <v>362</v>
      </c>
      <c r="AN423" t="str">
        <f>IF(AC423="1GN","Grade 1","Grade 0")</f>
        <v>Grade 0</v>
      </c>
      <c r="AO423" s="2" t="str">
        <f t="shared" si="85"/>
        <v>3601</v>
      </c>
      <c r="AQ423" t="s">
        <v>5289</v>
      </c>
      <c r="AR423" t="str">
        <f t="shared" si="88"/>
        <v>ERJ2GEJ362L</v>
      </c>
    </row>
    <row r="424" spans="1:44" x14ac:dyDescent="0.3">
      <c r="A424" t="s">
        <v>28</v>
      </c>
      <c r="B424" t="s">
        <v>1182</v>
      </c>
      <c r="C424" t="s">
        <v>1466</v>
      </c>
      <c r="D424" t="s">
        <v>1467</v>
      </c>
      <c r="E424" t="s">
        <v>32</v>
      </c>
      <c r="F424" t="s">
        <v>32</v>
      </c>
      <c r="G424" t="s">
        <v>1468</v>
      </c>
      <c r="H424">
        <v>0</v>
      </c>
      <c r="I424">
        <v>0.1</v>
      </c>
      <c r="J424">
        <v>0</v>
      </c>
      <c r="K424">
        <v>1</v>
      </c>
      <c r="L424" t="s">
        <v>34</v>
      </c>
      <c r="M424" t="s">
        <v>1186</v>
      </c>
      <c r="N424" t="s">
        <v>36</v>
      </c>
      <c r="O424" t="s">
        <v>395</v>
      </c>
      <c r="P424" t="s">
        <v>38</v>
      </c>
      <c r="Q424" t="s">
        <v>1187</v>
      </c>
      <c r="R424" t="s">
        <v>40</v>
      </c>
      <c r="S424" t="s">
        <v>634</v>
      </c>
      <c r="T424" t="s">
        <v>243</v>
      </c>
      <c r="U424" t="s">
        <v>1188</v>
      </c>
      <c r="V424" t="s">
        <v>1189</v>
      </c>
      <c r="W424">
        <v>402</v>
      </c>
      <c r="X424" t="s">
        <v>636</v>
      </c>
      <c r="Y424" t="s">
        <v>1190</v>
      </c>
      <c r="Z424" t="s">
        <v>1191</v>
      </c>
      <c r="AA424">
        <v>2</v>
      </c>
      <c r="AB424" t="s">
        <v>41</v>
      </c>
      <c r="AC424" t="str">
        <f t="shared" si="86"/>
        <v>2GE</v>
      </c>
      <c r="AD424" s="3">
        <f t="shared" si="83"/>
        <v>3900</v>
      </c>
      <c r="AE424" s="3" t="str">
        <f t="shared" si="82"/>
        <v>3.90 K</v>
      </c>
      <c r="AF424" t="str">
        <f>SUBSTITUTE(SUBSTITUTE(P424,"±",""),"%"," %")</f>
        <v>5 %</v>
      </c>
      <c r="AG424" t="str">
        <f t="shared" si="87"/>
        <v>19.7 V</v>
      </c>
      <c r="AI424" t="str">
        <f>SUBSTITUTE(LEFT(Q424,FIND("W,",Q424)),"W"," W @ 70 C")</f>
        <v>0.1 W @ 70 C</v>
      </c>
      <c r="AJ424" t="str">
        <f>SUBSTITUTE((SUBSTITUTE(T424,"ppm/°C","")),"/ "," to ")</f>
        <v>±200</v>
      </c>
      <c r="AK424" t="str">
        <f>LEFT(V424,FIND(" ",V424)-1)</f>
        <v>0402</v>
      </c>
      <c r="AL424" t="str">
        <f>SUBSTITUTE(SUBSTITUTE(U424,"°C ~ "," to +"),"°C"," C")</f>
        <v>-55 to +155 C</v>
      </c>
      <c r="AM424" s="2" t="str">
        <f t="shared" si="84"/>
        <v>392</v>
      </c>
      <c r="AN424" t="str">
        <f>IF(AC424="1GN","Grade 1","Grade 0")</f>
        <v>Grade 0</v>
      </c>
      <c r="AO424" s="2" t="str">
        <f t="shared" si="85"/>
        <v>3901</v>
      </c>
      <c r="AQ424" t="s">
        <v>5289</v>
      </c>
      <c r="AR424" t="str">
        <f t="shared" si="88"/>
        <v>ERJ2GEJ392X</v>
      </c>
    </row>
    <row r="425" spans="1:44" x14ac:dyDescent="0.3">
      <c r="A425" t="s">
        <v>28</v>
      </c>
      <c r="B425" t="s">
        <v>1182</v>
      </c>
      <c r="C425" t="s">
        <v>1469</v>
      </c>
      <c r="D425" t="s">
        <v>1470</v>
      </c>
      <c r="E425" t="s">
        <v>32</v>
      </c>
      <c r="F425" t="s">
        <v>32</v>
      </c>
      <c r="G425" t="s">
        <v>1471</v>
      </c>
      <c r="H425" s="1">
        <v>25579</v>
      </c>
      <c r="I425">
        <v>0.1</v>
      </c>
      <c r="J425">
        <v>0</v>
      </c>
      <c r="K425">
        <v>1</v>
      </c>
      <c r="L425" t="s">
        <v>34</v>
      </c>
      <c r="M425" t="s">
        <v>1186</v>
      </c>
      <c r="N425" t="s">
        <v>36</v>
      </c>
      <c r="O425" t="s">
        <v>399</v>
      </c>
      <c r="P425" t="s">
        <v>38</v>
      </c>
      <c r="Q425" t="s">
        <v>1187</v>
      </c>
      <c r="R425" t="s">
        <v>40</v>
      </c>
      <c r="S425" t="s">
        <v>634</v>
      </c>
      <c r="T425" t="s">
        <v>243</v>
      </c>
      <c r="U425" t="s">
        <v>1188</v>
      </c>
      <c r="V425" t="s">
        <v>1189</v>
      </c>
      <c r="W425">
        <v>402</v>
      </c>
      <c r="X425" t="s">
        <v>636</v>
      </c>
      <c r="Y425" t="s">
        <v>1190</v>
      </c>
      <c r="Z425" t="s">
        <v>1191</v>
      </c>
      <c r="AA425">
        <v>2</v>
      </c>
      <c r="AB425" t="s">
        <v>41</v>
      </c>
      <c r="AC425" t="str">
        <f t="shared" si="86"/>
        <v>2GE</v>
      </c>
      <c r="AD425" s="3">
        <f t="shared" si="83"/>
        <v>4300</v>
      </c>
      <c r="AE425" s="3" t="str">
        <f t="shared" si="82"/>
        <v>4.30 K</v>
      </c>
      <c r="AF425" t="str">
        <f>SUBSTITUTE(SUBSTITUTE(P425,"±",""),"%"," %")</f>
        <v>5 %</v>
      </c>
      <c r="AG425" t="str">
        <f t="shared" si="87"/>
        <v>20.7 V</v>
      </c>
      <c r="AI425" t="str">
        <f>SUBSTITUTE(LEFT(Q425,FIND("W,",Q425)),"W"," W @ 70 C")</f>
        <v>0.1 W @ 70 C</v>
      </c>
      <c r="AJ425" t="str">
        <f>SUBSTITUTE((SUBSTITUTE(T425,"ppm/°C","")),"/ "," to ")</f>
        <v>±200</v>
      </c>
      <c r="AK425" t="str">
        <f>LEFT(V425,FIND(" ",V425)-1)</f>
        <v>0402</v>
      </c>
      <c r="AL425" t="str">
        <f>SUBSTITUTE(SUBSTITUTE(U425,"°C ~ "," to +"),"°C"," C")</f>
        <v>-55 to +155 C</v>
      </c>
      <c r="AM425" s="2" t="str">
        <f t="shared" si="84"/>
        <v>432</v>
      </c>
      <c r="AN425" t="str">
        <f>IF(AC425="1GN","Grade 1","Grade 0")</f>
        <v>Grade 0</v>
      </c>
      <c r="AO425" s="2" t="str">
        <f t="shared" si="85"/>
        <v>4301</v>
      </c>
      <c r="AQ425" t="s">
        <v>5289</v>
      </c>
      <c r="AR425" t="str">
        <f t="shared" si="88"/>
        <v>ERJ2GEJ432X</v>
      </c>
    </row>
    <row r="426" spans="1:44" x14ac:dyDescent="0.3">
      <c r="A426" t="s">
        <v>28</v>
      </c>
      <c r="B426" t="s">
        <v>1182</v>
      </c>
      <c r="C426" t="s">
        <v>1472</v>
      </c>
      <c r="D426" t="s">
        <v>1473</v>
      </c>
      <c r="E426" t="s">
        <v>32</v>
      </c>
      <c r="F426" t="s">
        <v>32</v>
      </c>
      <c r="G426" t="s">
        <v>1474</v>
      </c>
      <c r="H426" s="1">
        <v>192367</v>
      </c>
      <c r="I426">
        <v>0.1</v>
      </c>
      <c r="J426">
        <v>0</v>
      </c>
      <c r="K426">
        <v>1</v>
      </c>
      <c r="L426" t="s">
        <v>34</v>
      </c>
      <c r="M426" t="s">
        <v>1186</v>
      </c>
      <c r="N426" t="s">
        <v>36</v>
      </c>
      <c r="O426" t="s">
        <v>403</v>
      </c>
      <c r="P426" t="s">
        <v>38</v>
      </c>
      <c r="Q426" t="s">
        <v>1187</v>
      </c>
      <c r="R426" t="s">
        <v>40</v>
      </c>
      <c r="S426" t="s">
        <v>634</v>
      </c>
      <c r="T426" t="s">
        <v>243</v>
      </c>
      <c r="U426" t="s">
        <v>1188</v>
      </c>
      <c r="V426" t="s">
        <v>1189</v>
      </c>
      <c r="W426">
        <v>402</v>
      </c>
      <c r="X426" t="s">
        <v>636</v>
      </c>
      <c r="Y426" t="s">
        <v>1190</v>
      </c>
      <c r="Z426" t="s">
        <v>1191</v>
      </c>
      <c r="AA426">
        <v>2</v>
      </c>
      <c r="AB426" t="s">
        <v>41</v>
      </c>
      <c r="AC426" t="str">
        <f t="shared" si="86"/>
        <v>2GE</v>
      </c>
      <c r="AD426" s="3">
        <f t="shared" si="83"/>
        <v>4700</v>
      </c>
      <c r="AE426" s="3" t="str">
        <f t="shared" si="82"/>
        <v>4.70 K</v>
      </c>
      <c r="AF426" t="str">
        <f>SUBSTITUTE(SUBSTITUTE(P426,"±",""),"%"," %")</f>
        <v>5 %</v>
      </c>
      <c r="AG426" t="str">
        <f t="shared" si="87"/>
        <v>21.7 V</v>
      </c>
      <c r="AI426" t="str">
        <f>SUBSTITUTE(LEFT(Q426,FIND("W,",Q426)),"W"," W @ 70 C")</f>
        <v>0.1 W @ 70 C</v>
      </c>
      <c r="AJ426" t="str">
        <f>SUBSTITUTE((SUBSTITUTE(T426,"ppm/°C","")),"/ "," to ")</f>
        <v>±200</v>
      </c>
      <c r="AK426" t="str">
        <f>LEFT(V426,FIND(" ",V426)-1)</f>
        <v>0402</v>
      </c>
      <c r="AL426" t="str">
        <f>SUBSTITUTE(SUBSTITUTE(U426,"°C ~ "," to +"),"°C"," C")</f>
        <v>-55 to +155 C</v>
      </c>
      <c r="AM426" s="2" t="str">
        <f t="shared" si="84"/>
        <v>472</v>
      </c>
      <c r="AN426" t="str">
        <f>IF(AC426="1GN","Grade 1","Grade 0")</f>
        <v>Grade 0</v>
      </c>
      <c r="AO426" s="2" t="str">
        <f t="shared" si="85"/>
        <v>4701</v>
      </c>
      <c r="AQ426" t="s">
        <v>5289</v>
      </c>
      <c r="AR426" t="str">
        <f t="shared" si="88"/>
        <v>ERJ2GEJ472X</v>
      </c>
    </row>
    <row r="427" spans="1:44" x14ac:dyDescent="0.3">
      <c r="A427" t="s">
        <v>28</v>
      </c>
      <c r="B427" t="s">
        <v>1182</v>
      </c>
      <c r="C427" t="s">
        <v>1475</v>
      </c>
      <c r="D427" t="s">
        <v>1476</v>
      </c>
      <c r="E427" t="s">
        <v>32</v>
      </c>
      <c r="F427" t="s">
        <v>32</v>
      </c>
      <c r="G427" t="s">
        <v>1477</v>
      </c>
      <c r="H427" s="1">
        <v>178488</v>
      </c>
      <c r="I427">
        <v>0.1</v>
      </c>
      <c r="J427">
        <v>0</v>
      </c>
      <c r="K427">
        <v>1</v>
      </c>
      <c r="L427" t="s">
        <v>34</v>
      </c>
      <c r="M427" t="s">
        <v>1186</v>
      </c>
      <c r="N427" t="s">
        <v>36</v>
      </c>
      <c r="O427" t="s">
        <v>407</v>
      </c>
      <c r="P427" t="s">
        <v>38</v>
      </c>
      <c r="Q427" t="s">
        <v>1187</v>
      </c>
      <c r="R427" t="s">
        <v>40</v>
      </c>
      <c r="S427" t="s">
        <v>634</v>
      </c>
      <c r="T427" t="s">
        <v>243</v>
      </c>
      <c r="U427" t="s">
        <v>1188</v>
      </c>
      <c r="V427" t="s">
        <v>1189</v>
      </c>
      <c r="W427">
        <v>402</v>
      </c>
      <c r="X427" t="s">
        <v>636</v>
      </c>
      <c r="Y427" t="s">
        <v>1190</v>
      </c>
      <c r="Z427" t="s">
        <v>1191</v>
      </c>
      <c r="AA427">
        <v>2</v>
      </c>
      <c r="AB427" t="s">
        <v>41</v>
      </c>
      <c r="AC427" t="str">
        <f t="shared" si="86"/>
        <v>2GE</v>
      </c>
      <c r="AD427" s="3">
        <f t="shared" si="83"/>
        <v>5100</v>
      </c>
      <c r="AE427" s="3" t="str">
        <f t="shared" si="82"/>
        <v>5.10 K</v>
      </c>
      <c r="AF427" t="str">
        <f>SUBSTITUTE(SUBSTITUTE(P427,"±",""),"%"," %")</f>
        <v>5 %</v>
      </c>
      <c r="AG427" t="str">
        <f t="shared" si="87"/>
        <v>22.6 V</v>
      </c>
      <c r="AI427" t="str">
        <f>SUBSTITUTE(LEFT(Q427,FIND("W,",Q427)),"W"," W @ 70 C")</f>
        <v>0.1 W @ 70 C</v>
      </c>
      <c r="AJ427" t="str">
        <f>SUBSTITUTE((SUBSTITUTE(T427,"ppm/°C","")),"/ "," to ")</f>
        <v>±200</v>
      </c>
      <c r="AK427" t="str">
        <f>LEFT(V427,FIND(" ",V427)-1)</f>
        <v>0402</v>
      </c>
      <c r="AL427" t="str">
        <f>SUBSTITUTE(SUBSTITUTE(U427,"°C ~ "," to +"),"°C"," C")</f>
        <v>-55 to +155 C</v>
      </c>
      <c r="AM427" s="2" t="str">
        <f t="shared" si="84"/>
        <v>512</v>
      </c>
      <c r="AN427" t="str">
        <f>IF(AC427="1GN","Grade 1","Grade 0")</f>
        <v>Grade 0</v>
      </c>
      <c r="AO427" s="2" t="str">
        <f t="shared" si="85"/>
        <v>5101</v>
      </c>
      <c r="AQ427" t="s">
        <v>5289</v>
      </c>
      <c r="AR427" t="str">
        <f t="shared" si="88"/>
        <v>ERJ2GEJ512X</v>
      </c>
    </row>
    <row r="428" spans="1:44" x14ac:dyDescent="0.3">
      <c r="A428" t="s">
        <v>28</v>
      </c>
      <c r="B428" t="s">
        <v>1316</v>
      </c>
      <c r="C428" t="s">
        <v>1478</v>
      </c>
      <c r="D428" t="s">
        <v>1479</v>
      </c>
      <c r="E428" t="s">
        <v>32</v>
      </c>
      <c r="F428" t="s">
        <v>32</v>
      </c>
      <c r="G428" t="s">
        <v>1480</v>
      </c>
      <c r="H428" s="1">
        <v>517479</v>
      </c>
      <c r="I428">
        <v>0.1</v>
      </c>
      <c r="J428">
        <v>0</v>
      </c>
      <c r="K428">
        <v>1</v>
      </c>
      <c r="L428" t="s">
        <v>34</v>
      </c>
      <c r="M428" t="s">
        <v>1186</v>
      </c>
      <c r="N428" t="s">
        <v>36</v>
      </c>
      <c r="O428" t="s">
        <v>411</v>
      </c>
      <c r="P428" t="s">
        <v>38</v>
      </c>
      <c r="Q428" t="s">
        <v>1187</v>
      </c>
      <c r="R428" t="s">
        <v>40</v>
      </c>
      <c r="S428" t="s">
        <v>634</v>
      </c>
      <c r="T428" t="s">
        <v>243</v>
      </c>
      <c r="U428" t="s">
        <v>1188</v>
      </c>
      <c r="V428" t="s">
        <v>1189</v>
      </c>
      <c r="W428">
        <v>402</v>
      </c>
      <c r="X428" t="s">
        <v>636</v>
      </c>
      <c r="Y428" t="s">
        <v>1190</v>
      </c>
      <c r="Z428" t="s">
        <v>1191</v>
      </c>
      <c r="AA428">
        <v>2</v>
      </c>
      <c r="AB428" t="s">
        <v>41</v>
      </c>
      <c r="AC428" t="str">
        <f t="shared" si="86"/>
        <v>2GE</v>
      </c>
      <c r="AD428" s="3">
        <f t="shared" si="83"/>
        <v>5600</v>
      </c>
      <c r="AE428" s="3" t="str">
        <f t="shared" si="82"/>
        <v>5.60 K</v>
      </c>
      <c r="AF428" t="str">
        <f>SUBSTITUTE(SUBSTITUTE(P428,"±",""),"%"," %")</f>
        <v>5 %</v>
      </c>
      <c r="AG428" t="str">
        <f t="shared" si="87"/>
        <v>23.7 V</v>
      </c>
      <c r="AI428" t="str">
        <f>SUBSTITUTE(LEFT(Q428,FIND("W,",Q428)),"W"," W @ 70 C")</f>
        <v>0.1 W @ 70 C</v>
      </c>
      <c r="AJ428" t="str">
        <f>SUBSTITUTE((SUBSTITUTE(T428,"ppm/°C","")),"/ "," to ")</f>
        <v>±200</v>
      </c>
      <c r="AK428" t="str">
        <f>LEFT(V428,FIND(" ",V428)-1)</f>
        <v>0402</v>
      </c>
      <c r="AL428" t="str">
        <f>SUBSTITUTE(SUBSTITUTE(U428,"°C ~ "," to +"),"°C"," C")</f>
        <v>-55 to +155 C</v>
      </c>
      <c r="AM428" s="2" t="str">
        <f t="shared" si="84"/>
        <v>562</v>
      </c>
      <c r="AN428" t="str">
        <f>IF(AC428="1GN","Grade 1","Grade 0")</f>
        <v>Grade 0</v>
      </c>
      <c r="AO428" s="2" t="str">
        <f t="shared" si="85"/>
        <v>5601</v>
      </c>
      <c r="AQ428" t="s">
        <v>5289</v>
      </c>
      <c r="AR428" t="str">
        <f t="shared" si="88"/>
        <v>ERJ2GEJ562X</v>
      </c>
    </row>
    <row r="429" spans="1:44" x14ac:dyDescent="0.3">
      <c r="A429" t="s">
        <v>28</v>
      </c>
      <c r="B429" t="s">
        <v>1182</v>
      </c>
      <c r="C429" t="s">
        <v>1481</v>
      </c>
      <c r="D429" t="s">
        <v>1482</v>
      </c>
      <c r="E429" t="s">
        <v>32</v>
      </c>
      <c r="F429" t="s">
        <v>32</v>
      </c>
      <c r="G429" t="s">
        <v>1483</v>
      </c>
      <c r="H429">
        <v>0</v>
      </c>
      <c r="I429">
        <v>0.1</v>
      </c>
      <c r="J429">
        <v>0</v>
      </c>
      <c r="K429">
        <v>1</v>
      </c>
      <c r="L429" t="s">
        <v>34</v>
      </c>
      <c r="M429" t="s">
        <v>1186</v>
      </c>
      <c r="N429" t="s">
        <v>36</v>
      </c>
      <c r="O429" t="s">
        <v>415</v>
      </c>
      <c r="P429" t="s">
        <v>38</v>
      </c>
      <c r="Q429" t="s">
        <v>1187</v>
      </c>
      <c r="R429" t="s">
        <v>40</v>
      </c>
      <c r="S429" t="s">
        <v>634</v>
      </c>
      <c r="T429" t="s">
        <v>243</v>
      </c>
      <c r="U429" t="s">
        <v>1188</v>
      </c>
      <c r="V429" t="s">
        <v>1189</v>
      </c>
      <c r="W429">
        <v>402</v>
      </c>
      <c r="X429" t="s">
        <v>636</v>
      </c>
      <c r="Y429" t="s">
        <v>1190</v>
      </c>
      <c r="Z429" t="s">
        <v>1191</v>
      </c>
      <c r="AA429">
        <v>2</v>
      </c>
      <c r="AB429" t="s">
        <v>41</v>
      </c>
      <c r="AC429" t="str">
        <f t="shared" si="86"/>
        <v>2GE</v>
      </c>
      <c r="AD429" s="3">
        <f t="shared" si="83"/>
        <v>6200</v>
      </c>
      <c r="AE429" s="3" t="str">
        <f t="shared" si="82"/>
        <v>6.20 K</v>
      </c>
      <c r="AF429" t="str">
        <f>SUBSTITUTE(SUBSTITUTE(P429,"±",""),"%"," %")</f>
        <v>5 %</v>
      </c>
      <c r="AG429" t="str">
        <f t="shared" si="87"/>
        <v>24.9 V</v>
      </c>
      <c r="AI429" t="str">
        <f>SUBSTITUTE(LEFT(Q429,FIND("W,",Q429)),"W"," W @ 70 C")</f>
        <v>0.1 W @ 70 C</v>
      </c>
      <c r="AJ429" t="str">
        <f>SUBSTITUTE((SUBSTITUTE(T429,"ppm/°C","")),"/ "," to ")</f>
        <v>±200</v>
      </c>
      <c r="AK429" t="str">
        <f>LEFT(V429,FIND(" ",V429)-1)</f>
        <v>0402</v>
      </c>
      <c r="AL429" t="str">
        <f>SUBSTITUTE(SUBSTITUTE(U429,"°C ~ "," to +"),"°C"," C")</f>
        <v>-55 to +155 C</v>
      </c>
      <c r="AM429" s="2" t="str">
        <f t="shared" si="84"/>
        <v>622</v>
      </c>
      <c r="AN429" t="str">
        <f>IF(AC429="1GN","Grade 1","Grade 0")</f>
        <v>Grade 0</v>
      </c>
      <c r="AO429" s="2" t="str">
        <f t="shared" si="85"/>
        <v>6201</v>
      </c>
      <c r="AQ429" t="s">
        <v>5289</v>
      </c>
      <c r="AR429" t="str">
        <f t="shared" si="88"/>
        <v>ERJ2GEJ622X</v>
      </c>
    </row>
    <row r="430" spans="1:44" x14ac:dyDescent="0.3">
      <c r="A430" t="s">
        <v>28</v>
      </c>
      <c r="B430" t="s">
        <v>1182</v>
      </c>
      <c r="C430" t="s">
        <v>1484</v>
      </c>
      <c r="D430" t="s">
        <v>1485</v>
      </c>
      <c r="E430" t="s">
        <v>32</v>
      </c>
      <c r="F430" t="s">
        <v>32</v>
      </c>
      <c r="G430" t="s">
        <v>1486</v>
      </c>
      <c r="H430" s="1">
        <v>72524</v>
      </c>
      <c r="I430">
        <v>0.1</v>
      </c>
      <c r="J430">
        <v>0</v>
      </c>
      <c r="K430">
        <v>1</v>
      </c>
      <c r="L430" t="s">
        <v>34</v>
      </c>
      <c r="M430" t="s">
        <v>1186</v>
      </c>
      <c r="N430" t="s">
        <v>36</v>
      </c>
      <c r="O430" t="s">
        <v>419</v>
      </c>
      <c r="P430" t="s">
        <v>38</v>
      </c>
      <c r="Q430" t="s">
        <v>1187</v>
      </c>
      <c r="R430" t="s">
        <v>40</v>
      </c>
      <c r="S430" t="s">
        <v>634</v>
      </c>
      <c r="T430" t="s">
        <v>243</v>
      </c>
      <c r="U430" t="s">
        <v>1188</v>
      </c>
      <c r="V430" t="s">
        <v>1189</v>
      </c>
      <c r="W430">
        <v>402</v>
      </c>
      <c r="X430" t="s">
        <v>636</v>
      </c>
      <c r="Y430" t="s">
        <v>1190</v>
      </c>
      <c r="Z430" t="s">
        <v>1191</v>
      </c>
      <c r="AA430">
        <v>2</v>
      </c>
      <c r="AB430" t="s">
        <v>41</v>
      </c>
      <c r="AC430" t="str">
        <f t="shared" si="86"/>
        <v>2GE</v>
      </c>
      <c r="AD430" s="3">
        <f t="shared" si="83"/>
        <v>6800</v>
      </c>
      <c r="AE430" s="3" t="str">
        <f t="shared" si="82"/>
        <v>6.80 K</v>
      </c>
      <c r="AF430" t="str">
        <f>SUBSTITUTE(SUBSTITUTE(P430,"±",""),"%"," %")</f>
        <v>5 %</v>
      </c>
      <c r="AG430" t="str">
        <f t="shared" si="87"/>
        <v>26.1 V</v>
      </c>
      <c r="AI430" t="str">
        <f>SUBSTITUTE(LEFT(Q430,FIND("W,",Q430)),"W"," W @ 70 C")</f>
        <v>0.1 W @ 70 C</v>
      </c>
      <c r="AJ430" t="str">
        <f>SUBSTITUTE((SUBSTITUTE(T430,"ppm/°C","")),"/ "," to ")</f>
        <v>±200</v>
      </c>
      <c r="AK430" t="str">
        <f>LEFT(V430,FIND(" ",V430)-1)</f>
        <v>0402</v>
      </c>
      <c r="AL430" t="str">
        <f>SUBSTITUTE(SUBSTITUTE(U430,"°C ~ "," to +"),"°C"," C")</f>
        <v>-55 to +155 C</v>
      </c>
      <c r="AM430" s="2" t="str">
        <f t="shared" si="84"/>
        <v>682</v>
      </c>
      <c r="AN430" t="str">
        <f>IF(AC430="1GN","Grade 1","Grade 0")</f>
        <v>Grade 0</v>
      </c>
      <c r="AO430" s="2" t="str">
        <f t="shared" si="85"/>
        <v>6801</v>
      </c>
      <c r="AQ430" t="s">
        <v>5289</v>
      </c>
      <c r="AR430" t="str">
        <f t="shared" si="88"/>
        <v>ERJ2GEJ682X</v>
      </c>
    </row>
    <row r="431" spans="1:44" x14ac:dyDescent="0.3">
      <c r="A431" t="s">
        <v>28</v>
      </c>
      <c r="B431" t="s">
        <v>1182</v>
      </c>
      <c r="C431" t="s">
        <v>1487</v>
      </c>
      <c r="D431" t="s">
        <v>1488</v>
      </c>
      <c r="E431" t="s">
        <v>32</v>
      </c>
      <c r="F431" t="s">
        <v>32</v>
      </c>
      <c r="G431" t="s">
        <v>1489</v>
      </c>
      <c r="H431" s="1">
        <v>64688</v>
      </c>
      <c r="I431">
        <v>0.1</v>
      </c>
      <c r="J431">
        <v>0</v>
      </c>
      <c r="K431">
        <v>1</v>
      </c>
      <c r="L431" t="s">
        <v>34</v>
      </c>
      <c r="M431" t="s">
        <v>1186</v>
      </c>
      <c r="N431" t="s">
        <v>36</v>
      </c>
      <c r="O431" t="s">
        <v>423</v>
      </c>
      <c r="P431" t="s">
        <v>38</v>
      </c>
      <c r="Q431" t="s">
        <v>1187</v>
      </c>
      <c r="R431" t="s">
        <v>40</v>
      </c>
      <c r="S431" t="s">
        <v>634</v>
      </c>
      <c r="T431" t="s">
        <v>243</v>
      </c>
      <c r="U431" t="s">
        <v>1188</v>
      </c>
      <c r="V431" t="s">
        <v>1189</v>
      </c>
      <c r="W431">
        <v>402</v>
      </c>
      <c r="X431" t="s">
        <v>636</v>
      </c>
      <c r="Y431" t="s">
        <v>1190</v>
      </c>
      <c r="Z431" t="s">
        <v>1191</v>
      </c>
      <c r="AA431">
        <v>2</v>
      </c>
      <c r="AB431" t="s">
        <v>41</v>
      </c>
      <c r="AC431" t="str">
        <f t="shared" si="86"/>
        <v>2GE</v>
      </c>
      <c r="AD431" s="3">
        <f t="shared" si="83"/>
        <v>7500</v>
      </c>
      <c r="AE431" s="3" t="str">
        <f t="shared" si="82"/>
        <v>7.50 K</v>
      </c>
      <c r="AF431" t="str">
        <f>SUBSTITUTE(SUBSTITUTE(P431,"±",""),"%"," %")</f>
        <v>5 %</v>
      </c>
      <c r="AG431" t="str">
        <f t="shared" si="87"/>
        <v>27.4 V</v>
      </c>
      <c r="AI431" t="str">
        <f>SUBSTITUTE(LEFT(Q431,FIND("W,",Q431)),"W"," W @ 70 C")</f>
        <v>0.1 W @ 70 C</v>
      </c>
      <c r="AJ431" t="str">
        <f>SUBSTITUTE((SUBSTITUTE(T431,"ppm/°C","")),"/ "," to ")</f>
        <v>±200</v>
      </c>
      <c r="AK431" t="str">
        <f>LEFT(V431,FIND(" ",V431)-1)</f>
        <v>0402</v>
      </c>
      <c r="AL431" t="str">
        <f>SUBSTITUTE(SUBSTITUTE(U431,"°C ~ "," to +"),"°C"," C")</f>
        <v>-55 to +155 C</v>
      </c>
      <c r="AM431" s="2" t="str">
        <f t="shared" si="84"/>
        <v>752</v>
      </c>
      <c r="AN431" t="str">
        <f>IF(AC431="1GN","Grade 1","Grade 0")</f>
        <v>Grade 0</v>
      </c>
      <c r="AO431" s="2" t="str">
        <f t="shared" si="85"/>
        <v>7501</v>
      </c>
      <c r="AQ431" t="s">
        <v>5289</v>
      </c>
      <c r="AR431" t="str">
        <f t="shared" si="88"/>
        <v>ERJ2GEJ752X</v>
      </c>
    </row>
    <row r="432" spans="1:44" x14ac:dyDescent="0.3">
      <c r="A432" t="s">
        <v>28</v>
      </c>
      <c r="B432" t="s">
        <v>1182</v>
      </c>
      <c r="C432" t="s">
        <v>1490</v>
      </c>
      <c r="D432" t="s">
        <v>1491</v>
      </c>
      <c r="E432" t="s">
        <v>32</v>
      </c>
      <c r="F432" t="s">
        <v>32</v>
      </c>
      <c r="G432" t="s">
        <v>1492</v>
      </c>
      <c r="H432" s="1">
        <v>108989</v>
      </c>
      <c r="I432">
        <v>0.1</v>
      </c>
      <c r="J432">
        <v>0</v>
      </c>
      <c r="K432">
        <v>1</v>
      </c>
      <c r="L432" t="s">
        <v>34</v>
      </c>
      <c r="M432" t="s">
        <v>1186</v>
      </c>
      <c r="N432" t="s">
        <v>36</v>
      </c>
      <c r="O432" t="s">
        <v>427</v>
      </c>
      <c r="P432" t="s">
        <v>38</v>
      </c>
      <c r="Q432" t="s">
        <v>1187</v>
      </c>
      <c r="R432" t="s">
        <v>40</v>
      </c>
      <c r="S432" t="s">
        <v>634</v>
      </c>
      <c r="T432" t="s">
        <v>243</v>
      </c>
      <c r="U432" t="s">
        <v>1188</v>
      </c>
      <c r="V432" t="s">
        <v>1189</v>
      </c>
      <c r="W432">
        <v>402</v>
      </c>
      <c r="X432" t="s">
        <v>636</v>
      </c>
      <c r="Y432" t="s">
        <v>1190</v>
      </c>
      <c r="Z432" t="s">
        <v>1191</v>
      </c>
      <c r="AA432">
        <v>2</v>
      </c>
      <c r="AB432" t="s">
        <v>41</v>
      </c>
      <c r="AC432" t="str">
        <f t="shared" si="86"/>
        <v>2GE</v>
      </c>
      <c r="AD432" s="3">
        <f t="shared" si="83"/>
        <v>8200</v>
      </c>
      <c r="AE432" s="3" t="str">
        <f t="shared" si="82"/>
        <v>8.20 K</v>
      </c>
      <c r="AF432" t="str">
        <f>SUBSTITUTE(SUBSTITUTE(P432,"±",""),"%"," %")</f>
        <v>5 %</v>
      </c>
      <c r="AG432" t="str">
        <f t="shared" si="87"/>
        <v>28.6 V</v>
      </c>
      <c r="AI432" t="str">
        <f>SUBSTITUTE(LEFT(Q432,FIND("W,",Q432)),"W"," W @ 70 C")</f>
        <v>0.1 W @ 70 C</v>
      </c>
      <c r="AJ432" t="str">
        <f>SUBSTITUTE((SUBSTITUTE(T432,"ppm/°C","")),"/ "," to ")</f>
        <v>±200</v>
      </c>
      <c r="AK432" t="str">
        <f>LEFT(V432,FIND(" ",V432)-1)</f>
        <v>0402</v>
      </c>
      <c r="AL432" t="str">
        <f>SUBSTITUTE(SUBSTITUTE(U432,"°C ~ "," to +"),"°C"," C")</f>
        <v>-55 to +155 C</v>
      </c>
      <c r="AM432" s="2" t="str">
        <f t="shared" si="84"/>
        <v>822</v>
      </c>
      <c r="AN432" t="str">
        <f>IF(AC432="1GN","Grade 1","Grade 0")</f>
        <v>Grade 0</v>
      </c>
      <c r="AO432" s="2" t="str">
        <f t="shared" si="85"/>
        <v>8201</v>
      </c>
      <c r="AQ432" t="s">
        <v>5289</v>
      </c>
      <c r="AR432" t="str">
        <f t="shared" si="88"/>
        <v>ERJ2GEJ822X</v>
      </c>
    </row>
    <row r="433" spans="1:44" x14ac:dyDescent="0.3">
      <c r="A433" t="s">
        <v>28</v>
      </c>
      <c r="B433" t="s">
        <v>1182</v>
      </c>
      <c r="C433" t="s">
        <v>1493</v>
      </c>
      <c r="D433" t="s">
        <v>1494</v>
      </c>
      <c r="E433" t="s">
        <v>32</v>
      </c>
      <c r="F433" t="s">
        <v>32</v>
      </c>
      <c r="G433" t="s">
        <v>1495</v>
      </c>
      <c r="H433" s="1">
        <v>97081</v>
      </c>
      <c r="I433">
        <v>0.1</v>
      </c>
      <c r="J433">
        <v>0</v>
      </c>
      <c r="K433">
        <v>1</v>
      </c>
      <c r="L433" t="s">
        <v>34</v>
      </c>
      <c r="M433" t="s">
        <v>1186</v>
      </c>
      <c r="N433" t="s">
        <v>36</v>
      </c>
      <c r="O433" t="s">
        <v>431</v>
      </c>
      <c r="P433" t="s">
        <v>38</v>
      </c>
      <c r="Q433" t="s">
        <v>1187</v>
      </c>
      <c r="R433" t="s">
        <v>40</v>
      </c>
      <c r="S433" t="s">
        <v>634</v>
      </c>
      <c r="T433" t="s">
        <v>243</v>
      </c>
      <c r="U433" t="s">
        <v>1188</v>
      </c>
      <c r="V433" t="s">
        <v>1189</v>
      </c>
      <c r="W433">
        <v>402</v>
      </c>
      <c r="X433" t="s">
        <v>636</v>
      </c>
      <c r="Y433" t="s">
        <v>1190</v>
      </c>
      <c r="Z433" t="s">
        <v>1191</v>
      </c>
      <c r="AA433">
        <v>2</v>
      </c>
      <c r="AB433" t="s">
        <v>41</v>
      </c>
      <c r="AC433" t="str">
        <f t="shared" si="86"/>
        <v>2GE</v>
      </c>
      <c r="AD433" s="3">
        <f t="shared" si="83"/>
        <v>9100</v>
      </c>
      <c r="AE433" s="3" t="str">
        <f t="shared" si="82"/>
        <v>9.10 K</v>
      </c>
      <c r="AF433" t="str">
        <f>SUBSTITUTE(SUBSTITUTE(P433,"±",""),"%"," %")</f>
        <v>5 %</v>
      </c>
      <c r="AG433" t="str">
        <f t="shared" si="87"/>
        <v>30.2 V</v>
      </c>
      <c r="AI433" t="str">
        <f>SUBSTITUTE(LEFT(Q433,FIND("W,",Q433)),"W"," W @ 70 C")</f>
        <v>0.1 W @ 70 C</v>
      </c>
      <c r="AJ433" t="str">
        <f>SUBSTITUTE((SUBSTITUTE(T433,"ppm/°C","")),"/ "," to ")</f>
        <v>±200</v>
      </c>
      <c r="AK433" t="str">
        <f>LEFT(V433,FIND(" ",V433)-1)</f>
        <v>0402</v>
      </c>
      <c r="AL433" t="str">
        <f>SUBSTITUTE(SUBSTITUTE(U433,"°C ~ "," to +"),"°C"," C")</f>
        <v>-55 to +155 C</v>
      </c>
      <c r="AM433" s="2" t="str">
        <f t="shared" si="84"/>
        <v>912</v>
      </c>
      <c r="AN433" t="str">
        <f>IF(AC433="1GN","Grade 1","Grade 0")</f>
        <v>Grade 0</v>
      </c>
      <c r="AO433" s="2" t="str">
        <f t="shared" si="85"/>
        <v>9101</v>
      </c>
      <c r="AQ433" t="s">
        <v>5289</v>
      </c>
      <c r="AR433" t="str">
        <f t="shared" si="88"/>
        <v>ERJ2GEJ912X</v>
      </c>
    </row>
    <row r="434" spans="1:44" x14ac:dyDescent="0.3">
      <c r="A434" t="s">
        <v>28</v>
      </c>
      <c r="B434" t="s">
        <v>1182</v>
      </c>
      <c r="C434" t="s">
        <v>1496</v>
      </c>
      <c r="D434" t="s">
        <v>1497</v>
      </c>
      <c r="E434" t="s">
        <v>32</v>
      </c>
      <c r="F434" t="s">
        <v>32</v>
      </c>
      <c r="G434" t="s">
        <v>1498</v>
      </c>
      <c r="H434">
        <v>0</v>
      </c>
      <c r="I434">
        <v>0.1</v>
      </c>
      <c r="J434">
        <v>0</v>
      </c>
      <c r="K434">
        <v>1</v>
      </c>
      <c r="L434" t="s">
        <v>34</v>
      </c>
      <c r="M434" t="s">
        <v>1186</v>
      </c>
      <c r="N434" t="s">
        <v>36</v>
      </c>
      <c r="O434" t="s">
        <v>435</v>
      </c>
      <c r="P434" t="s">
        <v>38</v>
      </c>
      <c r="Q434" t="s">
        <v>1187</v>
      </c>
      <c r="R434" t="s">
        <v>40</v>
      </c>
      <c r="S434" t="s">
        <v>634</v>
      </c>
      <c r="T434" t="s">
        <v>243</v>
      </c>
      <c r="U434" t="s">
        <v>1188</v>
      </c>
      <c r="V434" t="s">
        <v>1189</v>
      </c>
      <c r="W434">
        <v>402</v>
      </c>
      <c r="X434" t="s">
        <v>636</v>
      </c>
      <c r="Y434" t="s">
        <v>1190</v>
      </c>
      <c r="Z434" t="s">
        <v>1191</v>
      </c>
      <c r="AA434">
        <v>2</v>
      </c>
      <c r="AB434" t="s">
        <v>41</v>
      </c>
      <c r="AC434" t="str">
        <f t="shared" si="86"/>
        <v>2GE</v>
      </c>
      <c r="AD434" s="3">
        <f t="shared" si="83"/>
        <v>10000</v>
      </c>
      <c r="AE434" s="3" t="str">
        <f t="shared" si="82"/>
        <v>10.0 K</v>
      </c>
      <c r="AF434" t="str">
        <f>SUBSTITUTE(SUBSTITUTE(P434,"±",""),"%"," %")</f>
        <v>5 %</v>
      </c>
      <c r="AG434" t="str">
        <f t="shared" si="87"/>
        <v>31.6 V</v>
      </c>
      <c r="AI434" t="str">
        <f>SUBSTITUTE(LEFT(Q434,FIND("W,",Q434)),"W"," W @ 70 C")</f>
        <v>0.1 W @ 70 C</v>
      </c>
      <c r="AJ434" t="str">
        <f>SUBSTITUTE((SUBSTITUTE(T434,"ppm/°C","")),"/ "," to ")</f>
        <v>±200</v>
      </c>
      <c r="AK434" t="str">
        <f>LEFT(V434,FIND(" ",V434)-1)</f>
        <v>0402</v>
      </c>
      <c r="AL434" t="str">
        <f>SUBSTITUTE(SUBSTITUTE(U434,"°C ~ "," to +"),"°C"," C")</f>
        <v>-55 to +155 C</v>
      </c>
      <c r="AM434" s="2" t="str">
        <f t="shared" si="84"/>
        <v>103</v>
      </c>
      <c r="AN434" t="str">
        <f>IF(AC434="1GN","Grade 1","Grade 0")</f>
        <v>Grade 0</v>
      </c>
      <c r="AO434" s="2" t="str">
        <f t="shared" si="85"/>
        <v>1002</v>
      </c>
      <c r="AQ434" t="s">
        <v>5289</v>
      </c>
      <c r="AR434" t="str">
        <f t="shared" si="88"/>
        <v>ERJ2GEJ103X</v>
      </c>
    </row>
    <row r="435" spans="1:44" x14ac:dyDescent="0.3">
      <c r="A435" t="s">
        <v>28</v>
      </c>
      <c r="B435" t="s">
        <v>1316</v>
      </c>
      <c r="C435" t="s">
        <v>1499</v>
      </c>
      <c r="D435" t="s">
        <v>1500</v>
      </c>
      <c r="E435" t="s">
        <v>32</v>
      </c>
      <c r="F435" t="s">
        <v>32</v>
      </c>
      <c r="G435" t="s">
        <v>1501</v>
      </c>
      <c r="H435" s="1">
        <v>7593</v>
      </c>
      <c r="I435">
        <v>0.1</v>
      </c>
      <c r="J435">
        <v>0</v>
      </c>
      <c r="K435">
        <v>1</v>
      </c>
      <c r="L435" t="s">
        <v>34</v>
      </c>
      <c r="M435" t="s">
        <v>1186</v>
      </c>
      <c r="N435" t="s">
        <v>36</v>
      </c>
      <c r="O435" t="s">
        <v>439</v>
      </c>
      <c r="P435" t="s">
        <v>38</v>
      </c>
      <c r="Q435" t="s">
        <v>1187</v>
      </c>
      <c r="R435" t="s">
        <v>40</v>
      </c>
      <c r="S435" t="s">
        <v>634</v>
      </c>
      <c r="T435" t="s">
        <v>243</v>
      </c>
      <c r="U435" t="s">
        <v>1188</v>
      </c>
      <c r="V435" t="s">
        <v>1189</v>
      </c>
      <c r="W435">
        <v>402</v>
      </c>
      <c r="X435" t="s">
        <v>636</v>
      </c>
      <c r="Y435" t="s">
        <v>1190</v>
      </c>
      <c r="Z435" t="s">
        <v>1191</v>
      </c>
      <c r="AA435">
        <v>2</v>
      </c>
      <c r="AB435" t="s">
        <v>41</v>
      </c>
      <c r="AC435" t="str">
        <f t="shared" si="86"/>
        <v>2GE</v>
      </c>
      <c r="AD435" s="3">
        <f t="shared" si="83"/>
        <v>11000</v>
      </c>
      <c r="AE435" s="3" t="str">
        <f t="shared" si="82"/>
        <v>11.0 K</v>
      </c>
      <c r="AF435" t="str">
        <f>SUBSTITUTE(SUBSTITUTE(P435,"±",""),"%"," %")</f>
        <v>5 %</v>
      </c>
      <c r="AG435" t="str">
        <f t="shared" si="87"/>
        <v>33.2 V</v>
      </c>
      <c r="AI435" t="str">
        <f>SUBSTITUTE(LEFT(Q435,FIND("W,",Q435)),"W"," W @ 70 C")</f>
        <v>0.1 W @ 70 C</v>
      </c>
      <c r="AJ435" t="str">
        <f>SUBSTITUTE((SUBSTITUTE(T435,"ppm/°C","")),"/ "," to ")</f>
        <v>±200</v>
      </c>
      <c r="AK435" t="str">
        <f>LEFT(V435,FIND(" ",V435)-1)</f>
        <v>0402</v>
      </c>
      <c r="AL435" t="str">
        <f>SUBSTITUTE(SUBSTITUTE(U435,"°C ~ "," to +"),"°C"," C")</f>
        <v>-55 to +155 C</v>
      </c>
      <c r="AM435" s="2" t="str">
        <f t="shared" si="84"/>
        <v>113</v>
      </c>
      <c r="AN435" t="str">
        <f>IF(AC435="1GN","Grade 1","Grade 0")</f>
        <v>Grade 0</v>
      </c>
      <c r="AO435" s="2" t="str">
        <f t="shared" si="85"/>
        <v>1102</v>
      </c>
      <c r="AQ435" t="s">
        <v>5289</v>
      </c>
      <c r="AR435" t="str">
        <f t="shared" si="88"/>
        <v>ERJ2GEJ113X</v>
      </c>
    </row>
    <row r="436" spans="1:44" x14ac:dyDescent="0.3">
      <c r="A436" t="s">
        <v>28</v>
      </c>
      <c r="B436" t="s">
        <v>1182</v>
      </c>
      <c r="C436" t="s">
        <v>1502</v>
      </c>
      <c r="D436" t="s">
        <v>1503</v>
      </c>
      <c r="E436" t="s">
        <v>32</v>
      </c>
      <c r="F436" t="s">
        <v>32</v>
      </c>
      <c r="G436" t="s">
        <v>1504</v>
      </c>
      <c r="H436" s="1">
        <v>290001</v>
      </c>
      <c r="I436">
        <v>0.1</v>
      </c>
      <c r="J436">
        <v>0</v>
      </c>
      <c r="K436">
        <v>1</v>
      </c>
      <c r="L436" t="s">
        <v>34</v>
      </c>
      <c r="M436" t="s">
        <v>1186</v>
      </c>
      <c r="N436" t="s">
        <v>36</v>
      </c>
      <c r="O436" t="s">
        <v>443</v>
      </c>
      <c r="P436" t="s">
        <v>38</v>
      </c>
      <c r="Q436" t="s">
        <v>1187</v>
      </c>
      <c r="R436" t="s">
        <v>40</v>
      </c>
      <c r="S436" t="s">
        <v>634</v>
      </c>
      <c r="T436" t="s">
        <v>243</v>
      </c>
      <c r="U436" t="s">
        <v>1188</v>
      </c>
      <c r="V436" t="s">
        <v>1189</v>
      </c>
      <c r="W436">
        <v>402</v>
      </c>
      <c r="X436" t="s">
        <v>636</v>
      </c>
      <c r="Y436" t="s">
        <v>1190</v>
      </c>
      <c r="Z436" t="s">
        <v>1191</v>
      </c>
      <c r="AA436">
        <v>2</v>
      </c>
      <c r="AB436" t="s">
        <v>41</v>
      </c>
      <c r="AC436" t="str">
        <f t="shared" si="86"/>
        <v>2GE</v>
      </c>
      <c r="AD436" s="3">
        <f t="shared" si="83"/>
        <v>12000</v>
      </c>
      <c r="AE436" s="3" t="str">
        <f t="shared" si="82"/>
        <v>12.0 K</v>
      </c>
      <c r="AF436" t="str">
        <f>SUBSTITUTE(SUBSTITUTE(P436,"±",""),"%"," %")</f>
        <v>5 %</v>
      </c>
      <c r="AG436" t="str">
        <f t="shared" si="87"/>
        <v>34.6 V</v>
      </c>
      <c r="AI436" t="str">
        <f>SUBSTITUTE(LEFT(Q436,FIND("W,",Q436)),"W"," W @ 70 C")</f>
        <v>0.1 W @ 70 C</v>
      </c>
      <c r="AJ436" t="str">
        <f>SUBSTITUTE((SUBSTITUTE(T436,"ppm/°C","")),"/ "," to ")</f>
        <v>±200</v>
      </c>
      <c r="AK436" t="str">
        <f>LEFT(V436,FIND(" ",V436)-1)</f>
        <v>0402</v>
      </c>
      <c r="AL436" t="str">
        <f>SUBSTITUTE(SUBSTITUTE(U436,"°C ~ "," to +"),"°C"," C")</f>
        <v>-55 to +155 C</v>
      </c>
      <c r="AM436" s="2" t="str">
        <f t="shared" si="84"/>
        <v>123</v>
      </c>
      <c r="AN436" t="str">
        <f>IF(AC436="1GN","Grade 1","Grade 0")</f>
        <v>Grade 0</v>
      </c>
      <c r="AO436" s="2" t="str">
        <f t="shared" si="85"/>
        <v>1202</v>
      </c>
      <c r="AQ436" t="s">
        <v>5289</v>
      </c>
      <c r="AR436" t="str">
        <f t="shared" si="88"/>
        <v>ERJ2GEJ123X</v>
      </c>
    </row>
    <row r="437" spans="1:44" x14ac:dyDescent="0.3">
      <c r="A437" t="s">
        <v>28</v>
      </c>
      <c r="B437" t="s">
        <v>1182</v>
      </c>
      <c r="C437" t="s">
        <v>1505</v>
      </c>
      <c r="D437" t="s">
        <v>1506</v>
      </c>
      <c r="E437" t="s">
        <v>32</v>
      </c>
      <c r="F437" t="s">
        <v>32</v>
      </c>
      <c r="G437" t="s">
        <v>1507</v>
      </c>
      <c r="H437" s="1">
        <v>3800</v>
      </c>
      <c r="I437">
        <v>0.1</v>
      </c>
      <c r="J437">
        <v>0</v>
      </c>
      <c r="K437">
        <v>1</v>
      </c>
      <c r="L437" t="s">
        <v>34</v>
      </c>
      <c r="M437" t="s">
        <v>1186</v>
      </c>
      <c r="N437" t="s">
        <v>36</v>
      </c>
      <c r="O437" t="s">
        <v>447</v>
      </c>
      <c r="P437" t="s">
        <v>38</v>
      </c>
      <c r="Q437" t="s">
        <v>1187</v>
      </c>
      <c r="R437" t="s">
        <v>40</v>
      </c>
      <c r="S437" t="s">
        <v>634</v>
      </c>
      <c r="T437" t="s">
        <v>243</v>
      </c>
      <c r="U437" t="s">
        <v>1188</v>
      </c>
      <c r="V437" t="s">
        <v>1189</v>
      </c>
      <c r="W437">
        <v>402</v>
      </c>
      <c r="X437" t="s">
        <v>636</v>
      </c>
      <c r="Y437" t="s">
        <v>1190</v>
      </c>
      <c r="Z437" t="s">
        <v>1191</v>
      </c>
      <c r="AA437">
        <v>2</v>
      </c>
      <c r="AB437" t="s">
        <v>41</v>
      </c>
      <c r="AC437" t="str">
        <f t="shared" si="86"/>
        <v>2GE</v>
      </c>
      <c r="AD437" s="3">
        <f t="shared" si="83"/>
        <v>13000</v>
      </c>
      <c r="AE437" s="3" t="str">
        <f t="shared" si="82"/>
        <v>13.0 K</v>
      </c>
      <c r="AF437" t="str">
        <f>SUBSTITUTE(SUBSTITUTE(P437,"±",""),"%"," %")</f>
        <v>5 %</v>
      </c>
      <c r="AG437" t="str">
        <f t="shared" si="87"/>
        <v>36.1 V</v>
      </c>
      <c r="AI437" t="str">
        <f>SUBSTITUTE(LEFT(Q437,FIND("W,",Q437)),"W"," W @ 70 C")</f>
        <v>0.1 W @ 70 C</v>
      </c>
      <c r="AJ437" t="str">
        <f>SUBSTITUTE((SUBSTITUTE(T437,"ppm/°C","")),"/ "," to ")</f>
        <v>±200</v>
      </c>
      <c r="AK437" t="str">
        <f>LEFT(V437,FIND(" ",V437)-1)</f>
        <v>0402</v>
      </c>
      <c r="AL437" t="str">
        <f>SUBSTITUTE(SUBSTITUTE(U437,"°C ~ "," to +"),"°C"," C")</f>
        <v>-55 to +155 C</v>
      </c>
      <c r="AM437" s="2" t="str">
        <f t="shared" si="84"/>
        <v>133</v>
      </c>
      <c r="AN437" t="str">
        <f>IF(AC437="1GN","Grade 1","Grade 0")</f>
        <v>Grade 0</v>
      </c>
      <c r="AO437" s="2" t="str">
        <f t="shared" si="85"/>
        <v>1302</v>
      </c>
      <c r="AQ437" t="s">
        <v>5289</v>
      </c>
      <c r="AR437" t="str">
        <f t="shared" si="88"/>
        <v>ERJ2GEJ133X</v>
      </c>
    </row>
    <row r="438" spans="1:44" x14ac:dyDescent="0.3">
      <c r="A438" t="s">
        <v>28</v>
      </c>
      <c r="B438" t="s">
        <v>1182</v>
      </c>
      <c r="C438" t="s">
        <v>1508</v>
      </c>
      <c r="D438" t="s">
        <v>1509</v>
      </c>
      <c r="E438" t="s">
        <v>32</v>
      </c>
      <c r="F438" t="s">
        <v>32</v>
      </c>
      <c r="G438" t="s">
        <v>1510</v>
      </c>
      <c r="H438" s="1">
        <v>228900</v>
      </c>
      <c r="I438">
        <v>0.1</v>
      </c>
      <c r="J438">
        <v>0</v>
      </c>
      <c r="K438">
        <v>1</v>
      </c>
      <c r="L438" t="s">
        <v>34</v>
      </c>
      <c r="M438" t="s">
        <v>1186</v>
      </c>
      <c r="N438" t="s">
        <v>36</v>
      </c>
      <c r="O438" t="s">
        <v>451</v>
      </c>
      <c r="P438" t="s">
        <v>38</v>
      </c>
      <c r="Q438" t="s">
        <v>1187</v>
      </c>
      <c r="R438" t="s">
        <v>40</v>
      </c>
      <c r="S438" t="s">
        <v>634</v>
      </c>
      <c r="T438" t="s">
        <v>243</v>
      </c>
      <c r="U438" t="s">
        <v>1188</v>
      </c>
      <c r="V438" t="s">
        <v>1189</v>
      </c>
      <c r="W438">
        <v>402</v>
      </c>
      <c r="X438" t="s">
        <v>636</v>
      </c>
      <c r="Y438" t="s">
        <v>1190</v>
      </c>
      <c r="Z438" t="s">
        <v>1191</v>
      </c>
      <c r="AA438">
        <v>2</v>
      </c>
      <c r="AB438" t="s">
        <v>41</v>
      </c>
      <c r="AC438" t="str">
        <f t="shared" si="86"/>
        <v>2GE</v>
      </c>
      <c r="AD438" s="3">
        <f t="shared" si="83"/>
        <v>15000</v>
      </c>
      <c r="AE438" s="3" t="str">
        <f t="shared" si="82"/>
        <v>15.0 K</v>
      </c>
      <c r="AF438" t="str">
        <f>SUBSTITUTE(SUBSTITUTE(P438,"±",""),"%"," %")</f>
        <v>5 %</v>
      </c>
      <c r="AG438" t="str">
        <f t="shared" si="87"/>
        <v>38.7 V</v>
      </c>
      <c r="AI438" t="str">
        <f>SUBSTITUTE(LEFT(Q438,FIND("W,",Q438)),"W"," W @ 70 C")</f>
        <v>0.1 W @ 70 C</v>
      </c>
      <c r="AJ438" t="str">
        <f>SUBSTITUTE((SUBSTITUTE(T438,"ppm/°C","")),"/ "," to ")</f>
        <v>±200</v>
      </c>
      <c r="AK438" t="str">
        <f>LEFT(V438,FIND(" ",V438)-1)</f>
        <v>0402</v>
      </c>
      <c r="AL438" t="str">
        <f>SUBSTITUTE(SUBSTITUTE(U438,"°C ~ "," to +"),"°C"," C")</f>
        <v>-55 to +155 C</v>
      </c>
      <c r="AM438" s="2" t="str">
        <f t="shared" si="84"/>
        <v>153</v>
      </c>
      <c r="AN438" t="str">
        <f>IF(AC438="1GN","Grade 1","Grade 0")</f>
        <v>Grade 0</v>
      </c>
      <c r="AO438" s="2" t="str">
        <f t="shared" si="85"/>
        <v>1502</v>
      </c>
      <c r="AQ438" t="s">
        <v>5289</v>
      </c>
      <c r="AR438" t="str">
        <f t="shared" si="88"/>
        <v>ERJ2GEJ153X</v>
      </c>
    </row>
    <row r="439" spans="1:44" x14ac:dyDescent="0.3">
      <c r="A439" t="s">
        <v>28</v>
      </c>
      <c r="B439" t="s">
        <v>1182</v>
      </c>
      <c r="C439" t="s">
        <v>1511</v>
      </c>
      <c r="D439" t="s">
        <v>1512</v>
      </c>
      <c r="E439" t="s">
        <v>32</v>
      </c>
      <c r="F439" t="s">
        <v>32</v>
      </c>
      <c r="G439" t="s">
        <v>1513</v>
      </c>
      <c r="H439" s="1">
        <v>4919</v>
      </c>
      <c r="I439">
        <v>0.1</v>
      </c>
      <c r="J439">
        <v>0</v>
      </c>
      <c r="K439">
        <v>1</v>
      </c>
      <c r="L439" t="s">
        <v>34</v>
      </c>
      <c r="M439" t="s">
        <v>1186</v>
      </c>
      <c r="N439" t="s">
        <v>36</v>
      </c>
      <c r="O439" t="s">
        <v>455</v>
      </c>
      <c r="P439" t="s">
        <v>38</v>
      </c>
      <c r="Q439" t="s">
        <v>1187</v>
      </c>
      <c r="R439" t="s">
        <v>40</v>
      </c>
      <c r="S439" t="s">
        <v>634</v>
      </c>
      <c r="T439" t="s">
        <v>243</v>
      </c>
      <c r="U439" t="s">
        <v>1188</v>
      </c>
      <c r="V439" t="s">
        <v>1189</v>
      </c>
      <c r="W439">
        <v>402</v>
      </c>
      <c r="X439" t="s">
        <v>636</v>
      </c>
      <c r="Y439" t="s">
        <v>1190</v>
      </c>
      <c r="Z439" t="s">
        <v>1191</v>
      </c>
      <c r="AA439">
        <v>2</v>
      </c>
      <c r="AB439" t="s">
        <v>41</v>
      </c>
      <c r="AC439" t="str">
        <f t="shared" si="86"/>
        <v>2GE</v>
      </c>
      <c r="AD439" s="3">
        <f t="shared" si="83"/>
        <v>16000</v>
      </c>
      <c r="AE439" s="3" t="str">
        <f t="shared" si="82"/>
        <v>16.0 K</v>
      </c>
      <c r="AF439" t="str">
        <f>SUBSTITUTE(SUBSTITUTE(P439,"±",""),"%"," %")</f>
        <v>5 %</v>
      </c>
      <c r="AG439" t="str">
        <f t="shared" si="87"/>
        <v>40 V</v>
      </c>
      <c r="AI439" t="str">
        <f>SUBSTITUTE(LEFT(Q439,FIND("W,",Q439)),"W"," W @ 70 C")</f>
        <v>0.1 W @ 70 C</v>
      </c>
      <c r="AJ439" t="str">
        <f>SUBSTITUTE((SUBSTITUTE(T439,"ppm/°C","")),"/ "," to ")</f>
        <v>±200</v>
      </c>
      <c r="AK439" t="str">
        <f>LEFT(V439,FIND(" ",V439)-1)</f>
        <v>0402</v>
      </c>
      <c r="AL439" t="str">
        <f>SUBSTITUTE(SUBSTITUTE(U439,"°C ~ "," to +"),"°C"," C")</f>
        <v>-55 to +155 C</v>
      </c>
      <c r="AM439" s="2" t="str">
        <f t="shared" si="84"/>
        <v>163</v>
      </c>
      <c r="AN439" t="str">
        <f>IF(AC439="1GN","Grade 1","Grade 0")</f>
        <v>Grade 0</v>
      </c>
      <c r="AO439" s="2" t="str">
        <f t="shared" si="85"/>
        <v>1602</v>
      </c>
      <c r="AQ439" t="s">
        <v>5289</v>
      </c>
      <c r="AR439" t="str">
        <f t="shared" si="88"/>
        <v>ERJ2GEJ163X</v>
      </c>
    </row>
    <row r="440" spans="1:44" x14ac:dyDescent="0.3">
      <c r="A440" t="s">
        <v>28</v>
      </c>
      <c r="B440" t="s">
        <v>1182</v>
      </c>
      <c r="C440" t="s">
        <v>1514</v>
      </c>
      <c r="D440" t="s">
        <v>1515</v>
      </c>
      <c r="E440" t="s">
        <v>32</v>
      </c>
      <c r="F440" t="s">
        <v>32</v>
      </c>
      <c r="G440" t="s">
        <v>1516</v>
      </c>
      <c r="H440" s="1">
        <v>54673</v>
      </c>
      <c r="I440">
        <v>0.1</v>
      </c>
      <c r="J440">
        <v>0</v>
      </c>
      <c r="K440">
        <v>1</v>
      </c>
      <c r="L440" t="s">
        <v>34</v>
      </c>
      <c r="M440" t="s">
        <v>1186</v>
      </c>
      <c r="N440" t="s">
        <v>36</v>
      </c>
      <c r="O440" t="s">
        <v>459</v>
      </c>
      <c r="P440" t="s">
        <v>38</v>
      </c>
      <c r="Q440" t="s">
        <v>1187</v>
      </c>
      <c r="R440" t="s">
        <v>40</v>
      </c>
      <c r="S440" t="s">
        <v>634</v>
      </c>
      <c r="T440" t="s">
        <v>243</v>
      </c>
      <c r="U440" t="s">
        <v>1188</v>
      </c>
      <c r="V440" t="s">
        <v>1189</v>
      </c>
      <c r="W440">
        <v>402</v>
      </c>
      <c r="X440" t="s">
        <v>636</v>
      </c>
      <c r="Y440" t="s">
        <v>1190</v>
      </c>
      <c r="Z440" t="s">
        <v>1191</v>
      </c>
      <c r="AA440">
        <v>2</v>
      </c>
      <c r="AB440" t="s">
        <v>41</v>
      </c>
      <c r="AC440" t="str">
        <f t="shared" si="86"/>
        <v>2GE</v>
      </c>
      <c r="AD440" s="3">
        <f t="shared" si="83"/>
        <v>18000</v>
      </c>
      <c r="AE440" s="3" t="str">
        <f t="shared" si="82"/>
        <v>18.0 K</v>
      </c>
      <c r="AF440" t="str">
        <f>SUBSTITUTE(SUBSTITUTE(P440,"±",""),"%"," %")</f>
        <v>5 %</v>
      </c>
      <c r="AG440" t="str">
        <f t="shared" si="87"/>
        <v>42.4 V</v>
      </c>
      <c r="AI440" t="str">
        <f>SUBSTITUTE(LEFT(Q440,FIND("W,",Q440)),"W"," W @ 70 C")</f>
        <v>0.1 W @ 70 C</v>
      </c>
      <c r="AJ440" t="str">
        <f>SUBSTITUTE((SUBSTITUTE(T440,"ppm/°C","")),"/ "," to ")</f>
        <v>±200</v>
      </c>
      <c r="AK440" t="str">
        <f>LEFT(V440,FIND(" ",V440)-1)</f>
        <v>0402</v>
      </c>
      <c r="AL440" t="str">
        <f>SUBSTITUTE(SUBSTITUTE(U440,"°C ~ "," to +"),"°C"," C")</f>
        <v>-55 to +155 C</v>
      </c>
      <c r="AM440" s="2" t="str">
        <f t="shared" si="84"/>
        <v>183</v>
      </c>
      <c r="AN440" t="str">
        <f>IF(AC440="1GN","Grade 1","Grade 0")</f>
        <v>Grade 0</v>
      </c>
      <c r="AO440" s="2" t="str">
        <f t="shared" si="85"/>
        <v>1802</v>
      </c>
      <c r="AQ440" t="s">
        <v>5289</v>
      </c>
      <c r="AR440" t="str">
        <f t="shared" si="88"/>
        <v>ERJ2GEJ183X</v>
      </c>
    </row>
    <row r="441" spans="1:44" x14ac:dyDescent="0.3">
      <c r="A441" t="s">
        <v>28</v>
      </c>
      <c r="B441" t="s">
        <v>1182</v>
      </c>
      <c r="C441" t="s">
        <v>1517</v>
      </c>
      <c r="D441" t="s">
        <v>1518</v>
      </c>
      <c r="E441" t="s">
        <v>32</v>
      </c>
      <c r="F441" t="s">
        <v>32</v>
      </c>
      <c r="G441" t="s">
        <v>1519</v>
      </c>
      <c r="H441" s="1">
        <v>6922</v>
      </c>
      <c r="I441">
        <v>0.1</v>
      </c>
      <c r="J441">
        <v>0</v>
      </c>
      <c r="K441">
        <v>1</v>
      </c>
      <c r="L441" t="s">
        <v>34</v>
      </c>
      <c r="M441" t="s">
        <v>1186</v>
      </c>
      <c r="N441" t="s">
        <v>36</v>
      </c>
      <c r="O441" t="s">
        <v>463</v>
      </c>
      <c r="P441" t="s">
        <v>38</v>
      </c>
      <c r="Q441" t="s">
        <v>1187</v>
      </c>
      <c r="R441" t="s">
        <v>40</v>
      </c>
      <c r="S441" t="s">
        <v>634</v>
      </c>
      <c r="T441" t="s">
        <v>243</v>
      </c>
      <c r="U441" t="s">
        <v>1188</v>
      </c>
      <c r="V441" t="s">
        <v>1189</v>
      </c>
      <c r="W441">
        <v>402</v>
      </c>
      <c r="X441" t="s">
        <v>636</v>
      </c>
      <c r="Y441" t="s">
        <v>1190</v>
      </c>
      <c r="Z441" t="s">
        <v>1191</v>
      </c>
      <c r="AA441">
        <v>2</v>
      </c>
      <c r="AB441" t="s">
        <v>41</v>
      </c>
      <c r="AC441" t="str">
        <f t="shared" si="86"/>
        <v>2GE</v>
      </c>
      <c r="AD441" s="3">
        <f t="shared" si="83"/>
        <v>20000</v>
      </c>
      <c r="AE441" s="3" t="str">
        <f t="shared" si="82"/>
        <v>20.0 K</v>
      </c>
      <c r="AF441" t="str">
        <f>SUBSTITUTE(SUBSTITUTE(P441,"±",""),"%"," %")</f>
        <v>5 %</v>
      </c>
      <c r="AG441" t="str">
        <f t="shared" si="87"/>
        <v>44.7 V</v>
      </c>
      <c r="AI441" t="str">
        <f>SUBSTITUTE(LEFT(Q441,FIND("W,",Q441)),"W"," W @ 70 C")</f>
        <v>0.1 W @ 70 C</v>
      </c>
      <c r="AJ441" t="str">
        <f>SUBSTITUTE((SUBSTITUTE(T441,"ppm/°C","")),"/ "," to ")</f>
        <v>±200</v>
      </c>
      <c r="AK441" t="str">
        <f>LEFT(V441,FIND(" ",V441)-1)</f>
        <v>0402</v>
      </c>
      <c r="AL441" t="str">
        <f>SUBSTITUTE(SUBSTITUTE(U441,"°C ~ "," to +"),"°C"," C")</f>
        <v>-55 to +155 C</v>
      </c>
      <c r="AM441" s="2" t="str">
        <f t="shared" si="84"/>
        <v>203</v>
      </c>
      <c r="AN441" t="str">
        <f>IF(AC441="1GN","Grade 1","Grade 0")</f>
        <v>Grade 0</v>
      </c>
      <c r="AO441" s="2" t="str">
        <f t="shared" si="85"/>
        <v>2002</v>
      </c>
      <c r="AQ441" t="s">
        <v>5289</v>
      </c>
      <c r="AR441" t="str">
        <f t="shared" si="88"/>
        <v>ERJ2GEJ203X</v>
      </c>
    </row>
    <row r="442" spans="1:44" x14ac:dyDescent="0.3">
      <c r="A442" t="s">
        <v>28</v>
      </c>
      <c r="B442" t="s">
        <v>1182</v>
      </c>
      <c r="C442" t="s">
        <v>1520</v>
      </c>
      <c r="D442" t="s">
        <v>1521</v>
      </c>
      <c r="E442" t="s">
        <v>32</v>
      </c>
      <c r="F442" t="s">
        <v>32</v>
      </c>
      <c r="G442" t="s">
        <v>1522</v>
      </c>
      <c r="H442">
        <v>0</v>
      </c>
      <c r="I442">
        <v>0.1</v>
      </c>
      <c r="J442">
        <v>0</v>
      </c>
      <c r="K442">
        <v>1</v>
      </c>
      <c r="L442" t="s">
        <v>34</v>
      </c>
      <c r="M442" t="s">
        <v>1186</v>
      </c>
      <c r="N442" t="s">
        <v>36</v>
      </c>
      <c r="O442" t="s">
        <v>467</v>
      </c>
      <c r="P442" t="s">
        <v>38</v>
      </c>
      <c r="Q442" t="s">
        <v>1187</v>
      </c>
      <c r="R442" t="s">
        <v>40</v>
      </c>
      <c r="S442" t="s">
        <v>634</v>
      </c>
      <c r="T442" t="s">
        <v>243</v>
      </c>
      <c r="U442" t="s">
        <v>1188</v>
      </c>
      <c r="V442" t="s">
        <v>1189</v>
      </c>
      <c r="W442">
        <v>402</v>
      </c>
      <c r="X442" t="s">
        <v>636</v>
      </c>
      <c r="Y442" t="s">
        <v>1190</v>
      </c>
      <c r="Z442" t="s">
        <v>1191</v>
      </c>
      <c r="AA442">
        <v>2</v>
      </c>
      <c r="AB442" t="s">
        <v>41</v>
      </c>
      <c r="AC442" t="str">
        <f t="shared" si="86"/>
        <v>2GE</v>
      </c>
      <c r="AD442" s="3">
        <f t="shared" si="83"/>
        <v>22000</v>
      </c>
      <c r="AE442" s="3" t="str">
        <f t="shared" si="82"/>
        <v>22.0 K</v>
      </c>
      <c r="AF442" t="str">
        <f>SUBSTITUTE(SUBSTITUTE(P442,"±",""),"%"," %")</f>
        <v>5 %</v>
      </c>
      <c r="AG442" t="str">
        <f t="shared" si="87"/>
        <v>46.9 V</v>
      </c>
      <c r="AI442" t="str">
        <f>SUBSTITUTE(LEFT(Q442,FIND("W,",Q442)),"W"," W @ 70 C")</f>
        <v>0.1 W @ 70 C</v>
      </c>
      <c r="AJ442" t="str">
        <f>SUBSTITUTE((SUBSTITUTE(T442,"ppm/°C","")),"/ "," to ")</f>
        <v>±200</v>
      </c>
      <c r="AK442" t="str">
        <f>LEFT(V442,FIND(" ",V442)-1)</f>
        <v>0402</v>
      </c>
      <c r="AL442" t="str">
        <f>SUBSTITUTE(SUBSTITUTE(U442,"°C ~ "," to +"),"°C"," C")</f>
        <v>-55 to +155 C</v>
      </c>
      <c r="AM442" s="2" t="str">
        <f t="shared" si="84"/>
        <v>223</v>
      </c>
      <c r="AN442" t="str">
        <f>IF(AC442="1GN","Grade 1","Grade 0")</f>
        <v>Grade 0</v>
      </c>
      <c r="AO442" s="2" t="str">
        <f t="shared" si="85"/>
        <v>2202</v>
      </c>
      <c r="AQ442" t="s">
        <v>5289</v>
      </c>
      <c r="AR442" t="str">
        <f t="shared" si="88"/>
        <v>ERJ2GEJ223X</v>
      </c>
    </row>
    <row r="443" spans="1:44" x14ac:dyDescent="0.3">
      <c r="A443" t="s">
        <v>28</v>
      </c>
      <c r="B443" t="s">
        <v>1182</v>
      </c>
      <c r="C443" t="s">
        <v>1523</v>
      </c>
      <c r="D443" t="s">
        <v>1524</v>
      </c>
      <c r="E443" t="s">
        <v>32</v>
      </c>
      <c r="F443" t="s">
        <v>32</v>
      </c>
      <c r="G443" t="s">
        <v>1525</v>
      </c>
      <c r="H443" s="1">
        <v>30192</v>
      </c>
      <c r="I443">
        <v>0.1</v>
      </c>
      <c r="J443">
        <v>0</v>
      </c>
      <c r="K443">
        <v>1</v>
      </c>
      <c r="L443" t="s">
        <v>34</v>
      </c>
      <c r="M443" t="s">
        <v>1186</v>
      </c>
      <c r="N443" t="s">
        <v>36</v>
      </c>
      <c r="O443" t="s">
        <v>471</v>
      </c>
      <c r="P443" t="s">
        <v>38</v>
      </c>
      <c r="Q443" t="s">
        <v>1187</v>
      </c>
      <c r="R443" t="s">
        <v>40</v>
      </c>
      <c r="S443" t="s">
        <v>634</v>
      </c>
      <c r="T443" t="s">
        <v>243</v>
      </c>
      <c r="U443" t="s">
        <v>1188</v>
      </c>
      <c r="V443" t="s">
        <v>1189</v>
      </c>
      <c r="W443">
        <v>402</v>
      </c>
      <c r="X443" t="s">
        <v>636</v>
      </c>
      <c r="Y443" t="s">
        <v>1190</v>
      </c>
      <c r="Z443" t="s">
        <v>1191</v>
      </c>
      <c r="AA443">
        <v>2</v>
      </c>
      <c r="AB443" t="s">
        <v>41</v>
      </c>
      <c r="AC443" t="str">
        <f t="shared" si="86"/>
        <v>2GE</v>
      </c>
      <c r="AD443" s="3">
        <f t="shared" si="83"/>
        <v>24000</v>
      </c>
      <c r="AE443" s="3" t="str">
        <f t="shared" si="82"/>
        <v>24.0 K</v>
      </c>
      <c r="AF443" t="str">
        <f>SUBSTITUTE(SUBSTITUTE(P443,"±",""),"%"," %")</f>
        <v>5 %</v>
      </c>
      <c r="AG443" t="str">
        <f t="shared" si="87"/>
        <v>49 V</v>
      </c>
      <c r="AI443" t="str">
        <f>SUBSTITUTE(LEFT(Q443,FIND("W,",Q443)),"W"," W @ 70 C")</f>
        <v>0.1 W @ 70 C</v>
      </c>
      <c r="AJ443" t="str">
        <f>SUBSTITUTE((SUBSTITUTE(T443,"ppm/°C","")),"/ "," to ")</f>
        <v>±200</v>
      </c>
      <c r="AK443" t="str">
        <f>LEFT(V443,FIND(" ",V443)-1)</f>
        <v>0402</v>
      </c>
      <c r="AL443" t="str">
        <f>SUBSTITUTE(SUBSTITUTE(U443,"°C ~ "," to +"),"°C"," C")</f>
        <v>-55 to +155 C</v>
      </c>
      <c r="AM443" s="2" t="str">
        <f t="shared" si="84"/>
        <v>243</v>
      </c>
      <c r="AN443" t="str">
        <f>IF(AC443="1GN","Grade 1","Grade 0")</f>
        <v>Grade 0</v>
      </c>
      <c r="AO443" s="2" t="str">
        <f t="shared" si="85"/>
        <v>2402</v>
      </c>
      <c r="AQ443" t="s">
        <v>5289</v>
      </c>
      <c r="AR443" t="str">
        <f t="shared" si="88"/>
        <v>ERJ2GEJ243X</v>
      </c>
    </row>
    <row r="444" spans="1:44" x14ac:dyDescent="0.3">
      <c r="A444" t="s">
        <v>28</v>
      </c>
      <c r="B444" t="s">
        <v>1182</v>
      </c>
      <c r="C444" t="s">
        <v>1526</v>
      </c>
      <c r="D444" t="s">
        <v>1527</v>
      </c>
      <c r="E444" t="s">
        <v>32</v>
      </c>
      <c r="F444" t="s">
        <v>32</v>
      </c>
      <c r="G444" t="s">
        <v>1528</v>
      </c>
      <c r="H444" s="1">
        <v>93263</v>
      </c>
      <c r="I444">
        <v>0.1</v>
      </c>
      <c r="J444">
        <v>0</v>
      </c>
      <c r="K444">
        <v>1</v>
      </c>
      <c r="L444" t="s">
        <v>34</v>
      </c>
      <c r="M444" t="s">
        <v>1186</v>
      </c>
      <c r="N444" t="s">
        <v>36</v>
      </c>
      <c r="O444" t="s">
        <v>475</v>
      </c>
      <c r="P444" t="s">
        <v>38</v>
      </c>
      <c r="Q444" t="s">
        <v>1187</v>
      </c>
      <c r="R444" t="s">
        <v>40</v>
      </c>
      <c r="S444" t="s">
        <v>634</v>
      </c>
      <c r="T444" t="s">
        <v>243</v>
      </c>
      <c r="U444" t="s">
        <v>1188</v>
      </c>
      <c r="V444" t="s">
        <v>1189</v>
      </c>
      <c r="W444">
        <v>402</v>
      </c>
      <c r="X444" t="s">
        <v>636</v>
      </c>
      <c r="Y444" t="s">
        <v>1190</v>
      </c>
      <c r="Z444" t="s">
        <v>1191</v>
      </c>
      <c r="AA444">
        <v>2</v>
      </c>
      <c r="AB444" t="s">
        <v>41</v>
      </c>
      <c r="AC444" t="str">
        <f t="shared" si="86"/>
        <v>2GE</v>
      </c>
      <c r="AD444" s="3">
        <f t="shared" si="83"/>
        <v>27000</v>
      </c>
      <c r="AE444" s="3" t="str">
        <f t="shared" si="82"/>
        <v>27.0 K</v>
      </c>
      <c r="AF444" t="str">
        <f>SUBSTITUTE(SUBSTITUTE(P444,"±",""),"%"," %")</f>
        <v>5 %</v>
      </c>
      <c r="AG444" t="str">
        <f t="shared" si="87"/>
        <v>52 V</v>
      </c>
      <c r="AI444" t="str">
        <f>SUBSTITUTE(LEFT(Q444,FIND("W,",Q444)),"W"," W @ 70 C")</f>
        <v>0.1 W @ 70 C</v>
      </c>
      <c r="AJ444" t="str">
        <f>SUBSTITUTE((SUBSTITUTE(T444,"ppm/°C","")),"/ "," to ")</f>
        <v>±200</v>
      </c>
      <c r="AK444" t="str">
        <f>LEFT(V444,FIND(" ",V444)-1)</f>
        <v>0402</v>
      </c>
      <c r="AL444" t="str">
        <f>SUBSTITUTE(SUBSTITUTE(U444,"°C ~ "," to +"),"°C"," C")</f>
        <v>-55 to +155 C</v>
      </c>
      <c r="AM444" s="2" t="str">
        <f t="shared" si="84"/>
        <v>273</v>
      </c>
      <c r="AN444" t="str">
        <f>IF(AC444="1GN","Grade 1","Grade 0")</f>
        <v>Grade 0</v>
      </c>
      <c r="AO444" s="2" t="str">
        <f t="shared" si="85"/>
        <v>2702</v>
      </c>
      <c r="AQ444" t="s">
        <v>5289</v>
      </c>
      <c r="AR444" t="str">
        <f t="shared" si="88"/>
        <v>ERJ2GEJ273X</v>
      </c>
    </row>
    <row r="445" spans="1:44" x14ac:dyDescent="0.3">
      <c r="A445" t="s">
        <v>28</v>
      </c>
      <c r="B445" t="s">
        <v>1182</v>
      </c>
      <c r="C445" t="s">
        <v>1529</v>
      </c>
      <c r="D445" t="s">
        <v>1530</v>
      </c>
      <c r="E445" t="s">
        <v>32</v>
      </c>
      <c r="F445" t="s">
        <v>32</v>
      </c>
      <c r="G445" t="s">
        <v>1531</v>
      </c>
      <c r="H445">
        <v>0</v>
      </c>
      <c r="I445">
        <v>0.1</v>
      </c>
      <c r="J445">
        <v>0</v>
      </c>
      <c r="K445">
        <v>1</v>
      </c>
      <c r="L445" t="s">
        <v>34</v>
      </c>
      <c r="M445" t="s">
        <v>1186</v>
      </c>
      <c r="N445" t="s">
        <v>36</v>
      </c>
      <c r="O445" t="s">
        <v>479</v>
      </c>
      <c r="P445" t="s">
        <v>38</v>
      </c>
      <c r="Q445" t="s">
        <v>1187</v>
      </c>
      <c r="R445" t="s">
        <v>40</v>
      </c>
      <c r="S445" t="s">
        <v>634</v>
      </c>
      <c r="T445" t="s">
        <v>243</v>
      </c>
      <c r="U445" t="s">
        <v>1188</v>
      </c>
      <c r="V445" t="s">
        <v>1189</v>
      </c>
      <c r="W445">
        <v>402</v>
      </c>
      <c r="X445" t="s">
        <v>636</v>
      </c>
      <c r="Y445" t="s">
        <v>1190</v>
      </c>
      <c r="Z445" t="s">
        <v>1191</v>
      </c>
      <c r="AA445">
        <v>2</v>
      </c>
      <c r="AB445" t="s">
        <v>41</v>
      </c>
      <c r="AC445" t="str">
        <f t="shared" si="86"/>
        <v>2GE</v>
      </c>
      <c r="AD445" s="3">
        <f t="shared" si="83"/>
        <v>30000</v>
      </c>
      <c r="AE445" s="3" t="str">
        <f t="shared" si="82"/>
        <v>30.0 K</v>
      </c>
      <c r="AF445" t="str">
        <f>SUBSTITUTE(SUBSTITUTE(P445,"±",""),"%"," %")</f>
        <v>5 %</v>
      </c>
      <c r="AG445" t="str">
        <f t="shared" si="87"/>
        <v>54.8 V</v>
      </c>
      <c r="AI445" t="str">
        <f>SUBSTITUTE(LEFT(Q445,FIND("W,",Q445)),"W"," W @ 70 C")</f>
        <v>0.1 W @ 70 C</v>
      </c>
      <c r="AJ445" t="str">
        <f>SUBSTITUTE((SUBSTITUTE(T445,"ppm/°C","")),"/ "," to ")</f>
        <v>±200</v>
      </c>
      <c r="AK445" t="str">
        <f>LEFT(V445,FIND(" ",V445)-1)</f>
        <v>0402</v>
      </c>
      <c r="AL445" t="str">
        <f>SUBSTITUTE(SUBSTITUTE(U445,"°C ~ "," to +"),"°C"," C")</f>
        <v>-55 to +155 C</v>
      </c>
      <c r="AM445" s="2" t="str">
        <f t="shared" si="84"/>
        <v>303</v>
      </c>
      <c r="AN445" t="str">
        <f>IF(AC445="1GN","Grade 1","Grade 0")</f>
        <v>Grade 0</v>
      </c>
      <c r="AO445" s="2" t="str">
        <f t="shared" si="85"/>
        <v>3002</v>
      </c>
      <c r="AQ445" t="s">
        <v>5289</v>
      </c>
      <c r="AR445" t="str">
        <f t="shared" si="88"/>
        <v>ERJ2GEJ303X</v>
      </c>
    </row>
    <row r="446" spans="1:44" x14ac:dyDescent="0.3">
      <c r="A446" t="s">
        <v>28</v>
      </c>
      <c r="B446" t="s">
        <v>1182</v>
      </c>
      <c r="C446" t="s">
        <v>1532</v>
      </c>
      <c r="D446" t="s">
        <v>1533</v>
      </c>
      <c r="E446" t="s">
        <v>32</v>
      </c>
      <c r="F446" t="s">
        <v>32</v>
      </c>
      <c r="G446" t="s">
        <v>1534</v>
      </c>
      <c r="H446">
        <v>0</v>
      </c>
      <c r="I446">
        <v>0.1</v>
      </c>
      <c r="J446">
        <v>0</v>
      </c>
      <c r="K446">
        <v>1</v>
      </c>
      <c r="L446" t="s">
        <v>34</v>
      </c>
      <c r="M446" t="s">
        <v>1186</v>
      </c>
      <c r="N446" t="s">
        <v>36</v>
      </c>
      <c r="O446" t="s">
        <v>483</v>
      </c>
      <c r="P446" t="s">
        <v>38</v>
      </c>
      <c r="Q446" t="s">
        <v>1187</v>
      </c>
      <c r="R446" t="s">
        <v>40</v>
      </c>
      <c r="S446" t="s">
        <v>634</v>
      </c>
      <c r="T446" t="s">
        <v>243</v>
      </c>
      <c r="U446" t="s">
        <v>1188</v>
      </c>
      <c r="V446" t="s">
        <v>1189</v>
      </c>
      <c r="W446">
        <v>402</v>
      </c>
      <c r="X446" t="s">
        <v>636</v>
      </c>
      <c r="Y446" t="s">
        <v>1190</v>
      </c>
      <c r="Z446" t="s">
        <v>1191</v>
      </c>
      <c r="AA446">
        <v>2</v>
      </c>
      <c r="AB446" t="s">
        <v>41</v>
      </c>
      <c r="AC446" t="str">
        <f t="shared" si="86"/>
        <v>2GE</v>
      </c>
      <c r="AD446" s="3">
        <f t="shared" si="83"/>
        <v>33000</v>
      </c>
      <c r="AE446" s="3" t="str">
        <f t="shared" si="82"/>
        <v>33.0 K</v>
      </c>
      <c r="AF446" t="str">
        <f>SUBSTITUTE(SUBSTITUTE(P446,"±",""),"%"," %")</f>
        <v>5 %</v>
      </c>
      <c r="AG446" t="str">
        <f t="shared" si="87"/>
        <v>57.4 V</v>
      </c>
      <c r="AI446" t="str">
        <f>SUBSTITUTE(LEFT(Q446,FIND("W,",Q446)),"W"," W @ 70 C")</f>
        <v>0.1 W @ 70 C</v>
      </c>
      <c r="AJ446" t="str">
        <f>SUBSTITUTE((SUBSTITUTE(T446,"ppm/°C","")),"/ "," to ")</f>
        <v>±200</v>
      </c>
      <c r="AK446" t="str">
        <f>LEFT(V446,FIND(" ",V446)-1)</f>
        <v>0402</v>
      </c>
      <c r="AL446" t="str">
        <f>SUBSTITUTE(SUBSTITUTE(U446,"°C ~ "," to +"),"°C"," C")</f>
        <v>-55 to +155 C</v>
      </c>
      <c r="AM446" s="2" t="str">
        <f t="shared" si="84"/>
        <v>333</v>
      </c>
      <c r="AN446" t="str">
        <f>IF(AC446="1GN","Grade 1","Grade 0")</f>
        <v>Grade 0</v>
      </c>
      <c r="AO446" s="2" t="str">
        <f t="shared" si="85"/>
        <v>3302</v>
      </c>
      <c r="AQ446" t="s">
        <v>5289</v>
      </c>
      <c r="AR446" t="str">
        <f t="shared" si="88"/>
        <v>ERJ2GEJ333X</v>
      </c>
    </row>
    <row r="447" spans="1:44" x14ac:dyDescent="0.3">
      <c r="A447" t="s">
        <v>28</v>
      </c>
      <c r="B447" t="s">
        <v>1182</v>
      </c>
      <c r="C447" t="s">
        <v>1535</v>
      </c>
      <c r="D447" t="s">
        <v>1536</v>
      </c>
      <c r="E447" t="s">
        <v>32</v>
      </c>
      <c r="F447" t="s">
        <v>32</v>
      </c>
      <c r="G447" t="s">
        <v>1537</v>
      </c>
      <c r="H447" s="1">
        <v>8407</v>
      </c>
      <c r="I447">
        <v>0.1</v>
      </c>
      <c r="J447">
        <v>0</v>
      </c>
      <c r="K447">
        <v>1</v>
      </c>
      <c r="L447" t="s">
        <v>34</v>
      </c>
      <c r="M447" t="s">
        <v>1186</v>
      </c>
      <c r="N447" t="s">
        <v>36</v>
      </c>
      <c r="O447" t="s">
        <v>487</v>
      </c>
      <c r="P447" t="s">
        <v>38</v>
      </c>
      <c r="Q447" t="s">
        <v>1187</v>
      </c>
      <c r="R447" t="s">
        <v>40</v>
      </c>
      <c r="S447" t="s">
        <v>634</v>
      </c>
      <c r="T447" t="s">
        <v>243</v>
      </c>
      <c r="U447" t="s">
        <v>1188</v>
      </c>
      <c r="V447" t="s">
        <v>1189</v>
      </c>
      <c r="W447">
        <v>402</v>
      </c>
      <c r="X447" t="s">
        <v>636</v>
      </c>
      <c r="Y447" t="s">
        <v>1190</v>
      </c>
      <c r="Z447" t="s">
        <v>1191</v>
      </c>
      <c r="AA447">
        <v>2</v>
      </c>
      <c r="AB447" t="s">
        <v>41</v>
      </c>
      <c r="AC447" t="str">
        <f t="shared" si="86"/>
        <v>2GE</v>
      </c>
      <c r="AD447" s="3">
        <f t="shared" si="83"/>
        <v>36000</v>
      </c>
      <c r="AE447" s="3" t="str">
        <f t="shared" si="82"/>
        <v>36.0 K</v>
      </c>
      <c r="AF447" t="str">
        <f>SUBSTITUTE(SUBSTITUTE(P447,"±",""),"%"," %")</f>
        <v>5 %</v>
      </c>
      <c r="AG447" t="str">
        <f t="shared" si="87"/>
        <v>60 V</v>
      </c>
      <c r="AI447" t="str">
        <f>SUBSTITUTE(LEFT(Q447,FIND("W,",Q447)),"W"," W @ 70 C")</f>
        <v>0.1 W @ 70 C</v>
      </c>
      <c r="AJ447" t="str">
        <f>SUBSTITUTE((SUBSTITUTE(T447,"ppm/°C","")),"/ "," to ")</f>
        <v>±200</v>
      </c>
      <c r="AK447" t="str">
        <f>LEFT(V447,FIND(" ",V447)-1)</f>
        <v>0402</v>
      </c>
      <c r="AL447" t="str">
        <f>SUBSTITUTE(SUBSTITUTE(U447,"°C ~ "," to +"),"°C"," C")</f>
        <v>-55 to +155 C</v>
      </c>
      <c r="AM447" s="2" t="str">
        <f t="shared" si="84"/>
        <v>363</v>
      </c>
      <c r="AN447" t="str">
        <f>IF(AC447="1GN","Grade 1","Grade 0")</f>
        <v>Grade 0</v>
      </c>
      <c r="AO447" s="2" t="str">
        <f t="shared" si="85"/>
        <v>3602</v>
      </c>
      <c r="AQ447" t="s">
        <v>5289</v>
      </c>
      <c r="AR447" t="str">
        <f t="shared" si="88"/>
        <v>ERJ2GEJ363X</v>
      </c>
    </row>
    <row r="448" spans="1:44" x14ac:dyDescent="0.3">
      <c r="A448" t="s">
        <v>28</v>
      </c>
      <c r="B448" t="s">
        <v>1182</v>
      </c>
      <c r="C448" t="s">
        <v>1538</v>
      </c>
      <c r="D448" t="s">
        <v>1539</v>
      </c>
      <c r="E448" t="s">
        <v>32</v>
      </c>
      <c r="F448" t="s">
        <v>32</v>
      </c>
      <c r="G448" t="s">
        <v>1540</v>
      </c>
      <c r="H448" s="1">
        <v>38197</v>
      </c>
      <c r="I448">
        <v>0.1</v>
      </c>
      <c r="J448">
        <v>0</v>
      </c>
      <c r="K448">
        <v>1</v>
      </c>
      <c r="L448" t="s">
        <v>34</v>
      </c>
      <c r="M448" t="s">
        <v>1186</v>
      </c>
      <c r="N448" t="s">
        <v>36</v>
      </c>
      <c r="O448" t="s">
        <v>491</v>
      </c>
      <c r="P448" t="s">
        <v>38</v>
      </c>
      <c r="Q448" t="s">
        <v>1187</v>
      </c>
      <c r="R448" t="s">
        <v>40</v>
      </c>
      <c r="S448" t="s">
        <v>634</v>
      </c>
      <c r="T448" t="s">
        <v>243</v>
      </c>
      <c r="U448" t="s">
        <v>1188</v>
      </c>
      <c r="V448" t="s">
        <v>1189</v>
      </c>
      <c r="W448">
        <v>402</v>
      </c>
      <c r="X448" t="s">
        <v>636</v>
      </c>
      <c r="Y448" t="s">
        <v>1190</v>
      </c>
      <c r="Z448" t="s">
        <v>1191</v>
      </c>
      <c r="AA448">
        <v>2</v>
      </c>
      <c r="AB448" t="s">
        <v>41</v>
      </c>
      <c r="AC448" t="str">
        <f t="shared" si="86"/>
        <v>2GE</v>
      </c>
      <c r="AD448" s="3">
        <f t="shared" si="83"/>
        <v>39000</v>
      </c>
      <c r="AE448" s="3" t="str">
        <f t="shared" si="82"/>
        <v>39.0 K</v>
      </c>
      <c r="AF448" t="str">
        <f>SUBSTITUTE(SUBSTITUTE(P448,"±",""),"%"," %")</f>
        <v>5 %</v>
      </c>
      <c r="AG448" t="str">
        <f t="shared" si="87"/>
        <v>62.4 V</v>
      </c>
      <c r="AI448" t="str">
        <f>SUBSTITUTE(LEFT(Q448,FIND("W,",Q448)),"W"," W @ 70 C")</f>
        <v>0.1 W @ 70 C</v>
      </c>
      <c r="AJ448" t="str">
        <f>SUBSTITUTE((SUBSTITUTE(T448,"ppm/°C","")),"/ "," to ")</f>
        <v>±200</v>
      </c>
      <c r="AK448" t="str">
        <f>LEFT(V448,FIND(" ",V448)-1)</f>
        <v>0402</v>
      </c>
      <c r="AL448" t="str">
        <f>SUBSTITUTE(SUBSTITUTE(U448,"°C ~ "," to +"),"°C"," C")</f>
        <v>-55 to +155 C</v>
      </c>
      <c r="AM448" s="2" t="str">
        <f t="shared" si="84"/>
        <v>393</v>
      </c>
      <c r="AN448" t="str">
        <f>IF(AC448="1GN","Grade 1","Grade 0")</f>
        <v>Grade 0</v>
      </c>
      <c r="AO448" s="2" t="str">
        <f t="shared" si="85"/>
        <v>3902</v>
      </c>
      <c r="AQ448" t="s">
        <v>5289</v>
      </c>
      <c r="AR448" t="str">
        <f t="shared" si="88"/>
        <v>ERJ2GEJ393X</v>
      </c>
    </row>
    <row r="449" spans="1:44" x14ac:dyDescent="0.3">
      <c r="A449" t="s">
        <v>28</v>
      </c>
      <c r="B449" t="s">
        <v>1182</v>
      </c>
      <c r="C449" t="s">
        <v>1541</v>
      </c>
      <c r="D449" t="s">
        <v>1542</v>
      </c>
      <c r="E449" t="s">
        <v>32</v>
      </c>
      <c r="F449" t="s">
        <v>32</v>
      </c>
      <c r="G449" t="s">
        <v>1543</v>
      </c>
      <c r="H449">
        <v>768</v>
      </c>
      <c r="I449">
        <v>0.1</v>
      </c>
      <c r="J449">
        <v>0</v>
      </c>
      <c r="K449">
        <v>1</v>
      </c>
      <c r="L449" t="s">
        <v>34</v>
      </c>
      <c r="M449" t="s">
        <v>1186</v>
      </c>
      <c r="N449" t="s">
        <v>36</v>
      </c>
      <c r="O449" t="s">
        <v>495</v>
      </c>
      <c r="P449" t="s">
        <v>38</v>
      </c>
      <c r="Q449" t="s">
        <v>1187</v>
      </c>
      <c r="R449" t="s">
        <v>40</v>
      </c>
      <c r="S449" t="s">
        <v>634</v>
      </c>
      <c r="T449" t="s">
        <v>243</v>
      </c>
      <c r="U449" t="s">
        <v>1188</v>
      </c>
      <c r="V449" t="s">
        <v>1189</v>
      </c>
      <c r="W449">
        <v>402</v>
      </c>
      <c r="X449" t="s">
        <v>636</v>
      </c>
      <c r="Y449" t="s">
        <v>1190</v>
      </c>
      <c r="Z449" t="s">
        <v>1191</v>
      </c>
      <c r="AA449">
        <v>2</v>
      </c>
      <c r="AB449" t="s">
        <v>41</v>
      </c>
      <c r="AC449" t="str">
        <f t="shared" si="86"/>
        <v>2GE</v>
      </c>
      <c r="AD449" s="3">
        <f t="shared" si="83"/>
        <v>43000</v>
      </c>
      <c r="AE449" s="3" t="str">
        <f t="shared" si="82"/>
        <v>43.0 K</v>
      </c>
      <c r="AF449" t="str">
        <f>SUBSTITUTE(SUBSTITUTE(P449,"±",""),"%"," %")</f>
        <v>5 %</v>
      </c>
      <c r="AG449" t="str">
        <f t="shared" si="87"/>
        <v>65.6 V</v>
      </c>
      <c r="AI449" t="str">
        <f>SUBSTITUTE(LEFT(Q449,FIND("W,",Q449)),"W"," W @ 70 C")</f>
        <v>0.1 W @ 70 C</v>
      </c>
      <c r="AJ449" t="str">
        <f>SUBSTITUTE((SUBSTITUTE(T449,"ppm/°C","")),"/ "," to ")</f>
        <v>±200</v>
      </c>
      <c r="AK449" t="str">
        <f>LEFT(V449,FIND(" ",V449)-1)</f>
        <v>0402</v>
      </c>
      <c r="AL449" t="str">
        <f>SUBSTITUTE(SUBSTITUTE(U449,"°C ~ "," to +"),"°C"," C")</f>
        <v>-55 to +155 C</v>
      </c>
      <c r="AM449" s="2" t="str">
        <f t="shared" si="84"/>
        <v>433</v>
      </c>
      <c r="AN449" t="str">
        <f>IF(AC449="1GN","Grade 1","Grade 0")</f>
        <v>Grade 0</v>
      </c>
      <c r="AO449" s="2" t="str">
        <f t="shared" si="85"/>
        <v>4302</v>
      </c>
      <c r="AQ449" t="s">
        <v>5289</v>
      </c>
      <c r="AR449" t="str">
        <f t="shared" si="88"/>
        <v>ERJ2GEJ433X</v>
      </c>
    </row>
    <row r="450" spans="1:44" x14ac:dyDescent="0.3">
      <c r="A450" t="s">
        <v>28</v>
      </c>
      <c r="B450" t="s">
        <v>1182</v>
      </c>
      <c r="C450" t="s">
        <v>1544</v>
      </c>
      <c r="D450" t="s">
        <v>1545</v>
      </c>
      <c r="E450" t="s">
        <v>32</v>
      </c>
      <c r="F450" t="s">
        <v>32</v>
      </c>
      <c r="G450" t="s">
        <v>1546</v>
      </c>
      <c r="H450" s="1">
        <v>442466</v>
      </c>
      <c r="I450">
        <v>0.1</v>
      </c>
      <c r="J450">
        <v>0</v>
      </c>
      <c r="K450">
        <v>1</v>
      </c>
      <c r="L450" t="s">
        <v>34</v>
      </c>
      <c r="M450" t="s">
        <v>1186</v>
      </c>
      <c r="N450" t="s">
        <v>36</v>
      </c>
      <c r="O450" t="s">
        <v>499</v>
      </c>
      <c r="P450" t="s">
        <v>38</v>
      </c>
      <c r="Q450" t="s">
        <v>1187</v>
      </c>
      <c r="R450" t="s">
        <v>40</v>
      </c>
      <c r="S450" t="s">
        <v>634</v>
      </c>
      <c r="T450" t="s">
        <v>243</v>
      </c>
      <c r="U450" t="s">
        <v>1188</v>
      </c>
      <c r="V450" t="s">
        <v>1189</v>
      </c>
      <c r="W450">
        <v>402</v>
      </c>
      <c r="X450" t="s">
        <v>636</v>
      </c>
      <c r="Y450" t="s">
        <v>1190</v>
      </c>
      <c r="Z450" t="s">
        <v>1191</v>
      </c>
      <c r="AA450">
        <v>2</v>
      </c>
      <c r="AB450" t="s">
        <v>41</v>
      </c>
      <c r="AC450" t="str">
        <f t="shared" si="86"/>
        <v>2GE</v>
      </c>
      <c r="AD450" s="3">
        <f t="shared" si="83"/>
        <v>47000</v>
      </c>
      <c r="AE450" s="3" t="str">
        <f t="shared" si="82"/>
        <v>47.0 K</v>
      </c>
      <c r="AF450" t="str">
        <f>SUBSTITUTE(SUBSTITUTE(P450,"±",""),"%"," %")</f>
        <v>5 %</v>
      </c>
      <c r="AG450" t="str">
        <f t="shared" si="87"/>
        <v>68.6 V</v>
      </c>
      <c r="AI450" t="str">
        <f>SUBSTITUTE(LEFT(Q450,FIND("W,",Q450)),"W"," W @ 70 C")</f>
        <v>0.1 W @ 70 C</v>
      </c>
      <c r="AJ450" t="str">
        <f>SUBSTITUTE((SUBSTITUTE(T450,"ppm/°C","")),"/ "," to ")</f>
        <v>±200</v>
      </c>
      <c r="AK450" t="str">
        <f>LEFT(V450,FIND(" ",V450)-1)</f>
        <v>0402</v>
      </c>
      <c r="AL450" t="str">
        <f>SUBSTITUTE(SUBSTITUTE(U450,"°C ~ "," to +"),"°C"," C")</f>
        <v>-55 to +155 C</v>
      </c>
      <c r="AM450" s="2" t="str">
        <f t="shared" si="84"/>
        <v>473</v>
      </c>
      <c r="AN450" t="str">
        <f>IF(AC450="1GN","Grade 1","Grade 0")</f>
        <v>Grade 0</v>
      </c>
      <c r="AO450" s="2" t="str">
        <f t="shared" si="85"/>
        <v>4702</v>
      </c>
      <c r="AQ450" t="s">
        <v>5289</v>
      </c>
      <c r="AR450" t="str">
        <f t="shared" si="88"/>
        <v>ERJ2GEJ473X</v>
      </c>
    </row>
    <row r="451" spans="1:44" x14ac:dyDescent="0.3">
      <c r="A451" t="s">
        <v>28</v>
      </c>
      <c r="B451" t="s">
        <v>1182</v>
      </c>
      <c r="C451" t="s">
        <v>1547</v>
      </c>
      <c r="D451" t="s">
        <v>1548</v>
      </c>
      <c r="E451" t="s">
        <v>32</v>
      </c>
      <c r="F451" t="s">
        <v>32</v>
      </c>
      <c r="G451" t="s">
        <v>1549</v>
      </c>
      <c r="H451" s="1">
        <v>178615</v>
      </c>
      <c r="I451">
        <v>0.1</v>
      </c>
      <c r="J451">
        <v>0</v>
      </c>
      <c r="K451">
        <v>1</v>
      </c>
      <c r="L451" t="s">
        <v>34</v>
      </c>
      <c r="M451" t="s">
        <v>1186</v>
      </c>
      <c r="N451" t="s">
        <v>36</v>
      </c>
      <c r="O451" t="s">
        <v>503</v>
      </c>
      <c r="P451" t="s">
        <v>38</v>
      </c>
      <c r="Q451" t="s">
        <v>1187</v>
      </c>
      <c r="R451" t="s">
        <v>40</v>
      </c>
      <c r="S451" t="s">
        <v>634</v>
      </c>
      <c r="T451" t="s">
        <v>243</v>
      </c>
      <c r="U451" t="s">
        <v>1188</v>
      </c>
      <c r="V451" t="s">
        <v>1189</v>
      </c>
      <c r="W451">
        <v>402</v>
      </c>
      <c r="X451" t="s">
        <v>636</v>
      </c>
      <c r="Y451" t="s">
        <v>1190</v>
      </c>
      <c r="Z451" t="s">
        <v>1191</v>
      </c>
      <c r="AA451">
        <v>2</v>
      </c>
      <c r="AB451" t="s">
        <v>41</v>
      </c>
      <c r="AC451" t="str">
        <f t="shared" si="86"/>
        <v>2GE</v>
      </c>
      <c r="AD451" s="3">
        <f t="shared" si="83"/>
        <v>51000</v>
      </c>
      <c r="AE451" s="3" t="str">
        <f t="shared" si="82"/>
        <v>51.0 K</v>
      </c>
      <c r="AF451" t="str">
        <f>SUBSTITUTE(SUBSTITUTE(P451,"±",""),"%"," %")</f>
        <v>5 %</v>
      </c>
      <c r="AG451" t="str">
        <f t="shared" si="87"/>
        <v>71.4 V</v>
      </c>
      <c r="AI451" t="str">
        <f>SUBSTITUTE(LEFT(Q451,FIND("W,",Q451)),"W"," W @ 70 C")</f>
        <v>0.1 W @ 70 C</v>
      </c>
      <c r="AJ451" t="str">
        <f>SUBSTITUTE((SUBSTITUTE(T451,"ppm/°C","")),"/ "," to ")</f>
        <v>±200</v>
      </c>
      <c r="AK451" t="str">
        <f>LEFT(V451,FIND(" ",V451)-1)</f>
        <v>0402</v>
      </c>
      <c r="AL451" t="str">
        <f>SUBSTITUTE(SUBSTITUTE(U451,"°C ~ "," to +"),"°C"," C")</f>
        <v>-55 to +155 C</v>
      </c>
      <c r="AM451" s="2" t="str">
        <f t="shared" si="84"/>
        <v>513</v>
      </c>
      <c r="AN451" t="str">
        <f>IF(AC451="1GN","Grade 1","Grade 0")</f>
        <v>Grade 0</v>
      </c>
      <c r="AO451" s="2" t="str">
        <f t="shared" si="85"/>
        <v>5102</v>
      </c>
      <c r="AQ451" t="s">
        <v>5289</v>
      </c>
      <c r="AR451" t="str">
        <f t="shared" si="88"/>
        <v>ERJ2GEJ513X</v>
      </c>
    </row>
    <row r="452" spans="1:44" x14ac:dyDescent="0.3">
      <c r="A452" t="s">
        <v>28</v>
      </c>
      <c r="B452" t="s">
        <v>1182</v>
      </c>
      <c r="C452" t="s">
        <v>1550</v>
      </c>
      <c r="D452" t="s">
        <v>1551</v>
      </c>
      <c r="E452" t="s">
        <v>32</v>
      </c>
      <c r="F452" t="s">
        <v>32</v>
      </c>
      <c r="G452" t="s">
        <v>1552</v>
      </c>
      <c r="H452">
        <v>0</v>
      </c>
      <c r="I452">
        <v>0.1</v>
      </c>
      <c r="J452">
        <v>0</v>
      </c>
      <c r="K452">
        <v>1</v>
      </c>
      <c r="L452" t="s">
        <v>34</v>
      </c>
      <c r="M452" t="s">
        <v>1186</v>
      </c>
      <c r="N452" t="s">
        <v>36</v>
      </c>
      <c r="O452" t="s">
        <v>507</v>
      </c>
      <c r="P452" t="s">
        <v>38</v>
      </c>
      <c r="Q452" t="s">
        <v>1187</v>
      </c>
      <c r="R452" t="s">
        <v>40</v>
      </c>
      <c r="S452" t="s">
        <v>634</v>
      </c>
      <c r="T452" t="s">
        <v>243</v>
      </c>
      <c r="U452" t="s">
        <v>1188</v>
      </c>
      <c r="V452" t="s">
        <v>1189</v>
      </c>
      <c r="W452">
        <v>402</v>
      </c>
      <c r="X452" t="s">
        <v>636</v>
      </c>
      <c r="Y452" t="s">
        <v>1190</v>
      </c>
      <c r="Z452" t="s">
        <v>1191</v>
      </c>
      <c r="AA452">
        <v>2</v>
      </c>
      <c r="AB452" t="s">
        <v>41</v>
      </c>
      <c r="AC452" t="str">
        <f t="shared" si="86"/>
        <v>2GE</v>
      </c>
      <c r="AD452" s="3">
        <f t="shared" si="83"/>
        <v>56000</v>
      </c>
      <c r="AE452" s="3" t="str">
        <f t="shared" ref="AE452:AE515" si="89">IF(AD452&gt;9999999,AD452/1000000&amp;" M",IF(AD452&gt;999999,AD452/1000000&amp;" M",IF(AD452&gt;99999,AD452/1000&amp;" K",IF(AD452&gt;9999,TEXT(AD452/1000,"0.0")&amp;" K",IF(AD452&gt;999,TEXT(AD452/1000,"0.00")&amp;" K",IF(AD452&gt;99,AD452/1&amp;" R",IF(AD452&gt;=10,TEXT(AD452,"00.0")&amp;" R",TEXT(AD452,"0.00")&amp;" R")))))))</f>
        <v>56.0 K</v>
      </c>
      <c r="AF452" t="str">
        <f>SUBSTITUTE(SUBSTITUTE(P452,"±",""),"%"," %")</f>
        <v>5 %</v>
      </c>
      <c r="AG452" t="str">
        <f t="shared" si="87"/>
        <v>74.8 V</v>
      </c>
      <c r="AI452" t="str">
        <f>SUBSTITUTE(LEFT(Q452,FIND("W,",Q452)),"W"," W @ 70 C")</f>
        <v>0.1 W @ 70 C</v>
      </c>
      <c r="AJ452" t="str">
        <f>SUBSTITUTE((SUBSTITUTE(T452,"ppm/°C","")),"/ "," to ")</f>
        <v>±200</v>
      </c>
      <c r="AK452" t="str">
        <f>LEFT(V452,FIND(" ",V452)-1)</f>
        <v>0402</v>
      </c>
      <c r="AL452" t="str">
        <f>SUBSTITUTE(SUBSTITUTE(U452,"°C ~ "," to +"),"°C"," C")</f>
        <v>-55 to +155 C</v>
      </c>
      <c r="AM452" s="2" t="str">
        <f t="shared" si="84"/>
        <v>563</v>
      </c>
      <c r="AN452" t="str">
        <f>IF(AC452="1GN","Grade 1","Grade 0")</f>
        <v>Grade 0</v>
      </c>
      <c r="AO452" s="2" t="str">
        <f t="shared" si="85"/>
        <v>5602</v>
      </c>
      <c r="AQ452" t="s">
        <v>5289</v>
      </c>
      <c r="AR452" t="str">
        <f t="shared" si="88"/>
        <v>ERJ2GEJ563X</v>
      </c>
    </row>
    <row r="453" spans="1:44" x14ac:dyDescent="0.3">
      <c r="A453" t="s">
        <v>28</v>
      </c>
      <c r="B453" t="s">
        <v>1182</v>
      </c>
      <c r="C453" t="s">
        <v>1553</v>
      </c>
      <c r="D453" t="s">
        <v>1554</v>
      </c>
      <c r="E453" t="s">
        <v>32</v>
      </c>
      <c r="F453" t="s">
        <v>32</v>
      </c>
      <c r="G453" t="s">
        <v>1552</v>
      </c>
      <c r="H453">
        <v>0</v>
      </c>
      <c r="I453">
        <v>1.66E-3</v>
      </c>
      <c r="J453">
        <v>0</v>
      </c>
      <c r="K453">
        <v>50000</v>
      </c>
      <c r="L453" t="s">
        <v>50</v>
      </c>
      <c r="M453" t="s">
        <v>1186</v>
      </c>
      <c r="N453" t="s">
        <v>36</v>
      </c>
      <c r="O453" t="s">
        <v>507</v>
      </c>
      <c r="P453" t="s">
        <v>38</v>
      </c>
      <c r="Q453" t="s">
        <v>1187</v>
      </c>
      <c r="R453" t="s">
        <v>40</v>
      </c>
      <c r="S453" t="s">
        <v>634</v>
      </c>
      <c r="T453" t="s">
        <v>243</v>
      </c>
      <c r="U453" t="s">
        <v>1188</v>
      </c>
      <c r="V453" t="s">
        <v>1189</v>
      </c>
      <c r="W453">
        <v>402</v>
      </c>
      <c r="X453" t="s">
        <v>636</v>
      </c>
      <c r="Y453" t="s">
        <v>1190</v>
      </c>
      <c r="Z453" t="s">
        <v>1191</v>
      </c>
      <c r="AA453">
        <v>2</v>
      </c>
      <c r="AB453" t="s">
        <v>41</v>
      </c>
      <c r="AC453" t="str">
        <f t="shared" si="86"/>
        <v>2GE</v>
      </c>
      <c r="AD453" s="3">
        <f t="shared" si="83"/>
        <v>56000</v>
      </c>
      <c r="AE453" s="3" t="str">
        <f t="shared" si="89"/>
        <v>56.0 K</v>
      </c>
      <c r="AF453" t="str">
        <f>SUBSTITUTE(SUBSTITUTE(P453,"±",""),"%"," %")</f>
        <v>5 %</v>
      </c>
      <c r="AG453" t="str">
        <f t="shared" si="87"/>
        <v>74.8 V</v>
      </c>
      <c r="AI453" t="str">
        <f>SUBSTITUTE(LEFT(Q453,FIND("W,",Q453)),"W"," W @ 70 C")</f>
        <v>0.1 W @ 70 C</v>
      </c>
      <c r="AJ453" t="str">
        <f>SUBSTITUTE((SUBSTITUTE(T453,"ppm/°C","")),"/ "," to ")</f>
        <v>±200</v>
      </c>
      <c r="AK453" t="str">
        <f>LEFT(V453,FIND(" ",V453)-1)</f>
        <v>0402</v>
      </c>
      <c r="AL453" t="str">
        <f>SUBSTITUTE(SUBSTITUTE(U453,"°C ~ "," to +"),"°C"," C")</f>
        <v>-55 to +155 C</v>
      </c>
      <c r="AM453" s="2" t="str">
        <f t="shared" si="84"/>
        <v>563</v>
      </c>
      <c r="AN453" t="str">
        <f>IF(AC453="1GN","Grade 1","Grade 0")</f>
        <v>Grade 0</v>
      </c>
      <c r="AO453" s="2" t="str">
        <f t="shared" si="85"/>
        <v>5602</v>
      </c>
      <c r="AQ453" t="s">
        <v>5289</v>
      </c>
      <c r="AR453" t="str">
        <f t="shared" si="88"/>
        <v>ERJ2GEJ563L</v>
      </c>
    </row>
    <row r="454" spans="1:44" x14ac:dyDescent="0.3">
      <c r="A454" t="s">
        <v>28</v>
      </c>
      <c r="B454" t="s">
        <v>1182</v>
      </c>
      <c r="C454" t="s">
        <v>1555</v>
      </c>
      <c r="D454" t="s">
        <v>1556</v>
      </c>
      <c r="E454" t="s">
        <v>32</v>
      </c>
      <c r="F454" t="s">
        <v>32</v>
      </c>
      <c r="G454" t="s">
        <v>1557</v>
      </c>
      <c r="H454" s="1">
        <v>116890</v>
      </c>
      <c r="I454">
        <v>0.1</v>
      </c>
      <c r="J454">
        <v>0</v>
      </c>
      <c r="K454">
        <v>1</v>
      </c>
      <c r="L454" t="s">
        <v>34</v>
      </c>
      <c r="M454" t="s">
        <v>1186</v>
      </c>
      <c r="N454" t="s">
        <v>36</v>
      </c>
      <c r="O454" t="s">
        <v>511</v>
      </c>
      <c r="P454" t="s">
        <v>38</v>
      </c>
      <c r="Q454" t="s">
        <v>1187</v>
      </c>
      <c r="R454" t="s">
        <v>40</v>
      </c>
      <c r="S454" t="s">
        <v>634</v>
      </c>
      <c r="T454" t="s">
        <v>243</v>
      </c>
      <c r="U454" t="s">
        <v>1188</v>
      </c>
      <c r="V454" t="s">
        <v>1189</v>
      </c>
      <c r="W454">
        <v>402</v>
      </c>
      <c r="X454" t="s">
        <v>636</v>
      </c>
      <c r="Y454" t="s">
        <v>1190</v>
      </c>
      <c r="Z454" t="s">
        <v>1191</v>
      </c>
      <c r="AA454">
        <v>2</v>
      </c>
      <c r="AB454" t="s">
        <v>41</v>
      </c>
      <c r="AC454" t="str">
        <f t="shared" si="86"/>
        <v>2GE</v>
      </c>
      <c r="AD454" s="3">
        <f t="shared" ref="AD454:AD517" si="90">IF(IFERROR(FIND("MOhms",O454),0)&gt;0,LEFT(O454,FIND("MOhms",O454)-1)*1000000,IF(IFERROR(FIND("kOhms",O454),0)&gt;0,LEFT(O454,FIND("kOhms",O454)-1)*1000,IF(IFERROR(FIND("Ohms",O454),0)&gt;0,LEFT(O454,FIND("Ohms",O454)-1)*1,"NOT FOUND")))</f>
        <v>62000</v>
      </c>
      <c r="AE454" s="3" t="str">
        <f t="shared" si="89"/>
        <v>62.0 K</v>
      </c>
      <c r="AF454" t="str">
        <f>SUBSTITUTE(SUBSTITUTE(P454,"±",""),"%"," %")</f>
        <v>5 %</v>
      </c>
      <c r="AG454" t="str">
        <f t="shared" si="87"/>
        <v>78.7 V</v>
      </c>
      <c r="AI454" t="str">
        <f>SUBSTITUTE(LEFT(Q454,FIND("W,",Q454)),"W"," W @ 70 C")</f>
        <v>0.1 W @ 70 C</v>
      </c>
      <c r="AJ454" t="str">
        <f>SUBSTITUTE((SUBSTITUTE(T454,"ppm/°C","")),"/ "," to ")</f>
        <v>±200</v>
      </c>
      <c r="AK454" t="str">
        <f>LEFT(V454,FIND(" ",V454)-1)</f>
        <v>0402</v>
      </c>
      <c r="AL454" t="str">
        <f>SUBSTITUTE(SUBSTITUTE(U454,"°C ~ "," to +"),"°C"," C")</f>
        <v>-55 to +155 C</v>
      </c>
      <c r="AM454" s="2" t="str">
        <f t="shared" ref="AM454:AM517" si="91">IF(AD454&gt;9999999,AD454/1000000&amp;"6",IF(AD454&gt;999999,AD454/100000&amp;"5",IF(AD454&gt;99999,AD454/10000&amp;"4",IF(AD454&gt;9999,AD454/1000&amp;"3",IF(AD454&gt;999,AD454/100&amp;"2",IF(AD454&gt;99,AD454/10&amp;"1",IF(AD454&gt;=10,AD454/1&amp;"0",LEFT(SUBSTITUTE(TEXT(AD454,"0.000"),".","R"),3))))))))</f>
        <v>623</v>
      </c>
      <c r="AN454" t="str">
        <f>IF(AC454="1GN","Grade 1","Grade 0")</f>
        <v>Grade 0</v>
      </c>
      <c r="AO454" s="2" t="str">
        <f t="shared" ref="AO454:AO517" si="92">IF(AD454&gt;9999999,AD454/100000&amp;"5",IF(AD454&gt;999999,AD454/10000&amp;"4",IF(AD454&gt;99999,AD454/1000&amp;"3",IF(AD454&gt;9999,AD454/100&amp;"2",IF(AD454&gt;999,AD454/10&amp;"1",IF(AD454&gt;99,AD454/1&amp;"R",IF(AD454&gt;=10,AD454/1&amp;"R0",LEFT(SUBSTITUTE(TEXT(AD454,"0.000"),".","R"),4))))))))</f>
        <v>6202</v>
      </c>
      <c r="AQ454" t="s">
        <v>5289</v>
      </c>
      <c r="AR454" t="str">
        <f t="shared" si="88"/>
        <v>ERJ2GEJ623X</v>
      </c>
    </row>
    <row r="455" spans="1:44" x14ac:dyDescent="0.3">
      <c r="A455" t="s">
        <v>28</v>
      </c>
      <c r="B455" t="s">
        <v>1182</v>
      </c>
      <c r="C455" t="s">
        <v>1558</v>
      </c>
      <c r="D455" t="s">
        <v>1559</v>
      </c>
      <c r="E455" t="s">
        <v>32</v>
      </c>
      <c r="F455" t="s">
        <v>32</v>
      </c>
      <c r="G455" t="s">
        <v>1560</v>
      </c>
      <c r="H455" s="1">
        <v>5352</v>
      </c>
      <c r="I455">
        <v>0.1</v>
      </c>
      <c r="J455">
        <v>0</v>
      </c>
      <c r="K455">
        <v>1</v>
      </c>
      <c r="L455" t="s">
        <v>34</v>
      </c>
      <c r="M455" t="s">
        <v>1186</v>
      </c>
      <c r="N455" t="s">
        <v>36</v>
      </c>
      <c r="O455" t="s">
        <v>515</v>
      </c>
      <c r="P455" t="s">
        <v>38</v>
      </c>
      <c r="Q455" t="s">
        <v>1187</v>
      </c>
      <c r="R455" t="s">
        <v>40</v>
      </c>
      <c r="S455" t="s">
        <v>634</v>
      </c>
      <c r="T455" t="s">
        <v>243</v>
      </c>
      <c r="U455" t="s">
        <v>1188</v>
      </c>
      <c r="V455" t="s">
        <v>1189</v>
      </c>
      <c r="W455">
        <v>402</v>
      </c>
      <c r="X455" t="s">
        <v>636</v>
      </c>
      <c r="Y455" t="s">
        <v>1190</v>
      </c>
      <c r="Z455" t="s">
        <v>1191</v>
      </c>
      <c r="AA455">
        <v>2</v>
      </c>
      <c r="AB455" t="s">
        <v>41</v>
      </c>
      <c r="AC455" t="str">
        <f t="shared" si="86"/>
        <v>2GE</v>
      </c>
      <c r="AD455" s="3">
        <f t="shared" si="90"/>
        <v>68000</v>
      </c>
      <c r="AE455" s="3" t="str">
        <f t="shared" si="89"/>
        <v>68.0 K</v>
      </c>
      <c r="AF455" t="str">
        <f>SUBSTITUTE(SUBSTITUTE(P455,"±",""),"%"," %")</f>
        <v>5 %</v>
      </c>
      <c r="AG455" t="str">
        <f t="shared" si="87"/>
        <v>82.5 V</v>
      </c>
      <c r="AI455" t="str">
        <f>SUBSTITUTE(LEFT(Q455,FIND("W,",Q455)),"W"," W @ 70 C")</f>
        <v>0.1 W @ 70 C</v>
      </c>
      <c r="AJ455" t="str">
        <f>SUBSTITUTE((SUBSTITUTE(T455,"ppm/°C","")),"/ "," to ")</f>
        <v>±200</v>
      </c>
      <c r="AK455" t="str">
        <f>LEFT(V455,FIND(" ",V455)-1)</f>
        <v>0402</v>
      </c>
      <c r="AL455" t="str">
        <f>SUBSTITUTE(SUBSTITUTE(U455,"°C ~ "," to +"),"°C"," C")</f>
        <v>-55 to +155 C</v>
      </c>
      <c r="AM455" s="2" t="str">
        <f t="shared" si="91"/>
        <v>683</v>
      </c>
      <c r="AN455" t="str">
        <f>IF(AC455="1GN","Grade 1","Grade 0")</f>
        <v>Grade 0</v>
      </c>
      <c r="AO455" s="2" t="str">
        <f t="shared" si="92"/>
        <v>6802</v>
      </c>
      <c r="AQ455" t="s">
        <v>5289</v>
      </c>
      <c r="AR455" t="str">
        <f t="shared" si="88"/>
        <v>ERJ2GEJ683X</v>
      </c>
    </row>
    <row r="456" spans="1:44" x14ac:dyDescent="0.3">
      <c r="A456" t="s">
        <v>28</v>
      </c>
      <c r="B456" t="s">
        <v>1182</v>
      </c>
      <c r="C456" t="s">
        <v>1561</v>
      </c>
      <c r="D456" t="s">
        <v>1562</v>
      </c>
      <c r="E456" t="s">
        <v>32</v>
      </c>
      <c r="F456" t="s">
        <v>32</v>
      </c>
      <c r="G456" t="s">
        <v>1563</v>
      </c>
      <c r="H456" s="1">
        <v>150276</v>
      </c>
      <c r="I456">
        <v>0.1</v>
      </c>
      <c r="J456">
        <v>0</v>
      </c>
      <c r="K456">
        <v>1</v>
      </c>
      <c r="L456" t="s">
        <v>34</v>
      </c>
      <c r="M456" t="s">
        <v>1186</v>
      </c>
      <c r="N456" t="s">
        <v>36</v>
      </c>
      <c r="O456" t="s">
        <v>519</v>
      </c>
      <c r="P456" t="s">
        <v>38</v>
      </c>
      <c r="Q456" t="s">
        <v>1187</v>
      </c>
      <c r="R456" t="s">
        <v>40</v>
      </c>
      <c r="S456" t="s">
        <v>634</v>
      </c>
      <c r="T456" t="s">
        <v>243</v>
      </c>
      <c r="U456" t="s">
        <v>1188</v>
      </c>
      <c r="V456" t="s">
        <v>1189</v>
      </c>
      <c r="W456">
        <v>402</v>
      </c>
      <c r="X456" t="s">
        <v>636</v>
      </c>
      <c r="Y456" t="s">
        <v>1190</v>
      </c>
      <c r="Z456" t="s">
        <v>1191</v>
      </c>
      <c r="AA456">
        <v>2</v>
      </c>
      <c r="AB456" t="s">
        <v>41</v>
      </c>
      <c r="AC456" t="str">
        <f t="shared" si="86"/>
        <v>2GE</v>
      </c>
      <c r="AD456" s="3">
        <f t="shared" si="90"/>
        <v>75000</v>
      </c>
      <c r="AE456" s="3" t="str">
        <f t="shared" si="89"/>
        <v>75.0 K</v>
      </c>
      <c r="AF456" t="str">
        <f>SUBSTITUTE(SUBSTITUTE(P456,"±",""),"%"," %")</f>
        <v>5 %</v>
      </c>
      <c r="AG456" t="str">
        <f t="shared" si="87"/>
        <v>86.6 V</v>
      </c>
      <c r="AI456" t="str">
        <f>SUBSTITUTE(LEFT(Q456,FIND("W,",Q456)),"W"," W @ 70 C")</f>
        <v>0.1 W @ 70 C</v>
      </c>
      <c r="AJ456" t="str">
        <f>SUBSTITUTE((SUBSTITUTE(T456,"ppm/°C","")),"/ "," to ")</f>
        <v>±200</v>
      </c>
      <c r="AK456" t="str">
        <f>LEFT(V456,FIND(" ",V456)-1)</f>
        <v>0402</v>
      </c>
      <c r="AL456" t="str">
        <f>SUBSTITUTE(SUBSTITUTE(U456,"°C ~ "," to +"),"°C"," C")</f>
        <v>-55 to +155 C</v>
      </c>
      <c r="AM456" s="2" t="str">
        <f t="shared" si="91"/>
        <v>753</v>
      </c>
      <c r="AN456" t="str">
        <f>IF(AC456="1GN","Grade 1","Grade 0")</f>
        <v>Grade 0</v>
      </c>
      <c r="AO456" s="2" t="str">
        <f t="shared" si="92"/>
        <v>7502</v>
      </c>
      <c r="AQ456" t="s">
        <v>5289</v>
      </c>
      <c r="AR456" t="str">
        <f t="shared" si="88"/>
        <v>ERJ2GEJ753X</v>
      </c>
    </row>
    <row r="457" spans="1:44" x14ac:dyDescent="0.3">
      <c r="A457" t="s">
        <v>28</v>
      </c>
      <c r="B457" t="s">
        <v>1182</v>
      </c>
      <c r="C457" t="s">
        <v>1564</v>
      </c>
      <c r="D457" t="s">
        <v>1565</v>
      </c>
      <c r="E457" t="s">
        <v>32</v>
      </c>
      <c r="F457" t="s">
        <v>32</v>
      </c>
      <c r="G457" t="s">
        <v>1566</v>
      </c>
      <c r="H457" s="1">
        <v>70676</v>
      </c>
      <c r="I457">
        <v>0.1</v>
      </c>
      <c r="J457">
        <v>0</v>
      </c>
      <c r="K457">
        <v>1</v>
      </c>
      <c r="L457" t="s">
        <v>34</v>
      </c>
      <c r="M457" t="s">
        <v>1186</v>
      </c>
      <c r="N457" t="s">
        <v>36</v>
      </c>
      <c r="O457" t="s">
        <v>523</v>
      </c>
      <c r="P457" t="s">
        <v>38</v>
      </c>
      <c r="Q457" t="s">
        <v>1187</v>
      </c>
      <c r="R457" t="s">
        <v>40</v>
      </c>
      <c r="S457" t="s">
        <v>634</v>
      </c>
      <c r="T457" t="s">
        <v>243</v>
      </c>
      <c r="U457" t="s">
        <v>1188</v>
      </c>
      <c r="V457" t="s">
        <v>1189</v>
      </c>
      <c r="W457">
        <v>402</v>
      </c>
      <c r="X457" t="s">
        <v>636</v>
      </c>
      <c r="Y457" t="s">
        <v>1190</v>
      </c>
      <c r="Z457" t="s">
        <v>1191</v>
      </c>
      <c r="AA457">
        <v>2</v>
      </c>
      <c r="AB457" t="s">
        <v>41</v>
      </c>
      <c r="AC457" t="str">
        <f t="shared" si="86"/>
        <v>2GE</v>
      </c>
      <c r="AD457" s="3">
        <f t="shared" si="90"/>
        <v>82000</v>
      </c>
      <c r="AE457" s="3" t="str">
        <f t="shared" si="89"/>
        <v>82.0 K</v>
      </c>
      <c r="AF457" t="str">
        <f>SUBSTITUTE(SUBSTITUTE(P457,"±",""),"%"," %")</f>
        <v>5 %</v>
      </c>
      <c r="AG457" t="str">
        <f t="shared" si="87"/>
        <v>90.6 V</v>
      </c>
      <c r="AI457" t="str">
        <f>SUBSTITUTE(LEFT(Q457,FIND("W,",Q457)),"W"," W @ 70 C")</f>
        <v>0.1 W @ 70 C</v>
      </c>
      <c r="AJ457" t="str">
        <f>SUBSTITUTE((SUBSTITUTE(T457,"ppm/°C","")),"/ "," to ")</f>
        <v>±200</v>
      </c>
      <c r="AK457" t="str">
        <f>LEFT(V457,FIND(" ",V457)-1)</f>
        <v>0402</v>
      </c>
      <c r="AL457" t="str">
        <f>SUBSTITUTE(SUBSTITUTE(U457,"°C ~ "," to +"),"°C"," C")</f>
        <v>-55 to +155 C</v>
      </c>
      <c r="AM457" s="2" t="str">
        <f t="shared" si="91"/>
        <v>823</v>
      </c>
      <c r="AN457" t="str">
        <f>IF(AC457="1GN","Grade 1","Grade 0")</f>
        <v>Grade 0</v>
      </c>
      <c r="AO457" s="2" t="str">
        <f t="shared" si="92"/>
        <v>8202</v>
      </c>
      <c r="AQ457" t="s">
        <v>5289</v>
      </c>
      <c r="AR457" t="str">
        <f t="shared" si="88"/>
        <v>ERJ2GEJ823X</v>
      </c>
    </row>
    <row r="458" spans="1:44" x14ac:dyDescent="0.3">
      <c r="A458" t="s">
        <v>28</v>
      </c>
      <c r="B458" t="s">
        <v>1182</v>
      </c>
      <c r="C458" t="s">
        <v>1567</v>
      </c>
      <c r="D458" t="s">
        <v>1568</v>
      </c>
      <c r="E458" t="s">
        <v>32</v>
      </c>
      <c r="F458" t="s">
        <v>32</v>
      </c>
      <c r="G458" t="s">
        <v>1569</v>
      </c>
      <c r="H458" s="1">
        <v>7222</v>
      </c>
      <c r="I458">
        <v>0.1</v>
      </c>
      <c r="J458">
        <v>0</v>
      </c>
      <c r="K458">
        <v>1</v>
      </c>
      <c r="L458" t="s">
        <v>34</v>
      </c>
      <c r="M458" t="s">
        <v>1186</v>
      </c>
      <c r="N458" t="s">
        <v>36</v>
      </c>
      <c r="O458" t="s">
        <v>527</v>
      </c>
      <c r="P458" t="s">
        <v>38</v>
      </c>
      <c r="Q458" t="s">
        <v>1187</v>
      </c>
      <c r="R458" t="s">
        <v>40</v>
      </c>
      <c r="S458" t="s">
        <v>634</v>
      </c>
      <c r="T458" t="s">
        <v>243</v>
      </c>
      <c r="U458" t="s">
        <v>1188</v>
      </c>
      <c r="V458" t="s">
        <v>1189</v>
      </c>
      <c r="W458">
        <v>402</v>
      </c>
      <c r="X458" t="s">
        <v>636</v>
      </c>
      <c r="Y458" t="s">
        <v>1190</v>
      </c>
      <c r="Z458" t="s">
        <v>1191</v>
      </c>
      <c r="AA458">
        <v>2</v>
      </c>
      <c r="AB458" t="s">
        <v>41</v>
      </c>
      <c r="AC458" t="str">
        <f t="shared" si="86"/>
        <v>2GE</v>
      </c>
      <c r="AD458" s="3">
        <f t="shared" si="90"/>
        <v>91000</v>
      </c>
      <c r="AE458" s="3" t="str">
        <f t="shared" si="89"/>
        <v>91.0 K</v>
      </c>
      <c r="AF458" t="str">
        <f>SUBSTITUTE(SUBSTITUTE(P458,"±",""),"%"," %")</f>
        <v>5 %</v>
      </c>
      <c r="AG458" t="str">
        <f t="shared" si="87"/>
        <v>95.4 V</v>
      </c>
      <c r="AI458" t="str">
        <f>SUBSTITUTE(LEFT(Q458,FIND("W,",Q458)),"W"," W @ 70 C")</f>
        <v>0.1 W @ 70 C</v>
      </c>
      <c r="AJ458" t="str">
        <f>SUBSTITUTE((SUBSTITUTE(T458,"ppm/°C","")),"/ "," to ")</f>
        <v>±200</v>
      </c>
      <c r="AK458" t="str">
        <f>LEFT(V458,FIND(" ",V458)-1)</f>
        <v>0402</v>
      </c>
      <c r="AL458" t="str">
        <f>SUBSTITUTE(SUBSTITUTE(U458,"°C ~ "," to +"),"°C"," C")</f>
        <v>-55 to +155 C</v>
      </c>
      <c r="AM458" s="2" t="str">
        <f t="shared" si="91"/>
        <v>913</v>
      </c>
      <c r="AN458" t="str">
        <f>IF(AC458="1GN","Grade 1","Grade 0")</f>
        <v>Grade 0</v>
      </c>
      <c r="AO458" s="2" t="str">
        <f t="shared" si="92"/>
        <v>9102</v>
      </c>
      <c r="AQ458" t="s">
        <v>5289</v>
      </c>
      <c r="AR458" t="str">
        <f t="shared" si="88"/>
        <v>ERJ2GEJ913X</v>
      </c>
    </row>
    <row r="459" spans="1:44" x14ac:dyDescent="0.3">
      <c r="A459" t="s">
        <v>28</v>
      </c>
      <c r="B459" t="s">
        <v>1182</v>
      </c>
      <c r="C459" t="s">
        <v>1570</v>
      </c>
      <c r="D459" t="s">
        <v>1571</v>
      </c>
      <c r="E459" t="s">
        <v>32</v>
      </c>
      <c r="F459" t="s">
        <v>32</v>
      </c>
      <c r="G459" t="s">
        <v>1572</v>
      </c>
      <c r="H459" s="1">
        <v>286147</v>
      </c>
      <c r="I459">
        <v>0.1</v>
      </c>
      <c r="J459">
        <v>0</v>
      </c>
      <c r="K459">
        <v>1</v>
      </c>
      <c r="L459" t="s">
        <v>34</v>
      </c>
      <c r="M459" t="s">
        <v>1186</v>
      </c>
      <c r="N459" t="s">
        <v>36</v>
      </c>
      <c r="O459" t="s">
        <v>531</v>
      </c>
      <c r="P459" t="s">
        <v>38</v>
      </c>
      <c r="Q459" t="s">
        <v>1187</v>
      </c>
      <c r="R459" t="s">
        <v>40</v>
      </c>
      <c r="S459" t="s">
        <v>634</v>
      </c>
      <c r="T459" t="s">
        <v>243</v>
      </c>
      <c r="U459" t="s">
        <v>1188</v>
      </c>
      <c r="V459" t="s">
        <v>1189</v>
      </c>
      <c r="W459">
        <v>402</v>
      </c>
      <c r="X459" t="s">
        <v>636</v>
      </c>
      <c r="Y459" t="s">
        <v>1190</v>
      </c>
      <c r="Z459" t="s">
        <v>1191</v>
      </c>
      <c r="AA459">
        <v>2</v>
      </c>
      <c r="AB459" t="s">
        <v>41</v>
      </c>
      <c r="AC459" t="str">
        <f t="shared" ref="AC459:AC522" si="93">MID(D459,5,3)</f>
        <v>2GE</v>
      </c>
      <c r="AD459" s="3">
        <f t="shared" si="90"/>
        <v>100000</v>
      </c>
      <c r="AE459" s="3" t="str">
        <f t="shared" si="89"/>
        <v>100 K</v>
      </c>
      <c r="AF459" t="str">
        <f>SUBSTITUTE(SUBSTITUTE(P459,"±",""),"%"," %")</f>
        <v>5 %</v>
      </c>
      <c r="AG459" t="str">
        <f t="shared" si="87"/>
        <v>100 V</v>
      </c>
      <c r="AI459" t="str">
        <f>SUBSTITUTE(LEFT(Q459,FIND("W,",Q459)),"W"," W @ 70 C")</f>
        <v>0.1 W @ 70 C</v>
      </c>
      <c r="AJ459" t="str">
        <f>SUBSTITUTE((SUBSTITUTE(T459,"ppm/°C","")),"/ "," to ")</f>
        <v>±200</v>
      </c>
      <c r="AK459" t="str">
        <f>LEFT(V459,FIND(" ",V459)-1)</f>
        <v>0402</v>
      </c>
      <c r="AL459" t="str">
        <f>SUBSTITUTE(SUBSTITUTE(U459,"°C ~ "," to +"),"°C"," C")</f>
        <v>-55 to +155 C</v>
      </c>
      <c r="AM459" s="2" t="str">
        <f t="shared" si="91"/>
        <v>104</v>
      </c>
      <c r="AN459" t="str">
        <f>IF(AC459="1GN","Grade 1","Grade 0")</f>
        <v>Grade 0</v>
      </c>
      <c r="AO459" s="2" t="str">
        <f t="shared" si="92"/>
        <v>1003</v>
      </c>
      <c r="AQ459" t="s">
        <v>5289</v>
      </c>
      <c r="AR459" t="str">
        <f t="shared" si="88"/>
        <v>ERJ2GEJ104X</v>
      </c>
    </row>
    <row r="460" spans="1:44" x14ac:dyDescent="0.3">
      <c r="A460" t="s">
        <v>28</v>
      </c>
      <c r="B460" t="s">
        <v>1182</v>
      </c>
      <c r="C460" t="s">
        <v>1573</v>
      </c>
      <c r="D460" t="s">
        <v>1574</v>
      </c>
      <c r="E460" t="s">
        <v>32</v>
      </c>
      <c r="F460" t="s">
        <v>32</v>
      </c>
      <c r="G460" t="s">
        <v>1575</v>
      </c>
      <c r="H460" s="1">
        <v>163048</v>
      </c>
      <c r="I460">
        <v>0.1</v>
      </c>
      <c r="J460">
        <v>0</v>
      </c>
      <c r="K460">
        <v>1</v>
      </c>
      <c r="L460" t="s">
        <v>34</v>
      </c>
      <c r="M460" t="s">
        <v>1186</v>
      </c>
      <c r="N460" t="s">
        <v>36</v>
      </c>
      <c r="O460" t="s">
        <v>535</v>
      </c>
      <c r="P460" t="s">
        <v>38</v>
      </c>
      <c r="Q460" t="s">
        <v>1187</v>
      </c>
      <c r="R460" t="s">
        <v>40</v>
      </c>
      <c r="S460" t="s">
        <v>634</v>
      </c>
      <c r="T460" t="s">
        <v>243</v>
      </c>
      <c r="U460" t="s">
        <v>1188</v>
      </c>
      <c r="V460" t="s">
        <v>1189</v>
      </c>
      <c r="W460">
        <v>402</v>
      </c>
      <c r="X460" t="s">
        <v>636</v>
      </c>
      <c r="Y460" t="s">
        <v>1190</v>
      </c>
      <c r="Z460" t="s">
        <v>1191</v>
      </c>
      <c r="AA460">
        <v>2</v>
      </c>
      <c r="AB460" t="s">
        <v>41</v>
      </c>
      <c r="AC460" t="str">
        <f t="shared" si="93"/>
        <v>2GE</v>
      </c>
      <c r="AD460" s="3">
        <f t="shared" si="90"/>
        <v>110000</v>
      </c>
      <c r="AE460" s="3" t="str">
        <f t="shared" si="89"/>
        <v>110 K</v>
      </c>
      <c r="AF460" t="str">
        <f>SUBSTITUTE(SUBSTITUTE(P460,"±",""),"%"," %")</f>
        <v>5 %</v>
      </c>
      <c r="AG460" t="str">
        <f t="shared" si="87"/>
        <v>104.9 V</v>
      </c>
      <c r="AI460" t="str">
        <f>SUBSTITUTE(LEFT(Q460,FIND("W,",Q460)),"W"," W @ 70 C")</f>
        <v>0.1 W @ 70 C</v>
      </c>
      <c r="AJ460" t="str">
        <f>SUBSTITUTE((SUBSTITUTE(T460,"ppm/°C","")),"/ "," to ")</f>
        <v>±200</v>
      </c>
      <c r="AK460" t="str">
        <f>LEFT(V460,FIND(" ",V460)-1)</f>
        <v>0402</v>
      </c>
      <c r="AL460" t="str">
        <f>SUBSTITUTE(SUBSTITUTE(U460,"°C ~ "," to +"),"°C"," C")</f>
        <v>-55 to +155 C</v>
      </c>
      <c r="AM460" s="2" t="str">
        <f t="shared" si="91"/>
        <v>114</v>
      </c>
      <c r="AN460" t="str">
        <f>IF(AC460="1GN","Grade 1","Grade 0")</f>
        <v>Grade 0</v>
      </c>
      <c r="AO460" s="2" t="str">
        <f t="shared" si="92"/>
        <v>1103</v>
      </c>
      <c r="AQ460" t="s">
        <v>5289</v>
      </c>
      <c r="AR460" t="str">
        <f t="shared" si="88"/>
        <v>ERJ2GEJ114X</v>
      </c>
    </row>
    <row r="461" spans="1:44" x14ac:dyDescent="0.3">
      <c r="A461" t="s">
        <v>28</v>
      </c>
      <c r="B461" t="s">
        <v>1182</v>
      </c>
      <c r="C461" t="s">
        <v>1576</v>
      </c>
      <c r="D461" t="s">
        <v>1577</v>
      </c>
      <c r="E461" t="s">
        <v>32</v>
      </c>
      <c r="F461" t="s">
        <v>32</v>
      </c>
      <c r="G461" t="s">
        <v>1578</v>
      </c>
      <c r="H461">
        <v>623</v>
      </c>
      <c r="I461">
        <v>0.1</v>
      </c>
      <c r="J461">
        <v>0</v>
      </c>
      <c r="K461">
        <v>1</v>
      </c>
      <c r="L461" t="s">
        <v>34</v>
      </c>
      <c r="M461" t="s">
        <v>1186</v>
      </c>
      <c r="N461" t="s">
        <v>36</v>
      </c>
      <c r="O461" t="s">
        <v>539</v>
      </c>
      <c r="P461" t="s">
        <v>38</v>
      </c>
      <c r="Q461" t="s">
        <v>1187</v>
      </c>
      <c r="R461" t="s">
        <v>40</v>
      </c>
      <c r="S461" t="s">
        <v>634</v>
      </c>
      <c r="T461" t="s">
        <v>243</v>
      </c>
      <c r="U461" t="s">
        <v>1188</v>
      </c>
      <c r="V461" t="s">
        <v>1189</v>
      </c>
      <c r="W461">
        <v>402</v>
      </c>
      <c r="X461" t="s">
        <v>636</v>
      </c>
      <c r="Y461" t="s">
        <v>1190</v>
      </c>
      <c r="Z461" t="s">
        <v>1191</v>
      </c>
      <c r="AA461">
        <v>2</v>
      </c>
      <c r="AB461" t="s">
        <v>41</v>
      </c>
      <c r="AC461" t="str">
        <f t="shared" si="93"/>
        <v>2GE</v>
      </c>
      <c r="AD461" s="3">
        <f t="shared" si="90"/>
        <v>120000</v>
      </c>
      <c r="AE461" s="3" t="str">
        <f t="shared" si="89"/>
        <v>120 K</v>
      </c>
      <c r="AF461" t="str">
        <f>SUBSTITUTE(SUBSTITUTE(P461,"±",""),"%"," %")</f>
        <v>5 %</v>
      </c>
      <c r="AG461" t="str">
        <f t="shared" si="87"/>
        <v>109.5 V</v>
      </c>
      <c r="AI461" t="str">
        <f>SUBSTITUTE(LEFT(Q461,FIND("W,",Q461)),"W"," W @ 70 C")</f>
        <v>0.1 W @ 70 C</v>
      </c>
      <c r="AJ461" t="str">
        <f>SUBSTITUTE((SUBSTITUTE(T461,"ppm/°C","")),"/ "," to ")</f>
        <v>±200</v>
      </c>
      <c r="AK461" t="str">
        <f>LEFT(V461,FIND(" ",V461)-1)</f>
        <v>0402</v>
      </c>
      <c r="AL461" t="str">
        <f>SUBSTITUTE(SUBSTITUTE(U461,"°C ~ "," to +"),"°C"," C")</f>
        <v>-55 to +155 C</v>
      </c>
      <c r="AM461" s="2" t="str">
        <f t="shared" si="91"/>
        <v>124</v>
      </c>
      <c r="AN461" t="str">
        <f>IF(AC461="1GN","Grade 1","Grade 0")</f>
        <v>Grade 0</v>
      </c>
      <c r="AO461" s="2" t="str">
        <f t="shared" si="92"/>
        <v>1203</v>
      </c>
      <c r="AQ461" t="s">
        <v>5289</v>
      </c>
      <c r="AR461" t="str">
        <f t="shared" si="88"/>
        <v>ERJ2GEJ124X</v>
      </c>
    </row>
    <row r="462" spans="1:44" x14ac:dyDescent="0.3">
      <c r="A462" t="s">
        <v>28</v>
      </c>
      <c r="B462" t="s">
        <v>1182</v>
      </c>
      <c r="C462" t="s">
        <v>1579</v>
      </c>
      <c r="D462" t="s">
        <v>1580</v>
      </c>
      <c r="E462" t="s">
        <v>32</v>
      </c>
      <c r="F462" t="s">
        <v>32</v>
      </c>
      <c r="G462" t="s">
        <v>1581</v>
      </c>
      <c r="H462" s="1">
        <v>91147</v>
      </c>
      <c r="I462">
        <v>0.1</v>
      </c>
      <c r="J462">
        <v>0</v>
      </c>
      <c r="K462">
        <v>1</v>
      </c>
      <c r="L462" t="s">
        <v>34</v>
      </c>
      <c r="M462" t="s">
        <v>1186</v>
      </c>
      <c r="N462" t="s">
        <v>36</v>
      </c>
      <c r="O462" t="s">
        <v>543</v>
      </c>
      <c r="P462" t="s">
        <v>38</v>
      </c>
      <c r="Q462" t="s">
        <v>1187</v>
      </c>
      <c r="R462" t="s">
        <v>40</v>
      </c>
      <c r="S462" t="s">
        <v>634</v>
      </c>
      <c r="T462" t="s">
        <v>243</v>
      </c>
      <c r="U462" t="s">
        <v>1188</v>
      </c>
      <c r="V462" t="s">
        <v>1189</v>
      </c>
      <c r="W462">
        <v>402</v>
      </c>
      <c r="X462" t="s">
        <v>636</v>
      </c>
      <c r="Y462" t="s">
        <v>1190</v>
      </c>
      <c r="Z462" t="s">
        <v>1191</v>
      </c>
      <c r="AA462">
        <v>2</v>
      </c>
      <c r="AB462" t="s">
        <v>41</v>
      </c>
      <c r="AC462" t="str">
        <f t="shared" si="93"/>
        <v>2GE</v>
      </c>
      <c r="AD462" s="3">
        <f t="shared" si="90"/>
        <v>130000</v>
      </c>
      <c r="AE462" s="3" t="str">
        <f t="shared" si="89"/>
        <v>130 K</v>
      </c>
      <c r="AF462" t="str">
        <f>SUBSTITUTE(SUBSTITUTE(P462,"±",""),"%"," %")</f>
        <v>5 %</v>
      </c>
      <c r="AG462" t="str">
        <f t="shared" si="87"/>
        <v>114 V</v>
      </c>
      <c r="AI462" t="str">
        <f>SUBSTITUTE(LEFT(Q462,FIND("W,",Q462)),"W"," W @ 70 C")</f>
        <v>0.1 W @ 70 C</v>
      </c>
      <c r="AJ462" t="str">
        <f>SUBSTITUTE((SUBSTITUTE(T462,"ppm/°C","")),"/ "," to ")</f>
        <v>±200</v>
      </c>
      <c r="AK462" t="str">
        <f>LEFT(V462,FIND(" ",V462)-1)</f>
        <v>0402</v>
      </c>
      <c r="AL462" t="str">
        <f>SUBSTITUTE(SUBSTITUTE(U462,"°C ~ "," to +"),"°C"," C")</f>
        <v>-55 to +155 C</v>
      </c>
      <c r="AM462" s="2" t="str">
        <f t="shared" si="91"/>
        <v>134</v>
      </c>
      <c r="AN462" t="str">
        <f>IF(AC462="1GN","Grade 1","Grade 0")</f>
        <v>Grade 0</v>
      </c>
      <c r="AO462" s="2" t="str">
        <f t="shared" si="92"/>
        <v>1303</v>
      </c>
      <c r="AQ462" t="s">
        <v>5289</v>
      </c>
      <c r="AR462" t="str">
        <f t="shared" si="88"/>
        <v>ERJ2GEJ134X</v>
      </c>
    </row>
    <row r="463" spans="1:44" x14ac:dyDescent="0.3">
      <c r="A463" t="s">
        <v>28</v>
      </c>
      <c r="B463" t="s">
        <v>1182</v>
      </c>
      <c r="C463" t="s">
        <v>1582</v>
      </c>
      <c r="D463" t="s">
        <v>1583</v>
      </c>
      <c r="E463" t="s">
        <v>32</v>
      </c>
      <c r="F463" t="s">
        <v>32</v>
      </c>
      <c r="G463" t="s">
        <v>1584</v>
      </c>
      <c r="H463">
        <v>0</v>
      </c>
      <c r="I463">
        <v>0.1</v>
      </c>
      <c r="J463">
        <v>0</v>
      </c>
      <c r="K463">
        <v>1</v>
      </c>
      <c r="L463" t="s">
        <v>34</v>
      </c>
      <c r="M463" t="s">
        <v>1186</v>
      </c>
      <c r="N463" t="s">
        <v>36</v>
      </c>
      <c r="O463" t="s">
        <v>547</v>
      </c>
      <c r="P463" t="s">
        <v>38</v>
      </c>
      <c r="Q463" t="s">
        <v>1187</v>
      </c>
      <c r="R463" t="s">
        <v>40</v>
      </c>
      <c r="S463" t="s">
        <v>634</v>
      </c>
      <c r="T463" t="s">
        <v>243</v>
      </c>
      <c r="U463" t="s">
        <v>1188</v>
      </c>
      <c r="V463" t="s">
        <v>1189</v>
      </c>
      <c r="W463">
        <v>402</v>
      </c>
      <c r="X463" t="s">
        <v>636</v>
      </c>
      <c r="Y463" t="s">
        <v>1190</v>
      </c>
      <c r="Z463" t="s">
        <v>1191</v>
      </c>
      <c r="AA463">
        <v>2</v>
      </c>
      <c r="AB463" t="s">
        <v>41</v>
      </c>
      <c r="AC463" t="str">
        <f t="shared" si="93"/>
        <v>2GE</v>
      </c>
      <c r="AD463" s="3">
        <f t="shared" si="90"/>
        <v>150000</v>
      </c>
      <c r="AE463" s="3" t="str">
        <f t="shared" si="89"/>
        <v>150 K</v>
      </c>
      <c r="AF463" t="str">
        <f>SUBSTITUTE(SUBSTITUTE(P463,"±",""),"%"," %")</f>
        <v>5 %</v>
      </c>
      <c r="AG463" t="str">
        <f t="shared" si="87"/>
        <v>122.5 V</v>
      </c>
      <c r="AI463" t="str">
        <f>SUBSTITUTE(LEFT(Q463,FIND("W,",Q463)),"W"," W @ 70 C")</f>
        <v>0.1 W @ 70 C</v>
      </c>
      <c r="AJ463" t="str">
        <f>SUBSTITUTE((SUBSTITUTE(T463,"ppm/°C","")),"/ "," to ")</f>
        <v>±200</v>
      </c>
      <c r="AK463" t="str">
        <f>LEFT(V463,FIND(" ",V463)-1)</f>
        <v>0402</v>
      </c>
      <c r="AL463" t="str">
        <f>SUBSTITUTE(SUBSTITUTE(U463,"°C ~ "," to +"),"°C"," C")</f>
        <v>-55 to +155 C</v>
      </c>
      <c r="AM463" s="2" t="str">
        <f t="shared" si="91"/>
        <v>154</v>
      </c>
      <c r="AN463" t="str">
        <f>IF(AC463="1GN","Grade 1","Grade 0")</f>
        <v>Grade 0</v>
      </c>
      <c r="AO463" s="2" t="str">
        <f t="shared" si="92"/>
        <v>1503</v>
      </c>
      <c r="AQ463" t="s">
        <v>5289</v>
      </c>
      <c r="AR463" t="str">
        <f t="shared" si="88"/>
        <v>ERJ2GEJ154X</v>
      </c>
    </row>
    <row r="464" spans="1:44" x14ac:dyDescent="0.3">
      <c r="A464" t="s">
        <v>28</v>
      </c>
      <c r="B464" t="s">
        <v>1182</v>
      </c>
      <c r="C464" t="s">
        <v>1585</v>
      </c>
      <c r="D464" t="s">
        <v>1586</v>
      </c>
      <c r="E464" t="s">
        <v>32</v>
      </c>
      <c r="F464" t="s">
        <v>32</v>
      </c>
      <c r="G464" t="s">
        <v>1587</v>
      </c>
      <c r="H464" s="1">
        <v>3830</v>
      </c>
      <c r="I464">
        <v>0.1</v>
      </c>
      <c r="J464">
        <v>0</v>
      </c>
      <c r="K464">
        <v>1</v>
      </c>
      <c r="L464" t="s">
        <v>34</v>
      </c>
      <c r="M464" t="s">
        <v>1186</v>
      </c>
      <c r="N464" t="s">
        <v>36</v>
      </c>
      <c r="O464" t="s">
        <v>551</v>
      </c>
      <c r="P464" t="s">
        <v>38</v>
      </c>
      <c r="Q464" t="s">
        <v>1187</v>
      </c>
      <c r="R464" t="s">
        <v>40</v>
      </c>
      <c r="S464" t="s">
        <v>634</v>
      </c>
      <c r="T464" t="s">
        <v>243</v>
      </c>
      <c r="U464" t="s">
        <v>1188</v>
      </c>
      <c r="V464" t="s">
        <v>1189</v>
      </c>
      <c r="W464">
        <v>402</v>
      </c>
      <c r="X464" t="s">
        <v>636</v>
      </c>
      <c r="Y464" t="s">
        <v>1190</v>
      </c>
      <c r="Z464" t="s">
        <v>1191</v>
      </c>
      <c r="AA464">
        <v>2</v>
      </c>
      <c r="AB464" t="s">
        <v>41</v>
      </c>
      <c r="AC464" t="str">
        <f t="shared" si="93"/>
        <v>2GE</v>
      </c>
      <c r="AD464" s="3">
        <f t="shared" si="90"/>
        <v>160000</v>
      </c>
      <c r="AE464" s="3" t="str">
        <f t="shared" si="89"/>
        <v>160 K</v>
      </c>
      <c r="AF464" t="str">
        <f>SUBSTITUTE(SUBSTITUTE(P464,"±",""),"%"," %")</f>
        <v>5 %</v>
      </c>
      <c r="AG464" t="str">
        <f t="shared" si="87"/>
        <v>126.5 V</v>
      </c>
      <c r="AI464" t="str">
        <f>SUBSTITUTE(LEFT(Q464,FIND("W,",Q464)),"W"," W @ 70 C")</f>
        <v>0.1 W @ 70 C</v>
      </c>
      <c r="AJ464" t="str">
        <f>SUBSTITUTE((SUBSTITUTE(T464,"ppm/°C","")),"/ "," to ")</f>
        <v>±200</v>
      </c>
      <c r="AK464" t="str">
        <f>LEFT(V464,FIND(" ",V464)-1)</f>
        <v>0402</v>
      </c>
      <c r="AL464" t="str">
        <f>SUBSTITUTE(SUBSTITUTE(U464,"°C ~ "," to +"),"°C"," C")</f>
        <v>-55 to +155 C</v>
      </c>
      <c r="AM464" s="2" t="str">
        <f t="shared" si="91"/>
        <v>164</v>
      </c>
      <c r="AN464" t="str">
        <f>IF(AC464="1GN","Grade 1","Grade 0")</f>
        <v>Grade 0</v>
      </c>
      <c r="AO464" s="2" t="str">
        <f t="shared" si="92"/>
        <v>1603</v>
      </c>
      <c r="AQ464" t="s">
        <v>5289</v>
      </c>
      <c r="AR464" t="str">
        <f t="shared" si="88"/>
        <v>ERJ2GEJ164X</v>
      </c>
    </row>
    <row r="465" spans="1:44" x14ac:dyDescent="0.3">
      <c r="A465" t="s">
        <v>28</v>
      </c>
      <c r="B465" t="s">
        <v>1182</v>
      </c>
      <c r="C465" t="s">
        <v>1588</v>
      </c>
      <c r="D465" t="s">
        <v>1589</v>
      </c>
      <c r="E465" t="s">
        <v>32</v>
      </c>
      <c r="F465" t="s">
        <v>32</v>
      </c>
      <c r="G465" t="s">
        <v>1590</v>
      </c>
      <c r="H465" s="1">
        <v>67100</v>
      </c>
      <c r="I465">
        <v>0.1</v>
      </c>
      <c r="J465">
        <v>0</v>
      </c>
      <c r="K465">
        <v>1</v>
      </c>
      <c r="L465" t="s">
        <v>34</v>
      </c>
      <c r="M465" t="s">
        <v>1186</v>
      </c>
      <c r="N465" t="s">
        <v>36</v>
      </c>
      <c r="O465" t="s">
        <v>555</v>
      </c>
      <c r="P465" t="s">
        <v>38</v>
      </c>
      <c r="Q465" t="s">
        <v>1187</v>
      </c>
      <c r="R465" t="s">
        <v>40</v>
      </c>
      <c r="S465" t="s">
        <v>634</v>
      </c>
      <c r="T465" t="s">
        <v>243</v>
      </c>
      <c r="U465" t="s">
        <v>1188</v>
      </c>
      <c r="V465" t="s">
        <v>1189</v>
      </c>
      <c r="W465">
        <v>402</v>
      </c>
      <c r="X465" t="s">
        <v>636</v>
      </c>
      <c r="Y465" t="s">
        <v>1190</v>
      </c>
      <c r="Z465" t="s">
        <v>1191</v>
      </c>
      <c r="AA465">
        <v>2</v>
      </c>
      <c r="AB465" t="s">
        <v>41</v>
      </c>
      <c r="AC465" t="str">
        <f t="shared" si="93"/>
        <v>2GE</v>
      </c>
      <c r="AD465" s="3">
        <f t="shared" si="90"/>
        <v>180000</v>
      </c>
      <c r="AE465" s="3" t="str">
        <f t="shared" si="89"/>
        <v>180 K</v>
      </c>
      <c r="AF465" t="str">
        <f>SUBSTITUTE(SUBSTITUTE(P465,"±",""),"%"," %")</f>
        <v>5 %</v>
      </c>
      <c r="AG465" t="str">
        <f t="shared" si="87"/>
        <v>134.2 V</v>
      </c>
      <c r="AI465" t="str">
        <f>SUBSTITUTE(LEFT(Q465,FIND("W,",Q465)),"W"," W @ 70 C")</f>
        <v>0.1 W @ 70 C</v>
      </c>
      <c r="AJ465" t="str">
        <f>SUBSTITUTE((SUBSTITUTE(T465,"ppm/°C","")),"/ "," to ")</f>
        <v>±200</v>
      </c>
      <c r="AK465" t="str">
        <f>LEFT(V465,FIND(" ",V465)-1)</f>
        <v>0402</v>
      </c>
      <c r="AL465" t="str">
        <f>SUBSTITUTE(SUBSTITUTE(U465,"°C ~ "," to +"),"°C"," C")</f>
        <v>-55 to +155 C</v>
      </c>
      <c r="AM465" s="2" t="str">
        <f t="shared" si="91"/>
        <v>184</v>
      </c>
      <c r="AN465" t="str">
        <f>IF(AC465="1GN","Grade 1","Grade 0")</f>
        <v>Grade 0</v>
      </c>
      <c r="AO465" s="2" t="str">
        <f t="shared" si="92"/>
        <v>1803</v>
      </c>
      <c r="AQ465" t="s">
        <v>5289</v>
      </c>
      <c r="AR465" t="str">
        <f t="shared" si="88"/>
        <v>ERJ2GEJ184X</v>
      </c>
    </row>
    <row r="466" spans="1:44" x14ac:dyDescent="0.3">
      <c r="A466" t="s">
        <v>28</v>
      </c>
      <c r="B466" t="s">
        <v>1182</v>
      </c>
      <c r="C466" t="s">
        <v>1591</v>
      </c>
      <c r="D466" t="s">
        <v>1592</v>
      </c>
      <c r="E466" t="s">
        <v>32</v>
      </c>
      <c r="F466" t="s">
        <v>32</v>
      </c>
      <c r="G466" t="s">
        <v>1593</v>
      </c>
      <c r="H466" s="1">
        <v>8737</v>
      </c>
      <c r="I466">
        <v>0.1</v>
      </c>
      <c r="J466">
        <v>0</v>
      </c>
      <c r="K466">
        <v>1</v>
      </c>
      <c r="L466" t="s">
        <v>34</v>
      </c>
      <c r="M466" t="s">
        <v>1186</v>
      </c>
      <c r="N466" t="s">
        <v>36</v>
      </c>
      <c r="O466" t="s">
        <v>559</v>
      </c>
      <c r="P466" t="s">
        <v>38</v>
      </c>
      <c r="Q466" t="s">
        <v>1187</v>
      </c>
      <c r="R466" t="s">
        <v>40</v>
      </c>
      <c r="S466" t="s">
        <v>634</v>
      </c>
      <c r="T466" t="s">
        <v>243</v>
      </c>
      <c r="U466" t="s">
        <v>1188</v>
      </c>
      <c r="V466" t="s">
        <v>1189</v>
      </c>
      <c r="W466">
        <v>402</v>
      </c>
      <c r="X466" t="s">
        <v>636</v>
      </c>
      <c r="Y466" t="s">
        <v>1190</v>
      </c>
      <c r="Z466" t="s">
        <v>1191</v>
      </c>
      <c r="AA466">
        <v>2</v>
      </c>
      <c r="AB466" t="s">
        <v>41</v>
      </c>
      <c r="AC466" t="str">
        <f t="shared" si="93"/>
        <v>2GE</v>
      </c>
      <c r="AD466" s="3">
        <f t="shared" si="90"/>
        <v>200000</v>
      </c>
      <c r="AE466" s="3" t="str">
        <f t="shared" si="89"/>
        <v>200 K</v>
      </c>
      <c r="AF466" t="str">
        <f>SUBSTITUTE(SUBSTITUTE(P466,"±",""),"%"," %")</f>
        <v>5 %</v>
      </c>
      <c r="AG466" t="str">
        <f t="shared" si="87"/>
        <v>141.4 V</v>
      </c>
      <c r="AI466" t="str">
        <f>SUBSTITUTE(LEFT(Q466,FIND("W,",Q466)),"W"," W @ 70 C")</f>
        <v>0.1 W @ 70 C</v>
      </c>
      <c r="AJ466" t="str">
        <f>SUBSTITUTE((SUBSTITUTE(T466,"ppm/°C","")),"/ "," to ")</f>
        <v>±200</v>
      </c>
      <c r="AK466" t="str">
        <f>LEFT(V466,FIND(" ",V466)-1)</f>
        <v>0402</v>
      </c>
      <c r="AL466" t="str">
        <f>SUBSTITUTE(SUBSTITUTE(U466,"°C ~ "," to +"),"°C"," C")</f>
        <v>-55 to +155 C</v>
      </c>
      <c r="AM466" s="2" t="str">
        <f t="shared" si="91"/>
        <v>204</v>
      </c>
      <c r="AN466" t="str">
        <f>IF(AC466="1GN","Grade 1","Grade 0")</f>
        <v>Grade 0</v>
      </c>
      <c r="AO466" s="2" t="str">
        <f t="shared" si="92"/>
        <v>2003</v>
      </c>
      <c r="AQ466" t="s">
        <v>5289</v>
      </c>
      <c r="AR466" t="str">
        <f t="shared" si="88"/>
        <v>ERJ2GEJ204X</v>
      </c>
    </row>
    <row r="467" spans="1:44" x14ac:dyDescent="0.3">
      <c r="A467" t="s">
        <v>28</v>
      </c>
      <c r="B467" t="s">
        <v>1182</v>
      </c>
      <c r="C467" t="s">
        <v>1594</v>
      </c>
      <c r="D467" t="s">
        <v>1595</v>
      </c>
      <c r="E467" t="s">
        <v>32</v>
      </c>
      <c r="F467" t="s">
        <v>32</v>
      </c>
      <c r="G467" t="s">
        <v>1596</v>
      </c>
      <c r="H467" s="1">
        <v>315729</v>
      </c>
      <c r="I467">
        <v>0.1</v>
      </c>
      <c r="J467">
        <v>0</v>
      </c>
      <c r="K467">
        <v>1</v>
      </c>
      <c r="L467" t="s">
        <v>34</v>
      </c>
      <c r="M467" t="s">
        <v>1186</v>
      </c>
      <c r="N467" t="s">
        <v>36</v>
      </c>
      <c r="O467" t="s">
        <v>563</v>
      </c>
      <c r="P467" t="s">
        <v>38</v>
      </c>
      <c r="Q467" t="s">
        <v>1187</v>
      </c>
      <c r="R467" t="s">
        <v>40</v>
      </c>
      <c r="S467" t="s">
        <v>634</v>
      </c>
      <c r="T467" t="s">
        <v>243</v>
      </c>
      <c r="U467" t="s">
        <v>1188</v>
      </c>
      <c r="V467" t="s">
        <v>1189</v>
      </c>
      <c r="W467">
        <v>402</v>
      </c>
      <c r="X467" t="s">
        <v>636</v>
      </c>
      <c r="Y467" t="s">
        <v>1190</v>
      </c>
      <c r="Z467" t="s">
        <v>1191</v>
      </c>
      <c r="AA467">
        <v>2</v>
      </c>
      <c r="AB467" t="s">
        <v>41</v>
      </c>
      <c r="AC467" t="str">
        <f t="shared" si="93"/>
        <v>2GE</v>
      </c>
      <c r="AD467" s="3">
        <f t="shared" si="90"/>
        <v>220000</v>
      </c>
      <c r="AE467" s="3" t="str">
        <f t="shared" si="89"/>
        <v>220 K</v>
      </c>
      <c r="AF467" t="str">
        <f>SUBSTITUTE(SUBSTITUTE(P467,"±",""),"%"," %")</f>
        <v>5 %</v>
      </c>
      <c r="AG467" t="str">
        <f t="shared" si="87"/>
        <v>148.3 V</v>
      </c>
      <c r="AI467" t="str">
        <f>SUBSTITUTE(LEFT(Q467,FIND("W,",Q467)),"W"," W @ 70 C")</f>
        <v>0.1 W @ 70 C</v>
      </c>
      <c r="AJ467" t="str">
        <f>SUBSTITUTE((SUBSTITUTE(T467,"ppm/°C","")),"/ "," to ")</f>
        <v>±200</v>
      </c>
      <c r="AK467" t="str">
        <f>LEFT(V467,FIND(" ",V467)-1)</f>
        <v>0402</v>
      </c>
      <c r="AL467" t="str">
        <f>SUBSTITUTE(SUBSTITUTE(U467,"°C ~ "," to +"),"°C"," C")</f>
        <v>-55 to +155 C</v>
      </c>
      <c r="AM467" s="2" t="str">
        <f t="shared" si="91"/>
        <v>224</v>
      </c>
      <c r="AN467" t="str">
        <f>IF(AC467="1GN","Grade 1","Grade 0")</f>
        <v>Grade 0</v>
      </c>
      <c r="AO467" s="2" t="str">
        <f t="shared" si="92"/>
        <v>2203</v>
      </c>
      <c r="AQ467" t="s">
        <v>5289</v>
      </c>
      <c r="AR467" t="str">
        <f t="shared" si="88"/>
        <v>ERJ2GEJ224X</v>
      </c>
    </row>
    <row r="468" spans="1:44" x14ac:dyDescent="0.3">
      <c r="A468" t="s">
        <v>28</v>
      </c>
      <c r="B468" t="s">
        <v>1182</v>
      </c>
      <c r="C468" t="s">
        <v>1597</v>
      </c>
      <c r="D468" t="s">
        <v>1598</v>
      </c>
      <c r="E468" t="s">
        <v>32</v>
      </c>
      <c r="F468" t="s">
        <v>32</v>
      </c>
      <c r="G468" t="s">
        <v>1599</v>
      </c>
      <c r="H468" s="1">
        <v>24708</v>
      </c>
      <c r="I468">
        <v>0.1</v>
      </c>
      <c r="J468">
        <v>0</v>
      </c>
      <c r="K468">
        <v>1</v>
      </c>
      <c r="L468" t="s">
        <v>34</v>
      </c>
      <c r="M468" t="s">
        <v>1186</v>
      </c>
      <c r="N468" t="s">
        <v>36</v>
      </c>
      <c r="O468" t="s">
        <v>567</v>
      </c>
      <c r="P468" t="s">
        <v>38</v>
      </c>
      <c r="Q468" t="s">
        <v>1187</v>
      </c>
      <c r="R468" t="s">
        <v>40</v>
      </c>
      <c r="S468" t="s">
        <v>634</v>
      </c>
      <c r="T468" t="s">
        <v>243</v>
      </c>
      <c r="U468" t="s">
        <v>1188</v>
      </c>
      <c r="V468" t="s">
        <v>1189</v>
      </c>
      <c r="W468">
        <v>402</v>
      </c>
      <c r="X468" t="s">
        <v>636</v>
      </c>
      <c r="Y468" t="s">
        <v>1190</v>
      </c>
      <c r="Z468" t="s">
        <v>1191</v>
      </c>
      <c r="AA468">
        <v>2</v>
      </c>
      <c r="AB468" t="s">
        <v>41</v>
      </c>
      <c r="AC468" t="str">
        <f t="shared" si="93"/>
        <v>2GE</v>
      </c>
      <c r="AD468" s="3">
        <f t="shared" si="90"/>
        <v>240000</v>
      </c>
      <c r="AE468" s="3" t="str">
        <f t="shared" si="89"/>
        <v>240 K</v>
      </c>
      <c r="AF468" t="str">
        <f>SUBSTITUTE(SUBSTITUTE(P468,"±",""),"%"," %")</f>
        <v>5 %</v>
      </c>
      <c r="AG468" t="str">
        <f t="shared" si="87"/>
        <v>154.9 V</v>
      </c>
      <c r="AI468" t="str">
        <f>SUBSTITUTE(LEFT(Q468,FIND("W,",Q468)),"W"," W @ 70 C")</f>
        <v>0.1 W @ 70 C</v>
      </c>
      <c r="AJ468" t="str">
        <f>SUBSTITUTE((SUBSTITUTE(T468,"ppm/°C","")),"/ "," to ")</f>
        <v>±200</v>
      </c>
      <c r="AK468" t="str">
        <f>LEFT(V468,FIND(" ",V468)-1)</f>
        <v>0402</v>
      </c>
      <c r="AL468" t="str">
        <f>SUBSTITUTE(SUBSTITUTE(U468,"°C ~ "," to +"),"°C"," C")</f>
        <v>-55 to +155 C</v>
      </c>
      <c r="AM468" s="2" t="str">
        <f t="shared" si="91"/>
        <v>244</v>
      </c>
      <c r="AN468" t="str">
        <f>IF(AC468="1GN","Grade 1","Grade 0")</f>
        <v>Grade 0</v>
      </c>
      <c r="AO468" s="2" t="str">
        <f t="shared" si="92"/>
        <v>2403</v>
      </c>
      <c r="AQ468" t="s">
        <v>5289</v>
      </c>
      <c r="AR468" t="str">
        <f t="shared" si="88"/>
        <v>ERJ2GEJ244X</v>
      </c>
    </row>
    <row r="469" spans="1:44" x14ac:dyDescent="0.3">
      <c r="A469" t="s">
        <v>28</v>
      </c>
      <c r="B469" t="s">
        <v>1182</v>
      </c>
      <c r="C469" t="s">
        <v>1600</v>
      </c>
      <c r="D469" t="s">
        <v>1601</v>
      </c>
      <c r="E469" t="s">
        <v>32</v>
      </c>
      <c r="F469" t="s">
        <v>32</v>
      </c>
      <c r="G469" t="s">
        <v>1602</v>
      </c>
      <c r="H469" s="1">
        <v>21817</v>
      </c>
      <c r="I469">
        <v>0.1</v>
      </c>
      <c r="J469">
        <v>0</v>
      </c>
      <c r="K469">
        <v>1</v>
      </c>
      <c r="L469" t="s">
        <v>34</v>
      </c>
      <c r="M469" t="s">
        <v>1186</v>
      </c>
      <c r="N469" t="s">
        <v>36</v>
      </c>
      <c r="O469" t="s">
        <v>571</v>
      </c>
      <c r="P469" t="s">
        <v>38</v>
      </c>
      <c r="Q469" t="s">
        <v>1187</v>
      </c>
      <c r="R469" t="s">
        <v>40</v>
      </c>
      <c r="S469" t="s">
        <v>634</v>
      </c>
      <c r="T469" t="s">
        <v>243</v>
      </c>
      <c r="U469" t="s">
        <v>1188</v>
      </c>
      <c r="V469" t="s">
        <v>1189</v>
      </c>
      <c r="W469">
        <v>402</v>
      </c>
      <c r="X469" t="s">
        <v>636</v>
      </c>
      <c r="Y469" t="s">
        <v>1190</v>
      </c>
      <c r="Z469" t="s">
        <v>1191</v>
      </c>
      <c r="AA469">
        <v>2</v>
      </c>
      <c r="AB469" t="s">
        <v>41</v>
      </c>
      <c r="AC469" t="str">
        <f t="shared" si="93"/>
        <v>2GE</v>
      </c>
      <c r="AD469" s="3">
        <f t="shared" si="90"/>
        <v>270000</v>
      </c>
      <c r="AE469" s="3" t="str">
        <f t="shared" si="89"/>
        <v>270 K</v>
      </c>
      <c r="AF469" t="str">
        <f>SUBSTITUTE(SUBSTITUTE(P469,"±",""),"%"," %")</f>
        <v>5 %</v>
      </c>
      <c r="AG469" t="str">
        <f t="shared" si="87"/>
        <v>164.3 V</v>
      </c>
      <c r="AI469" t="str">
        <f>SUBSTITUTE(LEFT(Q469,FIND("W,",Q469)),"W"," W @ 70 C")</f>
        <v>0.1 W @ 70 C</v>
      </c>
      <c r="AJ469" t="str">
        <f>SUBSTITUTE((SUBSTITUTE(T469,"ppm/°C","")),"/ "," to ")</f>
        <v>±200</v>
      </c>
      <c r="AK469" t="str">
        <f>LEFT(V469,FIND(" ",V469)-1)</f>
        <v>0402</v>
      </c>
      <c r="AL469" t="str">
        <f>SUBSTITUTE(SUBSTITUTE(U469,"°C ~ "," to +"),"°C"," C")</f>
        <v>-55 to +155 C</v>
      </c>
      <c r="AM469" s="2" t="str">
        <f t="shared" si="91"/>
        <v>274</v>
      </c>
      <c r="AN469" t="str">
        <f>IF(AC469="1GN","Grade 1","Grade 0")</f>
        <v>Grade 0</v>
      </c>
      <c r="AO469" s="2" t="str">
        <f t="shared" si="92"/>
        <v>2703</v>
      </c>
      <c r="AQ469" t="s">
        <v>5289</v>
      </c>
      <c r="AR469" t="str">
        <f t="shared" si="88"/>
        <v>ERJ2GEJ274X</v>
      </c>
    </row>
    <row r="470" spans="1:44" x14ac:dyDescent="0.3">
      <c r="A470" t="s">
        <v>28</v>
      </c>
      <c r="B470" t="s">
        <v>1182</v>
      </c>
      <c r="C470" t="s">
        <v>1603</v>
      </c>
      <c r="D470" t="s">
        <v>1604</v>
      </c>
      <c r="E470" t="s">
        <v>32</v>
      </c>
      <c r="F470" t="s">
        <v>32</v>
      </c>
      <c r="G470" t="s">
        <v>1605</v>
      </c>
      <c r="H470" s="1">
        <v>151641</v>
      </c>
      <c r="I470">
        <v>0.1</v>
      </c>
      <c r="J470">
        <v>0</v>
      </c>
      <c r="K470">
        <v>1</v>
      </c>
      <c r="L470" t="s">
        <v>34</v>
      </c>
      <c r="M470" t="s">
        <v>1186</v>
      </c>
      <c r="N470" t="s">
        <v>36</v>
      </c>
      <c r="O470" t="s">
        <v>575</v>
      </c>
      <c r="P470" t="s">
        <v>38</v>
      </c>
      <c r="Q470" t="s">
        <v>1187</v>
      </c>
      <c r="R470" t="s">
        <v>40</v>
      </c>
      <c r="S470" t="s">
        <v>634</v>
      </c>
      <c r="T470" t="s">
        <v>243</v>
      </c>
      <c r="U470" t="s">
        <v>1188</v>
      </c>
      <c r="V470" t="s">
        <v>1189</v>
      </c>
      <c r="W470">
        <v>402</v>
      </c>
      <c r="X470" t="s">
        <v>636</v>
      </c>
      <c r="Y470" t="s">
        <v>1190</v>
      </c>
      <c r="Z470" t="s">
        <v>1191</v>
      </c>
      <c r="AA470">
        <v>2</v>
      </c>
      <c r="AB470" t="s">
        <v>41</v>
      </c>
      <c r="AC470" t="str">
        <f t="shared" si="93"/>
        <v>2GE</v>
      </c>
      <c r="AD470" s="3">
        <f t="shared" si="90"/>
        <v>300000</v>
      </c>
      <c r="AE470" s="3" t="str">
        <f t="shared" si="89"/>
        <v>300 K</v>
      </c>
      <c r="AF470" t="str">
        <f>SUBSTITUTE(SUBSTITUTE(P470,"±",""),"%"," %")</f>
        <v>5 %</v>
      </c>
      <c r="AG470" t="str">
        <f t="shared" si="87"/>
        <v>173.2 V</v>
      </c>
      <c r="AI470" t="str">
        <f>SUBSTITUTE(LEFT(Q470,FIND("W,",Q470)),"W"," W @ 70 C")</f>
        <v>0.1 W @ 70 C</v>
      </c>
      <c r="AJ470" t="str">
        <f>SUBSTITUTE((SUBSTITUTE(T470,"ppm/°C","")),"/ "," to ")</f>
        <v>±200</v>
      </c>
      <c r="AK470" t="str">
        <f>LEFT(V470,FIND(" ",V470)-1)</f>
        <v>0402</v>
      </c>
      <c r="AL470" t="str">
        <f>SUBSTITUTE(SUBSTITUTE(U470,"°C ~ "," to +"),"°C"," C")</f>
        <v>-55 to +155 C</v>
      </c>
      <c r="AM470" s="2" t="str">
        <f t="shared" si="91"/>
        <v>304</v>
      </c>
      <c r="AN470" t="str">
        <f>IF(AC470="1GN","Grade 1","Grade 0")</f>
        <v>Grade 0</v>
      </c>
      <c r="AO470" s="2" t="str">
        <f t="shared" si="92"/>
        <v>3003</v>
      </c>
      <c r="AQ470" t="s">
        <v>5289</v>
      </c>
      <c r="AR470" t="str">
        <f t="shared" si="88"/>
        <v>ERJ2GEJ304X</v>
      </c>
    </row>
    <row r="471" spans="1:44" x14ac:dyDescent="0.3">
      <c r="A471" t="s">
        <v>28</v>
      </c>
      <c r="B471" t="s">
        <v>1182</v>
      </c>
      <c r="C471" t="s">
        <v>1606</v>
      </c>
      <c r="D471" t="s">
        <v>1607</v>
      </c>
      <c r="E471" t="s">
        <v>32</v>
      </c>
      <c r="F471" t="s">
        <v>32</v>
      </c>
      <c r="G471" t="s">
        <v>1608</v>
      </c>
      <c r="H471" s="1">
        <v>714737</v>
      </c>
      <c r="I471">
        <v>0.1</v>
      </c>
      <c r="J471">
        <v>0</v>
      </c>
      <c r="K471">
        <v>1</v>
      </c>
      <c r="L471" t="s">
        <v>34</v>
      </c>
      <c r="M471" t="s">
        <v>1186</v>
      </c>
      <c r="N471" t="s">
        <v>36</v>
      </c>
      <c r="O471" t="s">
        <v>579</v>
      </c>
      <c r="P471" t="s">
        <v>38</v>
      </c>
      <c r="Q471" t="s">
        <v>1187</v>
      </c>
      <c r="R471" t="s">
        <v>40</v>
      </c>
      <c r="S471" t="s">
        <v>634</v>
      </c>
      <c r="T471" t="s">
        <v>243</v>
      </c>
      <c r="U471" t="s">
        <v>1188</v>
      </c>
      <c r="V471" t="s">
        <v>1189</v>
      </c>
      <c r="W471">
        <v>402</v>
      </c>
      <c r="X471" t="s">
        <v>636</v>
      </c>
      <c r="Y471" t="s">
        <v>1190</v>
      </c>
      <c r="Z471" t="s">
        <v>1191</v>
      </c>
      <c r="AA471">
        <v>2</v>
      </c>
      <c r="AB471" t="s">
        <v>41</v>
      </c>
      <c r="AC471" t="str">
        <f t="shared" si="93"/>
        <v>2GE</v>
      </c>
      <c r="AD471" s="3">
        <f t="shared" si="90"/>
        <v>330000</v>
      </c>
      <c r="AE471" s="3" t="str">
        <f t="shared" si="89"/>
        <v>330 K</v>
      </c>
      <c r="AF471" t="str">
        <f>SUBSTITUTE(SUBSTITUTE(P471,"±",""),"%"," %")</f>
        <v>5 %</v>
      </c>
      <c r="AG471" t="str">
        <f t="shared" si="87"/>
        <v>181.7 V</v>
      </c>
      <c r="AI471" t="str">
        <f>SUBSTITUTE(LEFT(Q471,FIND("W,",Q471)),"W"," W @ 70 C")</f>
        <v>0.1 W @ 70 C</v>
      </c>
      <c r="AJ471" t="str">
        <f>SUBSTITUTE((SUBSTITUTE(T471,"ppm/°C","")),"/ "," to ")</f>
        <v>±200</v>
      </c>
      <c r="AK471" t="str">
        <f>LEFT(V471,FIND(" ",V471)-1)</f>
        <v>0402</v>
      </c>
      <c r="AL471" t="str">
        <f>SUBSTITUTE(SUBSTITUTE(U471,"°C ~ "," to +"),"°C"," C")</f>
        <v>-55 to +155 C</v>
      </c>
      <c r="AM471" s="2" t="str">
        <f t="shared" si="91"/>
        <v>334</v>
      </c>
      <c r="AN471" t="str">
        <f>IF(AC471="1GN","Grade 1","Grade 0")</f>
        <v>Grade 0</v>
      </c>
      <c r="AO471" s="2" t="str">
        <f t="shared" si="92"/>
        <v>3303</v>
      </c>
      <c r="AQ471" t="s">
        <v>5289</v>
      </c>
      <c r="AR471" t="str">
        <f t="shared" si="88"/>
        <v>ERJ2GEJ334X</v>
      </c>
    </row>
    <row r="472" spans="1:44" x14ac:dyDescent="0.3">
      <c r="A472" t="s">
        <v>28</v>
      </c>
      <c r="B472" t="s">
        <v>1182</v>
      </c>
      <c r="C472" t="s">
        <v>1609</v>
      </c>
      <c r="D472" t="s">
        <v>1610</v>
      </c>
      <c r="E472" t="s">
        <v>32</v>
      </c>
      <c r="F472" t="s">
        <v>32</v>
      </c>
      <c r="G472" t="s">
        <v>1611</v>
      </c>
      <c r="H472" s="1">
        <v>45644</v>
      </c>
      <c r="I472">
        <v>0.1</v>
      </c>
      <c r="J472">
        <v>0</v>
      </c>
      <c r="K472">
        <v>1</v>
      </c>
      <c r="L472" t="s">
        <v>34</v>
      </c>
      <c r="M472" t="s">
        <v>1186</v>
      </c>
      <c r="N472" t="s">
        <v>36</v>
      </c>
      <c r="O472" t="s">
        <v>583</v>
      </c>
      <c r="P472" t="s">
        <v>38</v>
      </c>
      <c r="Q472" t="s">
        <v>1187</v>
      </c>
      <c r="R472" t="s">
        <v>40</v>
      </c>
      <c r="S472" t="s">
        <v>634</v>
      </c>
      <c r="T472" t="s">
        <v>243</v>
      </c>
      <c r="U472" t="s">
        <v>1188</v>
      </c>
      <c r="V472" t="s">
        <v>1189</v>
      </c>
      <c r="W472">
        <v>402</v>
      </c>
      <c r="X472" t="s">
        <v>636</v>
      </c>
      <c r="Y472" t="s">
        <v>1190</v>
      </c>
      <c r="Z472" t="s">
        <v>1191</v>
      </c>
      <c r="AA472">
        <v>2</v>
      </c>
      <c r="AB472" t="s">
        <v>41</v>
      </c>
      <c r="AC472" t="str">
        <f t="shared" si="93"/>
        <v>2GE</v>
      </c>
      <c r="AD472" s="3">
        <f t="shared" si="90"/>
        <v>360000</v>
      </c>
      <c r="AE472" s="3" t="str">
        <f t="shared" si="89"/>
        <v>360 K</v>
      </c>
      <c r="AF472" t="str">
        <f>SUBSTITUTE(SUBSTITUTE(P472,"±",""),"%"," %")</f>
        <v>5 %</v>
      </c>
      <c r="AG472" t="str">
        <f t="shared" si="87"/>
        <v>189.7 V</v>
      </c>
      <c r="AI472" t="str">
        <f>SUBSTITUTE(LEFT(Q472,FIND("W,",Q472)),"W"," W @ 70 C")</f>
        <v>0.1 W @ 70 C</v>
      </c>
      <c r="AJ472" t="str">
        <f>SUBSTITUTE((SUBSTITUTE(T472,"ppm/°C","")),"/ "," to ")</f>
        <v>±200</v>
      </c>
      <c r="AK472" t="str">
        <f>LEFT(V472,FIND(" ",V472)-1)</f>
        <v>0402</v>
      </c>
      <c r="AL472" t="str">
        <f>SUBSTITUTE(SUBSTITUTE(U472,"°C ~ "," to +"),"°C"," C")</f>
        <v>-55 to +155 C</v>
      </c>
      <c r="AM472" s="2" t="str">
        <f t="shared" si="91"/>
        <v>364</v>
      </c>
      <c r="AN472" t="str">
        <f>IF(AC472="1GN","Grade 1","Grade 0")</f>
        <v>Grade 0</v>
      </c>
      <c r="AO472" s="2" t="str">
        <f t="shared" si="92"/>
        <v>3603</v>
      </c>
      <c r="AQ472" t="s">
        <v>5289</v>
      </c>
      <c r="AR472" t="str">
        <f t="shared" si="88"/>
        <v>ERJ2GEJ364X</v>
      </c>
    </row>
    <row r="473" spans="1:44" x14ac:dyDescent="0.3">
      <c r="A473" t="s">
        <v>28</v>
      </c>
      <c r="B473" t="s">
        <v>1182</v>
      </c>
      <c r="C473" t="s">
        <v>1612</v>
      </c>
      <c r="D473" t="s">
        <v>1613</v>
      </c>
      <c r="E473" t="s">
        <v>32</v>
      </c>
      <c r="F473" t="s">
        <v>32</v>
      </c>
      <c r="G473" t="s">
        <v>1614</v>
      </c>
      <c r="H473" s="1">
        <v>92325</v>
      </c>
      <c r="I473">
        <v>0.1</v>
      </c>
      <c r="J473">
        <v>0</v>
      </c>
      <c r="K473">
        <v>1</v>
      </c>
      <c r="L473" t="s">
        <v>34</v>
      </c>
      <c r="M473" t="s">
        <v>1186</v>
      </c>
      <c r="N473" t="s">
        <v>36</v>
      </c>
      <c r="O473" t="s">
        <v>587</v>
      </c>
      <c r="P473" t="s">
        <v>38</v>
      </c>
      <c r="Q473" t="s">
        <v>1187</v>
      </c>
      <c r="R473" t="s">
        <v>40</v>
      </c>
      <c r="S473" t="s">
        <v>634</v>
      </c>
      <c r="T473" t="s">
        <v>243</v>
      </c>
      <c r="U473" t="s">
        <v>1188</v>
      </c>
      <c r="V473" t="s">
        <v>1189</v>
      </c>
      <c r="W473">
        <v>402</v>
      </c>
      <c r="X473" t="s">
        <v>636</v>
      </c>
      <c r="Y473" t="s">
        <v>1190</v>
      </c>
      <c r="Z473" t="s">
        <v>1191</v>
      </c>
      <c r="AA473">
        <v>2</v>
      </c>
      <c r="AB473" t="s">
        <v>41</v>
      </c>
      <c r="AC473" t="str">
        <f t="shared" si="93"/>
        <v>2GE</v>
      </c>
      <c r="AD473" s="3">
        <f t="shared" si="90"/>
        <v>390000</v>
      </c>
      <c r="AE473" s="3" t="str">
        <f t="shared" si="89"/>
        <v>390 K</v>
      </c>
      <c r="AF473" t="str">
        <f>SUBSTITUTE(SUBSTITUTE(P473,"±",""),"%"," %")</f>
        <v>5 %</v>
      </c>
      <c r="AG473" t="str">
        <f t="shared" ref="AG473:AG536" si="94">ROUND(MIN(SQRT(AD473*VALUE(LEFT(AI473,FIND("W",AI473)-2))),AP473),1)&amp;" V"</f>
        <v>197.5 V</v>
      </c>
      <c r="AI473" t="str">
        <f>SUBSTITUTE(LEFT(Q473,FIND("W,",Q473)),"W"," W @ 70 C")</f>
        <v>0.1 W @ 70 C</v>
      </c>
      <c r="AJ473" t="str">
        <f>SUBSTITUTE((SUBSTITUTE(T473,"ppm/°C","")),"/ "," to ")</f>
        <v>±200</v>
      </c>
      <c r="AK473" t="str">
        <f>LEFT(V473,FIND(" ",V473)-1)</f>
        <v>0402</v>
      </c>
      <c r="AL473" t="str">
        <f>SUBSTITUTE(SUBSTITUTE(U473,"°C ~ "," to +"),"°C"," C")</f>
        <v>-55 to +155 C</v>
      </c>
      <c r="AM473" s="2" t="str">
        <f t="shared" si="91"/>
        <v>394</v>
      </c>
      <c r="AN473" t="str">
        <f>IF(AC473="1GN","Grade 1","Grade 0")</f>
        <v>Grade 0</v>
      </c>
      <c r="AO473" s="2" t="str">
        <f t="shared" si="92"/>
        <v>3903</v>
      </c>
      <c r="AQ473" t="s">
        <v>5289</v>
      </c>
      <c r="AR473" t="str">
        <f t="shared" ref="AR473:AR536" si="95">SUBSTITUTE(D473,"-","")</f>
        <v>ERJ2GEJ394X</v>
      </c>
    </row>
    <row r="474" spans="1:44" x14ac:dyDescent="0.3">
      <c r="A474" t="s">
        <v>28</v>
      </c>
      <c r="B474" t="s">
        <v>1182</v>
      </c>
      <c r="C474" t="s">
        <v>1615</v>
      </c>
      <c r="D474" t="s">
        <v>1616</v>
      </c>
      <c r="E474" t="s">
        <v>32</v>
      </c>
      <c r="F474" t="s">
        <v>32</v>
      </c>
      <c r="G474" t="s">
        <v>1617</v>
      </c>
      <c r="H474" s="1">
        <v>34536</v>
      </c>
      <c r="I474">
        <v>0.1</v>
      </c>
      <c r="J474">
        <v>0</v>
      </c>
      <c r="K474">
        <v>1</v>
      </c>
      <c r="L474" t="s">
        <v>34</v>
      </c>
      <c r="M474" t="s">
        <v>1186</v>
      </c>
      <c r="N474" t="s">
        <v>36</v>
      </c>
      <c r="O474" t="s">
        <v>591</v>
      </c>
      <c r="P474" t="s">
        <v>38</v>
      </c>
      <c r="Q474" t="s">
        <v>1187</v>
      </c>
      <c r="R474" t="s">
        <v>40</v>
      </c>
      <c r="S474" t="s">
        <v>634</v>
      </c>
      <c r="T474" t="s">
        <v>243</v>
      </c>
      <c r="U474" t="s">
        <v>1188</v>
      </c>
      <c r="V474" t="s">
        <v>1189</v>
      </c>
      <c r="W474">
        <v>402</v>
      </c>
      <c r="X474" t="s">
        <v>636</v>
      </c>
      <c r="Y474" t="s">
        <v>1190</v>
      </c>
      <c r="Z474" t="s">
        <v>1191</v>
      </c>
      <c r="AA474">
        <v>2</v>
      </c>
      <c r="AB474" t="s">
        <v>41</v>
      </c>
      <c r="AC474" t="str">
        <f t="shared" si="93"/>
        <v>2GE</v>
      </c>
      <c r="AD474" s="3">
        <f t="shared" si="90"/>
        <v>430000</v>
      </c>
      <c r="AE474" s="3" t="str">
        <f t="shared" si="89"/>
        <v>430 K</v>
      </c>
      <c r="AF474" t="str">
        <f>SUBSTITUTE(SUBSTITUTE(P474,"±",""),"%"," %")</f>
        <v>5 %</v>
      </c>
      <c r="AG474" t="str">
        <f t="shared" si="94"/>
        <v>207.4 V</v>
      </c>
      <c r="AI474" t="str">
        <f>SUBSTITUTE(LEFT(Q474,FIND("W,",Q474)),"W"," W @ 70 C")</f>
        <v>0.1 W @ 70 C</v>
      </c>
      <c r="AJ474" t="str">
        <f>SUBSTITUTE((SUBSTITUTE(T474,"ppm/°C","")),"/ "," to ")</f>
        <v>±200</v>
      </c>
      <c r="AK474" t="str">
        <f>LEFT(V474,FIND(" ",V474)-1)</f>
        <v>0402</v>
      </c>
      <c r="AL474" t="str">
        <f>SUBSTITUTE(SUBSTITUTE(U474,"°C ~ "," to +"),"°C"," C")</f>
        <v>-55 to +155 C</v>
      </c>
      <c r="AM474" s="2" t="str">
        <f t="shared" si="91"/>
        <v>434</v>
      </c>
      <c r="AN474" t="str">
        <f>IF(AC474="1GN","Grade 1","Grade 0")</f>
        <v>Grade 0</v>
      </c>
      <c r="AO474" s="2" t="str">
        <f t="shared" si="92"/>
        <v>4303</v>
      </c>
      <c r="AQ474" t="s">
        <v>5289</v>
      </c>
      <c r="AR474" t="str">
        <f t="shared" si="95"/>
        <v>ERJ2GEJ434X</v>
      </c>
    </row>
    <row r="475" spans="1:44" x14ac:dyDescent="0.3">
      <c r="A475" t="s">
        <v>28</v>
      </c>
      <c r="B475" t="s">
        <v>1182</v>
      </c>
      <c r="C475" t="s">
        <v>1618</v>
      </c>
      <c r="D475" t="s">
        <v>1619</v>
      </c>
      <c r="E475" t="s">
        <v>32</v>
      </c>
      <c r="F475" t="s">
        <v>32</v>
      </c>
      <c r="G475" t="s">
        <v>1620</v>
      </c>
      <c r="H475" s="1">
        <v>646668</v>
      </c>
      <c r="I475">
        <v>0.1</v>
      </c>
      <c r="J475">
        <v>0</v>
      </c>
      <c r="K475">
        <v>1</v>
      </c>
      <c r="L475" t="s">
        <v>34</v>
      </c>
      <c r="M475" t="s">
        <v>1186</v>
      </c>
      <c r="N475" t="s">
        <v>36</v>
      </c>
      <c r="O475" t="s">
        <v>595</v>
      </c>
      <c r="P475" t="s">
        <v>38</v>
      </c>
      <c r="Q475" t="s">
        <v>1187</v>
      </c>
      <c r="R475" t="s">
        <v>40</v>
      </c>
      <c r="S475" t="s">
        <v>634</v>
      </c>
      <c r="T475" t="s">
        <v>243</v>
      </c>
      <c r="U475" t="s">
        <v>1188</v>
      </c>
      <c r="V475" t="s">
        <v>1189</v>
      </c>
      <c r="W475">
        <v>402</v>
      </c>
      <c r="X475" t="s">
        <v>636</v>
      </c>
      <c r="Y475" t="s">
        <v>1190</v>
      </c>
      <c r="Z475" t="s">
        <v>1191</v>
      </c>
      <c r="AA475">
        <v>2</v>
      </c>
      <c r="AB475" t="s">
        <v>41</v>
      </c>
      <c r="AC475" t="str">
        <f t="shared" si="93"/>
        <v>2GE</v>
      </c>
      <c r="AD475" s="3">
        <f t="shared" si="90"/>
        <v>470000</v>
      </c>
      <c r="AE475" s="3" t="str">
        <f t="shared" si="89"/>
        <v>470 K</v>
      </c>
      <c r="AF475" t="str">
        <f>SUBSTITUTE(SUBSTITUTE(P475,"±",""),"%"," %")</f>
        <v>5 %</v>
      </c>
      <c r="AG475" t="str">
        <f t="shared" si="94"/>
        <v>216.8 V</v>
      </c>
      <c r="AI475" t="str">
        <f>SUBSTITUTE(LEFT(Q475,FIND("W,",Q475)),"W"," W @ 70 C")</f>
        <v>0.1 W @ 70 C</v>
      </c>
      <c r="AJ475" t="str">
        <f>SUBSTITUTE((SUBSTITUTE(T475,"ppm/°C","")),"/ "," to ")</f>
        <v>±200</v>
      </c>
      <c r="AK475" t="str">
        <f>LEFT(V475,FIND(" ",V475)-1)</f>
        <v>0402</v>
      </c>
      <c r="AL475" t="str">
        <f>SUBSTITUTE(SUBSTITUTE(U475,"°C ~ "," to +"),"°C"," C")</f>
        <v>-55 to +155 C</v>
      </c>
      <c r="AM475" s="2" t="str">
        <f t="shared" si="91"/>
        <v>474</v>
      </c>
      <c r="AN475" t="str">
        <f>IF(AC475="1GN","Grade 1","Grade 0")</f>
        <v>Grade 0</v>
      </c>
      <c r="AO475" s="2" t="str">
        <f t="shared" si="92"/>
        <v>4703</v>
      </c>
      <c r="AQ475" t="s">
        <v>5289</v>
      </c>
      <c r="AR475" t="str">
        <f t="shared" si="95"/>
        <v>ERJ2GEJ474X</v>
      </c>
    </row>
    <row r="476" spans="1:44" x14ac:dyDescent="0.3">
      <c r="A476" t="s">
        <v>28</v>
      </c>
      <c r="B476" t="s">
        <v>1182</v>
      </c>
      <c r="C476" t="s">
        <v>1621</v>
      </c>
      <c r="D476" t="s">
        <v>1622</v>
      </c>
      <c r="E476" t="s">
        <v>32</v>
      </c>
      <c r="F476" t="s">
        <v>32</v>
      </c>
      <c r="G476" t="s">
        <v>1623</v>
      </c>
      <c r="H476" s="1">
        <v>280153</v>
      </c>
      <c r="I476">
        <v>0.1</v>
      </c>
      <c r="J476">
        <v>0</v>
      </c>
      <c r="K476">
        <v>1</v>
      </c>
      <c r="L476" t="s">
        <v>34</v>
      </c>
      <c r="M476" t="s">
        <v>1186</v>
      </c>
      <c r="N476" t="s">
        <v>36</v>
      </c>
      <c r="O476" t="s">
        <v>599</v>
      </c>
      <c r="P476" t="s">
        <v>38</v>
      </c>
      <c r="Q476" t="s">
        <v>1187</v>
      </c>
      <c r="R476" t="s">
        <v>40</v>
      </c>
      <c r="S476" t="s">
        <v>634</v>
      </c>
      <c r="T476" t="s">
        <v>243</v>
      </c>
      <c r="U476" t="s">
        <v>1188</v>
      </c>
      <c r="V476" t="s">
        <v>1189</v>
      </c>
      <c r="W476">
        <v>402</v>
      </c>
      <c r="X476" t="s">
        <v>636</v>
      </c>
      <c r="Y476" t="s">
        <v>1190</v>
      </c>
      <c r="Z476" t="s">
        <v>1191</v>
      </c>
      <c r="AA476">
        <v>2</v>
      </c>
      <c r="AB476" t="s">
        <v>41</v>
      </c>
      <c r="AC476" t="str">
        <f t="shared" si="93"/>
        <v>2GE</v>
      </c>
      <c r="AD476" s="3">
        <f t="shared" si="90"/>
        <v>510000</v>
      </c>
      <c r="AE476" s="3" t="str">
        <f t="shared" si="89"/>
        <v>510 K</v>
      </c>
      <c r="AF476" t="str">
        <f>SUBSTITUTE(SUBSTITUTE(P476,"±",""),"%"," %")</f>
        <v>5 %</v>
      </c>
      <c r="AG476" t="str">
        <f t="shared" si="94"/>
        <v>225.8 V</v>
      </c>
      <c r="AI476" t="str">
        <f>SUBSTITUTE(LEFT(Q476,FIND("W,",Q476)),"W"," W @ 70 C")</f>
        <v>0.1 W @ 70 C</v>
      </c>
      <c r="AJ476" t="str">
        <f>SUBSTITUTE((SUBSTITUTE(T476,"ppm/°C","")),"/ "," to ")</f>
        <v>±200</v>
      </c>
      <c r="AK476" t="str">
        <f>LEFT(V476,FIND(" ",V476)-1)</f>
        <v>0402</v>
      </c>
      <c r="AL476" t="str">
        <f>SUBSTITUTE(SUBSTITUTE(U476,"°C ~ "," to +"),"°C"," C")</f>
        <v>-55 to +155 C</v>
      </c>
      <c r="AM476" s="2" t="str">
        <f t="shared" si="91"/>
        <v>514</v>
      </c>
      <c r="AN476" t="str">
        <f>IF(AC476="1GN","Grade 1","Grade 0")</f>
        <v>Grade 0</v>
      </c>
      <c r="AO476" s="2" t="str">
        <f t="shared" si="92"/>
        <v>5103</v>
      </c>
      <c r="AQ476" t="s">
        <v>5289</v>
      </c>
      <c r="AR476" t="str">
        <f t="shared" si="95"/>
        <v>ERJ2GEJ514X</v>
      </c>
    </row>
    <row r="477" spans="1:44" x14ac:dyDescent="0.3">
      <c r="A477" t="s">
        <v>28</v>
      </c>
      <c r="B477" t="s">
        <v>1182</v>
      </c>
      <c r="C477" t="s">
        <v>1624</v>
      </c>
      <c r="D477" t="s">
        <v>1625</v>
      </c>
      <c r="E477" t="s">
        <v>32</v>
      </c>
      <c r="F477" t="s">
        <v>32</v>
      </c>
      <c r="G477" t="s">
        <v>1626</v>
      </c>
      <c r="H477" s="1">
        <v>99218</v>
      </c>
      <c r="I477">
        <v>0.1</v>
      </c>
      <c r="J477">
        <v>0</v>
      </c>
      <c r="K477">
        <v>1</v>
      </c>
      <c r="L477" t="s">
        <v>34</v>
      </c>
      <c r="M477" t="s">
        <v>1186</v>
      </c>
      <c r="N477" t="s">
        <v>36</v>
      </c>
      <c r="O477" t="s">
        <v>603</v>
      </c>
      <c r="P477" t="s">
        <v>38</v>
      </c>
      <c r="Q477" t="s">
        <v>1187</v>
      </c>
      <c r="R477" t="s">
        <v>40</v>
      </c>
      <c r="S477" t="s">
        <v>634</v>
      </c>
      <c r="T477" t="s">
        <v>243</v>
      </c>
      <c r="U477" t="s">
        <v>1188</v>
      </c>
      <c r="V477" t="s">
        <v>1189</v>
      </c>
      <c r="W477">
        <v>402</v>
      </c>
      <c r="X477" t="s">
        <v>636</v>
      </c>
      <c r="Y477" t="s">
        <v>1190</v>
      </c>
      <c r="Z477" t="s">
        <v>1191</v>
      </c>
      <c r="AA477">
        <v>2</v>
      </c>
      <c r="AB477" t="s">
        <v>41</v>
      </c>
      <c r="AC477" t="str">
        <f t="shared" si="93"/>
        <v>2GE</v>
      </c>
      <c r="AD477" s="3">
        <f t="shared" si="90"/>
        <v>560000</v>
      </c>
      <c r="AE477" s="3" t="str">
        <f t="shared" si="89"/>
        <v>560 K</v>
      </c>
      <c r="AF477" t="str">
        <f>SUBSTITUTE(SUBSTITUTE(P477,"±",""),"%"," %")</f>
        <v>5 %</v>
      </c>
      <c r="AG477" t="str">
        <f t="shared" si="94"/>
        <v>236.6 V</v>
      </c>
      <c r="AI477" t="str">
        <f>SUBSTITUTE(LEFT(Q477,FIND("W,",Q477)),"W"," W @ 70 C")</f>
        <v>0.1 W @ 70 C</v>
      </c>
      <c r="AJ477" t="str">
        <f>SUBSTITUTE((SUBSTITUTE(T477,"ppm/°C","")),"/ "," to ")</f>
        <v>±200</v>
      </c>
      <c r="AK477" t="str">
        <f>LEFT(V477,FIND(" ",V477)-1)</f>
        <v>0402</v>
      </c>
      <c r="AL477" t="str">
        <f>SUBSTITUTE(SUBSTITUTE(U477,"°C ~ "," to +"),"°C"," C")</f>
        <v>-55 to +155 C</v>
      </c>
      <c r="AM477" s="2" t="str">
        <f t="shared" si="91"/>
        <v>564</v>
      </c>
      <c r="AN477" t="str">
        <f>IF(AC477="1GN","Grade 1","Grade 0")</f>
        <v>Grade 0</v>
      </c>
      <c r="AO477" s="2" t="str">
        <f t="shared" si="92"/>
        <v>5603</v>
      </c>
      <c r="AQ477" t="s">
        <v>5289</v>
      </c>
      <c r="AR477" t="str">
        <f t="shared" si="95"/>
        <v>ERJ2GEJ564X</v>
      </c>
    </row>
    <row r="478" spans="1:44" x14ac:dyDescent="0.3">
      <c r="A478" t="s">
        <v>28</v>
      </c>
      <c r="B478" t="s">
        <v>1182</v>
      </c>
      <c r="C478" t="s">
        <v>1627</v>
      </c>
      <c r="D478" t="s">
        <v>1628</v>
      </c>
      <c r="E478" t="s">
        <v>32</v>
      </c>
      <c r="F478" t="s">
        <v>32</v>
      </c>
      <c r="G478" t="s">
        <v>1629</v>
      </c>
      <c r="H478">
        <v>0</v>
      </c>
      <c r="I478">
        <v>0.1</v>
      </c>
      <c r="J478">
        <v>0</v>
      </c>
      <c r="K478">
        <v>1</v>
      </c>
      <c r="L478" t="s">
        <v>34</v>
      </c>
      <c r="M478" t="s">
        <v>1186</v>
      </c>
      <c r="N478" t="s">
        <v>36</v>
      </c>
      <c r="O478" t="s">
        <v>607</v>
      </c>
      <c r="P478" t="s">
        <v>38</v>
      </c>
      <c r="Q478" t="s">
        <v>1187</v>
      </c>
      <c r="R478" t="s">
        <v>40</v>
      </c>
      <c r="S478" t="s">
        <v>634</v>
      </c>
      <c r="T478" t="s">
        <v>243</v>
      </c>
      <c r="U478" t="s">
        <v>1188</v>
      </c>
      <c r="V478" t="s">
        <v>1189</v>
      </c>
      <c r="W478">
        <v>402</v>
      </c>
      <c r="X478" t="s">
        <v>636</v>
      </c>
      <c r="Y478" t="s">
        <v>1190</v>
      </c>
      <c r="Z478" t="s">
        <v>1191</v>
      </c>
      <c r="AA478">
        <v>2</v>
      </c>
      <c r="AB478" t="s">
        <v>41</v>
      </c>
      <c r="AC478" t="str">
        <f t="shared" si="93"/>
        <v>2GE</v>
      </c>
      <c r="AD478" s="3">
        <f t="shared" si="90"/>
        <v>620000</v>
      </c>
      <c r="AE478" s="3" t="str">
        <f t="shared" si="89"/>
        <v>620 K</v>
      </c>
      <c r="AF478" t="str">
        <f>SUBSTITUTE(SUBSTITUTE(P478,"±",""),"%"," %")</f>
        <v>5 %</v>
      </c>
      <c r="AG478" t="str">
        <f t="shared" si="94"/>
        <v>249 V</v>
      </c>
      <c r="AI478" t="str">
        <f>SUBSTITUTE(LEFT(Q478,FIND("W,",Q478)),"W"," W @ 70 C")</f>
        <v>0.1 W @ 70 C</v>
      </c>
      <c r="AJ478" t="str">
        <f>SUBSTITUTE((SUBSTITUTE(T478,"ppm/°C","")),"/ "," to ")</f>
        <v>±200</v>
      </c>
      <c r="AK478" t="str">
        <f>LEFT(V478,FIND(" ",V478)-1)</f>
        <v>0402</v>
      </c>
      <c r="AL478" t="str">
        <f>SUBSTITUTE(SUBSTITUTE(U478,"°C ~ "," to +"),"°C"," C")</f>
        <v>-55 to +155 C</v>
      </c>
      <c r="AM478" s="2" t="str">
        <f t="shared" si="91"/>
        <v>624</v>
      </c>
      <c r="AN478" t="str">
        <f>IF(AC478="1GN","Grade 1","Grade 0")</f>
        <v>Grade 0</v>
      </c>
      <c r="AO478" s="2" t="str">
        <f t="shared" si="92"/>
        <v>6203</v>
      </c>
      <c r="AQ478" t="s">
        <v>5289</v>
      </c>
      <c r="AR478" t="str">
        <f t="shared" si="95"/>
        <v>ERJ2GEJ624X</v>
      </c>
    </row>
    <row r="479" spans="1:44" x14ac:dyDescent="0.3">
      <c r="A479" t="s">
        <v>28</v>
      </c>
      <c r="B479" t="s">
        <v>1182</v>
      </c>
      <c r="C479" t="s">
        <v>1630</v>
      </c>
      <c r="D479" t="s">
        <v>1631</v>
      </c>
      <c r="E479" t="s">
        <v>32</v>
      </c>
      <c r="F479" t="s">
        <v>32</v>
      </c>
      <c r="G479" t="s">
        <v>1632</v>
      </c>
      <c r="H479" s="1">
        <v>86044</v>
      </c>
      <c r="I479">
        <v>0.1</v>
      </c>
      <c r="J479">
        <v>0</v>
      </c>
      <c r="K479">
        <v>1</v>
      </c>
      <c r="L479" t="s">
        <v>34</v>
      </c>
      <c r="M479" t="s">
        <v>1186</v>
      </c>
      <c r="N479" t="s">
        <v>36</v>
      </c>
      <c r="O479" t="s">
        <v>611</v>
      </c>
      <c r="P479" t="s">
        <v>38</v>
      </c>
      <c r="Q479" t="s">
        <v>1187</v>
      </c>
      <c r="R479" t="s">
        <v>40</v>
      </c>
      <c r="S479" t="s">
        <v>634</v>
      </c>
      <c r="T479" t="s">
        <v>243</v>
      </c>
      <c r="U479" t="s">
        <v>1188</v>
      </c>
      <c r="V479" t="s">
        <v>1189</v>
      </c>
      <c r="W479">
        <v>402</v>
      </c>
      <c r="X479" t="s">
        <v>636</v>
      </c>
      <c r="Y479" t="s">
        <v>1190</v>
      </c>
      <c r="Z479" t="s">
        <v>1191</v>
      </c>
      <c r="AA479">
        <v>2</v>
      </c>
      <c r="AB479" t="s">
        <v>41</v>
      </c>
      <c r="AC479" t="str">
        <f t="shared" si="93"/>
        <v>2GE</v>
      </c>
      <c r="AD479" s="3">
        <f t="shared" si="90"/>
        <v>680000</v>
      </c>
      <c r="AE479" s="3" t="str">
        <f t="shared" si="89"/>
        <v>680 K</v>
      </c>
      <c r="AF479" t="str">
        <f>SUBSTITUTE(SUBSTITUTE(P479,"±",""),"%"," %")</f>
        <v>5 %</v>
      </c>
      <c r="AG479" t="str">
        <f t="shared" si="94"/>
        <v>260.8 V</v>
      </c>
      <c r="AI479" t="str">
        <f>SUBSTITUTE(LEFT(Q479,FIND("W,",Q479)),"W"," W @ 70 C")</f>
        <v>0.1 W @ 70 C</v>
      </c>
      <c r="AJ479" t="str">
        <f>SUBSTITUTE((SUBSTITUTE(T479,"ppm/°C","")),"/ "," to ")</f>
        <v>±200</v>
      </c>
      <c r="AK479" t="str">
        <f>LEFT(V479,FIND(" ",V479)-1)</f>
        <v>0402</v>
      </c>
      <c r="AL479" t="str">
        <f>SUBSTITUTE(SUBSTITUTE(U479,"°C ~ "," to +"),"°C"," C")</f>
        <v>-55 to +155 C</v>
      </c>
      <c r="AM479" s="2" t="str">
        <f t="shared" si="91"/>
        <v>684</v>
      </c>
      <c r="AN479" t="str">
        <f>IF(AC479="1GN","Grade 1","Grade 0")</f>
        <v>Grade 0</v>
      </c>
      <c r="AO479" s="2" t="str">
        <f t="shared" si="92"/>
        <v>6803</v>
      </c>
      <c r="AQ479" t="s">
        <v>5289</v>
      </c>
      <c r="AR479" t="str">
        <f t="shared" si="95"/>
        <v>ERJ2GEJ684X</v>
      </c>
    </row>
    <row r="480" spans="1:44" x14ac:dyDescent="0.3">
      <c r="A480" t="s">
        <v>28</v>
      </c>
      <c r="B480" t="s">
        <v>1182</v>
      </c>
      <c r="C480" t="s">
        <v>1633</v>
      </c>
      <c r="D480" t="s">
        <v>1634</v>
      </c>
      <c r="E480" t="s">
        <v>32</v>
      </c>
      <c r="F480" t="s">
        <v>32</v>
      </c>
      <c r="G480" t="s">
        <v>1635</v>
      </c>
      <c r="H480" s="1">
        <v>71740</v>
      </c>
      <c r="I480">
        <v>0.1</v>
      </c>
      <c r="J480">
        <v>0</v>
      </c>
      <c r="K480">
        <v>1</v>
      </c>
      <c r="L480" t="s">
        <v>34</v>
      </c>
      <c r="M480" t="s">
        <v>1186</v>
      </c>
      <c r="N480" t="s">
        <v>36</v>
      </c>
      <c r="O480" t="s">
        <v>615</v>
      </c>
      <c r="P480" t="s">
        <v>38</v>
      </c>
      <c r="Q480" t="s">
        <v>1187</v>
      </c>
      <c r="R480" t="s">
        <v>40</v>
      </c>
      <c r="S480" t="s">
        <v>634</v>
      </c>
      <c r="T480" t="s">
        <v>243</v>
      </c>
      <c r="U480" t="s">
        <v>1188</v>
      </c>
      <c r="V480" t="s">
        <v>1189</v>
      </c>
      <c r="W480">
        <v>402</v>
      </c>
      <c r="X480" t="s">
        <v>636</v>
      </c>
      <c r="Y480" t="s">
        <v>1190</v>
      </c>
      <c r="Z480" t="s">
        <v>1191</v>
      </c>
      <c r="AA480">
        <v>2</v>
      </c>
      <c r="AB480" t="s">
        <v>41</v>
      </c>
      <c r="AC480" t="str">
        <f t="shared" si="93"/>
        <v>2GE</v>
      </c>
      <c r="AD480" s="3">
        <f t="shared" si="90"/>
        <v>750000</v>
      </c>
      <c r="AE480" s="3" t="str">
        <f t="shared" si="89"/>
        <v>750 K</v>
      </c>
      <c r="AF480" t="str">
        <f>SUBSTITUTE(SUBSTITUTE(P480,"±",""),"%"," %")</f>
        <v>5 %</v>
      </c>
      <c r="AG480" t="str">
        <f t="shared" si="94"/>
        <v>273.9 V</v>
      </c>
      <c r="AI480" t="str">
        <f>SUBSTITUTE(LEFT(Q480,FIND("W,",Q480)),"W"," W @ 70 C")</f>
        <v>0.1 W @ 70 C</v>
      </c>
      <c r="AJ480" t="str">
        <f>SUBSTITUTE((SUBSTITUTE(T480,"ppm/°C","")),"/ "," to ")</f>
        <v>±200</v>
      </c>
      <c r="AK480" t="str">
        <f>LEFT(V480,FIND(" ",V480)-1)</f>
        <v>0402</v>
      </c>
      <c r="AL480" t="str">
        <f>SUBSTITUTE(SUBSTITUTE(U480,"°C ~ "," to +"),"°C"," C")</f>
        <v>-55 to +155 C</v>
      </c>
      <c r="AM480" s="2" t="str">
        <f t="shared" si="91"/>
        <v>754</v>
      </c>
      <c r="AN480" t="str">
        <f>IF(AC480="1GN","Grade 1","Grade 0")</f>
        <v>Grade 0</v>
      </c>
      <c r="AO480" s="2" t="str">
        <f t="shared" si="92"/>
        <v>7503</v>
      </c>
      <c r="AQ480" t="s">
        <v>5289</v>
      </c>
      <c r="AR480" t="str">
        <f t="shared" si="95"/>
        <v>ERJ2GEJ754X</v>
      </c>
    </row>
    <row r="481" spans="1:44" x14ac:dyDescent="0.3">
      <c r="A481" t="s">
        <v>28</v>
      </c>
      <c r="B481" t="s">
        <v>1182</v>
      </c>
      <c r="C481" t="s">
        <v>1636</v>
      </c>
      <c r="D481" t="s">
        <v>1637</v>
      </c>
      <c r="E481" t="s">
        <v>32</v>
      </c>
      <c r="F481" t="s">
        <v>32</v>
      </c>
      <c r="G481" t="s">
        <v>1638</v>
      </c>
      <c r="H481" s="1">
        <v>94517</v>
      </c>
      <c r="I481">
        <v>0.1</v>
      </c>
      <c r="J481">
        <v>0</v>
      </c>
      <c r="K481">
        <v>1</v>
      </c>
      <c r="L481" t="s">
        <v>34</v>
      </c>
      <c r="M481" t="s">
        <v>1186</v>
      </c>
      <c r="N481" t="s">
        <v>36</v>
      </c>
      <c r="O481" t="s">
        <v>619</v>
      </c>
      <c r="P481" t="s">
        <v>38</v>
      </c>
      <c r="Q481" t="s">
        <v>1187</v>
      </c>
      <c r="R481" t="s">
        <v>40</v>
      </c>
      <c r="S481" t="s">
        <v>634</v>
      </c>
      <c r="T481" t="s">
        <v>243</v>
      </c>
      <c r="U481" t="s">
        <v>1188</v>
      </c>
      <c r="V481" t="s">
        <v>1189</v>
      </c>
      <c r="W481">
        <v>402</v>
      </c>
      <c r="X481" t="s">
        <v>636</v>
      </c>
      <c r="Y481" t="s">
        <v>1190</v>
      </c>
      <c r="Z481" t="s">
        <v>1191</v>
      </c>
      <c r="AA481">
        <v>2</v>
      </c>
      <c r="AB481" t="s">
        <v>41</v>
      </c>
      <c r="AC481" t="str">
        <f t="shared" si="93"/>
        <v>2GE</v>
      </c>
      <c r="AD481" s="3">
        <f t="shared" si="90"/>
        <v>820000</v>
      </c>
      <c r="AE481" s="3" t="str">
        <f t="shared" si="89"/>
        <v>820 K</v>
      </c>
      <c r="AF481" t="str">
        <f>SUBSTITUTE(SUBSTITUTE(P481,"±",""),"%"," %")</f>
        <v>5 %</v>
      </c>
      <c r="AG481" t="str">
        <f t="shared" si="94"/>
        <v>286.4 V</v>
      </c>
      <c r="AI481" t="str">
        <f>SUBSTITUTE(LEFT(Q481,FIND("W,",Q481)),"W"," W @ 70 C")</f>
        <v>0.1 W @ 70 C</v>
      </c>
      <c r="AJ481" t="str">
        <f>SUBSTITUTE((SUBSTITUTE(T481,"ppm/°C","")),"/ "," to ")</f>
        <v>±200</v>
      </c>
      <c r="AK481" t="str">
        <f>LEFT(V481,FIND(" ",V481)-1)</f>
        <v>0402</v>
      </c>
      <c r="AL481" t="str">
        <f>SUBSTITUTE(SUBSTITUTE(U481,"°C ~ "," to +"),"°C"," C")</f>
        <v>-55 to +155 C</v>
      </c>
      <c r="AM481" s="2" t="str">
        <f t="shared" si="91"/>
        <v>824</v>
      </c>
      <c r="AN481" t="str">
        <f>IF(AC481="1GN","Grade 1","Grade 0")</f>
        <v>Grade 0</v>
      </c>
      <c r="AO481" s="2" t="str">
        <f t="shared" si="92"/>
        <v>8203</v>
      </c>
      <c r="AQ481" t="s">
        <v>5289</v>
      </c>
      <c r="AR481" t="str">
        <f t="shared" si="95"/>
        <v>ERJ2GEJ824X</v>
      </c>
    </row>
    <row r="482" spans="1:44" x14ac:dyDescent="0.3">
      <c r="A482" t="s">
        <v>28</v>
      </c>
      <c r="B482" t="s">
        <v>1182</v>
      </c>
      <c r="C482" t="s">
        <v>1639</v>
      </c>
      <c r="D482" t="s">
        <v>1640</v>
      </c>
      <c r="E482" t="s">
        <v>32</v>
      </c>
      <c r="F482" t="s">
        <v>32</v>
      </c>
      <c r="G482" t="s">
        <v>1641</v>
      </c>
      <c r="H482">
        <v>939</v>
      </c>
      <c r="I482">
        <v>0.1</v>
      </c>
      <c r="J482">
        <v>0</v>
      </c>
      <c r="K482">
        <v>1</v>
      </c>
      <c r="L482" t="s">
        <v>34</v>
      </c>
      <c r="M482" t="s">
        <v>1186</v>
      </c>
      <c r="N482" t="s">
        <v>36</v>
      </c>
      <c r="O482" t="s">
        <v>623</v>
      </c>
      <c r="P482" t="s">
        <v>38</v>
      </c>
      <c r="Q482" t="s">
        <v>1187</v>
      </c>
      <c r="R482" t="s">
        <v>40</v>
      </c>
      <c r="S482" t="s">
        <v>634</v>
      </c>
      <c r="T482" t="s">
        <v>243</v>
      </c>
      <c r="U482" t="s">
        <v>1188</v>
      </c>
      <c r="V482" t="s">
        <v>1189</v>
      </c>
      <c r="W482">
        <v>402</v>
      </c>
      <c r="X482" t="s">
        <v>636</v>
      </c>
      <c r="Y482" t="s">
        <v>1190</v>
      </c>
      <c r="Z482" t="s">
        <v>1191</v>
      </c>
      <c r="AA482">
        <v>2</v>
      </c>
      <c r="AB482" t="s">
        <v>41</v>
      </c>
      <c r="AC482" t="str">
        <f t="shared" si="93"/>
        <v>2GE</v>
      </c>
      <c r="AD482" s="3">
        <f t="shared" si="90"/>
        <v>910000</v>
      </c>
      <c r="AE482" s="3" t="str">
        <f t="shared" si="89"/>
        <v>910 K</v>
      </c>
      <c r="AF482" t="str">
        <f>SUBSTITUTE(SUBSTITUTE(P482,"±",""),"%"," %")</f>
        <v>5 %</v>
      </c>
      <c r="AG482" t="str">
        <f t="shared" si="94"/>
        <v>301.7 V</v>
      </c>
      <c r="AI482" t="str">
        <f>SUBSTITUTE(LEFT(Q482,FIND("W,",Q482)),"W"," W @ 70 C")</f>
        <v>0.1 W @ 70 C</v>
      </c>
      <c r="AJ482" t="str">
        <f>SUBSTITUTE((SUBSTITUTE(T482,"ppm/°C","")),"/ "," to ")</f>
        <v>±200</v>
      </c>
      <c r="AK482" t="str">
        <f>LEFT(V482,FIND(" ",V482)-1)</f>
        <v>0402</v>
      </c>
      <c r="AL482" t="str">
        <f>SUBSTITUTE(SUBSTITUTE(U482,"°C ~ "," to +"),"°C"," C")</f>
        <v>-55 to +155 C</v>
      </c>
      <c r="AM482" s="2" t="str">
        <f t="shared" si="91"/>
        <v>914</v>
      </c>
      <c r="AN482" t="str">
        <f>IF(AC482="1GN","Grade 1","Grade 0")</f>
        <v>Grade 0</v>
      </c>
      <c r="AO482" s="2" t="str">
        <f t="shared" si="92"/>
        <v>9103</v>
      </c>
      <c r="AQ482" t="s">
        <v>5289</v>
      </c>
      <c r="AR482" t="str">
        <f t="shared" si="95"/>
        <v>ERJ2GEJ914X</v>
      </c>
    </row>
    <row r="483" spans="1:44" x14ac:dyDescent="0.3">
      <c r="A483" t="s">
        <v>28</v>
      </c>
      <c r="B483" t="s">
        <v>1182</v>
      </c>
      <c r="C483" t="s">
        <v>1642</v>
      </c>
      <c r="D483" t="s">
        <v>1643</v>
      </c>
      <c r="E483" t="s">
        <v>32</v>
      </c>
      <c r="F483" t="s">
        <v>32</v>
      </c>
      <c r="G483" t="s">
        <v>1644</v>
      </c>
      <c r="H483" s="1">
        <v>278426</v>
      </c>
      <c r="I483">
        <v>0.1</v>
      </c>
      <c r="J483">
        <v>0</v>
      </c>
      <c r="K483">
        <v>1</v>
      </c>
      <c r="L483" t="s">
        <v>34</v>
      </c>
      <c r="M483" t="s">
        <v>1186</v>
      </c>
      <c r="N483" t="s">
        <v>36</v>
      </c>
      <c r="O483" t="s">
        <v>627</v>
      </c>
      <c r="P483" t="s">
        <v>38</v>
      </c>
      <c r="Q483" t="s">
        <v>1187</v>
      </c>
      <c r="R483" t="s">
        <v>40</v>
      </c>
      <c r="S483" t="s">
        <v>634</v>
      </c>
      <c r="T483" t="s">
        <v>243</v>
      </c>
      <c r="U483" t="s">
        <v>1188</v>
      </c>
      <c r="V483" t="s">
        <v>1189</v>
      </c>
      <c r="W483">
        <v>402</v>
      </c>
      <c r="X483" t="s">
        <v>636</v>
      </c>
      <c r="Y483" t="s">
        <v>1190</v>
      </c>
      <c r="Z483" t="s">
        <v>1191</v>
      </c>
      <c r="AA483">
        <v>2</v>
      </c>
      <c r="AB483" t="s">
        <v>41</v>
      </c>
      <c r="AC483" t="str">
        <f t="shared" si="93"/>
        <v>2GE</v>
      </c>
      <c r="AD483" s="3">
        <f t="shared" si="90"/>
        <v>1000000</v>
      </c>
      <c r="AE483" s="3" t="str">
        <f t="shared" si="89"/>
        <v>1 M</v>
      </c>
      <c r="AF483" t="str">
        <f>SUBSTITUTE(SUBSTITUTE(P483,"±",""),"%"," %")</f>
        <v>5 %</v>
      </c>
      <c r="AG483" t="str">
        <f t="shared" si="94"/>
        <v>316.2 V</v>
      </c>
      <c r="AI483" t="str">
        <f>SUBSTITUTE(LEFT(Q483,FIND("W,",Q483)),"W"," W @ 70 C")</f>
        <v>0.1 W @ 70 C</v>
      </c>
      <c r="AJ483" t="str">
        <f>SUBSTITUTE((SUBSTITUTE(T483,"ppm/°C","")),"/ "," to ")</f>
        <v>±200</v>
      </c>
      <c r="AK483" t="str">
        <f>LEFT(V483,FIND(" ",V483)-1)</f>
        <v>0402</v>
      </c>
      <c r="AL483" t="str">
        <f>SUBSTITUTE(SUBSTITUTE(U483,"°C ~ "," to +"),"°C"," C")</f>
        <v>-55 to +155 C</v>
      </c>
      <c r="AM483" s="2" t="str">
        <f t="shared" si="91"/>
        <v>105</v>
      </c>
      <c r="AN483" t="str">
        <f>IF(AC483="1GN","Grade 1","Grade 0")</f>
        <v>Grade 0</v>
      </c>
      <c r="AO483" s="2" t="str">
        <f t="shared" si="92"/>
        <v>1004</v>
      </c>
      <c r="AQ483" t="s">
        <v>5289</v>
      </c>
      <c r="AR483" t="str">
        <f t="shared" si="95"/>
        <v>ERJ2GEJ105X</v>
      </c>
    </row>
    <row r="484" spans="1:44" x14ac:dyDescent="0.3">
      <c r="A484" t="s">
        <v>28</v>
      </c>
      <c r="B484" t="s">
        <v>1182</v>
      </c>
      <c r="C484" t="s">
        <v>1645</v>
      </c>
      <c r="D484" t="s">
        <v>1646</v>
      </c>
      <c r="E484" t="s">
        <v>32</v>
      </c>
      <c r="F484" t="s">
        <v>32</v>
      </c>
      <c r="G484" t="s">
        <v>1647</v>
      </c>
      <c r="H484" s="1">
        <v>51117</v>
      </c>
      <c r="I484">
        <v>0.1</v>
      </c>
      <c r="J484">
        <v>0</v>
      </c>
      <c r="K484">
        <v>1</v>
      </c>
      <c r="L484" t="s">
        <v>34</v>
      </c>
      <c r="M484" t="s">
        <v>1186</v>
      </c>
      <c r="N484" t="s">
        <v>36</v>
      </c>
      <c r="O484" t="s">
        <v>1088</v>
      </c>
      <c r="P484" t="s">
        <v>38</v>
      </c>
      <c r="Q484" t="s">
        <v>1187</v>
      </c>
      <c r="R484" t="s">
        <v>40</v>
      </c>
      <c r="S484" t="s">
        <v>634</v>
      </c>
      <c r="T484" t="s">
        <v>1089</v>
      </c>
      <c r="U484" t="s">
        <v>1188</v>
      </c>
      <c r="V484" t="s">
        <v>1189</v>
      </c>
      <c r="W484">
        <v>402</v>
      </c>
      <c r="X484" t="s">
        <v>636</v>
      </c>
      <c r="Y484" t="s">
        <v>1190</v>
      </c>
      <c r="Z484" t="s">
        <v>1191</v>
      </c>
      <c r="AA484">
        <v>2</v>
      </c>
      <c r="AB484" t="s">
        <v>41</v>
      </c>
      <c r="AC484" t="str">
        <f t="shared" si="93"/>
        <v>2GE</v>
      </c>
      <c r="AD484" s="3">
        <f t="shared" si="90"/>
        <v>1100000</v>
      </c>
      <c r="AE484" s="3" t="str">
        <f t="shared" si="89"/>
        <v>1.1 M</v>
      </c>
      <c r="AF484" t="str">
        <f>SUBSTITUTE(SUBSTITUTE(P484,"±",""),"%"," %")</f>
        <v>5 %</v>
      </c>
      <c r="AG484" t="str">
        <f t="shared" si="94"/>
        <v>331.7 V</v>
      </c>
      <c r="AI484" t="str">
        <f>SUBSTITUTE(LEFT(Q484,FIND("W,",Q484)),"W"," W @ 70 C")</f>
        <v>0.1 W @ 70 C</v>
      </c>
      <c r="AJ484" t="str">
        <f>SUBSTITUTE((SUBSTITUTE(T484,"ppm/°C","")),"/ "," to ")</f>
        <v>-400 to +150</v>
      </c>
      <c r="AK484" t="str">
        <f>LEFT(V484,FIND(" ",V484)-1)</f>
        <v>0402</v>
      </c>
      <c r="AL484" t="str">
        <f>SUBSTITUTE(SUBSTITUTE(U484,"°C ~ "," to +"),"°C"," C")</f>
        <v>-55 to +155 C</v>
      </c>
      <c r="AM484" s="2" t="str">
        <f t="shared" si="91"/>
        <v>115</v>
      </c>
      <c r="AN484" t="str">
        <f>IF(AC484="1GN","Grade 1","Grade 0")</f>
        <v>Grade 0</v>
      </c>
      <c r="AO484" s="2" t="str">
        <f t="shared" si="92"/>
        <v>1104</v>
      </c>
      <c r="AQ484" t="s">
        <v>5289</v>
      </c>
      <c r="AR484" t="str">
        <f t="shared" si="95"/>
        <v>ERJ2GEJ115X</v>
      </c>
    </row>
    <row r="485" spans="1:44" x14ac:dyDescent="0.3">
      <c r="A485" t="s">
        <v>28</v>
      </c>
      <c r="B485" t="s">
        <v>1182</v>
      </c>
      <c r="C485" t="s">
        <v>1648</v>
      </c>
      <c r="D485" t="s">
        <v>1649</v>
      </c>
      <c r="E485" t="s">
        <v>32</v>
      </c>
      <c r="F485" t="s">
        <v>32</v>
      </c>
      <c r="G485" t="s">
        <v>1650</v>
      </c>
      <c r="H485" s="1">
        <v>25216</v>
      </c>
      <c r="I485">
        <v>0.1</v>
      </c>
      <c r="J485">
        <v>0</v>
      </c>
      <c r="K485">
        <v>1</v>
      </c>
      <c r="L485" t="s">
        <v>34</v>
      </c>
      <c r="M485" t="s">
        <v>1186</v>
      </c>
      <c r="N485" t="s">
        <v>36</v>
      </c>
      <c r="O485" t="s">
        <v>1093</v>
      </c>
      <c r="P485" t="s">
        <v>38</v>
      </c>
      <c r="Q485" t="s">
        <v>1187</v>
      </c>
      <c r="R485" t="s">
        <v>40</v>
      </c>
      <c r="S485" t="s">
        <v>634</v>
      </c>
      <c r="T485" t="s">
        <v>1089</v>
      </c>
      <c r="U485" t="s">
        <v>1188</v>
      </c>
      <c r="V485" t="s">
        <v>1189</v>
      </c>
      <c r="W485">
        <v>402</v>
      </c>
      <c r="X485" t="s">
        <v>636</v>
      </c>
      <c r="Y485" t="s">
        <v>1190</v>
      </c>
      <c r="Z485" t="s">
        <v>1191</v>
      </c>
      <c r="AA485">
        <v>2</v>
      </c>
      <c r="AB485" t="s">
        <v>41</v>
      </c>
      <c r="AC485" t="str">
        <f t="shared" si="93"/>
        <v>2GE</v>
      </c>
      <c r="AD485" s="3">
        <f t="shared" si="90"/>
        <v>1200000</v>
      </c>
      <c r="AE485" s="3" t="str">
        <f t="shared" si="89"/>
        <v>1.2 M</v>
      </c>
      <c r="AF485" t="str">
        <f>SUBSTITUTE(SUBSTITUTE(P485,"±",""),"%"," %")</f>
        <v>5 %</v>
      </c>
      <c r="AG485" t="str">
        <f t="shared" si="94"/>
        <v>346.4 V</v>
      </c>
      <c r="AI485" t="str">
        <f>SUBSTITUTE(LEFT(Q485,FIND("W,",Q485)),"W"," W @ 70 C")</f>
        <v>0.1 W @ 70 C</v>
      </c>
      <c r="AJ485" t="str">
        <f>SUBSTITUTE((SUBSTITUTE(T485,"ppm/°C","")),"/ "," to ")</f>
        <v>-400 to +150</v>
      </c>
      <c r="AK485" t="str">
        <f>LEFT(V485,FIND(" ",V485)-1)</f>
        <v>0402</v>
      </c>
      <c r="AL485" t="str">
        <f>SUBSTITUTE(SUBSTITUTE(U485,"°C ~ "," to +"),"°C"," C")</f>
        <v>-55 to +155 C</v>
      </c>
      <c r="AM485" s="2" t="str">
        <f t="shared" si="91"/>
        <v>125</v>
      </c>
      <c r="AN485" t="str">
        <f>IF(AC485="1GN","Grade 1","Grade 0")</f>
        <v>Grade 0</v>
      </c>
      <c r="AO485" s="2" t="str">
        <f t="shared" si="92"/>
        <v>1204</v>
      </c>
      <c r="AQ485" t="s">
        <v>5289</v>
      </c>
      <c r="AR485" t="str">
        <f t="shared" si="95"/>
        <v>ERJ2GEJ125X</v>
      </c>
    </row>
    <row r="486" spans="1:44" x14ac:dyDescent="0.3">
      <c r="A486" t="s">
        <v>28</v>
      </c>
      <c r="B486" t="s">
        <v>1182</v>
      </c>
      <c r="C486" t="s">
        <v>1651</v>
      </c>
      <c r="D486" t="s">
        <v>1652</v>
      </c>
      <c r="E486" t="s">
        <v>32</v>
      </c>
      <c r="F486" t="s">
        <v>32</v>
      </c>
      <c r="G486" t="s">
        <v>1653</v>
      </c>
      <c r="H486" s="1">
        <v>23685</v>
      </c>
      <c r="I486">
        <v>0.1</v>
      </c>
      <c r="J486">
        <v>0</v>
      </c>
      <c r="K486">
        <v>1</v>
      </c>
      <c r="L486" t="s">
        <v>34</v>
      </c>
      <c r="M486" t="s">
        <v>1186</v>
      </c>
      <c r="N486" t="s">
        <v>36</v>
      </c>
      <c r="O486" t="s">
        <v>1097</v>
      </c>
      <c r="P486" t="s">
        <v>38</v>
      </c>
      <c r="Q486" t="s">
        <v>1187</v>
      </c>
      <c r="R486" t="s">
        <v>40</v>
      </c>
      <c r="S486" t="s">
        <v>634</v>
      </c>
      <c r="T486" t="s">
        <v>1089</v>
      </c>
      <c r="U486" t="s">
        <v>1188</v>
      </c>
      <c r="V486" t="s">
        <v>1189</v>
      </c>
      <c r="W486">
        <v>402</v>
      </c>
      <c r="X486" t="s">
        <v>636</v>
      </c>
      <c r="Y486" t="s">
        <v>1190</v>
      </c>
      <c r="Z486" t="s">
        <v>1191</v>
      </c>
      <c r="AA486">
        <v>2</v>
      </c>
      <c r="AB486" t="s">
        <v>41</v>
      </c>
      <c r="AC486" t="str">
        <f t="shared" si="93"/>
        <v>2GE</v>
      </c>
      <c r="AD486" s="3">
        <f t="shared" si="90"/>
        <v>1300000</v>
      </c>
      <c r="AE486" s="3" t="str">
        <f t="shared" si="89"/>
        <v>1.3 M</v>
      </c>
      <c r="AF486" t="str">
        <f>SUBSTITUTE(SUBSTITUTE(P486,"±",""),"%"," %")</f>
        <v>5 %</v>
      </c>
      <c r="AG486" t="str">
        <f t="shared" si="94"/>
        <v>360.6 V</v>
      </c>
      <c r="AI486" t="str">
        <f>SUBSTITUTE(LEFT(Q486,FIND("W,",Q486)),"W"," W @ 70 C")</f>
        <v>0.1 W @ 70 C</v>
      </c>
      <c r="AJ486" t="str">
        <f>SUBSTITUTE((SUBSTITUTE(T486,"ppm/°C","")),"/ "," to ")</f>
        <v>-400 to +150</v>
      </c>
      <c r="AK486" t="str">
        <f>LEFT(V486,FIND(" ",V486)-1)</f>
        <v>0402</v>
      </c>
      <c r="AL486" t="str">
        <f>SUBSTITUTE(SUBSTITUTE(U486,"°C ~ "," to +"),"°C"," C")</f>
        <v>-55 to +155 C</v>
      </c>
      <c r="AM486" s="2" t="str">
        <f t="shared" si="91"/>
        <v>135</v>
      </c>
      <c r="AN486" t="str">
        <f>IF(AC486="1GN","Grade 1","Grade 0")</f>
        <v>Grade 0</v>
      </c>
      <c r="AO486" s="2" t="str">
        <f t="shared" si="92"/>
        <v>1304</v>
      </c>
      <c r="AQ486" t="s">
        <v>5289</v>
      </c>
      <c r="AR486" t="str">
        <f t="shared" si="95"/>
        <v>ERJ2GEJ135X</v>
      </c>
    </row>
    <row r="487" spans="1:44" x14ac:dyDescent="0.3">
      <c r="A487" t="s">
        <v>28</v>
      </c>
      <c r="B487" t="s">
        <v>1182</v>
      </c>
      <c r="C487" t="s">
        <v>1654</v>
      </c>
      <c r="D487" t="s">
        <v>1655</v>
      </c>
      <c r="E487" t="s">
        <v>32</v>
      </c>
      <c r="F487" t="s">
        <v>32</v>
      </c>
      <c r="G487" t="s">
        <v>1656</v>
      </c>
      <c r="H487" s="1">
        <v>228558</v>
      </c>
      <c r="I487">
        <v>0.1</v>
      </c>
      <c r="J487">
        <v>0</v>
      </c>
      <c r="K487">
        <v>1</v>
      </c>
      <c r="L487" t="s">
        <v>34</v>
      </c>
      <c r="M487" t="s">
        <v>1186</v>
      </c>
      <c r="N487" t="s">
        <v>36</v>
      </c>
      <c r="O487" t="s">
        <v>1101</v>
      </c>
      <c r="P487" t="s">
        <v>38</v>
      </c>
      <c r="Q487" t="s">
        <v>1187</v>
      </c>
      <c r="R487" t="s">
        <v>40</v>
      </c>
      <c r="S487" t="s">
        <v>634</v>
      </c>
      <c r="T487" t="s">
        <v>1089</v>
      </c>
      <c r="U487" t="s">
        <v>1188</v>
      </c>
      <c r="V487" t="s">
        <v>1189</v>
      </c>
      <c r="W487">
        <v>402</v>
      </c>
      <c r="X487" t="s">
        <v>636</v>
      </c>
      <c r="Y487" t="s">
        <v>1190</v>
      </c>
      <c r="Z487" t="s">
        <v>1191</v>
      </c>
      <c r="AA487">
        <v>2</v>
      </c>
      <c r="AB487" t="s">
        <v>41</v>
      </c>
      <c r="AC487" t="str">
        <f t="shared" si="93"/>
        <v>2GE</v>
      </c>
      <c r="AD487" s="3">
        <f t="shared" si="90"/>
        <v>1500000</v>
      </c>
      <c r="AE487" s="3" t="str">
        <f t="shared" si="89"/>
        <v>1.5 M</v>
      </c>
      <c r="AF487" t="str">
        <f>SUBSTITUTE(SUBSTITUTE(P487,"±",""),"%"," %")</f>
        <v>5 %</v>
      </c>
      <c r="AG487" t="str">
        <f t="shared" si="94"/>
        <v>387.3 V</v>
      </c>
      <c r="AI487" t="str">
        <f>SUBSTITUTE(LEFT(Q487,FIND("W,",Q487)),"W"," W @ 70 C")</f>
        <v>0.1 W @ 70 C</v>
      </c>
      <c r="AJ487" t="str">
        <f>SUBSTITUTE((SUBSTITUTE(T487,"ppm/°C","")),"/ "," to ")</f>
        <v>-400 to +150</v>
      </c>
      <c r="AK487" t="str">
        <f>LEFT(V487,FIND(" ",V487)-1)</f>
        <v>0402</v>
      </c>
      <c r="AL487" t="str">
        <f>SUBSTITUTE(SUBSTITUTE(U487,"°C ~ "," to +"),"°C"," C")</f>
        <v>-55 to +155 C</v>
      </c>
      <c r="AM487" s="2" t="str">
        <f t="shared" si="91"/>
        <v>155</v>
      </c>
      <c r="AN487" t="str">
        <f>IF(AC487="1GN","Grade 1","Grade 0")</f>
        <v>Grade 0</v>
      </c>
      <c r="AO487" s="2" t="str">
        <f t="shared" si="92"/>
        <v>1504</v>
      </c>
      <c r="AQ487" t="s">
        <v>5289</v>
      </c>
      <c r="AR487" t="str">
        <f t="shared" si="95"/>
        <v>ERJ2GEJ155X</v>
      </c>
    </row>
    <row r="488" spans="1:44" x14ac:dyDescent="0.3">
      <c r="A488" t="s">
        <v>28</v>
      </c>
      <c r="B488" t="s">
        <v>1316</v>
      </c>
      <c r="C488" t="s">
        <v>1657</v>
      </c>
      <c r="D488" t="s">
        <v>1658</v>
      </c>
      <c r="E488" t="s">
        <v>32</v>
      </c>
      <c r="F488" t="s">
        <v>32</v>
      </c>
      <c r="G488" t="s">
        <v>1659</v>
      </c>
      <c r="H488" s="1">
        <v>24489</v>
      </c>
      <c r="I488">
        <v>0.1</v>
      </c>
      <c r="J488">
        <v>0</v>
      </c>
      <c r="K488">
        <v>1</v>
      </c>
      <c r="L488" t="s">
        <v>34</v>
      </c>
      <c r="M488" t="s">
        <v>1186</v>
      </c>
      <c r="N488" t="s">
        <v>36</v>
      </c>
      <c r="O488" t="s">
        <v>1105</v>
      </c>
      <c r="P488" t="s">
        <v>38</v>
      </c>
      <c r="Q488" t="s">
        <v>1187</v>
      </c>
      <c r="R488" t="s">
        <v>40</v>
      </c>
      <c r="S488" t="s">
        <v>634</v>
      </c>
      <c r="T488" t="s">
        <v>1089</v>
      </c>
      <c r="U488" t="s">
        <v>1188</v>
      </c>
      <c r="V488" t="s">
        <v>1189</v>
      </c>
      <c r="W488">
        <v>402</v>
      </c>
      <c r="X488" t="s">
        <v>636</v>
      </c>
      <c r="Y488" t="s">
        <v>1190</v>
      </c>
      <c r="Z488" t="s">
        <v>1191</v>
      </c>
      <c r="AA488">
        <v>2</v>
      </c>
      <c r="AB488" t="s">
        <v>41</v>
      </c>
      <c r="AC488" t="str">
        <f t="shared" si="93"/>
        <v>2GE</v>
      </c>
      <c r="AD488" s="3">
        <f t="shared" si="90"/>
        <v>1600000</v>
      </c>
      <c r="AE488" s="3" t="str">
        <f t="shared" si="89"/>
        <v>1.6 M</v>
      </c>
      <c r="AF488" t="str">
        <f>SUBSTITUTE(SUBSTITUTE(P488,"±",""),"%"," %")</f>
        <v>5 %</v>
      </c>
      <c r="AG488" t="str">
        <f t="shared" si="94"/>
        <v>400 V</v>
      </c>
      <c r="AI488" t="str">
        <f>SUBSTITUTE(LEFT(Q488,FIND("W,",Q488)),"W"," W @ 70 C")</f>
        <v>0.1 W @ 70 C</v>
      </c>
      <c r="AJ488" t="str">
        <f>SUBSTITUTE((SUBSTITUTE(T488,"ppm/°C","")),"/ "," to ")</f>
        <v>-400 to +150</v>
      </c>
      <c r="AK488" t="str">
        <f>LEFT(V488,FIND(" ",V488)-1)</f>
        <v>0402</v>
      </c>
      <c r="AL488" t="str">
        <f>SUBSTITUTE(SUBSTITUTE(U488,"°C ~ "," to +"),"°C"," C")</f>
        <v>-55 to +155 C</v>
      </c>
      <c r="AM488" s="2" t="str">
        <f t="shared" si="91"/>
        <v>165</v>
      </c>
      <c r="AN488" t="str">
        <f>IF(AC488="1GN","Grade 1","Grade 0")</f>
        <v>Grade 0</v>
      </c>
      <c r="AO488" s="2" t="str">
        <f t="shared" si="92"/>
        <v>1604</v>
      </c>
      <c r="AQ488" t="s">
        <v>5289</v>
      </c>
      <c r="AR488" t="str">
        <f t="shared" si="95"/>
        <v>ERJ2GEJ165X</v>
      </c>
    </row>
    <row r="489" spans="1:44" x14ac:dyDescent="0.3">
      <c r="A489" t="s">
        <v>28</v>
      </c>
      <c r="B489" t="s">
        <v>1182</v>
      </c>
      <c r="C489" t="s">
        <v>1660</v>
      </c>
      <c r="D489" t="s">
        <v>1661</v>
      </c>
      <c r="E489" t="s">
        <v>32</v>
      </c>
      <c r="F489" t="s">
        <v>32</v>
      </c>
      <c r="G489" t="s">
        <v>1662</v>
      </c>
      <c r="H489" s="1">
        <v>15355</v>
      </c>
      <c r="I489">
        <v>0.1</v>
      </c>
      <c r="J489">
        <v>0</v>
      </c>
      <c r="K489">
        <v>1</v>
      </c>
      <c r="L489" t="s">
        <v>34</v>
      </c>
      <c r="M489" t="s">
        <v>1186</v>
      </c>
      <c r="N489" t="s">
        <v>36</v>
      </c>
      <c r="O489" t="s">
        <v>1109</v>
      </c>
      <c r="P489" t="s">
        <v>38</v>
      </c>
      <c r="Q489" t="s">
        <v>1187</v>
      </c>
      <c r="R489" t="s">
        <v>40</v>
      </c>
      <c r="S489" t="s">
        <v>634</v>
      </c>
      <c r="T489" t="s">
        <v>1089</v>
      </c>
      <c r="U489" t="s">
        <v>1188</v>
      </c>
      <c r="V489" t="s">
        <v>1189</v>
      </c>
      <c r="W489">
        <v>402</v>
      </c>
      <c r="X489" t="s">
        <v>636</v>
      </c>
      <c r="Y489" t="s">
        <v>1190</v>
      </c>
      <c r="Z489" t="s">
        <v>1191</v>
      </c>
      <c r="AA489">
        <v>2</v>
      </c>
      <c r="AB489" t="s">
        <v>41</v>
      </c>
      <c r="AC489" t="str">
        <f t="shared" si="93"/>
        <v>2GE</v>
      </c>
      <c r="AD489" s="3">
        <f t="shared" si="90"/>
        <v>1800000</v>
      </c>
      <c r="AE489" s="3" t="str">
        <f t="shared" si="89"/>
        <v>1.8 M</v>
      </c>
      <c r="AF489" t="str">
        <f>SUBSTITUTE(SUBSTITUTE(P489,"±",""),"%"," %")</f>
        <v>5 %</v>
      </c>
      <c r="AG489" t="str">
        <f t="shared" si="94"/>
        <v>424.3 V</v>
      </c>
      <c r="AI489" t="str">
        <f>SUBSTITUTE(LEFT(Q489,FIND("W,",Q489)),"W"," W @ 70 C")</f>
        <v>0.1 W @ 70 C</v>
      </c>
      <c r="AJ489" t="str">
        <f>SUBSTITUTE((SUBSTITUTE(T489,"ppm/°C","")),"/ "," to ")</f>
        <v>-400 to +150</v>
      </c>
      <c r="AK489" t="str">
        <f>LEFT(V489,FIND(" ",V489)-1)</f>
        <v>0402</v>
      </c>
      <c r="AL489" t="str">
        <f>SUBSTITUTE(SUBSTITUTE(U489,"°C ~ "," to +"),"°C"," C")</f>
        <v>-55 to +155 C</v>
      </c>
      <c r="AM489" s="2" t="str">
        <f t="shared" si="91"/>
        <v>185</v>
      </c>
      <c r="AN489" t="str">
        <f>IF(AC489="1GN","Grade 1","Grade 0")</f>
        <v>Grade 0</v>
      </c>
      <c r="AO489" s="2" t="str">
        <f t="shared" si="92"/>
        <v>1804</v>
      </c>
      <c r="AQ489" t="s">
        <v>5289</v>
      </c>
      <c r="AR489" t="str">
        <f t="shared" si="95"/>
        <v>ERJ2GEJ185X</v>
      </c>
    </row>
    <row r="490" spans="1:44" x14ac:dyDescent="0.3">
      <c r="A490" t="s">
        <v>28</v>
      </c>
      <c r="B490" t="s">
        <v>1182</v>
      </c>
      <c r="C490" t="s">
        <v>1663</v>
      </c>
      <c r="D490" t="s">
        <v>1664</v>
      </c>
      <c r="E490" t="s">
        <v>32</v>
      </c>
      <c r="F490" t="s">
        <v>32</v>
      </c>
      <c r="G490" t="s">
        <v>1665</v>
      </c>
      <c r="H490" s="1">
        <v>164684</v>
      </c>
      <c r="I490">
        <v>0.1</v>
      </c>
      <c r="J490">
        <v>0</v>
      </c>
      <c r="K490">
        <v>1</v>
      </c>
      <c r="L490" t="s">
        <v>34</v>
      </c>
      <c r="M490" t="s">
        <v>1186</v>
      </c>
      <c r="N490" t="s">
        <v>36</v>
      </c>
      <c r="O490" t="s">
        <v>1113</v>
      </c>
      <c r="P490" t="s">
        <v>38</v>
      </c>
      <c r="Q490" t="s">
        <v>1187</v>
      </c>
      <c r="R490" t="s">
        <v>40</v>
      </c>
      <c r="S490" t="s">
        <v>634</v>
      </c>
      <c r="T490" t="s">
        <v>1089</v>
      </c>
      <c r="U490" t="s">
        <v>1188</v>
      </c>
      <c r="V490" t="s">
        <v>1189</v>
      </c>
      <c r="W490">
        <v>402</v>
      </c>
      <c r="X490" t="s">
        <v>636</v>
      </c>
      <c r="Y490" t="s">
        <v>1190</v>
      </c>
      <c r="Z490" t="s">
        <v>1191</v>
      </c>
      <c r="AA490">
        <v>2</v>
      </c>
      <c r="AB490" t="s">
        <v>41</v>
      </c>
      <c r="AC490" t="str">
        <f t="shared" si="93"/>
        <v>2GE</v>
      </c>
      <c r="AD490" s="3">
        <f t="shared" si="90"/>
        <v>2000000</v>
      </c>
      <c r="AE490" s="3" t="str">
        <f t="shared" si="89"/>
        <v>2 M</v>
      </c>
      <c r="AF490" t="str">
        <f>SUBSTITUTE(SUBSTITUTE(P490,"±",""),"%"," %")</f>
        <v>5 %</v>
      </c>
      <c r="AG490" t="str">
        <f t="shared" si="94"/>
        <v>447.2 V</v>
      </c>
      <c r="AI490" t="str">
        <f>SUBSTITUTE(LEFT(Q490,FIND("W,",Q490)),"W"," W @ 70 C")</f>
        <v>0.1 W @ 70 C</v>
      </c>
      <c r="AJ490" t="str">
        <f>SUBSTITUTE((SUBSTITUTE(T490,"ppm/°C","")),"/ "," to ")</f>
        <v>-400 to +150</v>
      </c>
      <c r="AK490" t="str">
        <f>LEFT(V490,FIND(" ",V490)-1)</f>
        <v>0402</v>
      </c>
      <c r="AL490" t="str">
        <f>SUBSTITUTE(SUBSTITUTE(U490,"°C ~ "," to +"),"°C"," C")</f>
        <v>-55 to +155 C</v>
      </c>
      <c r="AM490" s="2" t="str">
        <f t="shared" si="91"/>
        <v>205</v>
      </c>
      <c r="AN490" t="str">
        <f>IF(AC490="1GN","Grade 1","Grade 0")</f>
        <v>Grade 0</v>
      </c>
      <c r="AO490" s="2" t="str">
        <f t="shared" si="92"/>
        <v>2004</v>
      </c>
      <c r="AQ490" t="s">
        <v>5289</v>
      </c>
      <c r="AR490" t="str">
        <f t="shared" si="95"/>
        <v>ERJ2GEJ205X</v>
      </c>
    </row>
    <row r="491" spans="1:44" x14ac:dyDescent="0.3">
      <c r="A491" t="s">
        <v>28</v>
      </c>
      <c r="B491" t="s">
        <v>1182</v>
      </c>
      <c r="C491" t="s">
        <v>1666</v>
      </c>
      <c r="D491" t="s">
        <v>1667</v>
      </c>
      <c r="E491" t="s">
        <v>32</v>
      </c>
      <c r="F491" t="s">
        <v>32</v>
      </c>
      <c r="G491" t="s">
        <v>1668</v>
      </c>
      <c r="H491" s="1">
        <v>147611</v>
      </c>
      <c r="I491">
        <v>0.1</v>
      </c>
      <c r="J491">
        <v>0</v>
      </c>
      <c r="K491">
        <v>1</v>
      </c>
      <c r="L491" t="s">
        <v>34</v>
      </c>
      <c r="M491" t="s">
        <v>1186</v>
      </c>
      <c r="N491" t="s">
        <v>36</v>
      </c>
      <c r="O491" t="s">
        <v>1117</v>
      </c>
      <c r="P491" t="s">
        <v>38</v>
      </c>
      <c r="Q491" t="s">
        <v>1187</v>
      </c>
      <c r="R491" t="s">
        <v>40</v>
      </c>
      <c r="S491" t="s">
        <v>634</v>
      </c>
      <c r="T491" t="s">
        <v>1089</v>
      </c>
      <c r="U491" t="s">
        <v>1188</v>
      </c>
      <c r="V491" t="s">
        <v>1189</v>
      </c>
      <c r="W491">
        <v>402</v>
      </c>
      <c r="X491" t="s">
        <v>636</v>
      </c>
      <c r="Y491" t="s">
        <v>1190</v>
      </c>
      <c r="Z491" t="s">
        <v>1191</v>
      </c>
      <c r="AA491">
        <v>2</v>
      </c>
      <c r="AB491" t="s">
        <v>41</v>
      </c>
      <c r="AC491" t="str">
        <f t="shared" si="93"/>
        <v>2GE</v>
      </c>
      <c r="AD491" s="3">
        <f t="shared" si="90"/>
        <v>2200000</v>
      </c>
      <c r="AE491" s="3" t="str">
        <f t="shared" si="89"/>
        <v>2.2 M</v>
      </c>
      <c r="AF491" t="str">
        <f>SUBSTITUTE(SUBSTITUTE(P491,"±",""),"%"," %")</f>
        <v>5 %</v>
      </c>
      <c r="AG491" t="str">
        <f t="shared" si="94"/>
        <v>469 V</v>
      </c>
      <c r="AI491" t="str">
        <f>SUBSTITUTE(LEFT(Q491,FIND("W,",Q491)),"W"," W @ 70 C")</f>
        <v>0.1 W @ 70 C</v>
      </c>
      <c r="AJ491" t="str">
        <f>SUBSTITUTE((SUBSTITUTE(T491,"ppm/°C","")),"/ "," to ")</f>
        <v>-400 to +150</v>
      </c>
      <c r="AK491" t="str">
        <f>LEFT(V491,FIND(" ",V491)-1)</f>
        <v>0402</v>
      </c>
      <c r="AL491" t="str">
        <f>SUBSTITUTE(SUBSTITUTE(U491,"°C ~ "," to +"),"°C"," C")</f>
        <v>-55 to +155 C</v>
      </c>
      <c r="AM491" s="2" t="str">
        <f t="shared" si="91"/>
        <v>225</v>
      </c>
      <c r="AN491" t="str">
        <f>IF(AC491="1GN","Grade 1","Grade 0")</f>
        <v>Grade 0</v>
      </c>
      <c r="AO491" s="2" t="str">
        <f t="shared" si="92"/>
        <v>2204</v>
      </c>
      <c r="AQ491" t="s">
        <v>5289</v>
      </c>
      <c r="AR491" t="str">
        <f t="shared" si="95"/>
        <v>ERJ2GEJ225X</v>
      </c>
    </row>
    <row r="492" spans="1:44" x14ac:dyDescent="0.3">
      <c r="A492" t="s">
        <v>28</v>
      </c>
      <c r="B492" t="s">
        <v>1182</v>
      </c>
      <c r="C492" t="s">
        <v>1669</v>
      </c>
      <c r="D492" t="s">
        <v>1670</v>
      </c>
      <c r="E492" t="s">
        <v>32</v>
      </c>
      <c r="F492" t="s">
        <v>32</v>
      </c>
      <c r="G492" t="s">
        <v>1671</v>
      </c>
      <c r="H492" s="1">
        <v>44707</v>
      </c>
      <c r="I492">
        <v>0.1</v>
      </c>
      <c r="J492">
        <v>0</v>
      </c>
      <c r="K492">
        <v>1</v>
      </c>
      <c r="L492" t="s">
        <v>34</v>
      </c>
      <c r="M492" t="s">
        <v>1186</v>
      </c>
      <c r="N492" t="s">
        <v>36</v>
      </c>
      <c r="O492" t="s">
        <v>1121</v>
      </c>
      <c r="P492" t="s">
        <v>38</v>
      </c>
      <c r="Q492" t="s">
        <v>1187</v>
      </c>
      <c r="R492" t="s">
        <v>40</v>
      </c>
      <c r="S492" t="s">
        <v>634</v>
      </c>
      <c r="T492" t="s">
        <v>1089</v>
      </c>
      <c r="U492" t="s">
        <v>1188</v>
      </c>
      <c r="V492" t="s">
        <v>1189</v>
      </c>
      <c r="W492">
        <v>402</v>
      </c>
      <c r="X492" t="s">
        <v>636</v>
      </c>
      <c r="Y492" t="s">
        <v>1190</v>
      </c>
      <c r="Z492" t="s">
        <v>1191</v>
      </c>
      <c r="AA492">
        <v>2</v>
      </c>
      <c r="AB492" t="s">
        <v>41</v>
      </c>
      <c r="AC492" t="str">
        <f t="shared" si="93"/>
        <v>2GE</v>
      </c>
      <c r="AD492" s="3">
        <f t="shared" si="90"/>
        <v>2400000</v>
      </c>
      <c r="AE492" s="3" t="str">
        <f t="shared" si="89"/>
        <v>2.4 M</v>
      </c>
      <c r="AF492" t="str">
        <f>SUBSTITUTE(SUBSTITUTE(P492,"±",""),"%"," %")</f>
        <v>5 %</v>
      </c>
      <c r="AG492" t="str">
        <f t="shared" si="94"/>
        <v>489.9 V</v>
      </c>
      <c r="AI492" t="str">
        <f>SUBSTITUTE(LEFT(Q492,FIND("W,",Q492)),"W"," W @ 70 C")</f>
        <v>0.1 W @ 70 C</v>
      </c>
      <c r="AJ492" t="str">
        <f>SUBSTITUTE((SUBSTITUTE(T492,"ppm/°C","")),"/ "," to ")</f>
        <v>-400 to +150</v>
      </c>
      <c r="AK492" t="str">
        <f>LEFT(V492,FIND(" ",V492)-1)</f>
        <v>0402</v>
      </c>
      <c r="AL492" t="str">
        <f>SUBSTITUTE(SUBSTITUTE(U492,"°C ~ "," to +"),"°C"," C")</f>
        <v>-55 to +155 C</v>
      </c>
      <c r="AM492" s="2" t="str">
        <f t="shared" si="91"/>
        <v>245</v>
      </c>
      <c r="AN492" t="str">
        <f>IF(AC492="1GN","Grade 1","Grade 0")</f>
        <v>Grade 0</v>
      </c>
      <c r="AO492" s="2" t="str">
        <f t="shared" si="92"/>
        <v>2404</v>
      </c>
      <c r="AQ492" t="s">
        <v>5289</v>
      </c>
      <c r="AR492" t="str">
        <f t="shared" si="95"/>
        <v>ERJ2GEJ245X</v>
      </c>
    </row>
    <row r="493" spans="1:44" x14ac:dyDescent="0.3">
      <c r="A493" t="s">
        <v>28</v>
      </c>
      <c r="B493" t="s">
        <v>1182</v>
      </c>
      <c r="C493" t="s">
        <v>1672</v>
      </c>
      <c r="D493" t="s">
        <v>1673</v>
      </c>
      <c r="E493" t="s">
        <v>32</v>
      </c>
      <c r="F493" t="s">
        <v>32</v>
      </c>
      <c r="G493" t="s">
        <v>1674</v>
      </c>
      <c r="H493" s="1">
        <v>48695</v>
      </c>
      <c r="I493">
        <v>0.1</v>
      </c>
      <c r="J493">
        <v>0</v>
      </c>
      <c r="K493">
        <v>1</v>
      </c>
      <c r="L493" t="s">
        <v>34</v>
      </c>
      <c r="M493" t="s">
        <v>1186</v>
      </c>
      <c r="N493" t="s">
        <v>36</v>
      </c>
      <c r="O493" t="s">
        <v>1125</v>
      </c>
      <c r="P493" t="s">
        <v>38</v>
      </c>
      <c r="Q493" t="s">
        <v>1187</v>
      </c>
      <c r="R493" t="s">
        <v>40</v>
      </c>
      <c r="S493" t="s">
        <v>634</v>
      </c>
      <c r="T493" t="s">
        <v>1089</v>
      </c>
      <c r="U493" t="s">
        <v>1188</v>
      </c>
      <c r="V493" t="s">
        <v>1189</v>
      </c>
      <c r="W493">
        <v>402</v>
      </c>
      <c r="X493" t="s">
        <v>636</v>
      </c>
      <c r="Y493" t="s">
        <v>1190</v>
      </c>
      <c r="Z493" t="s">
        <v>1191</v>
      </c>
      <c r="AA493">
        <v>2</v>
      </c>
      <c r="AB493" t="s">
        <v>41</v>
      </c>
      <c r="AC493" t="str">
        <f t="shared" si="93"/>
        <v>2GE</v>
      </c>
      <c r="AD493" s="3">
        <f t="shared" si="90"/>
        <v>2700000</v>
      </c>
      <c r="AE493" s="3" t="str">
        <f t="shared" si="89"/>
        <v>2.7 M</v>
      </c>
      <c r="AF493" t="str">
        <f>SUBSTITUTE(SUBSTITUTE(P493,"±",""),"%"," %")</f>
        <v>5 %</v>
      </c>
      <c r="AG493" t="str">
        <f t="shared" si="94"/>
        <v>519.6 V</v>
      </c>
      <c r="AI493" t="str">
        <f>SUBSTITUTE(LEFT(Q493,FIND("W,",Q493)),"W"," W @ 70 C")</f>
        <v>0.1 W @ 70 C</v>
      </c>
      <c r="AJ493" t="str">
        <f>SUBSTITUTE((SUBSTITUTE(T493,"ppm/°C","")),"/ "," to ")</f>
        <v>-400 to +150</v>
      </c>
      <c r="AK493" t="str">
        <f>LEFT(V493,FIND(" ",V493)-1)</f>
        <v>0402</v>
      </c>
      <c r="AL493" t="str">
        <f>SUBSTITUTE(SUBSTITUTE(U493,"°C ~ "," to +"),"°C"," C")</f>
        <v>-55 to +155 C</v>
      </c>
      <c r="AM493" s="2" t="str">
        <f t="shared" si="91"/>
        <v>275</v>
      </c>
      <c r="AN493" t="str">
        <f>IF(AC493="1GN","Grade 1","Grade 0")</f>
        <v>Grade 0</v>
      </c>
      <c r="AO493" s="2" t="str">
        <f t="shared" si="92"/>
        <v>2704</v>
      </c>
      <c r="AQ493" t="s">
        <v>5289</v>
      </c>
      <c r="AR493" t="str">
        <f t="shared" si="95"/>
        <v>ERJ2GEJ275X</v>
      </c>
    </row>
    <row r="494" spans="1:44" x14ac:dyDescent="0.3">
      <c r="A494" t="s">
        <v>28</v>
      </c>
      <c r="B494" t="s">
        <v>1182</v>
      </c>
      <c r="C494" t="s">
        <v>1675</v>
      </c>
      <c r="D494" t="s">
        <v>1676</v>
      </c>
      <c r="E494" t="s">
        <v>32</v>
      </c>
      <c r="F494" t="s">
        <v>32</v>
      </c>
      <c r="G494" t="s">
        <v>1677</v>
      </c>
      <c r="H494" s="1">
        <v>119142</v>
      </c>
      <c r="I494">
        <v>0.1</v>
      </c>
      <c r="J494">
        <v>0</v>
      </c>
      <c r="K494">
        <v>1</v>
      </c>
      <c r="L494" t="s">
        <v>34</v>
      </c>
      <c r="M494" t="s">
        <v>1186</v>
      </c>
      <c r="N494" t="s">
        <v>36</v>
      </c>
      <c r="O494" t="s">
        <v>1129</v>
      </c>
      <c r="P494" t="s">
        <v>38</v>
      </c>
      <c r="Q494" t="s">
        <v>1187</v>
      </c>
      <c r="R494" t="s">
        <v>40</v>
      </c>
      <c r="S494" t="s">
        <v>634</v>
      </c>
      <c r="T494" t="s">
        <v>1089</v>
      </c>
      <c r="U494" t="s">
        <v>1188</v>
      </c>
      <c r="V494" t="s">
        <v>1189</v>
      </c>
      <c r="W494">
        <v>402</v>
      </c>
      <c r="X494" t="s">
        <v>636</v>
      </c>
      <c r="Y494" t="s">
        <v>1190</v>
      </c>
      <c r="Z494" t="s">
        <v>1191</v>
      </c>
      <c r="AA494">
        <v>2</v>
      </c>
      <c r="AB494" t="s">
        <v>41</v>
      </c>
      <c r="AC494" t="str">
        <f t="shared" si="93"/>
        <v>2GE</v>
      </c>
      <c r="AD494" s="3">
        <f t="shared" si="90"/>
        <v>3000000</v>
      </c>
      <c r="AE494" s="3" t="str">
        <f t="shared" si="89"/>
        <v>3 M</v>
      </c>
      <c r="AF494" t="str">
        <f>SUBSTITUTE(SUBSTITUTE(P494,"±",""),"%"," %")</f>
        <v>5 %</v>
      </c>
      <c r="AG494" t="str">
        <f t="shared" si="94"/>
        <v>547.7 V</v>
      </c>
      <c r="AI494" t="str">
        <f>SUBSTITUTE(LEFT(Q494,FIND("W,",Q494)),"W"," W @ 70 C")</f>
        <v>0.1 W @ 70 C</v>
      </c>
      <c r="AJ494" t="str">
        <f>SUBSTITUTE((SUBSTITUTE(T494,"ppm/°C","")),"/ "," to ")</f>
        <v>-400 to +150</v>
      </c>
      <c r="AK494" t="str">
        <f>LEFT(V494,FIND(" ",V494)-1)</f>
        <v>0402</v>
      </c>
      <c r="AL494" t="str">
        <f>SUBSTITUTE(SUBSTITUTE(U494,"°C ~ "," to +"),"°C"," C")</f>
        <v>-55 to +155 C</v>
      </c>
      <c r="AM494" s="2" t="str">
        <f t="shared" si="91"/>
        <v>305</v>
      </c>
      <c r="AN494" t="str">
        <f>IF(AC494="1GN","Grade 1","Grade 0")</f>
        <v>Grade 0</v>
      </c>
      <c r="AO494" s="2" t="str">
        <f t="shared" si="92"/>
        <v>3004</v>
      </c>
      <c r="AQ494" t="s">
        <v>5289</v>
      </c>
      <c r="AR494" t="str">
        <f t="shared" si="95"/>
        <v>ERJ2GEJ305X</v>
      </c>
    </row>
    <row r="495" spans="1:44" x14ac:dyDescent="0.3">
      <c r="A495" t="s">
        <v>28</v>
      </c>
      <c r="B495" t="s">
        <v>1182</v>
      </c>
      <c r="C495" t="s">
        <v>1678</v>
      </c>
      <c r="D495" t="s">
        <v>1679</v>
      </c>
      <c r="E495" t="s">
        <v>32</v>
      </c>
      <c r="F495" t="s">
        <v>32</v>
      </c>
      <c r="G495" t="s">
        <v>1680</v>
      </c>
      <c r="H495" s="1">
        <v>58331</v>
      </c>
      <c r="I495">
        <v>0.1</v>
      </c>
      <c r="J495">
        <v>0</v>
      </c>
      <c r="K495">
        <v>1</v>
      </c>
      <c r="L495" t="s">
        <v>34</v>
      </c>
      <c r="M495" t="s">
        <v>1186</v>
      </c>
      <c r="N495" t="s">
        <v>36</v>
      </c>
      <c r="O495" t="s">
        <v>1133</v>
      </c>
      <c r="P495" t="s">
        <v>38</v>
      </c>
      <c r="Q495" t="s">
        <v>1187</v>
      </c>
      <c r="R495" t="s">
        <v>40</v>
      </c>
      <c r="S495" t="s">
        <v>634</v>
      </c>
      <c r="T495" t="s">
        <v>1089</v>
      </c>
      <c r="U495" t="s">
        <v>1188</v>
      </c>
      <c r="V495" t="s">
        <v>1189</v>
      </c>
      <c r="W495">
        <v>402</v>
      </c>
      <c r="X495" t="s">
        <v>636</v>
      </c>
      <c r="Y495" t="s">
        <v>1190</v>
      </c>
      <c r="Z495" t="s">
        <v>1191</v>
      </c>
      <c r="AA495">
        <v>2</v>
      </c>
      <c r="AB495" t="s">
        <v>41</v>
      </c>
      <c r="AC495" t="str">
        <f t="shared" si="93"/>
        <v>2GE</v>
      </c>
      <c r="AD495" s="3">
        <f t="shared" si="90"/>
        <v>3300000</v>
      </c>
      <c r="AE495" s="3" t="str">
        <f t="shared" si="89"/>
        <v>3.3 M</v>
      </c>
      <c r="AF495" t="str">
        <f>SUBSTITUTE(SUBSTITUTE(P495,"±",""),"%"," %")</f>
        <v>5 %</v>
      </c>
      <c r="AG495" t="str">
        <f t="shared" si="94"/>
        <v>574.5 V</v>
      </c>
      <c r="AI495" t="str">
        <f>SUBSTITUTE(LEFT(Q495,FIND("W,",Q495)),"W"," W @ 70 C")</f>
        <v>0.1 W @ 70 C</v>
      </c>
      <c r="AJ495" t="str">
        <f>SUBSTITUTE((SUBSTITUTE(T495,"ppm/°C","")),"/ "," to ")</f>
        <v>-400 to +150</v>
      </c>
      <c r="AK495" t="str">
        <f>LEFT(V495,FIND(" ",V495)-1)</f>
        <v>0402</v>
      </c>
      <c r="AL495" t="str">
        <f>SUBSTITUTE(SUBSTITUTE(U495,"°C ~ "," to +"),"°C"," C")</f>
        <v>-55 to +155 C</v>
      </c>
      <c r="AM495" s="2" t="str">
        <f t="shared" si="91"/>
        <v>335</v>
      </c>
      <c r="AN495" t="str">
        <f>IF(AC495="1GN","Grade 1","Grade 0")</f>
        <v>Grade 0</v>
      </c>
      <c r="AO495" s="2" t="str">
        <f t="shared" si="92"/>
        <v>3304</v>
      </c>
      <c r="AQ495" t="s">
        <v>5289</v>
      </c>
      <c r="AR495" t="str">
        <f t="shared" si="95"/>
        <v>ERJ2GEJ335X</v>
      </c>
    </row>
    <row r="496" spans="1:44" x14ac:dyDescent="0.3">
      <c r="A496" t="s">
        <v>28</v>
      </c>
      <c r="B496" t="s">
        <v>1182</v>
      </c>
      <c r="C496" t="s">
        <v>1681</v>
      </c>
      <c r="D496" t="s">
        <v>1682</v>
      </c>
      <c r="E496" t="s">
        <v>32</v>
      </c>
      <c r="F496" t="s">
        <v>32</v>
      </c>
      <c r="G496" t="s">
        <v>1683</v>
      </c>
      <c r="H496" s="1">
        <v>5420</v>
      </c>
      <c r="I496">
        <v>0.1</v>
      </c>
      <c r="J496">
        <v>0</v>
      </c>
      <c r="K496">
        <v>1</v>
      </c>
      <c r="L496" t="s">
        <v>34</v>
      </c>
      <c r="M496" t="s">
        <v>1186</v>
      </c>
      <c r="N496" t="s">
        <v>36</v>
      </c>
      <c r="O496" t="s">
        <v>1137</v>
      </c>
      <c r="P496" t="s">
        <v>38</v>
      </c>
      <c r="Q496" t="s">
        <v>1187</v>
      </c>
      <c r="R496" t="s">
        <v>40</v>
      </c>
      <c r="S496" t="s">
        <v>634</v>
      </c>
      <c r="T496" t="s">
        <v>1089</v>
      </c>
      <c r="U496" t="s">
        <v>1188</v>
      </c>
      <c r="V496" t="s">
        <v>1189</v>
      </c>
      <c r="W496">
        <v>402</v>
      </c>
      <c r="X496" t="s">
        <v>636</v>
      </c>
      <c r="Y496" t="s">
        <v>1190</v>
      </c>
      <c r="Z496" t="s">
        <v>1191</v>
      </c>
      <c r="AA496">
        <v>2</v>
      </c>
      <c r="AB496" t="s">
        <v>41</v>
      </c>
      <c r="AC496" t="str">
        <f t="shared" si="93"/>
        <v>2GE</v>
      </c>
      <c r="AD496" s="3">
        <f t="shared" si="90"/>
        <v>3600000</v>
      </c>
      <c r="AE496" s="3" t="str">
        <f t="shared" si="89"/>
        <v>3.6 M</v>
      </c>
      <c r="AF496" t="str">
        <f>SUBSTITUTE(SUBSTITUTE(P496,"±",""),"%"," %")</f>
        <v>5 %</v>
      </c>
      <c r="AG496" t="str">
        <f t="shared" si="94"/>
        <v>600 V</v>
      </c>
      <c r="AI496" t="str">
        <f>SUBSTITUTE(LEFT(Q496,FIND("W,",Q496)),"W"," W @ 70 C")</f>
        <v>0.1 W @ 70 C</v>
      </c>
      <c r="AJ496" t="str">
        <f>SUBSTITUTE((SUBSTITUTE(T496,"ppm/°C","")),"/ "," to ")</f>
        <v>-400 to +150</v>
      </c>
      <c r="AK496" t="str">
        <f>LEFT(V496,FIND(" ",V496)-1)</f>
        <v>0402</v>
      </c>
      <c r="AL496" t="str">
        <f>SUBSTITUTE(SUBSTITUTE(U496,"°C ~ "," to +"),"°C"," C")</f>
        <v>-55 to +155 C</v>
      </c>
      <c r="AM496" s="2" t="str">
        <f t="shared" si="91"/>
        <v>365</v>
      </c>
      <c r="AN496" t="str">
        <f>IF(AC496="1GN","Grade 1","Grade 0")</f>
        <v>Grade 0</v>
      </c>
      <c r="AO496" s="2" t="str">
        <f t="shared" si="92"/>
        <v>3604</v>
      </c>
      <c r="AQ496" t="s">
        <v>5289</v>
      </c>
      <c r="AR496" t="str">
        <f t="shared" si="95"/>
        <v>ERJ2GEJ365X</v>
      </c>
    </row>
    <row r="497" spans="1:44" x14ac:dyDescent="0.3">
      <c r="A497" t="s">
        <v>28</v>
      </c>
      <c r="B497" t="s">
        <v>1182</v>
      </c>
      <c r="C497" t="s">
        <v>1684</v>
      </c>
      <c r="D497" t="s">
        <v>1685</v>
      </c>
      <c r="E497" t="s">
        <v>32</v>
      </c>
      <c r="F497" t="s">
        <v>32</v>
      </c>
      <c r="G497" t="s">
        <v>1686</v>
      </c>
      <c r="H497" s="1">
        <v>32164</v>
      </c>
      <c r="I497">
        <v>0.1</v>
      </c>
      <c r="J497">
        <v>0</v>
      </c>
      <c r="K497">
        <v>1</v>
      </c>
      <c r="L497" t="s">
        <v>34</v>
      </c>
      <c r="M497" t="s">
        <v>1186</v>
      </c>
      <c r="N497" t="s">
        <v>36</v>
      </c>
      <c r="O497" t="s">
        <v>1141</v>
      </c>
      <c r="P497" t="s">
        <v>38</v>
      </c>
      <c r="Q497" t="s">
        <v>1187</v>
      </c>
      <c r="R497" t="s">
        <v>40</v>
      </c>
      <c r="S497" t="s">
        <v>634</v>
      </c>
      <c r="T497" t="s">
        <v>1089</v>
      </c>
      <c r="U497" t="s">
        <v>1188</v>
      </c>
      <c r="V497" t="s">
        <v>1189</v>
      </c>
      <c r="W497">
        <v>402</v>
      </c>
      <c r="X497" t="s">
        <v>636</v>
      </c>
      <c r="Y497" t="s">
        <v>1190</v>
      </c>
      <c r="Z497" t="s">
        <v>1191</v>
      </c>
      <c r="AA497">
        <v>2</v>
      </c>
      <c r="AB497" t="s">
        <v>41</v>
      </c>
      <c r="AC497" t="str">
        <f t="shared" si="93"/>
        <v>2GE</v>
      </c>
      <c r="AD497" s="3">
        <f t="shared" si="90"/>
        <v>3900000</v>
      </c>
      <c r="AE497" s="3" t="str">
        <f t="shared" si="89"/>
        <v>3.9 M</v>
      </c>
      <c r="AF497" t="str">
        <f>SUBSTITUTE(SUBSTITUTE(P497,"±",""),"%"," %")</f>
        <v>5 %</v>
      </c>
      <c r="AG497" t="str">
        <f t="shared" si="94"/>
        <v>624.5 V</v>
      </c>
      <c r="AI497" t="str">
        <f>SUBSTITUTE(LEFT(Q497,FIND("W,",Q497)),"W"," W @ 70 C")</f>
        <v>0.1 W @ 70 C</v>
      </c>
      <c r="AJ497" t="str">
        <f>SUBSTITUTE((SUBSTITUTE(T497,"ppm/°C","")),"/ "," to ")</f>
        <v>-400 to +150</v>
      </c>
      <c r="AK497" t="str">
        <f>LEFT(V497,FIND(" ",V497)-1)</f>
        <v>0402</v>
      </c>
      <c r="AL497" t="str">
        <f>SUBSTITUTE(SUBSTITUTE(U497,"°C ~ "," to +"),"°C"," C")</f>
        <v>-55 to +155 C</v>
      </c>
      <c r="AM497" s="2" t="str">
        <f t="shared" si="91"/>
        <v>395</v>
      </c>
      <c r="AN497" t="str">
        <f>IF(AC497="1GN","Grade 1","Grade 0")</f>
        <v>Grade 0</v>
      </c>
      <c r="AO497" s="2" t="str">
        <f t="shared" si="92"/>
        <v>3904</v>
      </c>
      <c r="AQ497" t="s">
        <v>5289</v>
      </c>
      <c r="AR497" t="str">
        <f t="shared" si="95"/>
        <v>ERJ2GEJ395X</v>
      </c>
    </row>
    <row r="498" spans="1:44" x14ac:dyDescent="0.3">
      <c r="A498" t="s">
        <v>28</v>
      </c>
      <c r="B498" t="s">
        <v>1182</v>
      </c>
      <c r="C498" t="s">
        <v>1687</v>
      </c>
      <c r="D498" t="s">
        <v>1688</v>
      </c>
      <c r="E498" t="s">
        <v>32</v>
      </c>
      <c r="F498" t="s">
        <v>32</v>
      </c>
      <c r="G498" t="s">
        <v>1689</v>
      </c>
      <c r="H498" s="1">
        <v>46601</v>
      </c>
      <c r="I498">
        <v>0.1</v>
      </c>
      <c r="J498">
        <v>0</v>
      </c>
      <c r="K498">
        <v>1</v>
      </c>
      <c r="L498" t="s">
        <v>34</v>
      </c>
      <c r="M498" t="s">
        <v>1186</v>
      </c>
      <c r="N498" t="s">
        <v>36</v>
      </c>
      <c r="O498" t="s">
        <v>1145</v>
      </c>
      <c r="P498" t="s">
        <v>38</v>
      </c>
      <c r="Q498" t="s">
        <v>1187</v>
      </c>
      <c r="R498" t="s">
        <v>40</v>
      </c>
      <c r="S498" t="s">
        <v>634</v>
      </c>
      <c r="T498" t="s">
        <v>1089</v>
      </c>
      <c r="U498" t="s">
        <v>1188</v>
      </c>
      <c r="V498" t="s">
        <v>1189</v>
      </c>
      <c r="W498">
        <v>402</v>
      </c>
      <c r="X498" t="s">
        <v>636</v>
      </c>
      <c r="Y498" t="s">
        <v>1190</v>
      </c>
      <c r="Z498" t="s">
        <v>1191</v>
      </c>
      <c r="AA498">
        <v>2</v>
      </c>
      <c r="AB498" t="s">
        <v>41</v>
      </c>
      <c r="AC498" t="str">
        <f t="shared" si="93"/>
        <v>2GE</v>
      </c>
      <c r="AD498" s="3">
        <f t="shared" si="90"/>
        <v>4300000</v>
      </c>
      <c r="AE498" s="3" t="str">
        <f t="shared" si="89"/>
        <v>4.3 M</v>
      </c>
      <c r="AF498" t="str">
        <f>SUBSTITUTE(SUBSTITUTE(P498,"±",""),"%"," %")</f>
        <v>5 %</v>
      </c>
      <c r="AG498" t="str">
        <f t="shared" si="94"/>
        <v>655.7 V</v>
      </c>
      <c r="AI498" t="str">
        <f>SUBSTITUTE(LEFT(Q498,FIND("W,",Q498)),"W"," W @ 70 C")</f>
        <v>0.1 W @ 70 C</v>
      </c>
      <c r="AJ498" t="str">
        <f>SUBSTITUTE((SUBSTITUTE(T498,"ppm/°C","")),"/ "," to ")</f>
        <v>-400 to +150</v>
      </c>
      <c r="AK498" t="str">
        <f>LEFT(V498,FIND(" ",V498)-1)</f>
        <v>0402</v>
      </c>
      <c r="AL498" t="str">
        <f>SUBSTITUTE(SUBSTITUTE(U498,"°C ~ "," to +"),"°C"," C")</f>
        <v>-55 to +155 C</v>
      </c>
      <c r="AM498" s="2" t="str">
        <f t="shared" si="91"/>
        <v>435</v>
      </c>
      <c r="AN498" t="str">
        <f>IF(AC498="1GN","Grade 1","Grade 0")</f>
        <v>Grade 0</v>
      </c>
      <c r="AO498" s="2" t="str">
        <f t="shared" si="92"/>
        <v>4304</v>
      </c>
      <c r="AQ498" t="s">
        <v>5289</v>
      </c>
      <c r="AR498" t="str">
        <f t="shared" si="95"/>
        <v>ERJ2GEJ435X</v>
      </c>
    </row>
    <row r="499" spans="1:44" x14ac:dyDescent="0.3">
      <c r="A499" t="s">
        <v>28</v>
      </c>
      <c r="B499" t="s">
        <v>1182</v>
      </c>
      <c r="C499" t="s">
        <v>1690</v>
      </c>
      <c r="D499" t="s">
        <v>1691</v>
      </c>
      <c r="E499" t="s">
        <v>32</v>
      </c>
      <c r="F499" t="s">
        <v>32</v>
      </c>
      <c r="G499" t="s">
        <v>1692</v>
      </c>
      <c r="H499" s="1">
        <v>241137</v>
      </c>
      <c r="I499">
        <v>0.1</v>
      </c>
      <c r="J499">
        <v>0</v>
      </c>
      <c r="K499">
        <v>1</v>
      </c>
      <c r="L499" t="s">
        <v>34</v>
      </c>
      <c r="M499" t="s">
        <v>1186</v>
      </c>
      <c r="N499" t="s">
        <v>36</v>
      </c>
      <c r="O499" t="s">
        <v>1149</v>
      </c>
      <c r="P499" t="s">
        <v>38</v>
      </c>
      <c r="Q499" t="s">
        <v>1187</v>
      </c>
      <c r="R499" t="s">
        <v>40</v>
      </c>
      <c r="S499" t="s">
        <v>634</v>
      </c>
      <c r="T499" t="s">
        <v>1089</v>
      </c>
      <c r="U499" t="s">
        <v>1188</v>
      </c>
      <c r="V499" t="s">
        <v>1189</v>
      </c>
      <c r="W499">
        <v>402</v>
      </c>
      <c r="X499" t="s">
        <v>636</v>
      </c>
      <c r="Y499" t="s">
        <v>1190</v>
      </c>
      <c r="Z499" t="s">
        <v>1191</v>
      </c>
      <c r="AA499">
        <v>2</v>
      </c>
      <c r="AB499" t="s">
        <v>41</v>
      </c>
      <c r="AC499" t="str">
        <f t="shared" si="93"/>
        <v>2GE</v>
      </c>
      <c r="AD499" s="3">
        <f t="shared" si="90"/>
        <v>4700000</v>
      </c>
      <c r="AE499" s="3" t="str">
        <f t="shared" si="89"/>
        <v>4.7 M</v>
      </c>
      <c r="AF499" t="str">
        <f>SUBSTITUTE(SUBSTITUTE(P499,"±",""),"%"," %")</f>
        <v>5 %</v>
      </c>
      <c r="AG499" t="str">
        <f t="shared" si="94"/>
        <v>685.6 V</v>
      </c>
      <c r="AI499" t="str">
        <f>SUBSTITUTE(LEFT(Q499,FIND("W,",Q499)),"W"," W @ 70 C")</f>
        <v>0.1 W @ 70 C</v>
      </c>
      <c r="AJ499" t="str">
        <f>SUBSTITUTE((SUBSTITUTE(T499,"ppm/°C","")),"/ "," to ")</f>
        <v>-400 to +150</v>
      </c>
      <c r="AK499" t="str">
        <f>LEFT(V499,FIND(" ",V499)-1)</f>
        <v>0402</v>
      </c>
      <c r="AL499" t="str">
        <f>SUBSTITUTE(SUBSTITUTE(U499,"°C ~ "," to +"),"°C"," C")</f>
        <v>-55 to +155 C</v>
      </c>
      <c r="AM499" s="2" t="str">
        <f t="shared" si="91"/>
        <v>475</v>
      </c>
      <c r="AN499" t="str">
        <f>IF(AC499="1GN","Grade 1","Grade 0")</f>
        <v>Grade 0</v>
      </c>
      <c r="AO499" s="2" t="str">
        <f t="shared" si="92"/>
        <v>4704</v>
      </c>
      <c r="AQ499" t="s">
        <v>5289</v>
      </c>
      <c r="AR499" t="str">
        <f t="shared" si="95"/>
        <v>ERJ2GEJ475X</v>
      </c>
    </row>
    <row r="500" spans="1:44" x14ac:dyDescent="0.3">
      <c r="A500" t="s">
        <v>28</v>
      </c>
      <c r="B500" t="s">
        <v>1182</v>
      </c>
      <c r="C500" t="s">
        <v>1693</v>
      </c>
      <c r="D500" t="s">
        <v>1694</v>
      </c>
      <c r="E500" t="s">
        <v>32</v>
      </c>
      <c r="F500" t="s">
        <v>32</v>
      </c>
      <c r="G500" t="s">
        <v>1695</v>
      </c>
      <c r="H500" s="1">
        <v>100000</v>
      </c>
      <c r="I500">
        <v>0.1</v>
      </c>
      <c r="J500">
        <v>0</v>
      </c>
      <c r="K500">
        <v>1</v>
      </c>
      <c r="L500" t="s">
        <v>34</v>
      </c>
      <c r="M500" t="s">
        <v>1186</v>
      </c>
      <c r="N500" t="s">
        <v>36</v>
      </c>
      <c r="O500" t="s">
        <v>1153</v>
      </c>
      <c r="P500" t="s">
        <v>38</v>
      </c>
      <c r="Q500" t="s">
        <v>1187</v>
      </c>
      <c r="R500" t="s">
        <v>40</v>
      </c>
      <c r="S500" t="s">
        <v>634</v>
      </c>
      <c r="T500" t="s">
        <v>1089</v>
      </c>
      <c r="U500" t="s">
        <v>1188</v>
      </c>
      <c r="V500" t="s">
        <v>1189</v>
      </c>
      <c r="W500">
        <v>402</v>
      </c>
      <c r="X500" t="s">
        <v>636</v>
      </c>
      <c r="Y500" t="s">
        <v>1190</v>
      </c>
      <c r="Z500" t="s">
        <v>1191</v>
      </c>
      <c r="AA500">
        <v>2</v>
      </c>
      <c r="AB500" t="s">
        <v>41</v>
      </c>
      <c r="AC500" t="str">
        <f t="shared" si="93"/>
        <v>2GE</v>
      </c>
      <c r="AD500" s="3">
        <f t="shared" si="90"/>
        <v>5100000</v>
      </c>
      <c r="AE500" s="3" t="str">
        <f t="shared" si="89"/>
        <v>5.1 M</v>
      </c>
      <c r="AF500" t="str">
        <f>SUBSTITUTE(SUBSTITUTE(P500,"±",""),"%"," %")</f>
        <v>5 %</v>
      </c>
      <c r="AG500" t="str">
        <f t="shared" si="94"/>
        <v>714.1 V</v>
      </c>
      <c r="AI500" t="str">
        <f>SUBSTITUTE(LEFT(Q500,FIND("W,",Q500)),"W"," W @ 70 C")</f>
        <v>0.1 W @ 70 C</v>
      </c>
      <c r="AJ500" t="str">
        <f>SUBSTITUTE((SUBSTITUTE(T500,"ppm/°C","")),"/ "," to ")</f>
        <v>-400 to +150</v>
      </c>
      <c r="AK500" t="str">
        <f>LEFT(V500,FIND(" ",V500)-1)</f>
        <v>0402</v>
      </c>
      <c r="AL500" t="str">
        <f>SUBSTITUTE(SUBSTITUTE(U500,"°C ~ "," to +"),"°C"," C")</f>
        <v>-55 to +155 C</v>
      </c>
      <c r="AM500" s="2" t="str">
        <f t="shared" si="91"/>
        <v>515</v>
      </c>
      <c r="AN500" t="str">
        <f>IF(AC500="1GN","Grade 1","Grade 0")</f>
        <v>Grade 0</v>
      </c>
      <c r="AO500" s="2" t="str">
        <f t="shared" si="92"/>
        <v>5104</v>
      </c>
      <c r="AQ500" t="s">
        <v>5289</v>
      </c>
      <c r="AR500" t="str">
        <f t="shared" si="95"/>
        <v>ERJ2GEJ515X</v>
      </c>
    </row>
    <row r="501" spans="1:44" x14ac:dyDescent="0.3">
      <c r="A501" t="s">
        <v>28</v>
      </c>
      <c r="B501" t="s">
        <v>1182</v>
      </c>
      <c r="C501" t="s">
        <v>1696</v>
      </c>
      <c r="D501" t="s">
        <v>1697</v>
      </c>
      <c r="E501" t="s">
        <v>32</v>
      </c>
      <c r="F501" t="s">
        <v>32</v>
      </c>
      <c r="G501" t="s">
        <v>1698</v>
      </c>
      <c r="H501" s="1">
        <v>16332</v>
      </c>
      <c r="I501">
        <v>0.1</v>
      </c>
      <c r="J501">
        <v>0</v>
      </c>
      <c r="K501">
        <v>1</v>
      </c>
      <c r="L501" t="s">
        <v>34</v>
      </c>
      <c r="M501" t="s">
        <v>1186</v>
      </c>
      <c r="N501" t="s">
        <v>36</v>
      </c>
      <c r="O501" t="s">
        <v>1157</v>
      </c>
      <c r="P501" t="s">
        <v>38</v>
      </c>
      <c r="Q501" t="s">
        <v>1187</v>
      </c>
      <c r="R501" t="s">
        <v>40</v>
      </c>
      <c r="S501" t="s">
        <v>634</v>
      </c>
      <c r="T501" t="s">
        <v>1089</v>
      </c>
      <c r="U501" t="s">
        <v>1188</v>
      </c>
      <c r="V501" t="s">
        <v>1189</v>
      </c>
      <c r="W501">
        <v>402</v>
      </c>
      <c r="X501" t="s">
        <v>636</v>
      </c>
      <c r="Y501" t="s">
        <v>1190</v>
      </c>
      <c r="Z501" t="s">
        <v>1191</v>
      </c>
      <c r="AA501">
        <v>2</v>
      </c>
      <c r="AB501" t="s">
        <v>41</v>
      </c>
      <c r="AC501" t="str">
        <f t="shared" si="93"/>
        <v>2GE</v>
      </c>
      <c r="AD501" s="3">
        <f t="shared" si="90"/>
        <v>5600000</v>
      </c>
      <c r="AE501" s="3" t="str">
        <f t="shared" si="89"/>
        <v>5.6 M</v>
      </c>
      <c r="AF501" t="str">
        <f>SUBSTITUTE(SUBSTITUTE(P501,"±",""),"%"," %")</f>
        <v>5 %</v>
      </c>
      <c r="AG501" t="str">
        <f t="shared" si="94"/>
        <v>748.3 V</v>
      </c>
      <c r="AI501" t="str">
        <f>SUBSTITUTE(LEFT(Q501,FIND("W,",Q501)),"W"," W @ 70 C")</f>
        <v>0.1 W @ 70 C</v>
      </c>
      <c r="AJ501" t="str">
        <f>SUBSTITUTE((SUBSTITUTE(T501,"ppm/°C","")),"/ "," to ")</f>
        <v>-400 to +150</v>
      </c>
      <c r="AK501" t="str">
        <f>LEFT(V501,FIND(" ",V501)-1)</f>
        <v>0402</v>
      </c>
      <c r="AL501" t="str">
        <f>SUBSTITUTE(SUBSTITUTE(U501,"°C ~ "," to +"),"°C"," C")</f>
        <v>-55 to +155 C</v>
      </c>
      <c r="AM501" s="2" t="str">
        <f t="shared" si="91"/>
        <v>565</v>
      </c>
      <c r="AN501" t="str">
        <f>IF(AC501="1GN","Grade 1","Grade 0")</f>
        <v>Grade 0</v>
      </c>
      <c r="AO501" s="2" t="str">
        <f t="shared" si="92"/>
        <v>5604</v>
      </c>
      <c r="AQ501" t="s">
        <v>5289</v>
      </c>
      <c r="AR501" t="str">
        <f t="shared" si="95"/>
        <v>ERJ2GEJ565X</v>
      </c>
    </row>
    <row r="502" spans="1:44" x14ac:dyDescent="0.3">
      <c r="A502" t="s">
        <v>28</v>
      </c>
      <c r="B502" t="s">
        <v>1182</v>
      </c>
      <c r="C502" t="s">
        <v>1699</v>
      </c>
      <c r="D502" t="s">
        <v>1700</v>
      </c>
      <c r="E502" t="s">
        <v>32</v>
      </c>
      <c r="F502" t="s">
        <v>32</v>
      </c>
      <c r="G502" t="s">
        <v>1701</v>
      </c>
      <c r="H502" s="1">
        <v>69900</v>
      </c>
      <c r="I502">
        <v>0.1</v>
      </c>
      <c r="J502">
        <v>0</v>
      </c>
      <c r="K502">
        <v>1</v>
      </c>
      <c r="L502" t="s">
        <v>34</v>
      </c>
      <c r="M502" t="s">
        <v>1186</v>
      </c>
      <c r="N502" t="s">
        <v>36</v>
      </c>
      <c r="O502" t="s">
        <v>1161</v>
      </c>
      <c r="P502" t="s">
        <v>38</v>
      </c>
      <c r="Q502" t="s">
        <v>1187</v>
      </c>
      <c r="R502" t="s">
        <v>40</v>
      </c>
      <c r="S502" t="s">
        <v>634</v>
      </c>
      <c r="T502" t="s">
        <v>1089</v>
      </c>
      <c r="U502" t="s">
        <v>1188</v>
      </c>
      <c r="V502" t="s">
        <v>1189</v>
      </c>
      <c r="W502">
        <v>402</v>
      </c>
      <c r="X502" t="s">
        <v>636</v>
      </c>
      <c r="Y502" t="s">
        <v>1190</v>
      </c>
      <c r="Z502" t="s">
        <v>1191</v>
      </c>
      <c r="AA502">
        <v>2</v>
      </c>
      <c r="AB502" t="s">
        <v>41</v>
      </c>
      <c r="AC502" t="str">
        <f t="shared" si="93"/>
        <v>2GE</v>
      </c>
      <c r="AD502" s="3">
        <f t="shared" si="90"/>
        <v>6200000</v>
      </c>
      <c r="AE502" s="3" t="str">
        <f t="shared" si="89"/>
        <v>6.2 M</v>
      </c>
      <c r="AF502" t="str">
        <f>SUBSTITUTE(SUBSTITUTE(P502,"±",""),"%"," %")</f>
        <v>5 %</v>
      </c>
      <c r="AG502" t="str">
        <f t="shared" si="94"/>
        <v>787.4 V</v>
      </c>
      <c r="AI502" t="str">
        <f>SUBSTITUTE(LEFT(Q502,FIND("W,",Q502)),"W"," W @ 70 C")</f>
        <v>0.1 W @ 70 C</v>
      </c>
      <c r="AJ502" t="str">
        <f>SUBSTITUTE((SUBSTITUTE(T502,"ppm/°C","")),"/ "," to ")</f>
        <v>-400 to +150</v>
      </c>
      <c r="AK502" t="str">
        <f>LEFT(V502,FIND(" ",V502)-1)</f>
        <v>0402</v>
      </c>
      <c r="AL502" t="str">
        <f>SUBSTITUTE(SUBSTITUTE(U502,"°C ~ "," to +"),"°C"," C")</f>
        <v>-55 to +155 C</v>
      </c>
      <c r="AM502" s="2" t="str">
        <f t="shared" si="91"/>
        <v>625</v>
      </c>
      <c r="AN502" t="str">
        <f>IF(AC502="1GN","Grade 1","Grade 0")</f>
        <v>Grade 0</v>
      </c>
      <c r="AO502" s="2" t="str">
        <f t="shared" si="92"/>
        <v>6204</v>
      </c>
      <c r="AQ502" t="s">
        <v>5289</v>
      </c>
      <c r="AR502" t="str">
        <f t="shared" si="95"/>
        <v>ERJ2GEJ625X</v>
      </c>
    </row>
    <row r="503" spans="1:44" x14ac:dyDescent="0.3">
      <c r="A503" t="s">
        <v>28</v>
      </c>
      <c r="B503" t="s">
        <v>1182</v>
      </c>
      <c r="C503" t="s">
        <v>1702</v>
      </c>
      <c r="D503" t="s">
        <v>1703</v>
      </c>
      <c r="E503" t="s">
        <v>32</v>
      </c>
      <c r="F503" t="s">
        <v>32</v>
      </c>
      <c r="G503" t="s">
        <v>1704</v>
      </c>
      <c r="H503" s="1">
        <v>9560</v>
      </c>
      <c r="I503">
        <v>0.1</v>
      </c>
      <c r="J503">
        <v>0</v>
      </c>
      <c r="K503">
        <v>1</v>
      </c>
      <c r="L503" t="s">
        <v>34</v>
      </c>
      <c r="M503" t="s">
        <v>1186</v>
      </c>
      <c r="N503" t="s">
        <v>36</v>
      </c>
      <c r="O503" t="s">
        <v>1165</v>
      </c>
      <c r="P503" t="s">
        <v>38</v>
      </c>
      <c r="Q503" t="s">
        <v>1187</v>
      </c>
      <c r="R503" t="s">
        <v>40</v>
      </c>
      <c r="S503" t="s">
        <v>634</v>
      </c>
      <c r="T503" t="s">
        <v>1089</v>
      </c>
      <c r="U503" t="s">
        <v>1188</v>
      </c>
      <c r="V503" t="s">
        <v>1189</v>
      </c>
      <c r="W503">
        <v>402</v>
      </c>
      <c r="X503" t="s">
        <v>636</v>
      </c>
      <c r="Y503" t="s">
        <v>1190</v>
      </c>
      <c r="Z503" t="s">
        <v>1191</v>
      </c>
      <c r="AA503">
        <v>2</v>
      </c>
      <c r="AB503" t="s">
        <v>41</v>
      </c>
      <c r="AC503" t="str">
        <f t="shared" si="93"/>
        <v>2GE</v>
      </c>
      <c r="AD503" s="3">
        <f t="shared" si="90"/>
        <v>6800000</v>
      </c>
      <c r="AE503" s="3" t="str">
        <f t="shared" si="89"/>
        <v>6.8 M</v>
      </c>
      <c r="AF503" t="str">
        <f>SUBSTITUTE(SUBSTITUTE(P503,"±",""),"%"," %")</f>
        <v>5 %</v>
      </c>
      <c r="AG503" t="str">
        <f t="shared" si="94"/>
        <v>824.6 V</v>
      </c>
      <c r="AI503" t="str">
        <f>SUBSTITUTE(LEFT(Q503,FIND("W,",Q503)),"W"," W @ 70 C")</f>
        <v>0.1 W @ 70 C</v>
      </c>
      <c r="AJ503" t="str">
        <f>SUBSTITUTE((SUBSTITUTE(T503,"ppm/°C","")),"/ "," to ")</f>
        <v>-400 to +150</v>
      </c>
      <c r="AK503" t="str">
        <f>LEFT(V503,FIND(" ",V503)-1)</f>
        <v>0402</v>
      </c>
      <c r="AL503" t="str">
        <f>SUBSTITUTE(SUBSTITUTE(U503,"°C ~ "," to +"),"°C"," C")</f>
        <v>-55 to +155 C</v>
      </c>
      <c r="AM503" s="2" t="str">
        <f t="shared" si="91"/>
        <v>685</v>
      </c>
      <c r="AN503" t="str">
        <f>IF(AC503="1GN","Grade 1","Grade 0")</f>
        <v>Grade 0</v>
      </c>
      <c r="AO503" s="2" t="str">
        <f t="shared" si="92"/>
        <v>6804</v>
      </c>
      <c r="AQ503" t="s">
        <v>5289</v>
      </c>
      <c r="AR503" t="str">
        <f t="shared" si="95"/>
        <v>ERJ2GEJ685X</v>
      </c>
    </row>
    <row r="504" spans="1:44" x14ac:dyDescent="0.3">
      <c r="A504" t="s">
        <v>28</v>
      </c>
      <c r="B504" t="s">
        <v>1182</v>
      </c>
      <c r="C504" t="s">
        <v>1705</v>
      </c>
      <c r="D504" t="s">
        <v>1706</v>
      </c>
      <c r="E504" t="s">
        <v>32</v>
      </c>
      <c r="F504" t="s">
        <v>32</v>
      </c>
      <c r="G504" t="s">
        <v>1707</v>
      </c>
      <c r="H504" s="1">
        <v>22341</v>
      </c>
      <c r="I504">
        <v>0.1</v>
      </c>
      <c r="J504">
        <v>0</v>
      </c>
      <c r="K504">
        <v>1</v>
      </c>
      <c r="L504" t="s">
        <v>34</v>
      </c>
      <c r="M504" t="s">
        <v>1186</v>
      </c>
      <c r="N504" t="s">
        <v>36</v>
      </c>
      <c r="O504" t="s">
        <v>1169</v>
      </c>
      <c r="P504" t="s">
        <v>38</v>
      </c>
      <c r="Q504" t="s">
        <v>1187</v>
      </c>
      <c r="R504" t="s">
        <v>40</v>
      </c>
      <c r="S504" t="s">
        <v>634</v>
      </c>
      <c r="T504" t="s">
        <v>1089</v>
      </c>
      <c r="U504" t="s">
        <v>1188</v>
      </c>
      <c r="V504" t="s">
        <v>1189</v>
      </c>
      <c r="W504">
        <v>402</v>
      </c>
      <c r="X504" t="s">
        <v>636</v>
      </c>
      <c r="Y504" t="s">
        <v>1190</v>
      </c>
      <c r="Z504" t="s">
        <v>1191</v>
      </c>
      <c r="AA504">
        <v>2</v>
      </c>
      <c r="AB504" t="s">
        <v>41</v>
      </c>
      <c r="AC504" t="str">
        <f t="shared" si="93"/>
        <v>2GE</v>
      </c>
      <c r="AD504" s="3">
        <f t="shared" si="90"/>
        <v>7500000</v>
      </c>
      <c r="AE504" s="3" t="str">
        <f t="shared" si="89"/>
        <v>7.5 M</v>
      </c>
      <c r="AF504" t="str">
        <f>SUBSTITUTE(SUBSTITUTE(P504,"±",""),"%"," %")</f>
        <v>5 %</v>
      </c>
      <c r="AG504" t="str">
        <f t="shared" si="94"/>
        <v>866 V</v>
      </c>
      <c r="AI504" t="str">
        <f>SUBSTITUTE(LEFT(Q504,FIND("W,",Q504)),"W"," W @ 70 C")</f>
        <v>0.1 W @ 70 C</v>
      </c>
      <c r="AJ504" t="str">
        <f>SUBSTITUTE((SUBSTITUTE(T504,"ppm/°C","")),"/ "," to ")</f>
        <v>-400 to +150</v>
      </c>
      <c r="AK504" t="str">
        <f>LEFT(V504,FIND(" ",V504)-1)</f>
        <v>0402</v>
      </c>
      <c r="AL504" t="str">
        <f>SUBSTITUTE(SUBSTITUTE(U504,"°C ~ "," to +"),"°C"," C")</f>
        <v>-55 to +155 C</v>
      </c>
      <c r="AM504" s="2" t="str">
        <f t="shared" si="91"/>
        <v>755</v>
      </c>
      <c r="AN504" t="str">
        <f>IF(AC504="1GN","Grade 1","Grade 0")</f>
        <v>Grade 0</v>
      </c>
      <c r="AO504" s="2" t="str">
        <f t="shared" si="92"/>
        <v>7504</v>
      </c>
      <c r="AQ504" t="s">
        <v>5289</v>
      </c>
      <c r="AR504" t="str">
        <f t="shared" si="95"/>
        <v>ERJ2GEJ755X</v>
      </c>
    </row>
    <row r="505" spans="1:44" x14ac:dyDescent="0.3">
      <c r="A505" t="s">
        <v>28</v>
      </c>
      <c r="B505" t="s">
        <v>1182</v>
      </c>
      <c r="C505" t="s">
        <v>1708</v>
      </c>
      <c r="D505" t="s">
        <v>1709</v>
      </c>
      <c r="E505" t="s">
        <v>32</v>
      </c>
      <c r="F505" t="s">
        <v>32</v>
      </c>
      <c r="G505" t="s">
        <v>1710</v>
      </c>
      <c r="H505">
        <v>578</v>
      </c>
      <c r="I505">
        <v>0.1</v>
      </c>
      <c r="J505">
        <v>0</v>
      </c>
      <c r="K505">
        <v>1</v>
      </c>
      <c r="L505" t="s">
        <v>34</v>
      </c>
      <c r="M505" t="s">
        <v>1186</v>
      </c>
      <c r="N505" t="s">
        <v>36</v>
      </c>
      <c r="O505" t="s">
        <v>1173</v>
      </c>
      <c r="P505" t="s">
        <v>38</v>
      </c>
      <c r="Q505" t="s">
        <v>1187</v>
      </c>
      <c r="R505" t="s">
        <v>40</v>
      </c>
      <c r="S505" t="s">
        <v>634</v>
      </c>
      <c r="T505" t="s">
        <v>1089</v>
      </c>
      <c r="U505" t="s">
        <v>1188</v>
      </c>
      <c r="V505" t="s">
        <v>1189</v>
      </c>
      <c r="W505">
        <v>402</v>
      </c>
      <c r="X505" t="s">
        <v>636</v>
      </c>
      <c r="Y505" t="s">
        <v>1190</v>
      </c>
      <c r="Z505" t="s">
        <v>1191</v>
      </c>
      <c r="AA505">
        <v>2</v>
      </c>
      <c r="AB505" t="s">
        <v>41</v>
      </c>
      <c r="AC505" t="str">
        <f t="shared" si="93"/>
        <v>2GE</v>
      </c>
      <c r="AD505" s="3">
        <f t="shared" si="90"/>
        <v>8199999.9999999991</v>
      </c>
      <c r="AE505" s="3" t="str">
        <f t="shared" si="89"/>
        <v>8.2 M</v>
      </c>
      <c r="AF505" t="str">
        <f>SUBSTITUTE(SUBSTITUTE(P505,"±",""),"%"," %")</f>
        <v>5 %</v>
      </c>
      <c r="AG505" t="str">
        <f t="shared" si="94"/>
        <v>905.5 V</v>
      </c>
      <c r="AI505" t="str">
        <f>SUBSTITUTE(LEFT(Q505,FIND("W,",Q505)),"W"," W @ 70 C")</f>
        <v>0.1 W @ 70 C</v>
      </c>
      <c r="AJ505" t="str">
        <f>SUBSTITUTE((SUBSTITUTE(T505,"ppm/°C","")),"/ "," to ")</f>
        <v>-400 to +150</v>
      </c>
      <c r="AK505" t="str">
        <f>LEFT(V505,FIND(" ",V505)-1)</f>
        <v>0402</v>
      </c>
      <c r="AL505" t="str">
        <f>SUBSTITUTE(SUBSTITUTE(U505,"°C ~ "," to +"),"°C"," C")</f>
        <v>-55 to +155 C</v>
      </c>
      <c r="AM505" s="2" t="str">
        <f t="shared" si="91"/>
        <v>825</v>
      </c>
      <c r="AN505" t="str">
        <f>IF(AC505="1GN","Grade 1","Grade 0")</f>
        <v>Grade 0</v>
      </c>
      <c r="AO505" s="2" t="str">
        <f t="shared" si="92"/>
        <v>8204</v>
      </c>
      <c r="AQ505" t="s">
        <v>5289</v>
      </c>
      <c r="AR505" t="str">
        <f t="shared" si="95"/>
        <v>ERJ2GEJ825X</v>
      </c>
    </row>
    <row r="506" spans="1:44" x14ac:dyDescent="0.3">
      <c r="A506" t="s">
        <v>28</v>
      </c>
      <c r="B506" t="s">
        <v>1182</v>
      </c>
      <c r="C506" t="s">
        <v>1711</v>
      </c>
      <c r="D506" t="s">
        <v>1712</v>
      </c>
      <c r="E506" t="s">
        <v>32</v>
      </c>
      <c r="F506" t="s">
        <v>32</v>
      </c>
      <c r="G506" t="s">
        <v>1713</v>
      </c>
      <c r="H506" s="1">
        <v>4825</v>
      </c>
      <c r="I506">
        <v>0.1</v>
      </c>
      <c r="J506">
        <v>0</v>
      </c>
      <c r="K506">
        <v>1</v>
      </c>
      <c r="L506" t="s">
        <v>34</v>
      </c>
      <c r="M506" t="s">
        <v>1186</v>
      </c>
      <c r="N506" t="s">
        <v>36</v>
      </c>
      <c r="O506" t="s">
        <v>1177</v>
      </c>
      <c r="P506" t="s">
        <v>38</v>
      </c>
      <c r="Q506" t="s">
        <v>1187</v>
      </c>
      <c r="R506" t="s">
        <v>40</v>
      </c>
      <c r="S506" t="s">
        <v>634</v>
      </c>
      <c r="T506" t="s">
        <v>1089</v>
      </c>
      <c r="U506" t="s">
        <v>1188</v>
      </c>
      <c r="V506" t="s">
        <v>1189</v>
      </c>
      <c r="W506">
        <v>402</v>
      </c>
      <c r="X506" t="s">
        <v>636</v>
      </c>
      <c r="Y506" t="s">
        <v>1190</v>
      </c>
      <c r="Z506" t="s">
        <v>1191</v>
      </c>
      <c r="AA506">
        <v>2</v>
      </c>
      <c r="AB506" t="s">
        <v>41</v>
      </c>
      <c r="AC506" t="str">
        <f t="shared" si="93"/>
        <v>2GE</v>
      </c>
      <c r="AD506" s="3">
        <f t="shared" si="90"/>
        <v>9100000</v>
      </c>
      <c r="AE506" s="3" t="str">
        <f t="shared" si="89"/>
        <v>9.1 M</v>
      </c>
      <c r="AF506" t="str">
        <f>SUBSTITUTE(SUBSTITUTE(P506,"±",""),"%"," %")</f>
        <v>5 %</v>
      </c>
      <c r="AG506" t="str">
        <f t="shared" si="94"/>
        <v>953.9 V</v>
      </c>
      <c r="AI506" t="str">
        <f>SUBSTITUTE(LEFT(Q506,FIND("W,",Q506)),"W"," W @ 70 C")</f>
        <v>0.1 W @ 70 C</v>
      </c>
      <c r="AJ506" t="str">
        <f>SUBSTITUTE((SUBSTITUTE(T506,"ppm/°C","")),"/ "," to ")</f>
        <v>-400 to +150</v>
      </c>
      <c r="AK506" t="str">
        <f>LEFT(V506,FIND(" ",V506)-1)</f>
        <v>0402</v>
      </c>
      <c r="AL506" t="str">
        <f>SUBSTITUTE(SUBSTITUTE(U506,"°C ~ "," to +"),"°C"," C")</f>
        <v>-55 to +155 C</v>
      </c>
      <c r="AM506" s="2" t="str">
        <f t="shared" si="91"/>
        <v>915</v>
      </c>
      <c r="AN506" t="str">
        <f>IF(AC506="1GN","Grade 1","Grade 0")</f>
        <v>Grade 0</v>
      </c>
      <c r="AO506" s="2" t="str">
        <f t="shared" si="92"/>
        <v>9104</v>
      </c>
      <c r="AQ506" t="s">
        <v>5289</v>
      </c>
      <c r="AR506" t="str">
        <f t="shared" si="95"/>
        <v>ERJ2GEJ915X</v>
      </c>
    </row>
    <row r="507" spans="1:44" x14ac:dyDescent="0.3">
      <c r="A507" t="s">
        <v>28</v>
      </c>
      <c r="B507" t="s">
        <v>1182</v>
      </c>
      <c r="C507" t="s">
        <v>1714</v>
      </c>
      <c r="D507" t="s">
        <v>1715</v>
      </c>
      <c r="E507" t="s">
        <v>32</v>
      </c>
      <c r="F507" t="s">
        <v>32</v>
      </c>
      <c r="G507" t="s">
        <v>1716</v>
      </c>
      <c r="H507">
        <v>0</v>
      </c>
      <c r="I507">
        <v>0.1</v>
      </c>
      <c r="J507">
        <v>0</v>
      </c>
      <c r="K507">
        <v>1</v>
      </c>
      <c r="L507" t="s">
        <v>34</v>
      </c>
      <c r="M507" t="s">
        <v>1186</v>
      </c>
      <c r="N507" t="s">
        <v>36</v>
      </c>
      <c r="O507" t="s">
        <v>1181</v>
      </c>
      <c r="P507" t="s">
        <v>38</v>
      </c>
      <c r="Q507" t="s">
        <v>1187</v>
      </c>
      <c r="R507" t="s">
        <v>40</v>
      </c>
      <c r="S507" t="s">
        <v>634</v>
      </c>
      <c r="T507" t="s">
        <v>1089</v>
      </c>
      <c r="U507" t="s">
        <v>1188</v>
      </c>
      <c r="V507" t="s">
        <v>1189</v>
      </c>
      <c r="W507">
        <v>402</v>
      </c>
      <c r="X507" t="s">
        <v>636</v>
      </c>
      <c r="Y507" t="s">
        <v>1190</v>
      </c>
      <c r="Z507" t="s">
        <v>1191</v>
      </c>
      <c r="AA507">
        <v>2</v>
      </c>
      <c r="AB507" t="s">
        <v>41</v>
      </c>
      <c r="AC507" t="str">
        <f t="shared" si="93"/>
        <v>2GE</v>
      </c>
      <c r="AD507" s="3">
        <f t="shared" si="90"/>
        <v>10000000</v>
      </c>
      <c r="AE507" s="3" t="str">
        <f t="shared" si="89"/>
        <v>10 M</v>
      </c>
      <c r="AF507" t="str">
        <f>SUBSTITUTE(SUBSTITUTE(P507,"±",""),"%"," %")</f>
        <v>5 %</v>
      </c>
      <c r="AG507" t="str">
        <f t="shared" si="94"/>
        <v>1000 V</v>
      </c>
      <c r="AI507" t="str">
        <f>SUBSTITUTE(LEFT(Q507,FIND("W,",Q507)),"W"," W @ 70 C")</f>
        <v>0.1 W @ 70 C</v>
      </c>
      <c r="AJ507" t="str">
        <f>SUBSTITUTE((SUBSTITUTE(T507,"ppm/°C","")),"/ "," to ")</f>
        <v>-400 to +150</v>
      </c>
      <c r="AK507" t="str">
        <f>LEFT(V507,FIND(" ",V507)-1)</f>
        <v>0402</v>
      </c>
      <c r="AL507" t="str">
        <f>SUBSTITUTE(SUBSTITUTE(U507,"°C ~ "," to +"),"°C"," C")</f>
        <v>-55 to +155 C</v>
      </c>
      <c r="AM507" s="2" t="str">
        <f t="shared" si="91"/>
        <v>106</v>
      </c>
      <c r="AN507" t="str">
        <f>IF(AC507="1GN","Grade 1","Grade 0")</f>
        <v>Grade 0</v>
      </c>
      <c r="AO507" s="2" t="str">
        <f t="shared" si="92"/>
        <v>1005</v>
      </c>
      <c r="AQ507" t="s">
        <v>5289</v>
      </c>
      <c r="AR507" t="str">
        <f t="shared" si="95"/>
        <v>ERJ2GEJ106X</v>
      </c>
    </row>
    <row r="508" spans="1:44" x14ac:dyDescent="0.3">
      <c r="AD508" s="3" t="str">
        <f t="shared" si="90"/>
        <v>NOT FOUND</v>
      </c>
      <c r="AE508" s="3" t="e">
        <f t="shared" si="89"/>
        <v>#VALUE!</v>
      </c>
      <c r="AF508" t="str">
        <f>SUBSTITUTE(SUBSTITUTE(P508,"±",""),"%"," %")</f>
        <v/>
      </c>
      <c r="AG508" t="e">
        <f t="shared" si="94"/>
        <v>#VALUE!</v>
      </c>
      <c r="AI508" t="e">
        <f>SUBSTITUTE(LEFT(Q508,FIND("W,",Q508)),"W"," W @ 70 C")</f>
        <v>#VALUE!</v>
      </c>
      <c r="AJ508" t="str">
        <f>SUBSTITUTE((SUBSTITUTE(T508,"ppm/°C","")),"/ "," to ")</f>
        <v/>
      </c>
      <c r="AK508" t="e">
        <f>LEFT(V508,FIND(" ",V508)-1)</f>
        <v>#VALUE!</v>
      </c>
      <c r="AL508" t="str">
        <f>SUBSTITUTE(SUBSTITUTE(U508,"°C ~ "," to +"),"°C"," C")</f>
        <v/>
      </c>
      <c r="AM508" s="2" t="e">
        <f t="shared" si="91"/>
        <v>#VALUE!</v>
      </c>
      <c r="AO508" s="2" t="e">
        <f t="shared" si="92"/>
        <v>#VALUE!</v>
      </c>
      <c r="AQ508" t="s">
        <v>5289</v>
      </c>
      <c r="AR508" t="str">
        <f t="shared" si="95"/>
        <v/>
      </c>
    </row>
    <row r="509" spans="1:44" x14ac:dyDescent="0.3">
      <c r="AD509" s="3" t="str">
        <f t="shared" si="90"/>
        <v>NOT FOUND</v>
      </c>
      <c r="AE509" s="3" t="e">
        <f t="shared" si="89"/>
        <v>#VALUE!</v>
      </c>
      <c r="AF509" t="str">
        <f>SUBSTITUTE(SUBSTITUTE(P509,"±",""),"%"," %")</f>
        <v/>
      </c>
      <c r="AG509" t="e">
        <f t="shared" si="94"/>
        <v>#VALUE!</v>
      </c>
      <c r="AI509" t="e">
        <f>SUBSTITUTE(LEFT(Q509,FIND("W,",Q509)),"W"," W @ 70 C")</f>
        <v>#VALUE!</v>
      </c>
      <c r="AJ509" t="str">
        <f>SUBSTITUTE((SUBSTITUTE(T509,"ppm/°C","")),"/ "," to ")</f>
        <v/>
      </c>
      <c r="AK509" t="e">
        <f>LEFT(V509,FIND(" ",V509)-1)</f>
        <v>#VALUE!</v>
      </c>
      <c r="AL509" t="str">
        <f>SUBSTITUTE(SUBSTITUTE(U509,"°C ~ "," to +"),"°C"," C")</f>
        <v/>
      </c>
      <c r="AM509" s="2" t="e">
        <f t="shared" si="91"/>
        <v>#VALUE!</v>
      </c>
      <c r="AO509" s="2" t="e">
        <f t="shared" si="92"/>
        <v>#VALUE!</v>
      </c>
      <c r="AQ509" t="s">
        <v>5289</v>
      </c>
      <c r="AR509" t="str">
        <f t="shared" si="95"/>
        <v/>
      </c>
    </row>
    <row r="510" spans="1:44" x14ac:dyDescent="0.3">
      <c r="A510" t="s">
        <v>1717</v>
      </c>
      <c r="B510" t="s">
        <v>1718</v>
      </c>
      <c r="C510" t="s">
        <v>1719</v>
      </c>
      <c r="D510" t="s">
        <v>1720</v>
      </c>
      <c r="E510" t="s">
        <v>32</v>
      </c>
      <c r="F510" t="s">
        <v>32</v>
      </c>
      <c r="G510" t="s">
        <v>1721</v>
      </c>
      <c r="H510" s="1">
        <v>124453</v>
      </c>
      <c r="I510">
        <v>0.1</v>
      </c>
      <c r="J510">
        <v>0</v>
      </c>
      <c r="K510">
        <v>1</v>
      </c>
      <c r="L510" t="s">
        <v>34</v>
      </c>
      <c r="M510" t="s">
        <v>1722</v>
      </c>
      <c r="N510" t="s">
        <v>36</v>
      </c>
      <c r="O510" t="s">
        <v>37</v>
      </c>
      <c r="P510" t="s">
        <v>38</v>
      </c>
      <c r="Q510" t="s">
        <v>1187</v>
      </c>
      <c r="R510" t="s">
        <v>40</v>
      </c>
      <c r="S510" t="s">
        <v>634</v>
      </c>
      <c r="T510" t="s">
        <v>42</v>
      </c>
      <c r="U510" t="s">
        <v>1188</v>
      </c>
      <c r="V510" t="s">
        <v>1723</v>
      </c>
      <c r="W510">
        <v>603</v>
      </c>
      <c r="X510" t="s">
        <v>636</v>
      </c>
      <c r="Y510" t="s">
        <v>1724</v>
      </c>
      <c r="Z510" t="s">
        <v>1725</v>
      </c>
      <c r="AA510">
        <v>2</v>
      </c>
      <c r="AB510" t="s">
        <v>41</v>
      </c>
      <c r="AC510" t="str">
        <f t="shared" si="93"/>
        <v>3GE</v>
      </c>
      <c r="AD510" s="3">
        <f t="shared" si="90"/>
        <v>1</v>
      </c>
      <c r="AE510" s="3" t="str">
        <f t="shared" si="89"/>
        <v>1.00 R</v>
      </c>
      <c r="AF510" t="str">
        <f>SUBSTITUTE(SUBSTITUTE(P510,"±",""),"%"," %")</f>
        <v>5 %</v>
      </c>
      <c r="AG510" t="str">
        <f t="shared" si="94"/>
        <v>0.3 V</v>
      </c>
      <c r="AI510" t="str">
        <f>SUBSTITUTE(LEFT(Q510,FIND("W,",Q510)),"W"," W @ 70 C")</f>
        <v>0.1 W @ 70 C</v>
      </c>
      <c r="AJ510" t="str">
        <f>SUBSTITUTE((SUBSTITUTE(T510,"ppm/°C","")),"/ "," to ")</f>
        <v>-100 to +600</v>
      </c>
      <c r="AK510" t="str">
        <f>LEFT(V510,FIND(" ",V510)-1)</f>
        <v>0603</v>
      </c>
      <c r="AL510" t="str">
        <f>SUBSTITUTE(SUBSTITUTE(U510,"°C ~ "," to +"),"°C"," C")</f>
        <v>-55 to +155 C</v>
      </c>
      <c r="AM510" s="2" t="str">
        <f t="shared" si="91"/>
        <v>1R0</v>
      </c>
      <c r="AN510" t="str">
        <f>IF(AC510="1GN","Grade 1","Grade 0")</f>
        <v>Grade 0</v>
      </c>
      <c r="AO510" s="2" t="str">
        <f t="shared" si="92"/>
        <v>1R00</v>
      </c>
      <c r="AQ510" t="s">
        <v>5289</v>
      </c>
      <c r="AR510" t="str">
        <f t="shared" si="95"/>
        <v>ERJ3GEYJ1R0V</v>
      </c>
    </row>
    <row r="511" spans="1:44" x14ac:dyDescent="0.3">
      <c r="A511" t="s">
        <v>1726</v>
      </c>
      <c r="B511" t="s">
        <v>1718</v>
      </c>
      <c r="C511" t="s">
        <v>1727</v>
      </c>
      <c r="D511" t="s">
        <v>1728</v>
      </c>
      <c r="E511" t="s">
        <v>32</v>
      </c>
      <c r="F511" t="s">
        <v>32</v>
      </c>
      <c r="G511" t="s">
        <v>1729</v>
      </c>
      <c r="H511" s="1">
        <v>19453</v>
      </c>
      <c r="I511">
        <v>0.1</v>
      </c>
      <c r="J511">
        <v>0</v>
      </c>
      <c r="K511">
        <v>1</v>
      </c>
      <c r="L511" t="s">
        <v>34</v>
      </c>
      <c r="M511" t="s">
        <v>1722</v>
      </c>
      <c r="N511" t="s">
        <v>36</v>
      </c>
      <c r="O511" t="s">
        <v>51</v>
      </c>
      <c r="P511" t="s">
        <v>38</v>
      </c>
      <c r="Q511" t="s">
        <v>1187</v>
      </c>
      <c r="R511" t="s">
        <v>40</v>
      </c>
      <c r="S511" t="s">
        <v>634</v>
      </c>
      <c r="T511" t="s">
        <v>42</v>
      </c>
      <c r="U511" t="s">
        <v>1188</v>
      </c>
      <c r="V511" t="s">
        <v>1723</v>
      </c>
      <c r="W511">
        <v>603</v>
      </c>
      <c r="X511" t="s">
        <v>636</v>
      </c>
      <c r="Y511" t="s">
        <v>1724</v>
      </c>
      <c r="Z511" t="s">
        <v>1725</v>
      </c>
      <c r="AA511">
        <v>2</v>
      </c>
      <c r="AB511" t="s">
        <v>41</v>
      </c>
      <c r="AC511" t="str">
        <f t="shared" si="93"/>
        <v>3GE</v>
      </c>
      <c r="AD511" s="3">
        <f t="shared" si="90"/>
        <v>1.1000000000000001</v>
      </c>
      <c r="AE511" s="3" t="str">
        <f t="shared" si="89"/>
        <v>1.10 R</v>
      </c>
      <c r="AF511" t="str">
        <f>SUBSTITUTE(SUBSTITUTE(P511,"±",""),"%"," %")</f>
        <v>5 %</v>
      </c>
      <c r="AG511" t="str">
        <f t="shared" si="94"/>
        <v>0.3 V</v>
      </c>
      <c r="AI511" t="str">
        <f>SUBSTITUTE(LEFT(Q511,FIND("W,",Q511)),"W"," W @ 70 C")</f>
        <v>0.1 W @ 70 C</v>
      </c>
      <c r="AJ511" t="str">
        <f>SUBSTITUTE((SUBSTITUTE(T511,"ppm/°C","")),"/ "," to ")</f>
        <v>-100 to +600</v>
      </c>
      <c r="AK511" t="str">
        <f>LEFT(V511,FIND(" ",V511)-1)</f>
        <v>0603</v>
      </c>
      <c r="AL511" t="str">
        <f>SUBSTITUTE(SUBSTITUTE(U511,"°C ~ "," to +"),"°C"," C")</f>
        <v>-55 to +155 C</v>
      </c>
      <c r="AM511" s="2" t="str">
        <f t="shared" si="91"/>
        <v>1R1</v>
      </c>
      <c r="AN511" t="str">
        <f>IF(AC511="1GN","Grade 1","Grade 0")</f>
        <v>Grade 0</v>
      </c>
      <c r="AO511" s="2" t="str">
        <f t="shared" si="92"/>
        <v>1R10</v>
      </c>
      <c r="AQ511" t="s">
        <v>5289</v>
      </c>
      <c r="AR511" t="str">
        <f t="shared" si="95"/>
        <v>ERJ3GEYJ1R1V</v>
      </c>
    </row>
    <row r="512" spans="1:44" x14ac:dyDescent="0.3">
      <c r="A512" t="s">
        <v>1730</v>
      </c>
      <c r="B512" t="s">
        <v>1718</v>
      </c>
      <c r="C512" t="s">
        <v>1731</v>
      </c>
      <c r="D512" t="s">
        <v>1732</v>
      </c>
      <c r="E512" t="s">
        <v>32</v>
      </c>
      <c r="F512" t="s">
        <v>32</v>
      </c>
      <c r="G512" t="s">
        <v>1733</v>
      </c>
      <c r="H512" s="1">
        <v>68545</v>
      </c>
      <c r="I512">
        <v>0.1</v>
      </c>
      <c r="J512">
        <v>0</v>
      </c>
      <c r="K512">
        <v>1</v>
      </c>
      <c r="L512" t="s">
        <v>34</v>
      </c>
      <c r="M512" t="s">
        <v>1722</v>
      </c>
      <c r="N512" t="s">
        <v>36</v>
      </c>
      <c r="O512" t="s">
        <v>55</v>
      </c>
      <c r="P512" t="s">
        <v>38</v>
      </c>
      <c r="Q512" t="s">
        <v>1187</v>
      </c>
      <c r="R512" t="s">
        <v>40</v>
      </c>
      <c r="S512" t="s">
        <v>634</v>
      </c>
      <c r="T512" t="s">
        <v>42</v>
      </c>
      <c r="U512" t="s">
        <v>1188</v>
      </c>
      <c r="V512" t="s">
        <v>1723</v>
      </c>
      <c r="W512">
        <v>603</v>
      </c>
      <c r="X512" t="s">
        <v>636</v>
      </c>
      <c r="Y512" t="s">
        <v>1724</v>
      </c>
      <c r="Z512" t="s">
        <v>1725</v>
      </c>
      <c r="AA512">
        <v>2</v>
      </c>
      <c r="AB512" t="s">
        <v>41</v>
      </c>
      <c r="AC512" t="str">
        <f t="shared" si="93"/>
        <v>3GE</v>
      </c>
      <c r="AD512" s="3">
        <f t="shared" si="90"/>
        <v>1.2</v>
      </c>
      <c r="AE512" s="3" t="str">
        <f t="shared" si="89"/>
        <v>1.20 R</v>
      </c>
      <c r="AF512" t="str">
        <f>SUBSTITUTE(SUBSTITUTE(P512,"±",""),"%"," %")</f>
        <v>5 %</v>
      </c>
      <c r="AG512" t="str">
        <f t="shared" si="94"/>
        <v>0.3 V</v>
      </c>
      <c r="AI512" t="str">
        <f>SUBSTITUTE(LEFT(Q512,FIND("W,",Q512)),"W"," W @ 70 C")</f>
        <v>0.1 W @ 70 C</v>
      </c>
      <c r="AJ512" t="str">
        <f>SUBSTITUTE((SUBSTITUTE(T512,"ppm/°C","")),"/ "," to ")</f>
        <v>-100 to +600</v>
      </c>
      <c r="AK512" t="str">
        <f>LEFT(V512,FIND(" ",V512)-1)</f>
        <v>0603</v>
      </c>
      <c r="AL512" t="str">
        <f>SUBSTITUTE(SUBSTITUTE(U512,"°C ~ "," to +"),"°C"," C")</f>
        <v>-55 to +155 C</v>
      </c>
      <c r="AM512" s="2" t="str">
        <f t="shared" si="91"/>
        <v>1R2</v>
      </c>
      <c r="AN512" t="str">
        <f>IF(AC512="1GN","Grade 1","Grade 0")</f>
        <v>Grade 0</v>
      </c>
      <c r="AO512" s="2" t="str">
        <f t="shared" si="92"/>
        <v>1R20</v>
      </c>
      <c r="AQ512" t="s">
        <v>5289</v>
      </c>
      <c r="AR512" t="str">
        <f t="shared" si="95"/>
        <v>ERJ3GEYJ1R2V</v>
      </c>
    </row>
    <row r="513" spans="1:44" x14ac:dyDescent="0.3">
      <c r="A513" t="s">
        <v>1734</v>
      </c>
      <c r="B513" t="s">
        <v>1718</v>
      </c>
      <c r="C513" t="s">
        <v>1735</v>
      </c>
      <c r="D513" t="s">
        <v>1736</v>
      </c>
      <c r="E513" t="s">
        <v>32</v>
      </c>
      <c r="F513" t="s">
        <v>32</v>
      </c>
      <c r="G513" t="s">
        <v>1737</v>
      </c>
      <c r="H513" s="1">
        <v>77956</v>
      </c>
      <c r="I513">
        <v>0.1</v>
      </c>
      <c r="J513">
        <v>0</v>
      </c>
      <c r="K513">
        <v>1</v>
      </c>
      <c r="L513" t="s">
        <v>34</v>
      </c>
      <c r="M513" t="s">
        <v>1722</v>
      </c>
      <c r="N513" t="s">
        <v>36</v>
      </c>
      <c r="O513" t="s">
        <v>59</v>
      </c>
      <c r="P513" t="s">
        <v>38</v>
      </c>
      <c r="Q513" t="s">
        <v>1187</v>
      </c>
      <c r="R513" t="s">
        <v>40</v>
      </c>
      <c r="S513" t="s">
        <v>634</v>
      </c>
      <c r="T513" t="s">
        <v>42</v>
      </c>
      <c r="U513" t="s">
        <v>1188</v>
      </c>
      <c r="V513" t="s">
        <v>1723</v>
      </c>
      <c r="W513">
        <v>603</v>
      </c>
      <c r="X513" t="s">
        <v>636</v>
      </c>
      <c r="Y513" t="s">
        <v>1724</v>
      </c>
      <c r="Z513" t="s">
        <v>1725</v>
      </c>
      <c r="AA513">
        <v>2</v>
      </c>
      <c r="AB513" t="s">
        <v>41</v>
      </c>
      <c r="AC513" t="str">
        <f t="shared" si="93"/>
        <v>3GE</v>
      </c>
      <c r="AD513" s="3">
        <f t="shared" si="90"/>
        <v>1.3</v>
      </c>
      <c r="AE513" s="3" t="str">
        <f t="shared" si="89"/>
        <v>1.30 R</v>
      </c>
      <c r="AF513" t="str">
        <f>SUBSTITUTE(SUBSTITUTE(P513,"±",""),"%"," %")</f>
        <v>5 %</v>
      </c>
      <c r="AG513" t="str">
        <f t="shared" si="94"/>
        <v>0.4 V</v>
      </c>
      <c r="AI513" t="str">
        <f>SUBSTITUTE(LEFT(Q513,FIND("W,",Q513)),"W"," W @ 70 C")</f>
        <v>0.1 W @ 70 C</v>
      </c>
      <c r="AJ513" t="str">
        <f>SUBSTITUTE((SUBSTITUTE(T513,"ppm/°C","")),"/ "," to ")</f>
        <v>-100 to +600</v>
      </c>
      <c r="AK513" t="str">
        <f>LEFT(V513,FIND(" ",V513)-1)</f>
        <v>0603</v>
      </c>
      <c r="AL513" t="str">
        <f>SUBSTITUTE(SUBSTITUTE(U513,"°C ~ "," to +"),"°C"," C")</f>
        <v>-55 to +155 C</v>
      </c>
      <c r="AM513" s="2" t="str">
        <f t="shared" si="91"/>
        <v>1R3</v>
      </c>
      <c r="AN513" t="str">
        <f>IF(AC513="1GN","Grade 1","Grade 0")</f>
        <v>Grade 0</v>
      </c>
      <c r="AO513" s="2" t="str">
        <f t="shared" si="92"/>
        <v>1R30</v>
      </c>
      <c r="AQ513" t="s">
        <v>5289</v>
      </c>
      <c r="AR513" t="str">
        <f t="shared" si="95"/>
        <v>ERJ3GEYJ1R3V</v>
      </c>
    </row>
    <row r="514" spans="1:44" x14ac:dyDescent="0.3">
      <c r="A514" t="s">
        <v>1738</v>
      </c>
      <c r="B514" t="s">
        <v>1718</v>
      </c>
      <c r="C514" t="s">
        <v>1739</v>
      </c>
      <c r="D514" t="s">
        <v>1740</v>
      </c>
      <c r="E514" t="s">
        <v>32</v>
      </c>
      <c r="F514" t="s">
        <v>32</v>
      </c>
      <c r="G514" t="s">
        <v>1741</v>
      </c>
      <c r="H514" s="1">
        <v>70367</v>
      </c>
      <c r="I514">
        <v>0.1</v>
      </c>
      <c r="J514">
        <v>0</v>
      </c>
      <c r="K514">
        <v>1</v>
      </c>
      <c r="L514" t="s">
        <v>34</v>
      </c>
      <c r="M514" t="s">
        <v>1722</v>
      </c>
      <c r="N514" t="s">
        <v>36</v>
      </c>
      <c r="O514" t="s">
        <v>63</v>
      </c>
      <c r="P514" t="s">
        <v>38</v>
      </c>
      <c r="Q514" t="s">
        <v>1187</v>
      </c>
      <c r="R514" t="s">
        <v>40</v>
      </c>
      <c r="S514" t="s">
        <v>634</v>
      </c>
      <c r="T514" t="s">
        <v>42</v>
      </c>
      <c r="U514" t="s">
        <v>1188</v>
      </c>
      <c r="V514" t="s">
        <v>1723</v>
      </c>
      <c r="W514">
        <v>603</v>
      </c>
      <c r="X514" t="s">
        <v>636</v>
      </c>
      <c r="Y514" t="s">
        <v>1724</v>
      </c>
      <c r="Z514" t="s">
        <v>1725</v>
      </c>
      <c r="AA514">
        <v>2</v>
      </c>
      <c r="AB514" t="s">
        <v>41</v>
      </c>
      <c r="AC514" t="str">
        <f t="shared" si="93"/>
        <v>3GE</v>
      </c>
      <c r="AD514" s="3">
        <f t="shared" si="90"/>
        <v>1.5</v>
      </c>
      <c r="AE514" s="3" t="str">
        <f t="shared" si="89"/>
        <v>1.50 R</v>
      </c>
      <c r="AF514" t="str">
        <f>SUBSTITUTE(SUBSTITUTE(P514,"±",""),"%"," %")</f>
        <v>5 %</v>
      </c>
      <c r="AG514" t="str">
        <f t="shared" si="94"/>
        <v>0.4 V</v>
      </c>
      <c r="AI514" t="str">
        <f>SUBSTITUTE(LEFT(Q514,FIND("W,",Q514)),"W"," W @ 70 C")</f>
        <v>0.1 W @ 70 C</v>
      </c>
      <c r="AJ514" t="str">
        <f>SUBSTITUTE((SUBSTITUTE(T514,"ppm/°C","")),"/ "," to ")</f>
        <v>-100 to +600</v>
      </c>
      <c r="AK514" t="str">
        <f>LEFT(V514,FIND(" ",V514)-1)</f>
        <v>0603</v>
      </c>
      <c r="AL514" t="str">
        <f>SUBSTITUTE(SUBSTITUTE(U514,"°C ~ "," to +"),"°C"," C")</f>
        <v>-55 to +155 C</v>
      </c>
      <c r="AM514" s="2" t="str">
        <f t="shared" si="91"/>
        <v>1R5</v>
      </c>
      <c r="AN514" t="str">
        <f>IF(AC514="1GN","Grade 1","Grade 0")</f>
        <v>Grade 0</v>
      </c>
      <c r="AO514" s="2" t="str">
        <f t="shared" si="92"/>
        <v>1R50</v>
      </c>
      <c r="AQ514" t="s">
        <v>5289</v>
      </c>
      <c r="AR514" t="str">
        <f t="shared" si="95"/>
        <v>ERJ3GEYJ1R5V</v>
      </c>
    </row>
    <row r="515" spans="1:44" x14ac:dyDescent="0.3">
      <c r="A515" t="s">
        <v>1742</v>
      </c>
      <c r="B515" t="s">
        <v>1718</v>
      </c>
      <c r="C515" t="s">
        <v>1743</v>
      </c>
      <c r="D515" t="s">
        <v>1744</v>
      </c>
      <c r="E515" t="s">
        <v>32</v>
      </c>
      <c r="F515" t="s">
        <v>32</v>
      </c>
      <c r="G515" t="s">
        <v>1745</v>
      </c>
      <c r="H515" s="1">
        <v>11395</v>
      </c>
      <c r="I515">
        <v>0.1</v>
      </c>
      <c r="J515">
        <v>0</v>
      </c>
      <c r="K515">
        <v>1</v>
      </c>
      <c r="L515" t="s">
        <v>34</v>
      </c>
      <c r="M515" t="s">
        <v>1722</v>
      </c>
      <c r="N515" t="s">
        <v>36</v>
      </c>
      <c r="O515" t="s">
        <v>68</v>
      </c>
      <c r="P515" t="s">
        <v>38</v>
      </c>
      <c r="Q515" t="s">
        <v>1187</v>
      </c>
      <c r="R515" t="s">
        <v>40</v>
      </c>
      <c r="S515" t="s">
        <v>634</v>
      </c>
      <c r="T515" t="s">
        <v>42</v>
      </c>
      <c r="U515" t="s">
        <v>1188</v>
      </c>
      <c r="V515" t="s">
        <v>1723</v>
      </c>
      <c r="W515">
        <v>603</v>
      </c>
      <c r="X515" t="s">
        <v>636</v>
      </c>
      <c r="Y515" t="s">
        <v>1724</v>
      </c>
      <c r="Z515" t="s">
        <v>1725</v>
      </c>
      <c r="AA515">
        <v>2</v>
      </c>
      <c r="AB515" t="s">
        <v>41</v>
      </c>
      <c r="AC515" t="str">
        <f t="shared" si="93"/>
        <v>3GE</v>
      </c>
      <c r="AD515" s="3">
        <f t="shared" si="90"/>
        <v>1.6</v>
      </c>
      <c r="AE515" s="3" t="str">
        <f t="shared" si="89"/>
        <v>1.60 R</v>
      </c>
      <c r="AF515" t="str">
        <f>SUBSTITUTE(SUBSTITUTE(P515,"±",""),"%"," %")</f>
        <v>5 %</v>
      </c>
      <c r="AG515" t="str">
        <f t="shared" si="94"/>
        <v>0.4 V</v>
      </c>
      <c r="AI515" t="str">
        <f>SUBSTITUTE(LEFT(Q515,FIND("W,",Q515)),"W"," W @ 70 C")</f>
        <v>0.1 W @ 70 C</v>
      </c>
      <c r="AJ515" t="str">
        <f>SUBSTITUTE((SUBSTITUTE(T515,"ppm/°C","")),"/ "," to ")</f>
        <v>-100 to +600</v>
      </c>
      <c r="AK515" t="str">
        <f>LEFT(V515,FIND(" ",V515)-1)</f>
        <v>0603</v>
      </c>
      <c r="AL515" t="str">
        <f>SUBSTITUTE(SUBSTITUTE(U515,"°C ~ "," to +"),"°C"," C")</f>
        <v>-55 to +155 C</v>
      </c>
      <c r="AM515" s="2" t="str">
        <f t="shared" si="91"/>
        <v>1R6</v>
      </c>
      <c r="AN515" t="str">
        <f>IF(AC515="1GN","Grade 1","Grade 0")</f>
        <v>Grade 0</v>
      </c>
      <c r="AO515" s="2" t="str">
        <f t="shared" si="92"/>
        <v>1R60</v>
      </c>
      <c r="AQ515" t="s">
        <v>5289</v>
      </c>
      <c r="AR515" t="str">
        <f t="shared" si="95"/>
        <v>ERJ3GEYJ1R6V</v>
      </c>
    </row>
    <row r="516" spans="1:44" x14ac:dyDescent="0.3">
      <c r="A516" t="s">
        <v>1746</v>
      </c>
      <c r="B516" t="s">
        <v>1718</v>
      </c>
      <c r="C516" t="s">
        <v>1747</v>
      </c>
      <c r="D516" t="s">
        <v>1748</v>
      </c>
      <c r="E516" t="s">
        <v>32</v>
      </c>
      <c r="F516" t="s">
        <v>32</v>
      </c>
      <c r="G516" t="s">
        <v>1749</v>
      </c>
      <c r="H516" s="1">
        <v>8213</v>
      </c>
      <c r="I516">
        <v>0.1</v>
      </c>
      <c r="J516">
        <v>0</v>
      </c>
      <c r="K516">
        <v>1</v>
      </c>
      <c r="L516" t="s">
        <v>34</v>
      </c>
      <c r="M516" t="s">
        <v>1722</v>
      </c>
      <c r="N516" t="s">
        <v>36</v>
      </c>
      <c r="O516" t="s">
        <v>72</v>
      </c>
      <c r="P516" t="s">
        <v>38</v>
      </c>
      <c r="Q516" t="s">
        <v>1187</v>
      </c>
      <c r="R516" t="s">
        <v>40</v>
      </c>
      <c r="S516" t="s">
        <v>634</v>
      </c>
      <c r="T516" t="s">
        <v>42</v>
      </c>
      <c r="U516" t="s">
        <v>1188</v>
      </c>
      <c r="V516" t="s">
        <v>1723</v>
      </c>
      <c r="W516">
        <v>603</v>
      </c>
      <c r="X516" t="s">
        <v>636</v>
      </c>
      <c r="Y516" t="s">
        <v>1724</v>
      </c>
      <c r="Z516" t="s">
        <v>1725</v>
      </c>
      <c r="AA516">
        <v>2</v>
      </c>
      <c r="AB516" t="s">
        <v>41</v>
      </c>
      <c r="AC516" t="str">
        <f t="shared" si="93"/>
        <v>3GE</v>
      </c>
      <c r="AD516" s="3">
        <f t="shared" si="90"/>
        <v>1.8</v>
      </c>
      <c r="AE516" s="3" t="str">
        <f t="shared" ref="AE516:AE579" si="96">IF(AD516&gt;9999999,AD516/1000000&amp;" M",IF(AD516&gt;999999,AD516/1000000&amp;" M",IF(AD516&gt;99999,AD516/1000&amp;" K",IF(AD516&gt;9999,TEXT(AD516/1000,"0.0")&amp;" K",IF(AD516&gt;999,TEXT(AD516/1000,"0.00")&amp;" K",IF(AD516&gt;99,AD516/1&amp;" R",IF(AD516&gt;=10,TEXT(AD516,"00.0")&amp;" R",TEXT(AD516,"0.00")&amp;" R")))))))</f>
        <v>1.80 R</v>
      </c>
      <c r="AF516" t="str">
        <f>SUBSTITUTE(SUBSTITUTE(P516,"±",""),"%"," %")</f>
        <v>5 %</v>
      </c>
      <c r="AG516" t="str">
        <f t="shared" si="94"/>
        <v>0.4 V</v>
      </c>
      <c r="AI516" t="str">
        <f>SUBSTITUTE(LEFT(Q516,FIND("W,",Q516)),"W"," W @ 70 C")</f>
        <v>0.1 W @ 70 C</v>
      </c>
      <c r="AJ516" t="str">
        <f>SUBSTITUTE((SUBSTITUTE(T516,"ppm/°C","")),"/ "," to ")</f>
        <v>-100 to +600</v>
      </c>
      <c r="AK516" t="str">
        <f>LEFT(V516,FIND(" ",V516)-1)</f>
        <v>0603</v>
      </c>
      <c r="AL516" t="str">
        <f>SUBSTITUTE(SUBSTITUTE(U516,"°C ~ "," to +"),"°C"," C")</f>
        <v>-55 to +155 C</v>
      </c>
      <c r="AM516" s="2" t="str">
        <f t="shared" si="91"/>
        <v>1R8</v>
      </c>
      <c r="AN516" t="str">
        <f>IF(AC516="1GN","Grade 1","Grade 0")</f>
        <v>Grade 0</v>
      </c>
      <c r="AO516" s="2" t="str">
        <f t="shared" si="92"/>
        <v>1R80</v>
      </c>
      <c r="AQ516" t="s">
        <v>5289</v>
      </c>
      <c r="AR516" t="str">
        <f t="shared" si="95"/>
        <v>ERJ3GEYJ1R8V</v>
      </c>
    </row>
    <row r="517" spans="1:44" x14ac:dyDescent="0.3">
      <c r="A517" t="s">
        <v>1750</v>
      </c>
      <c r="B517" t="s">
        <v>1718</v>
      </c>
      <c r="C517" t="s">
        <v>1751</v>
      </c>
      <c r="D517" t="s">
        <v>1752</v>
      </c>
      <c r="E517" t="s">
        <v>32</v>
      </c>
      <c r="F517" t="s">
        <v>32</v>
      </c>
      <c r="G517" t="s">
        <v>1753</v>
      </c>
      <c r="H517" s="1">
        <v>73672</v>
      </c>
      <c r="I517">
        <v>0.1</v>
      </c>
      <c r="J517">
        <v>0</v>
      </c>
      <c r="K517">
        <v>1</v>
      </c>
      <c r="L517" t="s">
        <v>34</v>
      </c>
      <c r="M517" t="s">
        <v>1722</v>
      </c>
      <c r="N517" t="s">
        <v>36</v>
      </c>
      <c r="O517" t="s">
        <v>76</v>
      </c>
      <c r="P517" t="s">
        <v>38</v>
      </c>
      <c r="Q517" t="s">
        <v>1187</v>
      </c>
      <c r="R517" t="s">
        <v>40</v>
      </c>
      <c r="S517" t="s">
        <v>634</v>
      </c>
      <c r="T517" t="s">
        <v>42</v>
      </c>
      <c r="U517" t="s">
        <v>1188</v>
      </c>
      <c r="V517" t="s">
        <v>1723</v>
      </c>
      <c r="W517">
        <v>603</v>
      </c>
      <c r="X517" t="s">
        <v>636</v>
      </c>
      <c r="Y517" t="s">
        <v>1724</v>
      </c>
      <c r="Z517" t="s">
        <v>1725</v>
      </c>
      <c r="AA517">
        <v>2</v>
      </c>
      <c r="AB517" t="s">
        <v>41</v>
      </c>
      <c r="AC517" t="str">
        <f t="shared" si="93"/>
        <v>3GE</v>
      </c>
      <c r="AD517" s="3">
        <f t="shared" si="90"/>
        <v>2</v>
      </c>
      <c r="AE517" s="3" t="str">
        <f t="shared" si="96"/>
        <v>2.00 R</v>
      </c>
      <c r="AF517" t="str">
        <f>SUBSTITUTE(SUBSTITUTE(P517,"±",""),"%"," %")</f>
        <v>5 %</v>
      </c>
      <c r="AG517" t="str">
        <f t="shared" si="94"/>
        <v>0.4 V</v>
      </c>
      <c r="AI517" t="str">
        <f>SUBSTITUTE(LEFT(Q517,FIND("W,",Q517)),"W"," W @ 70 C")</f>
        <v>0.1 W @ 70 C</v>
      </c>
      <c r="AJ517" t="str">
        <f>SUBSTITUTE((SUBSTITUTE(T517,"ppm/°C","")),"/ "," to ")</f>
        <v>-100 to +600</v>
      </c>
      <c r="AK517" t="str">
        <f>LEFT(V517,FIND(" ",V517)-1)</f>
        <v>0603</v>
      </c>
      <c r="AL517" t="str">
        <f>SUBSTITUTE(SUBSTITUTE(U517,"°C ~ "," to +"),"°C"," C")</f>
        <v>-55 to +155 C</v>
      </c>
      <c r="AM517" s="2" t="str">
        <f t="shared" si="91"/>
        <v>2R0</v>
      </c>
      <c r="AN517" t="str">
        <f>IF(AC517="1GN","Grade 1","Grade 0")</f>
        <v>Grade 0</v>
      </c>
      <c r="AO517" s="2" t="str">
        <f t="shared" si="92"/>
        <v>2R00</v>
      </c>
      <c r="AQ517" t="s">
        <v>5289</v>
      </c>
      <c r="AR517" t="str">
        <f t="shared" si="95"/>
        <v>ERJ3GEYJ2R0V</v>
      </c>
    </row>
    <row r="518" spans="1:44" x14ac:dyDescent="0.3">
      <c r="A518" t="s">
        <v>1754</v>
      </c>
      <c r="B518" t="s">
        <v>1718</v>
      </c>
      <c r="C518" t="s">
        <v>1755</v>
      </c>
      <c r="D518" t="s">
        <v>1756</v>
      </c>
      <c r="E518" t="s">
        <v>32</v>
      </c>
      <c r="F518" t="s">
        <v>32</v>
      </c>
      <c r="G518" t="s">
        <v>1757</v>
      </c>
      <c r="H518" s="1">
        <v>2436890</v>
      </c>
      <c r="I518">
        <v>0.1</v>
      </c>
      <c r="J518">
        <v>0</v>
      </c>
      <c r="K518">
        <v>1</v>
      </c>
      <c r="L518" t="s">
        <v>34</v>
      </c>
      <c r="M518" t="s">
        <v>1722</v>
      </c>
      <c r="N518" t="s">
        <v>36</v>
      </c>
      <c r="O518" t="s">
        <v>80</v>
      </c>
      <c r="P518" t="s">
        <v>38</v>
      </c>
      <c r="Q518" t="s">
        <v>1187</v>
      </c>
      <c r="R518" t="s">
        <v>40</v>
      </c>
      <c r="S518" t="s">
        <v>634</v>
      </c>
      <c r="T518" t="s">
        <v>42</v>
      </c>
      <c r="U518" t="s">
        <v>1188</v>
      </c>
      <c r="V518" t="s">
        <v>1723</v>
      </c>
      <c r="W518">
        <v>603</v>
      </c>
      <c r="X518" t="s">
        <v>636</v>
      </c>
      <c r="Y518" t="s">
        <v>1724</v>
      </c>
      <c r="Z518" t="s">
        <v>1725</v>
      </c>
      <c r="AA518">
        <v>2</v>
      </c>
      <c r="AB518" t="s">
        <v>41</v>
      </c>
      <c r="AC518" t="str">
        <f t="shared" si="93"/>
        <v>3GE</v>
      </c>
      <c r="AD518" s="3">
        <f t="shared" ref="AD518:AD581" si="97">IF(IFERROR(FIND("MOhms",O518),0)&gt;0,LEFT(O518,FIND("MOhms",O518)-1)*1000000,IF(IFERROR(FIND("kOhms",O518),0)&gt;0,LEFT(O518,FIND("kOhms",O518)-1)*1000,IF(IFERROR(FIND("Ohms",O518),0)&gt;0,LEFT(O518,FIND("Ohms",O518)-1)*1,"NOT FOUND")))</f>
        <v>2.2000000000000002</v>
      </c>
      <c r="AE518" s="3" t="str">
        <f t="shared" si="96"/>
        <v>2.20 R</v>
      </c>
      <c r="AF518" t="str">
        <f>SUBSTITUTE(SUBSTITUTE(P518,"±",""),"%"," %")</f>
        <v>5 %</v>
      </c>
      <c r="AG518" t="str">
        <f t="shared" si="94"/>
        <v>0.5 V</v>
      </c>
      <c r="AI518" t="str">
        <f>SUBSTITUTE(LEFT(Q518,FIND("W,",Q518)),"W"," W @ 70 C")</f>
        <v>0.1 W @ 70 C</v>
      </c>
      <c r="AJ518" t="str">
        <f>SUBSTITUTE((SUBSTITUTE(T518,"ppm/°C","")),"/ "," to ")</f>
        <v>-100 to +600</v>
      </c>
      <c r="AK518" t="str">
        <f>LEFT(V518,FIND(" ",V518)-1)</f>
        <v>0603</v>
      </c>
      <c r="AL518" t="str">
        <f>SUBSTITUTE(SUBSTITUTE(U518,"°C ~ "," to +"),"°C"," C")</f>
        <v>-55 to +155 C</v>
      </c>
      <c r="AM518" s="2" t="str">
        <f t="shared" ref="AM518:AM581" si="98">IF(AD518&gt;9999999,AD518/1000000&amp;"6",IF(AD518&gt;999999,AD518/100000&amp;"5",IF(AD518&gt;99999,AD518/10000&amp;"4",IF(AD518&gt;9999,AD518/1000&amp;"3",IF(AD518&gt;999,AD518/100&amp;"2",IF(AD518&gt;99,AD518/10&amp;"1",IF(AD518&gt;=10,AD518/1&amp;"0",LEFT(SUBSTITUTE(TEXT(AD518,"0.000"),".","R"),3))))))))</f>
        <v>2R2</v>
      </c>
      <c r="AN518" t="str">
        <f>IF(AC518="1GN","Grade 1","Grade 0")</f>
        <v>Grade 0</v>
      </c>
      <c r="AO518" s="2" t="str">
        <f t="shared" ref="AO518:AO581" si="99">IF(AD518&gt;9999999,AD518/100000&amp;"5",IF(AD518&gt;999999,AD518/10000&amp;"4",IF(AD518&gt;99999,AD518/1000&amp;"3",IF(AD518&gt;9999,AD518/100&amp;"2",IF(AD518&gt;999,AD518/10&amp;"1",IF(AD518&gt;99,AD518/1&amp;"R",IF(AD518&gt;=10,AD518/1&amp;"R0",LEFT(SUBSTITUTE(TEXT(AD518,"0.000"),".","R"),4))))))))</f>
        <v>2R20</v>
      </c>
      <c r="AQ518" t="s">
        <v>5289</v>
      </c>
      <c r="AR518" t="str">
        <f t="shared" si="95"/>
        <v>ERJ3GEYJ2R2V</v>
      </c>
    </row>
    <row r="519" spans="1:44" x14ac:dyDescent="0.3">
      <c r="A519" t="s">
        <v>1758</v>
      </c>
      <c r="B519" t="s">
        <v>1718</v>
      </c>
      <c r="C519" t="s">
        <v>1759</v>
      </c>
      <c r="D519" t="s">
        <v>1760</v>
      </c>
      <c r="E519" t="s">
        <v>32</v>
      </c>
      <c r="F519" t="s">
        <v>32</v>
      </c>
      <c r="G519" t="s">
        <v>1761</v>
      </c>
      <c r="H519">
        <v>4</v>
      </c>
      <c r="I519">
        <v>0.1</v>
      </c>
      <c r="J519">
        <v>0</v>
      </c>
      <c r="K519">
        <v>1</v>
      </c>
      <c r="L519" t="s">
        <v>34</v>
      </c>
      <c r="M519" t="s">
        <v>1722</v>
      </c>
      <c r="N519" t="s">
        <v>36</v>
      </c>
      <c r="O519" t="s">
        <v>84</v>
      </c>
      <c r="P519" t="s">
        <v>38</v>
      </c>
      <c r="Q519" t="s">
        <v>1187</v>
      </c>
      <c r="R519" t="s">
        <v>40</v>
      </c>
      <c r="S519" t="s">
        <v>634</v>
      </c>
      <c r="T519" t="s">
        <v>42</v>
      </c>
      <c r="U519" t="s">
        <v>1188</v>
      </c>
      <c r="V519" t="s">
        <v>1723</v>
      </c>
      <c r="W519">
        <v>603</v>
      </c>
      <c r="X519" t="s">
        <v>636</v>
      </c>
      <c r="Y519" t="s">
        <v>1724</v>
      </c>
      <c r="Z519" t="s">
        <v>1725</v>
      </c>
      <c r="AA519">
        <v>2</v>
      </c>
      <c r="AB519" t="s">
        <v>41</v>
      </c>
      <c r="AC519" t="str">
        <f t="shared" si="93"/>
        <v>3GE</v>
      </c>
      <c r="AD519" s="3">
        <f t="shared" si="97"/>
        <v>2.4</v>
      </c>
      <c r="AE519" s="3" t="str">
        <f t="shared" si="96"/>
        <v>2.40 R</v>
      </c>
      <c r="AF519" t="str">
        <f>SUBSTITUTE(SUBSTITUTE(P519,"±",""),"%"," %")</f>
        <v>5 %</v>
      </c>
      <c r="AG519" t="str">
        <f t="shared" si="94"/>
        <v>0.5 V</v>
      </c>
      <c r="AI519" t="str">
        <f>SUBSTITUTE(LEFT(Q519,FIND("W,",Q519)),"W"," W @ 70 C")</f>
        <v>0.1 W @ 70 C</v>
      </c>
      <c r="AJ519" t="str">
        <f>SUBSTITUTE((SUBSTITUTE(T519,"ppm/°C","")),"/ "," to ")</f>
        <v>-100 to +600</v>
      </c>
      <c r="AK519" t="str">
        <f>LEFT(V519,FIND(" ",V519)-1)</f>
        <v>0603</v>
      </c>
      <c r="AL519" t="str">
        <f>SUBSTITUTE(SUBSTITUTE(U519,"°C ~ "," to +"),"°C"," C")</f>
        <v>-55 to +155 C</v>
      </c>
      <c r="AM519" s="2" t="str">
        <f t="shared" si="98"/>
        <v>2R4</v>
      </c>
      <c r="AN519" t="str">
        <f>IF(AC519="1GN","Grade 1","Grade 0")</f>
        <v>Grade 0</v>
      </c>
      <c r="AO519" s="2" t="str">
        <f t="shared" si="99"/>
        <v>2R40</v>
      </c>
      <c r="AQ519" t="s">
        <v>5289</v>
      </c>
      <c r="AR519" t="str">
        <f t="shared" si="95"/>
        <v>ERJ3GEYJ2R4V</v>
      </c>
    </row>
    <row r="520" spans="1:44" x14ac:dyDescent="0.3">
      <c r="A520" t="s">
        <v>1762</v>
      </c>
      <c r="B520" t="s">
        <v>1718</v>
      </c>
      <c r="C520" t="s">
        <v>1763</v>
      </c>
      <c r="D520" t="s">
        <v>1764</v>
      </c>
      <c r="E520" t="s">
        <v>32</v>
      </c>
      <c r="F520" t="s">
        <v>32</v>
      </c>
      <c r="G520" t="s">
        <v>1765</v>
      </c>
      <c r="H520">
        <v>60</v>
      </c>
      <c r="I520">
        <v>0.1</v>
      </c>
      <c r="J520">
        <v>0</v>
      </c>
      <c r="K520">
        <v>1</v>
      </c>
      <c r="L520" t="s">
        <v>34</v>
      </c>
      <c r="M520" t="s">
        <v>1722</v>
      </c>
      <c r="N520" t="s">
        <v>36</v>
      </c>
      <c r="O520" t="s">
        <v>88</v>
      </c>
      <c r="P520" t="s">
        <v>38</v>
      </c>
      <c r="Q520" t="s">
        <v>1187</v>
      </c>
      <c r="R520" t="s">
        <v>40</v>
      </c>
      <c r="S520" t="s">
        <v>634</v>
      </c>
      <c r="T520" t="s">
        <v>42</v>
      </c>
      <c r="U520" t="s">
        <v>1188</v>
      </c>
      <c r="V520" t="s">
        <v>1723</v>
      </c>
      <c r="W520">
        <v>603</v>
      </c>
      <c r="X520" t="s">
        <v>636</v>
      </c>
      <c r="Y520" t="s">
        <v>1724</v>
      </c>
      <c r="Z520" t="s">
        <v>1725</v>
      </c>
      <c r="AA520">
        <v>2</v>
      </c>
      <c r="AB520" t="s">
        <v>41</v>
      </c>
      <c r="AC520" t="str">
        <f t="shared" si="93"/>
        <v>3GE</v>
      </c>
      <c r="AD520" s="3">
        <f t="shared" si="97"/>
        <v>2.7</v>
      </c>
      <c r="AE520" s="3" t="str">
        <f t="shared" si="96"/>
        <v>2.70 R</v>
      </c>
      <c r="AF520" t="str">
        <f>SUBSTITUTE(SUBSTITUTE(P520,"±",""),"%"," %")</f>
        <v>5 %</v>
      </c>
      <c r="AG520" t="str">
        <f t="shared" si="94"/>
        <v>0.5 V</v>
      </c>
      <c r="AI520" t="str">
        <f>SUBSTITUTE(LEFT(Q520,FIND("W,",Q520)),"W"," W @ 70 C")</f>
        <v>0.1 W @ 70 C</v>
      </c>
      <c r="AJ520" t="str">
        <f>SUBSTITUTE((SUBSTITUTE(T520,"ppm/°C","")),"/ "," to ")</f>
        <v>-100 to +600</v>
      </c>
      <c r="AK520" t="str">
        <f>LEFT(V520,FIND(" ",V520)-1)</f>
        <v>0603</v>
      </c>
      <c r="AL520" t="str">
        <f>SUBSTITUTE(SUBSTITUTE(U520,"°C ~ "," to +"),"°C"," C")</f>
        <v>-55 to +155 C</v>
      </c>
      <c r="AM520" s="2" t="str">
        <f t="shared" si="98"/>
        <v>2R7</v>
      </c>
      <c r="AN520" t="str">
        <f>IF(AC520="1GN","Grade 1","Grade 0")</f>
        <v>Grade 0</v>
      </c>
      <c r="AO520" s="2" t="str">
        <f t="shared" si="99"/>
        <v>2R70</v>
      </c>
      <c r="AQ520" t="s">
        <v>5289</v>
      </c>
      <c r="AR520" t="str">
        <f t="shared" si="95"/>
        <v>ERJ3GEYJ2R7V</v>
      </c>
    </row>
    <row r="521" spans="1:44" x14ac:dyDescent="0.3">
      <c r="A521" t="s">
        <v>1766</v>
      </c>
      <c r="B521" t="s">
        <v>1718</v>
      </c>
      <c r="C521" t="s">
        <v>1767</v>
      </c>
      <c r="D521" t="s">
        <v>1768</v>
      </c>
      <c r="E521" t="s">
        <v>32</v>
      </c>
      <c r="F521" t="s">
        <v>32</v>
      </c>
      <c r="G521" t="s">
        <v>1769</v>
      </c>
      <c r="H521" s="1">
        <v>58185</v>
      </c>
      <c r="I521">
        <v>0.1</v>
      </c>
      <c r="J521">
        <v>0</v>
      </c>
      <c r="K521">
        <v>1</v>
      </c>
      <c r="L521" t="s">
        <v>34</v>
      </c>
      <c r="M521" t="s">
        <v>1722</v>
      </c>
      <c r="N521" t="s">
        <v>36</v>
      </c>
      <c r="O521" t="s">
        <v>92</v>
      </c>
      <c r="P521" t="s">
        <v>38</v>
      </c>
      <c r="Q521" t="s">
        <v>1187</v>
      </c>
      <c r="R521" t="s">
        <v>40</v>
      </c>
      <c r="S521" t="s">
        <v>634</v>
      </c>
      <c r="T521" t="s">
        <v>42</v>
      </c>
      <c r="U521" t="s">
        <v>1188</v>
      </c>
      <c r="V521" t="s">
        <v>1723</v>
      </c>
      <c r="W521">
        <v>603</v>
      </c>
      <c r="X521" t="s">
        <v>636</v>
      </c>
      <c r="Y521" t="s">
        <v>1724</v>
      </c>
      <c r="Z521" t="s">
        <v>1725</v>
      </c>
      <c r="AA521">
        <v>2</v>
      </c>
      <c r="AB521" t="s">
        <v>41</v>
      </c>
      <c r="AC521" t="str">
        <f t="shared" si="93"/>
        <v>3GE</v>
      </c>
      <c r="AD521" s="3">
        <f t="shared" si="97"/>
        <v>3</v>
      </c>
      <c r="AE521" s="3" t="str">
        <f t="shared" si="96"/>
        <v>3.00 R</v>
      </c>
      <c r="AF521" t="str">
        <f>SUBSTITUTE(SUBSTITUTE(P521,"±",""),"%"," %")</f>
        <v>5 %</v>
      </c>
      <c r="AG521" t="str">
        <f t="shared" si="94"/>
        <v>0.5 V</v>
      </c>
      <c r="AI521" t="str">
        <f>SUBSTITUTE(LEFT(Q521,FIND("W,",Q521)),"W"," W @ 70 C")</f>
        <v>0.1 W @ 70 C</v>
      </c>
      <c r="AJ521" t="str">
        <f>SUBSTITUTE((SUBSTITUTE(T521,"ppm/°C","")),"/ "," to ")</f>
        <v>-100 to +600</v>
      </c>
      <c r="AK521" t="str">
        <f>LEFT(V521,FIND(" ",V521)-1)</f>
        <v>0603</v>
      </c>
      <c r="AL521" t="str">
        <f>SUBSTITUTE(SUBSTITUTE(U521,"°C ~ "," to +"),"°C"," C")</f>
        <v>-55 to +155 C</v>
      </c>
      <c r="AM521" s="2" t="str">
        <f t="shared" si="98"/>
        <v>3R0</v>
      </c>
      <c r="AN521" t="str">
        <f>IF(AC521="1GN","Grade 1","Grade 0")</f>
        <v>Grade 0</v>
      </c>
      <c r="AO521" s="2" t="str">
        <f t="shared" si="99"/>
        <v>3R00</v>
      </c>
      <c r="AQ521" t="s">
        <v>5289</v>
      </c>
      <c r="AR521" t="str">
        <f t="shared" si="95"/>
        <v>ERJ3GEYJ3R0V</v>
      </c>
    </row>
    <row r="522" spans="1:44" x14ac:dyDescent="0.3">
      <c r="A522" t="s">
        <v>1770</v>
      </c>
      <c r="B522" t="s">
        <v>1718</v>
      </c>
      <c r="C522" t="s">
        <v>1771</v>
      </c>
      <c r="D522" t="s">
        <v>1772</v>
      </c>
      <c r="E522" t="s">
        <v>32</v>
      </c>
      <c r="F522" t="s">
        <v>32</v>
      </c>
      <c r="G522" t="s">
        <v>1773</v>
      </c>
      <c r="H522" s="1">
        <v>48393</v>
      </c>
      <c r="I522">
        <v>0.1</v>
      </c>
      <c r="J522">
        <v>0</v>
      </c>
      <c r="K522">
        <v>1</v>
      </c>
      <c r="L522" t="s">
        <v>34</v>
      </c>
      <c r="M522" t="s">
        <v>1722</v>
      </c>
      <c r="N522" t="s">
        <v>36</v>
      </c>
      <c r="O522" t="s">
        <v>96</v>
      </c>
      <c r="P522" t="s">
        <v>38</v>
      </c>
      <c r="Q522" t="s">
        <v>1187</v>
      </c>
      <c r="R522" t="s">
        <v>40</v>
      </c>
      <c r="S522" t="s">
        <v>634</v>
      </c>
      <c r="T522" t="s">
        <v>42</v>
      </c>
      <c r="U522" t="s">
        <v>1188</v>
      </c>
      <c r="V522" t="s">
        <v>1723</v>
      </c>
      <c r="W522">
        <v>603</v>
      </c>
      <c r="X522" t="s">
        <v>636</v>
      </c>
      <c r="Y522" t="s">
        <v>1724</v>
      </c>
      <c r="Z522" t="s">
        <v>1725</v>
      </c>
      <c r="AA522">
        <v>2</v>
      </c>
      <c r="AB522" t="s">
        <v>41</v>
      </c>
      <c r="AC522" t="str">
        <f t="shared" si="93"/>
        <v>3GE</v>
      </c>
      <c r="AD522" s="3">
        <f t="shared" si="97"/>
        <v>3.3</v>
      </c>
      <c r="AE522" s="3" t="str">
        <f t="shared" si="96"/>
        <v>3.30 R</v>
      </c>
      <c r="AF522" t="str">
        <f>SUBSTITUTE(SUBSTITUTE(P522,"±",""),"%"," %")</f>
        <v>5 %</v>
      </c>
      <c r="AG522" t="str">
        <f t="shared" si="94"/>
        <v>0.6 V</v>
      </c>
      <c r="AI522" t="str">
        <f>SUBSTITUTE(LEFT(Q522,FIND("W,",Q522)),"W"," W @ 70 C")</f>
        <v>0.1 W @ 70 C</v>
      </c>
      <c r="AJ522" t="str">
        <f>SUBSTITUTE((SUBSTITUTE(T522,"ppm/°C","")),"/ "," to ")</f>
        <v>-100 to +600</v>
      </c>
      <c r="AK522" t="str">
        <f>LEFT(V522,FIND(" ",V522)-1)</f>
        <v>0603</v>
      </c>
      <c r="AL522" t="str">
        <f>SUBSTITUTE(SUBSTITUTE(U522,"°C ~ "," to +"),"°C"," C")</f>
        <v>-55 to +155 C</v>
      </c>
      <c r="AM522" s="2" t="str">
        <f t="shared" si="98"/>
        <v>3R3</v>
      </c>
      <c r="AN522" t="str">
        <f>IF(AC522="1GN","Grade 1","Grade 0")</f>
        <v>Grade 0</v>
      </c>
      <c r="AO522" s="2" t="str">
        <f t="shared" si="99"/>
        <v>3R30</v>
      </c>
      <c r="AQ522" t="s">
        <v>5289</v>
      </c>
      <c r="AR522" t="str">
        <f t="shared" si="95"/>
        <v>ERJ3GEYJ3R3V</v>
      </c>
    </row>
    <row r="523" spans="1:44" x14ac:dyDescent="0.3">
      <c r="A523" t="s">
        <v>1774</v>
      </c>
      <c r="B523" t="s">
        <v>1718</v>
      </c>
      <c r="C523" t="s">
        <v>1775</v>
      </c>
      <c r="D523" t="s">
        <v>1776</v>
      </c>
      <c r="E523" t="s">
        <v>32</v>
      </c>
      <c r="F523" t="s">
        <v>32</v>
      </c>
      <c r="G523" t="s">
        <v>1777</v>
      </c>
      <c r="H523" s="1">
        <v>50073</v>
      </c>
      <c r="I523">
        <v>0.1</v>
      </c>
      <c r="J523">
        <v>0</v>
      </c>
      <c r="K523">
        <v>1</v>
      </c>
      <c r="L523" t="s">
        <v>34</v>
      </c>
      <c r="M523" t="s">
        <v>1722</v>
      </c>
      <c r="N523" t="s">
        <v>36</v>
      </c>
      <c r="O523" t="s">
        <v>100</v>
      </c>
      <c r="P523" t="s">
        <v>38</v>
      </c>
      <c r="Q523" t="s">
        <v>1187</v>
      </c>
      <c r="R523" t="s">
        <v>40</v>
      </c>
      <c r="S523" t="s">
        <v>634</v>
      </c>
      <c r="T523" t="s">
        <v>42</v>
      </c>
      <c r="U523" t="s">
        <v>1188</v>
      </c>
      <c r="V523" t="s">
        <v>1723</v>
      </c>
      <c r="W523">
        <v>603</v>
      </c>
      <c r="X523" t="s">
        <v>636</v>
      </c>
      <c r="Y523" t="s">
        <v>1724</v>
      </c>
      <c r="Z523" t="s">
        <v>1725</v>
      </c>
      <c r="AA523">
        <v>2</v>
      </c>
      <c r="AB523" t="s">
        <v>41</v>
      </c>
      <c r="AC523" t="str">
        <f t="shared" ref="AC523:AC586" si="100">MID(D523,5,3)</f>
        <v>3GE</v>
      </c>
      <c r="AD523" s="3">
        <f t="shared" si="97"/>
        <v>3.6</v>
      </c>
      <c r="AE523" s="3" t="str">
        <f t="shared" si="96"/>
        <v>3.60 R</v>
      </c>
      <c r="AF523" t="str">
        <f>SUBSTITUTE(SUBSTITUTE(P523,"±",""),"%"," %")</f>
        <v>5 %</v>
      </c>
      <c r="AG523" t="str">
        <f t="shared" si="94"/>
        <v>0.6 V</v>
      </c>
      <c r="AI523" t="str">
        <f>SUBSTITUTE(LEFT(Q523,FIND("W,",Q523)),"W"," W @ 70 C")</f>
        <v>0.1 W @ 70 C</v>
      </c>
      <c r="AJ523" t="str">
        <f>SUBSTITUTE((SUBSTITUTE(T523,"ppm/°C","")),"/ "," to ")</f>
        <v>-100 to +600</v>
      </c>
      <c r="AK523" t="str">
        <f>LEFT(V523,FIND(" ",V523)-1)</f>
        <v>0603</v>
      </c>
      <c r="AL523" t="str">
        <f>SUBSTITUTE(SUBSTITUTE(U523,"°C ~ "," to +"),"°C"," C")</f>
        <v>-55 to +155 C</v>
      </c>
      <c r="AM523" s="2" t="str">
        <f t="shared" si="98"/>
        <v>3R6</v>
      </c>
      <c r="AN523" t="str">
        <f>IF(AC523="1GN","Grade 1","Grade 0")</f>
        <v>Grade 0</v>
      </c>
      <c r="AO523" s="2" t="str">
        <f t="shared" si="99"/>
        <v>3R60</v>
      </c>
      <c r="AQ523" t="s">
        <v>5289</v>
      </c>
      <c r="AR523" t="str">
        <f t="shared" si="95"/>
        <v>ERJ3GEYJ3R6V</v>
      </c>
    </row>
    <row r="524" spans="1:44" x14ac:dyDescent="0.3">
      <c r="A524" t="s">
        <v>1778</v>
      </c>
      <c r="B524" t="s">
        <v>1718</v>
      </c>
      <c r="C524" t="s">
        <v>1779</v>
      </c>
      <c r="D524" t="s">
        <v>1780</v>
      </c>
      <c r="E524" t="s">
        <v>32</v>
      </c>
      <c r="F524" t="s">
        <v>32</v>
      </c>
      <c r="G524" t="s">
        <v>1781</v>
      </c>
      <c r="H524" s="1">
        <v>2702</v>
      </c>
      <c r="I524">
        <v>0.1</v>
      </c>
      <c r="J524">
        <v>0</v>
      </c>
      <c r="K524">
        <v>1</v>
      </c>
      <c r="L524" t="s">
        <v>34</v>
      </c>
      <c r="M524" t="s">
        <v>1722</v>
      </c>
      <c r="N524" t="s">
        <v>36</v>
      </c>
      <c r="O524" t="s">
        <v>104</v>
      </c>
      <c r="P524" t="s">
        <v>38</v>
      </c>
      <c r="Q524" t="s">
        <v>1187</v>
      </c>
      <c r="R524" t="s">
        <v>40</v>
      </c>
      <c r="S524" t="s">
        <v>634</v>
      </c>
      <c r="T524" t="s">
        <v>42</v>
      </c>
      <c r="U524" t="s">
        <v>1188</v>
      </c>
      <c r="V524" t="s">
        <v>1723</v>
      </c>
      <c r="W524">
        <v>603</v>
      </c>
      <c r="X524" t="s">
        <v>636</v>
      </c>
      <c r="Y524" t="s">
        <v>1724</v>
      </c>
      <c r="Z524" t="s">
        <v>1725</v>
      </c>
      <c r="AA524">
        <v>2</v>
      </c>
      <c r="AB524" t="s">
        <v>41</v>
      </c>
      <c r="AC524" t="str">
        <f t="shared" si="100"/>
        <v>3GE</v>
      </c>
      <c r="AD524" s="3">
        <f t="shared" si="97"/>
        <v>3.9</v>
      </c>
      <c r="AE524" s="3" t="str">
        <f t="shared" si="96"/>
        <v>3.90 R</v>
      </c>
      <c r="AF524" t="str">
        <f>SUBSTITUTE(SUBSTITUTE(P524,"±",""),"%"," %")</f>
        <v>5 %</v>
      </c>
      <c r="AG524" t="str">
        <f t="shared" si="94"/>
        <v>0.6 V</v>
      </c>
      <c r="AI524" t="str">
        <f>SUBSTITUTE(LEFT(Q524,FIND("W,",Q524)),"W"," W @ 70 C")</f>
        <v>0.1 W @ 70 C</v>
      </c>
      <c r="AJ524" t="str">
        <f>SUBSTITUTE((SUBSTITUTE(T524,"ppm/°C","")),"/ "," to ")</f>
        <v>-100 to +600</v>
      </c>
      <c r="AK524" t="str">
        <f>LEFT(V524,FIND(" ",V524)-1)</f>
        <v>0603</v>
      </c>
      <c r="AL524" t="str">
        <f>SUBSTITUTE(SUBSTITUTE(U524,"°C ~ "," to +"),"°C"," C")</f>
        <v>-55 to +155 C</v>
      </c>
      <c r="AM524" s="2" t="str">
        <f t="shared" si="98"/>
        <v>3R9</v>
      </c>
      <c r="AN524" t="str">
        <f>IF(AC524="1GN","Grade 1","Grade 0")</f>
        <v>Grade 0</v>
      </c>
      <c r="AO524" s="2" t="str">
        <f t="shared" si="99"/>
        <v>3R90</v>
      </c>
      <c r="AQ524" t="s">
        <v>5289</v>
      </c>
      <c r="AR524" t="str">
        <f t="shared" si="95"/>
        <v>ERJ3GEYJ3R9V</v>
      </c>
    </row>
    <row r="525" spans="1:44" x14ac:dyDescent="0.3">
      <c r="A525" t="s">
        <v>1782</v>
      </c>
      <c r="B525" t="s">
        <v>1718</v>
      </c>
      <c r="C525" t="s">
        <v>1783</v>
      </c>
      <c r="D525" t="s">
        <v>1784</v>
      </c>
      <c r="E525" t="s">
        <v>32</v>
      </c>
      <c r="F525" t="s">
        <v>32</v>
      </c>
      <c r="G525" t="s">
        <v>1785</v>
      </c>
      <c r="H525">
        <v>30</v>
      </c>
      <c r="I525">
        <v>0.1</v>
      </c>
      <c r="J525">
        <v>0</v>
      </c>
      <c r="K525">
        <v>1</v>
      </c>
      <c r="L525" t="s">
        <v>34</v>
      </c>
      <c r="M525" t="s">
        <v>1722</v>
      </c>
      <c r="N525" t="s">
        <v>36</v>
      </c>
      <c r="O525" t="s">
        <v>108</v>
      </c>
      <c r="P525" t="s">
        <v>38</v>
      </c>
      <c r="Q525" t="s">
        <v>1187</v>
      </c>
      <c r="R525" t="s">
        <v>40</v>
      </c>
      <c r="S525" t="s">
        <v>634</v>
      </c>
      <c r="T525" t="s">
        <v>42</v>
      </c>
      <c r="U525" t="s">
        <v>1188</v>
      </c>
      <c r="V525" t="s">
        <v>1723</v>
      </c>
      <c r="W525">
        <v>603</v>
      </c>
      <c r="X525" t="s">
        <v>636</v>
      </c>
      <c r="Y525" t="s">
        <v>1724</v>
      </c>
      <c r="Z525" t="s">
        <v>1725</v>
      </c>
      <c r="AA525">
        <v>2</v>
      </c>
      <c r="AB525" t="s">
        <v>41</v>
      </c>
      <c r="AC525" t="str">
        <f t="shared" si="100"/>
        <v>3GE</v>
      </c>
      <c r="AD525" s="3">
        <f t="shared" si="97"/>
        <v>4.3</v>
      </c>
      <c r="AE525" s="3" t="str">
        <f t="shared" si="96"/>
        <v>4.30 R</v>
      </c>
      <c r="AF525" t="str">
        <f>SUBSTITUTE(SUBSTITUTE(P525,"±",""),"%"," %")</f>
        <v>5 %</v>
      </c>
      <c r="AG525" t="str">
        <f t="shared" si="94"/>
        <v>0.7 V</v>
      </c>
      <c r="AI525" t="str">
        <f>SUBSTITUTE(LEFT(Q525,FIND("W,",Q525)),"W"," W @ 70 C")</f>
        <v>0.1 W @ 70 C</v>
      </c>
      <c r="AJ525" t="str">
        <f>SUBSTITUTE((SUBSTITUTE(T525,"ppm/°C","")),"/ "," to ")</f>
        <v>-100 to +600</v>
      </c>
      <c r="AK525" t="str">
        <f>LEFT(V525,FIND(" ",V525)-1)</f>
        <v>0603</v>
      </c>
      <c r="AL525" t="str">
        <f>SUBSTITUTE(SUBSTITUTE(U525,"°C ~ "," to +"),"°C"," C")</f>
        <v>-55 to +155 C</v>
      </c>
      <c r="AM525" s="2" t="str">
        <f t="shared" si="98"/>
        <v>4R3</v>
      </c>
      <c r="AN525" t="str">
        <f>IF(AC525="1GN","Grade 1","Grade 0")</f>
        <v>Grade 0</v>
      </c>
      <c r="AO525" s="2" t="str">
        <f t="shared" si="99"/>
        <v>4R30</v>
      </c>
      <c r="AQ525" t="s">
        <v>5289</v>
      </c>
      <c r="AR525" t="str">
        <f t="shared" si="95"/>
        <v>ERJ3GEYJ4R3V</v>
      </c>
    </row>
    <row r="526" spans="1:44" x14ac:dyDescent="0.3">
      <c r="A526" t="s">
        <v>1786</v>
      </c>
      <c r="B526" t="s">
        <v>1718</v>
      </c>
      <c r="C526" t="s">
        <v>1787</v>
      </c>
      <c r="D526" t="s">
        <v>1788</v>
      </c>
      <c r="E526" t="s">
        <v>32</v>
      </c>
      <c r="F526" t="s">
        <v>32</v>
      </c>
      <c r="G526" t="s">
        <v>1789</v>
      </c>
      <c r="H526">
        <v>10</v>
      </c>
      <c r="I526">
        <v>0.1</v>
      </c>
      <c r="J526">
        <v>0</v>
      </c>
      <c r="K526">
        <v>1</v>
      </c>
      <c r="L526" t="s">
        <v>34</v>
      </c>
      <c r="M526" t="s">
        <v>1722</v>
      </c>
      <c r="N526" t="s">
        <v>36</v>
      </c>
      <c r="O526" t="s">
        <v>113</v>
      </c>
      <c r="P526" t="s">
        <v>38</v>
      </c>
      <c r="Q526" t="s">
        <v>1187</v>
      </c>
      <c r="R526" t="s">
        <v>40</v>
      </c>
      <c r="S526" t="s">
        <v>634</v>
      </c>
      <c r="T526" t="s">
        <v>42</v>
      </c>
      <c r="U526" t="s">
        <v>1188</v>
      </c>
      <c r="V526" t="s">
        <v>1723</v>
      </c>
      <c r="W526">
        <v>603</v>
      </c>
      <c r="X526" t="s">
        <v>636</v>
      </c>
      <c r="Y526" t="s">
        <v>1724</v>
      </c>
      <c r="Z526" t="s">
        <v>1725</v>
      </c>
      <c r="AA526">
        <v>2</v>
      </c>
      <c r="AB526" t="s">
        <v>41</v>
      </c>
      <c r="AC526" t="str">
        <f t="shared" si="100"/>
        <v>3GE</v>
      </c>
      <c r="AD526" s="3">
        <f t="shared" si="97"/>
        <v>4.7</v>
      </c>
      <c r="AE526" s="3" t="str">
        <f t="shared" si="96"/>
        <v>4.70 R</v>
      </c>
      <c r="AF526" t="str">
        <f>SUBSTITUTE(SUBSTITUTE(P526,"±",""),"%"," %")</f>
        <v>5 %</v>
      </c>
      <c r="AG526" t="str">
        <f t="shared" si="94"/>
        <v>0.7 V</v>
      </c>
      <c r="AI526" t="str">
        <f>SUBSTITUTE(LEFT(Q526,FIND("W,",Q526)),"W"," W @ 70 C")</f>
        <v>0.1 W @ 70 C</v>
      </c>
      <c r="AJ526" t="str">
        <f>SUBSTITUTE((SUBSTITUTE(T526,"ppm/°C","")),"/ "," to ")</f>
        <v>-100 to +600</v>
      </c>
      <c r="AK526" t="str">
        <f>LEFT(V526,FIND(" ",V526)-1)</f>
        <v>0603</v>
      </c>
      <c r="AL526" t="str">
        <f>SUBSTITUTE(SUBSTITUTE(U526,"°C ~ "," to +"),"°C"," C")</f>
        <v>-55 to +155 C</v>
      </c>
      <c r="AM526" s="2" t="str">
        <f t="shared" si="98"/>
        <v>4R7</v>
      </c>
      <c r="AN526" t="str">
        <f>IF(AC526="1GN","Grade 1","Grade 0")</f>
        <v>Grade 0</v>
      </c>
      <c r="AO526" s="2" t="str">
        <f t="shared" si="99"/>
        <v>4R70</v>
      </c>
      <c r="AQ526" t="s">
        <v>5289</v>
      </c>
      <c r="AR526" t="str">
        <f t="shared" si="95"/>
        <v>ERJ3GEYJ4R7V</v>
      </c>
    </row>
    <row r="527" spans="1:44" x14ac:dyDescent="0.3">
      <c r="A527" t="s">
        <v>1790</v>
      </c>
      <c r="B527" t="s">
        <v>1718</v>
      </c>
      <c r="C527" t="s">
        <v>1791</v>
      </c>
      <c r="D527" t="s">
        <v>1792</v>
      </c>
      <c r="E527" t="s">
        <v>32</v>
      </c>
      <c r="F527" t="s">
        <v>32</v>
      </c>
      <c r="G527" t="s">
        <v>1793</v>
      </c>
      <c r="H527" s="1">
        <v>104350</v>
      </c>
      <c r="I527">
        <v>0.1</v>
      </c>
      <c r="J527">
        <v>0</v>
      </c>
      <c r="K527">
        <v>1</v>
      </c>
      <c r="L527" t="s">
        <v>34</v>
      </c>
      <c r="M527" t="s">
        <v>1722</v>
      </c>
      <c r="N527" t="s">
        <v>36</v>
      </c>
      <c r="O527" t="s">
        <v>117</v>
      </c>
      <c r="P527" t="s">
        <v>38</v>
      </c>
      <c r="Q527" t="s">
        <v>1187</v>
      </c>
      <c r="R527" t="s">
        <v>40</v>
      </c>
      <c r="S527" t="s">
        <v>634</v>
      </c>
      <c r="T527" t="s">
        <v>42</v>
      </c>
      <c r="U527" t="s">
        <v>1188</v>
      </c>
      <c r="V527" t="s">
        <v>1723</v>
      </c>
      <c r="W527">
        <v>603</v>
      </c>
      <c r="X527" t="s">
        <v>636</v>
      </c>
      <c r="Y527" t="s">
        <v>1724</v>
      </c>
      <c r="Z527" t="s">
        <v>1725</v>
      </c>
      <c r="AA527">
        <v>2</v>
      </c>
      <c r="AB527" t="s">
        <v>41</v>
      </c>
      <c r="AC527" t="str">
        <f t="shared" si="100"/>
        <v>3GE</v>
      </c>
      <c r="AD527" s="3">
        <f t="shared" si="97"/>
        <v>5.0999999999999996</v>
      </c>
      <c r="AE527" s="3" t="str">
        <f t="shared" si="96"/>
        <v>5.10 R</v>
      </c>
      <c r="AF527" t="str">
        <f>SUBSTITUTE(SUBSTITUTE(P527,"±",""),"%"," %")</f>
        <v>5 %</v>
      </c>
      <c r="AG527" t="str">
        <f t="shared" si="94"/>
        <v>0.7 V</v>
      </c>
      <c r="AI527" t="str">
        <f>SUBSTITUTE(LEFT(Q527,FIND("W,",Q527)),"W"," W @ 70 C")</f>
        <v>0.1 W @ 70 C</v>
      </c>
      <c r="AJ527" t="str">
        <f>SUBSTITUTE((SUBSTITUTE(T527,"ppm/°C","")),"/ "," to ")</f>
        <v>-100 to +600</v>
      </c>
      <c r="AK527" t="str">
        <f>LEFT(V527,FIND(" ",V527)-1)</f>
        <v>0603</v>
      </c>
      <c r="AL527" t="str">
        <f>SUBSTITUTE(SUBSTITUTE(U527,"°C ~ "," to +"),"°C"," C")</f>
        <v>-55 to +155 C</v>
      </c>
      <c r="AM527" s="2" t="str">
        <f t="shared" si="98"/>
        <v>5R1</v>
      </c>
      <c r="AN527" t="str">
        <f>IF(AC527="1GN","Grade 1","Grade 0")</f>
        <v>Grade 0</v>
      </c>
      <c r="AO527" s="2" t="str">
        <f t="shared" si="99"/>
        <v>5R10</v>
      </c>
      <c r="AQ527" t="s">
        <v>5289</v>
      </c>
      <c r="AR527" t="str">
        <f t="shared" si="95"/>
        <v>ERJ3GEYJ5R1V</v>
      </c>
    </row>
    <row r="528" spans="1:44" x14ac:dyDescent="0.3">
      <c r="A528" t="s">
        <v>1794</v>
      </c>
      <c r="B528" t="s">
        <v>1718</v>
      </c>
      <c r="C528" t="s">
        <v>1795</v>
      </c>
      <c r="D528" t="s">
        <v>1796</v>
      </c>
      <c r="E528" t="s">
        <v>32</v>
      </c>
      <c r="F528" t="s">
        <v>32</v>
      </c>
      <c r="G528" t="s">
        <v>1797</v>
      </c>
      <c r="H528" s="1">
        <v>158538</v>
      </c>
      <c r="I528">
        <v>0.1</v>
      </c>
      <c r="J528">
        <v>0</v>
      </c>
      <c r="K528">
        <v>1</v>
      </c>
      <c r="L528" t="s">
        <v>34</v>
      </c>
      <c r="M528" t="s">
        <v>1722</v>
      </c>
      <c r="N528" t="s">
        <v>36</v>
      </c>
      <c r="O528" t="s">
        <v>121</v>
      </c>
      <c r="P528" t="s">
        <v>38</v>
      </c>
      <c r="Q528" t="s">
        <v>1187</v>
      </c>
      <c r="R528" t="s">
        <v>40</v>
      </c>
      <c r="S528" t="s">
        <v>634</v>
      </c>
      <c r="T528" t="s">
        <v>42</v>
      </c>
      <c r="U528" t="s">
        <v>1188</v>
      </c>
      <c r="V528" t="s">
        <v>1723</v>
      </c>
      <c r="W528">
        <v>603</v>
      </c>
      <c r="X528" t="s">
        <v>636</v>
      </c>
      <c r="Y528" t="s">
        <v>1724</v>
      </c>
      <c r="Z528" t="s">
        <v>1725</v>
      </c>
      <c r="AA528">
        <v>2</v>
      </c>
      <c r="AB528" t="s">
        <v>41</v>
      </c>
      <c r="AC528" t="str">
        <f t="shared" si="100"/>
        <v>3GE</v>
      </c>
      <c r="AD528" s="3">
        <f t="shared" si="97"/>
        <v>5.6</v>
      </c>
      <c r="AE528" s="3" t="str">
        <f t="shared" si="96"/>
        <v>5.60 R</v>
      </c>
      <c r="AF528" t="str">
        <f>SUBSTITUTE(SUBSTITUTE(P528,"±",""),"%"," %")</f>
        <v>5 %</v>
      </c>
      <c r="AG528" t="str">
        <f t="shared" si="94"/>
        <v>0.7 V</v>
      </c>
      <c r="AI528" t="str">
        <f>SUBSTITUTE(LEFT(Q528,FIND("W,",Q528)),"W"," W @ 70 C")</f>
        <v>0.1 W @ 70 C</v>
      </c>
      <c r="AJ528" t="str">
        <f>SUBSTITUTE((SUBSTITUTE(T528,"ppm/°C","")),"/ "," to ")</f>
        <v>-100 to +600</v>
      </c>
      <c r="AK528" t="str">
        <f>LEFT(V528,FIND(" ",V528)-1)</f>
        <v>0603</v>
      </c>
      <c r="AL528" t="str">
        <f>SUBSTITUTE(SUBSTITUTE(U528,"°C ~ "," to +"),"°C"," C")</f>
        <v>-55 to +155 C</v>
      </c>
      <c r="AM528" s="2" t="str">
        <f t="shared" si="98"/>
        <v>5R6</v>
      </c>
      <c r="AN528" t="str">
        <f>IF(AC528="1GN","Grade 1","Grade 0")</f>
        <v>Grade 0</v>
      </c>
      <c r="AO528" s="2" t="str">
        <f t="shared" si="99"/>
        <v>5R60</v>
      </c>
      <c r="AQ528" t="s">
        <v>5289</v>
      </c>
      <c r="AR528" t="str">
        <f t="shared" si="95"/>
        <v>ERJ3GEYJ5R6V</v>
      </c>
    </row>
    <row r="529" spans="1:44" x14ac:dyDescent="0.3">
      <c r="A529" t="s">
        <v>1798</v>
      </c>
      <c r="B529" t="s">
        <v>1718</v>
      </c>
      <c r="C529" t="s">
        <v>1799</v>
      </c>
      <c r="D529" t="s">
        <v>1800</v>
      </c>
      <c r="E529" t="s">
        <v>32</v>
      </c>
      <c r="F529" t="s">
        <v>32</v>
      </c>
      <c r="G529" t="s">
        <v>1801</v>
      </c>
      <c r="H529" s="1">
        <v>47268</v>
      </c>
      <c r="I529">
        <v>0.1</v>
      </c>
      <c r="J529">
        <v>0</v>
      </c>
      <c r="K529">
        <v>1</v>
      </c>
      <c r="L529" t="s">
        <v>34</v>
      </c>
      <c r="M529" t="s">
        <v>1722</v>
      </c>
      <c r="N529" t="s">
        <v>36</v>
      </c>
      <c r="O529" t="s">
        <v>125</v>
      </c>
      <c r="P529" t="s">
        <v>38</v>
      </c>
      <c r="Q529" t="s">
        <v>1187</v>
      </c>
      <c r="R529" t="s">
        <v>40</v>
      </c>
      <c r="S529" t="s">
        <v>634</v>
      </c>
      <c r="T529" t="s">
        <v>42</v>
      </c>
      <c r="U529" t="s">
        <v>1188</v>
      </c>
      <c r="V529" t="s">
        <v>1723</v>
      </c>
      <c r="W529">
        <v>603</v>
      </c>
      <c r="X529" t="s">
        <v>636</v>
      </c>
      <c r="Y529" t="s">
        <v>1724</v>
      </c>
      <c r="Z529" t="s">
        <v>1725</v>
      </c>
      <c r="AA529">
        <v>2</v>
      </c>
      <c r="AB529" t="s">
        <v>41</v>
      </c>
      <c r="AC529" t="str">
        <f t="shared" si="100"/>
        <v>3GE</v>
      </c>
      <c r="AD529" s="3">
        <f t="shared" si="97"/>
        <v>6.2</v>
      </c>
      <c r="AE529" s="3" t="str">
        <f t="shared" si="96"/>
        <v>6.20 R</v>
      </c>
      <c r="AF529" t="str">
        <f>SUBSTITUTE(SUBSTITUTE(P529,"±",""),"%"," %")</f>
        <v>5 %</v>
      </c>
      <c r="AG529" t="str">
        <f t="shared" si="94"/>
        <v>0.8 V</v>
      </c>
      <c r="AI529" t="str">
        <f>SUBSTITUTE(LEFT(Q529,FIND("W,",Q529)),"W"," W @ 70 C")</f>
        <v>0.1 W @ 70 C</v>
      </c>
      <c r="AJ529" t="str">
        <f>SUBSTITUTE((SUBSTITUTE(T529,"ppm/°C","")),"/ "," to ")</f>
        <v>-100 to +600</v>
      </c>
      <c r="AK529" t="str">
        <f>LEFT(V529,FIND(" ",V529)-1)</f>
        <v>0603</v>
      </c>
      <c r="AL529" t="str">
        <f>SUBSTITUTE(SUBSTITUTE(U529,"°C ~ "," to +"),"°C"," C")</f>
        <v>-55 to +155 C</v>
      </c>
      <c r="AM529" s="2" t="str">
        <f t="shared" si="98"/>
        <v>6R2</v>
      </c>
      <c r="AN529" t="str">
        <f>IF(AC529="1GN","Grade 1","Grade 0")</f>
        <v>Grade 0</v>
      </c>
      <c r="AO529" s="2" t="str">
        <f t="shared" si="99"/>
        <v>6R20</v>
      </c>
      <c r="AQ529" t="s">
        <v>5289</v>
      </c>
      <c r="AR529" t="str">
        <f t="shared" si="95"/>
        <v>ERJ3GEYJ6R2V</v>
      </c>
    </row>
    <row r="530" spans="1:44" x14ac:dyDescent="0.3">
      <c r="A530" t="s">
        <v>1802</v>
      </c>
      <c r="B530" t="s">
        <v>1718</v>
      </c>
      <c r="C530" t="s">
        <v>1803</v>
      </c>
      <c r="D530" t="s">
        <v>1804</v>
      </c>
      <c r="E530" t="s">
        <v>32</v>
      </c>
      <c r="F530" t="s">
        <v>32</v>
      </c>
      <c r="G530" t="s">
        <v>1805</v>
      </c>
      <c r="H530" s="1">
        <v>24540</v>
      </c>
      <c r="I530">
        <v>0.1</v>
      </c>
      <c r="J530">
        <v>0</v>
      </c>
      <c r="K530">
        <v>1</v>
      </c>
      <c r="L530" t="s">
        <v>34</v>
      </c>
      <c r="M530" t="s">
        <v>1722</v>
      </c>
      <c r="N530" t="s">
        <v>36</v>
      </c>
      <c r="O530" t="s">
        <v>129</v>
      </c>
      <c r="P530" t="s">
        <v>38</v>
      </c>
      <c r="Q530" t="s">
        <v>1187</v>
      </c>
      <c r="R530" t="s">
        <v>40</v>
      </c>
      <c r="S530" t="s">
        <v>634</v>
      </c>
      <c r="T530" t="s">
        <v>42</v>
      </c>
      <c r="U530" t="s">
        <v>1188</v>
      </c>
      <c r="V530" t="s">
        <v>1723</v>
      </c>
      <c r="W530">
        <v>603</v>
      </c>
      <c r="X530" t="s">
        <v>636</v>
      </c>
      <c r="Y530" t="s">
        <v>1724</v>
      </c>
      <c r="Z530" t="s">
        <v>1725</v>
      </c>
      <c r="AA530">
        <v>2</v>
      </c>
      <c r="AB530" t="s">
        <v>41</v>
      </c>
      <c r="AC530" t="str">
        <f t="shared" si="100"/>
        <v>3GE</v>
      </c>
      <c r="AD530" s="3">
        <f t="shared" si="97"/>
        <v>6.8</v>
      </c>
      <c r="AE530" s="3" t="str">
        <f t="shared" si="96"/>
        <v>6.80 R</v>
      </c>
      <c r="AF530" t="str">
        <f>SUBSTITUTE(SUBSTITUTE(P530,"±",""),"%"," %")</f>
        <v>5 %</v>
      </c>
      <c r="AG530" t="str">
        <f t="shared" si="94"/>
        <v>0.8 V</v>
      </c>
      <c r="AI530" t="str">
        <f>SUBSTITUTE(LEFT(Q530,FIND("W,",Q530)),"W"," W @ 70 C")</f>
        <v>0.1 W @ 70 C</v>
      </c>
      <c r="AJ530" t="str">
        <f>SUBSTITUTE((SUBSTITUTE(T530,"ppm/°C","")),"/ "," to ")</f>
        <v>-100 to +600</v>
      </c>
      <c r="AK530" t="str">
        <f>LEFT(V530,FIND(" ",V530)-1)</f>
        <v>0603</v>
      </c>
      <c r="AL530" t="str">
        <f>SUBSTITUTE(SUBSTITUTE(U530,"°C ~ "," to +"),"°C"," C")</f>
        <v>-55 to +155 C</v>
      </c>
      <c r="AM530" s="2" t="str">
        <f t="shared" si="98"/>
        <v>6R8</v>
      </c>
      <c r="AN530" t="str">
        <f>IF(AC530="1GN","Grade 1","Grade 0")</f>
        <v>Grade 0</v>
      </c>
      <c r="AO530" s="2" t="str">
        <f t="shared" si="99"/>
        <v>6R80</v>
      </c>
      <c r="AQ530" t="s">
        <v>5289</v>
      </c>
      <c r="AR530" t="str">
        <f t="shared" si="95"/>
        <v>ERJ3GEYJ6R8V</v>
      </c>
    </row>
    <row r="531" spans="1:44" x14ac:dyDescent="0.3">
      <c r="A531" t="s">
        <v>1806</v>
      </c>
      <c r="B531" t="s">
        <v>1718</v>
      </c>
      <c r="C531" t="s">
        <v>1807</v>
      </c>
      <c r="D531" t="s">
        <v>1808</v>
      </c>
      <c r="E531" t="s">
        <v>32</v>
      </c>
      <c r="F531" t="s">
        <v>32</v>
      </c>
      <c r="G531" t="s">
        <v>1809</v>
      </c>
      <c r="H531">
        <v>85</v>
      </c>
      <c r="I531">
        <v>0.1</v>
      </c>
      <c r="J531">
        <v>0</v>
      </c>
      <c r="K531">
        <v>1</v>
      </c>
      <c r="L531" t="s">
        <v>34</v>
      </c>
      <c r="M531" t="s">
        <v>1722</v>
      </c>
      <c r="N531" t="s">
        <v>36</v>
      </c>
      <c r="O531" t="s">
        <v>133</v>
      </c>
      <c r="P531" t="s">
        <v>38</v>
      </c>
      <c r="Q531" t="s">
        <v>1187</v>
      </c>
      <c r="R531" t="s">
        <v>40</v>
      </c>
      <c r="S531" t="s">
        <v>634</v>
      </c>
      <c r="T531" t="s">
        <v>42</v>
      </c>
      <c r="U531" t="s">
        <v>1188</v>
      </c>
      <c r="V531" t="s">
        <v>1723</v>
      </c>
      <c r="W531">
        <v>603</v>
      </c>
      <c r="X531" t="s">
        <v>636</v>
      </c>
      <c r="Y531" t="s">
        <v>1724</v>
      </c>
      <c r="Z531" t="s">
        <v>1725</v>
      </c>
      <c r="AA531">
        <v>2</v>
      </c>
      <c r="AB531" t="s">
        <v>41</v>
      </c>
      <c r="AC531" t="str">
        <f t="shared" si="100"/>
        <v>3GE</v>
      </c>
      <c r="AD531" s="3">
        <f t="shared" si="97"/>
        <v>7.5</v>
      </c>
      <c r="AE531" s="3" t="str">
        <f t="shared" si="96"/>
        <v>7.50 R</v>
      </c>
      <c r="AF531" t="str">
        <f>SUBSTITUTE(SUBSTITUTE(P531,"±",""),"%"," %")</f>
        <v>5 %</v>
      </c>
      <c r="AG531" t="str">
        <f t="shared" si="94"/>
        <v>0.9 V</v>
      </c>
      <c r="AI531" t="str">
        <f>SUBSTITUTE(LEFT(Q531,FIND("W,",Q531)),"W"," W @ 70 C")</f>
        <v>0.1 W @ 70 C</v>
      </c>
      <c r="AJ531" t="str">
        <f>SUBSTITUTE((SUBSTITUTE(T531,"ppm/°C","")),"/ "," to ")</f>
        <v>-100 to +600</v>
      </c>
      <c r="AK531" t="str">
        <f>LEFT(V531,FIND(" ",V531)-1)</f>
        <v>0603</v>
      </c>
      <c r="AL531" t="str">
        <f>SUBSTITUTE(SUBSTITUTE(U531,"°C ~ "," to +"),"°C"," C")</f>
        <v>-55 to +155 C</v>
      </c>
      <c r="AM531" s="2" t="str">
        <f t="shared" si="98"/>
        <v>7R5</v>
      </c>
      <c r="AN531" t="str">
        <f>IF(AC531="1GN","Grade 1","Grade 0")</f>
        <v>Grade 0</v>
      </c>
      <c r="AO531" s="2" t="str">
        <f t="shared" si="99"/>
        <v>7R50</v>
      </c>
      <c r="AQ531" t="s">
        <v>5289</v>
      </c>
      <c r="AR531" t="str">
        <f t="shared" si="95"/>
        <v>ERJ3GEYJ7R5V</v>
      </c>
    </row>
    <row r="532" spans="1:44" x14ac:dyDescent="0.3">
      <c r="A532" t="s">
        <v>1810</v>
      </c>
      <c r="B532" t="s">
        <v>1718</v>
      </c>
      <c r="C532" t="s">
        <v>1811</v>
      </c>
      <c r="D532" t="s">
        <v>1812</v>
      </c>
      <c r="E532" t="s">
        <v>32</v>
      </c>
      <c r="F532" t="s">
        <v>32</v>
      </c>
      <c r="G532" t="s">
        <v>1813</v>
      </c>
      <c r="H532" s="1">
        <v>41441</v>
      </c>
      <c r="I532">
        <v>0.1</v>
      </c>
      <c r="J532">
        <v>0</v>
      </c>
      <c r="K532">
        <v>1</v>
      </c>
      <c r="L532" t="s">
        <v>34</v>
      </c>
      <c r="M532" t="s">
        <v>1722</v>
      </c>
      <c r="N532" t="s">
        <v>36</v>
      </c>
      <c r="O532" t="s">
        <v>137</v>
      </c>
      <c r="P532" t="s">
        <v>38</v>
      </c>
      <c r="Q532" t="s">
        <v>1187</v>
      </c>
      <c r="R532" t="s">
        <v>40</v>
      </c>
      <c r="S532" t="s">
        <v>634</v>
      </c>
      <c r="T532" t="s">
        <v>42</v>
      </c>
      <c r="U532" t="s">
        <v>1188</v>
      </c>
      <c r="V532" t="s">
        <v>1723</v>
      </c>
      <c r="W532">
        <v>603</v>
      </c>
      <c r="X532" t="s">
        <v>636</v>
      </c>
      <c r="Y532" t="s">
        <v>1724</v>
      </c>
      <c r="Z532" t="s">
        <v>1725</v>
      </c>
      <c r="AA532">
        <v>2</v>
      </c>
      <c r="AB532" t="s">
        <v>41</v>
      </c>
      <c r="AC532" t="str">
        <f t="shared" si="100"/>
        <v>3GE</v>
      </c>
      <c r="AD532" s="3">
        <f t="shared" si="97"/>
        <v>8.1999999999999993</v>
      </c>
      <c r="AE532" s="3" t="str">
        <f t="shared" si="96"/>
        <v>8.20 R</v>
      </c>
      <c r="AF532" t="str">
        <f>SUBSTITUTE(SUBSTITUTE(P532,"±",""),"%"," %")</f>
        <v>5 %</v>
      </c>
      <c r="AG532" t="str">
        <f t="shared" si="94"/>
        <v>0.9 V</v>
      </c>
      <c r="AI532" t="str">
        <f>SUBSTITUTE(LEFT(Q532,FIND("W,",Q532)),"W"," W @ 70 C")</f>
        <v>0.1 W @ 70 C</v>
      </c>
      <c r="AJ532" t="str">
        <f>SUBSTITUTE((SUBSTITUTE(T532,"ppm/°C","")),"/ "," to ")</f>
        <v>-100 to +600</v>
      </c>
      <c r="AK532" t="str">
        <f>LEFT(V532,FIND(" ",V532)-1)</f>
        <v>0603</v>
      </c>
      <c r="AL532" t="str">
        <f>SUBSTITUTE(SUBSTITUTE(U532,"°C ~ "," to +"),"°C"," C")</f>
        <v>-55 to +155 C</v>
      </c>
      <c r="AM532" s="2" t="str">
        <f t="shared" si="98"/>
        <v>8R2</v>
      </c>
      <c r="AN532" t="str">
        <f>IF(AC532="1GN","Grade 1","Grade 0")</f>
        <v>Grade 0</v>
      </c>
      <c r="AO532" s="2" t="str">
        <f t="shared" si="99"/>
        <v>8R20</v>
      </c>
      <c r="AQ532" t="s">
        <v>5289</v>
      </c>
      <c r="AR532" t="str">
        <f t="shared" si="95"/>
        <v>ERJ3GEYJ8R2V</v>
      </c>
    </row>
    <row r="533" spans="1:44" x14ac:dyDescent="0.3">
      <c r="A533" t="s">
        <v>1814</v>
      </c>
      <c r="B533" t="s">
        <v>1718</v>
      </c>
      <c r="C533" t="s">
        <v>1815</v>
      </c>
      <c r="D533" t="s">
        <v>1816</v>
      </c>
      <c r="E533" t="s">
        <v>32</v>
      </c>
      <c r="F533" t="s">
        <v>32</v>
      </c>
      <c r="G533" t="s">
        <v>1817</v>
      </c>
      <c r="H533" s="1">
        <v>4653</v>
      </c>
      <c r="I533">
        <v>0.1</v>
      </c>
      <c r="J533">
        <v>0</v>
      </c>
      <c r="K533">
        <v>1</v>
      </c>
      <c r="L533" t="s">
        <v>34</v>
      </c>
      <c r="M533" t="s">
        <v>1722</v>
      </c>
      <c r="N533" t="s">
        <v>36</v>
      </c>
      <c r="O533" t="s">
        <v>141</v>
      </c>
      <c r="P533" t="s">
        <v>38</v>
      </c>
      <c r="Q533" t="s">
        <v>1187</v>
      </c>
      <c r="R533" t="s">
        <v>40</v>
      </c>
      <c r="S533" t="s">
        <v>634</v>
      </c>
      <c r="T533" t="s">
        <v>42</v>
      </c>
      <c r="U533" t="s">
        <v>1188</v>
      </c>
      <c r="V533" t="s">
        <v>1723</v>
      </c>
      <c r="W533">
        <v>603</v>
      </c>
      <c r="X533" t="s">
        <v>636</v>
      </c>
      <c r="Y533" t="s">
        <v>1724</v>
      </c>
      <c r="Z533" t="s">
        <v>1725</v>
      </c>
      <c r="AA533">
        <v>2</v>
      </c>
      <c r="AB533" t="s">
        <v>41</v>
      </c>
      <c r="AC533" t="str">
        <f t="shared" si="100"/>
        <v>3GE</v>
      </c>
      <c r="AD533" s="3">
        <f t="shared" si="97"/>
        <v>9.1</v>
      </c>
      <c r="AE533" s="3" t="str">
        <f t="shared" si="96"/>
        <v>9.10 R</v>
      </c>
      <c r="AF533" t="str">
        <f>SUBSTITUTE(SUBSTITUTE(P533,"±",""),"%"," %")</f>
        <v>5 %</v>
      </c>
      <c r="AG533" t="str">
        <f t="shared" si="94"/>
        <v>1 V</v>
      </c>
      <c r="AI533" t="str">
        <f>SUBSTITUTE(LEFT(Q533,FIND("W,",Q533)),"W"," W @ 70 C")</f>
        <v>0.1 W @ 70 C</v>
      </c>
      <c r="AJ533" t="str">
        <f>SUBSTITUTE((SUBSTITUTE(T533,"ppm/°C","")),"/ "," to ")</f>
        <v>-100 to +600</v>
      </c>
      <c r="AK533" t="str">
        <f>LEFT(V533,FIND(" ",V533)-1)</f>
        <v>0603</v>
      </c>
      <c r="AL533" t="str">
        <f>SUBSTITUTE(SUBSTITUTE(U533,"°C ~ "," to +"),"°C"," C")</f>
        <v>-55 to +155 C</v>
      </c>
      <c r="AM533" s="2" t="str">
        <f t="shared" si="98"/>
        <v>9R1</v>
      </c>
      <c r="AN533" t="str">
        <f>IF(AC533="1GN","Grade 1","Grade 0")</f>
        <v>Grade 0</v>
      </c>
      <c r="AO533" s="2" t="str">
        <f t="shared" si="99"/>
        <v>9R10</v>
      </c>
      <c r="AQ533" t="s">
        <v>5289</v>
      </c>
      <c r="AR533" t="str">
        <f t="shared" si="95"/>
        <v>ERJ3GEYJ9R1V</v>
      </c>
    </row>
    <row r="534" spans="1:44" x14ac:dyDescent="0.3">
      <c r="A534" t="s">
        <v>1818</v>
      </c>
      <c r="B534" t="s">
        <v>1718</v>
      </c>
      <c r="C534" t="s">
        <v>1819</v>
      </c>
      <c r="D534" t="s">
        <v>1820</v>
      </c>
      <c r="E534" t="s">
        <v>32</v>
      </c>
      <c r="F534" t="s">
        <v>32</v>
      </c>
      <c r="G534" t="s">
        <v>1821</v>
      </c>
      <c r="H534">
        <v>0</v>
      </c>
      <c r="I534">
        <v>0.1</v>
      </c>
      <c r="J534">
        <v>0</v>
      </c>
      <c r="K534">
        <v>1</v>
      </c>
      <c r="L534" t="s">
        <v>34</v>
      </c>
      <c r="M534" t="s">
        <v>1722</v>
      </c>
      <c r="N534" t="s">
        <v>36</v>
      </c>
      <c r="O534" t="s">
        <v>145</v>
      </c>
      <c r="P534" t="s">
        <v>38</v>
      </c>
      <c r="Q534" t="s">
        <v>1187</v>
      </c>
      <c r="R534" t="s">
        <v>40</v>
      </c>
      <c r="S534" t="s">
        <v>634</v>
      </c>
      <c r="T534" t="s">
        <v>243</v>
      </c>
      <c r="U534" t="s">
        <v>1188</v>
      </c>
      <c r="V534" t="s">
        <v>1723</v>
      </c>
      <c r="W534">
        <v>603</v>
      </c>
      <c r="X534" t="s">
        <v>636</v>
      </c>
      <c r="Y534" t="s">
        <v>1724</v>
      </c>
      <c r="Z534" t="s">
        <v>1725</v>
      </c>
      <c r="AA534">
        <v>2</v>
      </c>
      <c r="AB534" t="s">
        <v>41</v>
      </c>
      <c r="AC534" t="str">
        <f t="shared" si="100"/>
        <v>3GE</v>
      </c>
      <c r="AD534" s="3">
        <f t="shared" si="97"/>
        <v>10</v>
      </c>
      <c r="AE534" s="3" t="str">
        <f t="shared" si="96"/>
        <v>10.0 R</v>
      </c>
      <c r="AF534" t="str">
        <f>SUBSTITUTE(SUBSTITUTE(P534,"±",""),"%"," %")</f>
        <v>5 %</v>
      </c>
      <c r="AG534" t="str">
        <f t="shared" si="94"/>
        <v>1 V</v>
      </c>
      <c r="AI534" t="str">
        <f>SUBSTITUTE(LEFT(Q534,FIND("W,",Q534)),"W"," W @ 70 C")</f>
        <v>0.1 W @ 70 C</v>
      </c>
      <c r="AJ534" t="str">
        <f>SUBSTITUTE((SUBSTITUTE(T534,"ppm/°C","")),"/ "," to ")</f>
        <v>±200</v>
      </c>
      <c r="AK534" t="str">
        <f>LEFT(V534,FIND(" ",V534)-1)</f>
        <v>0603</v>
      </c>
      <c r="AL534" t="str">
        <f>SUBSTITUTE(SUBSTITUTE(U534,"°C ~ "," to +"),"°C"," C")</f>
        <v>-55 to +155 C</v>
      </c>
      <c r="AM534" s="2" t="str">
        <f t="shared" si="98"/>
        <v>100</v>
      </c>
      <c r="AN534" t="str">
        <f>IF(AC534="1GN","Grade 1","Grade 0")</f>
        <v>Grade 0</v>
      </c>
      <c r="AO534" s="2" t="str">
        <f t="shared" si="99"/>
        <v>10R0</v>
      </c>
      <c r="AQ534" t="s">
        <v>5289</v>
      </c>
      <c r="AR534" t="str">
        <f t="shared" si="95"/>
        <v>ERJ3GEYJ100V</v>
      </c>
    </row>
    <row r="535" spans="1:44" x14ac:dyDescent="0.3">
      <c r="A535" t="s">
        <v>1822</v>
      </c>
      <c r="B535" t="s">
        <v>1718</v>
      </c>
      <c r="C535" t="s">
        <v>1823</v>
      </c>
      <c r="D535" t="s">
        <v>1824</v>
      </c>
      <c r="E535" t="s">
        <v>32</v>
      </c>
      <c r="F535" t="s">
        <v>32</v>
      </c>
      <c r="G535" t="s">
        <v>1825</v>
      </c>
      <c r="H535" s="1">
        <v>50123</v>
      </c>
      <c r="I535">
        <v>0.1</v>
      </c>
      <c r="J535">
        <v>0</v>
      </c>
      <c r="K535">
        <v>1</v>
      </c>
      <c r="L535" t="s">
        <v>34</v>
      </c>
      <c r="M535" t="s">
        <v>1722</v>
      </c>
      <c r="N535" t="s">
        <v>36</v>
      </c>
      <c r="O535" t="s">
        <v>150</v>
      </c>
      <c r="P535" t="s">
        <v>38</v>
      </c>
      <c r="Q535" t="s">
        <v>1187</v>
      </c>
      <c r="R535" t="s">
        <v>40</v>
      </c>
      <c r="S535" t="s">
        <v>634</v>
      </c>
      <c r="T535" t="s">
        <v>243</v>
      </c>
      <c r="U535" t="s">
        <v>1188</v>
      </c>
      <c r="V535" t="s">
        <v>1723</v>
      </c>
      <c r="W535">
        <v>603</v>
      </c>
      <c r="X535" t="s">
        <v>636</v>
      </c>
      <c r="Y535" t="s">
        <v>1724</v>
      </c>
      <c r="Z535" t="s">
        <v>1725</v>
      </c>
      <c r="AA535">
        <v>2</v>
      </c>
      <c r="AB535" t="s">
        <v>41</v>
      </c>
      <c r="AC535" t="str">
        <f t="shared" si="100"/>
        <v>3GE</v>
      </c>
      <c r="AD535" s="3">
        <f t="shared" si="97"/>
        <v>11</v>
      </c>
      <c r="AE535" s="3" t="str">
        <f t="shared" si="96"/>
        <v>11.0 R</v>
      </c>
      <c r="AF535" t="str">
        <f>SUBSTITUTE(SUBSTITUTE(P535,"±",""),"%"," %")</f>
        <v>5 %</v>
      </c>
      <c r="AG535" t="str">
        <f t="shared" si="94"/>
        <v>1 V</v>
      </c>
      <c r="AI535" t="str">
        <f>SUBSTITUTE(LEFT(Q535,FIND("W,",Q535)),"W"," W @ 70 C")</f>
        <v>0.1 W @ 70 C</v>
      </c>
      <c r="AJ535" t="str">
        <f>SUBSTITUTE((SUBSTITUTE(T535,"ppm/°C","")),"/ "," to ")</f>
        <v>±200</v>
      </c>
      <c r="AK535" t="str">
        <f>LEFT(V535,FIND(" ",V535)-1)</f>
        <v>0603</v>
      </c>
      <c r="AL535" t="str">
        <f>SUBSTITUTE(SUBSTITUTE(U535,"°C ~ "," to +"),"°C"," C")</f>
        <v>-55 to +155 C</v>
      </c>
      <c r="AM535" s="2" t="str">
        <f t="shared" si="98"/>
        <v>110</v>
      </c>
      <c r="AN535" t="str">
        <f>IF(AC535="1GN","Grade 1","Grade 0")</f>
        <v>Grade 0</v>
      </c>
      <c r="AO535" s="2" t="str">
        <f t="shared" si="99"/>
        <v>11R0</v>
      </c>
      <c r="AQ535" t="s">
        <v>5289</v>
      </c>
      <c r="AR535" t="str">
        <f t="shared" si="95"/>
        <v>ERJ3GEYJ110V</v>
      </c>
    </row>
    <row r="536" spans="1:44" x14ac:dyDescent="0.3">
      <c r="A536" t="s">
        <v>1826</v>
      </c>
      <c r="B536" t="s">
        <v>1718</v>
      </c>
      <c r="C536" t="s">
        <v>1827</v>
      </c>
      <c r="D536" t="s">
        <v>1828</v>
      </c>
      <c r="E536" t="s">
        <v>32</v>
      </c>
      <c r="F536" t="s">
        <v>32</v>
      </c>
      <c r="G536" t="s">
        <v>1829</v>
      </c>
      <c r="H536" s="1">
        <v>109428</v>
      </c>
      <c r="I536">
        <v>0.1</v>
      </c>
      <c r="J536">
        <v>0</v>
      </c>
      <c r="K536">
        <v>1</v>
      </c>
      <c r="L536" t="s">
        <v>34</v>
      </c>
      <c r="M536" t="s">
        <v>1722</v>
      </c>
      <c r="N536" t="s">
        <v>36</v>
      </c>
      <c r="O536" t="s">
        <v>154</v>
      </c>
      <c r="P536" t="s">
        <v>38</v>
      </c>
      <c r="Q536" t="s">
        <v>1187</v>
      </c>
      <c r="R536" t="s">
        <v>40</v>
      </c>
      <c r="S536" t="s">
        <v>634</v>
      </c>
      <c r="T536" t="s">
        <v>243</v>
      </c>
      <c r="U536" t="s">
        <v>1188</v>
      </c>
      <c r="V536" t="s">
        <v>1723</v>
      </c>
      <c r="W536">
        <v>603</v>
      </c>
      <c r="X536" t="s">
        <v>636</v>
      </c>
      <c r="Y536" t="s">
        <v>1724</v>
      </c>
      <c r="Z536" t="s">
        <v>1725</v>
      </c>
      <c r="AA536">
        <v>2</v>
      </c>
      <c r="AB536" t="s">
        <v>41</v>
      </c>
      <c r="AC536" t="str">
        <f t="shared" si="100"/>
        <v>3GE</v>
      </c>
      <c r="AD536" s="3">
        <f t="shared" si="97"/>
        <v>12</v>
      </c>
      <c r="AE536" s="3" t="str">
        <f t="shared" si="96"/>
        <v>12.0 R</v>
      </c>
      <c r="AF536" t="str">
        <f>SUBSTITUTE(SUBSTITUTE(P536,"±",""),"%"," %")</f>
        <v>5 %</v>
      </c>
      <c r="AG536" t="str">
        <f t="shared" si="94"/>
        <v>1.1 V</v>
      </c>
      <c r="AI536" t="str">
        <f>SUBSTITUTE(LEFT(Q536,FIND("W,",Q536)),"W"," W @ 70 C")</f>
        <v>0.1 W @ 70 C</v>
      </c>
      <c r="AJ536" t="str">
        <f>SUBSTITUTE((SUBSTITUTE(T536,"ppm/°C","")),"/ "," to ")</f>
        <v>±200</v>
      </c>
      <c r="AK536" t="str">
        <f>LEFT(V536,FIND(" ",V536)-1)</f>
        <v>0603</v>
      </c>
      <c r="AL536" t="str">
        <f>SUBSTITUTE(SUBSTITUTE(U536,"°C ~ "," to +"),"°C"," C")</f>
        <v>-55 to +155 C</v>
      </c>
      <c r="AM536" s="2" t="str">
        <f t="shared" si="98"/>
        <v>120</v>
      </c>
      <c r="AN536" t="str">
        <f>IF(AC536="1GN","Grade 1","Grade 0")</f>
        <v>Grade 0</v>
      </c>
      <c r="AO536" s="2" t="str">
        <f t="shared" si="99"/>
        <v>12R0</v>
      </c>
      <c r="AQ536" t="s">
        <v>5289</v>
      </c>
      <c r="AR536" t="str">
        <f t="shared" si="95"/>
        <v>ERJ3GEYJ120V</v>
      </c>
    </row>
    <row r="537" spans="1:44" x14ac:dyDescent="0.3">
      <c r="A537" t="s">
        <v>1830</v>
      </c>
      <c r="B537" t="s">
        <v>1718</v>
      </c>
      <c r="C537" t="s">
        <v>1831</v>
      </c>
      <c r="D537" t="s">
        <v>1832</v>
      </c>
      <c r="E537" t="s">
        <v>32</v>
      </c>
      <c r="F537" t="s">
        <v>32</v>
      </c>
      <c r="G537" t="s">
        <v>1833</v>
      </c>
      <c r="H537">
        <v>350</v>
      </c>
      <c r="I537">
        <v>0.1</v>
      </c>
      <c r="J537">
        <v>0</v>
      </c>
      <c r="K537">
        <v>1</v>
      </c>
      <c r="L537" t="s">
        <v>34</v>
      </c>
      <c r="M537" t="s">
        <v>1722</v>
      </c>
      <c r="N537" t="s">
        <v>36</v>
      </c>
      <c r="O537" t="s">
        <v>158</v>
      </c>
      <c r="P537" t="s">
        <v>38</v>
      </c>
      <c r="Q537" t="s">
        <v>1187</v>
      </c>
      <c r="R537" t="s">
        <v>40</v>
      </c>
      <c r="S537" t="s">
        <v>634</v>
      </c>
      <c r="T537" t="s">
        <v>243</v>
      </c>
      <c r="U537" t="s">
        <v>1188</v>
      </c>
      <c r="V537" t="s">
        <v>1723</v>
      </c>
      <c r="W537">
        <v>603</v>
      </c>
      <c r="X537" t="s">
        <v>636</v>
      </c>
      <c r="Y537" t="s">
        <v>1724</v>
      </c>
      <c r="Z537" t="s">
        <v>1725</v>
      </c>
      <c r="AA537">
        <v>2</v>
      </c>
      <c r="AB537" t="s">
        <v>41</v>
      </c>
      <c r="AC537" t="str">
        <f t="shared" si="100"/>
        <v>3GE</v>
      </c>
      <c r="AD537" s="3">
        <f t="shared" si="97"/>
        <v>13</v>
      </c>
      <c r="AE537" s="3" t="str">
        <f t="shared" si="96"/>
        <v>13.0 R</v>
      </c>
      <c r="AF537" t="str">
        <f>SUBSTITUTE(SUBSTITUTE(P537,"±",""),"%"," %")</f>
        <v>5 %</v>
      </c>
      <c r="AG537" t="str">
        <f t="shared" ref="AG537:AG600" si="101">ROUND(MIN(SQRT(AD537*VALUE(LEFT(AI537,FIND("W",AI537)-2))),AP537),1)&amp;" V"</f>
        <v>1.1 V</v>
      </c>
      <c r="AI537" t="str">
        <f>SUBSTITUTE(LEFT(Q537,FIND("W,",Q537)),"W"," W @ 70 C")</f>
        <v>0.1 W @ 70 C</v>
      </c>
      <c r="AJ537" t="str">
        <f>SUBSTITUTE((SUBSTITUTE(T537,"ppm/°C","")),"/ "," to ")</f>
        <v>±200</v>
      </c>
      <c r="AK537" t="str">
        <f>LEFT(V537,FIND(" ",V537)-1)</f>
        <v>0603</v>
      </c>
      <c r="AL537" t="str">
        <f>SUBSTITUTE(SUBSTITUTE(U537,"°C ~ "," to +"),"°C"," C")</f>
        <v>-55 to +155 C</v>
      </c>
      <c r="AM537" s="2" t="str">
        <f t="shared" si="98"/>
        <v>130</v>
      </c>
      <c r="AN537" t="str">
        <f>IF(AC537="1GN","Grade 1","Grade 0")</f>
        <v>Grade 0</v>
      </c>
      <c r="AO537" s="2" t="str">
        <f t="shared" si="99"/>
        <v>13R0</v>
      </c>
      <c r="AQ537" t="s">
        <v>5289</v>
      </c>
      <c r="AR537" t="str">
        <f t="shared" ref="AR537:AR600" si="102">SUBSTITUTE(D537,"-","")</f>
        <v>ERJ3GEYJ130V</v>
      </c>
    </row>
    <row r="538" spans="1:44" x14ac:dyDescent="0.3">
      <c r="A538" t="s">
        <v>1834</v>
      </c>
      <c r="B538" t="s">
        <v>1718</v>
      </c>
      <c r="C538" t="s">
        <v>1835</v>
      </c>
      <c r="D538" t="s">
        <v>1836</v>
      </c>
      <c r="E538" t="s">
        <v>32</v>
      </c>
      <c r="F538" t="s">
        <v>32</v>
      </c>
      <c r="G538" t="s">
        <v>1837</v>
      </c>
      <c r="H538" s="1">
        <v>37721</v>
      </c>
      <c r="I538">
        <v>0.1</v>
      </c>
      <c r="J538">
        <v>0</v>
      </c>
      <c r="K538">
        <v>1</v>
      </c>
      <c r="L538" t="s">
        <v>34</v>
      </c>
      <c r="M538" t="s">
        <v>1722</v>
      </c>
      <c r="N538" t="s">
        <v>36</v>
      </c>
      <c r="O538" t="s">
        <v>162</v>
      </c>
      <c r="P538" t="s">
        <v>38</v>
      </c>
      <c r="Q538" t="s">
        <v>1187</v>
      </c>
      <c r="R538" t="s">
        <v>40</v>
      </c>
      <c r="S538" t="s">
        <v>634</v>
      </c>
      <c r="T538" t="s">
        <v>243</v>
      </c>
      <c r="U538" t="s">
        <v>1188</v>
      </c>
      <c r="V538" t="s">
        <v>1723</v>
      </c>
      <c r="W538">
        <v>603</v>
      </c>
      <c r="X538" t="s">
        <v>636</v>
      </c>
      <c r="Y538" t="s">
        <v>1724</v>
      </c>
      <c r="Z538" t="s">
        <v>1725</v>
      </c>
      <c r="AA538">
        <v>2</v>
      </c>
      <c r="AB538" t="s">
        <v>41</v>
      </c>
      <c r="AC538" t="str">
        <f t="shared" si="100"/>
        <v>3GE</v>
      </c>
      <c r="AD538" s="3">
        <f t="shared" si="97"/>
        <v>15</v>
      </c>
      <c r="AE538" s="3" t="str">
        <f t="shared" si="96"/>
        <v>15.0 R</v>
      </c>
      <c r="AF538" t="str">
        <f>SUBSTITUTE(SUBSTITUTE(P538,"±",""),"%"," %")</f>
        <v>5 %</v>
      </c>
      <c r="AG538" t="str">
        <f t="shared" si="101"/>
        <v>1.2 V</v>
      </c>
      <c r="AI538" t="str">
        <f>SUBSTITUTE(LEFT(Q538,FIND("W,",Q538)),"W"," W @ 70 C")</f>
        <v>0.1 W @ 70 C</v>
      </c>
      <c r="AJ538" t="str">
        <f>SUBSTITUTE((SUBSTITUTE(T538,"ppm/°C","")),"/ "," to ")</f>
        <v>±200</v>
      </c>
      <c r="AK538" t="str">
        <f>LEFT(V538,FIND(" ",V538)-1)</f>
        <v>0603</v>
      </c>
      <c r="AL538" t="str">
        <f>SUBSTITUTE(SUBSTITUTE(U538,"°C ~ "," to +"),"°C"," C")</f>
        <v>-55 to +155 C</v>
      </c>
      <c r="AM538" s="2" t="str">
        <f t="shared" si="98"/>
        <v>150</v>
      </c>
      <c r="AN538" t="str">
        <f>IF(AC538="1GN","Grade 1","Grade 0")</f>
        <v>Grade 0</v>
      </c>
      <c r="AO538" s="2" t="str">
        <f t="shared" si="99"/>
        <v>15R0</v>
      </c>
      <c r="AQ538" t="s">
        <v>5289</v>
      </c>
      <c r="AR538" t="str">
        <f t="shared" si="102"/>
        <v>ERJ3GEYJ150V</v>
      </c>
    </row>
    <row r="539" spans="1:44" x14ac:dyDescent="0.3">
      <c r="A539" t="s">
        <v>1838</v>
      </c>
      <c r="B539" t="s">
        <v>1718</v>
      </c>
      <c r="C539" t="s">
        <v>1839</v>
      </c>
      <c r="D539" t="s">
        <v>1840</v>
      </c>
      <c r="E539" t="s">
        <v>32</v>
      </c>
      <c r="F539" t="s">
        <v>32</v>
      </c>
      <c r="G539" t="s">
        <v>1841</v>
      </c>
      <c r="H539" s="1">
        <v>38709</v>
      </c>
      <c r="I539">
        <v>0.1</v>
      </c>
      <c r="J539">
        <v>0</v>
      </c>
      <c r="K539">
        <v>1</v>
      </c>
      <c r="L539" t="s">
        <v>34</v>
      </c>
      <c r="M539" t="s">
        <v>1722</v>
      </c>
      <c r="N539" t="s">
        <v>36</v>
      </c>
      <c r="O539" t="s">
        <v>166</v>
      </c>
      <c r="P539" t="s">
        <v>38</v>
      </c>
      <c r="Q539" t="s">
        <v>1187</v>
      </c>
      <c r="R539" t="s">
        <v>40</v>
      </c>
      <c r="S539" t="s">
        <v>634</v>
      </c>
      <c r="T539" t="s">
        <v>243</v>
      </c>
      <c r="U539" t="s">
        <v>1188</v>
      </c>
      <c r="V539" t="s">
        <v>1723</v>
      </c>
      <c r="W539">
        <v>603</v>
      </c>
      <c r="X539" t="s">
        <v>636</v>
      </c>
      <c r="Y539" t="s">
        <v>1724</v>
      </c>
      <c r="Z539" t="s">
        <v>1725</v>
      </c>
      <c r="AA539">
        <v>2</v>
      </c>
      <c r="AB539" t="s">
        <v>41</v>
      </c>
      <c r="AC539" t="str">
        <f t="shared" si="100"/>
        <v>3GE</v>
      </c>
      <c r="AD539" s="3">
        <f t="shared" si="97"/>
        <v>16</v>
      </c>
      <c r="AE539" s="3" t="str">
        <f t="shared" si="96"/>
        <v>16.0 R</v>
      </c>
      <c r="AF539" t="str">
        <f>SUBSTITUTE(SUBSTITUTE(P539,"±",""),"%"," %")</f>
        <v>5 %</v>
      </c>
      <c r="AG539" t="str">
        <f t="shared" si="101"/>
        <v>1.3 V</v>
      </c>
      <c r="AI539" t="str">
        <f>SUBSTITUTE(LEFT(Q539,FIND("W,",Q539)),"W"," W @ 70 C")</f>
        <v>0.1 W @ 70 C</v>
      </c>
      <c r="AJ539" t="str">
        <f>SUBSTITUTE((SUBSTITUTE(T539,"ppm/°C","")),"/ "," to ")</f>
        <v>±200</v>
      </c>
      <c r="AK539" t="str">
        <f>LEFT(V539,FIND(" ",V539)-1)</f>
        <v>0603</v>
      </c>
      <c r="AL539" t="str">
        <f>SUBSTITUTE(SUBSTITUTE(U539,"°C ~ "," to +"),"°C"," C")</f>
        <v>-55 to +155 C</v>
      </c>
      <c r="AM539" s="2" t="str">
        <f t="shared" si="98"/>
        <v>160</v>
      </c>
      <c r="AN539" t="str">
        <f>IF(AC539="1GN","Grade 1","Grade 0")</f>
        <v>Grade 0</v>
      </c>
      <c r="AO539" s="2" t="str">
        <f t="shared" si="99"/>
        <v>16R0</v>
      </c>
      <c r="AQ539" t="s">
        <v>5289</v>
      </c>
      <c r="AR539" t="str">
        <f t="shared" si="102"/>
        <v>ERJ3GEYJ160V</v>
      </c>
    </row>
    <row r="540" spans="1:44" x14ac:dyDescent="0.3">
      <c r="A540" t="s">
        <v>1842</v>
      </c>
      <c r="B540" t="s">
        <v>1718</v>
      </c>
      <c r="C540" t="s">
        <v>1843</v>
      </c>
      <c r="D540" t="s">
        <v>1844</v>
      </c>
      <c r="E540" t="s">
        <v>32</v>
      </c>
      <c r="F540" t="s">
        <v>32</v>
      </c>
      <c r="G540" t="s">
        <v>1845</v>
      </c>
      <c r="H540" s="1">
        <v>139237</v>
      </c>
      <c r="I540">
        <v>0.1</v>
      </c>
      <c r="J540">
        <v>0</v>
      </c>
      <c r="K540">
        <v>1</v>
      </c>
      <c r="L540" t="s">
        <v>34</v>
      </c>
      <c r="M540" t="s">
        <v>1722</v>
      </c>
      <c r="N540" t="s">
        <v>36</v>
      </c>
      <c r="O540" t="s">
        <v>170</v>
      </c>
      <c r="P540" t="s">
        <v>38</v>
      </c>
      <c r="Q540" t="s">
        <v>1187</v>
      </c>
      <c r="R540" t="s">
        <v>40</v>
      </c>
      <c r="S540" t="s">
        <v>634</v>
      </c>
      <c r="T540" t="s">
        <v>243</v>
      </c>
      <c r="U540" t="s">
        <v>1188</v>
      </c>
      <c r="V540" t="s">
        <v>1723</v>
      </c>
      <c r="W540">
        <v>603</v>
      </c>
      <c r="X540" t="s">
        <v>636</v>
      </c>
      <c r="Y540" t="s">
        <v>1724</v>
      </c>
      <c r="Z540" t="s">
        <v>1725</v>
      </c>
      <c r="AA540">
        <v>2</v>
      </c>
      <c r="AB540" t="s">
        <v>41</v>
      </c>
      <c r="AC540" t="str">
        <f t="shared" si="100"/>
        <v>3GE</v>
      </c>
      <c r="AD540" s="3">
        <f t="shared" si="97"/>
        <v>18</v>
      </c>
      <c r="AE540" s="3" t="str">
        <f t="shared" si="96"/>
        <v>18.0 R</v>
      </c>
      <c r="AF540" t="str">
        <f>SUBSTITUTE(SUBSTITUTE(P540,"±",""),"%"," %")</f>
        <v>5 %</v>
      </c>
      <c r="AG540" t="str">
        <f t="shared" si="101"/>
        <v>1.3 V</v>
      </c>
      <c r="AI540" t="str">
        <f>SUBSTITUTE(LEFT(Q540,FIND("W,",Q540)),"W"," W @ 70 C")</f>
        <v>0.1 W @ 70 C</v>
      </c>
      <c r="AJ540" t="str">
        <f>SUBSTITUTE((SUBSTITUTE(T540,"ppm/°C","")),"/ "," to ")</f>
        <v>±200</v>
      </c>
      <c r="AK540" t="str">
        <f>LEFT(V540,FIND(" ",V540)-1)</f>
        <v>0603</v>
      </c>
      <c r="AL540" t="str">
        <f>SUBSTITUTE(SUBSTITUTE(U540,"°C ~ "," to +"),"°C"," C")</f>
        <v>-55 to +155 C</v>
      </c>
      <c r="AM540" s="2" t="str">
        <f t="shared" si="98"/>
        <v>180</v>
      </c>
      <c r="AN540" t="str">
        <f>IF(AC540="1GN","Grade 1","Grade 0")</f>
        <v>Grade 0</v>
      </c>
      <c r="AO540" s="2" t="str">
        <f t="shared" si="99"/>
        <v>18R0</v>
      </c>
      <c r="AQ540" t="s">
        <v>5289</v>
      </c>
      <c r="AR540" t="str">
        <f t="shared" si="102"/>
        <v>ERJ3GEYJ180V</v>
      </c>
    </row>
    <row r="541" spans="1:44" x14ac:dyDescent="0.3">
      <c r="A541" t="s">
        <v>1846</v>
      </c>
      <c r="B541" t="s">
        <v>1718</v>
      </c>
      <c r="C541" t="s">
        <v>1847</v>
      </c>
      <c r="D541" t="s">
        <v>1848</v>
      </c>
      <c r="E541" t="s">
        <v>32</v>
      </c>
      <c r="F541" t="s">
        <v>32</v>
      </c>
      <c r="G541" t="s">
        <v>1849</v>
      </c>
      <c r="H541" s="1">
        <v>109818</v>
      </c>
      <c r="I541">
        <v>0.1</v>
      </c>
      <c r="J541">
        <v>0</v>
      </c>
      <c r="K541">
        <v>1</v>
      </c>
      <c r="L541" t="s">
        <v>34</v>
      </c>
      <c r="M541" t="s">
        <v>1722</v>
      </c>
      <c r="N541" t="s">
        <v>36</v>
      </c>
      <c r="O541" t="s">
        <v>174</v>
      </c>
      <c r="P541" t="s">
        <v>38</v>
      </c>
      <c r="Q541" t="s">
        <v>1187</v>
      </c>
      <c r="R541" t="s">
        <v>40</v>
      </c>
      <c r="S541" t="s">
        <v>634</v>
      </c>
      <c r="T541" t="s">
        <v>243</v>
      </c>
      <c r="U541" t="s">
        <v>1188</v>
      </c>
      <c r="V541" t="s">
        <v>1723</v>
      </c>
      <c r="W541">
        <v>603</v>
      </c>
      <c r="X541" t="s">
        <v>636</v>
      </c>
      <c r="Y541" t="s">
        <v>1724</v>
      </c>
      <c r="Z541" t="s">
        <v>1725</v>
      </c>
      <c r="AA541">
        <v>2</v>
      </c>
      <c r="AB541" t="s">
        <v>41</v>
      </c>
      <c r="AC541" t="str">
        <f t="shared" si="100"/>
        <v>3GE</v>
      </c>
      <c r="AD541" s="3">
        <f t="shared" si="97"/>
        <v>20</v>
      </c>
      <c r="AE541" s="3" t="str">
        <f t="shared" si="96"/>
        <v>20.0 R</v>
      </c>
      <c r="AF541" t="str">
        <f>SUBSTITUTE(SUBSTITUTE(P541,"±",""),"%"," %")</f>
        <v>5 %</v>
      </c>
      <c r="AG541" t="str">
        <f t="shared" si="101"/>
        <v>1.4 V</v>
      </c>
      <c r="AI541" t="str">
        <f>SUBSTITUTE(LEFT(Q541,FIND("W,",Q541)),"W"," W @ 70 C")</f>
        <v>0.1 W @ 70 C</v>
      </c>
      <c r="AJ541" t="str">
        <f>SUBSTITUTE((SUBSTITUTE(T541,"ppm/°C","")),"/ "," to ")</f>
        <v>±200</v>
      </c>
      <c r="AK541" t="str">
        <f>LEFT(V541,FIND(" ",V541)-1)</f>
        <v>0603</v>
      </c>
      <c r="AL541" t="str">
        <f>SUBSTITUTE(SUBSTITUTE(U541,"°C ~ "," to +"),"°C"," C")</f>
        <v>-55 to +155 C</v>
      </c>
      <c r="AM541" s="2" t="str">
        <f t="shared" si="98"/>
        <v>200</v>
      </c>
      <c r="AN541" t="str">
        <f>IF(AC541="1GN","Grade 1","Grade 0")</f>
        <v>Grade 0</v>
      </c>
      <c r="AO541" s="2" t="str">
        <f t="shared" si="99"/>
        <v>20R0</v>
      </c>
      <c r="AQ541" t="s">
        <v>5289</v>
      </c>
      <c r="AR541" t="str">
        <f t="shared" si="102"/>
        <v>ERJ3GEYJ200V</v>
      </c>
    </row>
    <row r="542" spans="1:44" x14ac:dyDescent="0.3">
      <c r="A542" t="s">
        <v>1850</v>
      </c>
      <c r="B542" t="s">
        <v>1718</v>
      </c>
      <c r="C542" t="s">
        <v>1851</v>
      </c>
      <c r="D542" t="s">
        <v>1852</v>
      </c>
      <c r="E542" t="s">
        <v>32</v>
      </c>
      <c r="F542" t="s">
        <v>32</v>
      </c>
      <c r="G542" t="s">
        <v>1853</v>
      </c>
      <c r="H542">
        <v>0</v>
      </c>
      <c r="I542">
        <v>0.1</v>
      </c>
      <c r="J542">
        <v>0</v>
      </c>
      <c r="K542">
        <v>1</v>
      </c>
      <c r="L542" t="s">
        <v>34</v>
      </c>
      <c r="M542" t="s">
        <v>1722</v>
      </c>
      <c r="N542" t="s">
        <v>36</v>
      </c>
      <c r="O542" t="s">
        <v>178</v>
      </c>
      <c r="P542" t="s">
        <v>38</v>
      </c>
      <c r="Q542" t="s">
        <v>1187</v>
      </c>
      <c r="R542" t="s">
        <v>40</v>
      </c>
      <c r="S542" t="s">
        <v>634</v>
      </c>
      <c r="T542" t="s">
        <v>243</v>
      </c>
      <c r="U542" t="s">
        <v>1188</v>
      </c>
      <c r="V542" t="s">
        <v>1723</v>
      </c>
      <c r="W542">
        <v>603</v>
      </c>
      <c r="X542" t="s">
        <v>636</v>
      </c>
      <c r="Y542" t="s">
        <v>1724</v>
      </c>
      <c r="Z542" t="s">
        <v>1725</v>
      </c>
      <c r="AA542">
        <v>2</v>
      </c>
      <c r="AB542" t="s">
        <v>41</v>
      </c>
      <c r="AC542" t="str">
        <f t="shared" si="100"/>
        <v>3GE</v>
      </c>
      <c r="AD542" s="3">
        <f t="shared" si="97"/>
        <v>22</v>
      </c>
      <c r="AE542" s="3" t="str">
        <f t="shared" si="96"/>
        <v>22.0 R</v>
      </c>
      <c r="AF542" t="str">
        <f>SUBSTITUTE(SUBSTITUTE(P542,"±",""),"%"," %")</f>
        <v>5 %</v>
      </c>
      <c r="AG542" t="str">
        <f t="shared" si="101"/>
        <v>1.5 V</v>
      </c>
      <c r="AI542" t="str">
        <f>SUBSTITUTE(LEFT(Q542,FIND("W,",Q542)),"W"," W @ 70 C")</f>
        <v>0.1 W @ 70 C</v>
      </c>
      <c r="AJ542" t="str">
        <f>SUBSTITUTE((SUBSTITUTE(T542,"ppm/°C","")),"/ "," to ")</f>
        <v>±200</v>
      </c>
      <c r="AK542" t="str">
        <f>LEFT(V542,FIND(" ",V542)-1)</f>
        <v>0603</v>
      </c>
      <c r="AL542" t="str">
        <f>SUBSTITUTE(SUBSTITUTE(U542,"°C ~ "," to +"),"°C"," C")</f>
        <v>-55 to +155 C</v>
      </c>
      <c r="AM542" s="2" t="str">
        <f t="shared" si="98"/>
        <v>220</v>
      </c>
      <c r="AN542" t="str">
        <f>IF(AC542="1GN","Grade 1","Grade 0")</f>
        <v>Grade 0</v>
      </c>
      <c r="AO542" s="2" t="str">
        <f t="shared" si="99"/>
        <v>22R0</v>
      </c>
      <c r="AQ542" t="s">
        <v>5289</v>
      </c>
      <c r="AR542" t="str">
        <f t="shared" si="102"/>
        <v>ERJ3GEYJ220V</v>
      </c>
    </row>
    <row r="543" spans="1:44" x14ac:dyDescent="0.3">
      <c r="A543" t="s">
        <v>1854</v>
      </c>
      <c r="B543" t="s">
        <v>1718</v>
      </c>
      <c r="C543" t="s">
        <v>1855</v>
      </c>
      <c r="D543" t="s">
        <v>1856</v>
      </c>
      <c r="E543" t="s">
        <v>32</v>
      </c>
      <c r="F543" t="s">
        <v>32</v>
      </c>
      <c r="G543" t="s">
        <v>1857</v>
      </c>
      <c r="H543">
        <v>722</v>
      </c>
      <c r="I543">
        <v>0.1</v>
      </c>
      <c r="J543">
        <v>0</v>
      </c>
      <c r="K543">
        <v>1</v>
      </c>
      <c r="L543" t="s">
        <v>34</v>
      </c>
      <c r="M543" t="s">
        <v>1722</v>
      </c>
      <c r="N543" t="s">
        <v>36</v>
      </c>
      <c r="O543" t="s">
        <v>182</v>
      </c>
      <c r="P543" t="s">
        <v>38</v>
      </c>
      <c r="Q543" t="s">
        <v>1187</v>
      </c>
      <c r="R543" t="s">
        <v>40</v>
      </c>
      <c r="S543" t="s">
        <v>634</v>
      </c>
      <c r="T543" t="s">
        <v>243</v>
      </c>
      <c r="U543" t="s">
        <v>1188</v>
      </c>
      <c r="V543" t="s">
        <v>1723</v>
      </c>
      <c r="W543">
        <v>603</v>
      </c>
      <c r="X543" t="s">
        <v>636</v>
      </c>
      <c r="Y543" t="s">
        <v>1724</v>
      </c>
      <c r="Z543" t="s">
        <v>1725</v>
      </c>
      <c r="AA543">
        <v>2</v>
      </c>
      <c r="AB543" t="s">
        <v>41</v>
      </c>
      <c r="AC543" t="str">
        <f t="shared" si="100"/>
        <v>3GE</v>
      </c>
      <c r="AD543" s="3">
        <f t="shared" si="97"/>
        <v>24</v>
      </c>
      <c r="AE543" s="3" t="str">
        <f t="shared" si="96"/>
        <v>24.0 R</v>
      </c>
      <c r="AF543" t="str">
        <f>SUBSTITUTE(SUBSTITUTE(P543,"±",""),"%"," %")</f>
        <v>5 %</v>
      </c>
      <c r="AG543" t="str">
        <f t="shared" si="101"/>
        <v>1.5 V</v>
      </c>
      <c r="AI543" t="str">
        <f>SUBSTITUTE(LEFT(Q543,FIND("W,",Q543)),"W"," W @ 70 C")</f>
        <v>0.1 W @ 70 C</v>
      </c>
      <c r="AJ543" t="str">
        <f>SUBSTITUTE((SUBSTITUTE(T543,"ppm/°C","")),"/ "," to ")</f>
        <v>±200</v>
      </c>
      <c r="AK543" t="str">
        <f>LEFT(V543,FIND(" ",V543)-1)</f>
        <v>0603</v>
      </c>
      <c r="AL543" t="str">
        <f>SUBSTITUTE(SUBSTITUTE(U543,"°C ~ "," to +"),"°C"," C")</f>
        <v>-55 to +155 C</v>
      </c>
      <c r="AM543" s="2" t="str">
        <f t="shared" si="98"/>
        <v>240</v>
      </c>
      <c r="AN543" t="str">
        <f>IF(AC543="1GN","Grade 1","Grade 0")</f>
        <v>Grade 0</v>
      </c>
      <c r="AO543" s="2" t="str">
        <f t="shared" si="99"/>
        <v>24R0</v>
      </c>
      <c r="AQ543" t="s">
        <v>5289</v>
      </c>
      <c r="AR543" t="str">
        <f t="shared" si="102"/>
        <v>ERJ3GEYJ240V</v>
      </c>
    </row>
    <row r="544" spans="1:44" x14ac:dyDescent="0.3">
      <c r="A544" t="s">
        <v>1858</v>
      </c>
      <c r="B544" t="s">
        <v>1718</v>
      </c>
      <c r="C544" t="s">
        <v>1859</v>
      </c>
      <c r="D544" t="s">
        <v>1860</v>
      </c>
      <c r="E544" t="s">
        <v>32</v>
      </c>
      <c r="F544" t="s">
        <v>32</v>
      </c>
      <c r="G544" t="s">
        <v>1861</v>
      </c>
      <c r="H544">
        <v>0</v>
      </c>
      <c r="I544">
        <v>0.1</v>
      </c>
      <c r="J544">
        <v>0</v>
      </c>
      <c r="K544">
        <v>1</v>
      </c>
      <c r="L544" t="s">
        <v>34</v>
      </c>
      <c r="M544" t="s">
        <v>1722</v>
      </c>
      <c r="N544" t="s">
        <v>36</v>
      </c>
      <c r="O544" t="s">
        <v>186</v>
      </c>
      <c r="P544" t="s">
        <v>38</v>
      </c>
      <c r="Q544" t="s">
        <v>1187</v>
      </c>
      <c r="R544" t="s">
        <v>40</v>
      </c>
      <c r="S544" t="s">
        <v>634</v>
      </c>
      <c r="T544" t="s">
        <v>243</v>
      </c>
      <c r="U544" t="s">
        <v>1188</v>
      </c>
      <c r="V544" t="s">
        <v>1723</v>
      </c>
      <c r="W544">
        <v>603</v>
      </c>
      <c r="X544" t="s">
        <v>636</v>
      </c>
      <c r="Y544" t="s">
        <v>1724</v>
      </c>
      <c r="Z544" t="s">
        <v>1725</v>
      </c>
      <c r="AA544">
        <v>2</v>
      </c>
      <c r="AB544" t="s">
        <v>41</v>
      </c>
      <c r="AC544" t="str">
        <f t="shared" si="100"/>
        <v>3GE</v>
      </c>
      <c r="AD544" s="3">
        <f t="shared" si="97"/>
        <v>27</v>
      </c>
      <c r="AE544" s="3" t="str">
        <f t="shared" si="96"/>
        <v>27.0 R</v>
      </c>
      <c r="AF544" t="str">
        <f>SUBSTITUTE(SUBSTITUTE(P544,"±",""),"%"," %")</f>
        <v>5 %</v>
      </c>
      <c r="AG544" t="str">
        <f t="shared" si="101"/>
        <v>1.6 V</v>
      </c>
      <c r="AI544" t="str">
        <f>SUBSTITUTE(LEFT(Q544,FIND("W,",Q544)),"W"," W @ 70 C")</f>
        <v>0.1 W @ 70 C</v>
      </c>
      <c r="AJ544" t="str">
        <f>SUBSTITUTE((SUBSTITUTE(T544,"ppm/°C","")),"/ "," to ")</f>
        <v>±200</v>
      </c>
      <c r="AK544" t="str">
        <f>LEFT(V544,FIND(" ",V544)-1)</f>
        <v>0603</v>
      </c>
      <c r="AL544" t="str">
        <f>SUBSTITUTE(SUBSTITUTE(U544,"°C ~ "," to +"),"°C"," C")</f>
        <v>-55 to +155 C</v>
      </c>
      <c r="AM544" s="2" t="str">
        <f t="shared" si="98"/>
        <v>270</v>
      </c>
      <c r="AN544" t="str">
        <f>IF(AC544="1GN","Grade 1","Grade 0")</f>
        <v>Grade 0</v>
      </c>
      <c r="AO544" s="2" t="str">
        <f t="shared" si="99"/>
        <v>27R0</v>
      </c>
      <c r="AQ544" t="s">
        <v>5289</v>
      </c>
      <c r="AR544" t="str">
        <f t="shared" si="102"/>
        <v>ERJ3GEYJ270V</v>
      </c>
    </row>
    <row r="545" spans="1:44" x14ac:dyDescent="0.3">
      <c r="A545" t="s">
        <v>1862</v>
      </c>
      <c r="B545" t="s">
        <v>1718</v>
      </c>
      <c r="C545" t="s">
        <v>1863</v>
      </c>
      <c r="D545" t="s">
        <v>1864</v>
      </c>
      <c r="E545" t="s">
        <v>32</v>
      </c>
      <c r="F545" t="s">
        <v>32</v>
      </c>
      <c r="G545" t="s">
        <v>1865</v>
      </c>
      <c r="H545" s="1">
        <v>93737</v>
      </c>
      <c r="I545">
        <v>0.1</v>
      </c>
      <c r="J545">
        <v>0</v>
      </c>
      <c r="K545">
        <v>1</v>
      </c>
      <c r="L545" t="s">
        <v>34</v>
      </c>
      <c r="M545" t="s">
        <v>1722</v>
      </c>
      <c r="N545" t="s">
        <v>36</v>
      </c>
      <c r="O545" t="s">
        <v>190</v>
      </c>
      <c r="P545" t="s">
        <v>38</v>
      </c>
      <c r="Q545" t="s">
        <v>1187</v>
      </c>
      <c r="R545" t="s">
        <v>40</v>
      </c>
      <c r="S545" t="s">
        <v>634</v>
      </c>
      <c r="T545" t="s">
        <v>243</v>
      </c>
      <c r="U545" t="s">
        <v>1188</v>
      </c>
      <c r="V545" t="s">
        <v>1723</v>
      </c>
      <c r="W545">
        <v>603</v>
      </c>
      <c r="X545" t="s">
        <v>636</v>
      </c>
      <c r="Y545" t="s">
        <v>1724</v>
      </c>
      <c r="Z545" t="s">
        <v>1725</v>
      </c>
      <c r="AA545">
        <v>2</v>
      </c>
      <c r="AB545" t="s">
        <v>41</v>
      </c>
      <c r="AC545" t="str">
        <f t="shared" si="100"/>
        <v>3GE</v>
      </c>
      <c r="AD545" s="3">
        <f t="shared" si="97"/>
        <v>30</v>
      </c>
      <c r="AE545" s="3" t="str">
        <f t="shared" si="96"/>
        <v>30.0 R</v>
      </c>
      <c r="AF545" t="str">
        <f>SUBSTITUTE(SUBSTITUTE(P545,"±",""),"%"," %")</f>
        <v>5 %</v>
      </c>
      <c r="AG545" t="str">
        <f t="shared" si="101"/>
        <v>1.7 V</v>
      </c>
      <c r="AI545" t="str">
        <f>SUBSTITUTE(LEFT(Q545,FIND("W,",Q545)),"W"," W @ 70 C")</f>
        <v>0.1 W @ 70 C</v>
      </c>
      <c r="AJ545" t="str">
        <f>SUBSTITUTE((SUBSTITUTE(T545,"ppm/°C","")),"/ "," to ")</f>
        <v>±200</v>
      </c>
      <c r="AK545" t="str">
        <f>LEFT(V545,FIND(" ",V545)-1)</f>
        <v>0603</v>
      </c>
      <c r="AL545" t="str">
        <f>SUBSTITUTE(SUBSTITUTE(U545,"°C ~ "," to +"),"°C"," C")</f>
        <v>-55 to +155 C</v>
      </c>
      <c r="AM545" s="2" t="str">
        <f t="shared" si="98"/>
        <v>300</v>
      </c>
      <c r="AN545" t="str">
        <f>IF(AC545="1GN","Grade 1","Grade 0")</f>
        <v>Grade 0</v>
      </c>
      <c r="AO545" s="2" t="str">
        <f t="shared" si="99"/>
        <v>30R0</v>
      </c>
      <c r="AQ545" t="s">
        <v>5289</v>
      </c>
      <c r="AR545" t="str">
        <f t="shared" si="102"/>
        <v>ERJ3GEYJ300V</v>
      </c>
    </row>
    <row r="546" spans="1:44" x14ac:dyDescent="0.3">
      <c r="A546" t="s">
        <v>1866</v>
      </c>
      <c r="B546" t="s">
        <v>1718</v>
      </c>
      <c r="C546" t="s">
        <v>1867</v>
      </c>
      <c r="D546" t="s">
        <v>1868</v>
      </c>
      <c r="E546" t="s">
        <v>32</v>
      </c>
      <c r="F546" t="s">
        <v>32</v>
      </c>
      <c r="G546" t="s">
        <v>1869</v>
      </c>
      <c r="H546">
        <v>0</v>
      </c>
      <c r="I546">
        <v>0.1</v>
      </c>
      <c r="J546">
        <v>0</v>
      </c>
      <c r="K546">
        <v>1</v>
      </c>
      <c r="L546" t="s">
        <v>34</v>
      </c>
      <c r="M546" t="s">
        <v>1722</v>
      </c>
      <c r="N546" t="s">
        <v>36</v>
      </c>
      <c r="O546" t="s">
        <v>194</v>
      </c>
      <c r="P546" t="s">
        <v>38</v>
      </c>
      <c r="Q546" t="s">
        <v>1187</v>
      </c>
      <c r="R546" t="s">
        <v>40</v>
      </c>
      <c r="S546" t="s">
        <v>634</v>
      </c>
      <c r="T546" t="s">
        <v>243</v>
      </c>
      <c r="U546" t="s">
        <v>1188</v>
      </c>
      <c r="V546" t="s">
        <v>1723</v>
      </c>
      <c r="W546">
        <v>603</v>
      </c>
      <c r="X546" t="s">
        <v>636</v>
      </c>
      <c r="Y546" t="s">
        <v>1724</v>
      </c>
      <c r="Z546" t="s">
        <v>1725</v>
      </c>
      <c r="AA546">
        <v>2</v>
      </c>
      <c r="AB546" t="s">
        <v>41</v>
      </c>
      <c r="AC546" t="str">
        <f t="shared" si="100"/>
        <v>3GE</v>
      </c>
      <c r="AD546" s="3">
        <f t="shared" si="97"/>
        <v>33</v>
      </c>
      <c r="AE546" s="3" t="str">
        <f t="shared" si="96"/>
        <v>33.0 R</v>
      </c>
      <c r="AF546" t="str">
        <f>SUBSTITUTE(SUBSTITUTE(P546,"±",""),"%"," %")</f>
        <v>5 %</v>
      </c>
      <c r="AG546" t="str">
        <f t="shared" si="101"/>
        <v>1.8 V</v>
      </c>
      <c r="AI546" t="str">
        <f>SUBSTITUTE(LEFT(Q546,FIND("W,",Q546)),"W"," W @ 70 C")</f>
        <v>0.1 W @ 70 C</v>
      </c>
      <c r="AJ546" t="str">
        <f>SUBSTITUTE((SUBSTITUTE(T546,"ppm/°C","")),"/ "," to ")</f>
        <v>±200</v>
      </c>
      <c r="AK546" t="str">
        <f>LEFT(V546,FIND(" ",V546)-1)</f>
        <v>0603</v>
      </c>
      <c r="AL546" t="str">
        <f>SUBSTITUTE(SUBSTITUTE(U546,"°C ~ "," to +"),"°C"," C")</f>
        <v>-55 to +155 C</v>
      </c>
      <c r="AM546" s="2" t="str">
        <f t="shared" si="98"/>
        <v>330</v>
      </c>
      <c r="AN546" t="str">
        <f>IF(AC546="1GN","Grade 1","Grade 0")</f>
        <v>Grade 0</v>
      </c>
      <c r="AO546" s="2" t="str">
        <f t="shared" si="99"/>
        <v>33R0</v>
      </c>
      <c r="AQ546" t="s">
        <v>5289</v>
      </c>
      <c r="AR546" t="str">
        <f t="shared" si="102"/>
        <v>ERJ3GEYJ330V</v>
      </c>
    </row>
    <row r="547" spans="1:44" x14ac:dyDescent="0.3">
      <c r="A547" t="s">
        <v>1870</v>
      </c>
      <c r="B547" t="s">
        <v>1718</v>
      </c>
      <c r="C547" t="s">
        <v>1871</v>
      </c>
      <c r="D547" t="s">
        <v>1872</v>
      </c>
      <c r="E547" t="s">
        <v>32</v>
      </c>
      <c r="F547" t="s">
        <v>32</v>
      </c>
      <c r="G547" t="s">
        <v>1873</v>
      </c>
      <c r="H547">
        <v>0</v>
      </c>
      <c r="I547">
        <v>0.1</v>
      </c>
      <c r="J547">
        <v>0</v>
      </c>
      <c r="K547">
        <v>1</v>
      </c>
      <c r="L547" t="s">
        <v>34</v>
      </c>
      <c r="M547" t="s">
        <v>1722</v>
      </c>
      <c r="N547" t="s">
        <v>36</v>
      </c>
      <c r="O547" t="s">
        <v>198</v>
      </c>
      <c r="P547" t="s">
        <v>38</v>
      </c>
      <c r="Q547" t="s">
        <v>1187</v>
      </c>
      <c r="R547" t="s">
        <v>40</v>
      </c>
      <c r="S547" t="s">
        <v>634</v>
      </c>
      <c r="T547" t="s">
        <v>243</v>
      </c>
      <c r="U547" t="s">
        <v>1188</v>
      </c>
      <c r="V547" t="s">
        <v>1723</v>
      </c>
      <c r="W547">
        <v>603</v>
      </c>
      <c r="X547" t="s">
        <v>636</v>
      </c>
      <c r="Y547" t="s">
        <v>1724</v>
      </c>
      <c r="Z547" t="s">
        <v>1725</v>
      </c>
      <c r="AA547">
        <v>2</v>
      </c>
      <c r="AB547" t="s">
        <v>41</v>
      </c>
      <c r="AC547" t="str">
        <f t="shared" si="100"/>
        <v>3GE</v>
      </c>
      <c r="AD547" s="3">
        <f t="shared" si="97"/>
        <v>36</v>
      </c>
      <c r="AE547" s="3" t="str">
        <f t="shared" si="96"/>
        <v>36.0 R</v>
      </c>
      <c r="AF547" t="str">
        <f>SUBSTITUTE(SUBSTITUTE(P547,"±",""),"%"," %")</f>
        <v>5 %</v>
      </c>
      <c r="AG547" t="str">
        <f t="shared" si="101"/>
        <v>1.9 V</v>
      </c>
      <c r="AI547" t="str">
        <f>SUBSTITUTE(LEFT(Q547,FIND("W,",Q547)),"W"," W @ 70 C")</f>
        <v>0.1 W @ 70 C</v>
      </c>
      <c r="AJ547" t="str">
        <f>SUBSTITUTE((SUBSTITUTE(T547,"ppm/°C","")),"/ "," to ")</f>
        <v>±200</v>
      </c>
      <c r="AK547" t="str">
        <f>LEFT(V547,FIND(" ",V547)-1)</f>
        <v>0603</v>
      </c>
      <c r="AL547" t="str">
        <f>SUBSTITUTE(SUBSTITUTE(U547,"°C ~ "," to +"),"°C"," C")</f>
        <v>-55 to +155 C</v>
      </c>
      <c r="AM547" s="2" t="str">
        <f t="shared" si="98"/>
        <v>360</v>
      </c>
      <c r="AN547" t="str">
        <f>IF(AC547="1GN","Grade 1","Grade 0")</f>
        <v>Grade 0</v>
      </c>
      <c r="AO547" s="2" t="str">
        <f t="shared" si="99"/>
        <v>36R0</v>
      </c>
      <c r="AQ547" t="s">
        <v>5289</v>
      </c>
      <c r="AR547" t="str">
        <f t="shared" si="102"/>
        <v>ERJ3GEYJ360V</v>
      </c>
    </row>
    <row r="548" spans="1:44" x14ac:dyDescent="0.3">
      <c r="A548" t="s">
        <v>1874</v>
      </c>
      <c r="B548" t="s">
        <v>1718</v>
      </c>
      <c r="C548" t="s">
        <v>1875</v>
      </c>
      <c r="D548" t="s">
        <v>1876</v>
      </c>
      <c r="E548" t="s">
        <v>32</v>
      </c>
      <c r="F548" t="s">
        <v>32</v>
      </c>
      <c r="G548" t="s">
        <v>1877</v>
      </c>
      <c r="H548" s="1">
        <v>16529</v>
      </c>
      <c r="I548">
        <v>0.1</v>
      </c>
      <c r="J548">
        <v>0</v>
      </c>
      <c r="K548">
        <v>1</v>
      </c>
      <c r="L548" t="s">
        <v>34</v>
      </c>
      <c r="M548" t="s">
        <v>1722</v>
      </c>
      <c r="N548" t="s">
        <v>36</v>
      </c>
      <c r="O548" t="s">
        <v>202</v>
      </c>
      <c r="P548" t="s">
        <v>38</v>
      </c>
      <c r="Q548" t="s">
        <v>1187</v>
      </c>
      <c r="R548" t="s">
        <v>40</v>
      </c>
      <c r="S548" t="s">
        <v>634</v>
      </c>
      <c r="T548" t="s">
        <v>243</v>
      </c>
      <c r="U548" t="s">
        <v>1188</v>
      </c>
      <c r="V548" t="s">
        <v>1723</v>
      </c>
      <c r="W548">
        <v>603</v>
      </c>
      <c r="X548" t="s">
        <v>636</v>
      </c>
      <c r="Y548" t="s">
        <v>1724</v>
      </c>
      <c r="Z548" t="s">
        <v>1725</v>
      </c>
      <c r="AA548">
        <v>2</v>
      </c>
      <c r="AB548" t="s">
        <v>41</v>
      </c>
      <c r="AC548" t="str">
        <f t="shared" si="100"/>
        <v>3GE</v>
      </c>
      <c r="AD548" s="3">
        <f t="shared" si="97"/>
        <v>39</v>
      </c>
      <c r="AE548" s="3" t="str">
        <f t="shared" si="96"/>
        <v>39.0 R</v>
      </c>
      <c r="AF548" t="str">
        <f>SUBSTITUTE(SUBSTITUTE(P548,"±",""),"%"," %")</f>
        <v>5 %</v>
      </c>
      <c r="AG548" t="str">
        <f t="shared" si="101"/>
        <v>2 V</v>
      </c>
      <c r="AI548" t="str">
        <f>SUBSTITUTE(LEFT(Q548,FIND("W,",Q548)),"W"," W @ 70 C")</f>
        <v>0.1 W @ 70 C</v>
      </c>
      <c r="AJ548" t="str">
        <f>SUBSTITUTE((SUBSTITUTE(T548,"ppm/°C","")),"/ "," to ")</f>
        <v>±200</v>
      </c>
      <c r="AK548" t="str">
        <f>LEFT(V548,FIND(" ",V548)-1)</f>
        <v>0603</v>
      </c>
      <c r="AL548" t="str">
        <f>SUBSTITUTE(SUBSTITUTE(U548,"°C ~ "," to +"),"°C"," C")</f>
        <v>-55 to +155 C</v>
      </c>
      <c r="AM548" s="2" t="str">
        <f t="shared" si="98"/>
        <v>390</v>
      </c>
      <c r="AN548" t="str">
        <f>IF(AC548="1GN","Grade 1","Grade 0")</f>
        <v>Grade 0</v>
      </c>
      <c r="AO548" s="2" t="str">
        <f t="shared" si="99"/>
        <v>39R0</v>
      </c>
      <c r="AQ548" t="s">
        <v>5289</v>
      </c>
      <c r="AR548" t="str">
        <f t="shared" si="102"/>
        <v>ERJ3GEYJ390V</v>
      </c>
    </row>
    <row r="549" spans="1:44" x14ac:dyDescent="0.3">
      <c r="A549" t="s">
        <v>1878</v>
      </c>
      <c r="B549" t="s">
        <v>1718</v>
      </c>
      <c r="C549" t="s">
        <v>1879</v>
      </c>
      <c r="D549" t="s">
        <v>1880</v>
      </c>
      <c r="E549" t="s">
        <v>32</v>
      </c>
      <c r="F549" t="s">
        <v>32</v>
      </c>
      <c r="G549" t="s">
        <v>1881</v>
      </c>
      <c r="H549" s="1">
        <v>55167</v>
      </c>
      <c r="I549">
        <v>0.1</v>
      </c>
      <c r="J549">
        <v>0</v>
      </c>
      <c r="K549">
        <v>1</v>
      </c>
      <c r="L549" t="s">
        <v>34</v>
      </c>
      <c r="M549" t="s">
        <v>1722</v>
      </c>
      <c r="N549" t="s">
        <v>36</v>
      </c>
      <c r="O549" t="s">
        <v>206</v>
      </c>
      <c r="P549" t="s">
        <v>38</v>
      </c>
      <c r="Q549" t="s">
        <v>1187</v>
      </c>
      <c r="R549" t="s">
        <v>40</v>
      </c>
      <c r="S549" t="s">
        <v>634</v>
      </c>
      <c r="T549" t="s">
        <v>243</v>
      </c>
      <c r="U549" t="s">
        <v>1188</v>
      </c>
      <c r="V549" t="s">
        <v>1723</v>
      </c>
      <c r="W549">
        <v>603</v>
      </c>
      <c r="X549" t="s">
        <v>636</v>
      </c>
      <c r="Y549" t="s">
        <v>1724</v>
      </c>
      <c r="Z549" t="s">
        <v>1725</v>
      </c>
      <c r="AA549">
        <v>2</v>
      </c>
      <c r="AB549" t="s">
        <v>41</v>
      </c>
      <c r="AC549" t="str">
        <f t="shared" si="100"/>
        <v>3GE</v>
      </c>
      <c r="AD549" s="3">
        <f t="shared" si="97"/>
        <v>43</v>
      </c>
      <c r="AE549" s="3" t="str">
        <f t="shared" si="96"/>
        <v>43.0 R</v>
      </c>
      <c r="AF549" t="str">
        <f>SUBSTITUTE(SUBSTITUTE(P549,"±",""),"%"," %")</f>
        <v>5 %</v>
      </c>
      <c r="AG549" t="str">
        <f t="shared" si="101"/>
        <v>2.1 V</v>
      </c>
      <c r="AI549" t="str">
        <f>SUBSTITUTE(LEFT(Q549,FIND("W,",Q549)),"W"," W @ 70 C")</f>
        <v>0.1 W @ 70 C</v>
      </c>
      <c r="AJ549" t="str">
        <f>SUBSTITUTE((SUBSTITUTE(T549,"ppm/°C","")),"/ "," to ")</f>
        <v>±200</v>
      </c>
      <c r="AK549" t="str">
        <f>LEFT(V549,FIND(" ",V549)-1)</f>
        <v>0603</v>
      </c>
      <c r="AL549" t="str">
        <f>SUBSTITUTE(SUBSTITUTE(U549,"°C ~ "," to +"),"°C"," C")</f>
        <v>-55 to +155 C</v>
      </c>
      <c r="AM549" s="2" t="str">
        <f t="shared" si="98"/>
        <v>430</v>
      </c>
      <c r="AN549" t="str">
        <f>IF(AC549="1GN","Grade 1","Grade 0")</f>
        <v>Grade 0</v>
      </c>
      <c r="AO549" s="2" t="str">
        <f t="shared" si="99"/>
        <v>43R0</v>
      </c>
      <c r="AQ549" t="s">
        <v>5289</v>
      </c>
      <c r="AR549" t="str">
        <f t="shared" si="102"/>
        <v>ERJ3GEYJ430V</v>
      </c>
    </row>
    <row r="550" spans="1:44" x14ac:dyDescent="0.3">
      <c r="A550" t="s">
        <v>1882</v>
      </c>
      <c r="B550" t="s">
        <v>1718</v>
      </c>
      <c r="C550" t="s">
        <v>1883</v>
      </c>
      <c r="D550" t="s">
        <v>1884</v>
      </c>
      <c r="E550" t="s">
        <v>32</v>
      </c>
      <c r="F550" t="s">
        <v>32</v>
      </c>
      <c r="G550" t="s">
        <v>1885</v>
      </c>
      <c r="H550">
        <v>0</v>
      </c>
      <c r="I550">
        <v>0.1</v>
      </c>
      <c r="J550">
        <v>0</v>
      </c>
      <c r="K550">
        <v>1</v>
      </c>
      <c r="L550" t="s">
        <v>34</v>
      </c>
      <c r="M550" t="s">
        <v>1722</v>
      </c>
      <c r="N550" t="s">
        <v>36</v>
      </c>
      <c r="O550" t="s">
        <v>210</v>
      </c>
      <c r="P550" t="s">
        <v>38</v>
      </c>
      <c r="Q550" t="s">
        <v>1187</v>
      </c>
      <c r="R550" t="s">
        <v>40</v>
      </c>
      <c r="S550" t="s">
        <v>634</v>
      </c>
      <c r="T550" t="s">
        <v>243</v>
      </c>
      <c r="U550" t="s">
        <v>1188</v>
      </c>
      <c r="V550" t="s">
        <v>1723</v>
      </c>
      <c r="W550">
        <v>603</v>
      </c>
      <c r="X550" t="s">
        <v>636</v>
      </c>
      <c r="Y550" t="s">
        <v>1724</v>
      </c>
      <c r="Z550" t="s">
        <v>1725</v>
      </c>
      <c r="AA550">
        <v>2</v>
      </c>
      <c r="AB550" t="s">
        <v>41</v>
      </c>
      <c r="AC550" t="str">
        <f t="shared" si="100"/>
        <v>3GE</v>
      </c>
      <c r="AD550" s="3">
        <f t="shared" si="97"/>
        <v>47</v>
      </c>
      <c r="AE550" s="3" t="str">
        <f t="shared" si="96"/>
        <v>47.0 R</v>
      </c>
      <c r="AF550" t="str">
        <f>SUBSTITUTE(SUBSTITUTE(P550,"±",""),"%"," %")</f>
        <v>5 %</v>
      </c>
      <c r="AG550" t="str">
        <f t="shared" si="101"/>
        <v>2.2 V</v>
      </c>
      <c r="AI550" t="str">
        <f>SUBSTITUTE(LEFT(Q550,FIND("W,",Q550)),"W"," W @ 70 C")</f>
        <v>0.1 W @ 70 C</v>
      </c>
      <c r="AJ550" t="str">
        <f>SUBSTITUTE((SUBSTITUTE(T550,"ppm/°C","")),"/ "," to ")</f>
        <v>±200</v>
      </c>
      <c r="AK550" t="str">
        <f>LEFT(V550,FIND(" ",V550)-1)</f>
        <v>0603</v>
      </c>
      <c r="AL550" t="str">
        <f>SUBSTITUTE(SUBSTITUTE(U550,"°C ~ "," to +"),"°C"," C")</f>
        <v>-55 to +155 C</v>
      </c>
      <c r="AM550" s="2" t="str">
        <f t="shared" si="98"/>
        <v>470</v>
      </c>
      <c r="AN550" t="str">
        <f>IF(AC550="1GN","Grade 1","Grade 0")</f>
        <v>Grade 0</v>
      </c>
      <c r="AO550" s="2" t="str">
        <f t="shared" si="99"/>
        <v>47R0</v>
      </c>
      <c r="AQ550" t="s">
        <v>5289</v>
      </c>
      <c r="AR550" t="str">
        <f t="shared" si="102"/>
        <v>ERJ3GEYJ470V</v>
      </c>
    </row>
    <row r="551" spans="1:44" x14ac:dyDescent="0.3">
      <c r="A551" t="s">
        <v>1886</v>
      </c>
      <c r="B551" t="s">
        <v>1718</v>
      </c>
      <c r="C551" t="s">
        <v>1887</v>
      </c>
      <c r="D551" t="s">
        <v>1888</v>
      </c>
      <c r="E551" t="s">
        <v>32</v>
      </c>
      <c r="F551" t="s">
        <v>32</v>
      </c>
      <c r="G551" t="s">
        <v>1889</v>
      </c>
      <c r="H551" s="1">
        <v>418348</v>
      </c>
      <c r="I551">
        <v>0.1</v>
      </c>
      <c r="J551">
        <v>0</v>
      </c>
      <c r="K551">
        <v>1</v>
      </c>
      <c r="L551" t="s">
        <v>34</v>
      </c>
      <c r="M551" t="s">
        <v>1722</v>
      </c>
      <c r="N551" t="s">
        <v>36</v>
      </c>
      <c r="O551" t="s">
        <v>214</v>
      </c>
      <c r="P551" t="s">
        <v>38</v>
      </c>
      <c r="Q551" t="s">
        <v>1187</v>
      </c>
      <c r="R551" t="s">
        <v>40</v>
      </c>
      <c r="S551" t="s">
        <v>634</v>
      </c>
      <c r="T551" t="s">
        <v>243</v>
      </c>
      <c r="U551" t="s">
        <v>1188</v>
      </c>
      <c r="V551" t="s">
        <v>1723</v>
      </c>
      <c r="W551">
        <v>603</v>
      </c>
      <c r="X551" t="s">
        <v>636</v>
      </c>
      <c r="Y551" t="s">
        <v>1724</v>
      </c>
      <c r="Z551" t="s">
        <v>1725</v>
      </c>
      <c r="AA551">
        <v>2</v>
      </c>
      <c r="AB551" t="s">
        <v>41</v>
      </c>
      <c r="AC551" t="str">
        <f t="shared" si="100"/>
        <v>3GE</v>
      </c>
      <c r="AD551" s="3">
        <f t="shared" si="97"/>
        <v>51</v>
      </c>
      <c r="AE551" s="3" t="str">
        <f t="shared" si="96"/>
        <v>51.0 R</v>
      </c>
      <c r="AF551" t="str">
        <f>SUBSTITUTE(SUBSTITUTE(P551,"±",""),"%"," %")</f>
        <v>5 %</v>
      </c>
      <c r="AG551" t="str">
        <f t="shared" si="101"/>
        <v>2.3 V</v>
      </c>
      <c r="AI551" t="str">
        <f>SUBSTITUTE(LEFT(Q551,FIND("W,",Q551)),"W"," W @ 70 C")</f>
        <v>0.1 W @ 70 C</v>
      </c>
      <c r="AJ551" t="str">
        <f>SUBSTITUTE((SUBSTITUTE(T551,"ppm/°C","")),"/ "," to ")</f>
        <v>±200</v>
      </c>
      <c r="AK551" t="str">
        <f>LEFT(V551,FIND(" ",V551)-1)</f>
        <v>0603</v>
      </c>
      <c r="AL551" t="str">
        <f>SUBSTITUTE(SUBSTITUTE(U551,"°C ~ "," to +"),"°C"," C")</f>
        <v>-55 to +155 C</v>
      </c>
      <c r="AM551" s="2" t="str">
        <f t="shared" si="98"/>
        <v>510</v>
      </c>
      <c r="AN551" t="str">
        <f>IF(AC551="1GN","Grade 1","Grade 0")</f>
        <v>Grade 0</v>
      </c>
      <c r="AO551" s="2" t="str">
        <f t="shared" si="99"/>
        <v>51R0</v>
      </c>
      <c r="AQ551" t="s">
        <v>5289</v>
      </c>
      <c r="AR551" t="str">
        <f t="shared" si="102"/>
        <v>ERJ3GEYJ510V</v>
      </c>
    </row>
    <row r="552" spans="1:44" x14ac:dyDescent="0.3">
      <c r="A552" t="s">
        <v>1890</v>
      </c>
      <c r="B552" t="s">
        <v>1718</v>
      </c>
      <c r="C552" t="s">
        <v>1891</v>
      </c>
      <c r="D552" t="s">
        <v>1892</v>
      </c>
      <c r="E552" t="s">
        <v>32</v>
      </c>
      <c r="F552" t="s">
        <v>32</v>
      </c>
      <c r="G552" t="s">
        <v>1893</v>
      </c>
      <c r="H552" s="1">
        <v>45217</v>
      </c>
      <c r="I552">
        <v>0.1</v>
      </c>
      <c r="J552">
        <v>0</v>
      </c>
      <c r="K552">
        <v>1</v>
      </c>
      <c r="L552" t="s">
        <v>34</v>
      </c>
      <c r="M552" t="s">
        <v>1722</v>
      </c>
      <c r="N552" t="s">
        <v>36</v>
      </c>
      <c r="O552" t="s">
        <v>218</v>
      </c>
      <c r="P552" t="s">
        <v>38</v>
      </c>
      <c r="Q552" t="s">
        <v>1187</v>
      </c>
      <c r="R552" t="s">
        <v>40</v>
      </c>
      <c r="S552" t="s">
        <v>634</v>
      </c>
      <c r="T552" t="s">
        <v>243</v>
      </c>
      <c r="U552" t="s">
        <v>1188</v>
      </c>
      <c r="V552" t="s">
        <v>1723</v>
      </c>
      <c r="W552">
        <v>603</v>
      </c>
      <c r="X552" t="s">
        <v>636</v>
      </c>
      <c r="Y552" t="s">
        <v>1724</v>
      </c>
      <c r="Z552" t="s">
        <v>1725</v>
      </c>
      <c r="AA552">
        <v>2</v>
      </c>
      <c r="AB552" t="s">
        <v>41</v>
      </c>
      <c r="AC552" t="str">
        <f t="shared" si="100"/>
        <v>3GE</v>
      </c>
      <c r="AD552" s="3">
        <f t="shared" si="97"/>
        <v>56</v>
      </c>
      <c r="AE552" s="3" t="str">
        <f t="shared" si="96"/>
        <v>56.0 R</v>
      </c>
      <c r="AF552" t="str">
        <f>SUBSTITUTE(SUBSTITUTE(P552,"±",""),"%"," %")</f>
        <v>5 %</v>
      </c>
      <c r="AG552" t="str">
        <f t="shared" si="101"/>
        <v>2.4 V</v>
      </c>
      <c r="AI552" t="str">
        <f>SUBSTITUTE(LEFT(Q552,FIND("W,",Q552)),"W"," W @ 70 C")</f>
        <v>0.1 W @ 70 C</v>
      </c>
      <c r="AJ552" t="str">
        <f>SUBSTITUTE((SUBSTITUTE(T552,"ppm/°C","")),"/ "," to ")</f>
        <v>±200</v>
      </c>
      <c r="AK552" t="str">
        <f>LEFT(V552,FIND(" ",V552)-1)</f>
        <v>0603</v>
      </c>
      <c r="AL552" t="str">
        <f>SUBSTITUTE(SUBSTITUTE(U552,"°C ~ "," to +"),"°C"," C")</f>
        <v>-55 to +155 C</v>
      </c>
      <c r="AM552" s="2" t="str">
        <f t="shared" si="98"/>
        <v>560</v>
      </c>
      <c r="AN552" t="str">
        <f>IF(AC552="1GN","Grade 1","Grade 0")</f>
        <v>Grade 0</v>
      </c>
      <c r="AO552" s="2" t="str">
        <f t="shared" si="99"/>
        <v>56R0</v>
      </c>
      <c r="AQ552" t="s">
        <v>5289</v>
      </c>
      <c r="AR552" t="str">
        <f t="shared" si="102"/>
        <v>ERJ3GEYJ560V</v>
      </c>
    </row>
    <row r="553" spans="1:44" x14ac:dyDescent="0.3">
      <c r="A553" t="s">
        <v>1894</v>
      </c>
      <c r="B553" t="s">
        <v>1718</v>
      </c>
      <c r="C553" t="s">
        <v>1895</v>
      </c>
      <c r="D553" t="s">
        <v>1896</v>
      </c>
      <c r="E553" t="s">
        <v>32</v>
      </c>
      <c r="F553" t="s">
        <v>32</v>
      </c>
      <c r="G553" t="s">
        <v>1897</v>
      </c>
      <c r="H553" s="1">
        <v>91596</v>
      </c>
      <c r="I553">
        <v>0.1</v>
      </c>
      <c r="J553">
        <v>0</v>
      </c>
      <c r="K553">
        <v>1</v>
      </c>
      <c r="L553" t="s">
        <v>34</v>
      </c>
      <c r="M553" t="s">
        <v>1722</v>
      </c>
      <c r="N553" t="s">
        <v>36</v>
      </c>
      <c r="O553" t="s">
        <v>222</v>
      </c>
      <c r="P553" t="s">
        <v>38</v>
      </c>
      <c r="Q553" t="s">
        <v>1187</v>
      </c>
      <c r="R553" t="s">
        <v>40</v>
      </c>
      <c r="S553" t="s">
        <v>634</v>
      </c>
      <c r="T553" t="s">
        <v>243</v>
      </c>
      <c r="U553" t="s">
        <v>1188</v>
      </c>
      <c r="V553" t="s">
        <v>1723</v>
      </c>
      <c r="W553">
        <v>603</v>
      </c>
      <c r="X553" t="s">
        <v>636</v>
      </c>
      <c r="Y553" t="s">
        <v>1724</v>
      </c>
      <c r="Z553" t="s">
        <v>1725</v>
      </c>
      <c r="AA553">
        <v>2</v>
      </c>
      <c r="AB553" t="s">
        <v>41</v>
      </c>
      <c r="AC553" t="str">
        <f t="shared" si="100"/>
        <v>3GE</v>
      </c>
      <c r="AD553" s="3">
        <f t="shared" si="97"/>
        <v>62</v>
      </c>
      <c r="AE553" s="3" t="str">
        <f t="shared" si="96"/>
        <v>62.0 R</v>
      </c>
      <c r="AF553" t="str">
        <f>SUBSTITUTE(SUBSTITUTE(P553,"±",""),"%"," %")</f>
        <v>5 %</v>
      </c>
      <c r="AG553" t="str">
        <f t="shared" si="101"/>
        <v>2.5 V</v>
      </c>
      <c r="AI553" t="str">
        <f>SUBSTITUTE(LEFT(Q553,FIND("W,",Q553)),"W"," W @ 70 C")</f>
        <v>0.1 W @ 70 C</v>
      </c>
      <c r="AJ553" t="str">
        <f>SUBSTITUTE((SUBSTITUTE(T553,"ppm/°C","")),"/ "," to ")</f>
        <v>±200</v>
      </c>
      <c r="AK553" t="str">
        <f>LEFT(V553,FIND(" ",V553)-1)</f>
        <v>0603</v>
      </c>
      <c r="AL553" t="str">
        <f>SUBSTITUTE(SUBSTITUTE(U553,"°C ~ "," to +"),"°C"," C")</f>
        <v>-55 to +155 C</v>
      </c>
      <c r="AM553" s="2" t="str">
        <f t="shared" si="98"/>
        <v>620</v>
      </c>
      <c r="AN553" t="str">
        <f>IF(AC553="1GN","Grade 1","Grade 0")</f>
        <v>Grade 0</v>
      </c>
      <c r="AO553" s="2" t="str">
        <f t="shared" si="99"/>
        <v>62R0</v>
      </c>
      <c r="AQ553" t="s">
        <v>5289</v>
      </c>
      <c r="AR553" t="str">
        <f t="shared" si="102"/>
        <v>ERJ3GEYJ620V</v>
      </c>
    </row>
    <row r="554" spans="1:44" x14ac:dyDescent="0.3">
      <c r="A554" t="s">
        <v>1898</v>
      </c>
      <c r="B554" t="s">
        <v>1718</v>
      </c>
      <c r="C554" t="s">
        <v>1899</v>
      </c>
      <c r="D554" t="s">
        <v>1900</v>
      </c>
      <c r="E554" t="s">
        <v>32</v>
      </c>
      <c r="F554" t="s">
        <v>32</v>
      </c>
      <c r="G554" t="s">
        <v>1901</v>
      </c>
      <c r="H554">
        <v>0</v>
      </c>
      <c r="I554">
        <v>0.1</v>
      </c>
      <c r="J554">
        <v>0</v>
      </c>
      <c r="K554">
        <v>1</v>
      </c>
      <c r="L554" t="s">
        <v>34</v>
      </c>
      <c r="M554" t="s">
        <v>1722</v>
      </c>
      <c r="N554" t="s">
        <v>36</v>
      </c>
      <c r="O554" t="s">
        <v>226</v>
      </c>
      <c r="P554" t="s">
        <v>38</v>
      </c>
      <c r="Q554" t="s">
        <v>1187</v>
      </c>
      <c r="R554" t="s">
        <v>40</v>
      </c>
      <c r="S554" t="s">
        <v>634</v>
      </c>
      <c r="T554" t="s">
        <v>243</v>
      </c>
      <c r="U554" t="s">
        <v>1188</v>
      </c>
      <c r="V554" t="s">
        <v>1723</v>
      </c>
      <c r="W554">
        <v>603</v>
      </c>
      <c r="X554" t="s">
        <v>636</v>
      </c>
      <c r="Y554" t="s">
        <v>1724</v>
      </c>
      <c r="Z554" t="s">
        <v>1725</v>
      </c>
      <c r="AA554">
        <v>2</v>
      </c>
      <c r="AB554" t="s">
        <v>41</v>
      </c>
      <c r="AC554" t="str">
        <f t="shared" si="100"/>
        <v>3GE</v>
      </c>
      <c r="AD554" s="3">
        <f t="shared" si="97"/>
        <v>68</v>
      </c>
      <c r="AE554" s="3" t="str">
        <f t="shared" si="96"/>
        <v>68.0 R</v>
      </c>
      <c r="AF554" t="str">
        <f>SUBSTITUTE(SUBSTITUTE(P554,"±",""),"%"," %")</f>
        <v>5 %</v>
      </c>
      <c r="AG554" t="str">
        <f t="shared" si="101"/>
        <v>2.6 V</v>
      </c>
      <c r="AI554" t="str">
        <f>SUBSTITUTE(LEFT(Q554,FIND("W,",Q554)),"W"," W @ 70 C")</f>
        <v>0.1 W @ 70 C</v>
      </c>
      <c r="AJ554" t="str">
        <f>SUBSTITUTE((SUBSTITUTE(T554,"ppm/°C","")),"/ "," to ")</f>
        <v>±200</v>
      </c>
      <c r="AK554" t="str">
        <f>LEFT(V554,FIND(" ",V554)-1)</f>
        <v>0603</v>
      </c>
      <c r="AL554" t="str">
        <f>SUBSTITUTE(SUBSTITUTE(U554,"°C ~ "," to +"),"°C"," C")</f>
        <v>-55 to +155 C</v>
      </c>
      <c r="AM554" s="2" t="str">
        <f t="shared" si="98"/>
        <v>680</v>
      </c>
      <c r="AN554" t="str">
        <f>IF(AC554="1GN","Grade 1","Grade 0")</f>
        <v>Grade 0</v>
      </c>
      <c r="AO554" s="2" t="str">
        <f t="shared" si="99"/>
        <v>68R0</v>
      </c>
      <c r="AQ554" t="s">
        <v>5289</v>
      </c>
      <c r="AR554" t="str">
        <f t="shared" si="102"/>
        <v>ERJ3GEYJ680V</v>
      </c>
    </row>
    <row r="555" spans="1:44" x14ac:dyDescent="0.3">
      <c r="A555" t="s">
        <v>1902</v>
      </c>
      <c r="B555" t="s">
        <v>1718</v>
      </c>
      <c r="C555" t="s">
        <v>1903</v>
      </c>
      <c r="D555" t="s">
        <v>1904</v>
      </c>
      <c r="E555" t="s">
        <v>32</v>
      </c>
      <c r="F555" t="s">
        <v>32</v>
      </c>
      <c r="G555" t="s">
        <v>1905</v>
      </c>
      <c r="H555" s="1">
        <v>89840</v>
      </c>
      <c r="I555">
        <v>0.1</v>
      </c>
      <c r="J555">
        <v>0</v>
      </c>
      <c r="K555">
        <v>1</v>
      </c>
      <c r="L555" t="s">
        <v>34</v>
      </c>
      <c r="M555" t="s">
        <v>1722</v>
      </c>
      <c r="N555" t="s">
        <v>36</v>
      </c>
      <c r="O555" t="s">
        <v>230</v>
      </c>
      <c r="P555" t="s">
        <v>38</v>
      </c>
      <c r="Q555" t="s">
        <v>1187</v>
      </c>
      <c r="R555" t="s">
        <v>40</v>
      </c>
      <c r="S555" t="s">
        <v>634</v>
      </c>
      <c r="T555" t="s">
        <v>243</v>
      </c>
      <c r="U555" t="s">
        <v>1188</v>
      </c>
      <c r="V555" t="s">
        <v>1723</v>
      </c>
      <c r="W555">
        <v>603</v>
      </c>
      <c r="X555" t="s">
        <v>636</v>
      </c>
      <c r="Y555" t="s">
        <v>1724</v>
      </c>
      <c r="Z555" t="s">
        <v>1725</v>
      </c>
      <c r="AA555">
        <v>2</v>
      </c>
      <c r="AB555" t="s">
        <v>41</v>
      </c>
      <c r="AC555" t="str">
        <f t="shared" si="100"/>
        <v>3GE</v>
      </c>
      <c r="AD555" s="3">
        <f t="shared" si="97"/>
        <v>75</v>
      </c>
      <c r="AE555" s="3" t="str">
        <f t="shared" si="96"/>
        <v>75.0 R</v>
      </c>
      <c r="AF555" t="str">
        <f>SUBSTITUTE(SUBSTITUTE(P555,"±",""),"%"," %")</f>
        <v>5 %</v>
      </c>
      <c r="AG555" t="str">
        <f t="shared" si="101"/>
        <v>2.7 V</v>
      </c>
      <c r="AI555" t="str">
        <f>SUBSTITUTE(LEFT(Q555,FIND("W,",Q555)),"W"," W @ 70 C")</f>
        <v>0.1 W @ 70 C</v>
      </c>
      <c r="AJ555" t="str">
        <f>SUBSTITUTE((SUBSTITUTE(T555,"ppm/°C","")),"/ "," to ")</f>
        <v>±200</v>
      </c>
      <c r="AK555" t="str">
        <f>LEFT(V555,FIND(" ",V555)-1)</f>
        <v>0603</v>
      </c>
      <c r="AL555" t="str">
        <f>SUBSTITUTE(SUBSTITUTE(U555,"°C ~ "," to +"),"°C"," C")</f>
        <v>-55 to +155 C</v>
      </c>
      <c r="AM555" s="2" t="str">
        <f t="shared" si="98"/>
        <v>750</v>
      </c>
      <c r="AN555" t="str">
        <f>IF(AC555="1GN","Grade 1","Grade 0")</f>
        <v>Grade 0</v>
      </c>
      <c r="AO555" s="2" t="str">
        <f t="shared" si="99"/>
        <v>75R0</v>
      </c>
      <c r="AQ555" t="s">
        <v>5289</v>
      </c>
      <c r="AR555" t="str">
        <f t="shared" si="102"/>
        <v>ERJ3GEYJ750V</v>
      </c>
    </row>
    <row r="556" spans="1:44" x14ac:dyDescent="0.3">
      <c r="A556" t="s">
        <v>1906</v>
      </c>
      <c r="B556" t="s">
        <v>1718</v>
      </c>
      <c r="C556" t="s">
        <v>1907</v>
      </c>
      <c r="D556" t="s">
        <v>1908</v>
      </c>
      <c r="E556" t="s">
        <v>32</v>
      </c>
      <c r="F556" t="s">
        <v>32</v>
      </c>
      <c r="G556" t="s">
        <v>1909</v>
      </c>
      <c r="H556">
        <v>0</v>
      </c>
      <c r="I556">
        <v>0.1</v>
      </c>
      <c r="J556">
        <v>0</v>
      </c>
      <c r="K556">
        <v>1</v>
      </c>
      <c r="L556" t="s">
        <v>34</v>
      </c>
      <c r="M556" t="s">
        <v>1722</v>
      </c>
      <c r="N556" t="s">
        <v>36</v>
      </c>
      <c r="O556" t="s">
        <v>234</v>
      </c>
      <c r="P556" t="s">
        <v>38</v>
      </c>
      <c r="Q556" t="s">
        <v>1187</v>
      </c>
      <c r="R556" t="s">
        <v>40</v>
      </c>
      <c r="S556" t="s">
        <v>634</v>
      </c>
      <c r="T556" t="s">
        <v>243</v>
      </c>
      <c r="U556" t="s">
        <v>1188</v>
      </c>
      <c r="V556" t="s">
        <v>1723</v>
      </c>
      <c r="W556">
        <v>603</v>
      </c>
      <c r="X556" t="s">
        <v>636</v>
      </c>
      <c r="Y556" t="s">
        <v>1724</v>
      </c>
      <c r="Z556" t="s">
        <v>1725</v>
      </c>
      <c r="AA556">
        <v>2</v>
      </c>
      <c r="AB556" t="s">
        <v>41</v>
      </c>
      <c r="AC556" t="str">
        <f t="shared" si="100"/>
        <v>3GE</v>
      </c>
      <c r="AD556" s="3">
        <f t="shared" si="97"/>
        <v>82</v>
      </c>
      <c r="AE556" s="3" t="str">
        <f t="shared" si="96"/>
        <v>82.0 R</v>
      </c>
      <c r="AF556" t="str">
        <f>SUBSTITUTE(SUBSTITUTE(P556,"±",""),"%"," %")</f>
        <v>5 %</v>
      </c>
      <c r="AG556" t="str">
        <f t="shared" si="101"/>
        <v>2.9 V</v>
      </c>
      <c r="AI556" t="str">
        <f>SUBSTITUTE(LEFT(Q556,FIND("W,",Q556)),"W"," W @ 70 C")</f>
        <v>0.1 W @ 70 C</v>
      </c>
      <c r="AJ556" t="str">
        <f>SUBSTITUTE((SUBSTITUTE(T556,"ppm/°C","")),"/ "," to ")</f>
        <v>±200</v>
      </c>
      <c r="AK556" t="str">
        <f>LEFT(V556,FIND(" ",V556)-1)</f>
        <v>0603</v>
      </c>
      <c r="AL556" t="str">
        <f>SUBSTITUTE(SUBSTITUTE(U556,"°C ~ "," to +"),"°C"," C")</f>
        <v>-55 to +155 C</v>
      </c>
      <c r="AM556" s="2" t="str">
        <f t="shared" si="98"/>
        <v>820</v>
      </c>
      <c r="AN556" t="str">
        <f>IF(AC556="1GN","Grade 1","Grade 0")</f>
        <v>Grade 0</v>
      </c>
      <c r="AO556" s="2" t="str">
        <f t="shared" si="99"/>
        <v>82R0</v>
      </c>
      <c r="AQ556" t="s">
        <v>5289</v>
      </c>
      <c r="AR556" t="str">
        <f t="shared" si="102"/>
        <v>ERJ3GEYJ820V</v>
      </c>
    </row>
    <row r="557" spans="1:44" x14ac:dyDescent="0.3">
      <c r="A557" t="s">
        <v>1910</v>
      </c>
      <c r="B557" t="s">
        <v>1718</v>
      </c>
      <c r="C557" t="s">
        <v>1911</v>
      </c>
      <c r="D557" t="s">
        <v>1912</v>
      </c>
      <c r="E557" t="s">
        <v>32</v>
      </c>
      <c r="F557" t="s">
        <v>32</v>
      </c>
      <c r="G557" t="s">
        <v>1913</v>
      </c>
      <c r="H557" s="1">
        <v>40074</v>
      </c>
      <c r="I557">
        <v>0.1</v>
      </c>
      <c r="J557">
        <v>0</v>
      </c>
      <c r="K557">
        <v>1</v>
      </c>
      <c r="L557" t="s">
        <v>34</v>
      </c>
      <c r="M557" t="s">
        <v>1722</v>
      </c>
      <c r="N557" t="s">
        <v>36</v>
      </c>
      <c r="O557" t="s">
        <v>238</v>
      </c>
      <c r="P557" t="s">
        <v>38</v>
      </c>
      <c r="Q557" t="s">
        <v>1187</v>
      </c>
      <c r="R557" t="s">
        <v>40</v>
      </c>
      <c r="S557" t="s">
        <v>634</v>
      </c>
      <c r="T557" t="s">
        <v>243</v>
      </c>
      <c r="U557" t="s">
        <v>1188</v>
      </c>
      <c r="V557" t="s">
        <v>1723</v>
      </c>
      <c r="W557">
        <v>603</v>
      </c>
      <c r="X557" t="s">
        <v>636</v>
      </c>
      <c r="Y557" t="s">
        <v>1724</v>
      </c>
      <c r="Z557" t="s">
        <v>1725</v>
      </c>
      <c r="AA557">
        <v>2</v>
      </c>
      <c r="AB557" t="s">
        <v>41</v>
      </c>
      <c r="AC557" t="str">
        <f t="shared" si="100"/>
        <v>3GE</v>
      </c>
      <c r="AD557" s="3">
        <f t="shared" si="97"/>
        <v>91</v>
      </c>
      <c r="AE557" s="3" t="str">
        <f t="shared" si="96"/>
        <v>91.0 R</v>
      </c>
      <c r="AF557" t="str">
        <f>SUBSTITUTE(SUBSTITUTE(P557,"±",""),"%"," %")</f>
        <v>5 %</v>
      </c>
      <c r="AG557" t="str">
        <f t="shared" si="101"/>
        <v>3 V</v>
      </c>
      <c r="AI557" t="str">
        <f>SUBSTITUTE(LEFT(Q557,FIND("W,",Q557)),"W"," W @ 70 C")</f>
        <v>0.1 W @ 70 C</v>
      </c>
      <c r="AJ557" t="str">
        <f>SUBSTITUTE((SUBSTITUTE(T557,"ppm/°C","")),"/ "," to ")</f>
        <v>±200</v>
      </c>
      <c r="AK557" t="str">
        <f>LEFT(V557,FIND(" ",V557)-1)</f>
        <v>0603</v>
      </c>
      <c r="AL557" t="str">
        <f>SUBSTITUTE(SUBSTITUTE(U557,"°C ~ "," to +"),"°C"," C")</f>
        <v>-55 to +155 C</v>
      </c>
      <c r="AM557" s="2" t="str">
        <f t="shared" si="98"/>
        <v>910</v>
      </c>
      <c r="AN557" t="str">
        <f>IF(AC557="1GN","Grade 1","Grade 0")</f>
        <v>Grade 0</v>
      </c>
      <c r="AO557" s="2" t="str">
        <f t="shared" si="99"/>
        <v>91R0</v>
      </c>
      <c r="AQ557" t="s">
        <v>5289</v>
      </c>
      <c r="AR557" t="str">
        <f t="shared" si="102"/>
        <v>ERJ3GEYJ910V</v>
      </c>
    </row>
    <row r="558" spans="1:44" x14ac:dyDescent="0.3">
      <c r="A558" t="s">
        <v>1914</v>
      </c>
      <c r="B558" t="s">
        <v>1718</v>
      </c>
      <c r="C558" t="s">
        <v>1915</v>
      </c>
      <c r="D558" t="s">
        <v>1916</v>
      </c>
      <c r="E558" t="s">
        <v>32</v>
      </c>
      <c r="F558" t="s">
        <v>32</v>
      </c>
      <c r="G558" t="s">
        <v>1917</v>
      </c>
      <c r="H558">
        <v>0</v>
      </c>
      <c r="I558">
        <v>0.1</v>
      </c>
      <c r="J558">
        <v>0</v>
      </c>
      <c r="K558">
        <v>1</v>
      </c>
      <c r="L558" t="s">
        <v>34</v>
      </c>
      <c r="M558" t="s">
        <v>1722</v>
      </c>
      <c r="N558" t="s">
        <v>36</v>
      </c>
      <c r="O558" t="s">
        <v>242</v>
      </c>
      <c r="P558" t="s">
        <v>38</v>
      </c>
      <c r="Q558" t="s">
        <v>1187</v>
      </c>
      <c r="R558" t="s">
        <v>40</v>
      </c>
      <c r="S558" t="s">
        <v>634</v>
      </c>
      <c r="T558" t="s">
        <v>243</v>
      </c>
      <c r="U558" t="s">
        <v>1188</v>
      </c>
      <c r="V558" t="s">
        <v>1723</v>
      </c>
      <c r="W558">
        <v>603</v>
      </c>
      <c r="X558" t="s">
        <v>636</v>
      </c>
      <c r="Y558" t="s">
        <v>1724</v>
      </c>
      <c r="Z558" t="s">
        <v>1725</v>
      </c>
      <c r="AA558">
        <v>2</v>
      </c>
      <c r="AB558" t="s">
        <v>41</v>
      </c>
      <c r="AC558" t="str">
        <f t="shared" si="100"/>
        <v>3GE</v>
      </c>
      <c r="AD558" s="3">
        <f t="shared" si="97"/>
        <v>100</v>
      </c>
      <c r="AE558" s="3" t="str">
        <f t="shared" si="96"/>
        <v>100 R</v>
      </c>
      <c r="AF558" t="str">
        <f>SUBSTITUTE(SUBSTITUTE(P558,"±",""),"%"," %")</f>
        <v>5 %</v>
      </c>
      <c r="AG558" t="str">
        <f t="shared" si="101"/>
        <v>3.2 V</v>
      </c>
      <c r="AI558" t="str">
        <f>SUBSTITUTE(LEFT(Q558,FIND("W,",Q558)),"W"," W @ 70 C")</f>
        <v>0.1 W @ 70 C</v>
      </c>
      <c r="AJ558" t="str">
        <f>SUBSTITUTE((SUBSTITUTE(T558,"ppm/°C","")),"/ "," to ")</f>
        <v>±200</v>
      </c>
      <c r="AK558" t="str">
        <f>LEFT(V558,FIND(" ",V558)-1)</f>
        <v>0603</v>
      </c>
      <c r="AL558" t="str">
        <f>SUBSTITUTE(SUBSTITUTE(U558,"°C ~ "," to +"),"°C"," C")</f>
        <v>-55 to +155 C</v>
      </c>
      <c r="AM558" s="2" t="str">
        <f t="shared" si="98"/>
        <v>101</v>
      </c>
      <c r="AN558" t="str">
        <f>IF(AC558="1GN","Grade 1","Grade 0")</f>
        <v>Grade 0</v>
      </c>
      <c r="AO558" s="2" t="str">
        <f t="shared" si="99"/>
        <v>100R</v>
      </c>
      <c r="AQ558" t="s">
        <v>5289</v>
      </c>
      <c r="AR558" t="str">
        <f t="shared" si="102"/>
        <v>ERJ3GEYJ101V</v>
      </c>
    </row>
    <row r="559" spans="1:44" x14ac:dyDescent="0.3">
      <c r="A559" t="s">
        <v>1918</v>
      </c>
      <c r="B559" t="s">
        <v>1718</v>
      </c>
      <c r="C559" t="s">
        <v>1919</v>
      </c>
      <c r="D559" t="s">
        <v>1920</v>
      </c>
      <c r="E559" t="s">
        <v>32</v>
      </c>
      <c r="F559" t="s">
        <v>32</v>
      </c>
      <c r="G559" t="s">
        <v>1921</v>
      </c>
      <c r="H559" s="1">
        <v>95689</v>
      </c>
      <c r="I559">
        <v>0.1</v>
      </c>
      <c r="J559">
        <v>0</v>
      </c>
      <c r="K559">
        <v>1</v>
      </c>
      <c r="L559" t="s">
        <v>34</v>
      </c>
      <c r="M559" t="s">
        <v>1722</v>
      </c>
      <c r="N559" t="s">
        <v>36</v>
      </c>
      <c r="O559" t="s">
        <v>247</v>
      </c>
      <c r="P559" t="s">
        <v>38</v>
      </c>
      <c r="Q559" t="s">
        <v>1187</v>
      </c>
      <c r="R559" t="s">
        <v>40</v>
      </c>
      <c r="S559" t="s">
        <v>634</v>
      </c>
      <c r="T559" t="s">
        <v>243</v>
      </c>
      <c r="U559" t="s">
        <v>1188</v>
      </c>
      <c r="V559" t="s">
        <v>1723</v>
      </c>
      <c r="W559">
        <v>603</v>
      </c>
      <c r="X559" t="s">
        <v>636</v>
      </c>
      <c r="Y559" t="s">
        <v>1724</v>
      </c>
      <c r="Z559" t="s">
        <v>1725</v>
      </c>
      <c r="AA559">
        <v>2</v>
      </c>
      <c r="AB559" t="s">
        <v>41</v>
      </c>
      <c r="AC559" t="str">
        <f t="shared" si="100"/>
        <v>3GE</v>
      </c>
      <c r="AD559" s="3">
        <f t="shared" si="97"/>
        <v>110</v>
      </c>
      <c r="AE559" s="3" t="str">
        <f t="shared" si="96"/>
        <v>110 R</v>
      </c>
      <c r="AF559" t="str">
        <f>SUBSTITUTE(SUBSTITUTE(P559,"±",""),"%"," %")</f>
        <v>5 %</v>
      </c>
      <c r="AG559" t="str">
        <f t="shared" si="101"/>
        <v>3.3 V</v>
      </c>
      <c r="AI559" t="str">
        <f>SUBSTITUTE(LEFT(Q559,FIND("W,",Q559)),"W"," W @ 70 C")</f>
        <v>0.1 W @ 70 C</v>
      </c>
      <c r="AJ559" t="str">
        <f>SUBSTITUTE((SUBSTITUTE(T559,"ppm/°C","")),"/ "," to ")</f>
        <v>±200</v>
      </c>
      <c r="AK559" t="str">
        <f>LEFT(V559,FIND(" ",V559)-1)</f>
        <v>0603</v>
      </c>
      <c r="AL559" t="str">
        <f>SUBSTITUTE(SUBSTITUTE(U559,"°C ~ "," to +"),"°C"," C")</f>
        <v>-55 to +155 C</v>
      </c>
      <c r="AM559" s="2" t="str">
        <f t="shared" si="98"/>
        <v>111</v>
      </c>
      <c r="AN559" t="str">
        <f>IF(AC559="1GN","Grade 1","Grade 0")</f>
        <v>Grade 0</v>
      </c>
      <c r="AO559" s="2" t="str">
        <f t="shared" si="99"/>
        <v>110R</v>
      </c>
      <c r="AQ559" t="s">
        <v>5289</v>
      </c>
      <c r="AR559" t="str">
        <f t="shared" si="102"/>
        <v>ERJ3GEYJ111V</v>
      </c>
    </row>
    <row r="560" spans="1:44" x14ac:dyDescent="0.3">
      <c r="A560" t="s">
        <v>1922</v>
      </c>
      <c r="B560" t="s">
        <v>1718</v>
      </c>
      <c r="C560" t="s">
        <v>1923</v>
      </c>
      <c r="D560" t="s">
        <v>1924</v>
      </c>
      <c r="E560" t="s">
        <v>32</v>
      </c>
      <c r="F560" t="s">
        <v>32</v>
      </c>
      <c r="G560" t="s">
        <v>1925</v>
      </c>
      <c r="H560" s="1">
        <v>135116</v>
      </c>
      <c r="I560">
        <v>0.1</v>
      </c>
      <c r="J560">
        <v>0</v>
      </c>
      <c r="K560">
        <v>1</v>
      </c>
      <c r="L560" t="s">
        <v>34</v>
      </c>
      <c r="M560" t="s">
        <v>1722</v>
      </c>
      <c r="N560" t="s">
        <v>36</v>
      </c>
      <c r="O560" t="s">
        <v>251</v>
      </c>
      <c r="P560" t="s">
        <v>38</v>
      </c>
      <c r="Q560" t="s">
        <v>1187</v>
      </c>
      <c r="R560" t="s">
        <v>40</v>
      </c>
      <c r="S560" t="s">
        <v>634</v>
      </c>
      <c r="T560" t="s">
        <v>243</v>
      </c>
      <c r="U560" t="s">
        <v>1188</v>
      </c>
      <c r="V560" t="s">
        <v>1723</v>
      </c>
      <c r="W560">
        <v>603</v>
      </c>
      <c r="X560" t="s">
        <v>636</v>
      </c>
      <c r="Y560" t="s">
        <v>1724</v>
      </c>
      <c r="Z560" t="s">
        <v>1725</v>
      </c>
      <c r="AA560">
        <v>2</v>
      </c>
      <c r="AB560" t="s">
        <v>41</v>
      </c>
      <c r="AC560" t="str">
        <f t="shared" si="100"/>
        <v>3GE</v>
      </c>
      <c r="AD560" s="3">
        <f t="shared" si="97"/>
        <v>120</v>
      </c>
      <c r="AE560" s="3" t="str">
        <f t="shared" si="96"/>
        <v>120 R</v>
      </c>
      <c r="AF560" t="str">
        <f>SUBSTITUTE(SUBSTITUTE(P560,"±",""),"%"," %")</f>
        <v>5 %</v>
      </c>
      <c r="AG560" t="str">
        <f t="shared" si="101"/>
        <v>3.5 V</v>
      </c>
      <c r="AI560" t="str">
        <f>SUBSTITUTE(LEFT(Q560,FIND("W,",Q560)),"W"," W @ 70 C")</f>
        <v>0.1 W @ 70 C</v>
      </c>
      <c r="AJ560" t="str">
        <f>SUBSTITUTE((SUBSTITUTE(T560,"ppm/°C","")),"/ "," to ")</f>
        <v>±200</v>
      </c>
      <c r="AK560" t="str">
        <f>LEFT(V560,FIND(" ",V560)-1)</f>
        <v>0603</v>
      </c>
      <c r="AL560" t="str">
        <f>SUBSTITUTE(SUBSTITUTE(U560,"°C ~ "," to +"),"°C"," C")</f>
        <v>-55 to +155 C</v>
      </c>
      <c r="AM560" s="2" t="str">
        <f t="shared" si="98"/>
        <v>121</v>
      </c>
      <c r="AN560" t="str">
        <f>IF(AC560="1GN","Grade 1","Grade 0")</f>
        <v>Grade 0</v>
      </c>
      <c r="AO560" s="2" t="str">
        <f t="shared" si="99"/>
        <v>120R</v>
      </c>
      <c r="AQ560" t="s">
        <v>5289</v>
      </c>
      <c r="AR560" t="str">
        <f t="shared" si="102"/>
        <v>ERJ3GEYJ121V</v>
      </c>
    </row>
    <row r="561" spans="1:44" x14ac:dyDescent="0.3">
      <c r="A561" t="s">
        <v>1926</v>
      </c>
      <c r="B561" t="s">
        <v>1718</v>
      </c>
      <c r="C561" t="s">
        <v>1927</v>
      </c>
      <c r="D561" t="s">
        <v>1928</v>
      </c>
      <c r="E561" t="s">
        <v>32</v>
      </c>
      <c r="F561" t="s">
        <v>32</v>
      </c>
      <c r="G561" t="s">
        <v>1929</v>
      </c>
      <c r="H561">
        <v>0</v>
      </c>
      <c r="I561">
        <v>0.1</v>
      </c>
      <c r="J561">
        <v>0</v>
      </c>
      <c r="K561">
        <v>1</v>
      </c>
      <c r="L561" t="s">
        <v>34</v>
      </c>
      <c r="M561" t="s">
        <v>1722</v>
      </c>
      <c r="N561" t="s">
        <v>36</v>
      </c>
      <c r="O561" t="s">
        <v>255</v>
      </c>
      <c r="P561" t="s">
        <v>38</v>
      </c>
      <c r="Q561" t="s">
        <v>1187</v>
      </c>
      <c r="R561" t="s">
        <v>40</v>
      </c>
      <c r="S561" t="s">
        <v>634</v>
      </c>
      <c r="T561" t="s">
        <v>243</v>
      </c>
      <c r="U561" t="s">
        <v>1188</v>
      </c>
      <c r="V561" t="s">
        <v>1723</v>
      </c>
      <c r="W561">
        <v>603</v>
      </c>
      <c r="X561" t="s">
        <v>636</v>
      </c>
      <c r="Y561" t="s">
        <v>1724</v>
      </c>
      <c r="Z561" t="s">
        <v>1725</v>
      </c>
      <c r="AA561">
        <v>2</v>
      </c>
      <c r="AB561" t="s">
        <v>41</v>
      </c>
      <c r="AC561" t="str">
        <f t="shared" si="100"/>
        <v>3GE</v>
      </c>
      <c r="AD561" s="3">
        <f t="shared" si="97"/>
        <v>130</v>
      </c>
      <c r="AE561" s="3" t="str">
        <f t="shared" si="96"/>
        <v>130 R</v>
      </c>
      <c r="AF561" t="str">
        <f>SUBSTITUTE(SUBSTITUTE(P561,"±",""),"%"," %")</f>
        <v>5 %</v>
      </c>
      <c r="AG561" t="str">
        <f t="shared" si="101"/>
        <v>3.6 V</v>
      </c>
      <c r="AI561" t="str">
        <f>SUBSTITUTE(LEFT(Q561,FIND("W,",Q561)),"W"," W @ 70 C")</f>
        <v>0.1 W @ 70 C</v>
      </c>
      <c r="AJ561" t="str">
        <f>SUBSTITUTE((SUBSTITUTE(T561,"ppm/°C","")),"/ "," to ")</f>
        <v>±200</v>
      </c>
      <c r="AK561" t="str">
        <f>LEFT(V561,FIND(" ",V561)-1)</f>
        <v>0603</v>
      </c>
      <c r="AL561" t="str">
        <f>SUBSTITUTE(SUBSTITUTE(U561,"°C ~ "," to +"),"°C"," C")</f>
        <v>-55 to +155 C</v>
      </c>
      <c r="AM561" s="2" t="str">
        <f t="shared" si="98"/>
        <v>131</v>
      </c>
      <c r="AN561" t="str">
        <f>IF(AC561="1GN","Grade 1","Grade 0")</f>
        <v>Grade 0</v>
      </c>
      <c r="AO561" s="2" t="str">
        <f t="shared" si="99"/>
        <v>130R</v>
      </c>
      <c r="AQ561" t="s">
        <v>5289</v>
      </c>
      <c r="AR561" t="str">
        <f t="shared" si="102"/>
        <v>ERJ3GEYJ131V</v>
      </c>
    </row>
    <row r="562" spans="1:44" x14ac:dyDescent="0.3">
      <c r="A562" t="s">
        <v>1930</v>
      </c>
      <c r="B562" t="s">
        <v>1718</v>
      </c>
      <c r="C562" t="s">
        <v>1931</v>
      </c>
      <c r="D562" t="s">
        <v>1932</v>
      </c>
      <c r="E562" t="s">
        <v>32</v>
      </c>
      <c r="F562" t="s">
        <v>32</v>
      </c>
      <c r="G562" t="s">
        <v>1933</v>
      </c>
      <c r="H562">
        <v>0</v>
      </c>
      <c r="I562">
        <v>0.1</v>
      </c>
      <c r="J562">
        <v>0</v>
      </c>
      <c r="K562">
        <v>1</v>
      </c>
      <c r="L562" t="s">
        <v>34</v>
      </c>
      <c r="M562" t="s">
        <v>1722</v>
      </c>
      <c r="N562" t="s">
        <v>36</v>
      </c>
      <c r="O562" t="s">
        <v>259</v>
      </c>
      <c r="P562" t="s">
        <v>38</v>
      </c>
      <c r="Q562" t="s">
        <v>1187</v>
      </c>
      <c r="R562" t="s">
        <v>40</v>
      </c>
      <c r="S562" t="s">
        <v>634</v>
      </c>
      <c r="T562" t="s">
        <v>243</v>
      </c>
      <c r="U562" t="s">
        <v>1188</v>
      </c>
      <c r="V562" t="s">
        <v>1723</v>
      </c>
      <c r="W562">
        <v>603</v>
      </c>
      <c r="X562" t="s">
        <v>636</v>
      </c>
      <c r="Y562" t="s">
        <v>1724</v>
      </c>
      <c r="Z562" t="s">
        <v>1725</v>
      </c>
      <c r="AA562">
        <v>2</v>
      </c>
      <c r="AB562" t="s">
        <v>41</v>
      </c>
      <c r="AC562" t="str">
        <f t="shared" si="100"/>
        <v>3GE</v>
      </c>
      <c r="AD562" s="3">
        <f t="shared" si="97"/>
        <v>150</v>
      </c>
      <c r="AE562" s="3" t="str">
        <f t="shared" si="96"/>
        <v>150 R</v>
      </c>
      <c r="AF562" t="str">
        <f>SUBSTITUTE(SUBSTITUTE(P562,"±",""),"%"," %")</f>
        <v>5 %</v>
      </c>
      <c r="AG562" t="str">
        <f t="shared" si="101"/>
        <v>3.9 V</v>
      </c>
      <c r="AI562" t="str">
        <f>SUBSTITUTE(LEFT(Q562,FIND("W,",Q562)),"W"," W @ 70 C")</f>
        <v>0.1 W @ 70 C</v>
      </c>
      <c r="AJ562" t="str">
        <f>SUBSTITUTE((SUBSTITUTE(T562,"ppm/°C","")),"/ "," to ")</f>
        <v>±200</v>
      </c>
      <c r="AK562" t="str">
        <f>LEFT(V562,FIND(" ",V562)-1)</f>
        <v>0603</v>
      </c>
      <c r="AL562" t="str">
        <f>SUBSTITUTE(SUBSTITUTE(U562,"°C ~ "," to +"),"°C"," C")</f>
        <v>-55 to +155 C</v>
      </c>
      <c r="AM562" s="2" t="str">
        <f t="shared" si="98"/>
        <v>151</v>
      </c>
      <c r="AN562" t="str">
        <f>IF(AC562="1GN","Grade 1","Grade 0")</f>
        <v>Grade 0</v>
      </c>
      <c r="AO562" s="2" t="str">
        <f t="shared" si="99"/>
        <v>150R</v>
      </c>
      <c r="AQ562" t="s">
        <v>5289</v>
      </c>
      <c r="AR562" t="str">
        <f t="shared" si="102"/>
        <v>ERJ3GEYJ151V</v>
      </c>
    </row>
    <row r="563" spans="1:44" x14ac:dyDescent="0.3">
      <c r="A563" t="s">
        <v>1934</v>
      </c>
      <c r="B563" t="s">
        <v>1718</v>
      </c>
      <c r="C563" t="s">
        <v>1935</v>
      </c>
      <c r="D563" t="s">
        <v>1936</v>
      </c>
      <c r="E563" t="s">
        <v>32</v>
      </c>
      <c r="F563" t="s">
        <v>32</v>
      </c>
      <c r="G563" t="s">
        <v>1937</v>
      </c>
      <c r="H563" s="1">
        <v>6197</v>
      </c>
      <c r="I563">
        <v>0.1</v>
      </c>
      <c r="J563">
        <v>0</v>
      </c>
      <c r="K563">
        <v>1</v>
      </c>
      <c r="L563" t="s">
        <v>34</v>
      </c>
      <c r="M563" t="s">
        <v>1722</v>
      </c>
      <c r="N563" t="s">
        <v>36</v>
      </c>
      <c r="O563" t="s">
        <v>263</v>
      </c>
      <c r="P563" t="s">
        <v>38</v>
      </c>
      <c r="Q563" t="s">
        <v>1187</v>
      </c>
      <c r="R563" t="s">
        <v>40</v>
      </c>
      <c r="S563" t="s">
        <v>634</v>
      </c>
      <c r="T563" t="s">
        <v>243</v>
      </c>
      <c r="U563" t="s">
        <v>1188</v>
      </c>
      <c r="V563" t="s">
        <v>1723</v>
      </c>
      <c r="W563">
        <v>603</v>
      </c>
      <c r="X563" t="s">
        <v>636</v>
      </c>
      <c r="Y563" t="s">
        <v>1724</v>
      </c>
      <c r="Z563" t="s">
        <v>1725</v>
      </c>
      <c r="AA563">
        <v>2</v>
      </c>
      <c r="AB563" t="s">
        <v>41</v>
      </c>
      <c r="AC563" t="str">
        <f t="shared" si="100"/>
        <v>3GE</v>
      </c>
      <c r="AD563" s="3">
        <f t="shared" si="97"/>
        <v>160</v>
      </c>
      <c r="AE563" s="3" t="str">
        <f t="shared" si="96"/>
        <v>160 R</v>
      </c>
      <c r="AF563" t="str">
        <f>SUBSTITUTE(SUBSTITUTE(P563,"±",""),"%"," %")</f>
        <v>5 %</v>
      </c>
      <c r="AG563" t="str">
        <f t="shared" si="101"/>
        <v>4 V</v>
      </c>
      <c r="AI563" t="str">
        <f>SUBSTITUTE(LEFT(Q563,FIND("W,",Q563)),"W"," W @ 70 C")</f>
        <v>0.1 W @ 70 C</v>
      </c>
      <c r="AJ563" t="str">
        <f>SUBSTITUTE((SUBSTITUTE(T563,"ppm/°C","")),"/ "," to ")</f>
        <v>±200</v>
      </c>
      <c r="AK563" t="str">
        <f>LEFT(V563,FIND(" ",V563)-1)</f>
        <v>0603</v>
      </c>
      <c r="AL563" t="str">
        <f>SUBSTITUTE(SUBSTITUTE(U563,"°C ~ "," to +"),"°C"," C")</f>
        <v>-55 to +155 C</v>
      </c>
      <c r="AM563" s="2" t="str">
        <f t="shared" si="98"/>
        <v>161</v>
      </c>
      <c r="AN563" t="str">
        <f>IF(AC563="1GN","Grade 1","Grade 0")</f>
        <v>Grade 0</v>
      </c>
      <c r="AO563" s="2" t="str">
        <f t="shared" si="99"/>
        <v>160R</v>
      </c>
      <c r="AQ563" t="s">
        <v>5289</v>
      </c>
      <c r="AR563" t="str">
        <f t="shared" si="102"/>
        <v>ERJ3GEYJ161V</v>
      </c>
    </row>
    <row r="564" spans="1:44" x14ac:dyDescent="0.3">
      <c r="A564" t="s">
        <v>1938</v>
      </c>
      <c r="B564" t="s">
        <v>1718</v>
      </c>
      <c r="C564" t="s">
        <v>1939</v>
      </c>
      <c r="D564" t="s">
        <v>1940</v>
      </c>
      <c r="E564" t="s">
        <v>32</v>
      </c>
      <c r="F564" t="s">
        <v>32</v>
      </c>
      <c r="G564" t="s">
        <v>1941</v>
      </c>
      <c r="H564">
        <v>0</v>
      </c>
      <c r="I564">
        <v>0.1</v>
      </c>
      <c r="J564">
        <v>0</v>
      </c>
      <c r="K564">
        <v>1</v>
      </c>
      <c r="L564" t="s">
        <v>34</v>
      </c>
      <c r="M564" t="s">
        <v>1722</v>
      </c>
      <c r="N564" t="s">
        <v>36</v>
      </c>
      <c r="O564" t="s">
        <v>267</v>
      </c>
      <c r="P564" t="s">
        <v>38</v>
      </c>
      <c r="Q564" t="s">
        <v>1187</v>
      </c>
      <c r="R564" t="s">
        <v>40</v>
      </c>
      <c r="S564" t="s">
        <v>634</v>
      </c>
      <c r="T564" t="s">
        <v>243</v>
      </c>
      <c r="U564" t="s">
        <v>1188</v>
      </c>
      <c r="V564" t="s">
        <v>1723</v>
      </c>
      <c r="W564">
        <v>603</v>
      </c>
      <c r="X564" t="s">
        <v>636</v>
      </c>
      <c r="Y564" t="s">
        <v>1724</v>
      </c>
      <c r="Z564" t="s">
        <v>1725</v>
      </c>
      <c r="AA564">
        <v>2</v>
      </c>
      <c r="AB564" t="s">
        <v>41</v>
      </c>
      <c r="AC564" t="str">
        <f t="shared" si="100"/>
        <v>3GE</v>
      </c>
      <c r="AD564" s="3">
        <f t="shared" si="97"/>
        <v>180</v>
      </c>
      <c r="AE564" s="3" t="str">
        <f t="shared" si="96"/>
        <v>180 R</v>
      </c>
      <c r="AF564" t="str">
        <f>SUBSTITUTE(SUBSTITUTE(P564,"±",""),"%"," %")</f>
        <v>5 %</v>
      </c>
      <c r="AG564" t="str">
        <f t="shared" si="101"/>
        <v>4.2 V</v>
      </c>
      <c r="AI564" t="str">
        <f>SUBSTITUTE(LEFT(Q564,FIND("W,",Q564)),"W"," W @ 70 C")</f>
        <v>0.1 W @ 70 C</v>
      </c>
      <c r="AJ564" t="str">
        <f>SUBSTITUTE((SUBSTITUTE(T564,"ppm/°C","")),"/ "," to ")</f>
        <v>±200</v>
      </c>
      <c r="AK564" t="str">
        <f>LEFT(V564,FIND(" ",V564)-1)</f>
        <v>0603</v>
      </c>
      <c r="AL564" t="str">
        <f>SUBSTITUTE(SUBSTITUTE(U564,"°C ~ "," to +"),"°C"," C")</f>
        <v>-55 to +155 C</v>
      </c>
      <c r="AM564" s="2" t="str">
        <f t="shared" si="98"/>
        <v>181</v>
      </c>
      <c r="AN564" t="str">
        <f>IF(AC564="1GN","Grade 1","Grade 0")</f>
        <v>Grade 0</v>
      </c>
      <c r="AO564" s="2" t="str">
        <f t="shared" si="99"/>
        <v>180R</v>
      </c>
      <c r="AQ564" t="s">
        <v>5289</v>
      </c>
      <c r="AR564" t="str">
        <f t="shared" si="102"/>
        <v>ERJ3GEYJ181V</v>
      </c>
    </row>
    <row r="565" spans="1:44" x14ac:dyDescent="0.3">
      <c r="A565" t="s">
        <v>1942</v>
      </c>
      <c r="B565" t="s">
        <v>1718</v>
      </c>
      <c r="C565" t="s">
        <v>1943</v>
      </c>
      <c r="D565" t="s">
        <v>1944</v>
      </c>
      <c r="E565" t="s">
        <v>32</v>
      </c>
      <c r="F565" t="s">
        <v>32</v>
      </c>
      <c r="G565" t="s">
        <v>1945</v>
      </c>
      <c r="H565">
        <v>0</v>
      </c>
      <c r="I565">
        <v>0.1</v>
      </c>
      <c r="J565">
        <v>0</v>
      </c>
      <c r="K565">
        <v>1</v>
      </c>
      <c r="L565" t="s">
        <v>34</v>
      </c>
      <c r="M565" t="s">
        <v>1722</v>
      </c>
      <c r="N565" t="s">
        <v>36</v>
      </c>
      <c r="O565" t="s">
        <v>271</v>
      </c>
      <c r="P565" t="s">
        <v>38</v>
      </c>
      <c r="Q565" t="s">
        <v>1187</v>
      </c>
      <c r="R565" t="s">
        <v>40</v>
      </c>
      <c r="S565" t="s">
        <v>634</v>
      </c>
      <c r="T565" t="s">
        <v>243</v>
      </c>
      <c r="U565" t="s">
        <v>1188</v>
      </c>
      <c r="V565" t="s">
        <v>1723</v>
      </c>
      <c r="W565">
        <v>603</v>
      </c>
      <c r="X565" t="s">
        <v>636</v>
      </c>
      <c r="Y565" t="s">
        <v>1724</v>
      </c>
      <c r="Z565" t="s">
        <v>1725</v>
      </c>
      <c r="AA565">
        <v>2</v>
      </c>
      <c r="AB565" t="s">
        <v>41</v>
      </c>
      <c r="AC565" t="str">
        <f t="shared" si="100"/>
        <v>3GE</v>
      </c>
      <c r="AD565" s="3">
        <f t="shared" si="97"/>
        <v>200</v>
      </c>
      <c r="AE565" s="3" t="str">
        <f t="shared" si="96"/>
        <v>200 R</v>
      </c>
      <c r="AF565" t="str">
        <f>SUBSTITUTE(SUBSTITUTE(P565,"±",""),"%"," %")</f>
        <v>5 %</v>
      </c>
      <c r="AG565" t="str">
        <f t="shared" si="101"/>
        <v>4.5 V</v>
      </c>
      <c r="AI565" t="str">
        <f>SUBSTITUTE(LEFT(Q565,FIND("W,",Q565)),"W"," W @ 70 C")</f>
        <v>0.1 W @ 70 C</v>
      </c>
      <c r="AJ565" t="str">
        <f>SUBSTITUTE((SUBSTITUTE(T565,"ppm/°C","")),"/ "," to ")</f>
        <v>±200</v>
      </c>
      <c r="AK565" t="str">
        <f>LEFT(V565,FIND(" ",V565)-1)</f>
        <v>0603</v>
      </c>
      <c r="AL565" t="str">
        <f>SUBSTITUTE(SUBSTITUTE(U565,"°C ~ "," to +"),"°C"," C")</f>
        <v>-55 to +155 C</v>
      </c>
      <c r="AM565" s="2" t="str">
        <f t="shared" si="98"/>
        <v>201</v>
      </c>
      <c r="AN565" t="str">
        <f>IF(AC565="1GN","Grade 1","Grade 0")</f>
        <v>Grade 0</v>
      </c>
      <c r="AO565" s="2" t="str">
        <f t="shared" si="99"/>
        <v>200R</v>
      </c>
      <c r="AQ565" t="s">
        <v>5289</v>
      </c>
      <c r="AR565" t="str">
        <f t="shared" si="102"/>
        <v>ERJ3GEYJ201V</v>
      </c>
    </row>
    <row r="566" spans="1:44" x14ac:dyDescent="0.3">
      <c r="A566" t="s">
        <v>1946</v>
      </c>
      <c r="B566" t="s">
        <v>1718</v>
      </c>
      <c r="C566" t="s">
        <v>1947</v>
      </c>
      <c r="D566" t="s">
        <v>1948</v>
      </c>
      <c r="E566" t="s">
        <v>32</v>
      </c>
      <c r="F566" t="s">
        <v>32</v>
      </c>
      <c r="G566" t="s">
        <v>1949</v>
      </c>
      <c r="H566" s="1">
        <v>25356</v>
      </c>
      <c r="I566">
        <v>0.1</v>
      </c>
      <c r="J566">
        <v>0</v>
      </c>
      <c r="K566">
        <v>1</v>
      </c>
      <c r="L566" t="s">
        <v>34</v>
      </c>
      <c r="M566" t="s">
        <v>1722</v>
      </c>
      <c r="N566" t="s">
        <v>36</v>
      </c>
      <c r="O566" t="s">
        <v>275</v>
      </c>
      <c r="P566" t="s">
        <v>38</v>
      </c>
      <c r="Q566" t="s">
        <v>1187</v>
      </c>
      <c r="R566" t="s">
        <v>40</v>
      </c>
      <c r="S566" t="s">
        <v>634</v>
      </c>
      <c r="T566" t="s">
        <v>243</v>
      </c>
      <c r="U566" t="s">
        <v>1188</v>
      </c>
      <c r="V566" t="s">
        <v>1723</v>
      </c>
      <c r="W566">
        <v>603</v>
      </c>
      <c r="X566" t="s">
        <v>636</v>
      </c>
      <c r="Y566" t="s">
        <v>1724</v>
      </c>
      <c r="Z566" t="s">
        <v>1725</v>
      </c>
      <c r="AA566">
        <v>2</v>
      </c>
      <c r="AB566" t="s">
        <v>41</v>
      </c>
      <c r="AC566" t="str">
        <f t="shared" si="100"/>
        <v>3GE</v>
      </c>
      <c r="AD566" s="3">
        <f t="shared" si="97"/>
        <v>220</v>
      </c>
      <c r="AE566" s="3" t="str">
        <f t="shared" si="96"/>
        <v>220 R</v>
      </c>
      <c r="AF566" t="str">
        <f>SUBSTITUTE(SUBSTITUTE(P566,"±",""),"%"," %")</f>
        <v>5 %</v>
      </c>
      <c r="AG566" t="str">
        <f t="shared" si="101"/>
        <v>4.7 V</v>
      </c>
      <c r="AI566" t="str">
        <f>SUBSTITUTE(LEFT(Q566,FIND("W,",Q566)),"W"," W @ 70 C")</f>
        <v>0.1 W @ 70 C</v>
      </c>
      <c r="AJ566" t="str">
        <f>SUBSTITUTE((SUBSTITUTE(T566,"ppm/°C","")),"/ "," to ")</f>
        <v>±200</v>
      </c>
      <c r="AK566" t="str">
        <f>LEFT(V566,FIND(" ",V566)-1)</f>
        <v>0603</v>
      </c>
      <c r="AL566" t="str">
        <f>SUBSTITUTE(SUBSTITUTE(U566,"°C ~ "," to +"),"°C"," C")</f>
        <v>-55 to +155 C</v>
      </c>
      <c r="AM566" s="2" t="str">
        <f t="shared" si="98"/>
        <v>221</v>
      </c>
      <c r="AN566" t="str">
        <f>IF(AC566="1GN","Grade 1","Grade 0")</f>
        <v>Grade 0</v>
      </c>
      <c r="AO566" s="2" t="str">
        <f t="shared" si="99"/>
        <v>220R</v>
      </c>
      <c r="AQ566" t="s">
        <v>5289</v>
      </c>
      <c r="AR566" t="str">
        <f t="shared" si="102"/>
        <v>ERJ3GEYJ221V</v>
      </c>
    </row>
    <row r="567" spans="1:44" x14ac:dyDescent="0.3">
      <c r="A567" t="s">
        <v>1950</v>
      </c>
      <c r="B567" t="s">
        <v>1718</v>
      </c>
      <c r="C567" t="s">
        <v>1951</v>
      </c>
      <c r="D567" t="s">
        <v>1952</v>
      </c>
      <c r="E567" t="s">
        <v>32</v>
      </c>
      <c r="F567" t="s">
        <v>32</v>
      </c>
      <c r="G567" t="s">
        <v>1953</v>
      </c>
      <c r="H567" s="1">
        <v>6272</v>
      </c>
      <c r="I567">
        <v>0.1</v>
      </c>
      <c r="J567">
        <v>0</v>
      </c>
      <c r="K567">
        <v>1</v>
      </c>
      <c r="L567" t="s">
        <v>34</v>
      </c>
      <c r="M567" t="s">
        <v>1722</v>
      </c>
      <c r="N567" t="s">
        <v>36</v>
      </c>
      <c r="O567" t="s">
        <v>279</v>
      </c>
      <c r="P567" t="s">
        <v>38</v>
      </c>
      <c r="Q567" t="s">
        <v>1187</v>
      </c>
      <c r="R567" t="s">
        <v>40</v>
      </c>
      <c r="S567" t="s">
        <v>634</v>
      </c>
      <c r="T567" t="s">
        <v>243</v>
      </c>
      <c r="U567" t="s">
        <v>1188</v>
      </c>
      <c r="V567" t="s">
        <v>1723</v>
      </c>
      <c r="W567">
        <v>603</v>
      </c>
      <c r="X567" t="s">
        <v>636</v>
      </c>
      <c r="Y567" t="s">
        <v>1724</v>
      </c>
      <c r="Z567" t="s">
        <v>1725</v>
      </c>
      <c r="AA567">
        <v>2</v>
      </c>
      <c r="AB567" t="s">
        <v>41</v>
      </c>
      <c r="AC567" t="str">
        <f t="shared" si="100"/>
        <v>3GE</v>
      </c>
      <c r="AD567" s="3">
        <f t="shared" si="97"/>
        <v>240</v>
      </c>
      <c r="AE567" s="3" t="str">
        <f t="shared" si="96"/>
        <v>240 R</v>
      </c>
      <c r="AF567" t="str">
        <f>SUBSTITUTE(SUBSTITUTE(P567,"±",""),"%"," %")</f>
        <v>5 %</v>
      </c>
      <c r="AG567" t="str">
        <f t="shared" si="101"/>
        <v>4.9 V</v>
      </c>
      <c r="AI567" t="str">
        <f>SUBSTITUTE(LEFT(Q567,FIND("W,",Q567)),"W"," W @ 70 C")</f>
        <v>0.1 W @ 70 C</v>
      </c>
      <c r="AJ567" t="str">
        <f>SUBSTITUTE((SUBSTITUTE(T567,"ppm/°C","")),"/ "," to ")</f>
        <v>±200</v>
      </c>
      <c r="AK567" t="str">
        <f>LEFT(V567,FIND(" ",V567)-1)</f>
        <v>0603</v>
      </c>
      <c r="AL567" t="str">
        <f>SUBSTITUTE(SUBSTITUTE(U567,"°C ~ "," to +"),"°C"," C")</f>
        <v>-55 to +155 C</v>
      </c>
      <c r="AM567" s="2" t="str">
        <f t="shared" si="98"/>
        <v>241</v>
      </c>
      <c r="AN567" t="str">
        <f>IF(AC567="1GN","Grade 1","Grade 0")</f>
        <v>Grade 0</v>
      </c>
      <c r="AO567" s="2" t="str">
        <f t="shared" si="99"/>
        <v>240R</v>
      </c>
      <c r="AQ567" t="s">
        <v>5289</v>
      </c>
      <c r="AR567" t="str">
        <f t="shared" si="102"/>
        <v>ERJ3GEYJ241V</v>
      </c>
    </row>
    <row r="568" spans="1:44" x14ac:dyDescent="0.3">
      <c r="A568" t="s">
        <v>1954</v>
      </c>
      <c r="B568" t="s">
        <v>1718</v>
      </c>
      <c r="C568" t="s">
        <v>1955</v>
      </c>
      <c r="D568" t="s">
        <v>1956</v>
      </c>
      <c r="E568" t="s">
        <v>32</v>
      </c>
      <c r="F568" t="s">
        <v>32</v>
      </c>
      <c r="G568" t="s">
        <v>1957</v>
      </c>
      <c r="H568">
        <v>132</v>
      </c>
      <c r="I568">
        <v>0.1</v>
      </c>
      <c r="J568">
        <v>0</v>
      </c>
      <c r="K568">
        <v>1</v>
      </c>
      <c r="L568" t="s">
        <v>34</v>
      </c>
      <c r="M568" t="s">
        <v>1722</v>
      </c>
      <c r="N568" t="s">
        <v>36</v>
      </c>
      <c r="O568" t="s">
        <v>283</v>
      </c>
      <c r="P568" t="s">
        <v>38</v>
      </c>
      <c r="Q568" t="s">
        <v>1187</v>
      </c>
      <c r="R568" t="s">
        <v>40</v>
      </c>
      <c r="S568" t="s">
        <v>634</v>
      </c>
      <c r="T568" t="s">
        <v>243</v>
      </c>
      <c r="U568" t="s">
        <v>1188</v>
      </c>
      <c r="V568" t="s">
        <v>1723</v>
      </c>
      <c r="W568">
        <v>603</v>
      </c>
      <c r="X568" t="s">
        <v>636</v>
      </c>
      <c r="Y568" t="s">
        <v>1724</v>
      </c>
      <c r="Z568" t="s">
        <v>1725</v>
      </c>
      <c r="AA568">
        <v>2</v>
      </c>
      <c r="AB568" t="s">
        <v>41</v>
      </c>
      <c r="AC568" t="str">
        <f t="shared" si="100"/>
        <v>3GE</v>
      </c>
      <c r="AD568" s="3">
        <f t="shared" si="97"/>
        <v>270</v>
      </c>
      <c r="AE568" s="3" t="str">
        <f t="shared" si="96"/>
        <v>270 R</v>
      </c>
      <c r="AF568" t="str">
        <f>SUBSTITUTE(SUBSTITUTE(P568,"±",""),"%"," %")</f>
        <v>5 %</v>
      </c>
      <c r="AG568" t="str">
        <f t="shared" si="101"/>
        <v>5.2 V</v>
      </c>
      <c r="AI568" t="str">
        <f>SUBSTITUTE(LEFT(Q568,FIND("W,",Q568)),"W"," W @ 70 C")</f>
        <v>0.1 W @ 70 C</v>
      </c>
      <c r="AJ568" t="str">
        <f>SUBSTITUTE((SUBSTITUTE(T568,"ppm/°C","")),"/ "," to ")</f>
        <v>±200</v>
      </c>
      <c r="AK568" t="str">
        <f>LEFT(V568,FIND(" ",V568)-1)</f>
        <v>0603</v>
      </c>
      <c r="AL568" t="str">
        <f>SUBSTITUTE(SUBSTITUTE(U568,"°C ~ "," to +"),"°C"," C")</f>
        <v>-55 to +155 C</v>
      </c>
      <c r="AM568" s="2" t="str">
        <f t="shared" si="98"/>
        <v>271</v>
      </c>
      <c r="AN568" t="str">
        <f>IF(AC568="1GN","Grade 1","Grade 0")</f>
        <v>Grade 0</v>
      </c>
      <c r="AO568" s="2" t="str">
        <f t="shared" si="99"/>
        <v>270R</v>
      </c>
      <c r="AQ568" t="s">
        <v>5289</v>
      </c>
      <c r="AR568" t="str">
        <f t="shared" si="102"/>
        <v>ERJ3GEYJ271V</v>
      </c>
    </row>
    <row r="569" spans="1:44" x14ac:dyDescent="0.3">
      <c r="A569" t="s">
        <v>1958</v>
      </c>
      <c r="B569" t="s">
        <v>1718</v>
      </c>
      <c r="C569" t="s">
        <v>1959</v>
      </c>
      <c r="D569" t="s">
        <v>1960</v>
      </c>
      <c r="E569" t="s">
        <v>32</v>
      </c>
      <c r="F569" t="s">
        <v>32</v>
      </c>
      <c r="G569" t="s">
        <v>1961</v>
      </c>
      <c r="H569" s="1">
        <v>2389</v>
      </c>
      <c r="I569">
        <v>0.1</v>
      </c>
      <c r="J569">
        <v>0</v>
      </c>
      <c r="K569">
        <v>1</v>
      </c>
      <c r="L569" t="s">
        <v>34</v>
      </c>
      <c r="M569" t="s">
        <v>1722</v>
      </c>
      <c r="N569" t="s">
        <v>36</v>
      </c>
      <c r="O569" t="s">
        <v>287</v>
      </c>
      <c r="P569" t="s">
        <v>38</v>
      </c>
      <c r="Q569" t="s">
        <v>1187</v>
      </c>
      <c r="R569" t="s">
        <v>40</v>
      </c>
      <c r="S569" t="s">
        <v>634</v>
      </c>
      <c r="T569" t="s">
        <v>243</v>
      </c>
      <c r="U569" t="s">
        <v>1188</v>
      </c>
      <c r="V569" t="s">
        <v>1723</v>
      </c>
      <c r="W569">
        <v>603</v>
      </c>
      <c r="X569" t="s">
        <v>636</v>
      </c>
      <c r="Y569" t="s">
        <v>1724</v>
      </c>
      <c r="Z569" t="s">
        <v>1725</v>
      </c>
      <c r="AA569">
        <v>2</v>
      </c>
      <c r="AB569" t="s">
        <v>41</v>
      </c>
      <c r="AC569" t="str">
        <f t="shared" si="100"/>
        <v>3GE</v>
      </c>
      <c r="AD569" s="3">
        <f t="shared" si="97"/>
        <v>300</v>
      </c>
      <c r="AE569" s="3" t="str">
        <f t="shared" si="96"/>
        <v>300 R</v>
      </c>
      <c r="AF569" t="str">
        <f>SUBSTITUTE(SUBSTITUTE(P569,"±",""),"%"," %")</f>
        <v>5 %</v>
      </c>
      <c r="AG569" t="str">
        <f t="shared" si="101"/>
        <v>5.5 V</v>
      </c>
      <c r="AI569" t="str">
        <f>SUBSTITUTE(LEFT(Q569,FIND("W,",Q569)),"W"," W @ 70 C")</f>
        <v>0.1 W @ 70 C</v>
      </c>
      <c r="AJ569" t="str">
        <f>SUBSTITUTE((SUBSTITUTE(T569,"ppm/°C","")),"/ "," to ")</f>
        <v>±200</v>
      </c>
      <c r="AK569" t="str">
        <f>LEFT(V569,FIND(" ",V569)-1)</f>
        <v>0603</v>
      </c>
      <c r="AL569" t="str">
        <f>SUBSTITUTE(SUBSTITUTE(U569,"°C ~ "," to +"),"°C"," C")</f>
        <v>-55 to +155 C</v>
      </c>
      <c r="AM569" s="2" t="str">
        <f t="shared" si="98"/>
        <v>301</v>
      </c>
      <c r="AN569" t="str">
        <f>IF(AC569="1GN","Grade 1","Grade 0")</f>
        <v>Grade 0</v>
      </c>
      <c r="AO569" s="2" t="str">
        <f t="shared" si="99"/>
        <v>300R</v>
      </c>
      <c r="AQ569" t="s">
        <v>5289</v>
      </c>
      <c r="AR569" t="str">
        <f t="shared" si="102"/>
        <v>ERJ3GEYJ301V</v>
      </c>
    </row>
    <row r="570" spans="1:44" x14ac:dyDescent="0.3">
      <c r="A570" t="s">
        <v>1962</v>
      </c>
      <c r="B570" t="s">
        <v>1718</v>
      </c>
      <c r="C570" t="s">
        <v>1963</v>
      </c>
      <c r="D570" t="s">
        <v>1964</v>
      </c>
      <c r="E570" t="s">
        <v>32</v>
      </c>
      <c r="F570" t="s">
        <v>32</v>
      </c>
      <c r="G570" t="s">
        <v>1965</v>
      </c>
      <c r="H570">
        <v>0</v>
      </c>
      <c r="I570">
        <v>0.1</v>
      </c>
      <c r="J570">
        <v>0</v>
      </c>
      <c r="K570">
        <v>1</v>
      </c>
      <c r="L570" t="s">
        <v>34</v>
      </c>
      <c r="M570" t="s">
        <v>1722</v>
      </c>
      <c r="N570" t="s">
        <v>36</v>
      </c>
      <c r="O570" t="s">
        <v>291</v>
      </c>
      <c r="P570" t="s">
        <v>38</v>
      </c>
      <c r="Q570" t="s">
        <v>1187</v>
      </c>
      <c r="R570" t="s">
        <v>40</v>
      </c>
      <c r="S570" t="s">
        <v>634</v>
      </c>
      <c r="T570" t="s">
        <v>243</v>
      </c>
      <c r="U570" t="s">
        <v>1188</v>
      </c>
      <c r="V570" t="s">
        <v>1723</v>
      </c>
      <c r="W570">
        <v>603</v>
      </c>
      <c r="X570" t="s">
        <v>636</v>
      </c>
      <c r="Y570" t="s">
        <v>1724</v>
      </c>
      <c r="Z570" t="s">
        <v>1725</v>
      </c>
      <c r="AA570">
        <v>2</v>
      </c>
      <c r="AB570" t="s">
        <v>41</v>
      </c>
      <c r="AC570" t="str">
        <f t="shared" si="100"/>
        <v>3GE</v>
      </c>
      <c r="AD570" s="3">
        <f t="shared" si="97"/>
        <v>330</v>
      </c>
      <c r="AE570" s="3" t="str">
        <f t="shared" si="96"/>
        <v>330 R</v>
      </c>
      <c r="AF570" t="str">
        <f>SUBSTITUTE(SUBSTITUTE(P570,"±",""),"%"," %")</f>
        <v>5 %</v>
      </c>
      <c r="AG570" t="str">
        <f t="shared" si="101"/>
        <v>5.7 V</v>
      </c>
      <c r="AI570" t="str">
        <f>SUBSTITUTE(LEFT(Q570,FIND("W,",Q570)),"W"," W @ 70 C")</f>
        <v>0.1 W @ 70 C</v>
      </c>
      <c r="AJ570" t="str">
        <f>SUBSTITUTE((SUBSTITUTE(T570,"ppm/°C","")),"/ "," to ")</f>
        <v>±200</v>
      </c>
      <c r="AK570" t="str">
        <f>LEFT(V570,FIND(" ",V570)-1)</f>
        <v>0603</v>
      </c>
      <c r="AL570" t="str">
        <f>SUBSTITUTE(SUBSTITUTE(U570,"°C ~ "," to +"),"°C"," C")</f>
        <v>-55 to +155 C</v>
      </c>
      <c r="AM570" s="2" t="str">
        <f t="shared" si="98"/>
        <v>331</v>
      </c>
      <c r="AN570" t="str">
        <f>IF(AC570="1GN","Grade 1","Grade 0")</f>
        <v>Grade 0</v>
      </c>
      <c r="AO570" s="2" t="str">
        <f t="shared" si="99"/>
        <v>330R</v>
      </c>
      <c r="AQ570" t="s">
        <v>5289</v>
      </c>
      <c r="AR570" t="str">
        <f t="shared" si="102"/>
        <v>ERJ3GEYJ331V</v>
      </c>
    </row>
    <row r="571" spans="1:44" x14ac:dyDescent="0.3">
      <c r="A571" t="s">
        <v>1966</v>
      </c>
      <c r="B571" t="s">
        <v>1718</v>
      </c>
      <c r="C571" t="s">
        <v>1967</v>
      </c>
      <c r="D571" t="s">
        <v>1968</v>
      </c>
      <c r="E571" t="s">
        <v>32</v>
      </c>
      <c r="F571" t="s">
        <v>32</v>
      </c>
      <c r="G571" t="s">
        <v>1969</v>
      </c>
      <c r="H571" s="1">
        <v>61770</v>
      </c>
      <c r="I571">
        <v>0.1</v>
      </c>
      <c r="J571">
        <v>0</v>
      </c>
      <c r="K571">
        <v>1</v>
      </c>
      <c r="L571" t="s">
        <v>34</v>
      </c>
      <c r="M571" t="s">
        <v>1722</v>
      </c>
      <c r="N571" t="s">
        <v>36</v>
      </c>
      <c r="O571" t="s">
        <v>295</v>
      </c>
      <c r="P571" t="s">
        <v>38</v>
      </c>
      <c r="Q571" t="s">
        <v>1187</v>
      </c>
      <c r="R571" t="s">
        <v>40</v>
      </c>
      <c r="S571" t="s">
        <v>634</v>
      </c>
      <c r="T571" t="s">
        <v>243</v>
      </c>
      <c r="U571" t="s">
        <v>1188</v>
      </c>
      <c r="V571" t="s">
        <v>1723</v>
      </c>
      <c r="W571">
        <v>603</v>
      </c>
      <c r="X571" t="s">
        <v>636</v>
      </c>
      <c r="Y571" t="s">
        <v>1724</v>
      </c>
      <c r="Z571" t="s">
        <v>1725</v>
      </c>
      <c r="AA571">
        <v>2</v>
      </c>
      <c r="AB571" t="s">
        <v>41</v>
      </c>
      <c r="AC571" t="str">
        <f t="shared" si="100"/>
        <v>3GE</v>
      </c>
      <c r="AD571" s="3">
        <f t="shared" si="97"/>
        <v>360</v>
      </c>
      <c r="AE571" s="3" t="str">
        <f t="shared" si="96"/>
        <v>360 R</v>
      </c>
      <c r="AF571" t="str">
        <f>SUBSTITUTE(SUBSTITUTE(P571,"±",""),"%"," %")</f>
        <v>5 %</v>
      </c>
      <c r="AG571" t="str">
        <f t="shared" si="101"/>
        <v>6 V</v>
      </c>
      <c r="AI571" t="str">
        <f>SUBSTITUTE(LEFT(Q571,FIND("W,",Q571)),"W"," W @ 70 C")</f>
        <v>0.1 W @ 70 C</v>
      </c>
      <c r="AJ571" t="str">
        <f>SUBSTITUTE((SUBSTITUTE(T571,"ppm/°C","")),"/ "," to ")</f>
        <v>±200</v>
      </c>
      <c r="AK571" t="str">
        <f>LEFT(V571,FIND(" ",V571)-1)</f>
        <v>0603</v>
      </c>
      <c r="AL571" t="str">
        <f>SUBSTITUTE(SUBSTITUTE(U571,"°C ~ "," to +"),"°C"," C")</f>
        <v>-55 to +155 C</v>
      </c>
      <c r="AM571" s="2" t="str">
        <f t="shared" si="98"/>
        <v>361</v>
      </c>
      <c r="AN571" t="str">
        <f>IF(AC571="1GN","Grade 1","Grade 0")</f>
        <v>Grade 0</v>
      </c>
      <c r="AO571" s="2" t="str">
        <f t="shared" si="99"/>
        <v>360R</v>
      </c>
      <c r="AQ571" t="s">
        <v>5289</v>
      </c>
      <c r="AR571" t="str">
        <f t="shared" si="102"/>
        <v>ERJ3GEYJ361V</v>
      </c>
    </row>
    <row r="572" spans="1:44" x14ac:dyDescent="0.3">
      <c r="A572" t="s">
        <v>1970</v>
      </c>
      <c r="B572" t="s">
        <v>1718</v>
      </c>
      <c r="C572" t="s">
        <v>1971</v>
      </c>
      <c r="D572" t="s">
        <v>1972</v>
      </c>
      <c r="E572" t="s">
        <v>32</v>
      </c>
      <c r="F572" t="s">
        <v>32</v>
      </c>
      <c r="G572" t="s">
        <v>1973</v>
      </c>
      <c r="H572">
        <v>0</v>
      </c>
      <c r="I572">
        <v>0.1</v>
      </c>
      <c r="J572">
        <v>0</v>
      </c>
      <c r="K572">
        <v>1</v>
      </c>
      <c r="L572" t="s">
        <v>34</v>
      </c>
      <c r="M572" t="s">
        <v>1722</v>
      </c>
      <c r="N572" t="s">
        <v>36</v>
      </c>
      <c r="O572" t="s">
        <v>299</v>
      </c>
      <c r="P572" t="s">
        <v>38</v>
      </c>
      <c r="Q572" t="s">
        <v>1187</v>
      </c>
      <c r="R572" t="s">
        <v>40</v>
      </c>
      <c r="S572" t="s">
        <v>634</v>
      </c>
      <c r="T572" t="s">
        <v>243</v>
      </c>
      <c r="U572" t="s">
        <v>1188</v>
      </c>
      <c r="V572" t="s">
        <v>1723</v>
      </c>
      <c r="W572">
        <v>603</v>
      </c>
      <c r="X572" t="s">
        <v>636</v>
      </c>
      <c r="Y572" t="s">
        <v>1724</v>
      </c>
      <c r="Z572" t="s">
        <v>1725</v>
      </c>
      <c r="AA572">
        <v>2</v>
      </c>
      <c r="AB572" t="s">
        <v>41</v>
      </c>
      <c r="AC572" t="str">
        <f t="shared" si="100"/>
        <v>3GE</v>
      </c>
      <c r="AD572" s="3">
        <f t="shared" si="97"/>
        <v>390</v>
      </c>
      <c r="AE572" s="3" t="str">
        <f t="shared" si="96"/>
        <v>390 R</v>
      </c>
      <c r="AF572" t="str">
        <f>SUBSTITUTE(SUBSTITUTE(P572,"±",""),"%"," %")</f>
        <v>5 %</v>
      </c>
      <c r="AG572" t="str">
        <f t="shared" si="101"/>
        <v>6.2 V</v>
      </c>
      <c r="AI572" t="str">
        <f>SUBSTITUTE(LEFT(Q572,FIND("W,",Q572)),"W"," W @ 70 C")</f>
        <v>0.1 W @ 70 C</v>
      </c>
      <c r="AJ572" t="str">
        <f>SUBSTITUTE((SUBSTITUTE(T572,"ppm/°C","")),"/ "," to ")</f>
        <v>±200</v>
      </c>
      <c r="AK572" t="str">
        <f>LEFT(V572,FIND(" ",V572)-1)</f>
        <v>0603</v>
      </c>
      <c r="AL572" t="str">
        <f>SUBSTITUTE(SUBSTITUTE(U572,"°C ~ "," to +"),"°C"," C")</f>
        <v>-55 to +155 C</v>
      </c>
      <c r="AM572" s="2" t="str">
        <f t="shared" si="98"/>
        <v>391</v>
      </c>
      <c r="AN572" t="str">
        <f>IF(AC572="1GN","Grade 1","Grade 0")</f>
        <v>Grade 0</v>
      </c>
      <c r="AO572" s="2" t="str">
        <f t="shared" si="99"/>
        <v>390R</v>
      </c>
      <c r="AQ572" t="s">
        <v>5289</v>
      </c>
      <c r="AR572" t="str">
        <f t="shared" si="102"/>
        <v>ERJ3GEYJ391V</v>
      </c>
    </row>
    <row r="573" spans="1:44" x14ac:dyDescent="0.3">
      <c r="A573" t="s">
        <v>1974</v>
      </c>
      <c r="B573" t="s">
        <v>1718</v>
      </c>
      <c r="C573" t="s">
        <v>1975</v>
      </c>
      <c r="D573" t="s">
        <v>1976</v>
      </c>
      <c r="E573" t="s">
        <v>32</v>
      </c>
      <c r="F573" t="s">
        <v>32</v>
      </c>
      <c r="G573" t="s">
        <v>1977</v>
      </c>
      <c r="H573" s="1">
        <v>121281</v>
      </c>
      <c r="I573">
        <v>0.1</v>
      </c>
      <c r="J573">
        <v>0</v>
      </c>
      <c r="K573">
        <v>1</v>
      </c>
      <c r="L573" t="s">
        <v>34</v>
      </c>
      <c r="M573" t="s">
        <v>1722</v>
      </c>
      <c r="N573" t="s">
        <v>36</v>
      </c>
      <c r="O573" t="s">
        <v>303</v>
      </c>
      <c r="P573" t="s">
        <v>38</v>
      </c>
      <c r="Q573" t="s">
        <v>1187</v>
      </c>
      <c r="R573" t="s">
        <v>40</v>
      </c>
      <c r="S573" t="s">
        <v>634</v>
      </c>
      <c r="T573" t="s">
        <v>243</v>
      </c>
      <c r="U573" t="s">
        <v>1188</v>
      </c>
      <c r="V573" t="s">
        <v>1723</v>
      </c>
      <c r="W573">
        <v>603</v>
      </c>
      <c r="X573" t="s">
        <v>636</v>
      </c>
      <c r="Y573" t="s">
        <v>1724</v>
      </c>
      <c r="Z573" t="s">
        <v>1725</v>
      </c>
      <c r="AA573">
        <v>2</v>
      </c>
      <c r="AB573" t="s">
        <v>41</v>
      </c>
      <c r="AC573" t="str">
        <f t="shared" si="100"/>
        <v>3GE</v>
      </c>
      <c r="AD573" s="3">
        <f t="shared" si="97"/>
        <v>430</v>
      </c>
      <c r="AE573" s="3" t="str">
        <f t="shared" si="96"/>
        <v>430 R</v>
      </c>
      <c r="AF573" t="str">
        <f>SUBSTITUTE(SUBSTITUTE(P573,"±",""),"%"," %")</f>
        <v>5 %</v>
      </c>
      <c r="AG573" t="str">
        <f t="shared" si="101"/>
        <v>6.6 V</v>
      </c>
      <c r="AI573" t="str">
        <f>SUBSTITUTE(LEFT(Q573,FIND("W,",Q573)),"W"," W @ 70 C")</f>
        <v>0.1 W @ 70 C</v>
      </c>
      <c r="AJ573" t="str">
        <f>SUBSTITUTE((SUBSTITUTE(T573,"ppm/°C","")),"/ "," to ")</f>
        <v>±200</v>
      </c>
      <c r="AK573" t="str">
        <f>LEFT(V573,FIND(" ",V573)-1)</f>
        <v>0603</v>
      </c>
      <c r="AL573" t="str">
        <f>SUBSTITUTE(SUBSTITUTE(U573,"°C ~ "," to +"),"°C"," C")</f>
        <v>-55 to +155 C</v>
      </c>
      <c r="AM573" s="2" t="str">
        <f t="shared" si="98"/>
        <v>431</v>
      </c>
      <c r="AN573" t="str">
        <f>IF(AC573="1GN","Grade 1","Grade 0")</f>
        <v>Grade 0</v>
      </c>
      <c r="AO573" s="2" t="str">
        <f t="shared" si="99"/>
        <v>430R</v>
      </c>
      <c r="AQ573" t="s">
        <v>5289</v>
      </c>
      <c r="AR573" t="str">
        <f t="shared" si="102"/>
        <v>ERJ3GEYJ431V</v>
      </c>
    </row>
    <row r="574" spans="1:44" x14ac:dyDescent="0.3">
      <c r="A574" t="s">
        <v>1978</v>
      </c>
      <c r="B574" t="s">
        <v>1718</v>
      </c>
      <c r="C574" t="s">
        <v>1979</v>
      </c>
      <c r="D574" t="s">
        <v>1980</v>
      </c>
      <c r="E574" t="s">
        <v>32</v>
      </c>
      <c r="F574" t="s">
        <v>32</v>
      </c>
      <c r="G574" t="s">
        <v>1981</v>
      </c>
      <c r="H574">
        <v>0</v>
      </c>
      <c r="I574">
        <v>0.1</v>
      </c>
      <c r="J574">
        <v>0</v>
      </c>
      <c r="K574">
        <v>1</v>
      </c>
      <c r="L574" t="s">
        <v>34</v>
      </c>
      <c r="M574" t="s">
        <v>1722</v>
      </c>
      <c r="N574" t="s">
        <v>36</v>
      </c>
      <c r="O574" t="s">
        <v>307</v>
      </c>
      <c r="P574" t="s">
        <v>38</v>
      </c>
      <c r="Q574" t="s">
        <v>1187</v>
      </c>
      <c r="R574" t="s">
        <v>40</v>
      </c>
      <c r="S574" t="s">
        <v>634</v>
      </c>
      <c r="T574" t="s">
        <v>243</v>
      </c>
      <c r="U574" t="s">
        <v>1188</v>
      </c>
      <c r="V574" t="s">
        <v>1723</v>
      </c>
      <c r="W574">
        <v>603</v>
      </c>
      <c r="X574" t="s">
        <v>636</v>
      </c>
      <c r="Y574" t="s">
        <v>1724</v>
      </c>
      <c r="Z574" t="s">
        <v>1725</v>
      </c>
      <c r="AA574">
        <v>2</v>
      </c>
      <c r="AB574" t="s">
        <v>41</v>
      </c>
      <c r="AC574" t="str">
        <f t="shared" si="100"/>
        <v>3GE</v>
      </c>
      <c r="AD574" s="3">
        <f t="shared" si="97"/>
        <v>470</v>
      </c>
      <c r="AE574" s="3" t="str">
        <f t="shared" si="96"/>
        <v>470 R</v>
      </c>
      <c r="AF574" t="str">
        <f>SUBSTITUTE(SUBSTITUTE(P574,"±",""),"%"," %")</f>
        <v>5 %</v>
      </c>
      <c r="AG574" t="str">
        <f t="shared" si="101"/>
        <v>6.9 V</v>
      </c>
      <c r="AI574" t="str">
        <f>SUBSTITUTE(LEFT(Q574,FIND("W,",Q574)),"W"," W @ 70 C")</f>
        <v>0.1 W @ 70 C</v>
      </c>
      <c r="AJ574" t="str">
        <f>SUBSTITUTE((SUBSTITUTE(T574,"ppm/°C","")),"/ "," to ")</f>
        <v>±200</v>
      </c>
      <c r="AK574" t="str">
        <f>LEFT(V574,FIND(" ",V574)-1)</f>
        <v>0603</v>
      </c>
      <c r="AL574" t="str">
        <f>SUBSTITUTE(SUBSTITUTE(U574,"°C ~ "," to +"),"°C"," C")</f>
        <v>-55 to +155 C</v>
      </c>
      <c r="AM574" s="2" t="str">
        <f t="shared" si="98"/>
        <v>471</v>
      </c>
      <c r="AN574" t="str">
        <f>IF(AC574="1GN","Grade 1","Grade 0")</f>
        <v>Grade 0</v>
      </c>
      <c r="AO574" s="2" t="str">
        <f t="shared" si="99"/>
        <v>470R</v>
      </c>
      <c r="AQ574" t="s">
        <v>5289</v>
      </c>
      <c r="AR574" t="str">
        <f t="shared" si="102"/>
        <v>ERJ3GEYJ471V</v>
      </c>
    </row>
    <row r="575" spans="1:44" x14ac:dyDescent="0.3">
      <c r="A575" t="s">
        <v>1982</v>
      </c>
      <c r="B575" t="s">
        <v>1718</v>
      </c>
      <c r="C575" t="s">
        <v>1983</v>
      </c>
      <c r="D575" t="s">
        <v>1984</v>
      </c>
      <c r="E575" t="s">
        <v>32</v>
      </c>
      <c r="F575" t="s">
        <v>32</v>
      </c>
      <c r="G575" t="s">
        <v>1985</v>
      </c>
      <c r="H575" s="1">
        <v>356837</v>
      </c>
      <c r="I575">
        <v>0.1</v>
      </c>
      <c r="J575">
        <v>0</v>
      </c>
      <c r="K575">
        <v>1</v>
      </c>
      <c r="L575" t="s">
        <v>34</v>
      </c>
      <c r="M575" t="s">
        <v>1722</v>
      </c>
      <c r="N575" t="s">
        <v>36</v>
      </c>
      <c r="O575" t="s">
        <v>311</v>
      </c>
      <c r="P575" t="s">
        <v>38</v>
      </c>
      <c r="Q575" t="s">
        <v>1187</v>
      </c>
      <c r="R575" t="s">
        <v>40</v>
      </c>
      <c r="S575" t="s">
        <v>634</v>
      </c>
      <c r="T575" t="s">
        <v>243</v>
      </c>
      <c r="U575" t="s">
        <v>1188</v>
      </c>
      <c r="V575" t="s">
        <v>1723</v>
      </c>
      <c r="W575">
        <v>603</v>
      </c>
      <c r="X575" t="s">
        <v>636</v>
      </c>
      <c r="Y575" t="s">
        <v>1724</v>
      </c>
      <c r="Z575" t="s">
        <v>1725</v>
      </c>
      <c r="AA575">
        <v>2</v>
      </c>
      <c r="AB575" t="s">
        <v>41</v>
      </c>
      <c r="AC575" t="str">
        <f t="shared" si="100"/>
        <v>3GE</v>
      </c>
      <c r="AD575" s="3">
        <f t="shared" si="97"/>
        <v>510</v>
      </c>
      <c r="AE575" s="3" t="str">
        <f t="shared" si="96"/>
        <v>510 R</v>
      </c>
      <c r="AF575" t="str">
        <f>SUBSTITUTE(SUBSTITUTE(P575,"±",""),"%"," %")</f>
        <v>5 %</v>
      </c>
      <c r="AG575" t="str">
        <f t="shared" si="101"/>
        <v>7.1 V</v>
      </c>
      <c r="AI575" t="str">
        <f>SUBSTITUTE(LEFT(Q575,FIND("W,",Q575)),"W"," W @ 70 C")</f>
        <v>0.1 W @ 70 C</v>
      </c>
      <c r="AJ575" t="str">
        <f>SUBSTITUTE((SUBSTITUTE(T575,"ppm/°C","")),"/ "," to ")</f>
        <v>±200</v>
      </c>
      <c r="AK575" t="str">
        <f>LEFT(V575,FIND(" ",V575)-1)</f>
        <v>0603</v>
      </c>
      <c r="AL575" t="str">
        <f>SUBSTITUTE(SUBSTITUTE(U575,"°C ~ "," to +"),"°C"," C")</f>
        <v>-55 to +155 C</v>
      </c>
      <c r="AM575" s="2" t="str">
        <f t="shared" si="98"/>
        <v>511</v>
      </c>
      <c r="AN575" t="str">
        <f>IF(AC575="1GN","Grade 1","Grade 0")</f>
        <v>Grade 0</v>
      </c>
      <c r="AO575" s="2" t="str">
        <f t="shared" si="99"/>
        <v>510R</v>
      </c>
      <c r="AQ575" t="s">
        <v>5289</v>
      </c>
      <c r="AR575" t="str">
        <f t="shared" si="102"/>
        <v>ERJ3GEYJ511V</v>
      </c>
    </row>
    <row r="576" spans="1:44" x14ac:dyDescent="0.3">
      <c r="A576" t="s">
        <v>1986</v>
      </c>
      <c r="B576" t="s">
        <v>1718</v>
      </c>
      <c r="C576" t="s">
        <v>1987</v>
      </c>
      <c r="D576" t="s">
        <v>1988</v>
      </c>
      <c r="E576" t="s">
        <v>32</v>
      </c>
      <c r="F576" t="s">
        <v>32</v>
      </c>
      <c r="G576" t="s">
        <v>1989</v>
      </c>
      <c r="H576" s="1">
        <v>273906</v>
      </c>
      <c r="I576">
        <v>0.1</v>
      </c>
      <c r="J576">
        <v>0</v>
      </c>
      <c r="K576">
        <v>1</v>
      </c>
      <c r="L576" t="s">
        <v>34</v>
      </c>
      <c r="M576" t="s">
        <v>1722</v>
      </c>
      <c r="N576" t="s">
        <v>36</v>
      </c>
      <c r="O576" t="s">
        <v>315</v>
      </c>
      <c r="P576" t="s">
        <v>38</v>
      </c>
      <c r="Q576" t="s">
        <v>1187</v>
      </c>
      <c r="R576" t="s">
        <v>40</v>
      </c>
      <c r="S576" t="s">
        <v>634</v>
      </c>
      <c r="T576" t="s">
        <v>243</v>
      </c>
      <c r="U576" t="s">
        <v>1188</v>
      </c>
      <c r="V576" t="s">
        <v>1723</v>
      </c>
      <c r="W576">
        <v>603</v>
      </c>
      <c r="X576" t="s">
        <v>636</v>
      </c>
      <c r="Y576" t="s">
        <v>1724</v>
      </c>
      <c r="Z576" t="s">
        <v>1725</v>
      </c>
      <c r="AA576">
        <v>2</v>
      </c>
      <c r="AB576" t="s">
        <v>41</v>
      </c>
      <c r="AC576" t="str">
        <f t="shared" si="100"/>
        <v>3GE</v>
      </c>
      <c r="AD576" s="3">
        <f t="shared" si="97"/>
        <v>560</v>
      </c>
      <c r="AE576" s="3" t="str">
        <f t="shared" si="96"/>
        <v>560 R</v>
      </c>
      <c r="AF576" t="str">
        <f>SUBSTITUTE(SUBSTITUTE(P576,"±",""),"%"," %")</f>
        <v>5 %</v>
      </c>
      <c r="AG576" t="str">
        <f t="shared" si="101"/>
        <v>7.5 V</v>
      </c>
      <c r="AI576" t="str">
        <f>SUBSTITUTE(LEFT(Q576,FIND("W,",Q576)),"W"," W @ 70 C")</f>
        <v>0.1 W @ 70 C</v>
      </c>
      <c r="AJ576" t="str">
        <f>SUBSTITUTE((SUBSTITUTE(T576,"ppm/°C","")),"/ "," to ")</f>
        <v>±200</v>
      </c>
      <c r="AK576" t="str">
        <f>LEFT(V576,FIND(" ",V576)-1)</f>
        <v>0603</v>
      </c>
      <c r="AL576" t="str">
        <f>SUBSTITUTE(SUBSTITUTE(U576,"°C ~ "," to +"),"°C"," C")</f>
        <v>-55 to +155 C</v>
      </c>
      <c r="AM576" s="2" t="str">
        <f t="shared" si="98"/>
        <v>561</v>
      </c>
      <c r="AN576" t="str">
        <f>IF(AC576="1GN","Grade 1","Grade 0")</f>
        <v>Grade 0</v>
      </c>
      <c r="AO576" s="2" t="str">
        <f t="shared" si="99"/>
        <v>560R</v>
      </c>
      <c r="AQ576" t="s">
        <v>5289</v>
      </c>
      <c r="AR576" t="str">
        <f t="shared" si="102"/>
        <v>ERJ3GEYJ561V</v>
      </c>
    </row>
    <row r="577" spans="1:44" x14ac:dyDescent="0.3">
      <c r="A577" t="s">
        <v>1990</v>
      </c>
      <c r="B577" t="s">
        <v>1718</v>
      </c>
      <c r="C577" t="s">
        <v>1991</v>
      </c>
      <c r="D577" t="s">
        <v>1992</v>
      </c>
      <c r="E577" t="s">
        <v>32</v>
      </c>
      <c r="F577" t="s">
        <v>32</v>
      </c>
      <c r="G577" t="s">
        <v>1993</v>
      </c>
      <c r="H577" s="1">
        <v>65587</v>
      </c>
      <c r="I577">
        <v>0.1</v>
      </c>
      <c r="J577">
        <v>0</v>
      </c>
      <c r="K577">
        <v>1</v>
      </c>
      <c r="L577" t="s">
        <v>34</v>
      </c>
      <c r="M577" t="s">
        <v>1722</v>
      </c>
      <c r="N577" t="s">
        <v>36</v>
      </c>
      <c r="O577" t="s">
        <v>319</v>
      </c>
      <c r="P577" t="s">
        <v>38</v>
      </c>
      <c r="Q577" t="s">
        <v>1187</v>
      </c>
      <c r="R577" t="s">
        <v>40</v>
      </c>
      <c r="S577" t="s">
        <v>634</v>
      </c>
      <c r="T577" t="s">
        <v>243</v>
      </c>
      <c r="U577" t="s">
        <v>1188</v>
      </c>
      <c r="V577" t="s">
        <v>1723</v>
      </c>
      <c r="W577">
        <v>603</v>
      </c>
      <c r="X577" t="s">
        <v>636</v>
      </c>
      <c r="Y577" t="s">
        <v>1724</v>
      </c>
      <c r="Z577" t="s">
        <v>1725</v>
      </c>
      <c r="AA577">
        <v>2</v>
      </c>
      <c r="AB577" t="s">
        <v>41</v>
      </c>
      <c r="AC577" t="str">
        <f t="shared" si="100"/>
        <v>3GE</v>
      </c>
      <c r="AD577" s="3">
        <f t="shared" si="97"/>
        <v>620</v>
      </c>
      <c r="AE577" s="3" t="str">
        <f t="shared" si="96"/>
        <v>620 R</v>
      </c>
      <c r="AF577" t="str">
        <f>SUBSTITUTE(SUBSTITUTE(P577,"±",""),"%"," %")</f>
        <v>5 %</v>
      </c>
      <c r="AG577" t="str">
        <f t="shared" si="101"/>
        <v>7.9 V</v>
      </c>
      <c r="AI577" t="str">
        <f>SUBSTITUTE(LEFT(Q577,FIND("W,",Q577)),"W"," W @ 70 C")</f>
        <v>0.1 W @ 70 C</v>
      </c>
      <c r="AJ577" t="str">
        <f>SUBSTITUTE((SUBSTITUTE(T577,"ppm/°C","")),"/ "," to ")</f>
        <v>±200</v>
      </c>
      <c r="AK577" t="str">
        <f>LEFT(V577,FIND(" ",V577)-1)</f>
        <v>0603</v>
      </c>
      <c r="AL577" t="str">
        <f>SUBSTITUTE(SUBSTITUTE(U577,"°C ~ "," to +"),"°C"," C")</f>
        <v>-55 to +155 C</v>
      </c>
      <c r="AM577" s="2" t="str">
        <f t="shared" si="98"/>
        <v>621</v>
      </c>
      <c r="AN577" t="str">
        <f>IF(AC577="1GN","Grade 1","Grade 0")</f>
        <v>Grade 0</v>
      </c>
      <c r="AO577" s="2" t="str">
        <f t="shared" si="99"/>
        <v>620R</v>
      </c>
      <c r="AQ577" t="s">
        <v>5289</v>
      </c>
      <c r="AR577" t="str">
        <f t="shared" si="102"/>
        <v>ERJ3GEYJ621V</v>
      </c>
    </row>
    <row r="578" spans="1:44" x14ac:dyDescent="0.3">
      <c r="A578" t="s">
        <v>1994</v>
      </c>
      <c r="B578" t="s">
        <v>1718</v>
      </c>
      <c r="C578" t="s">
        <v>1995</v>
      </c>
      <c r="D578" t="s">
        <v>1996</v>
      </c>
      <c r="E578" t="s">
        <v>32</v>
      </c>
      <c r="F578" t="s">
        <v>32</v>
      </c>
      <c r="G578" t="s">
        <v>1997</v>
      </c>
      <c r="H578">
        <v>0</v>
      </c>
      <c r="I578">
        <v>0.1</v>
      </c>
      <c r="J578">
        <v>0</v>
      </c>
      <c r="K578">
        <v>1</v>
      </c>
      <c r="L578" t="s">
        <v>34</v>
      </c>
      <c r="M578" t="s">
        <v>1722</v>
      </c>
      <c r="N578" t="s">
        <v>36</v>
      </c>
      <c r="O578" t="s">
        <v>323</v>
      </c>
      <c r="P578" t="s">
        <v>38</v>
      </c>
      <c r="Q578" t="s">
        <v>1187</v>
      </c>
      <c r="R578" t="s">
        <v>40</v>
      </c>
      <c r="S578" t="s">
        <v>634</v>
      </c>
      <c r="T578" t="s">
        <v>243</v>
      </c>
      <c r="U578" t="s">
        <v>1188</v>
      </c>
      <c r="V578" t="s">
        <v>1723</v>
      </c>
      <c r="W578">
        <v>603</v>
      </c>
      <c r="X578" t="s">
        <v>636</v>
      </c>
      <c r="Y578" t="s">
        <v>1724</v>
      </c>
      <c r="Z578" t="s">
        <v>1725</v>
      </c>
      <c r="AA578">
        <v>2</v>
      </c>
      <c r="AB578" t="s">
        <v>41</v>
      </c>
      <c r="AC578" t="str">
        <f t="shared" si="100"/>
        <v>3GE</v>
      </c>
      <c r="AD578" s="3">
        <f t="shared" si="97"/>
        <v>680</v>
      </c>
      <c r="AE578" s="3" t="str">
        <f t="shared" si="96"/>
        <v>680 R</v>
      </c>
      <c r="AF578" t="str">
        <f>SUBSTITUTE(SUBSTITUTE(P578,"±",""),"%"," %")</f>
        <v>5 %</v>
      </c>
      <c r="AG578" t="str">
        <f t="shared" si="101"/>
        <v>8.2 V</v>
      </c>
      <c r="AI578" t="str">
        <f>SUBSTITUTE(LEFT(Q578,FIND("W,",Q578)),"W"," W @ 70 C")</f>
        <v>0.1 W @ 70 C</v>
      </c>
      <c r="AJ578" t="str">
        <f>SUBSTITUTE((SUBSTITUTE(T578,"ppm/°C","")),"/ "," to ")</f>
        <v>±200</v>
      </c>
      <c r="AK578" t="str">
        <f>LEFT(V578,FIND(" ",V578)-1)</f>
        <v>0603</v>
      </c>
      <c r="AL578" t="str">
        <f>SUBSTITUTE(SUBSTITUTE(U578,"°C ~ "," to +"),"°C"," C")</f>
        <v>-55 to +155 C</v>
      </c>
      <c r="AM578" s="2" t="str">
        <f t="shared" si="98"/>
        <v>681</v>
      </c>
      <c r="AN578" t="str">
        <f>IF(AC578="1GN","Grade 1","Grade 0")</f>
        <v>Grade 0</v>
      </c>
      <c r="AO578" s="2" t="str">
        <f t="shared" si="99"/>
        <v>680R</v>
      </c>
      <c r="AQ578" t="s">
        <v>5289</v>
      </c>
      <c r="AR578" t="str">
        <f t="shared" si="102"/>
        <v>ERJ3GEYJ681V</v>
      </c>
    </row>
    <row r="579" spans="1:44" x14ac:dyDescent="0.3">
      <c r="A579" t="s">
        <v>1998</v>
      </c>
      <c r="B579" t="s">
        <v>1718</v>
      </c>
      <c r="C579" t="s">
        <v>1999</v>
      </c>
      <c r="D579" t="s">
        <v>2000</v>
      </c>
      <c r="E579" t="s">
        <v>32</v>
      </c>
      <c r="F579" t="s">
        <v>32</v>
      </c>
      <c r="G579" t="s">
        <v>2001</v>
      </c>
      <c r="H579" s="1">
        <v>45578</v>
      </c>
      <c r="I579">
        <v>0.1</v>
      </c>
      <c r="J579">
        <v>0</v>
      </c>
      <c r="K579">
        <v>1</v>
      </c>
      <c r="L579" t="s">
        <v>34</v>
      </c>
      <c r="M579" t="s">
        <v>1722</v>
      </c>
      <c r="N579" t="s">
        <v>36</v>
      </c>
      <c r="O579" t="s">
        <v>327</v>
      </c>
      <c r="P579" t="s">
        <v>38</v>
      </c>
      <c r="Q579" t="s">
        <v>1187</v>
      </c>
      <c r="R579" t="s">
        <v>40</v>
      </c>
      <c r="S579" t="s">
        <v>634</v>
      </c>
      <c r="T579" t="s">
        <v>243</v>
      </c>
      <c r="U579" t="s">
        <v>1188</v>
      </c>
      <c r="V579" t="s">
        <v>1723</v>
      </c>
      <c r="W579">
        <v>603</v>
      </c>
      <c r="X579" t="s">
        <v>636</v>
      </c>
      <c r="Y579" t="s">
        <v>1724</v>
      </c>
      <c r="Z579" t="s">
        <v>1725</v>
      </c>
      <c r="AA579">
        <v>2</v>
      </c>
      <c r="AB579" t="s">
        <v>41</v>
      </c>
      <c r="AC579" t="str">
        <f t="shared" si="100"/>
        <v>3GE</v>
      </c>
      <c r="AD579" s="3">
        <f t="shared" si="97"/>
        <v>750</v>
      </c>
      <c r="AE579" s="3" t="str">
        <f t="shared" si="96"/>
        <v>750 R</v>
      </c>
      <c r="AF579" t="str">
        <f>SUBSTITUTE(SUBSTITUTE(P579,"±",""),"%"," %")</f>
        <v>5 %</v>
      </c>
      <c r="AG579" t="str">
        <f t="shared" si="101"/>
        <v>8.7 V</v>
      </c>
      <c r="AI579" t="str">
        <f>SUBSTITUTE(LEFT(Q579,FIND("W,",Q579)),"W"," W @ 70 C")</f>
        <v>0.1 W @ 70 C</v>
      </c>
      <c r="AJ579" t="str">
        <f>SUBSTITUTE((SUBSTITUTE(T579,"ppm/°C","")),"/ "," to ")</f>
        <v>±200</v>
      </c>
      <c r="AK579" t="str">
        <f>LEFT(V579,FIND(" ",V579)-1)</f>
        <v>0603</v>
      </c>
      <c r="AL579" t="str">
        <f>SUBSTITUTE(SUBSTITUTE(U579,"°C ~ "," to +"),"°C"," C")</f>
        <v>-55 to +155 C</v>
      </c>
      <c r="AM579" s="2" t="str">
        <f t="shared" si="98"/>
        <v>751</v>
      </c>
      <c r="AN579" t="str">
        <f>IF(AC579="1GN","Grade 1","Grade 0")</f>
        <v>Grade 0</v>
      </c>
      <c r="AO579" s="2" t="str">
        <f t="shared" si="99"/>
        <v>750R</v>
      </c>
      <c r="AQ579" t="s">
        <v>5289</v>
      </c>
      <c r="AR579" t="str">
        <f t="shared" si="102"/>
        <v>ERJ3GEYJ751V</v>
      </c>
    </row>
    <row r="580" spans="1:44" x14ac:dyDescent="0.3">
      <c r="A580" t="s">
        <v>2002</v>
      </c>
      <c r="B580" t="s">
        <v>1718</v>
      </c>
      <c r="C580" t="s">
        <v>2003</v>
      </c>
      <c r="D580" t="s">
        <v>2004</v>
      </c>
      <c r="E580" t="s">
        <v>32</v>
      </c>
      <c r="F580" t="s">
        <v>32</v>
      </c>
      <c r="G580" t="s">
        <v>2005</v>
      </c>
      <c r="H580" s="1">
        <v>207823</v>
      </c>
      <c r="I580">
        <v>0.1</v>
      </c>
      <c r="J580">
        <v>0</v>
      </c>
      <c r="K580">
        <v>1</v>
      </c>
      <c r="L580" t="s">
        <v>34</v>
      </c>
      <c r="M580" t="s">
        <v>1722</v>
      </c>
      <c r="N580" t="s">
        <v>36</v>
      </c>
      <c r="O580" t="s">
        <v>331</v>
      </c>
      <c r="P580" t="s">
        <v>38</v>
      </c>
      <c r="Q580" t="s">
        <v>1187</v>
      </c>
      <c r="R580" t="s">
        <v>40</v>
      </c>
      <c r="S580" t="s">
        <v>634</v>
      </c>
      <c r="T580" t="s">
        <v>243</v>
      </c>
      <c r="U580" t="s">
        <v>1188</v>
      </c>
      <c r="V580" t="s">
        <v>1723</v>
      </c>
      <c r="W580">
        <v>603</v>
      </c>
      <c r="X580" t="s">
        <v>636</v>
      </c>
      <c r="Y580" t="s">
        <v>1724</v>
      </c>
      <c r="Z580" t="s">
        <v>1725</v>
      </c>
      <c r="AA580">
        <v>2</v>
      </c>
      <c r="AB580" t="s">
        <v>41</v>
      </c>
      <c r="AC580" t="str">
        <f t="shared" si="100"/>
        <v>3GE</v>
      </c>
      <c r="AD580" s="3">
        <f t="shared" si="97"/>
        <v>820</v>
      </c>
      <c r="AE580" s="3" t="str">
        <f t="shared" ref="AE580:AE643" si="103">IF(AD580&gt;9999999,AD580/1000000&amp;" M",IF(AD580&gt;999999,AD580/1000000&amp;" M",IF(AD580&gt;99999,AD580/1000&amp;" K",IF(AD580&gt;9999,TEXT(AD580/1000,"0.0")&amp;" K",IF(AD580&gt;999,TEXT(AD580/1000,"0.00")&amp;" K",IF(AD580&gt;99,AD580/1&amp;" R",IF(AD580&gt;=10,TEXT(AD580,"00.0")&amp;" R",TEXT(AD580,"0.00")&amp;" R")))))))</f>
        <v>820 R</v>
      </c>
      <c r="AF580" t="str">
        <f>SUBSTITUTE(SUBSTITUTE(P580,"±",""),"%"," %")</f>
        <v>5 %</v>
      </c>
      <c r="AG580" t="str">
        <f t="shared" si="101"/>
        <v>9.1 V</v>
      </c>
      <c r="AI580" t="str">
        <f>SUBSTITUTE(LEFT(Q580,FIND("W,",Q580)),"W"," W @ 70 C")</f>
        <v>0.1 W @ 70 C</v>
      </c>
      <c r="AJ580" t="str">
        <f>SUBSTITUTE((SUBSTITUTE(T580,"ppm/°C","")),"/ "," to ")</f>
        <v>±200</v>
      </c>
      <c r="AK580" t="str">
        <f>LEFT(V580,FIND(" ",V580)-1)</f>
        <v>0603</v>
      </c>
      <c r="AL580" t="str">
        <f>SUBSTITUTE(SUBSTITUTE(U580,"°C ~ "," to +"),"°C"," C")</f>
        <v>-55 to +155 C</v>
      </c>
      <c r="AM580" s="2" t="str">
        <f t="shared" si="98"/>
        <v>821</v>
      </c>
      <c r="AN580" t="str">
        <f>IF(AC580="1GN","Grade 1","Grade 0")</f>
        <v>Grade 0</v>
      </c>
      <c r="AO580" s="2" t="str">
        <f t="shared" si="99"/>
        <v>820R</v>
      </c>
      <c r="AQ580" t="s">
        <v>5289</v>
      </c>
      <c r="AR580" t="str">
        <f t="shared" si="102"/>
        <v>ERJ3GEYJ821V</v>
      </c>
    </row>
    <row r="581" spans="1:44" x14ac:dyDescent="0.3">
      <c r="A581" t="s">
        <v>2006</v>
      </c>
      <c r="B581" t="s">
        <v>1718</v>
      </c>
      <c r="C581" t="s">
        <v>2007</v>
      </c>
      <c r="D581" t="s">
        <v>2008</v>
      </c>
      <c r="E581" t="s">
        <v>32</v>
      </c>
      <c r="F581" t="s">
        <v>32</v>
      </c>
      <c r="G581" t="s">
        <v>2009</v>
      </c>
      <c r="H581" s="1">
        <v>106354</v>
      </c>
      <c r="I581">
        <v>0.1</v>
      </c>
      <c r="J581">
        <v>0</v>
      </c>
      <c r="K581">
        <v>1</v>
      </c>
      <c r="L581" t="s">
        <v>34</v>
      </c>
      <c r="M581" t="s">
        <v>1722</v>
      </c>
      <c r="N581" t="s">
        <v>36</v>
      </c>
      <c r="O581" t="s">
        <v>335</v>
      </c>
      <c r="P581" t="s">
        <v>38</v>
      </c>
      <c r="Q581" t="s">
        <v>1187</v>
      </c>
      <c r="R581" t="s">
        <v>40</v>
      </c>
      <c r="S581" t="s">
        <v>634</v>
      </c>
      <c r="T581" t="s">
        <v>243</v>
      </c>
      <c r="U581" t="s">
        <v>1188</v>
      </c>
      <c r="V581" t="s">
        <v>1723</v>
      </c>
      <c r="W581">
        <v>603</v>
      </c>
      <c r="X581" t="s">
        <v>636</v>
      </c>
      <c r="Y581" t="s">
        <v>1724</v>
      </c>
      <c r="Z581" t="s">
        <v>1725</v>
      </c>
      <c r="AA581">
        <v>2</v>
      </c>
      <c r="AB581" t="s">
        <v>41</v>
      </c>
      <c r="AC581" t="str">
        <f t="shared" si="100"/>
        <v>3GE</v>
      </c>
      <c r="AD581" s="3">
        <f t="shared" si="97"/>
        <v>910</v>
      </c>
      <c r="AE581" s="3" t="str">
        <f t="shared" si="103"/>
        <v>910 R</v>
      </c>
      <c r="AF581" t="str">
        <f>SUBSTITUTE(SUBSTITUTE(P581,"±",""),"%"," %")</f>
        <v>5 %</v>
      </c>
      <c r="AG581" t="str">
        <f t="shared" si="101"/>
        <v>9.5 V</v>
      </c>
      <c r="AI581" t="str">
        <f>SUBSTITUTE(LEFT(Q581,FIND("W,",Q581)),"W"," W @ 70 C")</f>
        <v>0.1 W @ 70 C</v>
      </c>
      <c r="AJ581" t="str">
        <f>SUBSTITUTE((SUBSTITUTE(T581,"ppm/°C","")),"/ "," to ")</f>
        <v>±200</v>
      </c>
      <c r="AK581" t="str">
        <f>LEFT(V581,FIND(" ",V581)-1)</f>
        <v>0603</v>
      </c>
      <c r="AL581" t="str">
        <f>SUBSTITUTE(SUBSTITUTE(U581,"°C ~ "," to +"),"°C"," C")</f>
        <v>-55 to +155 C</v>
      </c>
      <c r="AM581" s="2" t="str">
        <f t="shared" si="98"/>
        <v>911</v>
      </c>
      <c r="AN581" t="str">
        <f>IF(AC581="1GN","Grade 1","Grade 0")</f>
        <v>Grade 0</v>
      </c>
      <c r="AO581" s="2" t="str">
        <f t="shared" si="99"/>
        <v>910R</v>
      </c>
      <c r="AQ581" t="s">
        <v>5289</v>
      </c>
      <c r="AR581" t="str">
        <f t="shared" si="102"/>
        <v>ERJ3GEYJ911V</v>
      </c>
    </row>
    <row r="582" spans="1:44" x14ac:dyDescent="0.3">
      <c r="A582" t="s">
        <v>2010</v>
      </c>
      <c r="B582" t="s">
        <v>1718</v>
      </c>
      <c r="C582" t="s">
        <v>2011</v>
      </c>
      <c r="D582" t="s">
        <v>2012</v>
      </c>
      <c r="E582" t="s">
        <v>32</v>
      </c>
      <c r="F582" t="s">
        <v>32</v>
      </c>
      <c r="G582" t="s">
        <v>2013</v>
      </c>
      <c r="H582">
        <v>205</v>
      </c>
      <c r="I582">
        <v>0.1</v>
      </c>
      <c r="J582">
        <v>0</v>
      </c>
      <c r="K582">
        <v>1</v>
      </c>
      <c r="L582" t="s">
        <v>34</v>
      </c>
      <c r="M582" t="s">
        <v>1722</v>
      </c>
      <c r="N582" t="s">
        <v>36</v>
      </c>
      <c r="O582" t="s">
        <v>339</v>
      </c>
      <c r="P582" t="s">
        <v>38</v>
      </c>
      <c r="Q582" t="s">
        <v>1187</v>
      </c>
      <c r="R582" t="s">
        <v>40</v>
      </c>
      <c r="S582" t="s">
        <v>634</v>
      </c>
      <c r="T582" t="s">
        <v>243</v>
      </c>
      <c r="U582" t="s">
        <v>1188</v>
      </c>
      <c r="V582" t="s">
        <v>1723</v>
      </c>
      <c r="W582">
        <v>603</v>
      </c>
      <c r="X582" t="s">
        <v>636</v>
      </c>
      <c r="Y582" t="s">
        <v>1724</v>
      </c>
      <c r="Z582" t="s">
        <v>1725</v>
      </c>
      <c r="AA582">
        <v>2</v>
      </c>
      <c r="AB582" t="s">
        <v>41</v>
      </c>
      <c r="AC582" t="str">
        <f t="shared" si="100"/>
        <v>3GE</v>
      </c>
      <c r="AD582" s="3">
        <f t="shared" ref="AD582:AD645" si="104">IF(IFERROR(FIND("MOhms",O582),0)&gt;0,LEFT(O582,FIND("MOhms",O582)-1)*1000000,IF(IFERROR(FIND("kOhms",O582),0)&gt;0,LEFT(O582,FIND("kOhms",O582)-1)*1000,IF(IFERROR(FIND("Ohms",O582),0)&gt;0,LEFT(O582,FIND("Ohms",O582)-1)*1,"NOT FOUND")))</f>
        <v>1000</v>
      </c>
      <c r="AE582" s="3" t="str">
        <f t="shared" si="103"/>
        <v>1.00 K</v>
      </c>
      <c r="AF582" t="str">
        <f>SUBSTITUTE(SUBSTITUTE(P582,"±",""),"%"," %")</f>
        <v>5 %</v>
      </c>
      <c r="AG582" t="str">
        <f t="shared" si="101"/>
        <v>10 V</v>
      </c>
      <c r="AI582" t="str">
        <f>SUBSTITUTE(LEFT(Q582,FIND("W,",Q582)),"W"," W @ 70 C")</f>
        <v>0.1 W @ 70 C</v>
      </c>
      <c r="AJ582" t="str">
        <f>SUBSTITUTE((SUBSTITUTE(T582,"ppm/°C","")),"/ "," to ")</f>
        <v>±200</v>
      </c>
      <c r="AK582" t="str">
        <f>LEFT(V582,FIND(" ",V582)-1)</f>
        <v>0603</v>
      </c>
      <c r="AL582" t="str">
        <f>SUBSTITUTE(SUBSTITUTE(U582,"°C ~ "," to +"),"°C"," C")</f>
        <v>-55 to +155 C</v>
      </c>
      <c r="AM582" s="2" t="str">
        <f t="shared" ref="AM582:AM645" si="105">IF(AD582&gt;9999999,AD582/1000000&amp;"6",IF(AD582&gt;999999,AD582/100000&amp;"5",IF(AD582&gt;99999,AD582/10000&amp;"4",IF(AD582&gt;9999,AD582/1000&amp;"3",IF(AD582&gt;999,AD582/100&amp;"2",IF(AD582&gt;99,AD582/10&amp;"1",IF(AD582&gt;=10,AD582/1&amp;"0",LEFT(SUBSTITUTE(TEXT(AD582,"0.000"),".","R"),3))))))))</f>
        <v>102</v>
      </c>
      <c r="AN582" t="str">
        <f>IF(AC582="1GN","Grade 1","Grade 0")</f>
        <v>Grade 0</v>
      </c>
      <c r="AO582" s="2" t="str">
        <f t="shared" ref="AO582:AO645" si="106">IF(AD582&gt;9999999,AD582/100000&amp;"5",IF(AD582&gt;999999,AD582/10000&amp;"4",IF(AD582&gt;99999,AD582/1000&amp;"3",IF(AD582&gt;9999,AD582/100&amp;"2",IF(AD582&gt;999,AD582/10&amp;"1",IF(AD582&gt;99,AD582/1&amp;"R",IF(AD582&gt;=10,AD582/1&amp;"R0",LEFT(SUBSTITUTE(TEXT(AD582,"0.000"),".","R"),4))))))))</f>
        <v>1001</v>
      </c>
      <c r="AQ582" t="s">
        <v>5289</v>
      </c>
      <c r="AR582" t="str">
        <f t="shared" si="102"/>
        <v>ERJ3GEYJ102V</v>
      </c>
    </row>
    <row r="583" spans="1:44" x14ac:dyDescent="0.3">
      <c r="A583" t="s">
        <v>2014</v>
      </c>
      <c r="B583" t="s">
        <v>1718</v>
      </c>
      <c r="C583" t="s">
        <v>2015</v>
      </c>
      <c r="D583" t="s">
        <v>2016</v>
      </c>
      <c r="E583" t="s">
        <v>32</v>
      </c>
      <c r="F583" t="s">
        <v>32</v>
      </c>
      <c r="G583" t="s">
        <v>2017</v>
      </c>
      <c r="H583" s="1">
        <v>94242</v>
      </c>
      <c r="I583">
        <v>0.1</v>
      </c>
      <c r="J583">
        <v>0</v>
      </c>
      <c r="K583">
        <v>1</v>
      </c>
      <c r="L583" t="s">
        <v>34</v>
      </c>
      <c r="M583" t="s">
        <v>1722</v>
      </c>
      <c r="N583" t="s">
        <v>36</v>
      </c>
      <c r="O583" t="s">
        <v>343</v>
      </c>
      <c r="P583" t="s">
        <v>38</v>
      </c>
      <c r="Q583" t="s">
        <v>1187</v>
      </c>
      <c r="R583" t="s">
        <v>40</v>
      </c>
      <c r="S583" t="s">
        <v>634</v>
      </c>
      <c r="T583" t="s">
        <v>243</v>
      </c>
      <c r="U583" t="s">
        <v>1188</v>
      </c>
      <c r="V583" t="s">
        <v>1723</v>
      </c>
      <c r="W583">
        <v>603</v>
      </c>
      <c r="X583" t="s">
        <v>636</v>
      </c>
      <c r="Y583" t="s">
        <v>1724</v>
      </c>
      <c r="Z583" t="s">
        <v>1725</v>
      </c>
      <c r="AA583">
        <v>2</v>
      </c>
      <c r="AB583" t="s">
        <v>41</v>
      </c>
      <c r="AC583" t="str">
        <f t="shared" si="100"/>
        <v>3GE</v>
      </c>
      <c r="AD583" s="3">
        <f t="shared" si="104"/>
        <v>1100</v>
      </c>
      <c r="AE583" s="3" t="str">
        <f t="shared" si="103"/>
        <v>1.10 K</v>
      </c>
      <c r="AF583" t="str">
        <f>SUBSTITUTE(SUBSTITUTE(P583,"±",""),"%"," %")</f>
        <v>5 %</v>
      </c>
      <c r="AG583" t="str">
        <f t="shared" si="101"/>
        <v>10.5 V</v>
      </c>
      <c r="AI583" t="str">
        <f>SUBSTITUTE(LEFT(Q583,FIND("W,",Q583)),"W"," W @ 70 C")</f>
        <v>0.1 W @ 70 C</v>
      </c>
      <c r="AJ583" t="str">
        <f>SUBSTITUTE((SUBSTITUTE(T583,"ppm/°C","")),"/ "," to ")</f>
        <v>±200</v>
      </c>
      <c r="AK583" t="str">
        <f>LEFT(V583,FIND(" ",V583)-1)</f>
        <v>0603</v>
      </c>
      <c r="AL583" t="str">
        <f>SUBSTITUTE(SUBSTITUTE(U583,"°C ~ "," to +"),"°C"," C")</f>
        <v>-55 to +155 C</v>
      </c>
      <c r="AM583" s="2" t="str">
        <f t="shared" si="105"/>
        <v>112</v>
      </c>
      <c r="AN583" t="str">
        <f>IF(AC583="1GN","Grade 1","Grade 0")</f>
        <v>Grade 0</v>
      </c>
      <c r="AO583" s="2" t="str">
        <f t="shared" si="106"/>
        <v>1101</v>
      </c>
      <c r="AQ583" t="s">
        <v>5289</v>
      </c>
      <c r="AR583" t="str">
        <f t="shared" si="102"/>
        <v>ERJ3GEYJ112V</v>
      </c>
    </row>
    <row r="584" spans="1:44" x14ac:dyDescent="0.3">
      <c r="A584" t="s">
        <v>2018</v>
      </c>
      <c r="B584" t="s">
        <v>1718</v>
      </c>
      <c r="C584" t="s">
        <v>2019</v>
      </c>
      <c r="D584" t="s">
        <v>2020</v>
      </c>
      <c r="E584" t="s">
        <v>32</v>
      </c>
      <c r="F584" t="s">
        <v>32</v>
      </c>
      <c r="G584" t="s">
        <v>2021</v>
      </c>
      <c r="H584">
        <v>64</v>
      </c>
      <c r="I584">
        <v>0.1</v>
      </c>
      <c r="J584">
        <v>0</v>
      </c>
      <c r="K584">
        <v>1</v>
      </c>
      <c r="L584" t="s">
        <v>34</v>
      </c>
      <c r="M584" t="s">
        <v>1722</v>
      </c>
      <c r="N584" t="s">
        <v>36</v>
      </c>
      <c r="O584" t="s">
        <v>347</v>
      </c>
      <c r="P584" t="s">
        <v>38</v>
      </c>
      <c r="Q584" t="s">
        <v>1187</v>
      </c>
      <c r="R584" t="s">
        <v>40</v>
      </c>
      <c r="S584" t="s">
        <v>634</v>
      </c>
      <c r="T584" t="s">
        <v>243</v>
      </c>
      <c r="U584" t="s">
        <v>1188</v>
      </c>
      <c r="V584" t="s">
        <v>1723</v>
      </c>
      <c r="W584">
        <v>603</v>
      </c>
      <c r="X584" t="s">
        <v>636</v>
      </c>
      <c r="Y584" t="s">
        <v>1724</v>
      </c>
      <c r="Z584" t="s">
        <v>1725</v>
      </c>
      <c r="AA584">
        <v>2</v>
      </c>
      <c r="AB584" t="s">
        <v>41</v>
      </c>
      <c r="AC584" t="str">
        <f t="shared" si="100"/>
        <v>3GE</v>
      </c>
      <c r="AD584" s="3">
        <f t="shared" si="104"/>
        <v>1200</v>
      </c>
      <c r="AE584" s="3" t="str">
        <f t="shared" si="103"/>
        <v>1.20 K</v>
      </c>
      <c r="AF584" t="str">
        <f>SUBSTITUTE(SUBSTITUTE(P584,"±",""),"%"," %")</f>
        <v>5 %</v>
      </c>
      <c r="AG584" t="str">
        <f t="shared" si="101"/>
        <v>11 V</v>
      </c>
      <c r="AI584" t="str">
        <f>SUBSTITUTE(LEFT(Q584,FIND("W,",Q584)),"W"," W @ 70 C")</f>
        <v>0.1 W @ 70 C</v>
      </c>
      <c r="AJ584" t="str">
        <f>SUBSTITUTE((SUBSTITUTE(T584,"ppm/°C","")),"/ "," to ")</f>
        <v>±200</v>
      </c>
      <c r="AK584" t="str">
        <f>LEFT(V584,FIND(" ",V584)-1)</f>
        <v>0603</v>
      </c>
      <c r="AL584" t="str">
        <f>SUBSTITUTE(SUBSTITUTE(U584,"°C ~ "," to +"),"°C"," C")</f>
        <v>-55 to +155 C</v>
      </c>
      <c r="AM584" s="2" t="str">
        <f t="shared" si="105"/>
        <v>122</v>
      </c>
      <c r="AN584" t="str">
        <f>IF(AC584="1GN","Grade 1","Grade 0")</f>
        <v>Grade 0</v>
      </c>
      <c r="AO584" s="2" t="str">
        <f t="shared" si="106"/>
        <v>1201</v>
      </c>
      <c r="AQ584" t="s">
        <v>5289</v>
      </c>
      <c r="AR584" t="str">
        <f t="shared" si="102"/>
        <v>ERJ3GEYJ122V</v>
      </c>
    </row>
    <row r="585" spans="1:44" x14ac:dyDescent="0.3">
      <c r="A585" t="s">
        <v>2022</v>
      </c>
      <c r="B585" t="s">
        <v>1718</v>
      </c>
      <c r="C585" t="s">
        <v>2023</v>
      </c>
      <c r="D585" t="s">
        <v>2024</v>
      </c>
      <c r="E585" t="s">
        <v>32</v>
      </c>
      <c r="F585" t="s">
        <v>32</v>
      </c>
      <c r="G585" t="s">
        <v>2025</v>
      </c>
      <c r="H585" s="1">
        <v>4224</v>
      </c>
      <c r="I585">
        <v>0.1</v>
      </c>
      <c r="J585">
        <v>0</v>
      </c>
      <c r="K585">
        <v>1</v>
      </c>
      <c r="L585" t="s">
        <v>34</v>
      </c>
      <c r="M585" t="s">
        <v>1722</v>
      </c>
      <c r="N585" t="s">
        <v>36</v>
      </c>
      <c r="O585" t="s">
        <v>351</v>
      </c>
      <c r="P585" t="s">
        <v>38</v>
      </c>
      <c r="Q585" t="s">
        <v>1187</v>
      </c>
      <c r="R585" t="s">
        <v>40</v>
      </c>
      <c r="S585" t="s">
        <v>634</v>
      </c>
      <c r="T585" t="s">
        <v>243</v>
      </c>
      <c r="U585" t="s">
        <v>1188</v>
      </c>
      <c r="V585" t="s">
        <v>1723</v>
      </c>
      <c r="W585">
        <v>603</v>
      </c>
      <c r="X585" t="s">
        <v>636</v>
      </c>
      <c r="Y585" t="s">
        <v>1724</v>
      </c>
      <c r="Z585" t="s">
        <v>1725</v>
      </c>
      <c r="AA585">
        <v>2</v>
      </c>
      <c r="AB585" t="s">
        <v>41</v>
      </c>
      <c r="AC585" t="str">
        <f t="shared" si="100"/>
        <v>3GE</v>
      </c>
      <c r="AD585" s="3">
        <f t="shared" si="104"/>
        <v>1300</v>
      </c>
      <c r="AE585" s="3" t="str">
        <f t="shared" si="103"/>
        <v>1.30 K</v>
      </c>
      <c r="AF585" t="str">
        <f>SUBSTITUTE(SUBSTITUTE(P585,"±",""),"%"," %")</f>
        <v>5 %</v>
      </c>
      <c r="AG585" t="str">
        <f t="shared" si="101"/>
        <v>11.4 V</v>
      </c>
      <c r="AI585" t="str">
        <f>SUBSTITUTE(LEFT(Q585,FIND("W,",Q585)),"W"," W @ 70 C")</f>
        <v>0.1 W @ 70 C</v>
      </c>
      <c r="AJ585" t="str">
        <f>SUBSTITUTE((SUBSTITUTE(T585,"ppm/°C","")),"/ "," to ")</f>
        <v>±200</v>
      </c>
      <c r="AK585" t="str">
        <f>LEFT(V585,FIND(" ",V585)-1)</f>
        <v>0603</v>
      </c>
      <c r="AL585" t="str">
        <f>SUBSTITUTE(SUBSTITUTE(U585,"°C ~ "," to +"),"°C"," C")</f>
        <v>-55 to +155 C</v>
      </c>
      <c r="AM585" s="2" t="str">
        <f t="shared" si="105"/>
        <v>132</v>
      </c>
      <c r="AN585" t="str">
        <f>IF(AC585="1GN","Grade 1","Grade 0")</f>
        <v>Grade 0</v>
      </c>
      <c r="AO585" s="2" t="str">
        <f t="shared" si="106"/>
        <v>1301</v>
      </c>
      <c r="AQ585" t="s">
        <v>5289</v>
      </c>
      <c r="AR585" t="str">
        <f t="shared" si="102"/>
        <v>ERJ3GEYJ132V</v>
      </c>
    </row>
    <row r="586" spans="1:44" x14ac:dyDescent="0.3">
      <c r="A586" t="s">
        <v>2026</v>
      </c>
      <c r="B586" t="s">
        <v>1718</v>
      </c>
      <c r="C586" t="s">
        <v>2027</v>
      </c>
      <c r="D586" t="s">
        <v>2028</v>
      </c>
      <c r="E586" t="s">
        <v>32</v>
      </c>
      <c r="F586" t="s">
        <v>32</v>
      </c>
      <c r="G586" t="s">
        <v>2029</v>
      </c>
      <c r="H586" s="1">
        <v>136772</v>
      </c>
      <c r="I586">
        <v>0.1</v>
      </c>
      <c r="J586">
        <v>0</v>
      </c>
      <c r="K586">
        <v>1</v>
      </c>
      <c r="L586" t="s">
        <v>34</v>
      </c>
      <c r="M586" t="s">
        <v>1722</v>
      </c>
      <c r="N586" t="s">
        <v>36</v>
      </c>
      <c r="O586" t="s">
        <v>355</v>
      </c>
      <c r="P586" t="s">
        <v>38</v>
      </c>
      <c r="Q586" t="s">
        <v>1187</v>
      </c>
      <c r="R586" t="s">
        <v>40</v>
      </c>
      <c r="S586" t="s">
        <v>634</v>
      </c>
      <c r="T586" t="s">
        <v>243</v>
      </c>
      <c r="U586" t="s">
        <v>1188</v>
      </c>
      <c r="V586" t="s">
        <v>1723</v>
      </c>
      <c r="W586">
        <v>603</v>
      </c>
      <c r="X586" t="s">
        <v>636</v>
      </c>
      <c r="Y586" t="s">
        <v>1724</v>
      </c>
      <c r="Z586" t="s">
        <v>1725</v>
      </c>
      <c r="AA586">
        <v>2</v>
      </c>
      <c r="AB586" t="s">
        <v>41</v>
      </c>
      <c r="AC586" t="str">
        <f t="shared" si="100"/>
        <v>3GE</v>
      </c>
      <c r="AD586" s="3">
        <f t="shared" si="104"/>
        <v>1500</v>
      </c>
      <c r="AE586" s="3" t="str">
        <f t="shared" si="103"/>
        <v>1.50 K</v>
      </c>
      <c r="AF586" t="str">
        <f>SUBSTITUTE(SUBSTITUTE(P586,"±",""),"%"," %")</f>
        <v>5 %</v>
      </c>
      <c r="AG586" t="str">
        <f t="shared" si="101"/>
        <v>12.2 V</v>
      </c>
      <c r="AI586" t="str">
        <f>SUBSTITUTE(LEFT(Q586,FIND("W,",Q586)),"W"," W @ 70 C")</f>
        <v>0.1 W @ 70 C</v>
      </c>
      <c r="AJ586" t="str">
        <f>SUBSTITUTE((SUBSTITUTE(T586,"ppm/°C","")),"/ "," to ")</f>
        <v>±200</v>
      </c>
      <c r="AK586" t="str">
        <f>LEFT(V586,FIND(" ",V586)-1)</f>
        <v>0603</v>
      </c>
      <c r="AL586" t="str">
        <f>SUBSTITUTE(SUBSTITUTE(U586,"°C ~ "," to +"),"°C"," C")</f>
        <v>-55 to +155 C</v>
      </c>
      <c r="AM586" s="2" t="str">
        <f t="shared" si="105"/>
        <v>152</v>
      </c>
      <c r="AN586" t="str">
        <f>IF(AC586="1GN","Grade 1","Grade 0")</f>
        <v>Grade 0</v>
      </c>
      <c r="AO586" s="2" t="str">
        <f t="shared" si="106"/>
        <v>1501</v>
      </c>
      <c r="AQ586" t="s">
        <v>5289</v>
      </c>
      <c r="AR586" t="str">
        <f t="shared" si="102"/>
        <v>ERJ3GEYJ152V</v>
      </c>
    </row>
    <row r="587" spans="1:44" x14ac:dyDescent="0.3">
      <c r="A587" t="s">
        <v>2030</v>
      </c>
      <c r="B587" t="s">
        <v>1718</v>
      </c>
      <c r="C587" t="s">
        <v>2031</v>
      </c>
      <c r="D587" t="s">
        <v>2032</v>
      </c>
      <c r="E587" t="s">
        <v>32</v>
      </c>
      <c r="F587" t="s">
        <v>32</v>
      </c>
      <c r="G587" t="s">
        <v>2033</v>
      </c>
      <c r="H587" s="1">
        <v>40232</v>
      </c>
      <c r="I587">
        <v>0.1</v>
      </c>
      <c r="J587">
        <v>0</v>
      </c>
      <c r="K587">
        <v>1</v>
      </c>
      <c r="L587" t="s">
        <v>34</v>
      </c>
      <c r="M587" t="s">
        <v>1722</v>
      </c>
      <c r="N587" t="s">
        <v>36</v>
      </c>
      <c r="O587" t="s">
        <v>359</v>
      </c>
      <c r="P587" t="s">
        <v>38</v>
      </c>
      <c r="Q587" t="s">
        <v>1187</v>
      </c>
      <c r="R587" t="s">
        <v>40</v>
      </c>
      <c r="S587" t="s">
        <v>634</v>
      </c>
      <c r="T587" t="s">
        <v>243</v>
      </c>
      <c r="U587" t="s">
        <v>1188</v>
      </c>
      <c r="V587" t="s">
        <v>1723</v>
      </c>
      <c r="W587">
        <v>603</v>
      </c>
      <c r="X587" t="s">
        <v>636</v>
      </c>
      <c r="Y587" t="s">
        <v>1724</v>
      </c>
      <c r="Z587" t="s">
        <v>1725</v>
      </c>
      <c r="AA587">
        <v>2</v>
      </c>
      <c r="AB587" t="s">
        <v>41</v>
      </c>
      <c r="AC587" t="str">
        <f t="shared" ref="AC587:AC650" si="107">MID(D587,5,3)</f>
        <v>3GE</v>
      </c>
      <c r="AD587" s="3">
        <f t="shared" si="104"/>
        <v>1600</v>
      </c>
      <c r="AE587" s="3" t="str">
        <f t="shared" si="103"/>
        <v>1.60 K</v>
      </c>
      <c r="AF587" t="str">
        <f>SUBSTITUTE(SUBSTITUTE(P587,"±",""),"%"," %")</f>
        <v>5 %</v>
      </c>
      <c r="AG587" t="str">
        <f t="shared" si="101"/>
        <v>12.6 V</v>
      </c>
      <c r="AI587" t="str">
        <f>SUBSTITUTE(LEFT(Q587,FIND("W,",Q587)),"W"," W @ 70 C")</f>
        <v>0.1 W @ 70 C</v>
      </c>
      <c r="AJ587" t="str">
        <f>SUBSTITUTE((SUBSTITUTE(T587,"ppm/°C","")),"/ "," to ")</f>
        <v>±200</v>
      </c>
      <c r="AK587" t="str">
        <f>LEFT(V587,FIND(" ",V587)-1)</f>
        <v>0603</v>
      </c>
      <c r="AL587" t="str">
        <f>SUBSTITUTE(SUBSTITUTE(U587,"°C ~ "," to +"),"°C"," C")</f>
        <v>-55 to +155 C</v>
      </c>
      <c r="AM587" s="2" t="str">
        <f t="shared" si="105"/>
        <v>162</v>
      </c>
      <c r="AN587" t="str">
        <f>IF(AC587="1GN","Grade 1","Grade 0")</f>
        <v>Grade 0</v>
      </c>
      <c r="AO587" s="2" t="str">
        <f t="shared" si="106"/>
        <v>1601</v>
      </c>
      <c r="AQ587" t="s">
        <v>5289</v>
      </c>
      <c r="AR587" t="str">
        <f t="shared" si="102"/>
        <v>ERJ3GEYJ162V</v>
      </c>
    </row>
    <row r="588" spans="1:44" x14ac:dyDescent="0.3">
      <c r="A588" t="s">
        <v>2034</v>
      </c>
      <c r="B588" t="s">
        <v>1718</v>
      </c>
      <c r="C588" t="s">
        <v>2035</v>
      </c>
      <c r="D588" t="s">
        <v>2036</v>
      </c>
      <c r="E588" t="s">
        <v>32</v>
      </c>
      <c r="F588" t="s">
        <v>32</v>
      </c>
      <c r="G588" t="s">
        <v>2037</v>
      </c>
      <c r="H588" s="1">
        <v>32920</v>
      </c>
      <c r="I588">
        <v>0.1</v>
      </c>
      <c r="J588">
        <v>0</v>
      </c>
      <c r="K588">
        <v>1</v>
      </c>
      <c r="L588" t="s">
        <v>34</v>
      </c>
      <c r="M588" t="s">
        <v>1722</v>
      </c>
      <c r="N588" t="s">
        <v>36</v>
      </c>
      <c r="O588" t="s">
        <v>363</v>
      </c>
      <c r="P588" t="s">
        <v>38</v>
      </c>
      <c r="Q588" t="s">
        <v>1187</v>
      </c>
      <c r="R588" t="s">
        <v>40</v>
      </c>
      <c r="S588" t="s">
        <v>634</v>
      </c>
      <c r="T588" t="s">
        <v>243</v>
      </c>
      <c r="U588" t="s">
        <v>1188</v>
      </c>
      <c r="V588" t="s">
        <v>1723</v>
      </c>
      <c r="W588">
        <v>603</v>
      </c>
      <c r="X588" t="s">
        <v>636</v>
      </c>
      <c r="Y588" t="s">
        <v>1724</v>
      </c>
      <c r="Z588" t="s">
        <v>1725</v>
      </c>
      <c r="AA588">
        <v>2</v>
      </c>
      <c r="AB588" t="s">
        <v>41</v>
      </c>
      <c r="AC588" t="str">
        <f t="shared" si="107"/>
        <v>3GE</v>
      </c>
      <c r="AD588" s="3">
        <f t="shared" si="104"/>
        <v>1800</v>
      </c>
      <c r="AE588" s="3" t="str">
        <f t="shared" si="103"/>
        <v>1.80 K</v>
      </c>
      <c r="AF588" t="str">
        <f>SUBSTITUTE(SUBSTITUTE(P588,"±",""),"%"," %")</f>
        <v>5 %</v>
      </c>
      <c r="AG588" t="str">
        <f t="shared" si="101"/>
        <v>13.4 V</v>
      </c>
      <c r="AI588" t="str">
        <f>SUBSTITUTE(LEFT(Q588,FIND("W,",Q588)),"W"," W @ 70 C")</f>
        <v>0.1 W @ 70 C</v>
      </c>
      <c r="AJ588" t="str">
        <f>SUBSTITUTE((SUBSTITUTE(T588,"ppm/°C","")),"/ "," to ")</f>
        <v>±200</v>
      </c>
      <c r="AK588" t="str">
        <f>LEFT(V588,FIND(" ",V588)-1)</f>
        <v>0603</v>
      </c>
      <c r="AL588" t="str">
        <f>SUBSTITUTE(SUBSTITUTE(U588,"°C ~ "," to +"),"°C"," C")</f>
        <v>-55 to +155 C</v>
      </c>
      <c r="AM588" s="2" t="str">
        <f t="shared" si="105"/>
        <v>182</v>
      </c>
      <c r="AN588" t="str">
        <f>IF(AC588="1GN","Grade 1","Grade 0")</f>
        <v>Grade 0</v>
      </c>
      <c r="AO588" s="2" t="str">
        <f t="shared" si="106"/>
        <v>1801</v>
      </c>
      <c r="AQ588" t="s">
        <v>5289</v>
      </c>
      <c r="AR588" t="str">
        <f t="shared" si="102"/>
        <v>ERJ3GEYJ182V</v>
      </c>
    </row>
    <row r="589" spans="1:44" x14ac:dyDescent="0.3">
      <c r="A589" t="s">
        <v>2038</v>
      </c>
      <c r="B589" t="s">
        <v>1718</v>
      </c>
      <c r="C589" t="s">
        <v>2039</v>
      </c>
      <c r="D589" t="s">
        <v>2040</v>
      </c>
      <c r="E589" t="s">
        <v>32</v>
      </c>
      <c r="F589" t="s">
        <v>32</v>
      </c>
      <c r="G589" t="s">
        <v>2041</v>
      </c>
      <c r="H589" s="1">
        <v>141988</v>
      </c>
      <c r="I589">
        <v>0.1</v>
      </c>
      <c r="J589">
        <v>0</v>
      </c>
      <c r="K589">
        <v>1</v>
      </c>
      <c r="L589" t="s">
        <v>34</v>
      </c>
      <c r="M589" t="s">
        <v>1722</v>
      </c>
      <c r="N589" t="s">
        <v>36</v>
      </c>
      <c r="O589" t="s">
        <v>367</v>
      </c>
      <c r="P589" t="s">
        <v>38</v>
      </c>
      <c r="Q589" t="s">
        <v>1187</v>
      </c>
      <c r="R589" t="s">
        <v>40</v>
      </c>
      <c r="S589" t="s">
        <v>634</v>
      </c>
      <c r="T589" t="s">
        <v>243</v>
      </c>
      <c r="U589" t="s">
        <v>1188</v>
      </c>
      <c r="V589" t="s">
        <v>1723</v>
      </c>
      <c r="W589">
        <v>603</v>
      </c>
      <c r="X589" t="s">
        <v>636</v>
      </c>
      <c r="Y589" t="s">
        <v>1724</v>
      </c>
      <c r="Z589" t="s">
        <v>1725</v>
      </c>
      <c r="AA589">
        <v>2</v>
      </c>
      <c r="AB589" t="s">
        <v>41</v>
      </c>
      <c r="AC589" t="str">
        <f t="shared" si="107"/>
        <v>3GE</v>
      </c>
      <c r="AD589" s="3">
        <f t="shared" si="104"/>
        <v>2000</v>
      </c>
      <c r="AE589" s="3" t="str">
        <f t="shared" si="103"/>
        <v>2.00 K</v>
      </c>
      <c r="AF589" t="str">
        <f>SUBSTITUTE(SUBSTITUTE(P589,"±",""),"%"," %")</f>
        <v>5 %</v>
      </c>
      <c r="AG589" t="str">
        <f t="shared" si="101"/>
        <v>14.1 V</v>
      </c>
      <c r="AI589" t="str">
        <f>SUBSTITUTE(LEFT(Q589,FIND("W,",Q589)),"W"," W @ 70 C")</f>
        <v>0.1 W @ 70 C</v>
      </c>
      <c r="AJ589" t="str">
        <f>SUBSTITUTE((SUBSTITUTE(T589,"ppm/°C","")),"/ "," to ")</f>
        <v>±200</v>
      </c>
      <c r="AK589" t="str">
        <f>LEFT(V589,FIND(" ",V589)-1)</f>
        <v>0603</v>
      </c>
      <c r="AL589" t="str">
        <f>SUBSTITUTE(SUBSTITUTE(U589,"°C ~ "," to +"),"°C"," C")</f>
        <v>-55 to +155 C</v>
      </c>
      <c r="AM589" s="2" t="str">
        <f t="shared" si="105"/>
        <v>202</v>
      </c>
      <c r="AN589" t="str">
        <f>IF(AC589="1GN","Grade 1","Grade 0")</f>
        <v>Grade 0</v>
      </c>
      <c r="AO589" s="2" t="str">
        <f t="shared" si="106"/>
        <v>2001</v>
      </c>
      <c r="AQ589" t="s">
        <v>5289</v>
      </c>
      <c r="AR589" t="str">
        <f t="shared" si="102"/>
        <v>ERJ3GEYJ202V</v>
      </c>
    </row>
    <row r="590" spans="1:44" x14ac:dyDescent="0.3">
      <c r="A590" t="s">
        <v>2042</v>
      </c>
      <c r="B590" t="s">
        <v>1718</v>
      </c>
      <c r="C590" t="s">
        <v>2043</v>
      </c>
      <c r="D590" t="s">
        <v>2044</v>
      </c>
      <c r="E590" t="s">
        <v>32</v>
      </c>
      <c r="F590" t="s">
        <v>32</v>
      </c>
      <c r="G590" t="s">
        <v>2045</v>
      </c>
      <c r="H590">
        <v>0</v>
      </c>
      <c r="I590">
        <v>0.1</v>
      </c>
      <c r="J590">
        <v>0</v>
      </c>
      <c r="K590">
        <v>1</v>
      </c>
      <c r="L590" t="s">
        <v>34</v>
      </c>
      <c r="M590" t="s">
        <v>1722</v>
      </c>
      <c r="N590" t="s">
        <v>36</v>
      </c>
      <c r="O590" t="s">
        <v>371</v>
      </c>
      <c r="P590" t="s">
        <v>38</v>
      </c>
      <c r="Q590" t="s">
        <v>1187</v>
      </c>
      <c r="R590" t="s">
        <v>40</v>
      </c>
      <c r="S590" t="s">
        <v>634</v>
      </c>
      <c r="T590" t="s">
        <v>243</v>
      </c>
      <c r="U590" t="s">
        <v>1188</v>
      </c>
      <c r="V590" t="s">
        <v>1723</v>
      </c>
      <c r="W590">
        <v>603</v>
      </c>
      <c r="X590" t="s">
        <v>636</v>
      </c>
      <c r="Y590" t="s">
        <v>1724</v>
      </c>
      <c r="Z590" t="s">
        <v>1725</v>
      </c>
      <c r="AA590">
        <v>2</v>
      </c>
      <c r="AB590" t="s">
        <v>41</v>
      </c>
      <c r="AC590" t="str">
        <f t="shared" si="107"/>
        <v>3GE</v>
      </c>
      <c r="AD590" s="3">
        <f t="shared" si="104"/>
        <v>2200</v>
      </c>
      <c r="AE590" s="3" t="str">
        <f t="shared" si="103"/>
        <v>2.20 K</v>
      </c>
      <c r="AF590" t="str">
        <f>SUBSTITUTE(SUBSTITUTE(P590,"±",""),"%"," %")</f>
        <v>5 %</v>
      </c>
      <c r="AG590" t="str">
        <f t="shared" si="101"/>
        <v>14.8 V</v>
      </c>
      <c r="AI590" t="str">
        <f>SUBSTITUTE(LEFT(Q590,FIND("W,",Q590)),"W"," W @ 70 C")</f>
        <v>0.1 W @ 70 C</v>
      </c>
      <c r="AJ590" t="str">
        <f>SUBSTITUTE((SUBSTITUTE(T590,"ppm/°C","")),"/ "," to ")</f>
        <v>±200</v>
      </c>
      <c r="AK590" t="str">
        <f>LEFT(V590,FIND(" ",V590)-1)</f>
        <v>0603</v>
      </c>
      <c r="AL590" t="str">
        <f>SUBSTITUTE(SUBSTITUTE(U590,"°C ~ "," to +"),"°C"," C")</f>
        <v>-55 to +155 C</v>
      </c>
      <c r="AM590" s="2" t="str">
        <f t="shared" si="105"/>
        <v>222</v>
      </c>
      <c r="AN590" t="str">
        <f>IF(AC590="1GN","Grade 1","Grade 0")</f>
        <v>Grade 0</v>
      </c>
      <c r="AO590" s="2" t="str">
        <f t="shared" si="106"/>
        <v>2201</v>
      </c>
      <c r="AQ590" t="s">
        <v>5289</v>
      </c>
      <c r="AR590" t="str">
        <f t="shared" si="102"/>
        <v>ERJ3GEYJ222V</v>
      </c>
    </row>
    <row r="591" spans="1:44" x14ac:dyDescent="0.3">
      <c r="A591" t="s">
        <v>2046</v>
      </c>
      <c r="B591" t="s">
        <v>1718</v>
      </c>
      <c r="C591" t="s">
        <v>2047</v>
      </c>
      <c r="D591" t="s">
        <v>2048</v>
      </c>
      <c r="E591" t="s">
        <v>32</v>
      </c>
      <c r="F591" t="s">
        <v>32</v>
      </c>
      <c r="G591" t="s">
        <v>2049</v>
      </c>
      <c r="H591" s="1">
        <v>370312</v>
      </c>
      <c r="I591">
        <v>0.1</v>
      </c>
      <c r="J591">
        <v>0</v>
      </c>
      <c r="K591">
        <v>1</v>
      </c>
      <c r="L591" t="s">
        <v>34</v>
      </c>
      <c r="M591" t="s">
        <v>1722</v>
      </c>
      <c r="N591" t="s">
        <v>36</v>
      </c>
      <c r="O591" t="s">
        <v>375</v>
      </c>
      <c r="P591" t="s">
        <v>38</v>
      </c>
      <c r="Q591" t="s">
        <v>1187</v>
      </c>
      <c r="R591" t="s">
        <v>40</v>
      </c>
      <c r="S591" t="s">
        <v>634</v>
      </c>
      <c r="T591" t="s">
        <v>243</v>
      </c>
      <c r="U591" t="s">
        <v>1188</v>
      </c>
      <c r="V591" t="s">
        <v>1723</v>
      </c>
      <c r="W591">
        <v>603</v>
      </c>
      <c r="X591" t="s">
        <v>636</v>
      </c>
      <c r="Y591" t="s">
        <v>1724</v>
      </c>
      <c r="Z591" t="s">
        <v>1725</v>
      </c>
      <c r="AA591">
        <v>2</v>
      </c>
      <c r="AB591" t="s">
        <v>41</v>
      </c>
      <c r="AC591" t="str">
        <f t="shared" si="107"/>
        <v>3GE</v>
      </c>
      <c r="AD591" s="3">
        <f t="shared" si="104"/>
        <v>2400</v>
      </c>
      <c r="AE591" s="3" t="str">
        <f t="shared" si="103"/>
        <v>2.40 K</v>
      </c>
      <c r="AF591" t="str">
        <f>SUBSTITUTE(SUBSTITUTE(P591,"±",""),"%"," %")</f>
        <v>5 %</v>
      </c>
      <c r="AG591" t="str">
        <f t="shared" si="101"/>
        <v>15.5 V</v>
      </c>
      <c r="AI591" t="str">
        <f>SUBSTITUTE(LEFT(Q591,FIND("W,",Q591)),"W"," W @ 70 C")</f>
        <v>0.1 W @ 70 C</v>
      </c>
      <c r="AJ591" t="str">
        <f>SUBSTITUTE((SUBSTITUTE(T591,"ppm/°C","")),"/ "," to ")</f>
        <v>±200</v>
      </c>
      <c r="AK591" t="str">
        <f>LEFT(V591,FIND(" ",V591)-1)</f>
        <v>0603</v>
      </c>
      <c r="AL591" t="str">
        <f>SUBSTITUTE(SUBSTITUTE(U591,"°C ~ "," to +"),"°C"," C")</f>
        <v>-55 to +155 C</v>
      </c>
      <c r="AM591" s="2" t="str">
        <f t="shared" si="105"/>
        <v>242</v>
      </c>
      <c r="AN591" t="str">
        <f>IF(AC591="1GN","Grade 1","Grade 0")</f>
        <v>Grade 0</v>
      </c>
      <c r="AO591" s="2" t="str">
        <f t="shared" si="106"/>
        <v>2401</v>
      </c>
      <c r="AQ591" t="s">
        <v>5289</v>
      </c>
      <c r="AR591" t="str">
        <f t="shared" si="102"/>
        <v>ERJ3GEYJ242V</v>
      </c>
    </row>
    <row r="592" spans="1:44" x14ac:dyDescent="0.3">
      <c r="A592" t="s">
        <v>2050</v>
      </c>
      <c r="B592" t="s">
        <v>1718</v>
      </c>
      <c r="C592" t="s">
        <v>2051</v>
      </c>
      <c r="D592" t="s">
        <v>2052</v>
      </c>
      <c r="E592" t="s">
        <v>32</v>
      </c>
      <c r="F592" t="s">
        <v>32</v>
      </c>
      <c r="G592" t="s">
        <v>2053</v>
      </c>
      <c r="H592" s="1">
        <v>282416</v>
      </c>
      <c r="I592">
        <v>0.1</v>
      </c>
      <c r="J592">
        <v>0</v>
      </c>
      <c r="K592">
        <v>1</v>
      </c>
      <c r="L592" t="s">
        <v>34</v>
      </c>
      <c r="M592" t="s">
        <v>1722</v>
      </c>
      <c r="N592" t="s">
        <v>36</v>
      </c>
      <c r="O592" t="s">
        <v>379</v>
      </c>
      <c r="P592" t="s">
        <v>38</v>
      </c>
      <c r="Q592" t="s">
        <v>1187</v>
      </c>
      <c r="R592" t="s">
        <v>40</v>
      </c>
      <c r="S592" t="s">
        <v>634</v>
      </c>
      <c r="T592" t="s">
        <v>243</v>
      </c>
      <c r="U592" t="s">
        <v>1188</v>
      </c>
      <c r="V592" t="s">
        <v>1723</v>
      </c>
      <c r="W592">
        <v>603</v>
      </c>
      <c r="X592" t="s">
        <v>636</v>
      </c>
      <c r="Y592" t="s">
        <v>1724</v>
      </c>
      <c r="Z592" t="s">
        <v>1725</v>
      </c>
      <c r="AA592">
        <v>2</v>
      </c>
      <c r="AB592" t="s">
        <v>41</v>
      </c>
      <c r="AC592" t="str">
        <f t="shared" si="107"/>
        <v>3GE</v>
      </c>
      <c r="AD592" s="3">
        <f t="shared" si="104"/>
        <v>2700</v>
      </c>
      <c r="AE592" s="3" t="str">
        <f t="shared" si="103"/>
        <v>2.70 K</v>
      </c>
      <c r="AF592" t="str">
        <f>SUBSTITUTE(SUBSTITUTE(P592,"±",""),"%"," %")</f>
        <v>5 %</v>
      </c>
      <c r="AG592" t="str">
        <f t="shared" si="101"/>
        <v>16.4 V</v>
      </c>
      <c r="AI592" t="str">
        <f>SUBSTITUTE(LEFT(Q592,FIND("W,",Q592)),"W"," W @ 70 C")</f>
        <v>0.1 W @ 70 C</v>
      </c>
      <c r="AJ592" t="str">
        <f>SUBSTITUTE((SUBSTITUTE(T592,"ppm/°C","")),"/ "," to ")</f>
        <v>±200</v>
      </c>
      <c r="AK592" t="str">
        <f>LEFT(V592,FIND(" ",V592)-1)</f>
        <v>0603</v>
      </c>
      <c r="AL592" t="str">
        <f>SUBSTITUTE(SUBSTITUTE(U592,"°C ~ "," to +"),"°C"," C")</f>
        <v>-55 to +155 C</v>
      </c>
      <c r="AM592" s="2" t="str">
        <f t="shared" si="105"/>
        <v>272</v>
      </c>
      <c r="AN592" t="str">
        <f>IF(AC592="1GN","Grade 1","Grade 0")</f>
        <v>Grade 0</v>
      </c>
      <c r="AO592" s="2" t="str">
        <f t="shared" si="106"/>
        <v>2701</v>
      </c>
      <c r="AQ592" t="s">
        <v>5289</v>
      </c>
      <c r="AR592" t="str">
        <f t="shared" si="102"/>
        <v>ERJ3GEYJ272V</v>
      </c>
    </row>
    <row r="593" spans="1:44" x14ac:dyDescent="0.3">
      <c r="A593" t="s">
        <v>2054</v>
      </c>
      <c r="B593" t="s">
        <v>1718</v>
      </c>
      <c r="C593" t="s">
        <v>2055</v>
      </c>
      <c r="D593" t="s">
        <v>2056</v>
      </c>
      <c r="E593" t="s">
        <v>32</v>
      </c>
      <c r="F593" t="s">
        <v>32</v>
      </c>
      <c r="G593" t="s">
        <v>2057</v>
      </c>
      <c r="H593">
        <v>0</v>
      </c>
      <c r="I593">
        <v>0.1</v>
      </c>
      <c r="J593">
        <v>0</v>
      </c>
      <c r="K593">
        <v>1</v>
      </c>
      <c r="L593" t="s">
        <v>34</v>
      </c>
      <c r="M593" t="s">
        <v>1722</v>
      </c>
      <c r="N593" t="s">
        <v>36</v>
      </c>
      <c r="O593" t="s">
        <v>383</v>
      </c>
      <c r="P593" t="s">
        <v>38</v>
      </c>
      <c r="Q593" t="s">
        <v>1187</v>
      </c>
      <c r="R593" t="s">
        <v>40</v>
      </c>
      <c r="S593" t="s">
        <v>634</v>
      </c>
      <c r="T593" t="s">
        <v>243</v>
      </c>
      <c r="U593" t="s">
        <v>1188</v>
      </c>
      <c r="V593" t="s">
        <v>1723</v>
      </c>
      <c r="W593">
        <v>603</v>
      </c>
      <c r="X593" t="s">
        <v>636</v>
      </c>
      <c r="Y593" t="s">
        <v>1724</v>
      </c>
      <c r="Z593" t="s">
        <v>1725</v>
      </c>
      <c r="AA593">
        <v>2</v>
      </c>
      <c r="AB593" t="s">
        <v>41</v>
      </c>
      <c r="AC593" t="str">
        <f t="shared" si="107"/>
        <v>3GE</v>
      </c>
      <c r="AD593" s="3">
        <f t="shared" si="104"/>
        <v>3000</v>
      </c>
      <c r="AE593" s="3" t="str">
        <f t="shared" si="103"/>
        <v>3.00 K</v>
      </c>
      <c r="AF593" t="str">
        <f>SUBSTITUTE(SUBSTITUTE(P593,"±",""),"%"," %")</f>
        <v>5 %</v>
      </c>
      <c r="AG593" t="str">
        <f t="shared" si="101"/>
        <v>17.3 V</v>
      </c>
      <c r="AI593" t="str">
        <f>SUBSTITUTE(LEFT(Q593,FIND("W,",Q593)),"W"," W @ 70 C")</f>
        <v>0.1 W @ 70 C</v>
      </c>
      <c r="AJ593" t="str">
        <f>SUBSTITUTE((SUBSTITUTE(T593,"ppm/°C","")),"/ "," to ")</f>
        <v>±200</v>
      </c>
      <c r="AK593" t="str">
        <f>LEFT(V593,FIND(" ",V593)-1)</f>
        <v>0603</v>
      </c>
      <c r="AL593" t="str">
        <f>SUBSTITUTE(SUBSTITUTE(U593,"°C ~ "," to +"),"°C"," C")</f>
        <v>-55 to +155 C</v>
      </c>
      <c r="AM593" s="2" t="str">
        <f t="shared" si="105"/>
        <v>302</v>
      </c>
      <c r="AN593" t="str">
        <f>IF(AC593="1GN","Grade 1","Grade 0")</f>
        <v>Grade 0</v>
      </c>
      <c r="AO593" s="2" t="str">
        <f t="shared" si="106"/>
        <v>3001</v>
      </c>
      <c r="AQ593" t="s">
        <v>5289</v>
      </c>
      <c r="AR593" t="str">
        <f t="shared" si="102"/>
        <v>ERJ3GEYJ302V</v>
      </c>
    </row>
    <row r="594" spans="1:44" x14ac:dyDescent="0.3">
      <c r="A594" t="s">
        <v>2058</v>
      </c>
      <c r="B594" t="s">
        <v>1718</v>
      </c>
      <c r="C594" t="s">
        <v>2059</v>
      </c>
      <c r="D594" t="s">
        <v>2060</v>
      </c>
      <c r="E594" t="s">
        <v>32</v>
      </c>
      <c r="F594" t="s">
        <v>32</v>
      </c>
      <c r="G594" t="s">
        <v>2061</v>
      </c>
      <c r="H594" s="1">
        <v>570597</v>
      </c>
      <c r="I594">
        <v>0.1</v>
      </c>
      <c r="J594">
        <v>0</v>
      </c>
      <c r="K594">
        <v>1</v>
      </c>
      <c r="L594" t="s">
        <v>34</v>
      </c>
      <c r="M594" t="s">
        <v>1722</v>
      </c>
      <c r="N594" t="s">
        <v>36</v>
      </c>
      <c r="O594" t="s">
        <v>387</v>
      </c>
      <c r="P594" t="s">
        <v>38</v>
      </c>
      <c r="Q594" t="s">
        <v>1187</v>
      </c>
      <c r="R594" t="s">
        <v>40</v>
      </c>
      <c r="S594" t="s">
        <v>634</v>
      </c>
      <c r="T594" t="s">
        <v>243</v>
      </c>
      <c r="U594" t="s">
        <v>1188</v>
      </c>
      <c r="V594" t="s">
        <v>1723</v>
      </c>
      <c r="W594">
        <v>603</v>
      </c>
      <c r="X594" t="s">
        <v>636</v>
      </c>
      <c r="Y594" t="s">
        <v>1724</v>
      </c>
      <c r="Z594" t="s">
        <v>1725</v>
      </c>
      <c r="AA594">
        <v>2</v>
      </c>
      <c r="AB594" t="s">
        <v>41</v>
      </c>
      <c r="AC594" t="str">
        <f t="shared" si="107"/>
        <v>3GE</v>
      </c>
      <c r="AD594" s="3">
        <f t="shared" si="104"/>
        <v>3300</v>
      </c>
      <c r="AE594" s="3" t="str">
        <f t="shared" si="103"/>
        <v>3.30 K</v>
      </c>
      <c r="AF594" t="str">
        <f>SUBSTITUTE(SUBSTITUTE(P594,"±",""),"%"," %")</f>
        <v>5 %</v>
      </c>
      <c r="AG594" t="str">
        <f t="shared" si="101"/>
        <v>18.2 V</v>
      </c>
      <c r="AI594" t="str">
        <f>SUBSTITUTE(LEFT(Q594,FIND("W,",Q594)),"W"," W @ 70 C")</f>
        <v>0.1 W @ 70 C</v>
      </c>
      <c r="AJ594" t="str">
        <f>SUBSTITUTE((SUBSTITUTE(T594,"ppm/°C","")),"/ "," to ")</f>
        <v>±200</v>
      </c>
      <c r="AK594" t="str">
        <f>LEFT(V594,FIND(" ",V594)-1)</f>
        <v>0603</v>
      </c>
      <c r="AL594" t="str">
        <f>SUBSTITUTE(SUBSTITUTE(U594,"°C ~ "," to +"),"°C"," C")</f>
        <v>-55 to +155 C</v>
      </c>
      <c r="AM594" s="2" t="str">
        <f t="shared" si="105"/>
        <v>332</v>
      </c>
      <c r="AN594" t="str">
        <f>IF(AC594="1GN","Grade 1","Grade 0")</f>
        <v>Grade 0</v>
      </c>
      <c r="AO594" s="2" t="str">
        <f t="shared" si="106"/>
        <v>3301</v>
      </c>
      <c r="AQ594" t="s">
        <v>5289</v>
      </c>
      <c r="AR594" t="str">
        <f t="shared" si="102"/>
        <v>ERJ3GEYJ332V</v>
      </c>
    </row>
    <row r="595" spans="1:44" x14ac:dyDescent="0.3">
      <c r="A595" t="s">
        <v>2062</v>
      </c>
      <c r="B595" t="s">
        <v>1718</v>
      </c>
      <c r="C595" t="s">
        <v>2063</v>
      </c>
      <c r="D595" t="s">
        <v>2064</v>
      </c>
      <c r="E595" t="s">
        <v>32</v>
      </c>
      <c r="F595" t="s">
        <v>32</v>
      </c>
      <c r="G595" t="s">
        <v>2065</v>
      </c>
      <c r="H595" s="1">
        <v>169524</v>
      </c>
      <c r="I595">
        <v>0.1</v>
      </c>
      <c r="J595">
        <v>0</v>
      </c>
      <c r="K595">
        <v>1</v>
      </c>
      <c r="L595" t="s">
        <v>34</v>
      </c>
      <c r="M595" t="s">
        <v>1722</v>
      </c>
      <c r="N595" t="s">
        <v>36</v>
      </c>
      <c r="O595" t="s">
        <v>391</v>
      </c>
      <c r="P595" t="s">
        <v>38</v>
      </c>
      <c r="Q595" t="s">
        <v>1187</v>
      </c>
      <c r="R595" t="s">
        <v>40</v>
      </c>
      <c r="S595" t="s">
        <v>634</v>
      </c>
      <c r="T595" t="s">
        <v>243</v>
      </c>
      <c r="U595" t="s">
        <v>1188</v>
      </c>
      <c r="V595" t="s">
        <v>1723</v>
      </c>
      <c r="W595">
        <v>603</v>
      </c>
      <c r="X595" t="s">
        <v>636</v>
      </c>
      <c r="Y595" t="s">
        <v>1724</v>
      </c>
      <c r="Z595" t="s">
        <v>1725</v>
      </c>
      <c r="AA595">
        <v>2</v>
      </c>
      <c r="AB595" t="s">
        <v>41</v>
      </c>
      <c r="AC595" t="str">
        <f t="shared" si="107"/>
        <v>3GE</v>
      </c>
      <c r="AD595" s="3">
        <f t="shared" si="104"/>
        <v>3600</v>
      </c>
      <c r="AE595" s="3" t="str">
        <f t="shared" si="103"/>
        <v>3.60 K</v>
      </c>
      <c r="AF595" t="str">
        <f>SUBSTITUTE(SUBSTITUTE(P595,"±",""),"%"," %")</f>
        <v>5 %</v>
      </c>
      <c r="AG595" t="str">
        <f t="shared" si="101"/>
        <v>19 V</v>
      </c>
      <c r="AI595" t="str">
        <f>SUBSTITUTE(LEFT(Q595,FIND("W,",Q595)),"W"," W @ 70 C")</f>
        <v>0.1 W @ 70 C</v>
      </c>
      <c r="AJ595" t="str">
        <f>SUBSTITUTE((SUBSTITUTE(T595,"ppm/°C","")),"/ "," to ")</f>
        <v>±200</v>
      </c>
      <c r="AK595" t="str">
        <f>LEFT(V595,FIND(" ",V595)-1)</f>
        <v>0603</v>
      </c>
      <c r="AL595" t="str">
        <f>SUBSTITUTE(SUBSTITUTE(U595,"°C ~ "," to +"),"°C"," C")</f>
        <v>-55 to +155 C</v>
      </c>
      <c r="AM595" s="2" t="str">
        <f t="shared" si="105"/>
        <v>362</v>
      </c>
      <c r="AN595" t="str">
        <f>IF(AC595="1GN","Grade 1","Grade 0")</f>
        <v>Grade 0</v>
      </c>
      <c r="AO595" s="2" t="str">
        <f t="shared" si="106"/>
        <v>3601</v>
      </c>
      <c r="AQ595" t="s">
        <v>5289</v>
      </c>
      <c r="AR595" t="str">
        <f t="shared" si="102"/>
        <v>ERJ3GEYJ362V</v>
      </c>
    </row>
    <row r="596" spans="1:44" x14ac:dyDescent="0.3">
      <c r="A596" t="s">
        <v>2066</v>
      </c>
      <c r="B596" t="s">
        <v>1718</v>
      </c>
      <c r="C596" t="s">
        <v>2067</v>
      </c>
      <c r="D596" t="s">
        <v>2068</v>
      </c>
      <c r="E596" t="s">
        <v>32</v>
      </c>
      <c r="F596" t="s">
        <v>32</v>
      </c>
      <c r="G596" t="s">
        <v>2069</v>
      </c>
      <c r="H596">
        <v>0</v>
      </c>
      <c r="I596">
        <v>0.1</v>
      </c>
      <c r="J596">
        <v>0</v>
      </c>
      <c r="K596">
        <v>1</v>
      </c>
      <c r="L596" t="s">
        <v>34</v>
      </c>
      <c r="M596" t="s">
        <v>1722</v>
      </c>
      <c r="N596" t="s">
        <v>36</v>
      </c>
      <c r="O596" t="s">
        <v>395</v>
      </c>
      <c r="P596" t="s">
        <v>38</v>
      </c>
      <c r="Q596" t="s">
        <v>1187</v>
      </c>
      <c r="R596" t="s">
        <v>40</v>
      </c>
      <c r="S596" t="s">
        <v>634</v>
      </c>
      <c r="T596" t="s">
        <v>243</v>
      </c>
      <c r="U596" t="s">
        <v>1188</v>
      </c>
      <c r="V596" t="s">
        <v>1723</v>
      </c>
      <c r="W596">
        <v>603</v>
      </c>
      <c r="X596" t="s">
        <v>636</v>
      </c>
      <c r="Y596" t="s">
        <v>1724</v>
      </c>
      <c r="Z596" t="s">
        <v>1725</v>
      </c>
      <c r="AA596">
        <v>2</v>
      </c>
      <c r="AB596" t="s">
        <v>41</v>
      </c>
      <c r="AC596" t="str">
        <f t="shared" si="107"/>
        <v>3GE</v>
      </c>
      <c r="AD596" s="3">
        <f t="shared" si="104"/>
        <v>3900</v>
      </c>
      <c r="AE596" s="3" t="str">
        <f t="shared" si="103"/>
        <v>3.90 K</v>
      </c>
      <c r="AF596" t="str">
        <f>SUBSTITUTE(SUBSTITUTE(P596,"±",""),"%"," %")</f>
        <v>5 %</v>
      </c>
      <c r="AG596" t="str">
        <f t="shared" si="101"/>
        <v>19.7 V</v>
      </c>
      <c r="AI596" t="str">
        <f>SUBSTITUTE(LEFT(Q596,FIND("W,",Q596)),"W"," W @ 70 C")</f>
        <v>0.1 W @ 70 C</v>
      </c>
      <c r="AJ596" t="str">
        <f>SUBSTITUTE((SUBSTITUTE(T596,"ppm/°C","")),"/ "," to ")</f>
        <v>±200</v>
      </c>
      <c r="AK596" t="str">
        <f>LEFT(V596,FIND(" ",V596)-1)</f>
        <v>0603</v>
      </c>
      <c r="AL596" t="str">
        <f>SUBSTITUTE(SUBSTITUTE(U596,"°C ~ "," to +"),"°C"," C")</f>
        <v>-55 to +155 C</v>
      </c>
      <c r="AM596" s="2" t="str">
        <f t="shared" si="105"/>
        <v>392</v>
      </c>
      <c r="AN596" t="str">
        <f>IF(AC596="1GN","Grade 1","Grade 0")</f>
        <v>Grade 0</v>
      </c>
      <c r="AO596" s="2" t="str">
        <f t="shared" si="106"/>
        <v>3901</v>
      </c>
      <c r="AQ596" t="s">
        <v>5289</v>
      </c>
      <c r="AR596" t="str">
        <f t="shared" si="102"/>
        <v>ERJ3GEYJ392V</v>
      </c>
    </row>
    <row r="597" spans="1:44" x14ac:dyDescent="0.3">
      <c r="A597" t="s">
        <v>2070</v>
      </c>
      <c r="B597" t="s">
        <v>1718</v>
      </c>
      <c r="C597" t="s">
        <v>2071</v>
      </c>
      <c r="D597" t="s">
        <v>2072</v>
      </c>
      <c r="E597" t="s">
        <v>32</v>
      </c>
      <c r="F597" t="s">
        <v>32</v>
      </c>
      <c r="G597" t="s">
        <v>2073</v>
      </c>
      <c r="H597" s="1">
        <v>65326</v>
      </c>
      <c r="I597">
        <v>0.1</v>
      </c>
      <c r="J597">
        <v>0</v>
      </c>
      <c r="K597">
        <v>1</v>
      </c>
      <c r="L597" t="s">
        <v>34</v>
      </c>
      <c r="M597" t="s">
        <v>1722</v>
      </c>
      <c r="N597" t="s">
        <v>36</v>
      </c>
      <c r="O597" t="s">
        <v>399</v>
      </c>
      <c r="P597" t="s">
        <v>38</v>
      </c>
      <c r="Q597" t="s">
        <v>1187</v>
      </c>
      <c r="R597" t="s">
        <v>40</v>
      </c>
      <c r="S597" t="s">
        <v>634</v>
      </c>
      <c r="T597" t="s">
        <v>243</v>
      </c>
      <c r="U597" t="s">
        <v>1188</v>
      </c>
      <c r="V597" t="s">
        <v>1723</v>
      </c>
      <c r="W597">
        <v>603</v>
      </c>
      <c r="X597" t="s">
        <v>636</v>
      </c>
      <c r="Y597" t="s">
        <v>1724</v>
      </c>
      <c r="Z597" t="s">
        <v>1725</v>
      </c>
      <c r="AA597">
        <v>2</v>
      </c>
      <c r="AB597" t="s">
        <v>41</v>
      </c>
      <c r="AC597" t="str">
        <f t="shared" si="107"/>
        <v>3GE</v>
      </c>
      <c r="AD597" s="3">
        <f t="shared" si="104"/>
        <v>4300</v>
      </c>
      <c r="AE597" s="3" t="str">
        <f t="shared" si="103"/>
        <v>4.30 K</v>
      </c>
      <c r="AF597" t="str">
        <f>SUBSTITUTE(SUBSTITUTE(P597,"±",""),"%"," %")</f>
        <v>5 %</v>
      </c>
      <c r="AG597" t="str">
        <f t="shared" si="101"/>
        <v>20.7 V</v>
      </c>
      <c r="AI597" t="str">
        <f>SUBSTITUTE(LEFT(Q597,FIND("W,",Q597)),"W"," W @ 70 C")</f>
        <v>0.1 W @ 70 C</v>
      </c>
      <c r="AJ597" t="str">
        <f>SUBSTITUTE((SUBSTITUTE(T597,"ppm/°C","")),"/ "," to ")</f>
        <v>±200</v>
      </c>
      <c r="AK597" t="str">
        <f>LEFT(V597,FIND(" ",V597)-1)</f>
        <v>0603</v>
      </c>
      <c r="AL597" t="str">
        <f>SUBSTITUTE(SUBSTITUTE(U597,"°C ~ "," to +"),"°C"," C")</f>
        <v>-55 to +155 C</v>
      </c>
      <c r="AM597" s="2" t="str">
        <f t="shared" si="105"/>
        <v>432</v>
      </c>
      <c r="AN597" t="str">
        <f>IF(AC597="1GN","Grade 1","Grade 0")</f>
        <v>Grade 0</v>
      </c>
      <c r="AO597" s="2" t="str">
        <f t="shared" si="106"/>
        <v>4301</v>
      </c>
      <c r="AQ597" t="s">
        <v>5289</v>
      </c>
      <c r="AR597" t="str">
        <f t="shared" si="102"/>
        <v>ERJ3GEYJ432V</v>
      </c>
    </row>
    <row r="598" spans="1:44" x14ac:dyDescent="0.3">
      <c r="A598" t="s">
        <v>2074</v>
      </c>
      <c r="B598" t="s">
        <v>1718</v>
      </c>
      <c r="C598" t="s">
        <v>2075</v>
      </c>
      <c r="D598" t="s">
        <v>2076</v>
      </c>
      <c r="E598" t="s">
        <v>32</v>
      </c>
      <c r="F598" t="s">
        <v>32</v>
      </c>
      <c r="G598" t="s">
        <v>2077</v>
      </c>
      <c r="H598">
        <v>0</v>
      </c>
      <c r="I598">
        <v>0.1</v>
      </c>
      <c r="J598">
        <v>0</v>
      </c>
      <c r="K598">
        <v>1</v>
      </c>
      <c r="L598" t="s">
        <v>34</v>
      </c>
      <c r="M598" t="s">
        <v>1722</v>
      </c>
      <c r="N598" t="s">
        <v>36</v>
      </c>
      <c r="O598" t="s">
        <v>403</v>
      </c>
      <c r="P598" t="s">
        <v>38</v>
      </c>
      <c r="Q598" t="s">
        <v>1187</v>
      </c>
      <c r="R598" t="s">
        <v>40</v>
      </c>
      <c r="S598" t="s">
        <v>634</v>
      </c>
      <c r="T598" t="s">
        <v>243</v>
      </c>
      <c r="U598" t="s">
        <v>1188</v>
      </c>
      <c r="V598" t="s">
        <v>1723</v>
      </c>
      <c r="W598">
        <v>603</v>
      </c>
      <c r="X598" t="s">
        <v>636</v>
      </c>
      <c r="Y598" t="s">
        <v>1724</v>
      </c>
      <c r="Z598" t="s">
        <v>1725</v>
      </c>
      <c r="AA598">
        <v>2</v>
      </c>
      <c r="AB598" t="s">
        <v>41</v>
      </c>
      <c r="AC598" t="str">
        <f t="shared" si="107"/>
        <v>3GE</v>
      </c>
      <c r="AD598" s="3">
        <f t="shared" si="104"/>
        <v>4700</v>
      </c>
      <c r="AE598" s="3" t="str">
        <f t="shared" si="103"/>
        <v>4.70 K</v>
      </c>
      <c r="AF598" t="str">
        <f>SUBSTITUTE(SUBSTITUTE(P598,"±",""),"%"," %")</f>
        <v>5 %</v>
      </c>
      <c r="AG598" t="str">
        <f t="shared" si="101"/>
        <v>21.7 V</v>
      </c>
      <c r="AI598" t="str">
        <f>SUBSTITUTE(LEFT(Q598,FIND("W,",Q598)),"W"," W @ 70 C")</f>
        <v>0.1 W @ 70 C</v>
      </c>
      <c r="AJ598" t="str">
        <f>SUBSTITUTE((SUBSTITUTE(T598,"ppm/°C","")),"/ "," to ")</f>
        <v>±200</v>
      </c>
      <c r="AK598" t="str">
        <f>LEFT(V598,FIND(" ",V598)-1)</f>
        <v>0603</v>
      </c>
      <c r="AL598" t="str">
        <f>SUBSTITUTE(SUBSTITUTE(U598,"°C ~ "," to +"),"°C"," C")</f>
        <v>-55 to +155 C</v>
      </c>
      <c r="AM598" s="2" t="str">
        <f t="shared" si="105"/>
        <v>472</v>
      </c>
      <c r="AN598" t="str">
        <f>IF(AC598="1GN","Grade 1","Grade 0")</f>
        <v>Grade 0</v>
      </c>
      <c r="AO598" s="2" t="str">
        <f t="shared" si="106"/>
        <v>4701</v>
      </c>
      <c r="AQ598" t="s">
        <v>5289</v>
      </c>
      <c r="AR598" t="str">
        <f t="shared" si="102"/>
        <v>ERJ3GEYJ472V</v>
      </c>
    </row>
    <row r="599" spans="1:44" x14ac:dyDescent="0.3">
      <c r="A599" t="s">
        <v>2078</v>
      </c>
      <c r="B599" t="s">
        <v>1718</v>
      </c>
      <c r="C599" t="s">
        <v>2079</v>
      </c>
      <c r="D599" t="s">
        <v>2080</v>
      </c>
      <c r="E599" t="s">
        <v>32</v>
      </c>
      <c r="F599" t="s">
        <v>32</v>
      </c>
      <c r="G599" t="s">
        <v>2081</v>
      </c>
      <c r="H599" s="1">
        <v>539809</v>
      </c>
      <c r="I599">
        <v>0.1</v>
      </c>
      <c r="J599">
        <v>0</v>
      </c>
      <c r="K599">
        <v>1</v>
      </c>
      <c r="L599" t="s">
        <v>34</v>
      </c>
      <c r="M599" t="s">
        <v>1722</v>
      </c>
      <c r="N599" t="s">
        <v>36</v>
      </c>
      <c r="O599" t="s">
        <v>407</v>
      </c>
      <c r="P599" t="s">
        <v>38</v>
      </c>
      <c r="Q599" t="s">
        <v>1187</v>
      </c>
      <c r="R599" t="s">
        <v>40</v>
      </c>
      <c r="S599" t="s">
        <v>634</v>
      </c>
      <c r="T599" t="s">
        <v>243</v>
      </c>
      <c r="U599" t="s">
        <v>1188</v>
      </c>
      <c r="V599" t="s">
        <v>1723</v>
      </c>
      <c r="W599">
        <v>603</v>
      </c>
      <c r="X599" t="s">
        <v>636</v>
      </c>
      <c r="Y599" t="s">
        <v>1724</v>
      </c>
      <c r="Z599" t="s">
        <v>1725</v>
      </c>
      <c r="AA599">
        <v>2</v>
      </c>
      <c r="AB599" t="s">
        <v>41</v>
      </c>
      <c r="AC599" t="str">
        <f t="shared" si="107"/>
        <v>3GE</v>
      </c>
      <c r="AD599" s="3">
        <f t="shared" si="104"/>
        <v>5100</v>
      </c>
      <c r="AE599" s="3" t="str">
        <f t="shared" si="103"/>
        <v>5.10 K</v>
      </c>
      <c r="AF599" t="str">
        <f>SUBSTITUTE(SUBSTITUTE(P599,"±",""),"%"," %")</f>
        <v>5 %</v>
      </c>
      <c r="AG599" t="str">
        <f t="shared" si="101"/>
        <v>22.6 V</v>
      </c>
      <c r="AI599" t="str">
        <f>SUBSTITUTE(LEFT(Q599,FIND("W,",Q599)),"W"," W @ 70 C")</f>
        <v>0.1 W @ 70 C</v>
      </c>
      <c r="AJ599" t="str">
        <f>SUBSTITUTE((SUBSTITUTE(T599,"ppm/°C","")),"/ "," to ")</f>
        <v>±200</v>
      </c>
      <c r="AK599" t="str">
        <f>LEFT(V599,FIND(" ",V599)-1)</f>
        <v>0603</v>
      </c>
      <c r="AL599" t="str">
        <f>SUBSTITUTE(SUBSTITUTE(U599,"°C ~ "," to +"),"°C"," C")</f>
        <v>-55 to +155 C</v>
      </c>
      <c r="AM599" s="2" t="str">
        <f t="shared" si="105"/>
        <v>512</v>
      </c>
      <c r="AN599" t="str">
        <f>IF(AC599="1GN","Grade 1","Grade 0")</f>
        <v>Grade 0</v>
      </c>
      <c r="AO599" s="2" t="str">
        <f t="shared" si="106"/>
        <v>5101</v>
      </c>
      <c r="AQ599" t="s">
        <v>5289</v>
      </c>
      <c r="AR599" t="str">
        <f t="shared" si="102"/>
        <v>ERJ3GEYJ512V</v>
      </c>
    </row>
    <row r="600" spans="1:44" x14ac:dyDescent="0.3">
      <c r="A600" t="s">
        <v>2082</v>
      </c>
      <c r="B600" t="s">
        <v>1718</v>
      </c>
      <c r="C600" t="s">
        <v>2083</v>
      </c>
      <c r="D600" t="s">
        <v>2084</v>
      </c>
      <c r="E600" t="s">
        <v>32</v>
      </c>
      <c r="F600" t="s">
        <v>32</v>
      </c>
      <c r="G600" t="s">
        <v>2085</v>
      </c>
      <c r="H600">
        <v>1</v>
      </c>
      <c r="I600">
        <v>0.1</v>
      </c>
      <c r="J600">
        <v>0</v>
      </c>
      <c r="K600">
        <v>1</v>
      </c>
      <c r="L600" t="s">
        <v>34</v>
      </c>
      <c r="M600" t="s">
        <v>1722</v>
      </c>
      <c r="N600" t="s">
        <v>36</v>
      </c>
      <c r="O600" t="s">
        <v>411</v>
      </c>
      <c r="P600" t="s">
        <v>38</v>
      </c>
      <c r="Q600" t="s">
        <v>1187</v>
      </c>
      <c r="R600" t="s">
        <v>40</v>
      </c>
      <c r="S600" t="s">
        <v>634</v>
      </c>
      <c r="T600" t="s">
        <v>243</v>
      </c>
      <c r="U600" t="s">
        <v>1188</v>
      </c>
      <c r="V600" t="s">
        <v>1723</v>
      </c>
      <c r="W600">
        <v>603</v>
      </c>
      <c r="X600" t="s">
        <v>636</v>
      </c>
      <c r="Y600" t="s">
        <v>1724</v>
      </c>
      <c r="Z600" t="s">
        <v>1725</v>
      </c>
      <c r="AA600">
        <v>2</v>
      </c>
      <c r="AB600" t="s">
        <v>41</v>
      </c>
      <c r="AC600" t="str">
        <f t="shared" si="107"/>
        <v>3GE</v>
      </c>
      <c r="AD600" s="3">
        <f t="shared" si="104"/>
        <v>5600</v>
      </c>
      <c r="AE600" s="3" t="str">
        <f t="shared" si="103"/>
        <v>5.60 K</v>
      </c>
      <c r="AF600" t="str">
        <f>SUBSTITUTE(SUBSTITUTE(P600,"±",""),"%"," %")</f>
        <v>5 %</v>
      </c>
      <c r="AG600" t="str">
        <f t="shared" si="101"/>
        <v>23.7 V</v>
      </c>
      <c r="AI600" t="str">
        <f>SUBSTITUTE(LEFT(Q600,FIND("W,",Q600)),"W"," W @ 70 C")</f>
        <v>0.1 W @ 70 C</v>
      </c>
      <c r="AJ600" t="str">
        <f>SUBSTITUTE((SUBSTITUTE(T600,"ppm/°C","")),"/ "," to ")</f>
        <v>±200</v>
      </c>
      <c r="AK600" t="str">
        <f>LEFT(V600,FIND(" ",V600)-1)</f>
        <v>0603</v>
      </c>
      <c r="AL600" t="str">
        <f>SUBSTITUTE(SUBSTITUTE(U600,"°C ~ "," to +"),"°C"," C")</f>
        <v>-55 to +155 C</v>
      </c>
      <c r="AM600" s="2" t="str">
        <f t="shared" si="105"/>
        <v>562</v>
      </c>
      <c r="AN600" t="str">
        <f>IF(AC600="1GN","Grade 1","Grade 0")</f>
        <v>Grade 0</v>
      </c>
      <c r="AO600" s="2" t="str">
        <f t="shared" si="106"/>
        <v>5601</v>
      </c>
      <c r="AQ600" t="s">
        <v>5289</v>
      </c>
      <c r="AR600" t="str">
        <f t="shared" si="102"/>
        <v>ERJ3GEYJ562V</v>
      </c>
    </row>
    <row r="601" spans="1:44" x14ac:dyDescent="0.3">
      <c r="A601" t="s">
        <v>2086</v>
      </c>
      <c r="B601" t="s">
        <v>1718</v>
      </c>
      <c r="C601" t="s">
        <v>2087</v>
      </c>
      <c r="D601" t="s">
        <v>2088</v>
      </c>
      <c r="E601" t="s">
        <v>32</v>
      </c>
      <c r="F601" t="s">
        <v>32</v>
      </c>
      <c r="G601" t="s">
        <v>2089</v>
      </c>
      <c r="H601" s="1">
        <v>3331</v>
      </c>
      <c r="I601">
        <v>0.1</v>
      </c>
      <c r="J601">
        <v>0</v>
      </c>
      <c r="K601">
        <v>1</v>
      </c>
      <c r="L601" t="s">
        <v>34</v>
      </c>
      <c r="M601" t="s">
        <v>1722</v>
      </c>
      <c r="N601" t="s">
        <v>36</v>
      </c>
      <c r="O601" t="s">
        <v>415</v>
      </c>
      <c r="P601" t="s">
        <v>38</v>
      </c>
      <c r="Q601" t="s">
        <v>1187</v>
      </c>
      <c r="R601" t="s">
        <v>40</v>
      </c>
      <c r="S601" t="s">
        <v>634</v>
      </c>
      <c r="T601" t="s">
        <v>243</v>
      </c>
      <c r="U601" t="s">
        <v>1188</v>
      </c>
      <c r="V601" t="s">
        <v>1723</v>
      </c>
      <c r="W601">
        <v>603</v>
      </c>
      <c r="X601" t="s">
        <v>636</v>
      </c>
      <c r="Y601" t="s">
        <v>1724</v>
      </c>
      <c r="Z601" t="s">
        <v>1725</v>
      </c>
      <c r="AA601">
        <v>2</v>
      </c>
      <c r="AB601" t="s">
        <v>41</v>
      </c>
      <c r="AC601" t="str">
        <f t="shared" si="107"/>
        <v>3GE</v>
      </c>
      <c r="AD601" s="3">
        <f t="shared" si="104"/>
        <v>6200</v>
      </c>
      <c r="AE601" s="3" t="str">
        <f t="shared" si="103"/>
        <v>6.20 K</v>
      </c>
      <c r="AF601" t="str">
        <f>SUBSTITUTE(SUBSTITUTE(P601,"±",""),"%"," %")</f>
        <v>5 %</v>
      </c>
      <c r="AG601" t="str">
        <f t="shared" ref="AG601:AG664" si="108">ROUND(MIN(SQRT(AD601*VALUE(LEFT(AI601,FIND("W",AI601)-2))),AP601),1)&amp;" V"</f>
        <v>24.9 V</v>
      </c>
      <c r="AI601" t="str">
        <f>SUBSTITUTE(LEFT(Q601,FIND("W,",Q601)),"W"," W @ 70 C")</f>
        <v>0.1 W @ 70 C</v>
      </c>
      <c r="AJ601" t="str">
        <f>SUBSTITUTE((SUBSTITUTE(T601,"ppm/°C","")),"/ "," to ")</f>
        <v>±200</v>
      </c>
      <c r="AK601" t="str">
        <f>LEFT(V601,FIND(" ",V601)-1)</f>
        <v>0603</v>
      </c>
      <c r="AL601" t="str">
        <f>SUBSTITUTE(SUBSTITUTE(U601,"°C ~ "," to +"),"°C"," C")</f>
        <v>-55 to +155 C</v>
      </c>
      <c r="AM601" s="2" t="str">
        <f t="shared" si="105"/>
        <v>622</v>
      </c>
      <c r="AN601" t="str">
        <f>IF(AC601="1GN","Grade 1","Grade 0")</f>
        <v>Grade 0</v>
      </c>
      <c r="AO601" s="2" t="str">
        <f t="shared" si="106"/>
        <v>6201</v>
      </c>
      <c r="AQ601" t="s">
        <v>5289</v>
      </c>
      <c r="AR601" t="str">
        <f t="shared" ref="AR601:AR664" si="109">SUBSTITUTE(D601,"-","")</f>
        <v>ERJ3GEYJ622V</v>
      </c>
    </row>
    <row r="602" spans="1:44" x14ac:dyDescent="0.3">
      <c r="A602" t="s">
        <v>2090</v>
      </c>
      <c r="B602" t="s">
        <v>1718</v>
      </c>
      <c r="C602" t="s">
        <v>2091</v>
      </c>
      <c r="D602" t="s">
        <v>2092</v>
      </c>
      <c r="E602" t="s">
        <v>32</v>
      </c>
      <c r="F602" t="s">
        <v>32</v>
      </c>
      <c r="G602" t="s">
        <v>2093</v>
      </c>
      <c r="H602" s="1">
        <v>107896</v>
      </c>
      <c r="I602">
        <v>0.1</v>
      </c>
      <c r="J602">
        <v>0</v>
      </c>
      <c r="K602">
        <v>1</v>
      </c>
      <c r="L602" t="s">
        <v>34</v>
      </c>
      <c r="M602" t="s">
        <v>1722</v>
      </c>
      <c r="N602" t="s">
        <v>36</v>
      </c>
      <c r="O602" t="s">
        <v>419</v>
      </c>
      <c r="P602" t="s">
        <v>38</v>
      </c>
      <c r="Q602" t="s">
        <v>1187</v>
      </c>
      <c r="R602" t="s">
        <v>40</v>
      </c>
      <c r="S602" t="s">
        <v>634</v>
      </c>
      <c r="T602" t="s">
        <v>243</v>
      </c>
      <c r="U602" t="s">
        <v>1188</v>
      </c>
      <c r="V602" t="s">
        <v>1723</v>
      </c>
      <c r="W602">
        <v>603</v>
      </c>
      <c r="X602" t="s">
        <v>636</v>
      </c>
      <c r="Y602" t="s">
        <v>1724</v>
      </c>
      <c r="Z602" t="s">
        <v>1725</v>
      </c>
      <c r="AA602">
        <v>2</v>
      </c>
      <c r="AB602" t="s">
        <v>41</v>
      </c>
      <c r="AC602" t="str">
        <f t="shared" si="107"/>
        <v>3GE</v>
      </c>
      <c r="AD602" s="3">
        <f t="shared" si="104"/>
        <v>6800</v>
      </c>
      <c r="AE602" s="3" t="str">
        <f t="shared" si="103"/>
        <v>6.80 K</v>
      </c>
      <c r="AF602" t="str">
        <f>SUBSTITUTE(SUBSTITUTE(P602,"±",""),"%"," %")</f>
        <v>5 %</v>
      </c>
      <c r="AG602" t="str">
        <f t="shared" si="108"/>
        <v>26.1 V</v>
      </c>
      <c r="AI602" t="str">
        <f>SUBSTITUTE(LEFT(Q602,FIND("W,",Q602)),"W"," W @ 70 C")</f>
        <v>0.1 W @ 70 C</v>
      </c>
      <c r="AJ602" t="str">
        <f>SUBSTITUTE((SUBSTITUTE(T602,"ppm/°C","")),"/ "," to ")</f>
        <v>±200</v>
      </c>
      <c r="AK602" t="str">
        <f>LEFT(V602,FIND(" ",V602)-1)</f>
        <v>0603</v>
      </c>
      <c r="AL602" t="str">
        <f>SUBSTITUTE(SUBSTITUTE(U602,"°C ~ "," to +"),"°C"," C")</f>
        <v>-55 to +155 C</v>
      </c>
      <c r="AM602" s="2" t="str">
        <f t="shared" si="105"/>
        <v>682</v>
      </c>
      <c r="AN602" t="str">
        <f>IF(AC602="1GN","Grade 1","Grade 0")</f>
        <v>Grade 0</v>
      </c>
      <c r="AO602" s="2" t="str">
        <f t="shared" si="106"/>
        <v>6801</v>
      </c>
      <c r="AQ602" t="s">
        <v>5289</v>
      </c>
      <c r="AR602" t="str">
        <f t="shared" si="109"/>
        <v>ERJ3GEYJ682V</v>
      </c>
    </row>
    <row r="603" spans="1:44" x14ac:dyDescent="0.3">
      <c r="A603" t="s">
        <v>2094</v>
      </c>
      <c r="B603" t="s">
        <v>1718</v>
      </c>
      <c r="C603" t="s">
        <v>2095</v>
      </c>
      <c r="D603" t="s">
        <v>2096</v>
      </c>
      <c r="E603" t="s">
        <v>32</v>
      </c>
      <c r="F603" t="s">
        <v>32</v>
      </c>
      <c r="G603" t="s">
        <v>2097</v>
      </c>
      <c r="H603" s="1">
        <v>212391</v>
      </c>
      <c r="I603">
        <v>0.1</v>
      </c>
      <c r="J603">
        <v>0</v>
      </c>
      <c r="K603">
        <v>1</v>
      </c>
      <c r="L603" t="s">
        <v>34</v>
      </c>
      <c r="M603" t="s">
        <v>1722</v>
      </c>
      <c r="N603" t="s">
        <v>36</v>
      </c>
      <c r="O603" t="s">
        <v>423</v>
      </c>
      <c r="P603" t="s">
        <v>38</v>
      </c>
      <c r="Q603" t="s">
        <v>1187</v>
      </c>
      <c r="R603" t="s">
        <v>40</v>
      </c>
      <c r="S603" t="s">
        <v>634</v>
      </c>
      <c r="T603" t="s">
        <v>243</v>
      </c>
      <c r="U603" t="s">
        <v>1188</v>
      </c>
      <c r="V603" t="s">
        <v>1723</v>
      </c>
      <c r="W603">
        <v>603</v>
      </c>
      <c r="X603" t="s">
        <v>636</v>
      </c>
      <c r="Y603" t="s">
        <v>1724</v>
      </c>
      <c r="Z603" t="s">
        <v>1725</v>
      </c>
      <c r="AA603">
        <v>2</v>
      </c>
      <c r="AB603" t="s">
        <v>41</v>
      </c>
      <c r="AC603" t="str">
        <f t="shared" si="107"/>
        <v>3GE</v>
      </c>
      <c r="AD603" s="3">
        <f t="shared" si="104"/>
        <v>7500</v>
      </c>
      <c r="AE603" s="3" t="str">
        <f t="shared" si="103"/>
        <v>7.50 K</v>
      </c>
      <c r="AF603" t="str">
        <f>SUBSTITUTE(SUBSTITUTE(P603,"±",""),"%"," %")</f>
        <v>5 %</v>
      </c>
      <c r="AG603" t="str">
        <f t="shared" si="108"/>
        <v>27.4 V</v>
      </c>
      <c r="AI603" t="str">
        <f>SUBSTITUTE(LEFT(Q603,FIND("W,",Q603)),"W"," W @ 70 C")</f>
        <v>0.1 W @ 70 C</v>
      </c>
      <c r="AJ603" t="str">
        <f>SUBSTITUTE((SUBSTITUTE(T603,"ppm/°C","")),"/ "," to ")</f>
        <v>±200</v>
      </c>
      <c r="AK603" t="str">
        <f>LEFT(V603,FIND(" ",V603)-1)</f>
        <v>0603</v>
      </c>
      <c r="AL603" t="str">
        <f>SUBSTITUTE(SUBSTITUTE(U603,"°C ~ "," to +"),"°C"," C")</f>
        <v>-55 to +155 C</v>
      </c>
      <c r="AM603" s="2" t="str">
        <f t="shared" si="105"/>
        <v>752</v>
      </c>
      <c r="AN603" t="str">
        <f>IF(AC603="1GN","Grade 1","Grade 0")</f>
        <v>Grade 0</v>
      </c>
      <c r="AO603" s="2" t="str">
        <f t="shared" si="106"/>
        <v>7501</v>
      </c>
      <c r="AQ603" t="s">
        <v>5289</v>
      </c>
      <c r="AR603" t="str">
        <f t="shared" si="109"/>
        <v>ERJ3GEYJ752V</v>
      </c>
    </row>
    <row r="604" spans="1:44" x14ac:dyDescent="0.3">
      <c r="A604" t="s">
        <v>2098</v>
      </c>
      <c r="B604" t="s">
        <v>1718</v>
      </c>
      <c r="C604" t="s">
        <v>2099</v>
      </c>
      <c r="D604" t="s">
        <v>2100</v>
      </c>
      <c r="E604" t="s">
        <v>32</v>
      </c>
      <c r="F604" t="s">
        <v>32</v>
      </c>
      <c r="G604" t="s">
        <v>2101</v>
      </c>
      <c r="H604" s="1">
        <v>81739</v>
      </c>
      <c r="I604">
        <v>0.1</v>
      </c>
      <c r="J604">
        <v>0</v>
      </c>
      <c r="K604">
        <v>1</v>
      </c>
      <c r="L604" t="s">
        <v>34</v>
      </c>
      <c r="M604" t="s">
        <v>1722</v>
      </c>
      <c r="N604" t="s">
        <v>36</v>
      </c>
      <c r="O604" t="s">
        <v>427</v>
      </c>
      <c r="P604" t="s">
        <v>38</v>
      </c>
      <c r="Q604" t="s">
        <v>1187</v>
      </c>
      <c r="R604" t="s">
        <v>40</v>
      </c>
      <c r="S604" t="s">
        <v>634</v>
      </c>
      <c r="T604" t="s">
        <v>243</v>
      </c>
      <c r="U604" t="s">
        <v>1188</v>
      </c>
      <c r="V604" t="s">
        <v>1723</v>
      </c>
      <c r="W604">
        <v>603</v>
      </c>
      <c r="X604" t="s">
        <v>636</v>
      </c>
      <c r="Y604" t="s">
        <v>1724</v>
      </c>
      <c r="Z604" t="s">
        <v>1725</v>
      </c>
      <c r="AA604">
        <v>2</v>
      </c>
      <c r="AB604" t="s">
        <v>41</v>
      </c>
      <c r="AC604" t="str">
        <f t="shared" si="107"/>
        <v>3GE</v>
      </c>
      <c r="AD604" s="3">
        <f t="shared" si="104"/>
        <v>8200</v>
      </c>
      <c r="AE604" s="3" t="str">
        <f t="shared" si="103"/>
        <v>8.20 K</v>
      </c>
      <c r="AF604" t="str">
        <f>SUBSTITUTE(SUBSTITUTE(P604,"±",""),"%"," %")</f>
        <v>5 %</v>
      </c>
      <c r="AG604" t="str">
        <f t="shared" si="108"/>
        <v>28.6 V</v>
      </c>
      <c r="AI604" t="str">
        <f>SUBSTITUTE(LEFT(Q604,FIND("W,",Q604)),"W"," W @ 70 C")</f>
        <v>0.1 W @ 70 C</v>
      </c>
      <c r="AJ604" t="str">
        <f>SUBSTITUTE((SUBSTITUTE(T604,"ppm/°C","")),"/ "," to ")</f>
        <v>±200</v>
      </c>
      <c r="AK604" t="str">
        <f>LEFT(V604,FIND(" ",V604)-1)</f>
        <v>0603</v>
      </c>
      <c r="AL604" t="str">
        <f>SUBSTITUTE(SUBSTITUTE(U604,"°C ~ "," to +"),"°C"," C")</f>
        <v>-55 to +155 C</v>
      </c>
      <c r="AM604" s="2" t="str">
        <f t="shared" si="105"/>
        <v>822</v>
      </c>
      <c r="AN604" t="str">
        <f>IF(AC604="1GN","Grade 1","Grade 0")</f>
        <v>Grade 0</v>
      </c>
      <c r="AO604" s="2" t="str">
        <f t="shared" si="106"/>
        <v>8201</v>
      </c>
      <c r="AQ604" t="s">
        <v>5289</v>
      </c>
      <c r="AR604" t="str">
        <f t="shared" si="109"/>
        <v>ERJ3GEYJ822V</v>
      </c>
    </row>
    <row r="605" spans="1:44" x14ac:dyDescent="0.3">
      <c r="A605" t="s">
        <v>2102</v>
      </c>
      <c r="B605" t="s">
        <v>1718</v>
      </c>
      <c r="C605" t="s">
        <v>2103</v>
      </c>
      <c r="D605" t="s">
        <v>2104</v>
      </c>
      <c r="E605" t="s">
        <v>32</v>
      </c>
      <c r="F605" t="s">
        <v>32</v>
      </c>
      <c r="G605" t="s">
        <v>2105</v>
      </c>
      <c r="H605" s="1">
        <v>51670</v>
      </c>
      <c r="I605">
        <v>0.1</v>
      </c>
      <c r="J605">
        <v>0</v>
      </c>
      <c r="K605">
        <v>1</v>
      </c>
      <c r="L605" t="s">
        <v>34</v>
      </c>
      <c r="M605" t="s">
        <v>1722</v>
      </c>
      <c r="N605" t="s">
        <v>36</v>
      </c>
      <c r="O605" t="s">
        <v>431</v>
      </c>
      <c r="P605" t="s">
        <v>38</v>
      </c>
      <c r="Q605" t="s">
        <v>1187</v>
      </c>
      <c r="R605" t="s">
        <v>40</v>
      </c>
      <c r="S605" t="s">
        <v>634</v>
      </c>
      <c r="T605" t="s">
        <v>243</v>
      </c>
      <c r="U605" t="s">
        <v>1188</v>
      </c>
      <c r="V605" t="s">
        <v>1723</v>
      </c>
      <c r="W605">
        <v>603</v>
      </c>
      <c r="X605" t="s">
        <v>636</v>
      </c>
      <c r="Y605" t="s">
        <v>1724</v>
      </c>
      <c r="Z605" t="s">
        <v>1725</v>
      </c>
      <c r="AA605">
        <v>2</v>
      </c>
      <c r="AB605" t="s">
        <v>41</v>
      </c>
      <c r="AC605" t="str">
        <f t="shared" si="107"/>
        <v>3GE</v>
      </c>
      <c r="AD605" s="3">
        <f t="shared" si="104"/>
        <v>9100</v>
      </c>
      <c r="AE605" s="3" t="str">
        <f t="shared" si="103"/>
        <v>9.10 K</v>
      </c>
      <c r="AF605" t="str">
        <f>SUBSTITUTE(SUBSTITUTE(P605,"±",""),"%"," %")</f>
        <v>5 %</v>
      </c>
      <c r="AG605" t="str">
        <f t="shared" si="108"/>
        <v>30.2 V</v>
      </c>
      <c r="AI605" t="str">
        <f>SUBSTITUTE(LEFT(Q605,FIND("W,",Q605)),"W"," W @ 70 C")</f>
        <v>0.1 W @ 70 C</v>
      </c>
      <c r="AJ605" t="str">
        <f>SUBSTITUTE((SUBSTITUTE(T605,"ppm/°C","")),"/ "," to ")</f>
        <v>±200</v>
      </c>
      <c r="AK605" t="str">
        <f>LEFT(V605,FIND(" ",V605)-1)</f>
        <v>0603</v>
      </c>
      <c r="AL605" t="str">
        <f>SUBSTITUTE(SUBSTITUTE(U605,"°C ~ "," to +"),"°C"," C")</f>
        <v>-55 to +155 C</v>
      </c>
      <c r="AM605" s="2" t="str">
        <f t="shared" si="105"/>
        <v>912</v>
      </c>
      <c r="AN605" t="str">
        <f>IF(AC605="1GN","Grade 1","Grade 0")</f>
        <v>Grade 0</v>
      </c>
      <c r="AO605" s="2" t="str">
        <f t="shared" si="106"/>
        <v>9101</v>
      </c>
      <c r="AQ605" t="s">
        <v>5289</v>
      </c>
      <c r="AR605" t="str">
        <f t="shared" si="109"/>
        <v>ERJ3GEYJ912V</v>
      </c>
    </row>
    <row r="606" spans="1:44" x14ac:dyDescent="0.3">
      <c r="A606" t="s">
        <v>2106</v>
      </c>
      <c r="B606" t="s">
        <v>1718</v>
      </c>
      <c r="C606" t="s">
        <v>2107</v>
      </c>
      <c r="D606" t="s">
        <v>2108</v>
      </c>
      <c r="E606" t="s">
        <v>32</v>
      </c>
      <c r="F606" t="s">
        <v>32</v>
      </c>
      <c r="G606" t="s">
        <v>2109</v>
      </c>
      <c r="H606" s="1">
        <v>2151936</v>
      </c>
      <c r="I606">
        <v>0.1</v>
      </c>
      <c r="J606">
        <v>0</v>
      </c>
      <c r="K606">
        <v>1</v>
      </c>
      <c r="L606" t="s">
        <v>34</v>
      </c>
      <c r="M606" t="s">
        <v>1722</v>
      </c>
      <c r="N606" t="s">
        <v>36</v>
      </c>
      <c r="O606" t="s">
        <v>435</v>
      </c>
      <c r="P606" t="s">
        <v>38</v>
      </c>
      <c r="Q606" t="s">
        <v>1187</v>
      </c>
      <c r="R606" t="s">
        <v>40</v>
      </c>
      <c r="S606" t="s">
        <v>634</v>
      </c>
      <c r="T606" t="s">
        <v>243</v>
      </c>
      <c r="U606" t="s">
        <v>1188</v>
      </c>
      <c r="V606" t="s">
        <v>1723</v>
      </c>
      <c r="W606">
        <v>603</v>
      </c>
      <c r="X606" t="s">
        <v>636</v>
      </c>
      <c r="Y606" t="s">
        <v>1724</v>
      </c>
      <c r="Z606" t="s">
        <v>1725</v>
      </c>
      <c r="AA606">
        <v>2</v>
      </c>
      <c r="AB606" t="s">
        <v>41</v>
      </c>
      <c r="AC606" t="str">
        <f t="shared" si="107"/>
        <v>3GE</v>
      </c>
      <c r="AD606" s="3">
        <f t="shared" si="104"/>
        <v>10000</v>
      </c>
      <c r="AE606" s="3" t="str">
        <f t="shared" si="103"/>
        <v>10.0 K</v>
      </c>
      <c r="AF606" t="str">
        <f>SUBSTITUTE(SUBSTITUTE(P606,"±",""),"%"," %")</f>
        <v>5 %</v>
      </c>
      <c r="AG606" t="str">
        <f t="shared" si="108"/>
        <v>31.6 V</v>
      </c>
      <c r="AI606" t="str">
        <f>SUBSTITUTE(LEFT(Q606,FIND("W,",Q606)),"W"," W @ 70 C")</f>
        <v>0.1 W @ 70 C</v>
      </c>
      <c r="AJ606" t="str">
        <f>SUBSTITUTE((SUBSTITUTE(T606,"ppm/°C","")),"/ "," to ")</f>
        <v>±200</v>
      </c>
      <c r="AK606" t="str">
        <f>LEFT(V606,FIND(" ",V606)-1)</f>
        <v>0603</v>
      </c>
      <c r="AL606" t="str">
        <f>SUBSTITUTE(SUBSTITUTE(U606,"°C ~ "," to +"),"°C"," C")</f>
        <v>-55 to +155 C</v>
      </c>
      <c r="AM606" s="2" t="str">
        <f t="shared" si="105"/>
        <v>103</v>
      </c>
      <c r="AN606" t="str">
        <f>IF(AC606="1GN","Grade 1","Grade 0")</f>
        <v>Grade 0</v>
      </c>
      <c r="AO606" s="2" t="str">
        <f t="shared" si="106"/>
        <v>1002</v>
      </c>
      <c r="AQ606" t="s">
        <v>5289</v>
      </c>
      <c r="AR606" t="str">
        <f t="shared" si="109"/>
        <v>ERJ3GEYJ103V</v>
      </c>
    </row>
    <row r="607" spans="1:44" x14ac:dyDescent="0.3">
      <c r="A607" t="s">
        <v>2110</v>
      </c>
      <c r="B607" t="s">
        <v>1718</v>
      </c>
      <c r="C607" t="s">
        <v>2111</v>
      </c>
      <c r="D607" t="s">
        <v>2112</v>
      </c>
      <c r="E607" t="s">
        <v>32</v>
      </c>
      <c r="F607" t="s">
        <v>32</v>
      </c>
      <c r="G607" t="s">
        <v>2113</v>
      </c>
      <c r="H607" s="1">
        <v>28382</v>
      </c>
      <c r="I607">
        <v>0.1</v>
      </c>
      <c r="J607">
        <v>0</v>
      </c>
      <c r="K607">
        <v>1</v>
      </c>
      <c r="L607" t="s">
        <v>34</v>
      </c>
      <c r="M607" t="s">
        <v>1722</v>
      </c>
      <c r="N607" t="s">
        <v>36</v>
      </c>
      <c r="O607" t="s">
        <v>439</v>
      </c>
      <c r="P607" t="s">
        <v>38</v>
      </c>
      <c r="Q607" t="s">
        <v>1187</v>
      </c>
      <c r="R607" t="s">
        <v>40</v>
      </c>
      <c r="S607" t="s">
        <v>634</v>
      </c>
      <c r="T607" t="s">
        <v>243</v>
      </c>
      <c r="U607" t="s">
        <v>1188</v>
      </c>
      <c r="V607" t="s">
        <v>1723</v>
      </c>
      <c r="W607">
        <v>603</v>
      </c>
      <c r="X607" t="s">
        <v>636</v>
      </c>
      <c r="Y607" t="s">
        <v>1724</v>
      </c>
      <c r="Z607" t="s">
        <v>1725</v>
      </c>
      <c r="AA607">
        <v>2</v>
      </c>
      <c r="AB607" t="s">
        <v>41</v>
      </c>
      <c r="AC607" t="str">
        <f t="shared" si="107"/>
        <v>3GE</v>
      </c>
      <c r="AD607" s="3">
        <f t="shared" si="104"/>
        <v>11000</v>
      </c>
      <c r="AE607" s="3" t="str">
        <f t="shared" si="103"/>
        <v>11.0 K</v>
      </c>
      <c r="AF607" t="str">
        <f>SUBSTITUTE(SUBSTITUTE(P607,"±",""),"%"," %")</f>
        <v>5 %</v>
      </c>
      <c r="AG607" t="str">
        <f t="shared" si="108"/>
        <v>33.2 V</v>
      </c>
      <c r="AI607" t="str">
        <f>SUBSTITUTE(LEFT(Q607,FIND("W,",Q607)),"W"," W @ 70 C")</f>
        <v>0.1 W @ 70 C</v>
      </c>
      <c r="AJ607" t="str">
        <f>SUBSTITUTE((SUBSTITUTE(T607,"ppm/°C","")),"/ "," to ")</f>
        <v>±200</v>
      </c>
      <c r="AK607" t="str">
        <f>LEFT(V607,FIND(" ",V607)-1)</f>
        <v>0603</v>
      </c>
      <c r="AL607" t="str">
        <f>SUBSTITUTE(SUBSTITUTE(U607,"°C ~ "," to +"),"°C"," C")</f>
        <v>-55 to +155 C</v>
      </c>
      <c r="AM607" s="2" t="str">
        <f t="shared" si="105"/>
        <v>113</v>
      </c>
      <c r="AN607" t="str">
        <f>IF(AC607="1GN","Grade 1","Grade 0")</f>
        <v>Grade 0</v>
      </c>
      <c r="AO607" s="2" t="str">
        <f t="shared" si="106"/>
        <v>1102</v>
      </c>
      <c r="AQ607" t="s">
        <v>5289</v>
      </c>
      <c r="AR607" t="str">
        <f t="shared" si="109"/>
        <v>ERJ3GEYJ113V</v>
      </c>
    </row>
    <row r="608" spans="1:44" x14ac:dyDescent="0.3">
      <c r="A608" t="s">
        <v>2114</v>
      </c>
      <c r="B608" t="s">
        <v>1718</v>
      </c>
      <c r="C608" t="s">
        <v>2115</v>
      </c>
      <c r="D608" t="s">
        <v>2116</v>
      </c>
      <c r="E608" t="s">
        <v>32</v>
      </c>
      <c r="F608" t="s">
        <v>32</v>
      </c>
      <c r="G608" t="s">
        <v>2117</v>
      </c>
      <c r="H608">
        <v>0</v>
      </c>
      <c r="I608">
        <v>0.1</v>
      </c>
      <c r="J608">
        <v>0</v>
      </c>
      <c r="K608">
        <v>1</v>
      </c>
      <c r="L608" t="s">
        <v>34</v>
      </c>
      <c r="M608" t="s">
        <v>1722</v>
      </c>
      <c r="N608" t="s">
        <v>36</v>
      </c>
      <c r="O608" t="s">
        <v>443</v>
      </c>
      <c r="P608" t="s">
        <v>38</v>
      </c>
      <c r="Q608" t="s">
        <v>1187</v>
      </c>
      <c r="R608" t="s">
        <v>40</v>
      </c>
      <c r="S608" t="s">
        <v>634</v>
      </c>
      <c r="T608" t="s">
        <v>243</v>
      </c>
      <c r="U608" t="s">
        <v>1188</v>
      </c>
      <c r="V608" t="s">
        <v>1723</v>
      </c>
      <c r="W608">
        <v>603</v>
      </c>
      <c r="X608" t="s">
        <v>636</v>
      </c>
      <c r="Y608" t="s">
        <v>1724</v>
      </c>
      <c r="Z608" t="s">
        <v>1725</v>
      </c>
      <c r="AA608">
        <v>2</v>
      </c>
      <c r="AB608" t="s">
        <v>41</v>
      </c>
      <c r="AC608" t="str">
        <f t="shared" si="107"/>
        <v>3GE</v>
      </c>
      <c r="AD608" s="3">
        <f t="shared" si="104"/>
        <v>12000</v>
      </c>
      <c r="AE608" s="3" t="str">
        <f t="shared" si="103"/>
        <v>12.0 K</v>
      </c>
      <c r="AF608" t="str">
        <f>SUBSTITUTE(SUBSTITUTE(P608,"±",""),"%"," %")</f>
        <v>5 %</v>
      </c>
      <c r="AG608" t="str">
        <f t="shared" si="108"/>
        <v>34.6 V</v>
      </c>
      <c r="AI608" t="str">
        <f>SUBSTITUTE(LEFT(Q608,FIND("W,",Q608)),"W"," W @ 70 C")</f>
        <v>0.1 W @ 70 C</v>
      </c>
      <c r="AJ608" t="str">
        <f>SUBSTITUTE((SUBSTITUTE(T608,"ppm/°C","")),"/ "," to ")</f>
        <v>±200</v>
      </c>
      <c r="AK608" t="str">
        <f>LEFT(V608,FIND(" ",V608)-1)</f>
        <v>0603</v>
      </c>
      <c r="AL608" t="str">
        <f>SUBSTITUTE(SUBSTITUTE(U608,"°C ~ "," to +"),"°C"," C")</f>
        <v>-55 to +155 C</v>
      </c>
      <c r="AM608" s="2" t="str">
        <f t="shared" si="105"/>
        <v>123</v>
      </c>
      <c r="AN608" t="str">
        <f>IF(AC608="1GN","Grade 1","Grade 0")</f>
        <v>Grade 0</v>
      </c>
      <c r="AO608" s="2" t="str">
        <f t="shared" si="106"/>
        <v>1202</v>
      </c>
      <c r="AQ608" t="s">
        <v>5289</v>
      </c>
      <c r="AR608" t="str">
        <f t="shared" si="109"/>
        <v>ERJ3GEYJ123V</v>
      </c>
    </row>
    <row r="609" spans="1:44" x14ac:dyDescent="0.3">
      <c r="A609" t="s">
        <v>2118</v>
      </c>
      <c r="B609" t="s">
        <v>1718</v>
      </c>
      <c r="C609" t="s">
        <v>2119</v>
      </c>
      <c r="D609" t="s">
        <v>2120</v>
      </c>
      <c r="E609" t="s">
        <v>32</v>
      </c>
      <c r="F609" t="s">
        <v>32</v>
      </c>
      <c r="G609" t="s">
        <v>2121</v>
      </c>
      <c r="H609">
        <v>0</v>
      </c>
      <c r="I609">
        <v>0.1</v>
      </c>
      <c r="J609">
        <v>0</v>
      </c>
      <c r="K609">
        <v>1</v>
      </c>
      <c r="L609" t="s">
        <v>34</v>
      </c>
      <c r="M609" t="s">
        <v>1722</v>
      </c>
      <c r="N609" t="s">
        <v>36</v>
      </c>
      <c r="O609" t="s">
        <v>447</v>
      </c>
      <c r="P609" t="s">
        <v>38</v>
      </c>
      <c r="Q609" t="s">
        <v>1187</v>
      </c>
      <c r="R609" t="s">
        <v>40</v>
      </c>
      <c r="S609" t="s">
        <v>634</v>
      </c>
      <c r="T609" t="s">
        <v>243</v>
      </c>
      <c r="U609" t="s">
        <v>1188</v>
      </c>
      <c r="V609" t="s">
        <v>1723</v>
      </c>
      <c r="W609">
        <v>603</v>
      </c>
      <c r="X609" t="s">
        <v>636</v>
      </c>
      <c r="Y609" t="s">
        <v>1724</v>
      </c>
      <c r="Z609" t="s">
        <v>1725</v>
      </c>
      <c r="AA609">
        <v>2</v>
      </c>
      <c r="AB609" t="s">
        <v>41</v>
      </c>
      <c r="AC609" t="str">
        <f t="shared" si="107"/>
        <v>3GE</v>
      </c>
      <c r="AD609" s="3">
        <f t="shared" si="104"/>
        <v>13000</v>
      </c>
      <c r="AE609" s="3" t="str">
        <f t="shared" si="103"/>
        <v>13.0 K</v>
      </c>
      <c r="AF609" t="str">
        <f>SUBSTITUTE(SUBSTITUTE(P609,"±",""),"%"," %")</f>
        <v>5 %</v>
      </c>
      <c r="AG609" t="str">
        <f t="shared" si="108"/>
        <v>36.1 V</v>
      </c>
      <c r="AI609" t="str">
        <f>SUBSTITUTE(LEFT(Q609,FIND("W,",Q609)),"W"," W @ 70 C")</f>
        <v>0.1 W @ 70 C</v>
      </c>
      <c r="AJ609" t="str">
        <f>SUBSTITUTE((SUBSTITUTE(T609,"ppm/°C","")),"/ "," to ")</f>
        <v>±200</v>
      </c>
      <c r="AK609" t="str">
        <f>LEFT(V609,FIND(" ",V609)-1)</f>
        <v>0603</v>
      </c>
      <c r="AL609" t="str">
        <f>SUBSTITUTE(SUBSTITUTE(U609,"°C ~ "," to +"),"°C"," C")</f>
        <v>-55 to +155 C</v>
      </c>
      <c r="AM609" s="2" t="str">
        <f t="shared" si="105"/>
        <v>133</v>
      </c>
      <c r="AN609" t="str">
        <f>IF(AC609="1GN","Grade 1","Grade 0")</f>
        <v>Grade 0</v>
      </c>
      <c r="AO609" s="2" t="str">
        <f t="shared" si="106"/>
        <v>1302</v>
      </c>
      <c r="AQ609" t="s">
        <v>5289</v>
      </c>
      <c r="AR609" t="str">
        <f t="shared" si="109"/>
        <v>ERJ3GEYJ133V</v>
      </c>
    </row>
    <row r="610" spans="1:44" x14ac:dyDescent="0.3">
      <c r="A610" t="s">
        <v>2122</v>
      </c>
      <c r="B610" t="s">
        <v>1718</v>
      </c>
      <c r="C610" t="s">
        <v>2123</v>
      </c>
      <c r="D610" t="s">
        <v>2124</v>
      </c>
      <c r="E610" t="s">
        <v>32</v>
      </c>
      <c r="F610" t="s">
        <v>32</v>
      </c>
      <c r="G610" t="s">
        <v>2125</v>
      </c>
      <c r="H610">
        <v>0</v>
      </c>
      <c r="I610">
        <v>0.1</v>
      </c>
      <c r="J610">
        <v>0</v>
      </c>
      <c r="K610">
        <v>1</v>
      </c>
      <c r="L610" t="s">
        <v>34</v>
      </c>
      <c r="M610" t="s">
        <v>1722</v>
      </c>
      <c r="N610" t="s">
        <v>36</v>
      </c>
      <c r="O610" t="s">
        <v>451</v>
      </c>
      <c r="P610" t="s">
        <v>38</v>
      </c>
      <c r="Q610" t="s">
        <v>1187</v>
      </c>
      <c r="R610" t="s">
        <v>40</v>
      </c>
      <c r="S610" t="s">
        <v>634</v>
      </c>
      <c r="T610" t="s">
        <v>243</v>
      </c>
      <c r="U610" t="s">
        <v>1188</v>
      </c>
      <c r="V610" t="s">
        <v>1723</v>
      </c>
      <c r="W610">
        <v>603</v>
      </c>
      <c r="X610" t="s">
        <v>636</v>
      </c>
      <c r="Y610" t="s">
        <v>1724</v>
      </c>
      <c r="Z610" t="s">
        <v>1725</v>
      </c>
      <c r="AA610">
        <v>2</v>
      </c>
      <c r="AB610" t="s">
        <v>41</v>
      </c>
      <c r="AC610" t="str">
        <f t="shared" si="107"/>
        <v>3GE</v>
      </c>
      <c r="AD610" s="3">
        <f t="shared" si="104"/>
        <v>15000</v>
      </c>
      <c r="AE610" s="3" t="str">
        <f t="shared" si="103"/>
        <v>15.0 K</v>
      </c>
      <c r="AF610" t="str">
        <f>SUBSTITUTE(SUBSTITUTE(P610,"±",""),"%"," %")</f>
        <v>5 %</v>
      </c>
      <c r="AG610" t="str">
        <f t="shared" si="108"/>
        <v>38.7 V</v>
      </c>
      <c r="AI610" t="str">
        <f>SUBSTITUTE(LEFT(Q610,FIND("W,",Q610)),"W"," W @ 70 C")</f>
        <v>0.1 W @ 70 C</v>
      </c>
      <c r="AJ610" t="str">
        <f>SUBSTITUTE((SUBSTITUTE(T610,"ppm/°C","")),"/ "," to ")</f>
        <v>±200</v>
      </c>
      <c r="AK610" t="str">
        <f>LEFT(V610,FIND(" ",V610)-1)</f>
        <v>0603</v>
      </c>
      <c r="AL610" t="str">
        <f>SUBSTITUTE(SUBSTITUTE(U610,"°C ~ "," to +"),"°C"," C")</f>
        <v>-55 to +155 C</v>
      </c>
      <c r="AM610" s="2" t="str">
        <f t="shared" si="105"/>
        <v>153</v>
      </c>
      <c r="AN610" t="str">
        <f>IF(AC610="1GN","Grade 1","Grade 0")</f>
        <v>Grade 0</v>
      </c>
      <c r="AO610" s="2" t="str">
        <f t="shared" si="106"/>
        <v>1502</v>
      </c>
      <c r="AQ610" t="s">
        <v>5289</v>
      </c>
      <c r="AR610" t="str">
        <f t="shared" si="109"/>
        <v>ERJ3GEYJ153V</v>
      </c>
    </row>
    <row r="611" spans="1:44" x14ac:dyDescent="0.3">
      <c r="A611" t="s">
        <v>2126</v>
      </c>
      <c r="B611" t="s">
        <v>1718</v>
      </c>
      <c r="C611" t="s">
        <v>2127</v>
      </c>
      <c r="D611" t="s">
        <v>2128</v>
      </c>
      <c r="E611" t="s">
        <v>32</v>
      </c>
      <c r="F611" t="s">
        <v>32</v>
      </c>
      <c r="G611" t="s">
        <v>2129</v>
      </c>
      <c r="H611" s="1">
        <v>105071</v>
      </c>
      <c r="I611">
        <v>0.1</v>
      </c>
      <c r="J611">
        <v>0</v>
      </c>
      <c r="K611">
        <v>1</v>
      </c>
      <c r="L611" t="s">
        <v>34</v>
      </c>
      <c r="M611" t="s">
        <v>1722</v>
      </c>
      <c r="N611" t="s">
        <v>36</v>
      </c>
      <c r="O611" t="s">
        <v>455</v>
      </c>
      <c r="P611" t="s">
        <v>38</v>
      </c>
      <c r="Q611" t="s">
        <v>1187</v>
      </c>
      <c r="R611" t="s">
        <v>40</v>
      </c>
      <c r="S611" t="s">
        <v>634</v>
      </c>
      <c r="T611" t="s">
        <v>243</v>
      </c>
      <c r="U611" t="s">
        <v>1188</v>
      </c>
      <c r="V611" t="s">
        <v>1723</v>
      </c>
      <c r="W611">
        <v>603</v>
      </c>
      <c r="X611" t="s">
        <v>636</v>
      </c>
      <c r="Y611" t="s">
        <v>1724</v>
      </c>
      <c r="Z611" t="s">
        <v>1725</v>
      </c>
      <c r="AA611">
        <v>2</v>
      </c>
      <c r="AB611" t="s">
        <v>41</v>
      </c>
      <c r="AC611" t="str">
        <f t="shared" si="107"/>
        <v>3GE</v>
      </c>
      <c r="AD611" s="3">
        <f t="shared" si="104"/>
        <v>16000</v>
      </c>
      <c r="AE611" s="3" t="str">
        <f t="shared" si="103"/>
        <v>16.0 K</v>
      </c>
      <c r="AF611" t="str">
        <f>SUBSTITUTE(SUBSTITUTE(P611,"±",""),"%"," %")</f>
        <v>5 %</v>
      </c>
      <c r="AG611" t="str">
        <f t="shared" si="108"/>
        <v>40 V</v>
      </c>
      <c r="AI611" t="str">
        <f>SUBSTITUTE(LEFT(Q611,FIND("W,",Q611)),"W"," W @ 70 C")</f>
        <v>0.1 W @ 70 C</v>
      </c>
      <c r="AJ611" t="str">
        <f>SUBSTITUTE((SUBSTITUTE(T611,"ppm/°C","")),"/ "," to ")</f>
        <v>±200</v>
      </c>
      <c r="AK611" t="str">
        <f>LEFT(V611,FIND(" ",V611)-1)</f>
        <v>0603</v>
      </c>
      <c r="AL611" t="str">
        <f>SUBSTITUTE(SUBSTITUTE(U611,"°C ~ "," to +"),"°C"," C")</f>
        <v>-55 to +155 C</v>
      </c>
      <c r="AM611" s="2" t="str">
        <f t="shared" si="105"/>
        <v>163</v>
      </c>
      <c r="AN611" t="str">
        <f>IF(AC611="1GN","Grade 1","Grade 0")</f>
        <v>Grade 0</v>
      </c>
      <c r="AO611" s="2" t="str">
        <f t="shared" si="106"/>
        <v>1602</v>
      </c>
      <c r="AQ611" t="s">
        <v>5289</v>
      </c>
      <c r="AR611" t="str">
        <f t="shared" si="109"/>
        <v>ERJ3GEYJ163V</v>
      </c>
    </row>
    <row r="612" spans="1:44" x14ac:dyDescent="0.3">
      <c r="A612" t="s">
        <v>2130</v>
      </c>
      <c r="B612" t="s">
        <v>1718</v>
      </c>
      <c r="C612" t="s">
        <v>2131</v>
      </c>
      <c r="D612" t="s">
        <v>2132</v>
      </c>
      <c r="E612" t="s">
        <v>32</v>
      </c>
      <c r="F612" t="s">
        <v>32</v>
      </c>
      <c r="G612" t="s">
        <v>2133</v>
      </c>
      <c r="H612" s="1">
        <v>10206</v>
      </c>
      <c r="I612">
        <v>0.1</v>
      </c>
      <c r="J612">
        <v>0</v>
      </c>
      <c r="K612">
        <v>1</v>
      </c>
      <c r="L612" t="s">
        <v>34</v>
      </c>
      <c r="M612" t="s">
        <v>1722</v>
      </c>
      <c r="N612" t="s">
        <v>36</v>
      </c>
      <c r="O612" t="s">
        <v>459</v>
      </c>
      <c r="P612" t="s">
        <v>38</v>
      </c>
      <c r="Q612" t="s">
        <v>1187</v>
      </c>
      <c r="R612" t="s">
        <v>40</v>
      </c>
      <c r="S612" t="s">
        <v>634</v>
      </c>
      <c r="T612" t="s">
        <v>243</v>
      </c>
      <c r="U612" t="s">
        <v>1188</v>
      </c>
      <c r="V612" t="s">
        <v>1723</v>
      </c>
      <c r="W612">
        <v>603</v>
      </c>
      <c r="X612" t="s">
        <v>636</v>
      </c>
      <c r="Y612" t="s">
        <v>1724</v>
      </c>
      <c r="Z612" t="s">
        <v>1725</v>
      </c>
      <c r="AA612">
        <v>2</v>
      </c>
      <c r="AB612" t="s">
        <v>41</v>
      </c>
      <c r="AC612" t="str">
        <f t="shared" si="107"/>
        <v>3GE</v>
      </c>
      <c r="AD612" s="3">
        <f t="shared" si="104"/>
        <v>18000</v>
      </c>
      <c r="AE612" s="3" t="str">
        <f t="shared" si="103"/>
        <v>18.0 K</v>
      </c>
      <c r="AF612" t="str">
        <f>SUBSTITUTE(SUBSTITUTE(P612,"±",""),"%"," %")</f>
        <v>5 %</v>
      </c>
      <c r="AG612" t="str">
        <f t="shared" si="108"/>
        <v>42.4 V</v>
      </c>
      <c r="AI612" t="str">
        <f>SUBSTITUTE(LEFT(Q612,FIND("W,",Q612)),"W"," W @ 70 C")</f>
        <v>0.1 W @ 70 C</v>
      </c>
      <c r="AJ612" t="str">
        <f>SUBSTITUTE((SUBSTITUTE(T612,"ppm/°C","")),"/ "," to ")</f>
        <v>±200</v>
      </c>
      <c r="AK612" t="str">
        <f>LEFT(V612,FIND(" ",V612)-1)</f>
        <v>0603</v>
      </c>
      <c r="AL612" t="str">
        <f>SUBSTITUTE(SUBSTITUTE(U612,"°C ~ "," to +"),"°C"," C")</f>
        <v>-55 to +155 C</v>
      </c>
      <c r="AM612" s="2" t="str">
        <f t="shared" si="105"/>
        <v>183</v>
      </c>
      <c r="AN612" t="str">
        <f>IF(AC612="1GN","Grade 1","Grade 0")</f>
        <v>Grade 0</v>
      </c>
      <c r="AO612" s="2" t="str">
        <f t="shared" si="106"/>
        <v>1802</v>
      </c>
      <c r="AQ612" t="s">
        <v>5289</v>
      </c>
      <c r="AR612" t="str">
        <f t="shared" si="109"/>
        <v>ERJ3GEYJ183V</v>
      </c>
    </row>
    <row r="613" spans="1:44" x14ac:dyDescent="0.3">
      <c r="A613" t="s">
        <v>2134</v>
      </c>
      <c r="B613" t="s">
        <v>1718</v>
      </c>
      <c r="C613" t="s">
        <v>2135</v>
      </c>
      <c r="D613" t="s">
        <v>2136</v>
      </c>
      <c r="E613" t="s">
        <v>32</v>
      </c>
      <c r="F613" t="s">
        <v>32</v>
      </c>
      <c r="G613" t="s">
        <v>2137</v>
      </c>
      <c r="H613">
        <v>0</v>
      </c>
      <c r="I613">
        <v>0.1</v>
      </c>
      <c r="J613">
        <v>0</v>
      </c>
      <c r="K613">
        <v>1</v>
      </c>
      <c r="L613" t="s">
        <v>34</v>
      </c>
      <c r="M613" t="s">
        <v>1722</v>
      </c>
      <c r="N613" t="s">
        <v>36</v>
      </c>
      <c r="O613" t="s">
        <v>463</v>
      </c>
      <c r="P613" t="s">
        <v>38</v>
      </c>
      <c r="Q613" t="s">
        <v>1187</v>
      </c>
      <c r="R613" t="s">
        <v>40</v>
      </c>
      <c r="S613" t="s">
        <v>634</v>
      </c>
      <c r="T613" t="s">
        <v>243</v>
      </c>
      <c r="U613" t="s">
        <v>1188</v>
      </c>
      <c r="V613" t="s">
        <v>1723</v>
      </c>
      <c r="W613">
        <v>603</v>
      </c>
      <c r="X613" t="s">
        <v>636</v>
      </c>
      <c r="Y613" t="s">
        <v>1724</v>
      </c>
      <c r="Z613" t="s">
        <v>1725</v>
      </c>
      <c r="AA613">
        <v>2</v>
      </c>
      <c r="AB613" t="s">
        <v>41</v>
      </c>
      <c r="AC613" t="str">
        <f t="shared" si="107"/>
        <v>3GE</v>
      </c>
      <c r="AD613" s="3">
        <f t="shared" si="104"/>
        <v>20000</v>
      </c>
      <c r="AE613" s="3" t="str">
        <f t="shared" si="103"/>
        <v>20.0 K</v>
      </c>
      <c r="AF613" t="str">
        <f>SUBSTITUTE(SUBSTITUTE(P613,"±",""),"%"," %")</f>
        <v>5 %</v>
      </c>
      <c r="AG613" t="str">
        <f t="shared" si="108"/>
        <v>44.7 V</v>
      </c>
      <c r="AI613" t="str">
        <f>SUBSTITUTE(LEFT(Q613,FIND("W,",Q613)),"W"," W @ 70 C")</f>
        <v>0.1 W @ 70 C</v>
      </c>
      <c r="AJ613" t="str">
        <f>SUBSTITUTE((SUBSTITUTE(T613,"ppm/°C","")),"/ "," to ")</f>
        <v>±200</v>
      </c>
      <c r="AK613" t="str">
        <f>LEFT(V613,FIND(" ",V613)-1)</f>
        <v>0603</v>
      </c>
      <c r="AL613" t="str">
        <f>SUBSTITUTE(SUBSTITUTE(U613,"°C ~ "," to +"),"°C"," C")</f>
        <v>-55 to +155 C</v>
      </c>
      <c r="AM613" s="2" t="str">
        <f t="shared" si="105"/>
        <v>203</v>
      </c>
      <c r="AN613" t="str">
        <f>IF(AC613="1GN","Grade 1","Grade 0")</f>
        <v>Grade 0</v>
      </c>
      <c r="AO613" s="2" t="str">
        <f t="shared" si="106"/>
        <v>2002</v>
      </c>
      <c r="AQ613" t="s">
        <v>5289</v>
      </c>
      <c r="AR613" t="str">
        <f t="shared" si="109"/>
        <v>ERJ3GEYJ203V</v>
      </c>
    </row>
    <row r="614" spans="1:44" x14ac:dyDescent="0.3">
      <c r="A614" t="s">
        <v>2138</v>
      </c>
      <c r="B614" t="s">
        <v>1718</v>
      </c>
      <c r="C614" t="s">
        <v>2139</v>
      </c>
      <c r="D614" t="s">
        <v>2140</v>
      </c>
      <c r="E614" t="s">
        <v>32</v>
      </c>
      <c r="F614" t="s">
        <v>32</v>
      </c>
      <c r="G614" t="s">
        <v>2141</v>
      </c>
      <c r="H614">
        <v>0</v>
      </c>
      <c r="I614">
        <v>0.1</v>
      </c>
      <c r="J614">
        <v>0</v>
      </c>
      <c r="K614">
        <v>1</v>
      </c>
      <c r="L614" t="s">
        <v>34</v>
      </c>
      <c r="M614" t="s">
        <v>1722</v>
      </c>
      <c r="N614" t="s">
        <v>36</v>
      </c>
      <c r="O614" t="s">
        <v>467</v>
      </c>
      <c r="P614" t="s">
        <v>38</v>
      </c>
      <c r="Q614" t="s">
        <v>1187</v>
      </c>
      <c r="R614" t="s">
        <v>40</v>
      </c>
      <c r="S614" t="s">
        <v>634</v>
      </c>
      <c r="T614" t="s">
        <v>243</v>
      </c>
      <c r="U614" t="s">
        <v>1188</v>
      </c>
      <c r="V614" t="s">
        <v>1723</v>
      </c>
      <c r="W614">
        <v>603</v>
      </c>
      <c r="X614" t="s">
        <v>636</v>
      </c>
      <c r="Y614" t="s">
        <v>1724</v>
      </c>
      <c r="Z614" t="s">
        <v>1725</v>
      </c>
      <c r="AA614">
        <v>2</v>
      </c>
      <c r="AB614" t="s">
        <v>41</v>
      </c>
      <c r="AC614" t="str">
        <f t="shared" si="107"/>
        <v>3GE</v>
      </c>
      <c r="AD614" s="3">
        <f t="shared" si="104"/>
        <v>22000</v>
      </c>
      <c r="AE614" s="3" t="str">
        <f t="shared" si="103"/>
        <v>22.0 K</v>
      </c>
      <c r="AF614" t="str">
        <f>SUBSTITUTE(SUBSTITUTE(P614,"±",""),"%"," %")</f>
        <v>5 %</v>
      </c>
      <c r="AG614" t="str">
        <f t="shared" si="108"/>
        <v>46.9 V</v>
      </c>
      <c r="AI614" t="str">
        <f>SUBSTITUTE(LEFT(Q614,FIND("W,",Q614)),"W"," W @ 70 C")</f>
        <v>0.1 W @ 70 C</v>
      </c>
      <c r="AJ614" t="str">
        <f>SUBSTITUTE((SUBSTITUTE(T614,"ppm/°C","")),"/ "," to ")</f>
        <v>±200</v>
      </c>
      <c r="AK614" t="str">
        <f>LEFT(V614,FIND(" ",V614)-1)</f>
        <v>0603</v>
      </c>
      <c r="AL614" t="str">
        <f>SUBSTITUTE(SUBSTITUTE(U614,"°C ~ "," to +"),"°C"," C")</f>
        <v>-55 to +155 C</v>
      </c>
      <c r="AM614" s="2" t="str">
        <f t="shared" si="105"/>
        <v>223</v>
      </c>
      <c r="AN614" t="str">
        <f>IF(AC614="1GN","Grade 1","Grade 0")</f>
        <v>Grade 0</v>
      </c>
      <c r="AO614" s="2" t="str">
        <f t="shared" si="106"/>
        <v>2202</v>
      </c>
      <c r="AQ614" t="s">
        <v>5289</v>
      </c>
      <c r="AR614" t="str">
        <f t="shared" si="109"/>
        <v>ERJ3GEYJ223V</v>
      </c>
    </row>
    <row r="615" spans="1:44" x14ac:dyDescent="0.3">
      <c r="A615" t="s">
        <v>2142</v>
      </c>
      <c r="B615" t="s">
        <v>1718</v>
      </c>
      <c r="C615" t="s">
        <v>2143</v>
      </c>
      <c r="D615" t="s">
        <v>2144</v>
      </c>
      <c r="E615" t="s">
        <v>32</v>
      </c>
      <c r="F615" t="s">
        <v>32</v>
      </c>
      <c r="G615" t="s">
        <v>2145</v>
      </c>
      <c r="H615" s="1">
        <v>64261</v>
      </c>
      <c r="I615">
        <v>0.1</v>
      </c>
      <c r="J615">
        <v>0</v>
      </c>
      <c r="K615">
        <v>1</v>
      </c>
      <c r="L615" t="s">
        <v>34</v>
      </c>
      <c r="M615" t="s">
        <v>1722</v>
      </c>
      <c r="N615" t="s">
        <v>36</v>
      </c>
      <c r="O615" t="s">
        <v>471</v>
      </c>
      <c r="P615" t="s">
        <v>38</v>
      </c>
      <c r="Q615" t="s">
        <v>1187</v>
      </c>
      <c r="R615" t="s">
        <v>40</v>
      </c>
      <c r="S615" t="s">
        <v>634</v>
      </c>
      <c r="T615" t="s">
        <v>243</v>
      </c>
      <c r="U615" t="s">
        <v>1188</v>
      </c>
      <c r="V615" t="s">
        <v>1723</v>
      </c>
      <c r="W615">
        <v>603</v>
      </c>
      <c r="X615" t="s">
        <v>636</v>
      </c>
      <c r="Y615" t="s">
        <v>1724</v>
      </c>
      <c r="Z615" t="s">
        <v>1725</v>
      </c>
      <c r="AA615">
        <v>2</v>
      </c>
      <c r="AB615" t="s">
        <v>41</v>
      </c>
      <c r="AC615" t="str">
        <f t="shared" si="107"/>
        <v>3GE</v>
      </c>
      <c r="AD615" s="3">
        <f t="shared" si="104"/>
        <v>24000</v>
      </c>
      <c r="AE615" s="3" t="str">
        <f t="shared" si="103"/>
        <v>24.0 K</v>
      </c>
      <c r="AF615" t="str">
        <f>SUBSTITUTE(SUBSTITUTE(P615,"±",""),"%"," %")</f>
        <v>5 %</v>
      </c>
      <c r="AG615" t="str">
        <f t="shared" si="108"/>
        <v>49 V</v>
      </c>
      <c r="AI615" t="str">
        <f>SUBSTITUTE(LEFT(Q615,FIND("W,",Q615)),"W"," W @ 70 C")</f>
        <v>0.1 W @ 70 C</v>
      </c>
      <c r="AJ615" t="str">
        <f>SUBSTITUTE((SUBSTITUTE(T615,"ppm/°C","")),"/ "," to ")</f>
        <v>±200</v>
      </c>
      <c r="AK615" t="str">
        <f>LEFT(V615,FIND(" ",V615)-1)</f>
        <v>0603</v>
      </c>
      <c r="AL615" t="str">
        <f>SUBSTITUTE(SUBSTITUTE(U615,"°C ~ "," to +"),"°C"," C")</f>
        <v>-55 to +155 C</v>
      </c>
      <c r="AM615" s="2" t="str">
        <f t="shared" si="105"/>
        <v>243</v>
      </c>
      <c r="AN615" t="str">
        <f>IF(AC615="1GN","Grade 1","Grade 0")</f>
        <v>Grade 0</v>
      </c>
      <c r="AO615" s="2" t="str">
        <f t="shared" si="106"/>
        <v>2402</v>
      </c>
      <c r="AQ615" t="s">
        <v>5289</v>
      </c>
      <c r="AR615" t="str">
        <f t="shared" si="109"/>
        <v>ERJ3GEYJ243V</v>
      </c>
    </row>
    <row r="616" spans="1:44" x14ac:dyDescent="0.3">
      <c r="A616" t="s">
        <v>2146</v>
      </c>
      <c r="B616" t="s">
        <v>1718</v>
      </c>
      <c r="C616" t="s">
        <v>2147</v>
      </c>
      <c r="D616" t="s">
        <v>2148</v>
      </c>
      <c r="E616" t="s">
        <v>32</v>
      </c>
      <c r="F616" t="s">
        <v>32</v>
      </c>
      <c r="G616" t="s">
        <v>2149</v>
      </c>
      <c r="H616" s="1">
        <v>61904</v>
      </c>
      <c r="I616">
        <v>0.1</v>
      </c>
      <c r="J616">
        <v>0</v>
      </c>
      <c r="K616">
        <v>1</v>
      </c>
      <c r="L616" t="s">
        <v>34</v>
      </c>
      <c r="M616" t="s">
        <v>1722</v>
      </c>
      <c r="N616" t="s">
        <v>36</v>
      </c>
      <c r="O616" t="s">
        <v>475</v>
      </c>
      <c r="P616" t="s">
        <v>38</v>
      </c>
      <c r="Q616" t="s">
        <v>1187</v>
      </c>
      <c r="R616" t="s">
        <v>40</v>
      </c>
      <c r="S616" t="s">
        <v>634</v>
      </c>
      <c r="T616" t="s">
        <v>243</v>
      </c>
      <c r="U616" t="s">
        <v>1188</v>
      </c>
      <c r="V616" t="s">
        <v>1723</v>
      </c>
      <c r="W616">
        <v>603</v>
      </c>
      <c r="X616" t="s">
        <v>636</v>
      </c>
      <c r="Y616" t="s">
        <v>1724</v>
      </c>
      <c r="Z616" t="s">
        <v>1725</v>
      </c>
      <c r="AA616">
        <v>2</v>
      </c>
      <c r="AB616" t="s">
        <v>41</v>
      </c>
      <c r="AC616" t="str">
        <f t="shared" si="107"/>
        <v>3GE</v>
      </c>
      <c r="AD616" s="3">
        <f t="shared" si="104"/>
        <v>27000</v>
      </c>
      <c r="AE616" s="3" t="str">
        <f t="shared" si="103"/>
        <v>27.0 K</v>
      </c>
      <c r="AF616" t="str">
        <f>SUBSTITUTE(SUBSTITUTE(P616,"±",""),"%"," %")</f>
        <v>5 %</v>
      </c>
      <c r="AG616" t="str">
        <f t="shared" si="108"/>
        <v>52 V</v>
      </c>
      <c r="AI616" t="str">
        <f>SUBSTITUTE(LEFT(Q616,FIND("W,",Q616)),"W"," W @ 70 C")</f>
        <v>0.1 W @ 70 C</v>
      </c>
      <c r="AJ616" t="str">
        <f>SUBSTITUTE((SUBSTITUTE(T616,"ppm/°C","")),"/ "," to ")</f>
        <v>±200</v>
      </c>
      <c r="AK616" t="str">
        <f>LEFT(V616,FIND(" ",V616)-1)</f>
        <v>0603</v>
      </c>
      <c r="AL616" t="str">
        <f>SUBSTITUTE(SUBSTITUTE(U616,"°C ~ "," to +"),"°C"," C")</f>
        <v>-55 to +155 C</v>
      </c>
      <c r="AM616" s="2" t="str">
        <f t="shared" si="105"/>
        <v>273</v>
      </c>
      <c r="AN616" t="str">
        <f>IF(AC616="1GN","Grade 1","Grade 0")</f>
        <v>Grade 0</v>
      </c>
      <c r="AO616" s="2" t="str">
        <f t="shared" si="106"/>
        <v>2702</v>
      </c>
      <c r="AQ616" t="s">
        <v>5289</v>
      </c>
      <c r="AR616" t="str">
        <f t="shared" si="109"/>
        <v>ERJ3GEYJ273V</v>
      </c>
    </row>
    <row r="617" spans="1:44" x14ac:dyDescent="0.3">
      <c r="A617" t="s">
        <v>2150</v>
      </c>
      <c r="B617" t="s">
        <v>1718</v>
      </c>
      <c r="C617" t="s">
        <v>2151</v>
      </c>
      <c r="D617" t="s">
        <v>2152</v>
      </c>
      <c r="E617" t="s">
        <v>32</v>
      </c>
      <c r="F617" t="s">
        <v>32</v>
      </c>
      <c r="G617" t="s">
        <v>2153</v>
      </c>
      <c r="H617" s="1">
        <v>121265</v>
      </c>
      <c r="I617">
        <v>0.1</v>
      </c>
      <c r="J617">
        <v>0</v>
      </c>
      <c r="K617">
        <v>1</v>
      </c>
      <c r="L617" t="s">
        <v>34</v>
      </c>
      <c r="M617" t="s">
        <v>1722</v>
      </c>
      <c r="N617" t="s">
        <v>36</v>
      </c>
      <c r="O617" t="s">
        <v>479</v>
      </c>
      <c r="P617" t="s">
        <v>38</v>
      </c>
      <c r="Q617" t="s">
        <v>1187</v>
      </c>
      <c r="R617" t="s">
        <v>40</v>
      </c>
      <c r="S617" t="s">
        <v>634</v>
      </c>
      <c r="T617" t="s">
        <v>243</v>
      </c>
      <c r="U617" t="s">
        <v>1188</v>
      </c>
      <c r="V617" t="s">
        <v>1723</v>
      </c>
      <c r="W617">
        <v>603</v>
      </c>
      <c r="X617" t="s">
        <v>636</v>
      </c>
      <c r="Y617" t="s">
        <v>1724</v>
      </c>
      <c r="Z617" t="s">
        <v>1725</v>
      </c>
      <c r="AA617">
        <v>2</v>
      </c>
      <c r="AB617" t="s">
        <v>41</v>
      </c>
      <c r="AC617" t="str">
        <f t="shared" si="107"/>
        <v>3GE</v>
      </c>
      <c r="AD617" s="3">
        <f t="shared" si="104"/>
        <v>30000</v>
      </c>
      <c r="AE617" s="3" t="str">
        <f t="shared" si="103"/>
        <v>30.0 K</v>
      </c>
      <c r="AF617" t="str">
        <f>SUBSTITUTE(SUBSTITUTE(P617,"±",""),"%"," %")</f>
        <v>5 %</v>
      </c>
      <c r="AG617" t="str">
        <f t="shared" si="108"/>
        <v>54.8 V</v>
      </c>
      <c r="AI617" t="str">
        <f>SUBSTITUTE(LEFT(Q617,FIND("W,",Q617)),"W"," W @ 70 C")</f>
        <v>0.1 W @ 70 C</v>
      </c>
      <c r="AJ617" t="str">
        <f>SUBSTITUTE((SUBSTITUTE(T617,"ppm/°C","")),"/ "," to ")</f>
        <v>±200</v>
      </c>
      <c r="AK617" t="str">
        <f>LEFT(V617,FIND(" ",V617)-1)</f>
        <v>0603</v>
      </c>
      <c r="AL617" t="str">
        <f>SUBSTITUTE(SUBSTITUTE(U617,"°C ~ "," to +"),"°C"," C")</f>
        <v>-55 to +155 C</v>
      </c>
      <c r="AM617" s="2" t="str">
        <f t="shared" si="105"/>
        <v>303</v>
      </c>
      <c r="AN617" t="str">
        <f>IF(AC617="1GN","Grade 1","Grade 0")</f>
        <v>Grade 0</v>
      </c>
      <c r="AO617" s="2" t="str">
        <f t="shared" si="106"/>
        <v>3002</v>
      </c>
      <c r="AQ617" t="s">
        <v>5289</v>
      </c>
      <c r="AR617" t="str">
        <f t="shared" si="109"/>
        <v>ERJ3GEYJ303V</v>
      </c>
    </row>
    <row r="618" spans="1:44" x14ac:dyDescent="0.3">
      <c r="A618" t="s">
        <v>2154</v>
      </c>
      <c r="B618" t="s">
        <v>1718</v>
      </c>
      <c r="C618" t="s">
        <v>2155</v>
      </c>
      <c r="D618" t="s">
        <v>2156</v>
      </c>
      <c r="E618" t="s">
        <v>32</v>
      </c>
      <c r="F618" t="s">
        <v>32</v>
      </c>
      <c r="G618" t="s">
        <v>2157</v>
      </c>
      <c r="H618" s="1">
        <v>27081</v>
      </c>
      <c r="I618">
        <v>0.1</v>
      </c>
      <c r="J618">
        <v>0</v>
      </c>
      <c r="K618">
        <v>1</v>
      </c>
      <c r="L618" t="s">
        <v>34</v>
      </c>
      <c r="M618" t="s">
        <v>1722</v>
      </c>
      <c r="N618" t="s">
        <v>36</v>
      </c>
      <c r="O618" t="s">
        <v>483</v>
      </c>
      <c r="P618" t="s">
        <v>38</v>
      </c>
      <c r="Q618" t="s">
        <v>1187</v>
      </c>
      <c r="R618" t="s">
        <v>40</v>
      </c>
      <c r="S618" t="s">
        <v>634</v>
      </c>
      <c r="T618" t="s">
        <v>243</v>
      </c>
      <c r="U618" t="s">
        <v>1188</v>
      </c>
      <c r="V618" t="s">
        <v>1723</v>
      </c>
      <c r="W618">
        <v>603</v>
      </c>
      <c r="X618" t="s">
        <v>636</v>
      </c>
      <c r="Y618" t="s">
        <v>1724</v>
      </c>
      <c r="Z618" t="s">
        <v>1725</v>
      </c>
      <c r="AA618">
        <v>2</v>
      </c>
      <c r="AB618" t="s">
        <v>41</v>
      </c>
      <c r="AC618" t="str">
        <f t="shared" si="107"/>
        <v>3GE</v>
      </c>
      <c r="AD618" s="3">
        <f t="shared" si="104"/>
        <v>33000</v>
      </c>
      <c r="AE618" s="3" t="str">
        <f t="shared" si="103"/>
        <v>33.0 K</v>
      </c>
      <c r="AF618" t="str">
        <f>SUBSTITUTE(SUBSTITUTE(P618,"±",""),"%"," %")</f>
        <v>5 %</v>
      </c>
      <c r="AG618" t="str">
        <f t="shared" si="108"/>
        <v>57.4 V</v>
      </c>
      <c r="AI618" t="str">
        <f>SUBSTITUTE(LEFT(Q618,FIND("W,",Q618)),"W"," W @ 70 C")</f>
        <v>0.1 W @ 70 C</v>
      </c>
      <c r="AJ618" t="str">
        <f>SUBSTITUTE((SUBSTITUTE(T618,"ppm/°C","")),"/ "," to ")</f>
        <v>±200</v>
      </c>
      <c r="AK618" t="str">
        <f>LEFT(V618,FIND(" ",V618)-1)</f>
        <v>0603</v>
      </c>
      <c r="AL618" t="str">
        <f>SUBSTITUTE(SUBSTITUTE(U618,"°C ~ "," to +"),"°C"," C")</f>
        <v>-55 to +155 C</v>
      </c>
      <c r="AM618" s="2" t="str">
        <f t="shared" si="105"/>
        <v>333</v>
      </c>
      <c r="AN618" t="str">
        <f>IF(AC618="1GN","Grade 1","Grade 0")</f>
        <v>Grade 0</v>
      </c>
      <c r="AO618" s="2" t="str">
        <f t="shared" si="106"/>
        <v>3302</v>
      </c>
      <c r="AQ618" t="s">
        <v>5289</v>
      </c>
      <c r="AR618" t="str">
        <f t="shared" si="109"/>
        <v>ERJ3GEYJ333V</v>
      </c>
    </row>
    <row r="619" spans="1:44" x14ac:dyDescent="0.3">
      <c r="A619" t="s">
        <v>2158</v>
      </c>
      <c r="B619" t="s">
        <v>1718</v>
      </c>
      <c r="C619" t="s">
        <v>2159</v>
      </c>
      <c r="D619" t="s">
        <v>2160</v>
      </c>
      <c r="E619" t="s">
        <v>32</v>
      </c>
      <c r="F619" t="s">
        <v>32</v>
      </c>
      <c r="G619" t="s">
        <v>2161</v>
      </c>
      <c r="H619" s="1">
        <v>152096</v>
      </c>
      <c r="I619">
        <v>0.1</v>
      </c>
      <c r="J619">
        <v>0</v>
      </c>
      <c r="K619">
        <v>1</v>
      </c>
      <c r="L619" t="s">
        <v>34</v>
      </c>
      <c r="M619" t="s">
        <v>1722</v>
      </c>
      <c r="N619" t="s">
        <v>36</v>
      </c>
      <c r="O619" t="s">
        <v>487</v>
      </c>
      <c r="P619" t="s">
        <v>38</v>
      </c>
      <c r="Q619" t="s">
        <v>1187</v>
      </c>
      <c r="R619" t="s">
        <v>40</v>
      </c>
      <c r="S619" t="s">
        <v>634</v>
      </c>
      <c r="T619" t="s">
        <v>243</v>
      </c>
      <c r="U619" t="s">
        <v>1188</v>
      </c>
      <c r="V619" t="s">
        <v>1723</v>
      </c>
      <c r="W619">
        <v>603</v>
      </c>
      <c r="X619" t="s">
        <v>636</v>
      </c>
      <c r="Y619" t="s">
        <v>1724</v>
      </c>
      <c r="Z619" t="s">
        <v>1725</v>
      </c>
      <c r="AA619">
        <v>2</v>
      </c>
      <c r="AB619" t="s">
        <v>41</v>
      </c>
      <c r="AC619" t="str">
        <f t="shared" si="107"/>
        <v>3GE</v>
      </c>
      <c r="AD619" s="3">
        <f t="shared" si="104"/>
        <v>36000</v>
      </c>
      <c r="AE619" s="3" t="str">
        <f t="shared" si="103"/>
        <v>36.0 K</v>
      </c>
      <c r="AF619" t="str">
        <f>SUBSTITUTE(SUBSTITUTE(P619,"±",""),"%"," %")</f>
        <v>5 %</v>
      </c>
      <c r="AG619" t="str">
        <f t="shared" si="108"/>
        <v>60 V</v>
      </c>
      <c r="AI619" t="str">
        <f>SUBSTITUTE(LEFT(Q619,FIND("W,",Q619)),"W"," W @ 70 C")</f>
        <v>0.1 W @ 70 C</v>
      </c>
      <c r="AJ619" t="str">
        <f>SUBSTITUTE((SUBSTITUTE(T619,"ppm/°C","")),"/ "," to ")</f>
        <v>±200</v>
      </c>
      <c r="AK619" t="str">
        <f>LEFT(V619,FIND(" ",V619)-1)</f>
        <v>0603</v>
      </c>
      <c r="AL619" t="str">
        <f>SUBSTITUTE(SUBSTITUTE(U619,"°C ~ "," to +"),"°C"," C")</f>
        <v>-55 to +155 C</v>
      </c>
      <c r="AM619" s="2" t="str">
        <f t="shared" si="105"/>
        <v>363</v>
      </c>
      <c r="AN619" t="str">
        <f>IF(AC619="1GN","Grade 1","Grade 0")</f>
        <v>Grade 0</v>
      </c>
      <c r="AO619" s="2" t="str">
        <f t="shared" si="106"/>
        <v>3602</v>
      </c>
      <c r="AQ619" t="s">
        <v>5289</v>
      </c>
      <c r="AR619" t="str">
        <f t="shared" si="109"/>
        <v>ERJ3GEYJ363V</v>
      </c>
    </row>
    <row r="620" spans="1:44" x14ac:dyDescent="0.3">
      <c r="A620" t="s">
        <v>2162</v>
      </c>
      <c r="B620" t="s">
        <v>1718</v>
      </c>
      <c r="C620" t="s">
        <v>2163</v>
      </c>
      <c r="D620" t="s">
        <v>2164</v>
      </c>
      <c r="E620" t="s">
        <v>32</v>
      </c>
      <c r="F620" t="s">
        <v>32</v>
      </c>
      <c r="G620" t="s">
        <v>2165</v>
      </c>
      <c r="H620" s="1">
        <v>108148</v>
      </c>
      <c r="I620">
        <v>0.1</v>
      </c>
      <c r="J620">
        <v>0</v>
      </c>
      <c r="K620">
        <v>1</v>
      </c>
      <c r="L620" t="s">
        <v>34</v>
      </c>
      <c r="M620" t="s">
        <v>1722</v>
      </c>
      <c r="N620" t="s">
        <v>36</v>
      </c>
      <c r="O620" t="s">
        <v>491</v>
      </c>
      <c r="P620" t="s">
        <v>38</v>
      </c>
      <c r="Q620" t="s">
        <v>1187</v>
      </c>
      <c r="R620" t="s">
        <v>40</v>
      </c>
      <c r="S620" t="s">
        <v>634</v>
      </c>
      <c r="T620" t="s">
        <v>243</v>
      </c>
      <c r="U620" t="s">
        <v>1188</v>
      </c>
      <c r="V620" t="s">
        <v>1723</v>
      </c>
      <c r="W620">
        <v>603</v>
      </c>
      <c r="X620" t="s">
        <v>636</v>
      </c>
      <c r="Y620" t="s">
        <v>1724</v>
      </c>
      <c r="Z620" t="s">
        <v>1725</v>
      </c>
      <c r="AA620">
        <v>2</v>
      </c>
      <c r="AB620" t="s">
        <v>41</v>
      </c>
      <c r="AC620" t="str">
        <f t="shared" si="107"/>
        <v>3GE</v>
      </c>
      <c r="AD620" s="3">
        <f t="shared" si="104"/>
        <v>39000</v>
      </c>
      <c r="AE620" s="3" t="str">
        <f t="shared" si="103"/>
        <v>39.0 K</v>
      </c>
      <c r="AF620" t="str">
        <f>SUBSTITUTE(SUBSTITUTE(P620,"±",""),"%"," %")</f>
        <v>5 %</v>
      </c>
      <c r="AG620" t="str">
        <f t="shared" si="108"/>
        <v>62.4 V</v>
      </c>
      <c r="AI620" t="str">
        <f>SUBSTITUTE(LEFT(Q620,FIND("W,",Q620)),"W"," W @ 70 C")</f>
        <v>0.1 W @ 70 C</v>
      </c>
      <c r="AJ620" t="str">
        <f>SUBSTITUTE((SUBSTITUTE(T620,"ppm/°C","")),"/ "," to ")</f>
        <v>±200</v>
      </c>
      <c r="AK620" t="str">
        <f>LEFT(V620,FIND(" ",V620)-1)</f>
        <v>0603</v>
      </c>
      <c r="AL620" t="str">
        <f>SUBSTITUTE(SUBSTITUTE(U620,"°C ~ "," to +"),"°C"," C")</f>
        <v>-55 to +155 C</v>
      </c>
      <c r="AM620" s="2" t="str">
        <f t="shared" si="105"/>
        <v>393</v>
      </c>
      <c r="AN620" t="str">
        <f>IF(AC620="1GN","Grade 1","Grade 0")</f>
        <v>Grade 0</v>
      </c>
      <c r="AO620" s="2" t="str">
        <f t="shared" si="106"/>
        <v>3902</v>
      </c>
      <c r="AQ620" t="s">
        <v>5289</v>
      </c>
      <c r="AR620" t="str">
        <f t="shared" si="109"/>
        <v>ERJ3GEYJ393V</v>
      </c>
    </row>
    <row r="621" spans="1:44" x14ac:dyDescent="0.3">
      <c r="A621" t="s">
        <v>2166</v>
      </c>
      <c r="B621" t="s">
        <v>1718</v>
      </c>
      <c r="C621" t="s">
        <v>2167</v>
      </c>
      <c r="D621" t="s">
        <v>2168</v>
      </c>
      <c r="E621" t="s">
        <v>32</v>
      </c>
      <c r="F621" t="s">
        <v>32</v>
      </c>
      <c r="G621" t="s">
        <v>2169</v>
      </c>
      <c r="H621" s="1">
        <v>103284</v>
      </c>
      <c r="I621">
        <v>0.1</v>
      </c>
      <c r="J621">
        <v>0</v>
      </c>
      <c r="K621">
        <v>1</v>
      </c>
      <c r="L621" t="s">
        <v>34</v>
      </c>
      <c r="M621" t="s">
        <v>1722</v>
      </c>
      <c r="N621" t="s">
        <v>36</v>
      </c>
      <c r="O621" t="s">
        <v>495</v>
      </c>
      <c r="P621" t="s">
        <v>38</v>
      </c>
      <c r="Q621" t="s">
        <v>1187</v>
      </c>
      <c r="R621" t="s">
        <v>40</v>
      </c>
      <c r="S621" t="s">
        <v>634</v>
      </c>
      <c r="T621" t="s">
        <v>243</v>
      </c>
      <c r="U621" t="s">
        <v>1188</v>
      </c>
      <c r="V621" t="s">
        <v>1723</v>
      </c>
      <c r="W621">
        <v>603</v>
      </c>
      <c r="X621" t="s">
        <v>636</v>
      </c>
      <c r="Y621" t="s">
        <v>1724</v>
      </c>
      <c r="Z621" t="s">
        <v>1725</v>
      </c>
      <c r="AA621">
        <v>2</v>
      </c>
      <c r="AB621" t="s">
        <v>41</v>
      </c>
      <c r="AC621" t="str">
        <f t="shared" si="107"/>
        <v>3GE</v>
      </c>
      <c r="AD621" s="3">
        <f t="shared" si="104"/>
        <v>43000</v>
      </c>
      <c r="AE621" s="3" t="str">
        <f t="shared" si="103"/>
        <v>43.0 K</v>
      </c>
      <c r="AF621" t="str">
        <f>SUBSTITUTE(SUBSTITUTE(P621,"±",""),"%"," %")</f>
        <v>5 %</v>
      </c>
      <c r="AG621" t="str">
        <f t="shared" si="108"/>
        <v>65.6 V</v>
      </c>
      <c r="AI621" t="str">
        <f>SUBSTITUTE(LEFT(Q621,FIND("W,",Q621)),"W"," W @ 70 C")</f>
        <v>0.1 W @ 70 C</v>
      </c>
      <c r="AJ621" t="str">
        <f>SUBSTITUTE((SUBSTITUTE(T621,"ppm/°C","")),"/ "," to ")</f>
        <v>±200</v>
      </c>
      <c r="AK621" t="str">
        <f>LEFT(V621,FIND(" ",V621)-1)</f>
        <v>0603</v>
      </c>
      <c r="AL621" t="str">
        <f>SUBSTITUTE(SUBSTITUTE(U621,"°C ~ "," to +"),"°C"," C")</f>
        <v>-55 to +155 C</v>
      </c>
      <c r="AM621" s="2" t="str">
        <f t="shared" si="105"/>
        <v>433</v>
      </c>
      <c r="AN621" t="str">
        <f>IF(AC621="1GN","Grade 1","Grade 0")</f>
        <v>Grade 0</v>
      </c>
      <c r="AO621" s="2" t="str">
        <f t="shared" si="106"/>
        <v>4302</v>
      </c>
      <c r="AQ621" t="s">
        <v>5289</v>
      </c>
      <c r="AR621" t="str">
        <f t="shared" si="109"/>
        <v>ERJ3GEYJ433V</v>
      </c>
    </row>
    <row r="622" spans="1:44" x14ac:dyDescent="0.3">
      <c r="A622" t="s">
        <v>2170</v>
      </c>
      <c r="B622" t="s">
        <v>1718</v>
      </c>
      <c r="C622" t="s">
        <v>2171</v>
      </c>
      <c r="D622" t="s">
        <v>2172</v>
      </c>
      <c r="E622" t="s">
        <v>32</v>
      </c>
      <c r="F622" t="s">
        <v>32</v>
      </c>
      <c r="G622" t="s">
        <v>2173</v>
      </c>
      <c r="H622">
        <v>0</v>
      </c>
      <c r="I622">
        <v>0.1</v>
      </c>
      <c r="J622">
        <v>0</v>
      </c>
      <c r="K622">
        <v>1</v>
      </c>
      <c r="L622" t="s">
        <v>34</v>
      </c>
      <c r="M622" t="s">
        <v>1722</v>
      </c>
      <c r="N622" t="s">
        <v>36</v>
      </c>
      <c r="O622" t="s">
        <v>499</v>
      </c>
      <c r="P622" t="s">
        <v>38</v>
      </c>
      <c r="Q622" t="s">
        <v>1187</v>
      </c>
      <c r="R622" t="s">
        <v>40</v>
      </c>
      <c r="S622" t="s">
        <v>634</v>
      </c>
      <c r="T622" t="s">
        <v>243</v>
      </c>
      <c r="U622" t="s">
        <v>1188</v>
      </c>
      <c r="V622" t="s">
        <v>1723</v>
      </c>
      <c r="W622">
        <v>603</v>
      </c>
      <c r="X622" t="s">
        <v>636</v>
      </c>
      <c r="Y622" t="s">
        <v>1724</v>
      </c>
      <c r="Z622" t="s">
        <v>1725</v>
      </c>
      <c r="AA622">
        <v>2</v>
      </c>
      <c r="AB622" t="s">
        <v>41</v>
      </c>
      <c r="AC622" t="str">
        <f t="shared" si="107"/>
        <v>3GE</v>
      </c>
      <c r="AD622" s="3">
        <f t="shared" si="104"/>
        <v>47000</v>
      </c>
      <c r="AE622" s="3" t="str">
        <f t="shared" si="103"/>
        <v>47.0 K</v>
      </c>
      <c r="AF622" t="str">
        <f>SUBSTITUTE(SUBSTITUTE(P622,"±",""),"%"," %")</f>
        <v>5 %</v>
      </c>
      <c r="AG622" t="str">
        <f t="shared" si="108"/>
        <v>68.6 V</v>
      </c>
      <c r="AI622" t="str">
        <f>SUBSTITUTE(LEFT(Q622,FIND("W,",Q622)),"W"," W @ 70 C")</f>
        <v>0.1 W @ 70 C</v>
      </c>
      <c r="AJ622" t="str">
        <f>SUBSTITUTE((SUBSTITUTE(T622,"ppm/°C","")),"/ "," to ")</f>
        <v>±200</v>
      </c>
      <c r="AK622" t="str">
        <f>LEFT(V622,FIND(" ",V622)-1)</f>
        <v>0603</v>
      </c>
      <c r="AL622" t="str">
        <f>SUBSTITUTE(SUBSTITUTE(U622,"°C ~ "," to +"),"°C"," C")</f>
        <v>-55 to +155 C</v>
      </c>
      <c r="AM622" s="2" t="str">
        <f t="shared" si="105"/>
        <v>473</v>
      </c>
      <c r="AN622" t="str">
        <f>IF(AC622="1GN","Grade 1","Grade 0")</f>
        <v>Grade 0</v>
      </c>
      <c r="AO622" s="2" t="str">
        <f t="shared" si="106"/>
        <v>4702</v>
      </c>
      <c r="AQ622" t="s">
        <v>5289</v>
      </c>
      <c r="AR622" t="str">
        <f t="shared" si="109"/>
        <v>ERJ3GEYJ473V</v>
      </c>
    </row>
    <row r="623" spans="1:44" x14ac:dyDescent="0.3">
      <c r="A623" t="s">
        <v>2174</v>
      </c>
      <c r="B623" t="s">
        <v>1718</v>
      </c>
      <c r="C623" t="s">
        <v>2175</v>
      </c>
      <c r="D623" t="s">
        <v>2176</v>
      </c>
      <c r="E623" t="s">
        <v>32</v>
      </c>
      <c r="F623" t="s">
        <v>32</v>
      </c>
      <c r="G623" t="s">
        <v>2177</v>
      </c>
      <c r="H623">
        <v>0</v>
      </c>
      <c r="I623">
        <v>0.1</v>
      </c>
      <c r="J623">
        <v>0</v>
      </c>
      <c r="K623">
        <v>1</v>
      </c>
      <c r="L623" t="s">
        <v>34</v>
      </c>
      <c r="M623" t="s">
        <v>1722</v>
      </c>
      <c r="N623" t="s">
        <v>36</v>
      </c>
      <c r="O623" t="s">
        <v>503</v>
      </c>
      <c r="P623" t="s">
        <v>38</v>
      </c>
      <c r="Q623" t="s">
        <v>1187</v>
      </c>
      <c r="R623" t="s">
        <v>40</v>
      </c>
      <c r="S623" t="s">
        <v>634</v>
      </c>
      <c r="T623" t="s">
        <v>243</v>
      </c>
      <c r="U623" t="s">
        <v>1188</v>
      </c>
      <c r="V623" t="s">
        <v>1723</v>
      </c>
      <c r="W623">
        <v>603</v>
      </c>
      <c r="X623" t="s">
        <v>636</v>
      </c>
      <c r="Y623" t="s">
        <v>1724</v>
      </c>
      <c r="Z623" t="s">
        <v>1725</v>
      </c>
      <c r="AA623">
        <v>2</v>
      </c>
      <c r="AB623" t="s">
        <v>41</v>
      </c>
      <c r="AC623" t="str">
        <f t="shared" si="107"/>
        <v>3GE</v>
      </c>
      <c r="AD623" s="3">
        <f t="shared" si="104"/>
        <v>51000</v>
      </c>
      <c r="AE623" s="3" t="str">
        <f t="shared" si="103"/>
        <v>51.0 K</v>
      </c>
      <c r="AF623" t="str">
        <f>SUBSTITUTE(SUBSTITUTE(P623,"±",""),"%"," %")</f>
        <v>5 %</v>
      </c>
      <c r="AG623" t="str">
        <f t="shared" si="108"/>
        <v>71.4 V</v>
      </c>
      <c r="AI623" t="str">
        <f>SUBSTITUTE(LEFT(Q623,FIND("W,",Q623)),"W"," W @ 70 C")</f>
        <v>0.1 W @ 70 C</v>
      </c>
      <c r="AJ623" t="str">
        <f>SUBSTITUTE((SUBSTITUTE(T623,"ppm/°C","")),"/ "," to ")</f>
        <v>±200</v>
      </c>
      <c r="AK623" t="str">
        <f>LEFT(V623,FIND(" ",V623)-1)</f>
        <v>0603</v>
      </c>
      <c r="AL623" t="str">
        <f>SUBSTITUTE(SUBSTITUTE(U623,"°C ~ "," to +"),"°C"," C")</f>
        <v>-55 to +155 C</v>
      </c>
      <c r="AM623" s="2" t="str">
        <f t="shared" si="105"/>
        <v>513</v>
      </c>
      <c r="AN623" t="str">
        <f>IF(AC623="1GN","Grade 1","Grade 0")</f>
        <v>Grade 0</v>
      </c>
      <c r="AO623" s="2" t="str">
        <f t="shared" si="106"/>
        <v>5102</v>
      </c>
      <c r="AQ623" t="s">
        <v>5289</v>
      </c>
      <c r="AR623" t="str">
        <f t="shared" si="109"/>
        <v>ERJ3GEYJ513V</v>
      </c>
    </row>
    <row r="624" spans="1:44" x14ac:dyDescent="0.3">
      <c r="A624" t="s">
        <v>2178</v>
      </c>
      <c r="B624" t="s">
        <v>1718</v>
      </c>
      <c r="C624" t="s">
        <v>2179</v>
      </c>
      <c r="D624" t="s">
        <v>2180</v>
      </c>
      <c r="E624" t="s">
        <v>32</v>
      </c>
      <c r="F624" t="s">
        <v>32</v>
      </c>
      <c r="G624" t="s">
        <v>2181</v>
      </c>
      <c r="H624">
        <v>0</v>
      </c>
      <c r="I624">
        <v>0.1</v>
      </c>
      <c r="J624">
        <v>0</v>
      </c>
      <c r="K624">
        <v>1</v>
      </c>
      <c r="L624" t="s">
        <v>34</v>
      </c>
      <c r="M624" t="s">
        <v>1722</v>
      </c>
      <c r="N624" t="s">
        <v>36</v>
      </c>
      <c r="O624" t="s">
        <v>507</v>
      </c>
      <c r="P624" t="s">
        <v>38</v>
      </c>
      <c r="Q624" t="s">
        <v>1187</v>
      </c>
      <c r="R624" t="s">
        <v>40</v>
      </c>
      <c r="S624" t="s">
        <v>634</v>
      </c>
      <c r="T624" t="s">
        <v>243</v>
      </c>
      <c r="U624" t="s">
        <v>1188</v>
      </c>
      <c r="V624" t="s">
        <v>1723</v>
      </c>
      <c r="W624">
        <v>603</v>
      </c>
      <c r="X624" t="s">
        <v>636</v>
      </c>
      <c r="Y624" t="s">
        <v>1724</v>
      </c>
      <c r="Z624" t="s">
        <v>1725</v>
      </c>
      <c r="AA624">
        <v>2</v>
      </c>
      <c r="AB624" t="s">
        <v>41</v>
      </c>
      <c r="AC624" t="str">
        <f t="shared" si="107"/>
        <v>3GE</v>
      </c>
      <c r="AD624" s="3">
        <f t="shared" si="104"/>
        <v>56000</v>
      </c>
      <c r="AE624" s="3" t="str">
        <f t="shared" si="103"/>
        <v>56.0 K</v>
      </c>
      <c r="AF624" t="str">
        <f>SUBSTITUTE(SUBSTITUTE(P624,"±",""),"%"," %")</f>
        <v>5 %</v>
      </c>
      <c r="AG624" t="str">
        <f t="shared" si="108"/>
        <v>74.8 V</v>
      </c>
      <c r="AI624" t="str">
        <f>SUBSTITUTE(LEFT(Q624,FIND("W,",Q624)),"W"," W @ 70 C")</f>
        <v>0.1 W @ 70 C</v>
      </c>
      <c r="AJ624" t="str">
        <f>SUBSTITUTE((SUBSTITUTE(T624,"ppm/°C","")),"/ "," to ")</f>
        <v>±200</v>
      </c>
      <c r="AK624" t="str">
        <f>LEFT(V624,FIND(" ",V624)-1)</f>
        <v>0603</v>
      </c>
      <c r="AL624" t="str">
        <f>SUBSTITUTE(SUBSTITUTE(U624,"°C ~ "," to +"),"°C"," C")</f>
        <v>-55 to +155 C</v>
      </c>
      <c r="AM624" s="2" t="str">
        <f t="shared" si="105"/>
        <v>563</v>
      </c>
      <c r="AN624" t="str">
        <f>IF(AC624="1GN","Grade 1","Grade 0")</f>
        <v>Grade 0</v>
      </c>
      <c r="AO624" s="2" t="str">
        <f t="shared" si="106"/>
        <v>5602</v>
      </c>
      <c r="AQ624" t="s">
        <v>5289</v>
      </c>
      <c r="AR624" t="str">
        <f t="shared" si="109"/>
        <v>ERJ3GEYJ563V</v>
      </c>
    </row>
    <row r="625" spans="1:44" x14ac:dyDescent="0.3">
      <c r="A625" t="s">
        <v>2182</v>
      </c>
      <c r="B625" t="s">
        <v>1718</v>
      </c>
      <c r="C625" t="s">
        <v>2183</v>
      </c>
      <c r="D625" t="s">
        <v>2184</v>
      </c>
      <c r="E625" t="s">
        <v>32</v>
      </c>
      <c r="F625" t="s">
        <v>32</v>
      </c>
      <c r="G625" t="s">
        <v>2185</v>
      </c>
      <c r="H625" s="1">
        <v>228480</v>
      </c>
      <c r="I625">
        <v>0.1</v>
      </c>
      <c r="J625">
        <v>0</v>
      </c>
      <c r="K625">
        <v>1</v>
      </c>
      <c r="L625" t="s">
        <v>34</v>
      </c>
      <c r="M625" t="s">
        <v>1722</v>
      </c>
      <c r="N625" t="s">
        <v>36</v>
      </c>
      <c r="O625" t="s">
        <v>511</v>
      </c>
      <c r="P625" t="s">
        <v>38</v>
      </c>
      <c r="Q625" t="s">
        <v>1187</v>
      </c>
      <c r="R625" t="s">
        <v>40</v>
      </c>
      <c r="S625" t="s">
        <v>634</v>
      </c>
      <c r="T625" t="s">
        <v>243</v>
      </c>
      <c r="U625" t="s">
        <v>1188</v>
      </c>
      <c r="V625" t="s">
        <v>1723</v>
      </c>
      <c r="W625">
        <v>603</v>
      </c>
      <c r="X625" t="s">
        <v>636</v>
      </c>
      <c r="Y625" t="s">
        <v>1724</v>
      </c>
      <c r="Z625" t="s">
        <v>1725</v>
      </c>
      <c r="AA625">
        <v>2</v>
      </c>
      <c r="AB625" t="s">
        <v>41</v>
      </c>
      <c r="AC625" t="str">
        <f t="shared" si="107"/>
        <v>3GE</v>
      </c>
      <c r="AD625" s="3">
        <f t="shared" si="104"/>
        <v>62000</v>
      </c>
      <c r="AE625" s="3" t="str">
        <f t="shared" si="103"/>
        <v>62.0 K</v>
      </c>
      <c r="AF625" t="str">
        <f>SUBSTITUTE(SUBSTITUTE(P625,"±",""),"%"," %")</f>
        <v>5 %</v>
      </c>
      <c r="AG625" t="str">
        <f t="shared" si="108"/>
        <v>78.7 V</v>
      </c>
      <c r="AI625" t="str">
        <f>SUBSTITUTE(LEFT(Q625,FIND("W,",Q625)),"W"," W @ 70 C")</f>
        <v>0.1 W @ 70 C</v>
      </c>
      <c r="AJ625" t="str">
        <f>SUBSTITUTE((SUBSTITUTE(T625,"ppm/°C","")),"/ "," to ")</f>
        <v>±200</v>
      </c>
      <c r="AK625" t="str">
        <f>LEFT(V625,FIND(" ",V625)-1)</f>
        <v>0603</v>
      </c>
      <c r="AL625" t="str">
        <f>SUBSTITUTE(SUBSTITUTE(U625,"°C ~ "," to +"),"°C"," C")</f>
        <v>-55 to +155 C</v>
      </c>
      <c r="AM625" s="2" t="str">
        <f t="shared" si="105"/>
        <v>623</v>
      </c>
      <c r="AN625" t="str">
        <f>IF(AC625="1GN","Grade 1","Grade 0")</f>
        <v>Grade 0</v>
      </c>
      <c r="AO625" s="2" t="str">
        <f t="shared" si="106"/>
        <v>6202</v>
      </c>
      <c r="AQ625" t="s">
        <v>5289</v>
      </c>
      <c r="AR625" t="str">
        <f t="shared" si="109"/>
        <v>ERJ3GEYJ623V</v>
      </c>
    </row>
    <row r="626" spans="1:44" x14ac:dyDescent="0.3">
      <c r="A626" t="s">
        <v>2186</v>
      </c>
      <c r="B626" t="s">
        <v>1718</v>
      </c>
      <c r="C626" t="s">
        <v>2187</v>
      </c>
      <c r="D626" t="s">
        <v>2188</v>
      </c>
      <c r="E626" t="s">
        <v>32</v>
      </c>
      <c r="F626" t="s">
        <v>32</v>
      </c>
      <c r="G626" t="s">
        <v>2189</v>
      </c>
      <c r="H626" s="1">
        <v>151891</v>
      </c>
      <c r="I626">
        <v>0.1</v>
      </c>
      <c r="J626">
        <v>0</v>
      </c>
      <c r="K626">
        <v>1</v>
      </c>
      <c r="L626" t="s">
        <v>34</v>
      </c>
      <c r="M626" t="s">
        <v>1722</v>
      </c>
      <c r="N626" t="s">
        <v>36</v>
      </c>
      <c r="O626" t="s">
        <v>515</v>
      </c>
      <c r="P626" t="s">
        <v>38</v>
      </c>
      <c r="Q626" t="s">
        <v>1187</v>
      </c>
      <c r="R626" t="s">
        <v>40</v>
      </c>
      <c r="S626" t="s">
        <v>634</v>
      </c>
      <c r="T626" t="s">
        <v>243</v>
      </c>
      <c r="U626" t="s">
        <v>1188</v>
      </c>
      <c r="V626" t="s">
        <v>1723</v>
      </c>
      <c r="W626">
        <v>603</v>
      </c>
      <c r="X626" t="s">
        <v>636</v>
      </c>
      <c r="Y626" t="s">
        <v>1724</v>
      </c>
      <c r="Z626" t="s">
        <v>1725</v>
      </c>
      <c r="AA626">
        <v>2</v>
      </c>
      <c r="AB626" t="s">
        <v>41</v>
      </c>
      <c r="AC626" t="str">
        <f t="shared" si="107"/>
        <v>3GE</v>
      </c>
      <c r="AD626" s="3">
        <f t="shared" si="104"/>
        <v>68000</v>
      </c>
      <c r="AE626" s="3" t="str">
        <f t="shared" si="103"/>
        <v>68.0 K</v>
      </c>
      <c r="AF626" t="str">
        <f>SUBSTITUTE(SUBSTITUTE(P626,"±",""),"%"," %")</f>
        <v>5 %</v>
      </c>
      <c r="AG626" t="str">
        <f t="shared" si="108"/>
        <v>82.5 V</v>
      </c>
      <c r="AI626" t="str">
        <f>SUBSTITUTE(LEFT(Q626,FIND("W,",Q626)),"W"," W @ 70 C")</f>
        <v>0.1 W @ 70 C</v>
      </c>
      <c r="AJ626" t="str">
        <f>SUBSTITUTE((SUBSTITUTE(T626,"ppm/°C","")),"/ "," to ")</f>
        <v>±200</v>
      </c>
      <c r="AK626" t="str">
        <f>LEFT(V626,FIND(" ",V626)-1)</f>
        <v>0603</v>
      </c>
      <c r="AL626" t="str">
        <f>SUBSTITUTE(SUBSTITUTE(U626,"°C ~ "," to +"),"°C"," C")</f>
        <v>-55 to +155 C</v>
      </c>
      <c r="AM626" s="2" t="str">
        <f t="shared" si="105"/>
        <v>683</v>
      </c>
      <c r="AN626" t="str">
        <f>IF(AC626="1GN","Grade 1","Grade 0")</f>
        <v>Grade 0</v>
      </c>
      <c r="AO626" s="2" t="str">
        <f t="shared" si="106"/>
        <v>6802</v>
      </c>
      <c r="AQ626" t="s">
        <v>5289</v>
      </c>
      <c r="AR626" t="str">
        <f t="shared" si="109"/>
        <v>ERJ3GEYJ683V</v>
      </c>
    </row>
    <row r="627" spans="1:44" x14ac:dyDescent="0.3">
      <c r="A627" t="s">
        <v>2190</v>
      </c>
      <c r="B627" t="s">
        <v>1718</v>
      </c>
      <c r="C627" t="s">
        <v>2191</v>
      </c>
      <c r="D627" t="s">
        <v>2192</v>
      </c>
      <c r="E627" t="s">
        <v>32</v>
      </c>
      <c r="F627" t="s">
        <v>32</v>
      </c>
      <c r="G627" t="s">
        <v>2193</v>
      </c>
      <c r="H627" s="1">
        <v>108312</v>
      </c>
      <c r="I627">
        <v>0.1</v>
      </c>
      <c r="J627">
        <v>0</v>
      </c>
      <c r="K627">
        <v>1</v>
      </c>
      <c r="L627" t="s">
        <v>34</v>
      </c>
      <c r="M627" t="s">
        <v>1722</v>
      </c>
      <c r="N627" t="s">
        <v>36</v>
      </c>
      <c r="O627" t="s">
        <v>519</v>
      </c>
      <c r="P627" t="s">
        <v>38</v>
      </c>
      <c r="Q627" t="s">
        <v>1187</v>
      </c>
      <c r="R627" t="s">
        <v>40</v>
      </c>
      <c r="S627" t="s">
        <v>634</v>
      </c>
      <c r="T627" t="s">
        <v>243</v>
      </c>
      <c r="U627" t="s">
        <v>1188</v>
      </c>
      <c r="V627" t="s">
        <v>1723</v>
      </c>
      <c r="W627">
        <v>603</v>
      </c>
      <c r="X627" t="s">
        <v>636</v>
      </c>
      <c r="Y627" t="s">
        <v>1724</v>
      </c>
      <c r="Z627" t="s">
        <v>1725</v>
      </c>
      <c r="AA627">
        <v>2</v>
      </c>
      <c r="AB627" t="s">
        <v>41</v>
      </c>
      <c r="AC627" t="str">
        <f t="shared" si="107"/>
        <v>3GE</v>
      </c>
      <c r="AD627" s="3">
        <f t="shared" si="104"/>
        <v>75000</v>
      </c>
      <c r="AE627" s="3" t="str">
        <f t="shared" si="103"/>
        <v>75.0 K</v>
      </c>
      <c r="AF627" t="str">
        <f>SUBSTITUTE(SUBSTITUTE(P627,"±",""),"%"," %")</f>
        <v>5 %</v>
      </c>
      <c r="AG627" t="str">
        <f t="shared" si="108"/>
        <v>86.6 V</v>
      </c>
      <c r="AI627" t="str">
        <f>SUBSTITUTE(LEFT(Q627,FIND("W,",Q627)),"W"," W @ 70 C")</f>
        <v>0.1 W @ 70 C</v>
      </c>
      <c r="AJ627" t="str">
        <f>SUBSTITUTE((SUBSTITUTE(T627,"ppm/°C","")),"/ "," to ")</f>
        <v>±200</v>
      </c>
      <c r="AK627" t="str">
        <f>LEFT(V627,FIND(" ",V627)-1)</f>
        <v>0603</v>
      </c>
      <c r="AL627" t="str">
        <f>SUBSTITUTE(SUBSTITUTE(U627,"°C ~ "," to +"),"°C"," C")</f>
        <v>-55 to +155 C</v>
      </c>
      <c r="AM627" s="2" t="str">
        <f t="shared" si="105"/>
        <v>753</v>
      </c>
      <c r="AN627" t="str">
        <f>IF(AC627="1GN","Grade 1","Grade 0")</f>
        <v>Grade 0</v>
      </c>
      <c r="AO627" s="2" t="str">
        <f t="shared" si="106"/>
        <v>7502</v>
      </c>
      <c r="AQ627" t="s">
        <v>5289</v>
      </c>
      <c r="AR627" t="str">
        <f t="shared" si="109"/>
        <v>ERJ3GEYJ753V</v>
      </c>
    </row>
    <row r="628" spans="1:44" x14ac:dyDescent="0.3">
      <c r="A628" t="s">
        <v>2194</v>
      </c>
      <c r="B628" t="s">
        <v>1718</v>
      </c>
      <c r="C628" t="s">
        <v>2195</v>
      </c>
      <c r="D628" t="s">
        <v>2196</v>
      </c>
      <c r="E628" t="s">
        <v>32</v>
      </c>
      <c r="F628" t="s">
        <v>32</v>
      </c>
      <c r="G628" t="s">
        <v>2197</v>
      </c>
      <c r="H628" s="1">
        <v>100534</v>
      </c>
      <c r="I628">
        <v>0.1</v>
      </c>
      <c r="J628">
        <v>0</v>
      </c>
      <c r="K628">
        <v>1</v>
      </c>
      <c r="L628" t="s">
        <v>34</v>
      </c>
      <c r="M628" t="s">
        <v>1722</v>
      </c>
      <c r="N628" t="s">
        <v>36</v>
      </c>
      <c r="O628" t="s">
        <v>523</v>
      </c>
      <c r="P628" t="s">
        <v>38</v>
      </c>
      <c r="Q628" t="s">
        <v>1187</v>
      </c>
      <c r="R628" t="s">
        <v>40</v>
      </c>
      <c r="S628" t="s">
        <v>634</v>
      </c>
      <c r="T628" t="s">
        <v>243</v>
      </c>
      <c r="U628" t="s">
        <v>1188</v>
      </c>
      <c r="V628" t="s">
        <v>1723</v>
      </c>
      <c r="W628">
        <v>603</v>
      </c>
      <c r="X628" t="s">
        <v>636</v>
      </c>
      <c r="Y628" t="s">
        <v>1724</v>
      </c>
      <c r="Z628" t="s">
        <v>1725</v>
      </c>
      <c r="AA628">
        <v>2</v>
      </c>
      <c r="AB628" t="s">
        <v>41</v>
      </c>
      <c r="AC628" t="str">
        <f t="shared" si="107"/>
        <v>3GE</v>
      </c>
      <c r="AD628" s="3">
        <f t="shared" si="104"/>
        <v>82000</v>
      </c>
      <c r="AE628" s="3" t="str">
        <f t="shared" si="103"/>
        <v>82.0 K</v>
      </c>
      <c r="AF628" t="str">
        <f>SUBSTITUTE(SUBSTITUTE(P628,"±",""),"%"," %")</f>
        <v>5 %</v>
      </c>
      <c r="AG628" t="str">
        <f t="shared" si="108"/>
        <v>90.6 V</v>
      </c>
      <c r="AI628" t="str">
        <f>SUBSTITUTE(LEFT(Q628,FIND("W,",Q628)),"W"," W @ 70 C")</f>
        <v>0.1 W @ 70 C</v>
      </c>
      <c r="AJ628" t="str">
        <f>SUBSTITUTE((SUBSTITUTE(T628,"ppm/°C","")),"/ "," to ")</f>
        <v>±200</v>
      </c>
      <c r="AK628" t="str">
        <f>LEFT(V628,FIND(" ",V628)-1)</f>
        <v>0603</v>
      </c>
      <c r="AL628" t="str">
        <f>SUBSTITUTE(SUBSTITUTE(U628,"°C ~ "," to +"),"°C"," C")</f>
        <v>-55 to +155 C</v>
      </c>
      <c r="AM628" s="2" t="str">
        <f t="shared" si="105"/>
        <v>823</v>
      </c>
      <c r="AN628" t="str">
        <f>IF(AC628="1GN","Grade 1","Grade 0")</f>
        <v>Grade 0</v>
      </c>
      <c r="AO628" s="2" t="str">
        <f t="shared" si="106"/>
        <v>8202</v>
      </c>
      <c r="AQ628" t="s">
        <v>5289</v>
      </c>
      <c r="AR628" t="str">
        <f t="shared" si="109"/>
        <v>ERJ3GEYJ823V</v>
      </c>
    </row>
    <row r="629" spans="1:44" x14ac:dyDescent="0.3">
      <c r="A629" t="s">
        <v>2198</v>
      </c>
      <c r="B629" t="s">
        <v>1718</v>
      </c>
      <c r="C629" t="s">
        <v>2199</v>
      </c>
      <c r="D629" t="s">
        <v>2200</v>
      </c>
      <c r="E629" t="s">
        <v>32</v>
      </c>
      <c r="F629" t="s">
        <v>32</v>
      </c>
      <c r="G629" t="s">
        <v>2201</v>
      </c>
      <c r="H629" s="1">
        <v>32697</v>
      </c>
      <c r="I629">
        <v>0.1</v>
      </c>
      <c r="J629">
        <v>0</v>
      </c>
      <c r="K629">
        <v>1</v>
      </c>
      <c r="L629" t="s">
        <v>34</v>
      </c>
      <c r="M629" t="s">
        <v>1722</v>
      </c>
      <c r="N629" t="s">
        <v>36</v>
      </c>
      <c r="O629" t="s">
        <v>527</v>
      </c>
      <c r="P629" t="s">
        <v>38</v>
      </c>
      <c r="Q629" t="s">
        <v>1187</v>
      </c>
      <c r="R629" t="s">
        <v>40</v>
      </c>
      <c r="S629" t="s">
        <v>634</v>
      </c>
      <c r="T629" t="s">
        <v>243</v>
      </c>
      <c r="U629" t="s">
        <v>1188</v>
      </c>
      <c r="V629" t="s">
        <v>1723</v>
      </c>
      <c r="W629">
        <v>603</v>
      </c>
      <c r="X629" t="s">
        <v>636</v>
      </c>
      <c r="Y629" t="s">
        <v>1724</v>
      </c>
      <c r="Z629" t="s">
        <v>1725</v>
      </c>
      <c r="AA629">
        <v>2</v>
      </c>
      <c r="AB629" t="s">
        <v>41</v>
      </c>
      <c r="AC629" t="str">
        <f t="shared" si="107"/>
        <v>3GE</v>
      </c>
      <c r="AD629" s="3">
        <f t="shared" si="104"/>
        <v>91000</v>
      </c>
      <c r="AE629" s="3" t="str">
        <f t="shared" si="103"/>
        <v>91.0 K</v>
      </c>
      <c r="AF629" t="str">
        <f>SUBSTITUTE(SUBSTITUTE(P629,"±",""),"%"," %")</f>
        <v>5 %</v>
      </c>
      <c r="AG629" t="str">
        <f t="shared" si="108"/>
        <v>95.4 V</v>
      </c>
      <c r="AI629" t="str">
        <f>SUBSTITUTE(LEFT(Q629,FIND("W,",Q629)),"W"," W @ 70 C")</f>
        <v>0.1 W @ 70 C</v>
      </c>
      <c r="AJ629" t="str">
        <f>SUBSTITUTE((SUBSTITUTE(T629,"ppm/°C","")),"/ "," to ")</f>
        <v>±200</v>
      </c>
      <c r="AK629" t="str">
        <f>LEFT(V629,FIND(" ",V629)-1)</f>
        <v>0603</v>
      </c>
      <c r="AL629" t="str">
        <f>SUBSTITUTE(SUBSTITUTE(U629,"°C ~ "," to +"),"°C"," C")</f>
        <v>-55 to +155 C</v>
      </c>
      <c r="AM629" s="2" t="str">
        <f t="shared" si="105"/>
        <v>913</v>
      </c>
      <c r="AN629" t="str">
        <f>IF(AC629="1GN","Grade 1","Grade 0")</f>
        <v>Grade 0</v>
      </c>
      <c r="AO629" s="2" t="str">
        <f t="shared" si="106"/>
        <v>9102</v>
      </c>
      <c r="AQ629" t="s">
        <v>5289</v>
      </c>
      <c r="AR629" t="str">
        <f t="shared" si="109"/>
        <v>ERJ3GEYJ913V</v>
      </c>
    </row>
    <row r="630" spans="1:44" x14ac:dyDescent="0.3">
      <c r="A630" t="s">
        <v>2202</v>
      </c>
      <c r="B630" t="s">
        <v>1718</v>
      </c>
      <c r="C630" t="s">
        <v>2203</v>
      </c>
      <c r="D630" t="s">
        <v>2204</v>
      </c>
      <c r="E630" t="s">
        <v>32</v>
      </c>
      <c r="F630" t="s">
        <v>32</v>
      </c>
      <c r="G630" t="s">
        <v>2205</v>
      </c>
      <c r="H630">
        <v>0</v>
      </c>
      <c r="I630">
        <v>0.1</v>
      </c>
      <c r="J630">
        <v>0</v>
      </c>
      <c r="K630">
        <v>1</v>
      </c>
      <c r="L630" t="s">
        <v>34</v>
      </c>
      <c r="M630" t="s">
        <v>1722</v>
      </c>
      <c r="N630" t="s">
        <v>36</v>
      </c>
      <c r="O630" t="s">
        <v>531</v>
      </c>
      <c r="P630" t="s">
        <v>38</v>
      </c>
      <c r="Q630" t="s">
        <v>1187</v>
      </c>
      <c r="R630" t="s">
        <v>40</v>
      </c>
      <c r="S630" t="s">
        <v>634</v>
      </c>
      <c r="T630" t="s">
        <v>243</v>
      </c>
      <c r="U630" t="s">
        <v>1188</v>
      </c>
      <c r="V630" t="s">
        <v>1723</v>
      </c>
      <c r="W630">
        <v>603</v>
      </c>
      <c r="X630" t="s">
        <v>636</v>
      </c>
      <c r="Y630" t="s">
        <v>1724</v>
      </c>
      <c r="Z630" t="s">
        <v>1725</v>
      </c>
      <c r="AA630">
        <v>2</v>
      </c>
      <c r="AB630" t="s">
        <v>41</v>
      </c>
      <c r="AC630" t="str">
        <f t="shared" si="107"/>
        <v>3GE</v>
      </c>
      <c r="AD630" s="3">
        <f t="shared" si="104"/>
        <v>100000</v>
      </c>
      <c r="AE630" s="3" t="str">
        <f t="shared" si="103"/>
        <v>100 K</v>
      </c>
      <c r="AF630" t="str">
        <f>SUBSTITUTE(SUBSTITUTE(P630,"±",""),"%"," %")</f>
        <v>5 %</v>
      </c>
      <c r="AG630" t="str">
        <f t="shared" si="108"/>
        <v>100 V</v>
      </c>
      <c r="AI630" t="str">
        <f>SUBSTITUTE(LEFT(Q630,FIND("W,",Q630)),"W"," W @ 70 C")</f>
        <v>0.1 W @ 70 C</v>
      </c>
      <c r="AJ630" t="str">
        <f>SUBSTITUTE((SUBSTITUTE(T630,"ppm/°C","")),"/ "," to ")</f>
        <v>±200</v>
      </c>
      <c r="AK630" t="str">
        <f>LEFT(V630,FIND(" ",V630)-1)</f>
        <v>0603</v>
      </c>
      <c r="AL630" t="str">
        <f>SUBSTITUTE(SUBSTITUTE(U630,"°C ~ "," to +"),"°C"," C")</f>
        <v>-55 to +155 C</v>
      </c>
      <c r="AM630" s="2" t="str">
        <f t="shared" si="105"/>
        <v>104</v>
      </c>
      <c r="AN630" t="str">
        <f>IF(AC630="1GN","Grade 1","Grade 0")</f>
        <v>Grade 0</v>
      </c>
      <c r="AO630" s="2" t="str">
        <f t="shared" si="106"/>
        <v>1003</v>
      </c>
      <c r="AQ630" t="s">
        <v>5289</v>
      </c>
      <c r="AR630" t="str">
        <f t="shared" si="109"/>
        <v>ERJ3GEYJ104V</v>
      </c>
    </row>
    <row r="631" spans="1:44" x14ac:dyDescent="0.3">
      <c r="A631" t="s">
        <v>2206</v>
      </c>
      <c r="B631" t="s">
        <v>1718</v>
      </c>
      <c r="C631" t="s">
        <v>2207</v>
      </c>
      <c r="D631" t="s">
        <v>2208</v>
      </c>
      <c r="E631" t="s">
        <v>32</v>
      </c>
      <c r="F631" t="s">
        <v>32</v>
      </c>
      <c r="G631" t="s">
        <v>2209</v>
      </c>
      <c r="H631" s="1">
        <v>4043</v>
      </c>
      <c r="I631">
        <v>0.1</v>
      </c>
      <c r="J631">
        <v>0</v>
      </c>
      <c r="K631">
        <v>1</v>
      </c>
      <c r="L631" t="s">
        <v>34</v>
      </c>
      <c r="M631" t="s">
        <v>1722</v>
      </c>
      <c r="N631" t="s">
        <v>36</v>
      </c>
      <c r="O631" t="s">
        <v>535</v>
      </c>
      <c r="P631" t="s">
        <v>38</v>
      </c>
      <c r="Q631" t="s">
        <v>1187</v>
      </c>
      <c r="R631" t="s">
        <v>40</v>
      </c>
      <c r="S631" t="s">
        <v>634</v>
      </c>
      <c r="T631" t="s">
        <v>243</v>
      </c>
      <c r="U631" t="s">
        <v>1188</v>
      </c>
      <c r="V631" t="s">
        <v>1723</v>
      </c>
      <c r="W631">
        <v>603</v>
      </c>
      <c r="X631" t="s">
        <v>636</v>
      </c>
      <c r="Y631" t="s">
        <v>1724</v>
      </c>
      <c r="Z631" t="s">
        <v>1725</v>
      </c>
      <c r="AA631">
        <v>2</v>
      </c>
      <c r="AB631" t="s">
        <v>41</v>
      </c>
      <c r="AC631" t="str">
        <f t="shared" si="107"/>
        <v>3GE</v>
      </c>
      <c r="AD631" s="3">
        <f t="shared" si="104"/>
        <v>110000</v>
      </c>
      <c r="AE631" s="3" t="str">
        <f t="shared" si="103"/>
        <v>110 K</v>
      </c>
      <c r="AF631" t="str">
        <f>SUBSTITUTE(SUBSTITUTE(P631,"±",""),"%"," %")</f>
        <v>5 %</v>
      </c>
      <c r="AG631" t="str">
        <f t="shared" si="108"/>
        <v>104.9 V</v>
      </c>
      <c r="AI631" t="str">
        <f>SUBSTITUTE(LEFT(Q631,FIND("W,",Q631)),"W"," W @ 70 C")</f>
        <v>0.1 W @ 70 C</v>
      </c>
      <c r="AJ631" t="str">
        <f>SUBSTITUTE((SUBSTITUTE(T631,"ppm/°C","")),"/ "," to ")</f>
        <v>±200</v>
      </c>
      <c r="AK631" t="str">
        <f>LEFT(V631,FIND(" ",V631)-1)</f>
        <v>0603</v>
      </c>
      <c r="AL631" t="str">
        <f>SUBSTITUTE(SUBSTITUTE(U631,"°C ~ "," to +"),"°C"," C")</f>
        <v>-55 to +155 C</v>
      </c>
      <c r="AM631" s="2" t="str">
        <f t="shared" si="105"/>
        <v>114</v>
      </c>
      <c r="AN631" t="str">
        <f>IF(AC631="1GN","Grade 1","Grade 0")</f>
        <v>Grade 0</v>
      </c>
      <c r="AO631" s="2" t="str">
        <f t="shared" si="106"/>
        <v>1103</v>
      </c>
      <c r="AQ631" t="s">
        <v>5289</v>
      </c>
      <c r="AR631" t="str">
        <f t="shared" si="109"/>
        <v>ERJ3GEYJ114V</v>
      </c>
    </row>
    <row r="632" spans="1:44" x14ac:dyDescent="0.3">
      <c r="A632" t="s">
        <v>2210</v>
      </c>
      <c r="B632" t="s">
        <v>1718</v>
      </c>
      <c r="C632" t="s">
        <v>2211</v>
      </c>
      <c r="D632" t="s">
        <v>2212</v>
      </c>
      <c r="E632" t="s">
        <v>32</v>
      </c>
      <c r="F632" t="s">
        <v>32</v>
      </c>
      <c r="G632" t="s">
        <v>2213</v>
      </c>
      <c r="H632">
        <v>0</v>
      </c>
      <c r="I632">
        <v>0.1</v>
      </c>
      <c r="J632">
        <v>0</v>
      </c>
      <c r="K632">
        <v>1</v>
      </c>
      <c r="L632" t="s">
        <v>34</v>
      </c>
      <c r="M632" t="s">
        <v>1722</v>
      </c>
      <c r="N632" t="s">
        <v>36</v>
      </c>
      <c r="O632" t="s">
        <v>539</v>
      </c>
      <c r="P632" t="s">
        <v>38</v>
      </c>
      <c r="Q632" t="s">
        <v>1187</v>
      </c>
      <c r="R632" t="s">
        <v>40</v>
      </c>
      <c r="S632" t="s">
        <v>634</v>
      </c>
      <c r="T632" t="s">
        <v>243</v>
      </c>
      <c r="U632" t="s">
        <v>1188</v>
      </c>
      <c r="V632" t="s">
        <v>1723</v>
      </c>
      <c r="W632">
        <v>603</v>
      </c>
      <c r="X632" t="s">
        <v>636</v>
      </c>
      <c r="Y632" t="s">
        <v>1724</v>
      </c>
      <c r="Z632" t="s">
        <v>1725</v>
      </c>
      <c r="AA632">
        <v>2</v>
      </c>
      <c r="AB632" t="s">
        <v>41</v>
      </c>
      <c r="AC632" t="str">
        <f t="shared" si="107"/>
        <v>3GE</v>
      </c>
      <c r="AD632" s="3">
        <f t="shared" si="104"/>
        <v>120000</v>
      </c>
      <c r="AE632" s="3" t="str">
        <f t="shared" si="103"/>
        <v>120 K</v>
      </c>
      <c r="AF632" t="str">
        <f>SUBSTITUTE(SUBSTITUTE(P632,"±",""),"%"," %")</f>
        <v>5 %</v>
      </c>
      <c r="AG632" t="str">
        <f t="shared" si="108"/>
        <v>109.5 V</v>
      </c>
      <c r="AI632" t="str">
        <f>SUBSTITUTE(LEFT(Q632,FIND("W,",Q632)),"W"," W @ 70 C")</f>
        <v>0.1 W @ 70 C</v>
      </c>
      <c r="AJ632" t="str">
        <f>SUBSTITUTE((SUBSTITUTE(T632,"ppm/°C","")),"/ "," to ")</f>
        <v>±200</v>
      </c>
      <c r="AK632" t="str">
        <f>LEFT(V632,FIND(" ",V632)-1)</f>
        <v>0603</v>
      </c>
      <c r="AL632" t="str">
        <f>SUBSTITUTE(SUBSTITUTE(U632,"°C ~ "," to +"),"°C"," C")</f>
        <v>-55 to +155 C</v>
      </c>
      <c r="AM632" s="2" t="str">
        <f t="shared" si="105"/>
        <v>124</v>
      </c>
      <c r="AN632" t="str">
        <f>IF(AC632="1GN","Grade 1","Grade 0")</f>
        <v>Grade 0</v>
      </c>
      <c r="AO632" s="2" t="str">
        <f t="shared" si="106"/>
        <v>1203</v>
      </c>
      <c r="AQ632" t="s">
        <v>5289</v>
      </c>
      <c r="AR632" t="str">
        <f t="shared" si="109"/>
        <v>ERJ3GEYJ124V</v>
      </c>
    </row>
    <row r="633" spans="1:44" x14ac:dyDescent="0.3">
      <c r="A633" t="s">
        <v>2214</v>
      </c>
      <c r="B633" t="s">
        <v>1718</v>
      </c>
      <c r="C633" t="s">
        <v>2215</v>
      </c>
      <c r="D633" t="s">
        <v>2216</v>
      </c>
      <c r="E633" t="s">
        <v>32</v>
      </c>
      <c r="F633" t="s">
        <v>32</v>
      </c>
      <c r="G633" t="s">
        <v>2217</v>
      </c>
      <c r="H633" s="1">
        <v>72800</v>
      </c>
      <c r="I633">
        <v>0.1</v>
      </c>
      <c r="J633">
        <v>0</v>
      </c>
      <c r="K633">
        <v>1</v>
      </c>
      <c r="L633" t="s">
        <v>34</v>
      </c>
      <c r="M633" t="s">
        <v>1722</v>
      </c>
      <c r="N633" t="s">
        <v>36</v>
      </c>
      <c r="O633" t="s">
        <v>543</v>
      </c>
      <c r="P633" t="s">
        <v>38</v>
      </c>
      <c r="Q633" t="s">
        <v>1187</v>
      </c>
      <c r="R633" t="s">
        <v>40</v>
      </c>
      <c r="S633" t="s">
        <v>634</v>
      </c>
      <c r="T633" t="s">
        <v>243</v>
      </c>
      <c r="U633" t="s">
        <v>1188</v>
      </c>
      <c r="V633" t="s">
        <v>1723</v>
      </c>
      <c r="W633">
        <v>603</v>
      </c>
      <c r="X633" t="s">
        <v>636</v>
      </c>
      <c r="Y633" t="s">
        <v>1724</v>
      </c>
      <c r="Z633" t="s">
        <v>1725</v>
      </c>
      <c r="AA633">
        <v>2</v>
      </c>
      <c r="AB633" t="s">
        <v>41</v>
      </c>
      <c r="AC633" t="str">
        <f t="shared" si="107"/>
        <v>3GE</v>
      </c>
      <c r="AD633" s="3">
        <f t="shared" si="104"/>
        <v>130000</v>
      </c>
      <c r="AE633" s="3" t="str">
        <f t="shared" si="103"/>
        <v>130 K</v>
      </c>
      <c r="AF633" t="str">
        <f>SUBSTITUTE(SUBSTITUTE(P633,"±",""),"%"," %")</f>
        <v>5 %</v>
      </c>
      <c r="AG633" t="str">
        <f t="shared" si="108"/>
        <v>114 V</v>
      </c>
      <c r="AI633" t="str">
        <f>SUBSTITUTE(LEFT(Q633,FIND("W,",Q633)),"W"," W @ 70 C")</f>
        <v>0.1 W @ 70 C</v>
      </c>
      <c r="AJ633" t="str">
        <f>SUBSTITUTE((SUBSTITUTE(T633,"ppm/°C","")),"/ "," to ")</f>
        <v>±200</v>
      </c>
      <c r="AK633" t="str">
        <f>LEFT(V633,FIND(" ",V633)-1)</f>
        <v>0603</v>
      </c>
      <c r="AL633" t="str">
        <f>SUBSTITUTE(SUBSTITUTE(U633,"°C ~ "," to +"),"°C"," C")</f>
        <v>-55 to +155 C</v>
      </c>
      <c r="AM633" s="2" t="str">
        <f t="shared" si="105"/>
        <v>134</v>
      </c>
      <c r="AN633" t="str">
        <f>IF(AC633="1GN","Grade 1","Grade 0")</f>
        <v>Grade 0</v>
      </c>
      <c r="AO633" s="2" t="str">
        <f t="shared" si="106"/>
        <v>1303</v>
      </c>
      <c r="AQ633" t="s">
        <v>5289</v>
      </c>
      <c r="AR633" t="str">
        <f t="shared" si="109"/>
        <v>ERJ3GEYJ134V</v>
      </c>
    </row>
    <row r="634" spans="1:44" x14ac:dyDescent="0.3">
      <c r="A634" t="s">
        <v>2218</v>
      </c>
      <c r="B634" t="s">
        <v>1718</v>
      </c>
      <c r="C634" t="s">
        <v>2219</v>
      </c>
      <c r="D634" t="s">
        <v>2220</v>
      </c>
      <c r="E634" t="s">
        <v>32</v>
      </c>
      <c r="F634" t="s">
        <v>32</v>
      </c>
      <c r="G634" t="s">
        <v>2221</v>
      </c>
      <c r="H634">
        <v>0</v>
      </c>
      <c r="I634">
        <v>0.1</v>
      </c>
      <c r="J634">
        <v>0</v>
      </c>
      <c r="K634">
        <v>1</v>
      </c>
      <c r="L634" t="s">
        <v>34</v>
      </c>
      <c r="M634" t="s">
        <v>1722</v>
      </c>
      <c r="N634" t="s">
        <v>36</v>
      </c>
      <c r="O634" t="s">
        <v>547</v>
      </c>
      <c r="P634" t="s">
        <v>38</v>
      </c>
      <c r="Q634" t="s">
        <v>1187</v>
      </c>
      <c r="R634" t="s">
        <v>40</v>
      </c>
      <c r="S634" t="s">
        <v>634</v>
      </c>
      <c r="T634" t="s">
        <v>243</v>
      </c>
      <c r="U634" t="s">
        <v>1188</v>
      </c>
      <c r="V634" t="s">
        <v>1723</v>
      </c>
      <c r="W634">
        <v>603</v>
      </c>
      <c r="X634" t="s">
        <v>636</v>
      </c>
      <c r="Y634" t="s">
        <v>1724</v>
      </c>
      <c r="Z634" t="s">
        <v>1725</v>
      </c>
      <c r="AA634">
        <v>2</v>
      </c>
      <c r="AB634" t="s">
        <v>41</v>
      </c>
      <c r="AC634" t="str">
        <f t="shared" si="107"/>
        <v>3GE</v>
      </c>
      <c r="AD634" s="3">
        <f t="shared" si="104"/>
        <v>150000</v>
      </c>
      <c r="AE634" s="3" t="str">
        <f t="shared" si="103"/>
        <v>150 K</v>
      </c>
      <c r="AF634" t="str">
        <f>SUBSTITUTE(SUBSTITUTE(P634,"±",""),"%"," %")</f>
        <v>5 %</v>
      </c>
      <c r="AG634" t="str">
        <f t="shared" si="108"/>
        <v>122.5 V</v>
      </c>
      <c r="AI634" t="str">
        <f>SUBSTITUTE(LEFT(Q634,FIND("W,",Q634)),"W"," W @ 70 C")</f>
        <v>0.1 W @ 70 C</v>
      </c>
      <c r="AJ634" t="str">
        <f>SUBSTITUTE((SUBSTITUTE(T634,"ppm/°C","")),"/ "," to ")</f>
        <v>±200</v>
      </c>
      <c r="AK634" t="str">
        <f>LEFT(V634,FIND(" ",V634)-1)</f>
        <v>0603</v>
      </c>
      <c r="AL634" t="str">
        <f>SUBSTITUTE(SUBSTITUTE(U634,"°C ~ "," to +"),"°C"," C")</f>
        <v>-55 to +155 C</v>
      </c>
      <c r="AM634" s="2" t="str">
        <f t="shared" si="105"/>
        <v>154</v>
      </c>
      <c r="AN634" t="str">
        <f>IF(AC634="1GN","Grade 1","Grade 0")</f>
        <v>Grade 0</v>
      </c>
      <c r="AO634" s="2" t="str">
        <f t="shared" si="106"/>
        <v>1503</v>
      </c>
      <c r="AQ634" t="s">
        <v>5289</v>
      </c>
      <c r="AR634" t="str">
        <f t="shared" si="109"/>
        <v>ERJ3GEYJ154V</v>
      </c>
    </row>
    <row r="635" spans="1:44" x14ac:dyDescent="0.3">
      <c r="A635" t="s">
        <v>2222</v>
      </c>
      <c r="B635" t="s">
        <v>1718</v>
      </c>
      <c r="C635" t="s">
        <v>2223</v>
      </c>
      <c r="D635" t="s">
        <v>2224</v>
      </c>
      <c r="E635" t="s">
        <v>32</v>
      </c>
      <c r="F635" t="s">
        <v>32</v>
      </c>
      <c r="G635" t="s">
        <v>2225</v>
      </c>
      <c r="H635" s="1">
        <v>65200</v>
      </c>
      <c r="I635">
        <v>0.1</v>
      </c>
      <c r="J635">
        <v>0</v>
      </c>
      <c r="K635">
        <v>1</v>
      </c>
      <c r="L635" t="s">
        <v>34</v>
      </c>
      <c r="M635" t="s">
        <v>1722</v>
      </c>
      <c r="N635" t="s">
        <v>36</v>
      </c>
      <c r="O635" t="s">
        <v>551</v>
      </c>
      <c r="P635" t="s">
        <v>38</v>
      </c>
      <c r="Q635" t="s">
        <v>1187</v>
      </c>
      <c r="R635" t="s">
        <v>40</v>
      </c>
      <c r="S635" t="s">
        <v>634</v>
      </c>
      <c r="T635" t="s">
        <v>243</v>
      </c>
      <c r="U635" t="s">
        <v>1188</v>
      </c>
      <c r="V635" t="s">
        <v>1723</v>
      </c>
      <c r="W635">
        <v>603</v>
      </c>
      <c r="X635" t="s">
        <v>636</v>
      </c>
      <c r="Y635" t="s">
        <v>1724</v>
      </c>
      <c r="Z635" t="s">
        <v>1725</v>
      </c>
      <c r="AA635">
        <v>2</v>
      </c>
      <c r="AB635" t="s">
        <v>41</v>
      </c>
      <c r="AC635" t="str">
        <f t="shared" si="107"/>
        <v>3GE</v>
      </c>
      <c r="AD635" s="3">
        <f t="shared" si="104"/>
        <v>160000</v>
      </c>
      <c r="AE635" s="3" t="str">
        <f t="shared" si="103"/>
        <v>160 K</v>
      </c>
      <c r="AF635" t="str">
        <f>SUBSTITUTE(SUBSTITUTE(P635,"±",""),"%"," %")</f>
        <v>5 %</v>
      </c>
      <c r="AG635" t="str">
        <f t="shared" si="108"/>
        <v>126.5 V</v>
      </c>
      <c r="AI635" t="str">
        <f>SUBSTITUTE(LEFT(Q635,FIND("W,",Q635)),"W"," W @ 70 C")</f>
        <v>0.1 W @ 70 C</v>
      </c>
      <c r="AJ635" t="str">
        <f>SUBSTITUTE((SUBSTITUTE(T635,"ppm/°C","")),"/ "," to ")</f>
        <v>±200</v>
      </c>
      <c r="AK635" t="str">
        <f>LEFT(V635,FIND(" ",V635)-1)</f>
        <v>0603</v>
      </c>
      <c r="AL635" t="str">
        <f>SUBSTITUTE(SUBSTITUTE(U635,"°C ~ "," to +"),"°C"," C")</f>
        <v>-55 to +155 C</v>
      </c>
      <c r="AM635" s="2" t="str">
        <f t="shared" si="105"/>
        <v>164</v>
      </c>
      <c r="AN635" t="str">
        <f>IF(AC635="1GN","Grade 1","Grade 0")</f>
        <v>Grade 0</v>
      </c>
      <c r="AO635" s="2" t="str">
        <f t="shared" si="106"/>
        <v>1603</v>
      </c>
      <c r="AQ635" t="s">
        <v>5289</v>
      </c>
      <c r="AR635" t="str">
        <f t="shared" si="109"/>
        <v>ERJ3GEYJ164V</v>
      </c>
    </row>
    <row r="636" spans="1:44" x14ac:dyDescent="0.3">
      <c r="A636" t="s">
        <v>2226</v>
      </c>
      <c r="B636" t="s">
        <v>1718</v>
      </c>
      <c r="C636" t="s">
        <v>2227</v>
      </c>
      <c r="D636" t="s">
        <v>2228</v>
      </c>
      <c r="E636" t="s">
        <v>32</v>
      </c>
      <c r="F636" t="s">
        <v>32</v>
      </c>
      <c r="G636" t="s">
        <v>2229</v>
      </c>
      <c r="H636" s="1">
        <v>12248</v>
      </c>
      <c r="I636">
        <v>0.1</v>
      </c>
      <c r="J636">
        <v>0</v>
      </c>
      <c r="K636">
        <v>1</v>
      </c>
      <c r="L636" t="s">
        <v>34</v>
      </c>
      <c r="M636" t="s">
        <v>1722</v>
      </c>
      <c r="N636" t="s">
        <v>36</v>
      </c>
      <c r="O636" t="s">
        <v>555</v>
      </c>
      <c r="P636" t="s">
        <v>38</v>
      </c>
      <c r="Q636" t="s">
        <v>1187</v>
      </c>
      <c r="R636" t="s">
        <v>40</v>
      </c>
      <c r="S636" t="s">
        <v>634</v>
      </c>
      <c r="T636" t="s">
        <v>243</v>
      </c>
      <c r="U636" t="s">
        <v>1188</v>
      </c>
      <c r="V636" t="s">
        <v>1723</v>
      </c>
      <c r="W636">
        <v>603</v>
      </c>
      <c r="X636" t="s">
        <v>636</v>
      </c>
      <c r="Y636" t="s">
        <v>1724</v>
      </c>
      <c r="Z636" t="s">
        <v>1725</v>
      </c>
      <c r="AA636">
        <v>2</v>
      </c>
      <c r="AB636" t="s">
        <v>41</v>
      </c>
      <c r="AC636" t="str">
        <f t="shared" si="107"/>
        <v>3GE</v>
      </c>
      <c r="AD636" s="3">
        <f t="shared" si="104"/>
        <v>180000</v>
      </c>
      <c r="AE636" s="3" t="str">
        <f t="shared" si="103"/>
        <v>180 K</v>
      </c>
      <c r="AF636" t="str">
        <f>SUBSTITUTE(SUBSTITUTE(P636,"±",""),"%"," %")</f>
        <v>5 %</v>
      </c>
      <c r="AG636" t="str">
        <f t="shared" si="108"/>
        <v>134.2 V</v>
      </c>
      <c r="AI636" t="str">
        <f>SUBSTITUTE(LEFT(Q636,FIND("W,",Q636)),"W"," W @ 70 C")</f>
        <v>0.1 W @ 70 C</v>
      </c>
      <c r="AJ636" t="str">
        <f>SUBSTITUTE((SUBSTITUTE(T636,"ppm/°C","")),"/ "," to ")</f>
        <v>±200</v>
      </c>
      <c r="AK636" t="str">
        <f>LEFT(V636,FIND(" ",V636)-1)</f>
        <v>0603</v>
      </c>
      <c r="AL636" t="str">
        <f>SUBSTITUTE(SUBSTITUTE(U636,"°C ~ "," to +"),"°C"," C")</f>
        <v>-55 to +155 C</v>
      </c>
      <c r="AM636" s="2" t="str">
        <f t="shared" si="105"/>
        <v>184</v>
      </c>
      <c r="AN636" t="str">
        <f>IF(AC636="1GN","Grade 1","Grade 0")</f>
        <v>Grade 0</v>
      </c>
      <c r="AO636" s="2" t="str">
        <f t="shared" si="106"/>
        <v>1803</v>
      </c>
      <c r="AQ636" t="s">
        <v>5289</v>
      </c>
      <c r="AR636" t="str">
        <f t="shared" si="109"/>
        <v>ERJ3GEYJ184V</v>
      </c>
    </row>
    <row r="637" spans="1:44" x14ac:dyDescent="0.3">
      <c r="A637" t="s">
        <v>2230</v>
      </c>
      <c r="B637" t="s">
        <v>1718</v>
      </c>
      <c r="C637" t="s">
        <v>2231</v>
      </c>
      <c r="D637" t="s">
        <v>2232</v>
      </c>
      <c r="E637" t="s">
        <v>32</v>
      </c>
      <c r="F637" t="s">
        <v>32</v>
      </c>
      <c r="G637" t="s">
        <v>2233</v>
      </c>
      <c r="H637" s="1">
        <v>4204</v>
      </c>
      <c r="I637">
        <v>0.1</v>
      </c>
      <c r="J637">
        <v>0</v>
      </c>
      <c r="K637">
        <v>1</v>
      </c>
      <c r="L637" t="s">
        <v>34</v>
      </c>
      <c r="M637" t="s">
        <v>1722</v>
      </c>
      <c r="N637" t="s">
        <v>36</v>
      </c>
      <c r="O637" t="s">
        <v>559</v>
      </c>
      <c r="P637" t="s">
        <v>38</v>
      </c>
      <c r="Q637" t="s">
        <v>1187</v>
      </c>
      <c r="R637" t="s">
        <v>40</v>
      </c>
      <c r="S637" t="s">
        <v>634</v>
      </c>
      <c r="T637" t="s">
        <v>243</v>
      </c>
      <c r="U637" t="s">
        <v>1188</v>
      </c>
      <c r="V637" t="s">
        <v>1723</v>
      </c>
      <c r="W637">
        <v>603</v>
      </c>
      <c r="X637" t="s">
        <v>636</v>
      </c>
      <c r="Y637" t="s">
        <v>1724</v>
      </c>
      <c r="Z637" t="s">
        <v>1725</v>
      </c>
      <c r="AA637">
        <v>2</v>
      </c>
      <c r="AB637" t="s">
        <v>41</v>
      </c>
      <c r="AC637" t="str">
        <f t="shared" si="107"/>
        <v>3GE</v>
      </c>
      <c r="AD637" s="3">
        <f t="shared" si="104"/>
        <v>200000</v>
      </c>
      <c r="AE637" s="3" t="str">
        <f t="shared" si="103"/>
        <v>200 K</v>
      </c>
      <c r="AF637" t="str">
        <f>SUBSTITUTE(SUBSTITUTE(P637,"±",""),"%"," %")</f>
        <v>5 %</v>
      </c>
      <c r="AG637" t="str">
        <f t="shared" si="108"/>
        <v>141.4 V</v>
      </c>
      <c r="AI637" t="str">
        <f>SUBSTITUTE(LEFT(Q637,FIND("W,",Q637)),"W"," W @ 70 C")</f>
        <v>0.1 W @ 70 C</v>
      </c>
      <c r="AJ637" t="str">
        <f>SUBSTITUTE((SUBSTITUTE(T637,"ppm/°C","")),"/ "," to ")</f>
        <v>±200</v>
      </c>
      <c r="AK637" t="str">
        <f>LEFT(V637,FIND(" ",V637)-1)</f>
        <v>0603</v>
      </c>
      <c r="AL637" t="str">
        <f>SUBSTITUTE(SUBSTITUTE(U637,"°C ~ "," to +"),"°C"," C")</f>
        <v>-55 to +155 C</v>
      </c>
      <c r="AM637" s="2" t="str">
        <f t="shared" si="105"/>
        <v>204</v>
      </c>
      <c r="AN637" t="str">
        <f>IF(AC637="1GN","Grade 1","Grade 0")</f>
        <v>Grade 0</v>
      </c>
      <c r="AO637" s="2" t="str">
        <f t="shared" si="106"/>
        <v>2003</v>
      </c>
      <c r="AQ637" t="s">
        <v>5289</v>
      </c>
      <c r="AR637" t="str">
        <f t="shared" si="109"/>
        <v>ERJ3GEYJ204V</v>
      </c>
    </row>
    <row r="638" spans="1:44" x14ac:dyDescent="0.3">
      <c r="A638" t="s">
        <v>2234</v>
      </c>
      <c r="B638" t="s">
        <v>1718</v>
      </c>
      <c r="C638" t="s">
        <v>2235</v>
      </c>
      <c r="D638" t="s">
        <v>2236</v>
      </c>
      <c r="E638" t="s">
        <v>32</v>
      </c>
      <c r="F638" t="s">
        <v>32</v>
      </c>
      <c r="G638" t="s">
        <v>2237</v>
      </c>
      <c r="H638">
        <v>0</v>
      </c>
      <c r="I638">
        <v>0.1</v>
      </c>
      <c r="J638">
        <v>0</v>
      </c>
      <c r="K638">
        <v>1</v>
      </c>
      <c r="L638" t="s">
        <v>34</v>
      </c>
      <c r="M638" t="s">
        <v>1722</v>
      </c>
      <c r="N638" t="s">
        <v>36</v>
      </c>
      <c r="O638" t="s">
        <v>563</v>
      </c>
      <c r="P638" t="s">
        <v>38</v>
      </c>
      <c r="Q638" t="s">
        <v>1187</v>
      </c>
      <c r="R638" t="s">
        <v>40</v>
      </c>
      <c r="S638" t="s">
        <v>634</v>
      </c>
      <c r="T638" t="s">
        <v>243</v>
      </c>
      <c r="U638" t="s">
        <v>1188</v>
      </c>
      <c r="V638" t="s">
        <v>1723</v>
      </c>
      <c r="W638">
        <v>603</v>
      </c>
      <c r="X638" t="s">
        <v>636</v>
      </c>
      <c r="Y638" t="s">
        <v>1724</v>
      </c>
      <c r="Z638" t="s">
        <v>1725</v>
      </c>
      <c r="AA638">
        <v>2</v>
      </c>
      <c r="AB638" t="s">
        <v>41</v>
      </c>
      <c r="AC638" t="str">
        <f t="shared" si="107"/>
        <v>3GE</v>
      </c>
      <c r="AD638" s="3">
        <f t="shared" si="104"/>
        <v>220000</v>
      </c>
      <c r="AE638" s="3" t="str">
        <f t="shared" si="103"/>
        <v>220 K</v>
      </c>
      <c r="AF638" t="str">
        <f>SUBSTITUTE(SUBSTITUTE(P638,"±",""),"%"," %")</f>
        <v>5 %</v>
      </c>
      <c r="AG638" t="str">
        <f t="shared" si="108"/>
        <v>148.3 V</v>
      </c>
      <c r="AI638" t="str">
        <f>SUBSTITUTE(LEFT(Q638,FIND("W,",Q638)),"W"," W @ 70 C")</f>
        <v>0.1 W @ 70 C</v>
      </c>
      <c r="AJ638" t="str">
        <f>SUBSTITUTE((SUBSTITUTE(T638,"ppm/°C","")),"/ "," to ")</f>
        <v>±200</v>
      </c>
      <c r="AK638" t="str">
        <f>LEFT(V638,FIND(" ",V638)-1)</f>
        <v>0603</v>
      </c>
      <c r="AL638" t="str">
        <f>SUBSTITUTE(SUBSTITUTE(U638,"°C ~ "," to +"),"°C"," C")</f>
        <v>-55 to +155 C</v>
      </c>
      <c r="AM638" s="2" t="str">
        <f t="shared" si="105"/>
        <v>224</v>
      </c>
      <c r="AN638" t="str">
        <f>IF(AC638="1GN","Grade 1","Grade 0")</f>
        <v>Grade 0</v>
      </c>
      <c r="AO638" s="2" t="str">
        <f t="shared" si="106"/>
        <v>2203</v>
      </c>
      <c r="AQ638" t="s">
        <v>5289</v>
      </c>
      <c r="AR638" t="str">
        <f t="shared" si="109"/>
        <v>ERJ3GEYJ224V</v>
      </c>
    </row>
    <row r="639" spans="1:44" x14ac:dyDescent="0.3">
      <c r="A639" t="s">
        <v>2238</v>
      </c>
      <c r="B639" t="s">
        <v>1718</v>
      </c>
      <c r="C639" t="s">
        <v>2239</v>
      </c>
      <c r="D639" t="s">
        <v>2240</v>
      </c>
      <c r="E639" t="s">
        <v>32</v>
      </c>
      <c r="F639" t="s">
        <v>32</v>
      </c>
      <c r="G639" t="s">
        <v>2241</v>
      </c>
      <c r="H639" s="1">
        <v>439029</v>
      </c>
      <c r="I639">
        <v>0.1</v>
      </c>
      <c r="J639">
        <v>0</v>
      </c>
      <c r="K639">
        <v>1</v>
      </c>
      <c r="L639" t="s">
        <v>34</v>
      </c>
      <c r="M639" t="s">
        <v>1722</v>
      </c>
      <c r="N639" t="s">
        <v>36</v>
      </c>
      <c r="O639" t="s">
        <v>567</v>
      </c>
      <c r="P639" t="s">
        <v>38</v>
      </c>
      <c r="Q639" t="s">
        <v>1187</v>
      </c>
      <c r="R639" t="s">
        <v>40</v>
      </c>
      <c r="S639" t="s">
        <v>634</v>
      </c>
      <c r="T639" t="s">
        <v>243</v>
      </c>
      <c r="U639" t="s">
        <v>1188</v>
      </c>
      <c r="V639" t="s">
        <v>1723</v>
      </c>
      <c r="W639">
        <v>603</v>
      </c>
      <c r="X639" t="s">
        <v>636</v>
      </c>
      <c r="Y639" t="s">
        <v>1724</v>
      </c>
      <c r="Z639" t="s">
        <v>1725</v>
      </c>
      <c r="AA639">
        <v>2</v>
      </c>
      <c r="AB639" t="s">
        <v>41</v>
      </c>
      <c r="AC639" t="str">
        <f t="shared" si="107"/>
        <v>3GE</v>
      </c>
      <c r="AD639" s="3">
        <f t="shared" si="104"/>
        <v>240000</v>
      </c>
      <c r="AE639" s="3" t="str">
        <f t="shared" si="103"/>
        <v>240 K</v>
      </c>
      <c r="AF639" t="str">
        <f>SUBSTITUTE(SUBSTITUTE(P639,"±",""),"%"," %")</f>
        <v>5 %</v>
      </c>
      <c r="AG639" t="str">
        <f t="shared" si="108"/>
        <v>154.9 V</v>
      </c>
      <c r="AI639" t="str">
        <f>SUBSTITUTE(LEFT(Q639,FIND("W,",Q639)),"W"," W @ 70 C")</f>
        <v>0.1 W @ 70 C</v>
      </c>
      <c r="AJ639" t="str">
        <f>SUBSTITUTE((SUBSTITUTE(T639,"ppm/°C","")),"/ "," to ")</f>
        <v>±200</v>
      </c>
      <c r="AK639" t="str">
        <f>LEFT(V639,FIND(" ",V639)-1)</f>
        <v>0603</v>
      </c>
      <c r="AL639" t="str">
        <f>SUBSTITUTE(SUBSTITUTE(U639,"°C ~ "," to +"),"°C"," C")</f>
        <v>-55 to +155 C</v>
      </c>
      <c r="AM639" s="2" t="str">
        <f t="shared" si="105"/>
        <v>244</v>
      </c>
      <c r="AN639" t="str">
        <f>IF(AC639="1GN","Grade 1","Grade 0")</f>
        <v>Grade 0</v>
      </c>
      <c r="AO639" s="2" t="str">
        <f t="shared" si="106"/>
        <v>2403</v>
      </c>
      <c r="AQ639" t="s">
        <v>5289</v>
      </c>
      <c r="AR639" t="str">
        <f t="shared" si="109"/>
        <v>ERJ3GEYJ244V</v>
      </c>
    </row>
    <row r="640" spans="1:44" x14ac:dyDescent="0.3">
      <c r="A640" t="s">
        <v>2242</v>
      </c>
      <c r="B640" t="s">
        <v>1718</v>
      </c>
      <c r="C640" t="s">
        <v>2243</v>
      </c>
      <c r="D640" t="s">
        <v>2244</v>
      </c>
      <c r="E640" t="s">
        <v>32</v>
      </c>
      <c r="F640" t="s">
        <v>32</v>
      </c>
      <c r="G640" t="s">
        <v>2245</v>
      </c>
      <c r="H640" s="1">
        <v>26787</v>
      </c>
      <c r="I640">
        <v>0.1</v>
      </c>
      <c r="J640">
        <v>0</v>
      </c>
      <c r="K640">
        <v>1</v>
      </c>
      <c r="L640" t="s">
        <v>34</v>
      </c>
      <c r="M640" t="s">
        <v>1722</v>
      </c>
      <c r="N640" t="s">
        <v>36</v>
      </c>
      <c r="O640" t="s">
        <v>571</v>
      </c>
      <c r="P640" t="s">
        <v>38</v>
      </c>
      <c r="Q640" t="s">
        <v>1187</v>
      </c>
      <c r="R640" t="s">
        <v>40</v>
      </c>
      <c r="S640" t="s">
        <v>634</v>
      </c>
      <c r="T640" t="s">
        <v>243</v>
      </c>
      <c r="U640" t="s">
        <v>1188</v>
      </c>
      <c r="V640" t="s">
        <v>1723</v>
      </c>
      <c r="W640">
        <v>603</v>
      </c>
      <c r="X640" t="s">
        <v>636</v>
      </c>
      <c r="Y640" t="s">
        <v>1724</v>
      </c>
      <c r="Z640" t="s">
        <v>1725</v>
      </c>
      <c r="AA640">
        <v>2</v>
      </c>
      <c r="AB640" t="s">
        <v>41</v>
      </c>
      <c r="AC640" t="str">
        <f t="shared" si="107"/>
        <v>3GE</v>
      </c>
      <c r="AD640" s="3">
        <f t="shared" si="104"/>
        <v>270000</v>
      </c>
      <c r="AE640" s="3" t="str">
        <f t="shared" si="103"/>
        <v>270 K</v>
      </c>
      <c r="AF640" t="str">
        <f>SUBSTITUTE(SUBSTITUTE(P640,"±",""),"%"," %")</f>
        <v>5 %</v>
      </c>
      <c r="AG640" t="str">
        <f t="shared" si="108"/>
        <v>164.3 V</v>
      </c>
      <c r="AI640" t="str">
        <f>SUBSTITUTE(LEFT(Q640,FIND("W,",Q640)),"W"," W @ 70 C")</f>
        <v>0.1 W @ 70 C</v>
      </c>
      <c r="AJ640" t="str">
        <f>SUBSTITUTE((SUBSTITUTE(T640,"ppm/°C","")),"/ "," to ")</f>
        <v>±200</v>
      </c>
      <c r="AK640" t="str">
        <f>LEFT(V640,FIND(" ",V640)-1)</f>
        <v>0603</v>
      </c>
      <c r="AL640" t="str">
        <f>SUBSTITUTE(SUBSTITUTE(U640,"°C ~ "," to +"),"°C"," C")</f>
        <v>-55 to +155 C</v>
      </c>
      <c r="AM640" s="2" t="str">
        <f t="shared" si="105"/>
        <v>274</v>
      </c>
      <c r="AN640" t="str">
        <f>IF(AC640="1GN","Grade 1","Grade 0")</f>
        <v>Grade 0</v>
      </c>
      <c r="AO640" s="2" t="str">
        <f t="shared" si="106"/>
        <v>2703</v>
      </c>
      <c r="AQ640" t="s">
        <v>5289</v>
      </c>
      <c r="AR640" t="str">
        <f t="shared" si="109"/>
        <v>ERJ3GEYJ274V</v>
      </c>
    </row>
    <row r="641" spans="1:44" x14ac:dyDescent="0.3">
      <c r="A641" t="s">
        <v>2246</v>
      </c>
      <c r="B641" t="s">
        <v>1718</v>
      </c>
      <c r="C641" t="s">
        <v>2247</v>
      </c>
      <c r="D641" t="s">
        <v>2248</v>
      </c>
      <c r="E641" t="s">
        <v>32</v>
      </c>
      <c r="F641" t="s">
        <v>32</v>
      </c>
      <c r="G641" t="s">
        <v>2249</v>
      </c>
      <c r="H641" s="1">
        <v>4713</v>
      </c>
      <c r="I641">
        <v>0.1</v>
      </c>
      <c r="J641">
        <v>0</v>
      </c>
      <c r="K641">
        <v>1</v>
      </c>
      <c r="L641" t="s">
        <v>34</v>
      </c>
      <c r="M641" t="s">
        <v>1722</v>
      </c>
      <c r="N641" t="s">
        <v>36</v>
      </c>
      <c r="O641" t="s">
        <v>575</v>
      </c>
      <c r="P641" t="s">
        <v>38</v>
      </c>
      <c r="Q641" t="s">
        <v>1187</v>
      </c>
      <c r="R641" t="s">
        <v>40</v>
      </c>
      <c r="S641" t="s">
        <v>634</v>
      </c>
      <c r="T641" t="s">
        <v>243</v>
      </c>
      <c r="U641" t="s">
        <v>1188</v>
      </c>
      <c r="V641" t="s">
        <v>1723</v>
      </c>
      <c r="W641">
        <v>603</v>
      </c>
      <c r="X641" t="s">
        <v>636</v>
      </c>
      <c r="Y641" t="s">
        <v>1724</v>
      </c>
      <c r="Z641" t="s">
        <v>1725</v>
      </c>
      <c r="AA641">
        <v>2</v>
      </c>
      <c r="AB641" t="s">
        <v>41</v>
      </c>
      <c r="AC641" t="str">
        <f t="shared" si="107"/>
        <v>3GE</v>
      </c>
      <c r="AD641" s="3">
        <f t="shared" si="104"/>
        <v>300000</v>
      </c>
      <c r="AE641" s="3" t="str">
        <f t="shared" si="103"/>
        <v>300 K</v>
      </c>
      <c r="AF641" t="str">
        <f>SUBSTITUTE(SUBSTITUTE(P641,"±",""),"%"," %")</f>
        <v>5 %</v>
      </c>
      <c r="AG641" t="str">
        <f t="shared" si="108"/>
        <v>173.2 V</v>
      </c>
      <c r="AI641" t="str">
        <f>SUBSTITUTE(LEFT(Q641,FIND("W,",Q641)),"W"," W @ 70 C")</f>
        <v>0.1 W @ 70 C</v>
      </c>
      <c r="AJ641" t="str">
        <f>SUBSTITUTE((SUBSTITUTE(T641,"ppm/°C","")),"/ "," to ")</f>
        <v>±200</v>
      </c>
      <c r="AK641" t="str">
        <f>LEFT(V641,FIND(" ",V641)-1)</f>
        <v>0603</v>
      </c>
      <c r="AL641" t="str">
        <f>SUBSTITUTE(SUBSTITUTE(U641,"°C ~ "," to +"),"°C"," C")</f>
        <v>-55 to +155 C</v>
      </c>
      <c r="AM641" s="2" t="str">
        <f t="shared" si="105"/>
        <v>304</v>
      </c>
      <c r="AN641" t="str">
        <f>IF(AC641="1GN","Grade 1","Grade 0")</f>
        <v>Grade 0</v>
      </c>
      <c r="AO641" s="2" t="str">
        <f t="shared" si="106"/>
        <v>3003</v>
      </c>
      <c r="AQ641" t="s">
        <v>5289</v>
      </c>
      <c r="AR641" t="str">
        <f t="shared" si="109"/>
        <v>ERJ3GEYJ304V</v>
      </c>
    </row>
    <row r="642" spans="1:44" x14ac:dyDescent="0.3">
      <c r="A642" t="s">
        <v>2250</v>
      </c>
      <c r="B642" t="s">
        <v>1718</v>
      </c>
      <c r="C642" t="s">
        <v>2251</v>
      </c>
      <c r="D642" t="s">
        <v>2252</v>
      </c>
      <c r="E642" t="s">
        <v>32</v>
      </c>
      <c r="F642" t="s">
        <v>32</v>
      </c>
      <c r="G642" t="s">
        <v>2253</v>
      </c>
      <c r="H642" s="1">
        <v>119592</v>
      </c>
      <c r="I642">
        <v>0.1</v>
      </c>
      <c r="J642">
        <v>0</v>
      </c>
      <c r="K642">
        <v>1</v>
      </c>
      <c r="L642" t="s">
        <v>34</v>
      </c>
      <c r="M642" t="s">
        <v>1722</v>
      </c>
      <c r="N642" t="s">
        <v>36</v>
      </c>
      <c r="O642" t="s">
        <v>579</v>
      </c>
      <c r="P642" t="s">
        <v>38</v>
      </c>
      <c r="Q642" t="s">
        <v>1187</v>
      </c>
      <c r="R642" t="s">
        <v>40</v>
      </c>
      <c r="S642" t="s">
        <v>634</v>
      </c>
      <c r="T642" t="s">
        <v>243</v>
      </c>
      <c r="U642" t="s">
        <v>1188</v>
      </c>
      <c r="V642" t="s">
        <v>1723</v>
      </c>
      <c r="W642">
        <v>603</v>
      </c>
      <c r="X642" t="s">
        <v>636</v>
      </c>
      <c r="Y642" t="s">
        <v>1724</v>
      </c>
      <c r="Z642" t="s">
        <v>1725</v>
      </c>
      <c r="AA642">
        <v>2</v>
      </c>
      <c r="AB642" t="s">
        <v>41</v>
      </c>
      <c r="AC642" t="str">
        <f t="shared" si="107"/>
        <v>3GE</v>
      </c>
      <c r="AD642" s="3">
        <f t="shared" si="104"/>
        <v>330000</v>
      </c>
      <c r="AE642" s="3" t="str">
        <f t="shared" si="103"/>
        <v>330 K</v>
      </c>
      <c r="AF642" t="str">
        <f>SUBSTITUTE(SUBSTITUTE(P642,"±",""),"%"," %")</f>
        <v>5 %</v>
      </c>
      <c r="AG642" t="str">
        <f t="shared" si="108"/>
        <v>181.7 V</v>
      </c>
      <c r="AI642" t="str">
        <f>SUBSTITUTE(LEFT(Q642,FIND("W,",Q642)),"W"," W @ 70 C")</f>
        <v>0.1 W @ 70 C</v>
      </c>
      <c r="AJ642" t="str">
        <f>SUBSTITUTE((SUBSTITUTE(T642,"ppm/°C","")),"/ "," to ")</f>
        <v>±200</v>
      </c>
      <c r="AK642" t="str">
        <f>LEFT(V642,FIND(" ",V642)-1)</f>
        <v>0603</v>
      </c>
      <c r="AL642" t="str">
        <f>SUBSTITUTE(SUBSTITUTE(U642,"°C ~ "," to +"),"°C"," C")</f>
        <v>-55 to +155 C</v>
      </c>
      <c r="AM642" s="2" t="str">
        <f t="shared" si="105"/>
        <v>334</v>
      </c>
      <c r="AN642" t="str">
        <f>IF(AC642="1GN","Grade 1","Grade 0")</f>
        <v>Grade 0</v>
      </c>
      <c r="AO642" s="2" t="str">
        <f t="shared" si="106"/>
        <v>3303</v>
      </c>
      <c r="AQ642" t="s">
        <v>5289</v>
      </c>
      <c r="AR642" t="str">
        <f t="shared" si="109"/>
        <v>ERJ3GEYJ334V</v>
      </c>
    </row>
    <row r="643" spans="1:44" x14ac:dyDescent="0.3">
      <c r="A643" t="s">
        <v>2254</v>
      </c>
      <c r="B643" t="s">
        <v>1718</v>
      </c>
      <c r="C643" t="s">
        <v>2255</v>
      </c>
      <c r="D643" t="s">
        <v>2256</v>
      </c>
      <c r="E643" t="s">
        <v>32</v>
      </c>
      <c r="F643" t="s">
        <v>32</v>
      </c>
      <c r="G643" t="s">
        <v>2257</v>
      </c>
      <c r="H643">
        <v>0</v>
      </c>
      <c r="I643">
        <v>0.1</v>
      </c>
      <c r="J643">
        <v>0</v>
      </c>
      <c r="K643">
        <v>1</v>
      </c>
      <c r="L643" t="s">
        <v>34</v>
      </c>
      <c r="M643" t="s">
        <v>1722</v>
      </c>
      <c r="N643" t="s">
        <v>36</v>
      </c>
      <c r="O643" t="s">
        <v>583</v>
      </c>
      <c r="P643" t="s">
        <v>38</v>
      </c>
      <c r="Q643" t="s">
        <v>1187</v>
      </c>
      <c r="R643" t="s">
        <v>40</v>
      </c>
      <c r="S643" t="s">
        <v>634</v>
      </c>
      <c r="T643" t="s">
        <v>243</v>
      </c>
      <c r="U643" t="s">
        <v>1188</v>
      </c>
      <c r="V643" t="s">
        <v>1723</v>
      </c>
      <c r="W643">
        <v>603</v>
      </c>
      <c r="X643" t="s">
        <v>636</v>
      </c>
      <c r="Y643" t="s">
        <v>1724</v>
      </c>
      <c r="Z643" t="s">
        <v>1725</v>
      </c>
      <c r="AA643">
        <v>2</v>
      </c>
      <c r="AB643" t="s">
        <v>41</v>
      </c>
      <c r="AC643" t="str">
        <f t="shared" si="107"/>
        <v>3GE</v>
      </c>
      <c r="AD643" s="3">
        <f t="shared" si="104"/>
        <v>360000</v>
      </c>
      <c r="AE643" s="3" t="str">
        <f t="shared" si="103"/>
        <v>360 K</v>
      </c>
      <c r="AF643" t="str">
        <f>SUBSTITUTE(SUBSTITUTE(P643,"±",""),"%"," %")</f>
        <v>5 %</v>
      </c>
      <c r="AG643" t="str">
        <f t="shared" si="108"/>
        <v>189.7 V</v>
      </c>
      <c r="AI643" t="str">
        <f>SUBSTITUTE(LEFT(Q643,FIND("W,",Q643)),"W"," W @ 70 C")</f>
        <v>0.1 W @ 70 C</v>
      </c>
      <c r="AJ643" t="str">
        <f>SUBSTITUTE((SUBSTITUTE(T643,"ppm/°C","")),"/ "," to ")</f>
        <v>±200</v>
      </c>
      <c r="AK643" t="str">
        <f>LEFT(V643,FIND(" ",V643)-1)</f>
        <v>0603</v>
      </c>
      <c r="AL643" t="str">
        <f>SUBSTITUTE(SUBSTITUTE(U643,"°C ~ "," to +"),"°C"," C")</f>
        <v>-55 to +155 C</v>
      </c>
      <c r="AM643" s="2" t="str">
        <f t="shared" si="105"/>
        <v>364</v>
      </c>
      <c r="AN643" t="str">
        <f>IF(AC643="1GN","Grade 1","Grade 0")</f>
        <v>Grade 0</v>
      </c>
      <c r="AO643" s="2" t="str">
        <f t="shared" si="106"/>
        <v>3603</v>
      </c>
      <c r="AQ643" t="s">
        <v>5289</v>
      </c>
      <c r="AR643" t="str">
        <f t="shared" si="109"/>
        <v>ERJ3GEYJ364V</v>
      </c>
    </row>
    <row r="644" spans="1:44" x14ac:dyDescent="0.3">
      <c r="A644" t="s">
        <v>2258</v>
      </c>
      <c r="B644" t="s">
        <v>1718</v>
      </c>
      <c r="C644" t="s">
        <v>2259</v>
      </c>
      <c r="D644" t="s">
        <v>2260</v>
      </c>
      <c r="E644" t="s">
        <v>32</v>
      </c>
      <c r="F644" t="s">
        <v>32</v>
      </c>
      <c r="G644" t="s">
        <v>2261</v>
      </c>
      <c r="H644" s="1">
        <v>106925</v>
      </c>
      <c r="I644">
        <v>0.1</v>
      </c>
      <c r="J644">
        <v>0</v>
      </c>
      <c r="K644">
        <v>1</v>
      </c>
      <c r="L644" t="s">
        <v>34</v>
      </c>
      <c r="M644" t="s">
        <v>1722</v>
      </c>
      <c r="N644" t="s">
        <v>36</v>
      </c>
      <c r="O644" t="s">
        <v>587</v>
      </c>
      <c r="P644" t="s">
        <v>38</v>
      </c>
      <c r="Q644" t="s">
        <v>1187</v>
      </c>
      <c r="R644" t="s">
        <v>40</v>
      </c>
      <c r="S644" t="s">
        <v>634</v>
      </c>
      <c r="T644" t="s">
        <v>243</v>
      </c>
      <c r="U644" t="s">
        <v>1188</v>
      </c>
      <c r="V644" t="s">
        <v>1723</v>
      </c>
      <c r="W644">
        <v>603</v>
      </c>
      <c r="X644" t="s">
        <v>636</v>
      </c>
      <c r="Y644" t="s">
        <v>1724</v>
      </c>
      <c r="Z644" t="s">
        <v>1725</v>
      </c>
      <c r="AA644">
        <v>2</v>
      </c>
      <c r="AB644" t="s">
        <v>41</v>
      </c>
      <c r="AC644" t="str">
        <f t="shared" si="107"/>
        <v>3GE</v>
      </c>
      <c r="AD644" s="3">
        <f t="shared" si="104"/>
        <v>390000</v>
      </c>
      <c r="AE644" s="3" t="str">
        <f t="shared" ref="AE644:AE707" si="110">IF(AD644&gt;9999999,AD644/1000000&amp;" M",IF(AD644&gt;999999,AD644/1000000&amp;" M",IF(AD644&gt;99999,AD644/1000&amp;" K",IF(AD644&gt;9999,TEXT(AD644/1000,"0.0")&amp;" K",IF(AD644&gt;999,TEXT(AD644/1000,"0.00")&amp;" K",IF(AD644&gt;99,AD644/1&amp;" R",IF(AD644&gt;=10,TEXT(AD644,"00.0")&amp;" R",TEXT(AD644,"0.00")&amp;" R")))))))</f>
        <v>390 K</v>
      </c>
      <c r="AF644" t="str">
        <f>SUBSTITUTE(SUBSTITUTE(P644,"±",""),"%"," %")</f>
        <v>5 %</v>
      </c>
      <c r="AG644" t="str">
        <f t="shared" si="108"/>
        <v>197.5 V</v>
      </c>
      <c r="AI644" t="str">
        <f>SUBSTITUTE(LEFT(Q644,FIND("W,",Q644)),"W"," W @ 70 C")</f>
        <v>0.1 W @ 70 C</v>
      </c>
      <c r="AJ644" t="str">
        <f>SUBSTITUTE((SUBSTITUTE(T644,"ppm/°C","")),"/ "," to ")</f>
        <v>±200</v>
      </c>
      <c r="AK644" t="str">
        <f>LEFT(V644,FIND(" ",V644)-1)</f>
        <v>0603</v>
      </c>
      <c r="AL644" t="str">
        <f>SUBSTITUTE(SUBSTITUTE(U644,"°C ~ "," to +"),"°C"," C")</f>
        <v>-55 to +155 C</v>
      </c>
      <c r="AM644" s="2" t="str">
        <f t="shared" si="105"/>
        <v>394</v>
      </c>
      <c r="AN644" t="str">
        <f>IF(AC644="1GN","Grade 1","Grade 0")</f>
        <v>Grade 0</v>
      </c>
      <c r="AO644" s="2" t="str">
        <f t="shared" si="106"/>
        <v>3903</v>
      </c>
      <c r="AQ644" t="s">
        <v>5289</v>
      </c>
      <c r="AR644" t="str">
        <f t="shared" si="109"/>
        <v>ERJ3GEYJ394V</v>
      </c>
    </row>
    <row r="645" spans="1:44" x14ac:dyDescent="0.3">
      <c r="A645" t="s">
        <v>2262</v>
      </c>
      <c r="B645" t="s">
        <v>1718</v>
      </c>
      <c r="C645" t="s">
        <v>2263</v>
      </c>
      <c r="D645" t="s">
        <v>2264</v>
      </c>
      <c r="E645" t="s">
        <v>32</v>
      </c>
      <c r="F645" t="s">
        <v>32</v>
      </c>
      <c r="G645" t="s">
        <v>2265</v>
      </c>
      <c r="H645" s="1">
        <v>47675</v>
      </c>
      <c r="I645">
        <v>0.1</v>
      </c>
      <c r="J645">
        <v>0</v>
      </c>
      <c r="K645">
        <v>1</v>
      </c>
      <c r="L645" t="s">
        <v>34</v>
      </c>
      <c r="M645" t="s">
        <v>1722</v>
      </c>
      <c r="N645" t="s">
        <v>36</v>
      </c>
      <c r="O645" t="s">
        <v>591</v>
      </c>
      <c r="P645" t="s">
        <v>38</v>
      </c>
      <c r="Q645" t="s">
        <v>1187</v>
      </c>
      <c r="R645" t="s">
        <v>40</v>
      </c>
      <c r="S645" t="s">
        <v>634</v>
      </c>
      <c r="T645" t="s">
        <v>243</v>
      </c>
      <c r="U645" t="s">
        <v>1188</v>
      </c>
      <c r="V645" t="s">
        <v>1723</v>
      </c>
      <c r="W645">
        <v>603</v>
      </c>
      <c r="X645" t="s">
        <v>636</v>
      </c>
      <c r="Y645" t="s">
        <v>1724</v>
      </c>
      <c r="Z645" t="s">
        <v>1725</v>
      </c>
      <c r="AA645">
        <v>2</v>
      </c>
      <c r="AB645" t="s">
        <v>41</v>
      </c>
      <c r="AC645" t="str">
        <f t="shared" si="107"/>
        <v>3GE</v>
      </c>
      <c r="AD645" s="3">
        <f t="shared" si="104"/>
        <v>430000</v>
      </c>
      <c r="AE645" s="3" t="str">
        <f t="shared" si="110"/>
        <v>430 K</v>
      </c>
      <c r="AF645" t="str">
        <f>SUBSTITUTE(SUBSTITUTE(P645,"±",""),"%"," %")</f>
        <v>5 %</v>
      </c>
      <c r="AG645" t="str">
        <f t="shared" si="108"/>
        <v>207.4 V</v>
      </c>
      <c r="AI645" t="str">
        <f>SUBSTITUTE(LEFT(Q645,FIND("W,",Q645)),"W"," W @ 70 C")</f>
        <v>0.1 W @ 70 C</v>
      </c>
      <c r="AJ645" t="str">
        <f>SUBSTITUTE((SUBSTITUTE(T645,"ppm/°C","")),"/ "," to ")</f>
        <v>±200</v>
      </c>
      <c r="AK645" t="str">
        <f>LEFT(V645,FIND(" ",V645)-1)</f>
        <v>0603</v>
      </c>
      <c r="AL645" t="str">
        <f>SUBSTITUTE(SUBSTITUTE(U645,"°C ~ "," to +"),"°C"," C")</f>
        <v>-55 to +155 C</v>
      </c>
      <c r="AM645" s="2" t="str">
        <f t="shared" si="105"/>
        <v>434</v>
      </c>
      <c r="AN645" t="str">
        <f>IF(AC645="1GN","Grade 1","Grade 0")</f>
        <v>Grade 0</v>
      </c>
      <c r="AO645" s="2" t="str">
        <f t="shared" si="106"/>
        <v>4303</v>
      </c>
      <c r="AQ645" t="s">
        <v>5289</v>
      </c>
      <c r="AR645" t="str">
        <f t="shared" si="109"/>
        <v>ERJ3GEYJ434V</v>
      </c>
    </row>
    <row r="646" spans="1:44" x14ac:dyDescent="0.3">
      <c r="A646" t="s">
        <v>2266</v>
      </c>
      <c r="B646" t="s">
        <v>1718</v>
      </c>
      <c r="C646" t="s">
        <v>2267</v>
      </c>
      <c r="D646" t="s">
        <v>2268</v>
      </c>
      <c r="E646" t="s">
        <v>32</v>
      </c>
      <c r="F646" t="s">
        <v>32</v>
      </c>
      <c r="G646" t="s">
        <v>2269</v>
      </c>
      <c r="H646" s="1">
        <v>72072</v>
      </c>
      <c r="I646">
        <v>0.1</v>
      </c>
      <c r="J646">
        <v>0</v>
      </c>
      <c r="K646">
        <v>1</v>
      </c>
      <c r="L646" t="s">
        <v>34</v>
      </c>
      <c r="M646" t="s">
        <v>1722</v>
      </c>
      <c r="N646" t="s">
        <v>36</v>
      </c>
      <c r="O646" t="s">
        <v>595</v>
      </c>
      <c r="P646" t="s">
        <v>38</v>
      </c>
      <c r="Q646" t="s">
        <v>1187</v>
      </c>
      <c r="R646" t="s">
        <v>40</v>
      </c>
      <c r="S646" t="s">
        <v>634</v>
      </c>
      <c r="T646" t="s">
        <v>243</v>
      </c>
      <c r="U646" t="s">
        <v>1188</v>
      </c>
      <c r="V646" t="s">
        <v>1723</v>
      </c>
      <c r="W646">
        <v>603</v>
      </c>
      <c r="X646" t="s">
        <v>636</v>
      </c>
      <c r="Y646" t="s">
        <v>1724</v>
      </c>
      <c r="Z646" t="s">
        <v>1725</v>
      </c>
      <c r="AA646">
        <v>2</v>
      </c>
      <c r="AB646" t="s">
        <v>41</v>
      </c>
      <c r="AC646" t="str">
        <f t="shared" si="107"/>
        <v>3GE</v>
      </c>
      <c r="AD646" s="3">
        <f t="shared" ref="AD646:AD709" si="111">IF(IFERROR(FIND("MOhms",O646),0)&gt;0,LEFT(O646,FIND("MOhms",O646)-1)*1000000,IF(IFERROR(FIND("kOhms",O646),0)&gt;0,LEFT(O646,FIND("kOhms",O646)-1)*1000,IF(IFERROR(FIND("Ohms",O646),0)&gt;0,LEFT(O646,FIND("Ohms",O646)-1)*1,"NOT FOUND")))</f>
        <v>470000</v>
      </c>
      <c r="AE646" s="3" t="str">
        <f t="shared" si="110"/>
        <v>470 K</v>
      </c>
      <c r="AF646" t="str">
        <f>SUBSTITUTE(SUBSTITUTE(P646,"±",""),"%"," %")</f>
        <v>5 %</v>
      </c>
      <c r="AG646" t="str">
        <f t="shared" si="108"/>
        <v>216.8 V</v>
      </c>
      <c r="AI646" t="str">
        <f>SUBSTITUTE(LEFT(Q646,FIND("W,",Q646)),"W"," W @ 70 C")</f>
        <v>0.1 W @ 70 C</v>
      </c>
      <c r="AJ646" t="str">
        <f>SUBSTITUTE((SUBSTITUTE(T646,"ppm/°C","")),"/ "," to ")</f>
        <v>±200</v>
      </c>
      <c r="AK646" t="str">
        <f>LEFT(V646,FIND(" ",V646)-1)</f>
        <v>0603</v>
      </c>
      <c r="AL646" t="str">
        <f>SUBSTITUTE(SUBSTITUTE(U646,"°C ~ "," to +"),"°C"," C")</f>
        <v>-55 to +155 C</v>
      </c>
      <c r="AM646" s="2" t="str">
        <f t="shared" ref="AM646:AM709" si="112">IF(AD646&gt;9999999,AD646/1000000&amp;"6",IF(AD646&gt;999999,AD646/100000&amp;"5",IF(AD646&gt;99999,AD646/10000&amp;"4",IF(AD646&gt;9999,AD646/1000&amp;"3",IF(AD646&gt;999,AD646/100&amp;"2",IF(AD646&gt;99,AD646/10&amp;"1",IF(AD646&gt;=10,AD646/1&amp;"0",LEFT(SUBSTITUTE(TEXT(AD646,"0.000"),".","R"),3))))))))</f>
        <v>474</v>
      </c>
      <c r="AN646" t="str">
        <f>IF(AC646="1GN","Grade 1","Grade 0")</f>
        <v>Grade 0</v>
      </c>
      <c r="AO646" s="2" t="str">
        <f t="shared" ref="AO646:AO709" si="113">IF(AD646&gt;9999999,AD646/100000&amp;"5",IF(AD646&gt;999999,AD646/10000&amp;"4",IF(AD646&gt;99999,AD646/1000&amp;"3",IF(AD646&gt;9999,AD646/100&amp;"2",IF(AD646&gt;999,AD646/10&amp;"1",IF(AD646&gt;99,AD646/1&amp;"R",IF(AD646&gt;=10,AD646/1&amp;"R0",LEFT(SUBSTITUTE(TEXT(AD646,"0.000"),".","R"),4))))))))</f>
        <v>4703</v>
      </c>
      <c r="AQ646" t="s">
        <v>5289</v>
      </c>
      <c r="AR646" t="str">
        <f t="shared" si="109"/>
        <v>ERJ3GEYJ474V</v>
      </c>
    </row>
    <row r="647" spans="1:44" x14ac:dyDescent="0.3">
      <c r="A647" t="s">
        <v>2270</v>
      </c>
      <c r="B647" t="s">
        <v>1718</v>
      </c>
      <c r="C647" t="s">
        <v>2271</v>
      </c>
      <c r="D647" t="s">
        <v>2272</v>
      </c>
      <c r="E647" t="s">
        <v>32</v>
      </c>
      <c r="F647" t="s">
        <v>32</v>
      </c>
      <c r="G647" t="s">
        <v>2273</v>
      </c>
      <c r="H647" s="1">
        <v>87784</v>
      </c>
      <c r="I647">
        <v>0.1</v>
      </c>
      <c r="J647">
        <v>0</v>
      </c>
      <c r="K647">
        <v>1</v>
      </c>
      <c r="L647" t="s">
        <v>34</v>
      </c>
      <c r="M647" t="s">
        <v>1722</v>
      </c>
      <c r="N647" t="s">
        <v>36</v>
      </c>
      <c r="O647" t="s">
        <v>599</v>
      </c>
      <c r="P647" t="s">
        <v>38</v>
      </c>
      <c r="Q647" t="s">
        <v>1187</v>
      </c>
      <c r="R647" t="s">
        <v>40</v>
      </c>
      <c r="S647" t="s">
        <v>634</v>
      </c>
      <c r="T647" t="s">
        <v>243</v>
      </c>
      <c r="U647" t="s">
        <v>1188</v>
      </c>
      <c r="V647" t="s">
        <v>1723</v>
      </c>
      <c r="W647">
        <v>603</v>
      </c>
      <c r="X647" t="s">
        <v>636</v>
      </c>
      <c r="Y647" t="s">
        <v>1724</v>
      </c>
      <c r="Z647" t="s">
        <v>1725</v>
      </c>
      <c r="AA647">
        <v>2</v>
      </c>
      <c r="AB647" t="s">
        <v>41</v>
      </c>
      <c r="AC647" t="str">
        <f t="shared" si="107"/>
        <v>3GE</v>
      </c>
      <c r="AD647" s="3">
        <f t="shared" si="111"/>
        <v>510000</v>
      </c>
      <c r="AE647" s="3" t="str">
        <f t="shared" si="110"/>
        <v>510 K</v>
      </c>
      <c r="AF647" t="str">
        <f>SUBSTITUTE(SUBSTITUTE(P647,"±",""),"%"," %")</f>
        <v>5 %</v>
      </c>
      <c r="AG647" t="str">
        <f t="shared" si="108"/>
        <v>225.8 V</v>
      </c>
      <c r="AI647" t="str">
        <f>SUBSTITUTE(LEFT(Q647,FIND("W,",Q647)),"W"," W @ 70 C")</f>
        <v>0.1 W @ 70 C</v>
      </c>
      <c r="AJ647" t="str">
        <f>SUBSTITUTE((SUBSTITUTE(T647,"ppm/°C","")),"/ "," to ")</f>
        <v>±200</v>
      </c>
      <c r="AK647" t="str">
        <f>LEFT(V647,FIND(" ",V647)-1)</f>
        <v>0603</v>
      </c>
      <c r="AL647" t="str">
        <f>SUBSTITUTE(SUBSTITUTE(U647,"°C ~ "," to +"),"°C"," C")</f>
        <v>-55 to +155 C</v>
      </c>
      <c r="AM647" s="2" t="str">
        <f t="shared" si="112"/>
        <v>514</v>
      </c>
      <c r="AN647" t="str">
        <f>IF(AC647="1GN","Grade 1","Grade 0")</f>
        <v>Grade 0</v>
      </c>
      <c r="AO647" s="2" t="str">
        <f t="shared" si="113"/>
        <v>5103</v>
      </c>
      <c r="AQ647" t="s">
        <v>5289</v>
      </c>
      <c r="AR647" t="str">
        <f t="shared" si="109"/>
        <v>ERJ3GEYJ514V</v>
      </c>
    </row>
    <row r="648" spans="1:44" x14ac:dyDescent="0.3">
      <c r="A648" t="s">
        <v>2274</v>
      </c>
      <c r="B648" t="s">
        <v>1718</v>
      </c>
      <c r="C648" t="s">
        <v>2275</v>
      </c>
      <c r="D648" t="s">
        <v>2276</v>
      </c>
      <c r="E648" t="s">
        <v>32</v>
      </c>
      <c r="F648" t="s">
        <v>32</v>
      </c>
      <c r="G648" t="s">
        <v>2277</v>
      </c>
      <c r="H648" s="1">
        <v>137914</v>
      </c>
      <c r="I648">
        <v>0.1</v>
      </c>
      <c r="J648">
        <v>0</v>
      </c>
      <c r="K648">
        <v>1</v>
      </c>
      <c r="L648" t="s">
        <v>34</v>
      </c>
      <c r="M648" t="s">
        <v>1722</v>
      </c>
      <c r="N648" t="s">
        <v>36</v>
      </c>
      <c r="O648" t="s">
        <v>603</v>
      </c>
      <c r="P648" t="s">
        <v>38</v>
      </c>
      <c r="Q648" t="s">
        <v>1187</v>
      </c>
      <c r="R648" t="s">
        <v>40</v>
      </c>
      <c r="S648" t="s">
        <v>634</v>
      </c>
      <c r="T648" t="s">
        <v>243</v>
      </c>
      <c r="U648" t="s">
        <v>1188</v>
      </c>
      <c r="V648" t="s">
        <v>1723</v>
      </c>
      <c r="W648">
        <v>603</v>
      </c>
      <c r="X648" t="s">
        <v>636</v>
      </c>
      <c r="Y648" t="s">
        <v>1724</v>
      </c>
      <c r="Z648" t="s">
        <v>1725</v>
      </c>
      <c r="AA648">
        <v>2</v>
      </c>
      <c r="AB648" t="s">
        <v>41</v>
      </c>
      <c r="AC648" t="str">
        <f t="shared" si="107"/>
        <v>3GE</v>
      </c>
      <c r="AD648" s="3">
        <f t="shared" si="111"/>
        <v>560000</v>
      </c>
      <c r="AE648" s="3" t="str">
        <f t="shared" si="110"/>
        <v>560 K</v>
      </c>
      <c r="AF648" t="str">
        <f>SUBSTITUTE(SUBSTITUTE(P648,"±",""),"%"," %")</f>
        <v>5 %</v>
      </c>
      <c r="AG648" t="str">
        <f t="shared" si="108"/>
        <v>236.6 V</v>
      </c>
      <c r="AI648" t="str">
        <f>SUBSTITUTE(LEFT(Q648,FIND("W,",Q648)),"W"," W @ 70 C")</f>
        <v>0.1 W @ 70 C</v>
      </c>
      <c r="AJ648" t="str">
        <f>SUBSTITUTE((SUBSTITUTE(T648,"ppm/°C","")),"/ "," to ")</f>
        <v>±200</v>
      </c>
      <c r="AK648" t="str">
        <f>LEFT(V648,FIND(" ",V648)-1)</f>
        <v>0603</v>
      </c>
      <c r="AL648" t="str">
        <f>SUBSTITUTE(SUBSTITUTE(U648,"°C ~ "," to +"),"°C"," C")</f>
        <v>-55 to +155 C</v>
      </c>
      <c r="AM648" s="2" t="str">
        <f t="shared" si="112"/>
        <v>564</v>
      </c>
      <c r="AN648" t="str">
        <f>IF(AC648="1GN","Grade 1","Grade 0")</f>
        <v>Grade 0</v>
      </c>
      <c r="AO648" s="2" t="str">
        <f t="shared" si="113"/>
        <v>5603</v>
      </c>
      <c r="AQ648" t="s">
        <v>5289</v>
      </c>
      <c r="AR648" t="str">
        <f t="shared" si="109"/>
        <v>ERJ3GEYJ564V</v>
      </c>
    </row>
    <row r="649" spans="1:44" x14ac:dyDescent="0.3">
      <c r="A649" t="s">
        <v>2278</v>
      </c>
      <c r="B649" t="s">
        <v>1718</v>
      </c>
      <c r="C649" t="s">
        <v>2279</v>
      </c>
      <c r="D649" t="s">
        <v>2280</v>
      </c>
      <c r="E649" t="s">
        <v>32</v>
      </c>
      <c r="F649" t="s">
        <v>32</v>
      </c>
      <c r="G649" t="s">
        <v>2281</v>
      </c>
      <c r="H649">
        <v>0</v>
      </c>
      <c r="I649">
        <v>0.1</v>
      </c>
      <c r="J649">
        <v>0</v>
      </c>
      <c r="K649">
        <v>1</v>
      </c>
      <c r="L649" t="s">
        <v>34</v>
      </c>
      <c r="M649" t="s">
        <v>1722</v>
      </c>
      <c r="N649" t="s">
        <v>36</v>
      </c>
      <c r="O649" t="s">
        <v>607</v>
      </c>
      <c r="P649" t="s">
        <v>38</v>
      </c>
      <c r="Q649" t="s">
        <v>1187</v>
      </c>
      <c r="R649" t="s">
        <v>40</v>
      </c>
      <c r="S649" t="s">
        <v>634</v>
      </c>
      <c r="T649" t="s">
        <v>243</v>
      </c>
      <c r="U649" t="s">
        <v>1188</v>
      </c>
      <c r="V649" t="s">
        <v>1723</v>
      </c>
      <c r="W649">
        <v>603</v>
      </c>
      <c r="X649" t="s">
        <v>636</v>
      </c>
      <c r="Y649" t="s">
        <v>1724</v>
      </c>
      <c r="Z649" t="s">
        <v>1725</v>
      </c>
      <c r="AA649">
        <v>2</v>
      </c>
      <c r="AB649" t="s">
        <v>41</v>
      </c>
      <c r="AC649" t="str">
        <f t="shared" si="107"/>
        <v>3GE</v>
      </c>
      <c r="AD649" s="3">
        <f t="shared" si="111"/>
        <v>620000</v>
      </c>
      <c r="AE649" s="3" t="str">
        <f t="shared" si="110"/>
        <v>620 K</v>
      </c>
      <c r="AF649" t="str">
        <f>SUBSTITUTE(SUBSTITUTE(P649,"±",""),"%"," %")</f>
        <v>5 %</v>
      </c>
      <c r="AG649" t="str">
        <f t="shared" si="108"/>
        <v>249 V</v>
      </c>
      <c r="AI649" t="str">
        <f>SUBSTITUTE(LEFT(Q649,FIND("W,",Q649)),"W"," W @ 70 C")</f>
        <v>0.1 W @ 70 C</v>
      </c>
      <c r="AJ649" t="str">
        <f>SUBSTITUTE((SUBSTITUTE(T649,"ppm/°C","")),"/ "," to ")</f>
        <v>±200</v>
      </c>
      <c r="AK649" t="str">
        <f>LEFT(V649,FIND(" ",V649)-1)</f>
        <v>0603</v>
      </c>
      <c r="AL649" t="str">
        <f>SUBSTITUTE(SUBSTITUTE(U649,"°C ~ "," to +"),"°C"," C")</f>
        <v>-55 to +155 C</v>
      </c>
      <c r="AM649" s="2" t="str">
        <f t="shared" si="112"/>
        <v>624</v>
      </c>
      <c r="AN649" t="str">
        <f>IF(AC649="1GN","Grade 1","Grade 0")</f>
        <v>Grade 0</v>
      </c>
      <c r="AO649" s="2" t="str">
        <f t="shared" si="113"/>
        <v>6203</v>
      </c>
      <c r="AQ649" t="s">
        <v>5289</v>
      </c>
      <c r="AR649" t="str">
        <f t="shared" si="109"/>
        <v>ERJ3GEYJ624V</v>
      </c>
    </row>
    <row r="650" spans="1:44" x14ac:dyDescent="0.3">
      <c r="A650" t="s">
        <v>2282</v>
      </c>
      <c r="B650" t="s">
        <v>1718</v>
      </c>
      <c r="C650" t="s">
        <v>2283</v>
      </c>
      <c r="D650" t="s">
        <v>2284</v>
      </c>
      <c r="E650" t="s">
        <v>32</v>
      </c>
      <c r="F650" t="s">
        <v>32</v>
      </c>
      <c r="G650" t="s">
        <v>2285</v>
      </c>
      <c r="H650" s="1">
        <v>2744</v>
      </c>
      <c r="I650">
        <v>0.1</v>
      </c>
      <c r="J650">
        <v>0</v>
      </c>
      <c r="K650">
        <v>1</v>
      </c>
      <c r="L650" t="s">
        <v>34</v>
      </c>
      <c r="M650" t="s">
        <v>1722</v>
      </c>
      <c r="N650" t="s">
        <v>36</v>
      </c>
      <c r="O650" t="s">
        <v>611</v>
      </c>
      <c r="P650" t="s">
        <v>38</v>
      </c>
      <c r="Q650" t="s">
        <v>1187</v>
      </c>
      <c r="R650" t="s">
        <v>40</v>
      </c>
      <c r="S650" t="s">
        <v>634</v>
      </c>
      <c r="T650" t="s">
        <v>243</v>
      </c>
      <c r="U650" t="s">
        <v>1188</v>
      </c>
      <c r="V650" t="s">
        <v>1723</v>
      </c>
      <c r="W650">
        <v>603</v>
      </c>
      <c r="X650" t="s">
        <v>636</v>
      </c>
      <c r="Y650" t="s">
        <v>1724</v>
      </c>
      <c r="Z650" t="s">
        <v>1725</v>
      </c>
      <c r="AA650">
        <v>2</v>
      </c>
      <c r="AB650" t="s">
        <v>41</v>
      </c>
      <c r="AC650" t="str">
        <f t="shared" si="107"/>
        <v>3GE</v>
      </c>
      <c r="AD650" s="3">
        <f t="shared" si="111"/>
        <v>680000</v>
      </c>
      <c r="AE650" s="3" t="str">
        <f t="shared" si="110"/>
        <v>680 K</v>
      </c>
      <c r="AF650" t="str">
        <f>SUBSTITUTE(SUBSTITUTE(P650,"±",""),"%"," %")</f>
        <v>5 %</v>
      </c>
      <c r="AG650" t="str">
        <f t="shared" si="108"/>
        <v>260.8 V</v>
      </c>
      <c r="AI650" t="str">
        <f>SUBSTITUTE(LEFT(Q650,FIND("W,",Q650)),"W"," W @ 70 C")</f>
        <v>0.1 W @ 70 C</v>
      </c>
      <c r="AJ650" t="str">
        <f>SUBSTITUTE((SUBSTITUTE(T650,"ppm/°C","")),"/ "," to ")</f>
        <v>±200</v>
      </c>
      <c r="AK650" t="str">
        <f>LEFT(V650,FIND(" ",V650)-1)</f>
        <v>0603</v>
      </c>
      <c r="AL650" t="str">
        <f>SUBSTITUTE(SUBSTITUTE(U650,"°C ~ "," to +"),"°C"," C")</f>
        <v>-55 to +155 C</v>
      </c>
      <c r="AM650" s="2" t="str">
        <f t="shared" si="112"/>
        <v>684</v>
      </c>
      <c r="AN650" t="str">
        <f>IF(AC650="1GN","Grade 1","Grade 0")</f>
        <v>Grade 0</v>
      </c>
      <c r="AO650" s="2" t="str">
        <f t="shared" si="113"/>
        <v>6803</v>
      </c>
      <c r="AQ650" t="s">
        <v>5289</v>
      </c>
      <c r="AR650" t="str">
        <f t="shared" si="109"/>
        <v>ERJ3GEYJ684V</v>
      </c>
    </row>
    <row r="651" spans="1:44" x14ac:dyDescent="0.3">
      <c r="A651" t="s">
        <v>2286</v>
      </c>
      <c r="B651" t="s">
        <v>1718</v>
      </c>
      <c r="C651" t="s">
        <v>2287</v>
      </c>
      <c r="D651" t="s">
        <v>2288</v>
      </c>
      <c r="E651" t="s">
        <v>32</v>
      </c>
      <c r="F651" t="s">
        <v>32</v>
      </c>
      <c r="G651" t="s">
        <v>2289</v>
      </c>
      <c r="H651" s="1">
        <v>111129</v>
      </c>
      <c r="I651">
        <v>0.1</v>
      </c>
      <c r="J651">
        <v>0</v>
      </c>
      <c r="K651">
        <v>1</v>
      </c>
      <c r="L651" t="s">
        <v>34</v>
      </c>
      <c r="M651" t="s">
        <v>1722</v>
      </c>
      <c r="N651" t="s">
        <v>36</v>
      </c>
      <c r="O651" t="s">
        <v>615</v>
      </c>
      <c r="P651" t="s">
        <v>38</v>
      </c>
      <c r="Q651" t="s">
        <v>1187</v>
      </c>
      <c r="R651" t="s">
        <v>40</v>
      </c>
      <c r="S651" t="s">
        <v>634</v>
      </c>
      <c r="T651" t="s">
        <v>243</v>
      </c>
      <c r="U651" t="s">
        <v>1188</v>
      </c>
      <c r="V651" t="s">
        <v>1723</v>
      </c>
      <c r="W651">
        <v>603</v>
      </c>
      <c r="X651" t="s">
        <v>636</v>
      </c>
      <c r="Y651" t="s">
        <v>1724</v>
      </c>
      <c r="Z651" t="s">
        <v>1725</v>
      </c>
      <c r="AA651">
        <v>2</v>
      </c>
      <c r="AB651" t="s">
        <v>41</v>
      </c>
      <c r="AC651" t="str">
        <f t="shared" ref="AC651:AC714" si="114">MID(D651,5,3)</f>
        <v>3GE</v>
      </c>
      <c r="AD651" s="3">
        <f t="shared" si="111"/>
        <v>750000</v>
      </c>
      <c r="AE651" s="3" t="str">
        <f t="shared" si="110"/>
        <v>750 K</v>
      </c>
      <c r="AF651" t="str">
        <f>SUBSTITUTE(SUBSTITUTE(P651,"±",""),"%"," %")</f>
        <v>5 %</v>
      </c>
      <c r="AG651" t="str">
        <f t="shared" si="108"/>
        <v>273.9 V</v>
      </c>
      <c r="AI651" t="str">
        <f>SUBSTITUTE(LEFT(Q651,FIND("W,",Q651)),"W"," W @ 70 C")</f>
        <v>0.1 W @ 70 C</v>
      </c>
      <c r="AJ651" t="str">
        <f>SUBSTITUTE((SUBSTITUTE(T651,"ppm/°C","")),"/ "," to ")</f>
        <v>±200</v>
      </c>
      <c r="AK651" t="str">
        <f>LEFT(V651,FIND(" ",V651)-1)</f>
        <v>0603</v>
      </c>
      <c r="AL651" t="str">
        <f>SUBSTITUTE(SUBSTITUTE(U651,"°C ~ "," to +"),"°C"," C")</f>
        <v>-55 to +155 C</v>
      </c>
      <c r="AM651" s="2" t="str">
        <f t="shared" si="112"/>
        <v>754</v>
      </c>
      <c r="AN651" t="str">
        <f>IF(AC651="1GN","Grade 1","Grade 0")</f>
        <v>Grade 0</v>
      </c>
      <c r="AO651" s="2" t="str">
        <f t="shared" si="113"/>
        <v>7503</v>
      </c>
      <c r="AQ651" t="s">
        <v>5289</v>
      </c>
      <c r="AR651" t="str">
        <f t="shared" si="109"/>
        <v>ERJ3GEYJ754V</v>
      </c>
    </row>
    <row r="652" spans="1:44" x14ac:dyDescent="0.3">
      <c r="A652" t="s">
        <v>2290</v>
      </c>
      <c r="B652" t="s">
        <v>1718</v>
      </c>
      <c r="C652" t="s">
        <v>2291</v>
      </c>
      <c r="D652" t="s">
        <v>2292</v>
      </c>
      <c r="E652" t="s">
        <v>32</v>
      </c>
      <c r="F652" t="s">
        <v>32</v>
      </c>
      <c r="G652" t="s">
        <v>2293</v>
      </c>
      <c r="H652">
        <v>200</v>
      </c>
      <c r="I652">
        <v>0.1</v>
      </c>
      <c r="J652">
        <v>0</v>
      </c>
      <c r="K652">
        <v>1</v>
      </c>
      <c r="L652" t="s">
        <v>34</v>
      </c>
      <c r="M652" t="s">
        <v>1722</v>
      </c>
      <c r="N652" t="s">
        <v>36</v>
      </c>
      <c r="O652" t="s">
        <v>619</v>
      </c>
      <c r="P652" t="s">
        <v>38</v>
      </c>
      <c r="Q652" t="s">
        <v>1187</v>
      </c>
      <c r="R652" t="s">
        <v>40</v>
      </c>
      <c r="S652" t="s">
        <v>634</v>
      </c>
      <c r="T652" t="s">
        <v>243</v>
      </c>
      <c r="U652" t="s">
        <v>1188</v>
      </c>
      <c r="V652" t="s">
        <v>1723</v>
      </c>
      <c r="W652">
        <v>603</v>
      </c>
      <c r="X652" t="s">
        <v>636</v>
      </c>
      <c r="Y652" t="s">
        <v>1724</v>
      </c>
      <c r="Z652" t="s">
        <v>1725</v>
      </c>
      <c r="AA652">
        <v>2</v>
      </c>
      <c r="AB652" t="s">
        <v>41</v>
      </c>
      <c r="AC652" t="str">
        <f t="shared" si="114"/>
        <v>3GE</v>
      </c>
      <c r="AD652" s="3">
        <f t="shared" si="111"/>
        <v>820000</v>
      </c>
      <c r="AE652" s="3" t="str">
        <f t="shared" si="110"/>
        <v>820 K</v>
      </c>
      <c r="AF652" t="str">
        <f>SUBSTITUTE(SUBSTITUTE(P652,"±",""),"%"," %")</f>
        <v>5 %</v>
      </c>
      <c r="AG652" t="str">
        <f t="shared" si="108"/>
        <v>286.4 V</v>
      </c>
      <c r="AI652" t="str">
        <f>SUBSTITUTE(LEFT(Q652,FIND("W,",Q652)),"W"," W @ 70 C")</f>
        <v>0.1 W @ 70 C</v>
      </c>
      <c r="AJ652" t="str">
        <f>SUBSTITUTE((SUBSTITUTE(T652,"ppm/°C","")),"/ "," to ")</f>
        <v>±200</v>
      </c>
      <c r="AK652" t="str">
        <f>LEFT(V652,FIND(" ",V652)-1)</f>
        <v>0603</v>
      </c>
      <c r="AL652" t="str">
        <f>SUBSTITUTE(SUBSTITUTE(U652,"°C ~ "," to +"),"°C"," C")</f>
        <v>-55 to +155 C</v>
      </c>
      <c r="AM652" s="2" t="str">
        <f t="shared" si="112"/>
        <v>824</v>
      </c>
      <c r="AN652" t="str">
        <f>IF(AC652="1GN","Grade 1","Grade 0")</f>
        <v>Grade 0</v>
      </c>
      <c r="AO652" s="2" t="str">
        <f t="shared" si="113"/>
        <v>8203</v>
      </c>
      <c r="AQ652" t="s">
        <v>5289</v>
      </c>
      <c r="AR652" t="str">
        <f t="shared" si="109"/>
        <v>ERJ3GEYJ824V</v>
      </c>
    </row>
    <row r="653" spans="1:44" x14ac:dyDescent="0.3">
      <c r="A653" t="s">
        <v>2294</v>
      </c>
      <c r="B653" t="s">
        <v>1718</v>
      </c>
      <c r="C653" t="s">
        <v>2295</v>
      </c>
      <c r="D653" t="s">
        <v>2296</v>
      </c>
      <c r="E653" t="s">
        <v>32</v>
      </c>
      <c r="F653" t="s">
        <v>32</v>
      </c>
      <c r="G653" t="s">
        <v>2297</v>
      </c>
      <c r="H653">
        <v>110</v>
      </c>
      <c r="I653">
        <v>0.1</v>
      </c>
      <c r="J653">
        <v>0</v>
      </c>
      <c r="K653">
        <v>1</v>
      </c>
      <c r="L653" t="s">
        <v>34</v>
      </c>
      <c r="M653" t="s">
        <v>1722</v>
      </c>
      <c r="N653" t="s">
        <v>36</v>
      </c>
      <c r="O653" t="s">
        <v>623</v>
      </c>
      <c r="P653" t="s">
        <v>38</v>
      </c>
      <c r="Q653" t="s">
        <v>1187</v>
      </c>
      <c r="R653" t="s">
        <v>40</v>
      </c>
      <c r="S653" t="s">
        <v>634</v>
      </c>
      <c r="T653" t="s">
        <v>243</v>
      </c>
      <c r="U653" t="s">
        <v>1188</v>
      </c>
      <c r="V653" t="s">
        <v>1723</v>
      </c>
      <c r="W653">
        <v>603</v>
      </c>
      <c r="X653" t="s">
        <v>636</v>
      </c>
      <c r="Y653" t="s">
        <v>1724</v>
      </c>
      <c r="Z653" t="s">
        <v>1725</v>
      </c>
      <c r="AA653">
        <v>2</v>
      </c>
      <c r="AB653" t="s">
        <v>41</v>
      </c>
      <c r="AC653" t="str">
        <f t="shared" si="114"/>
        <v>3GE</v>
      </c>
      <c r="AD653" s="3">
        <f t="shared" si="111"/>
        <v>910000</v>
      </c>
      <c r="AE653" s="3" t="str">
        <f t="shared" si="110"/>
        <v>910 K</v>
      </c>
      <c r="AF653" t="str">
        <f>SUBSTITUTE(SUBSTITUTE(P653,"±",""),"%"," %")</f>
        <v>5 %</v>
      </c>
      <c r="AG653" t="str">
        <f t="shared" si="108"/>
        <v>301.7 V</v>
      </c>
      <c r="AI653" t="str">
        <f>SUBSTITUTE(LEFT(Q653,FIND("W,",Q653)),"W"," W @ 70 C")</f>
        <v>0.1 W @ 70 C</v>
      </c>
      <c r="AJ653" t="str">
        <f>SUBSTITUTE((SUBSTITUTE(T653,"ppm/°C","")),"/ "," to ")</f>
        <v>±200</v>
      </c>
      <c r="AK653" t="str">
        <f>LEFT(V653,FIND(" ",V653)-1)</f>
        <v>0603</v>
      </c>
      <c r="AL653" t="str">
        <f>SUBSTITUTE(SUBSTITUTE(U653,"°C ~ "," to +"),"°C"," C")</f>
        <v>-55 to +155 C</v>
      </c>
      <c r="AM653" s="2" t="str">
        <f t="shared" si="112"/>
        <v>914</v>
      </c>
      <c r="AN653" t="str">
        <f>IF(AC653="1GN","Grade 1","Grade 0")</f>
        <v>Grade 0</v>
      </c>
      <c r="AO653" s="2" t="str">
        <f t="shared" si="113"/>
        <v>9103</v>
      </c>
      <c r="AQ653" t="s">
        <v>5289</v>
      </c>
      <c r="AR653" t="str">
        <f t="shared" si="109"/>
        <v>ERJ3GEYJ914V</v>
      </c>
    </row>
    <row r="654" spans="1:44" x14ac:dyDescent="0.3">
      <c r="A654" t="s">
        <v>2298</v>
      </c>
      <c r="B654" t="s">
        <v>1718</v>
      </c>
      <c r="C654" t="s">
        <v>2299</v>
      </c>
      <c r="D654" t="s">
        <v>2300</v>
      </c>
      <c r="E654" t="s">
        <v>32</v>
      </c>
      <c r="F654" t="s">
        <v>32</v>
      </c>
      <c r="G654" t="s">
        <v>2301</v>
      </c>
      <c r="H654" s="1">
        <v>251424</v>
      </c>
      <c r="I654">
        <v>0.1</v>
      </c>
      <c r="J654">
        <v>0</v>
      </c>
      <c r="K654">
        <v>1</v>
      </c>
      <c r="L654" t="s">
        <v>34</v>
      </c>
      <c r="M654" t="s">
        <v>1722</v>
      </c>
      <c r="N654" t="s">
        <v>36</v>
      </c>
      <c r="O654" t="s">
        <v>627</v>
      </c>
      <c r="P654" t="s">
        <v>38</v>
      </c>
      <c r="Q654" t="s">
        <v>1187</v>
      </c>
      <c r="R654" t="s">
        <v>40</v>
      </c>
      <c r="S654" t="s">
        <v>634</v>
      </c>
      <c r="T654" t="s">
        <v>243</v>
      </c>
      <c r="U654" t="s">
        <v>1188</v>
      </c>
      <c r="V654" t="s">
        <v>1723</v>
      </c>
      <c r="W654">
        <v>603</v>
      </c>
      <c r="X654" t="s">
        <v>636</v>
      </c>
      <c r="Y654" t="s">
        <v>1724</v>
      </c>
      <c r="Z654" t="s">
        <v>1725</v>
      </c>
      <c r="AA654">
        <v>2</v>
      </c>
      <c r="AB654" t="s">
        <v>41</v>
      </c>
      <c r="AC654" t="str">
        <f t="shared" si="114"/>
        <v>3GE</v>
      </c>
      <c r="AD654" s="3">
        <f t="shared" si="111"/>
        <v>1000000</v>
      </c>
      <c r="AE654" s="3" t="str">
        <f t="shared" si="110"/>
        <v>1 M</v>
      </c>
      <c r="AF654" t="str">
        <f>SUBSTITUTE(SUBSTITUTE(P654,"±",""),"%"," %")</f>
        <v>5 %</v>
      </c>
      <c r="AG654" t="str">
        <f t="shared" si="108"/>
        <v>316.2 V</v>
      </c>
      <c r="AI654" t="str">
        <f>SUBSTITUTE(LEFT(Q654,FIND("W,",Q654)),"W"," W @ 70 C")</f>
        <v>0.1 W @ 70 C</v>
      </c>
      <c r="AJ654" t="str">
        <f>SUBSTITUTE((SUBSTITUTE(T654,"ppm/°C","")),"/ "," to ")</f>
        <v>±200</v>
      </c>
      <c r="AK654" t="str">
        <f>LEFT(V654,FIND(" ",V654)-1)</f>
        <v>0603</v>
      </c>
      <c r="AL654" t="str">
        <f>SUBSTITUTE(SUBSTITUTE(U654,"°C ~ "," to +"),"°C"," C")</f>
        <v>-55 to +155 C</v>
      </c>
      <c r="AM654" s="2" t="str">
        <f t="shared" si="112"/>
        <v>105</v>
      </c>
      <c r="AN654" t="str">
        <f>IF(AC654="1GN","Grade 1","Grade 0")</f>
        <v>Grade 0</v>
      </c>
      <c r="AO654" s="2" t="str">
        <f t="shared" si="113"/>
        <v>1004</v>
      </c>
      <c r="AQ654" t="s">
        <v>5289</v>
      </c>
      <c r="AR654" t="str">
        <f t="shared" si="109"/>
        <v>ERJ3GEYJ105V</v>
      </c>
    </row>
    <row r="655" spans="1:44" x14ac:dyDescent="0.3">
      <c r="A655" t="s">
        <v>2302</v>
      </c>
      <c r="B655" t="s">
        <v>1718</v>
      </c>
      <c r="C655" t="s">
        <v>2303</v>
      </c>
      <c r="D655" t="s">
        <v>2304</v>
      </c>
      <c r="E655" t="s">
        <v>32</v>
      </c>
      <c r="F655" t="s">
        <v>32</v>
      </c>
      <c r="G655" t="s">
        <v>2305</v>
      </c>
      <c r="H655" s="1">
        <v>3660</v>
      </c>
      <c r="I655">
        <v>0.1</v>
      </c>
      <c r="J655">
        <v>0</v>
      </c>
      <c r="K655">
        <v>1</v>
      </c>
      <c r="L655" t="s">
        <v>34</v>
      </c>
      <c r="M655" t="s">
        <v>1722</v>
      </c>
      <c r="N655" t="s">
        <v>36</v>
      </c>
      <c r="O655" t="s">
        <v>1088</v>
      </c>
      <c r="P655" t="s">
        <v>38</v>
      </c>
      <c r="Q655" t="s">
        <v>1187</v>
      </c>
      <c r="R655" t="s">
        <v>40</v>
      </c>
      <c r="S655" t="s">
        <v>634</v>
      </c>
      <c r="T655" t="s">
        <v>1089</v>
      </c>
      <c r="U655" t="s">
        <v>1188</v>
      </c>
      <c r="V655" t="s">
        <v>1723</v>
      </c>
      <c r="W655">
        <v>603</v>
      </c>
      <c r="X655" t="s">
        <v>636</v>
      </c>
      <c r="Y655" t="s">
        <v>1724</v>
      </c>
      <c r="Z655" t="s">
        <v>1725</v>
      </c>
      <c r="AA655">
        <v>2</v>
      </c>
      <c r="AB655" t="s">
        <v>41</v>
      </c>
      <c r="AC655" t="str">
        <f t="shared" si="114"/>
        <v>3GE</v>
      </c>
      <c r="AD655" s="3">
        <f t="shared" si="111"/>
        <v>1100000</v>
      </c>
      <c r="AE655" s="3" t="str">
        <f t="shared" si="110"/>
        <v>1.1 M</v>
      </c>
      <c r="AF655" t="str">
        <f>SUBSTITUTE(SUBSTITUTE(P655,"±",""),"%"," %")</f>
        <v>5 %</v>
      </c>
      <c r="AG655" t="str">
        <f t="shared" si="108"/>
        <v>331.7 V</v>
      </c>
      <c r="AI655" t="str">
        <f>SUBSTITUTE(LEFT(Q655,FIND("W,",Q655)),"W"," W @ 70 C")</f>
        <v>0.1 W @ 70 C</v>
      </c>
      <c r="AJ655" t="str">
        <f>SUBSTITUTE((SUBSTITUTE(T655,"ppm/°C","")),"/ "," to ")</f>
        <v>-400 to +150</v>
      </c>
      <c r="AK655" t="str">
        <f>LEFT(V655,FIND(" ",V655)-1)</f>
        <v>0603</v>
      </c>
      <c r="AL655" t="str">
        <f>SUBSTITUTE(SUBSTITUTE(U655,"°C ~ "," to +"),"°C"," C")</f>
        <v>-55 to +155 C</v>
      </c>
      <c r="AM655" s="2" t="str">
        <f t="shared" si="112"/>
        <v>115</v>
      </c>
      <c r="AN655" t="str">
        <f>IF(AC655="1GN","Grade 1","Grade 0")</f>
        <v>Grade 0</v>
      </c>
      <c r="AO655" s="2" t="str">
        <f t="shared" si="113"/>
        <v>1104</v>
      </c>
      <c r="AQ655" t="s">
        <v>5289</v>
      </c>
      <c r="AR655" t="str">
        <f t="shared" si="109"/>
        <v>ERJ3GEYJ115V</v>
      </c>
    </row>
    <row r="656" spans="1:44" x14ac:dyDescent="0.3">
      <c r="A656" t="s">
        <v>2306</v>
      </c>
      <c r="B656" t="s">
        <v>1718</v>
      </c>
      <c r="C656" t="s">
        <v>2307</v>
      </c>
      <c r="D656" t="s">
        <v>2308</v>
      </c>
      <c r="E656" t="s">
        <v>32</v>
      </c>
      <c r="F656" t="s">
        <v>32</v>
      </c>
      <c r="G656" t="s">
        <v>2309</v>
      </c>
      <c r="H656">
        <v>224</v>
      </c>
      <c r="I656">
        <v>0.1</v>
      </c>
      <c r="J656">
        <v>0</v>
      </c>
      <c r="K656">
        <v>1</v>
      </c>
      <c r="L656" t="s">
        <v>34</v>
      </c>
      <c r="M656" t="s">
        <v>1722</v>
      </c>
      <c r="N656" t="s">
        <v>36</v>
      </c>
      <c r="O656" t="s">
        <v>1093</v>
      </c>
      <c r="P656" t="s">
        <v>38</v>
      </c>
      <c r="Q656" t="s">
        <v>1187</v>
      </c>
      <c r="R656" t="s">
        <v>40</v>
      </c>
      <c r="S656" t="s">
        <v>634</v>
      </c>
      <c r="T656" t="s">
        <v>1089</v>
      </c>
      <c r="U656" t="s">
        <v>1188</v>
      </c>
      <c r="V656" t="s">
        <v>1723</v>
      </c>
      <c r="W656">
        <v>603</v>
      </c>
      <c r="X656" t="s">
        <v>636</v>
      </c>
      <c r="Y656" t="s">
        <v>1724</v>
      </c>
      <c r="Z656" t="s">
        <v>1725</v>
      </c>
      <c r="AA656">
        <v>2</v>
      </c>
      <c r="AB656" t="s">
        <v>41</v>
      </c>
      <c r="AC656" t="str">
        <f t="shared" si="114"/>
        <v>3GE</v>
      </c>
      <c r="AD656" s="3">
        <f t="shared" si="111"/>
        <v>1200000</v>
      </c>
      <c r="AE656" s="3" t="str">
        <f t="shared" si="110"/>
        <v>1.2 M</v>
      </c>
      <c r="AF656" t="str">
        <f>SUBSTITUTE(SUBSTITUTE(P656,"±",""),"%"," %")</f>
        <v>5 %</v>
      </c>
      <c r="AG656" t="str">
        <f t="shared" si="108"/>
        <v>346.4 V</v>
      </c>
      <c r="AI656" t="str">
        <f>SUBSTITUTE(LEFT(Q656,FIND("W,",Q656)),"W"," W @ 70 C")</f>
        <v>0.1 W @ 70 C</v>
      </c>
      <c r="AJ656" t="str">
        <f>SUBSTITUTE((SUBSTITUTE(T656,"ppm/°C","")),"/ "," to ")</f>
        <v>-400 to +150</v>
      </c>
      <c r="AK656" t="str">
        <f>LEFT(V656,FIND(" ",V656)-1)</f>
        <v>0603</v>
      </c>
      <c r="AL656" t="str">
        <f>SUBSTITUTE(SUBSTITUTE(U656,"°C ~ "," to +"),"°C"," C")</f>
        <v>-55 to +155 C</v>
      </c>
      <c r="AM656" s="2" t="str">
        <f t="shared" si="112"/>
        <v>125</v>
      </c>
      <c r="AN656" t="str">
        <f>IF(AC656="1GN","Grade 1","Grade 0")</f>
        <v>Grade 0</v>
      </c>
      <c r="AO656" s="2" t="str">
        <f t="shared" si="113"/>
        <v>1204</v>
      </c>
      <c r="AQ656" t="s">
        <v>5289</v>
      </c>
      <c r="AR656" t="str">
        <f t="shared" si="109"/>
        <v>ERJ3GEYJ125V</v>
      </c>
    </row>
    <row r="657" spans="1:44" x14ac:dyDescent="0.3">
      <c r="A657" t="s">
        <v>2310</v>
      </c>
      <c r="B657" t="s">
        <v>1718</v>
      </c>
      <c r="C657" t="s">
        <v>2311</v>
      </c>
      <c r="D657" t="s">
        <v>2312</v>
      </c>
      <c r="E657" t="s">
        <v>32</v>
      </c>
      <c r="F657" t="s">
        <v>32</v>
      </c>
      <c r="G657" t="s">
        <v>2313</v>
      </c>
      <c r="H657">
        <v>130</v>
      </c>
      <c r="I657">
        <v>0.1</v>
      </c>
      <c r="J657">
        <v>0</v>
      </c>
      <c r="K657">
        <v>1</v>
      </c>
      <c r="L657" t="s">
        <v>34</v>
      </c>
      <c r="M657" t="s">
        <v>1722</v>
      </c>
      <c r="N657" t="s">
        <v>36</v>
      </c>
      <c r="O657" t="s">
        <v>1097</v>
      </c>
      <c r="P657" t="s">
        <v>38</v>
      </c>
      <c r="Q657" t="s">
        <v>1187</v>
      </c>
      <c r="R657" t="s">
        <v>40</v>
      </c>
      <c r="S657" t="s">
        <v>634</v>
      </c>
      <c r="T657" t="s">
        <v>1089</v>
      </c>
      <c r="U657" t="s">
        <v>1188</v>
      </c>
      <c r="V657" t="s">
        <v>1723</v>
      </c>
      <c r="W657">
        <v>603</v>
      </c>
      <c r="X657" t="s">
        <v>636</v>
      </c>
      <c r="Y657" t="s">
        <v>1724</v>
      </c>
      <c r="Z657" t="s">
        <v>1725</v>
      </c>
      <c r="AA657">
        <v>2</v>
      </c>
      <c r="AB657" t="s">
        <v>41</v>
      </c>
      <c r="AC657" t="str">
        <f t="shared" si="114"/>
        <v>3GE</v>
      </c>
      <c r="AD657" s="3">
        <f t="shared" si="111"/>
        <v>1300000</v>
      </c>
      <c r="AE657" s="3" t="str">
        <f t="shared" si="110"/>
        <v>1.3 M</v>
      </c>
      <c r="AF657" t="str">
        <f>SUBSTITUTE(SUBSTITUTE(P657,"±",""),"%"," %")</f>
        <v>5 %</v>
      </c>
      <c r="AG657" t="str">
        <f t="shared" si="108"/>
        <v>360.6 V</v>
      </c>
      <c r="AI657" t="str">
        <f>SUBSTITUTE(LEFT(Q657,FIND("W,",Q657)),"W"," W @ 70 C")</f>
        <v>0.1 W @ 70 C</v>
      </c>
      <c r="AJ657" t="str">
        <f>SUBSTITUTE((SUBSTITUTE(T657,"ppm/°C","")),"/ "," to ")</f>
        <v>-400 to +150</v>
      </c>
      <c r="AK657" t="str">
        <f>LEFT(V657,FIND(" ",V657)-1)</f>
        <v>0603</v>
      </c>
      <c r="AL657" t="str">
        <f>SUBSTITUTE(SUBSTITUTE(U657,"°C ~ "," to +"),"°C"," C")</f>
        <v>-55 to +155 C</v>
      </c>
      <c r="AM657" s="2" t="str">
        <f t="shared" si="112"/>
        <v>135</v>
      </c>
      <c r="AN657" t="str">
        <f>IF(AC657="1GN","Grade 1","Grade 0")</f>
        <v>Grade 0</v>
      </c>
      <c r="AO657" s="2" t="str">
        <f t="shared" si="113"/>
        <v>1304</v>
      </c>
      <c r="AQ657" t="s">
        <v>5289</v>
      </c>
      <c r="AR657" t="str">
        <f t="shared" si="109"/>
        <v>ERJ3GEYJ135V</v>
      </c>
    </row>
    <row r="658" spans="1:44" x14ac:dyDescent="0.3">
      <c r="A658" t="s">
        <v>2314</v>
      </c>
      <c r="B658" t="s">
        <v>1718</v>
      </c>
      <c r="C658" t="s">
        <v>2315</v>
      </c>
      <c r="D658" t="s">
        <v>2316</v>
      </c>
      <c r="E658" t="s">
        <v>32</v>
      </c>
      <c r="F658" t="s">
        <v>32</v>
      </c>
      <c r="G658" t="s">
        <v>2317</v>
      </c>
      <c r="H658" s="1">
        <v>94517</v>
      </c>
      <c r="I658">
        <v>0.1</v>
      </c>
      <c r="J658">
        <v>0</v>
      </c>
      <c r="K658">
        <v>1</v>
      </c>
      <c r="L658" t="s">
        <v>34</v>
      </c>
      <c r="M658" t="s">
        <v>1722</v>
      </c>
      <c r="N658" t="s">
        <v>36</v>
      </c>
      <c r="O658" t="s">
        <v>1101</v>
      </c>
      <c r="P658" t="s">
        <v>38</v>
      </c>
      <c r="Q658" t="s">
        <v>1187</v>
      </c>
      <c r="R658" t="s">
        <v>40</v>
      </c>
      <c r="S658" t="s">
        <v>634</v>
      </c>
      <c r="T658" t="s">
        <v>1089</v>
      </c>
      <c r="U658" t="s">
        <v>1188</v>
      </c>
      <c r="V658" t="s">
        <v>1723</v>
      </c>
      <c r="W658">
        <v>603</v>
      </c>
      <c r="X658" t="s">
        <v>636</v>
      </c>
      <c r="Y658" t="s">
        <v>1724</v>
      </c>
      <c r="Z658" t="s">
        <v>1725</v>
      </c>
      <c r="AA658">
        <v>2</v>
      </c>
      <c r="AB658" t="s">
        <v>41</v>
      </c>
      <c r="AC658" t="str">
        <f t="shared" si="114"/>
        <v>3GE</v>
      </c>
      <c r="AD658" s="3">
        <f t="shared" si="111"/>
        <v>1500000</v>
      </c>
      <c r="AE658" s="3" t="str">
        <f t="shared" si="110"/>
        <v>1.5 M</v>
      </c>
      <c r="AF658" t="str">
        <f>SUBSTITUTE(SUBSTITUTE(P658,"±",""),"%"," %")</f>
        <v>5 %</v>
      </c>
      <c r="AG658" t="str">
        <f t="shared" si="108"/>
        <v>387.3 V</v>
      </c>
      <c r="AI658" t="str">
        <f>SUBSTITUTE(LEFT(Q658,FIND("W,",Q658)),"W"," W @ 70 C")</f>
        <v>0.1 W @ 70 C</v>
      </c>
      <c r="AJ658" t="str">
        <f>SUBSTITUTE((SUBSTITUTE(T658,"ppm/°C","")),"/ "," to ")</f>
        <v>-400 to +150</v>
      </c>
      <c r="AK658" t="str">
        <f>LEFT(V658,FIND(" ",V658)-1)</f>
        <v>0603</v>
      </c>
      <c r="AL658" t="str">
        <f>SUBSTITUTE(SUBSTITUTE(U658,"°C ~ "," to +"),"°C"," C")</f>
        <v>-55 to +155 C</v>
      </c>
      <c r="AM658" s="2" t="str">
        <f t="shared" si="112"/>
        <v>155</v>
      </c>
      <c r="AN658" t="str">
        <f>IF(AC658="1GN","Grade 1","Grade 0")</f>
        <v>Grade 0</v>
      </c>
      <c r="AO658" s="2" t="str">
        <f t="shared" si="113"/>
        <v>1504</v>
      </c>
      <c r="AQ658" t="s">
        <v>5289</v>
      </c>
      <c r="AR658" t="str">
        <f t="shared" si="109"/>
        <v>ERJ3GEYJ155V</v>
      </c>
    </row>
    <row r="659" spans="1:44" x14ac:dyDescent="0.3">
      <c r="A659" t="s">
        <v>2318</v>
      </c>
      <c r="B659" t="s">
        <v>1718</v>
      </c>
      <c r="C659" t="s">
        <v>2319</v>
      </c>
      <c r="D659" t="s">
        <v>2320</v>
      </c>
      <c r="E659" t="s">
        <v>32</v>
      </c>
      <c r="F659" t="s">
        <v>32</v>
      </c>
      <c r="G659" t="s">
        <v>2321</v>
      </c>
      <c r="H659" s="1">
        <v>13626</v>
      </c>
      <c r="I659">
        <v>0.1</v>
      </c>
      <c r="J659">
        <v>0</v>
      </c>
      <c r="K659">
        <v>1</v>
      </c>
      <c r="L659" t="s">
        <v>34</v>
      </c>
      <c r="M659" t="s">
        <v>1722</v>
      </c>
      <c r="N659" t="s">
        <v>36</v>
      </c>
      <c r="O659" t="s">
        <v>1105</v>
      </c>
      <c r="P659" t="s">
        <v>38</v>
      </c>
      <c r="Q659" t="s">
        <v>1187</v>
      </c>
      <c r="R659" t="s">
        <v>40</v>
      </c>
      <c r="S659" t="s">
        <v>634</v>
      </c>
      <c r="T659" t="s">
        <v>1089</v>
      </c>
      <c r="U659" t="s">
        <v>1188</v>
      </c>
      <c r="V659" t="s">
        <v>1723</v>
      </c>
      <c r="W659">
        <v>603</v>
      </c>
      <c r="X659" t="s">
        <v>636</v>
      </c>
      <c r="Y659" t="s">
        <v>1724</v>
      </c>
      <c r="Z659" t="s">
        <v>1725</v>
      </c>
      <c r="AA659">
        <v>2</v>
      </c>
      <c r="AB659" t="s">
        <v>41</v>
      </c>
      <c r="AC659" t="str">
        <f t="shared" si="114"/>
        <v>3GE</v>
      </c>
      <c r="AD659" s="3">
        <f t="shared" si="111"/>
        <v>1600000</v>
      </c>
      <c r="AE659" s="3" t="str">
        <f t="shared" si="110"/>
        <v>1.6 M</v>
      </c>
      <c r="AF659" t="str">
        <f>SUBSTITUTE(SUBSTITUTE(P659,"±",""),"%"," %")</f>
        <v>5 %</v>
      </c>
      <c r="AG659" t="str">
        <f t="shared" si="108"/>
        <v>400 V</v>
      </c>
      <c r="AI659" t="str">
        <f>SUBSTITUTE(LEFT(Q659,FIND("W,",Q659)),"W"," W @ 70 C")</f>
        <v>0.1 W @ 70 C</v>
      </c>
      <c r="AJ659" t="str">
        <f>SUBSTITUTE((SUBSTITUTE(T659,"ppm/°C","")),"/ "," to ")</f>
        <v>-400 to +150</v>
      </c>
      <c r="AK659" t="str">
        <f>LEFT(V659,FIND(" ",V659)-1)</f>
        <v>0603</v>
      </c>
      <c r="AL659" t="str">
        <f>SUBSTITUTE(SUBSTITUTE(U659,"°C ~ "," to +"),"°C"," C")</f>
        <v>-55 to +155 C</v>
      </c>
      <c r="AM659" s="2" t="str">
        <f t="shared" si="112"/>
        <v>165</v>
      </c>
      <c r="AN659" t="str">
        <f>IF(AC659="1GN","Grade 1","Grade 0")</f>
        <v>Grade 0</v>
      </c>
      <c r="AO659" s="2" t="str">
        <f t="shared" si="113"/>
        <v>1604</v>
      </c>
      <c r="AQ659" t="s">
        <v>5289</v>
      </c>
      <c r="AR659" t="str">
        <f t="shared" si="109"/>
        <v>ERJ3GEYJ165V</v>
      </c>
    </row>
    <row r="660" spans="1:44" x14ac:dyDescent="0.3">
      <c r="A660" t="s">
        <v>2322</v>
      </c>
      <c r="B660" t="s">
        <v>1718</v>
      </c>
      <c r="C660" t="s">
        <v>2323</v>
      </c>
      <c r="D660" t="s">
        <v>2324</v>
      </c>
      <c r="E660" t="s">
        <v>32</v>
      </c>
      <c r="F660" t="s">
        <v>32</v>
      </c>
      <c r="G660" t="s">
        <v>2325</v>
      </c>
      <c r="H660" s="1">
        <v>55029</v>
      </c>
      <c r="I660">
        <v>0.1</v>
      </c>
      <c r="J660">
        <v>0</v>
      </c>
      <c r="K660">
        <v>1</v>
      </c>
      <c r="L660" t="s">
        <v>34</v>
      </c>
      <c r="M660" t="s">
        <v>1722</v>
      </c>
      <c r="N660" t="s">
        <v>36</v>
      </c>
      <c r="O660" t="s">
        <v>1109</v>
      </c>
      <c r="P660" t="s">
        <v>38</v>
      </c>
      <c r="Q660" t="s">
        <v>1187</v>
      </c>
      <c r="R660" t="s">
        <v>40</v>
      </c>
      <c r="S660" t="s">
        <v>634</v>
      </c>
      <c r="T660" t="s">
        <v>1089</v>
      </c>
      <c r="U660" t="s">
        <v>1188</v>
      </c>
      <c r="V660" t="s">
        <v>1723</v>
      </c>
      <c r="W660">
        <v>603</v>
      </c>
      <c r="X660" t="s">
        <v>636</v>
      </c>
      <c r="Y660" t="s">
        <v>1724</v>
      </c>
      <c r="Z660" t="s">
        <v>1725</v>
      </c>
      <c r="AA660">
        <v>2</v>
      </c>
      <c r="AB660" t="s">
        <v>41</v>
      </c>
      <c r="AC660" t="str">
        <f t="shared" si="114"/>
        <v>3GE</v>
      </c>
      <c r="AD660" s="3">
        <f t="shared" si="111"/>
        <v>1800000</v>
      </c>
      <c r="AE660" s="3" t="str">
        <f t="shared" si="110"/>
        <v>1.8 M</v>
      </c>
      <c r="AF660" t="str">
        <f>SUBSTITUTE(SUBSTITUTE(P660,"±",""),"%"," %")</f>
        <v>5 %</v>
      </c>
      <c r="AG660" t="str">
        <f t="shared" si="108"/>
        <v>424.3 V</v>
      </c>
      <c r="AI660" t="str">
        <f>SUBSTITUTE(LEFT(Q660,FIND("W,",Q660)),"W"," W @ 70 C")</f>
        <v>0.1 W @ 70 C</v>
      </c>
      <c r="AJ660" t="str">
        <f>SUBSTITUTE((SUBSTITUTE(T660,"ppm/°C","")),"/ "," to ")</f>
        <v>-400 to +150</v>
      </c>
      <c r="AK660" t="str">
        <f>LEFT(V660,FIND(" ",V660)-1)</f>
        <v>0603</v>
      </c>
      <c r="AL660" t="str">
        <f>SUBSTITUTE(SUBSTITUTE(U660,"°C ~ "," to +"),"°C"," C")</f>
        <v>-55 to +155 C</v>
      </c>
      <c r="AM660" s="2" t="str">
        <f t="shared" si="112"/>
        <v>185</v>
      </c>
      <c r="AN660" t="str">
        <f>IF(AC660="1GN","Grade 1","Grade 0")</f>
        <v>Grade 0</v>
      </c>
      <c r="AO660" s="2" t="str">
        <f t="shared" si="113"/>
        <v>1804</v>
      </c>
      <c r="AQ660" t="s">
        <v>5289</v>
      </c>
      <c r="AR660" t="str">
        <f t="shared" si="109"/>
        <v>ERJ3GEYJ185V</v>
      </c>
    </row>
    <row r="661" spans="1:44" x14ac:dyDescent="0.3">
      <c r="A661" t="s">
        <v>2326</v>
      </c>
      <c r="B661" t="s">
        <v>1718</v>
      </c>
      <c r="C661" t="s">
        <v>2327</v>
      </c>
      <c r="D661" t="s">
        <v>2328</v>
      </c>
      <c r="E661" t="s">
        <v>32</v>
      </c>
      <c r="F661" t="s">
        <v>32</v>
      </c>
      <c r="G661" t="s">
        <v>2329</v>
      </c>
      <c r="H661" s="1">
        <v>251054</v>
      </c>
      <c r="I661">
        <v>0.1</v>
      </c>
      <c r="J661">
        <v>0</v>
      </c>
      <c r="K661">
        <v>1</v>
      </c>
      <c r="L661" t="s">
        <v>34</v>
      </c>
      <c r="M661" t="s">
        <v>1722</v>
      </c>
      <c r="N661" t="s">
        <v>36</v>
      </c>
      <c r="O661" t="s">
        <v>1113</v>
      </c>
      <c r="P661" t="s">
        <v>38</v>
      </c>
      <c r="Q661" t="s">
        <v>1187</v>
      </c>
      <c r="R661" t="s">
        <v>40</v>
      </c>
      <c r="S661" t="s">
        <v>634</v>
      </c>
      <c r="T661" t="s">
        <v>1089</v>
      </c>
      <c r="U661" t="s">
        <v>1188</v>
      </c>
      <c r="V661" t="s">
        <v>1723</v>
      </c>
      <c r="W661">
        <v>603</v>
      </c>
      <c r="X661" t="s">
        <v>636</v>
      </c>
      <c r="Y661" t="s">
        <v>1724</v>
      </c>
      <c r="Z661" t="s">
        <v>1725</v>
      </c>
      <c r="AA661">
        <v>2</v>
      </c>
      <c r="AB661" t="s">
        <v>41</v>
      </c>
      <c r="AC661" t="str">
        <f t="shared" si="114"/>
        <v>3GE</v>
      </c>
      <c r="AD661" s="3">
        <f t="shared" si="111"/>
        <v>2000000</v>
      </c>
      <c r="AE661" s="3" t="str">
        <f t="shared" si="110"/>
        <v>2 M</v>
      </c>
      <c r="AF661" t="str">
        <f>SUBSTITUTE(SUBSTITUTE(P661,"±",""),"%"," %")</f>
        <v>5 %</v>
      </c>
      <c r="AG661" t="str">
        <f t="shared" si="108"/>
        <v>447.2 V</v>
      </c>
      <c r="AI661" t="str">
        <f>SUBSTITUTE(LEFT(Q661,FIND("W,",Q661)),"W"," W @ 70 C")</f>
        <v>0.1 W @ 70 C</v>
      </c>
      <c r="AJ661" t="str">
        <f>SUBSTITUTE((SUBSTITUTE(T661,"ppm/°C","")),"/ "," to ")</f>
        <v>-400 to +150</v>
      </c>
      <c r="AK661" t="str">
        <f>LEFT(V661,FIND(" ",V661)-1)</f>
        <v>0603</v>
      </c>
      <c r="AL661" t="str">
        <f>SUBSTITUTE(SUBSTITUTE(U661,"°C ~ "," to +"),"°C"," C")</f>
        <v>-55 to +155 C</v>
      </c>
      <c r="AM661" s="2" t="str">
        <f t="shared" si="112"/>
        <v>205</v>
      </c>
      <c r="AN661" t="str">
        <f>IF(AC661="1GN","Grade 1","Grade 0")</f>
        <v>Grade 0</v>
      </c>
      <c r="AO661" s="2" t="str">
        <f t="shared" si="113"/>
        <v>2004</v>
      </c>
      <c r="AQ661" t="s">
        <v>5289</v>
      </c>
      <c r="AR661" t="str">
        <f t="shared" si="109"/>
        <v>ERJ3GEYJ205V</v>
      </c>
    </row>
    <row r="662" spans="1:44" x14ac:dyDescent="0.3">
      <c r="A662" t="s">
        <v>2330</v>
      </c>
      <c r="B662" t="s">
        <v>1718</v>
      </c>
      <c r="C662" t="s">
        <v>2331</v>
      </c>
      <c r="D662" t="s">
        <v>2332</v>
      </c>
      <c r="E662" t="s">
        <v>32</v>
      </c>
      <c r="F662" t="s">
        <v>32</v>
      </c>
      <c r="G662" t="s">
        <v>2333</v>
      </c>
      <c r="H662" s="1">
        <v>61845</v>
      </c>
      <c r="I662">
        <v>0.1</v>
      </c>
      <c r="J662">
        <v>0</v>
      </c>
      <c r="K662">
        <v>1</v>
      </c>
      <c r="L662" t="s">
        <v>34</v>
      </c>
      <c r="M662" t="s">
        <v>1722</v>
      </c>
      <c r="N662" t="s">
        <v>36</v>
      </c>
      <c r="O662" t="s">
        <v>1117</v>
      </c>
      <c r="P662" t="s">
        <v>38</v>
      </c>
      <c r="Q662" t="s">
        <v>1187</v>
      </c>
      <c r="R662" t="s">
        <v>40</v>
      </c>
      <c r="S662" t="s">
        <v>634</v>
      </c>
      <c r="T662" t="s">
        <v>1089</v>
      </c>
      <c r="U662" t="s">
        <v>1188</v>
      </c>
      <c r="V662" t="s">
        <v>1723</v>
      </c>
      <c r="W662">
        <v>603</v>
      </c>
      <c r="X662" t="s">
        <v>636</v>
      </c>
      <c r="Y662" t="s">
        <v>1724</v>
      </c>
      <c r="Z662" t="s">
        <v>1725</v>
      </c>
      <c r="AA662">
        <v>2</v>
      </c>
      <c r="AB662" t="s">
        <v>41</v>
      </c>
      <c r="AC662" t="str">
        <f t="shared" si="114"/>
        <v>3GE</v>
      </c>
      <c r="AD662" s="3">
        <f t="shared" si="111"/>
        <v>2200000</v>
      </c>
      <c r="AE662" s="3" t="str">
        <f t="shared" si="110"/>
        <v>2.2 M</v>
      </c>
      <c r="AF662" t="str">
        <f>SUBSTITUTE(SUBSTITUTE(P662,"±",""),"%"," %")</f>
        <v>5 %</v>
      </c>
      <c r="AG662" t="str">
        <f t="shared" si="108"/>
        <v>469 V</v>
      </c>
      <c r="AI662" t="str">
        <f>SUBSTITUTE(LEFT(Q662,FIND("W,",Q662)),"W"," W @ 70 C")</f>
        <v>0.1 W @ 70 C</v>
      </c>
      <c r="AJ662" t="str">
        <f>SUBSTITUTE((SUBSTITUTE(T662,"ppm/°C","")),"/ "," to ")</f>
        <v>-400 to +150</v>
      </c>
      <c r="AK662" t="str">
        <f>LEFT(V662,FIND(" ",V662)-1)</f>
        <v>0603</v>
      </c>
      <c r="AL662" t="str">
        <f>SUBSTITUTE(SUBSTITUTE(U662,"°C ~ "," to +"),"°C"," C")</f>
        <v>-55 to +155 C</v>
      </c>
      <c r="AM662" s="2" t="str">
        <f t="shared" si="112"/>
        <v>225</v>
      </c>
      <c r="AN662" t="str">
        <f>IF(AC662="1GN","Grade 1","Grade 0")</f>
        <v>Grade 0</v>
      </c>
      <c r="AO662" s="2" t="str">
        <f t="shared" si="113"/>
        <v>2204</v>
      </c>
      <c r="AQ662" t="s">
        <v>5289</v>
      </c>
      <c r="AR662" t="str">
        <f t="shared" si="109"/>
        <v>ERJ3GEYJ225V</v>
      </c>
    </row>
    <row r="663" spans="1:44" x14ac:dyDescent="0.3">
      <c r="A663" t="s">
        <v>2334</v>
      </c>
      <c r="B663" t="s">
        <v>1718</v>
      </c>
      <c r="C663" t="s">
        <v>2335</v>
      </c>
      <c r="D663" t="s">
        <v>2336</v>
      </c>
      <c r="E663" t="s">
        <v>32</v>
      </c>
      <c r="F663" t="s">
        <v>32</v>
      </c>
      <c r="G663" t="s">
        <v>2337</v>
      </c>
      <c r="H663" s="1">
        <v>73165</v>
      </c>
      <c r="I663">
        <v>0.1</v>
      </c>
      <c r="J663">
        <v>0</v>
      </c>
      <c r="K663">
        <v>1</v>
      </c>
      <c r="L663" t="s">
        <v>34</v>
      </c>
      <c r="M663" t="s">
        <v>1722</v>
      </c>
      <c r="N663" t="s">
        <v>36</v>
      </c>
      <c r="O663" t="s">
        <v>1121</v>
      </c>
      <c r="P663" t="s">
        <v>38</v>
      </c>
      <c r="Q663" t="s">
        <v>1187</v>
      </c>
      <c r="R663" t="s">
        <v>40</v>
      </c>
      <c r="S663" t="s">
        <v>634</v>
      </c>
      <c r="T663" t="s">
        <v>1089</v>
      </c>
      <c r="U663" t="s">
        <v>1188</v>
      </c>
      <c r="V663" t="s">
        <v>1723</v>
      </c>
      <c r="W663">
        <v>603</v>
      </c>
      <c r="X663" t="s">
        <v>636</v>
      </c>
      <c r="Y663" t="s">
        <v>1724</v>
      </c>
      <c r="Z663" t="s">
        <v>1725</v>
      </c>
      <c r="AA663">
        <v>2</v>
      </c>
      <c r="AB663" t="s">
        <v>41</v>
      </c>
      <c r="AC663" t="str">
        <f t="shared" si="114"/>
        <v>3GE</v>
      </c>
      <c r="AD663" s="3">
        <f t="shared" si="111"/>
        <v>2400000</v>
      </c>
      <c r="AE663" s="3" t="str">
        <f t="shared" si="110"/>
        <v>2.4 M</v>
      </c>
      <c r="AF663" t="str">
        <f>SUBSTITUTE(SUBSTITUTE(P663,"±",""),"%"," %")</f>
        <v>5 %</v>
      </c>
      <c r="AG663" t="str">
        <f t="shared" si="108"/>
        <v>489.9 V</v>
      </c>
      <c r="AI663" t="str">
        <f>SUBSTITUTE(LEFT(Q663,FIND("W,",Q663)),"W"," W @ 70 C")</f>
        <v>0.1 W @ 70 C</v>
      </c>
      <c r="AJ663" t="str">
        <f>SUBSTITUTE((SUBSTITUTE(T663,"ppm/°C","")),"/ "," to ")</f>
        <v>-400 to +150</v>
      </c>
      <c r="AK663" t="str">
        <f>LEFT(V663,FIND(" ",V663)-1)</f>
        <v>0603</v>
      </c>
      <c r="AL663" t="str">
        <f>SUBSTITUTE(SUBSTITUTE(U663,"°C ~ "," to +"),"°C"," C")</f>
        <v>-55 to +155 C</v>
      </c>
      <c r="AM663" s="2" t="str">
        <f t="shared" si="112"/>
        <v>245</v>
      </c>
      <c r="AN663" t="str">
        <f>IF(AC663="1GN","Grade 1","Grade 0")</f>
        <v>Grade 0</v>
      </c>
      <c r="AO663" s="2" t="str">
        <f t="shared" si="113"/>
        <v>2404</v>
      </c>
      <c r="AQ663" t="s">
        <v>5289</v>
      </c>
      <c r="AR663" t="str">
        <f t="shared" si="109"/>
        <v>ERJ3GEYJ245V</v>
      </c>
    </row>
    <row r="664" spans="1:44" x14ac:dyDescent="0.3">
      <c r="A664" t="s">
        <v>2338</v>
      </c>
      <c r="B664" t="s">
        <v>1718</v>
      </c>
      <c r="C664" t="s">
        <v>2339</v>
      </c>
      <c r="D664" t="s">
        <v>2340</v>
      </c>
      <c r="E664" t="s">
        <v>32</v>
      </c>
      <c r="F664" t="s">
        <v>32</v>
      </c>
      <c r="G664" t="s">
        <v>2341</v>
      </c>
      <c r="H664" s="1">
        <v>1485</v>
      </c>
      <c r="I664">
        <v>0.1</v>
      </c>
      <c r="J664">
        <v>0</v>
      </c>
      <c r="K664">
        <v>1</v>
      </c>
      <c r="L664" t="s">
        <v>34</v>
      </c>
      <c r="M664" t="s">
        <v>1722</v>
      </c>
      <c r="N664" t="s">
        <v>36</v>
      </c>
      <c r="O664" t="s">
        <v>1125</v>
      </c>
      <c r="P664" t="s">
        <v>38</v>
      </c>
      <c r="Q664" t="s">
        <v>1187</v>
      </c>
      <c r="R664" t="s">
        <v>40</v>
      </c>
      <c r="S664" t="s">
        <v>634</v>
      </c>
      <c r="T664" t="s">
        <v>1089</v>
      </c>
      <c r="U664" t="s">
        <v>1188</v>
      </c>
      <c r="V664" t="s">
        <v>1723</v>
      </c>
      <c r="W664">
        <v>603</v>
      </c>
      <c r="X664" t="s">
        <v>636</v>
      </c>
      <c r="Y664" t="s">
        <v>1724</v>
      </c>
      <c r="Z664" t="s">
        <v>1725</v>
      </c>
      <c r="AA664">
        <v>2</v>
      </c>
      <c r="AB664" t="s">
        <v>41</v>
      </c>
      <c r="AC664" t="str">
        <f t="shared" si="114"/>
        <v>3GE</v>
      </c>
      <c r="AD664" s="3">
        <f t="shared" si="111"/>
        <v>2700000</v>
      </c>
      <c r="AE664" s="3" t="str">
        <f t="shared" si="110"/>
        <v>2.7 M</v>
      </c>
      <c r="AF664" t="str">
        <f>SUBSTITUTE(SUBSTITUTE(P664,"±",""),"%"," %")</f>
        <v>5 %</v>
      </c>
      <c r="AG664" t="str">
        <f t="shared" si="108"/>
        <v>519.6 V</v>
      </c>
      <c r="AI664" t="str">
        <f>SUBSTITUTE(LEFT(Q664,FIND("W,",Q664)),"W"," W @ 70 C")</f>
        <v>0.1 W @ 70 C</v>
      </c>
      <c r="AJ664" t="str">
        <f>SUBSTITUTE((SUBSTITUTE(T664,"ppm/°C","")),"/ "," to ")</f>
        <v>-400 to +150</v>
      </c>
      <c r="AK664" t="str">
        <f>LEFT(V664,FIND(" ",V664)-1)</f>
        <v>0603</v>
      </c>
      <c r="AL664" t="str">
        <f>SUBSTITUTE(SUBSTITUTE(U664,"°C ~ "," to +"),"°C"," C")</f>
        <v>-55 to +155 C</v>
      </c>
      <c r="AM664" s="2" t="str">
        <f t="shared" si="112"/>
        <v>275</v>
      </c>
      <c r="AN664" t="str">
        <f>IF(AC664="1GN","Grade 1","Grade 0")</f>
        <v>Grade 0</v>
      </c>
      <c r="AO664" s="2" t="str">
        <f t="shared" si="113"/>
        <v>2704</v>
      </c>
      <c r="AQ664" t="s">
        <v>5289</v>
      </c>
      <c r="AR664" t="str">
        <f t="shared" si="109"/>
        <v>ERJ3GEYJ275V</v>
      </c>
    </row>
    <row r="665" spans="1:44" x14ac:dyDescent="0.3">
      <c r="A665" t="s">
        <v>2342</v>
      </c>
      <c r="B665" t="s">
        <v>1718</v>
      </c>
      <c r="C665" t="s">
        <v>2343</v>
      </c>
      <c r="D665" t="s">
        <v>2344</v>
      </c>
      <c r="E665" t="s">
        <v>32</v>
      </c>
      <c r="F665" t="s">
        <v>32</v>
      </c>
      <c r="G665" t="s">
        <v>2345</v>
      </c>
      <c r="H665" s="1">
        <v>68066</v>
      </c>
      <c r="I665">
        <v>0.1</v>
      </c>
      <c r="J665">
        <v>0</v>
      </c>
      <c r="K665">
        <v>1</v>
      </c>
      <c r="L665" t="s">
        <v>34</v>
      </c>
      <c r="M665" t="s">
        <v>1722</v>
      </c>
      <c r="N665" t="s">
        <v>36</v>
      </c>
      <c r="O665" t="s">
        <v>1129</v>
      </c>
      <c r="P665" t="s">
        <v>38</v>
      </c>
      <c r="Q665" t="s">
        <v>1187</v>
      </c>
      <c r="R665" t="s">
        <v>40</v>
      </c>
      <c r="S665" t="s">
        <v>634</v>
      </c>
      <c r="T665" t="s">
        <v>1089</v>
      </c>
      <c r="U665" t="s">
        <v>1188</v>
      </c>
      <c r="V665" t="s">
        <v>1723</v>
      </c>
      <c r="W665">
        <v>603</v>
      </c>
      <c r="X665" t="s">
        <v>636</v>
      </c>
      <c r="Y665" t="s">
        <v>1724</v>
      </c>
      <c r="Z665" t="s">
        <v>1725</v>
      </c>
      <c r="AA665">
        <v>2</v>
      </c>
      <c r="AB665" t="s">
        <v>41</v>
      </c>
      <c r="AC665" t="str">
        <f t="shared" si="114"/>
        <v>3GE</v>
      </c>
      <c r="AD665" s="3">
        <f t="shared" si="111"/>
        <v>3000000</v>
      </c>
      <c r="AE665" s="3" t="str">
        <f t="shared" si="110"/>
        <v>3 M</v>
      </c>
      <c r="AF665" t="str">
        <f>SUBSTITUTE(SUBSTITUTE(P665,"±",""),"%"," %")</f>
        <v>5 %</v>
      </c>
      <c r="AG665" t="str">
        <f t="shared" ref="AG665:AG728" si="115">ROUND(MIN(SQRT(AD665*VALUE(LEFT(AI665,FIND("W",AI665)-2))),AP665),1)&amp;" V"</f>
        <v>547.7 V</v>
      </c>
      <c r="AI665" t="str">
        <f>SUBSTITUTE(LEFT(Q665,FIND("W,",Q665)),"W"," W @ 70 C")</f>
        <v>0.1 W @ 70 C</v>
      </c>
      <c r="AJ665" t="str">
        <f>SUBSTITUTE((SUBSTITUTE(T665,"ppm/°C","")),"/ "," to ")</f>
        <v>-400 to +150</v>
      </c>
      <c r="AK665" t="str">
        <f>LEFT(V665,FIND(" ",V665)-1)</f>
        <v>0603</v>
      </c>
      <c r="AL665" t="str">
        <f>SUBSTITUTE(SUBSTITUTE(U665,"°C ~ "," to +"),"°C"," C")</f>
        <v>-55 to +155 C</v>
      </c>
      <c r="AM665" s="2" t="str">
        <f t="shared" si="112"/>
        <v>305</v>
      </c>
      <c r="AN665" t="str">
        <f>IF(AC665="1GN","Grade 1","Grade 0")</f>
        <v>Grade 0</v>
      </c>
      <c r="AO665" s="2" t="str">
        <f t="shared" si="113"/>
        <v>3004</v>
      </c>
      <c r="AQ665" t="s">
        <v>5289</v>
      </c>
      <c r="AR665" t="str">
        <f t="shared" ref="AR665:AR728" si="116">SUBSTITUTE(D665,"-","")</f>
        <v>ERJ3GEYJ305V</v>
      </c>
    </row>
    <row r="666" spans="1:44" x14ac:dyDescent="0.3">
      <c r="A666" t="s">
        <v>2346</v>
      </c>
      <c r="B666" t="s">
        <v>1718</v>
      </c>
      <c r="C666" t="s">
        <v>2347</v>
      </c>
      <c r="D666" t="s">
        <v>2348</v>
      </c>
      <c r="E666" t="s">
        <v>32</v>
      </c>
      <c r="F666" t="s">
        <v>32</v>
      </c>
      <c r="G666" t="s">
        <v>2349</v>
      </c>
      <c r="H666" s="1">
        <v>73626</v>
      </c>
      <c r="I666">
        <v>0.1</v>
      </c>
      <c r="J666">
        <v>0</v>
      </c>
      <c r="K666">
        <v>1</v>
      </c>
      <c r="L666" t="s">
        <v>34</v>
      </c>
      <c r="M666" t="s">
        <v>1722</v>
      </c>
      <c r="N666" t="s">
        <v>36</v>
      </c>
      <c r="O666" t="s">
        <v>1133</v>
      </c>
      <c r="P666" t="s">
        <v>38</v>
      </c>
      <c r="Q666" t="s">
        <v>1187</v>
      </c>
      <c r="R666" t="s">
        <v>40</v>
      </c>
      <c r="S666" t="s">
        <v>634</v>
      </c>
      <c r="T666" t="s">
        <v>1089</v>
      </c>
      <c r="U666" t="s">
        <v>1188</v>
      </c>
      <c r="V666" t="s">
        <v>1723</v>
      </c>
      <c r="W666">
        <v>603</v>
      </c>
      <c r="X666" t="s">
        <v>636</v>
      </c>
      <c r="Y666" t="s">
        <v>1724</v>
      </c>
      <c r="Z666" t="s">
        <v>1725</v>
      </c>
      <c r="AA666">
        <v>2</v>
      </c>
      <c r="AB666" t="s">
        <v>41</v>
      </c>
      <c r="AC666" t="str">
        <f t="shared" si="114"/>
        <v>3GE</v>
      </c>
      <c r="AD666" s="3">
        <f t="shared" si="111"/>
        <v>3300000</v>
      </c>
      <c r="AE666" s="3" t="str">
        <f t="shared" si="110"/>
        <v>3.3 M</v>
      </c>
      <c r="AF666" t="str">
        <f>SUBSTITUTE(SUBSTITUTE(P666,"±",""),"%"," %")</f>
        <v>5 %</v>
      </c>
      <c r="AG666" t="str">
        <f t="shared" si="115"/>
        <v>574.5 V</v>
      </c>
      <c r="AI666" t="str">
        <f>SUBSTITUTE(LEFT(Q666,FIND("W,",Q666)),"W"," W @ 70 C")</f>
        <v>0.1 W @ 70 C</v>
      </c>
      <c r="AJ666" t="str">
        <f>SUBSTITUTE((SUBSTITUTE(T666,"ppm/°C","")),"/ "," to ")</f>
        <v>-400 to +150</v>
      </c>
      <c r="AK666" t="str">
        <f>LEFT(V666,FIND(" ",V666)-1)</f>
        <v>0603</v>
      </c>
      <c r="AL666" t="str">
        <f>SUBSTITUTE(SUBSTITUTE(U666,"°C ~ "," to +"),"°C"," C")</f>
        <v>-55 to +155 C</v>
      </c>
      <c r="AM666" s="2" t="str">
        <f t="shared" si="112"/>
        <v>335</v>
      </c>
      <c r="AN666" t="str">
        <f>IF(AC666="1GN","Grade 1","Grade 0")</f>
        <v>Grade 0</v>
      </c>
      <c r="AO666" s="2" t="str">
        <f t="shared" si="113"/>
        <v>3304</v>
      </c>
      <c r="AQ666" t="s">
        <v>5289</v>
      </c>
      <c r="AR666" t="str">
        <f t="shared" si="116"/>
        <v>ERJ3GEYJ335V</v>
      </c>
    </row>
    <row r="667" spans="1:44" x14ac:dyDescent="0.3">
      <c r="A667" t="s">
        <v>2350</v>
      </c>
      <c r="B667" t="s">
        <v>1718</v>
      </c>
      <c r="C667" t="s">
        <v>2351</v>
      </c>
      <c r="D667" t="s">
        <v>2352</v>
      </c>
      <c r="E667" t="s">
        <v>32</v>
      </c>
      <c r="F667" t="s">
        <v>32</v>
      </c>
      <c r="G667" t="s">
        <v>2353</v>
      </c>
      <c r="H667" s="1">
        <v>2991</v>
      </c>
      <c r="I667">
        <v>0.1</v>
      </c>
      <c r="J667">
        <v>0</v>
      </c>
      <c r="K667">
        <v>1</v>
      </c>
      <c r="L667" t="s">
        <v>34</v>
      </c>
      <c r="M667" t="s">
        <v>1722</v>
      </c>
      <c r="N667" t="s">
        <v>36</v>
      </c>
      <c r="O667" t="s">
        <v>1137</v>
      </c>
      <c r="P667" t="s">
        <v>38</v>
      </c>
      <c r="Q667" t="s">
        <v>1187</v>
      </c>
      <c r="R667" t="s">
        <v>40</v>
      </c>
      <c r="S667" t="s">
        <v>634</v>
      </c>
      <c r="T667" t="s">
        <v>1089</v>
      </c>
      <c r="U667" t="s">
        <v>1188</v>
      </c>
      <c r="V667" t="s">
        <v>1723</v>
      </c>
      <c r="W667">
        <v>603</v>
      </c>
      <c r="X667" t="s">
        <v>636</v>
      </c>
      <c r="Y667" t="s">
        <v>1724</v>
      </c>
      <c r="Z667" t="s">
        <v>1725</v>
      </c>
      <c r="AA667">
        <v>2</v>
      </c>
      <c r="AB667" t="s">
        <v>41</v>
      </c>
      <c r="AC667" t="str">
        <f t="shared" si="114"/>
        <v>3GE</v>
      </c>
      <c r="AD667" s="3">
        <f t="shared" si="111"/>
        <v>3600000</v>
      </c>
      <c r="AE667" s="3" t="str">
        <f t="shared" si="110"/>
        <v>3.6 M</v>
      </c>
      <c r="AF667" t="str">
        <f>SUBSTITUTE(SUBSTITUTE(P667,"±",""),"%"," %")</f>
        <v>5 %</v>
      </c>
      <c r="AG667" t="str">
        <f t="shared" si="115"/>
        <v>600 V</v>
      </c>
      <c r="AI667" t="str">
        <f>SUBSTITUTE(LEFT(Q667,FIND("W,",Q667)),"W"," W @ 70 C")</f>
        <v>0.1 W @ 70 C</v>
      </c>
      <c r="AJ667" t="str">
        <f>SUBSTITUTE((SUBSTITUTE(T667,"ppm/°C","")),"/ "," to ")</f>
        <v>-400 to +150</v>
      </c>
      <c r="AK667" t="str">
        <f>LEFT(V667,FIND(" ",V667)-1)</f>
        <v>0603</v>
      </c>
      <c r="AL667" t="str">
        <f>SUBSTITUTE(SUBSTITUTE(U667,"°C ~ "," to +"),"°C"," C")</f>
        <v>-55 to +155 C</v>
      </c>
      <c r="AM667" s="2" t="str">
        <f t="shared" si="112"/>
        <v>365</v>
      </c>
      <c r="AN667" t="str">
        <f>IF(AC667="1GN","Grade 1","Grade 0")</f>
        <v>Grade 0</v>
      </c>
      <c r="AO667" s="2" t="str">
        <f t="shared" si="113"/>
        <v>3604</v>
      </c>
      <c r="AQ667" t="s">
        <v>5289</v>
      </c>
      <c r="AR667" t="str">
        <f t="shared" si="116"/>
        <v>ERJ3GEYJ365V</v>
      </c>
    </row>
    <row r="668" spans="1:44" x14ac:dyDescent="0.3">
      <c r="A668" t="s">
        <v>2354</v>
      </c>
      <c r="B668" t="s">
        <v>1718</v>
      </c>
      <c r="C668" t="s">
        <v>2355</v>
      </c>
      <c r="D668" t="s">
        <v>2356</v>
      </c>
      <c r="E668" t="s">
        <v>32</v>
      </c>
      <c r="F668" t="s">
        <v>32</v>
      </c>
      <c r="G668" t="s">
        <v>2357</v>
      </c>
      <c r="H668" s="1">
        <v>79813</v>
      </c>
      <c r="I668">
        <v>0.1</v>
      </c>
      <c r="J668">
        <v>0</v>
      </c>
      <c r="K668">
        <v>1</v>
      </c>
      <c r="L668" t="s">
        <v>34</v>
      </c>
      <c r="M668" t="s">
        <v>1722</v>
      </c>
      <c r="N668" t="s">
        <v>36</v>
      </c>
      <c r="O668" t="s">
        <v>1141</v>
      </c>
      <c r="P668" t="s">
        <v>38</v>
      </c>
      <c r="Q668" t="s">
        <v>1187</v>
      </c>
      <c r="R668" t="s">
        <v>40</v>
      </c>
      <c r="S668" t="s">
        <v>634</v>
      </c>
      <c r="T668" t="s">
        <v>1089</v>
      </c>
      <c r="U668" t="s">
        <v>1188</v>
      </c>
      <c r="V668" t="s">
        <v>1723</v>
      </c>
      <c r="W668">
        <v>603</v>
      </c>
      <c r="X668" t="s">
        <v>636</v>
      </c>
      <c r="Y668" t="s">
        <v>1724</v>
      </c>
      <c r="Z668" t="s">
        <v>1725</v>
      </c>
      <c r="AA668">
        <v>2</v>
      </c>
      <c r="AB668" t="s">
        <v>41</v>
      </c>
      <c r="AC668" t="str">
        <f t="shared" si="114"/>
        <v>3GE</v>
      </c>
      <c r="AD668" s="3">
        <f t="shared" si="111"/>
        <v>3900000</v>
      </c>
      <c r="AE668" s="3" t="str">
        <f t="shared" si="110"/>
        <v>3.9 M</v>
      </c>
      <c r="AF668" t="str">
        <f>SUBSTITUTE(SUBSTITUTE(P668,"±",""),"%"," %")</f>
        <v>5 %</v>
      </c>
      <c r="AG668" t="str">
        <f t="shared" si="115"/>
        <v>624.5 V</v>
      </c>
      <c r="AI668" t="str">
        <f>SUBSTITUTE(LEFT(Q668,FIND("W,",Q668)),"W"," W @ 70 C")</f>
        <v>0.1 W @ 70 C</v>
      </c>
      <c r="AJ668" t="str">
        <f>SUBSTITUTE((SUBSTITUTE(T668,"ppm/°C","")),"/ "," to ")</f>
        <v>-400 to +150</v>
      </c>
      <c r="AK668" t="str">
        <f>LEFT(V668,FIND(" ",V668)-1)</f>
        <v>0603</v>
      </c>
      <c r="AL668" t="str">
        <f>SUBSTITUTE(SUBSTITUTE(U668,"°C ~ "," to +"),"°C"," C")</f>
        <v>-55 to +155 C</v>
      </c>
      <c r="AM668" s="2" t="str">
        <f t="shared" si="112"/>
        <v>395</v>
      </c>
      <c r="AN668" t="str">
        <f>IF(AC668="1GN","Grade 1","Grade 0")</f>
        <v>Grade 0</v>
      </c>
      <c r="AO668" s="2" t="str">
        <f t="shared" si="113"/>
        <v>3904</v>
      </c>
      <c r="AQ668" t="s">
        <v>5289</v>
      </c>
      <c r="AR668" t="str">
        <f t="shared" si="116"/>
        <v>ERJ3GEYJ395V</v>
      </c>
    </row>
    <row r="669" spans="1:44" x14ac:dyDescent="0.3">
      <c r="A669" t="s">
        <v>2358</v>
      </c>
      <c r="B669" t="s">
        <v>1718</v>
      </c>
      <c r="C669" t="s">
        <v>2359</v>
      </c>
      <c r="D669" t="s">
        <v>2360</v>
      </c>
      <c r="E669" t="s">
        <v>32</v>
      </c>
      <c r="F669" t="s">
        <v>32</v>
      </c>
      <c r="G669" t="s">
        <v>2361</v>
      </c>
      <c r="H669" s="1">
        <v>12871</v>
      </c>
      <c r="I669">
        <v>0.1</v>
      </c>
      <c r="J669">
        <v>0</v>
      </c>
      <c r="K669">
        <v>1</v>
      </c>
      <c r="L669" t="s">
        <v>34</v>
      </c>
      <c r="M669" t="s">
        <v>1722</v>
      </c>
      <c r="N669" t="s">
        <v>36</v>
      </c>
      <c r="O669" t="s">
        <v>1145</v>
      </c>
      <c r="P669" t="s">
        <v>38</v>
      </c>
      <c r="Q669" t="s">
        <v>1187</v>
      </c>
      <c r="R669" t="s">
        <v>40</v>
      </c>
      <c r="S669" t="s">
        <v>634</v>
      </c>
      <c r="T669" t="s">
        <v>1089</v>
      </c>
      <c r="U669" t="s">
        <v>1188</v>
      </c>
      <c r="V669" t="s">
        <v>1723</v>
      </c>
      <c r="W669">
        <v>603</v>
      </c>
      <c r="X669" t="s">
        <v>636</v>
      </c>
      <c r="Y669" t="s">
        <v>1724</v>
      </c>
      <c r="Z669" t="s">
        <v>1725</v>
      </c>
      <c r="AA669">
        <v>2</v>
      </c>
      <c r="AB669" t="s">
        <v>41</v>
      </c>
      <c r="AC669" t="str">
        <f t="shared" si="114"/>
        <v>3GE</v>
      </c>
      <c r="AD669" s="3">
        <f t="shared" si="111"/>
        <v>4300000</v>
      </c>
      <c r="AE669" s="3" t="str">
        <f t="shared" si="110"/>
        <v>4.3 M</v>
      </c>
      <c r="AF669" t="str">
        <f>SUBSTITUTE(SUBSTITUTE(P669,"±",""),"%"," %")</f>
        <v>5 %</v>
      </c>
      <c r="AG669" t="str">
        <f t="shared" si="115"/>
        <v>655.7 V</v>
      </c>
      <c r="AI669" t="str">
        <f>SUBSTITUTE(LEFT(Q669,FIND("W,",Q669)),"W"," W @ 70 C")</f>
        <v>0.1 W @ 70 C</v>
      </c>
      <c r="AJ669" t="str">
        <f>SUBSTITUTE((SUBSTITUTE(T669,"ppm/°C","")),"/ "," to ")</f>
        <v>-400 to +150</v>
      </c>
      <c r="AK669" t="str">
        <f>LEFT(V669,FIND(" ",V669)-1)</f>
        <v>0603</v>
      </c>
      <c r="AL669" t="str">
        <f>SUBSTITUTE(SUBSTITUTE(U669,"°C ~ "," to +"),"°C"," C")</f>
        <v>-55 to +155 C</v>
      </c>
      <c r="AM669" s="2" t="str">
        <f t="shared" si="112"/>
        <v>435</v>
      </c>
      <c r="AN669" t="str">
        <f>IF(AC669="1GN","Grade 1","Grade 0")</f>
        <v>Grade 0</v>
      </c>
      <c r="AO669" s="2" t="str">
        <f t="shared" si="113"/>
        <v>4304</v>
      </c>
      <c r="AQ669" t="s">
        <v>5289</v>
      </c>
      <c r="AR669" t="str">
        <f t="shared" si="116"/>
        <v>ERJ3GEYJ435V</v>
      </c>
    </row>
    <row r="670" spans="1:44" x14ac:dyDescent="0.3">
      <c r="A670" t="s">
        <v>2362</v>
      </c>
      <c r="B670" t="s">
        <v>1718</v>
      </c>
      <c r="C670" t="s">
        <v>2363</v>
      </c>
      <c r="D670" t="s">
        <v>2364</v>
      </c>
      <c r="E670" t="s">
        <v>32</v>
      </c>
      <c r="F670" t="s">
        <v>32</v>
      </c>
      <c r="G670" t="s">
        <v>2365</v>
      </c>
      <c r="H670" s="1">
        <v>1488832</v>
      </c>
      <c r="I670">
        <v>0.1</v>
      </c>
      <c r="J670">
        <v>0</v>
      </c>
      <c r="K670">
        <v>1</v>
      </c>
      <c r="L670" t="s">
        <v>34</v>
      </c>
      <c r="M670" t="s">
        <v>1722</v>
      </c>
      <c r="N670" t="s">
        <v>36</v>
      </c>
      <c r="O670" t="s">
        <v>1149</v>
      </c>
      <c r="P670" t="s">
        <v>38</v>
      </c>
      <c r="Q670" t="s">
        <v>1187</v>
      </c>
      <c r="R670" t="s">
        <v>40</v>
      </c>
      <c r="S670" t="s">
        <v>634</v>
      </c>
      <c r="T670" t="s">
        <v>1089</v>
      </c>
      <c r="U670" t="s">
        <v>1188</v>
      </c>
      <c r="V670" t="s">
        <v>1723</v>
      </c>
      <c r="W670">
        <v>603</v>
      </c>
      <c r="X670" t="s">
        <v>636</v>
      </c>
      <c r="Y670" t="s">
        <v>1724</v>
      </c>
      <c r="Z670" t="s">
        <v>1725</v>
      </c>
      <c r="AA670">
        <v>2</v>
      </c>
      <c r="AB670" t="s">
        <v>41</v>
      </c>
      <c r="AC670" t="str">
        <f t="shared" si="114"/>
        <v>3GE</v>
      </c>
      <c r="AD670" s="3">
        <f t="shared" si="111"/>
        <v>4700000</v>
      </c>
      <c r="AE670" s="3" t="str">
        <f t="shared" si="110"/>
        <v>4.7 M</v>
      </c>
      <c r="AF670" t="str">
        <f>SUBSTITUTE(SUBSTITUTE(P670,"±",""),"%"," %")</f>
        <v>5 %</v>
      </c>
      <c r="AG670" t="str">
        <f t="shared" si="115"/>
        <v>685.6 V</v>
      </c>
      <c r="AI670" t="str">
        <f>SUBSTITUTE(LEFT(Q670,FIND("W,",Q670)),"W"," W @ 70 C")</f>
        <v>0.1 W @ 70 C</v>
      </c>
      <c r="AJ670" t="str">
        <f>SUBSTITUTE((SUBSTITUTE(T670,"ppm/°C","")),"/ "," to ")</f>
        <v>-400 to +150</v>
      </c>
      <c r="AK670" t="str">
        <f>LEFT(V670,FIND(" ",V670)-1)</f>
        <v>0603</v>
      </c>
      <c r="AL670" t="str">
        <f>SUBSTITUTE(SUBSTITUTE(U670,"°C ~ "," to +"),"°C"," C")</f>
        <v>-55 to +155 C</v>
      </c>
      <c r="AM670" s="2" t="str">
        <f t="shared" si="112"/>
        <v>475</v>
      </c>
      <c r="AN670" t="str">
        <f>IF(AC670="1GN","Grade 1","Grade 0")</f>
        <v>Grade 0</v>
      </c>
      <c r="AO670" s="2" t="str">
        <f t="shared" si="113"/>
        <v>4704</v>
      </c>
      <c r="AQ670" t="s">
        <v>5289</v>
      </c>
      <c r="AR670" t="str">
        <f t="shared" si="116"/>
        <v>ERJ3GEYJ475V</v>
      </c>
    </row>
    <row r="671" spans="1:44" x14ac:dyDescent="0.3">
      <c r="A671" t="s">
        <v>2366</v>
      </c>
      <c r="B671" t="s">
        <v>1718</v>
      </c>
      <c r="C671" t="s">
        <v>2367</v>
      </c>
      <c r="D671" t="s">
        <v>2368</v>
      </c>
      <c r="E671" t="s">
        <v>32</v>
      </c>
      <c r="F671" t="s">
        <v>32</v>
      </c>
      <c r="G671" t="s">
        <v>2369</v>
      </c>
      <c r="H671">
        <v>733</v>
      </c>
      <c r="I671">
        <v>0.1</v>
      </c>
      <c r="J671">
        <v>0</v>
      </c>
      <c r="K671">
        <v>1</v>
      </c>
      <c r="L671" t="s">
        <v>34</v>
      </c>
      <c r="M671" t="s">
        <v>1722</v>
      </c>
      <c r="N671" t="s">
        <v>36</v>
      </c>
      <c r="O671" t="s">
        <v>1153</v>
      </c>
      <c r="P671" t="s">
        <v>38</v>
      </c>
      <c r="Q671" t="s">
        <v>1187</v>
      </c>
      <c r="R671" t="s">
        <v>40</v>
      </c>
      <c r="S671" t="s">
        <v>634</v>
      </c>
      <c r="T671" t="s">
        <v>1089</v>
      </c>
      <c r="U671" t="s">
        <v>1188</v>
      </c>
      <c r="V671" t="s">
        <v>1723</v>
      </c>
      <c r="W671">
        <v>603</v>
      </c>
      <c r="X671" t="s">
        <v>636</v>
      </c>
      <c r="Y671" t="s">
        <v>1724</v>
      </c>
      <c r="Z671" t="s">
        <v>1725</v>
      </c>
      <c r="AA671">
        <v>2</v>
      </c>
      <c r="AB671" t="s">
        <v>41</v>
      </c>
      <c r="AC671" t="str">
        <f t="shared" si="114"/>
        <v>3GE</v>
      </c>
      <c r="AD671" s="3">
        <f t="shared" si="111"/>
        <v>5100000</v>
      </c>
      <c r="AE671" s="3" t="str">
        <f t="shared" si="110"/>
        <v>5.1 M</v>
      </c>
      <c r="AF671" t="str">
        <f>SUBSTITUTE(SUBSTITUTE(P671,"±",""),"%"," %")</f>
        <v>5 %</v>
      </c>
      <c r="AG671" t="str">
        <f t="shared" si="115"/>
        <v>714.1 V</v>
      </c>
      <c r="AI671" t="str">
        <f>SUBSTITUTE(LEFT(Q671,FIND("W,",Q671)),"W"," W @ 70 C")</f>
        <v>0.1 W @ 70 C</v>
      </c>
      <c r="AJ671" t="str">
        <f>SUBSTITUTE((SUBSTITUTE(T671,"ppm/°C","")),"/ "," to ")</f>
        <v>-400 to +150</v>
      </c>
      <c r="AK671" t="str">
        <f>LEFT(V671,FIND(" ",V671)-1)</f>
        <v>0603</v>
      </c>
      <c r="AL671" t="str">
        <f>SUBSTITUTE(SUBSTITUTE(U671,"°C ~ "," to +"),"°C"," C")</f>
        <v>-55 to +155 C</v>
      </c>
      <c r="AM671" s="2" t="str">
        <f t="shared" si="112"/>
        <v>515</v>
      </c>
      <c r="AN671" t="str">
        <f>IF(AC671="1GN","Grade 1","Grade 0")</f>
        <v>Grade 0</v>
      </c>
      <c r="AO671" s="2" t="str">
        <f t="shared" si="113"/>
        <v>5104</v>
      </c>
      <c r="AQ671" t="s">
        <v>5289</v>
      </c>
      <c r="AR671" t="str">
        <f t="shared" si="116"/>
        <v>ERJ3GEYJ515V</v>
      </c>
    </row>
    <row r="672" spans="1:44" x14ac:dyDescent="0.3">
      <c r="A672" t="s">
        <v>2370</v>
      </c>
      <c r="B672" t="s">
        <v>1718</v>
      </c>
      <c r="C672" t="s">
        <v>2371</v>
      </c>
      <c r="D672" t="s">
        <v>2372</v>
      </c>
      <c r="E672" t="s">
        <v>32</v>
      </c>
      <c r="F672" t="s">
        <v>32</v>
      </c>
      <c r="G672" t="s">
        <v>2373</v>
      </c>
      <c r="H672" s="1">
        <v>62536</v>
      </c>
      <c r="I672">
        <v>0.1</v>
      </c>
      <c r="J672">
        <v>0</v>
      </c>
      <c r="K672">
        <v>1</v>
      </c>
      <c r="L672" t="s">
        <v>34</v>
      </c>
      <c r="M672" t="s">
        <v>1722</v>
      </c>
      <c r="N672" t="s">
        <v>36</v>
      </c>
      <c r="O672" t="s">
        <v>1157</v>
      </c>
      <c r="P672" t="s">
        <v>38</v>
      </c>
      <c r="Q672" t="s">
        <v>1187</v>
      </c>
      <c r="R672" t="s">
        <v>40</v>
      </c>
      <c r="S672" t="s">
        <v>634</v>
      </c>
      <c r="T672" t="s">
        <v>1089</v>
      </c>
      <c r="U672" t="s">
        <v>1188</v>
      </c>
      <c r="V672" t="s">
        <v>1723</v>
      </c>
      <c r="W672">
        <v>603</v>
      </c>
      <c r="X672" t="s">
        <v>636</v>
      </c>
      <c r="Y672" t="s">
        <v>1724</v>
      </c>
      <c r="Z672" t="s">
        <v>1725</v>
      </c>
      <c r="AA672">
        <v>2</v>
      </c>
      <c r="AB672" t="s">
        <v>41</v>
      </c>
      <c r="AC672" t="str">
        <f t="shared" si="114"/>
        <v>3GE</v>
      </c>
      <c r="AD672" s="3">
        <f t="shared" si="111"/>
        <v>5600000</v>
      </c>
      <c r="AE672" s="3" t="str">
        <f t="shared" si="110"/>
        <v>5.6 M</v>
      </c>
      <c r="AF672" t="str">
        <f>SUBSTITUTE(SUBSTITUTE(P672,"±",""),"%"," %")</f>
        <v>5 %</v>
      </c>
      <c r="AG672" t="str">
        <f t="shared" si="115"/>
        <v>748.3 V</v>
      </c>
      <c r="AI672" t="str">
        <f>SUBSTITUTE(LEFT(Q672,FIND("W,",Q672)),"W"," W @ 70 C")</f>
        <v>0.1 W @ 70 C</v>
      </c>
      <c r="AJ672" t="str">
        <f>SUBSTITUTE((SUBSTITUTE(T672,"ppm/°C","")),"/ "," to ")</f>
        <v>-400 to +150</v>
      </c>
      <c r="AK672" t="str">
        <f>LEFT(V672,FIND(" ",V672)-1)</f>
        <v>0603</v>
      </c>
      <c r="AL672" t="str">
        <f>SUBSTITUTE(SUBSTITUTE(U672,"°C ~ "," to +"),"°C"," C")</f>
        <v>-55 to +155 C</v>
      </c>
      <c r="AM672" s="2" t="str">
        <f t="shared" si="112"/>
        <v>565</v>
      </c>
      <c r="AN672" t="str">
        <f>IF(AC672="1GN","Grade 1","Grade 0")</f>
        <v>Grade 0</v>
      </c>
      <c r="AO672" s="2" t="str">
        <f t="shared" si="113"/>
        <v>5604</v>
      </c>
      <c r="AQ672" t="s">
        <v>5289</v>
      </c>
      <c r="AR672" t="str">
        <f t="shared" si="116"/>
        <v>ERJ3GEYJ565V</v>
      </c>
    </row>
    <row r="673" spans="1:44" x14ac:dyDescent="0.3">
      <c r="A673" t="s">
        <v>2374</v>
      </c>
      <c r="B673" t="s">
        <v>1718</v>
      </c>
      <c r="C673" t="s">
        <v>2375</v>
      </c>
      <c r="D673" t="s">
        <v>2376</v>
      </c>
      <c r="E673" t="s">
        <v>32</v>
      </c>
      <c r="F673" t="s">
        <v>32</v>
      </c>
      <c r="G673" t="s">
        <v>2377</v>
      </c>
      <c r="H673" s="1">
        <v>22898</v>
      </c>
      <c r="I673">
        <v>0.1</v>
      </c>
      <c r="J673">
        <v>0</v>
      </c>
      <c r="K673">
        <v>1</v>
      </c>
      <c r="L673" t="s">
        <v>34</v>
      </c>
      <c r="M673" t="s">
        <v>1722</v>
      </c>
      <c r="N673" t="s">
        <v>36</v>
      </c>
      <c r="O673" t="s">
        <v>1161</v>
      </c>
      <c r="P673" t="s">
        <v>38</v>
      </c>
      <c r="Q673" t="s">
        <v>1187</v>
      </c>
      <c r="R673" t="s">
        <v>40</v>
      </c>
      <c r="S673" t="s">
        <v>634</v>
      </c>
      <c r="T673" t="s">
        <v>1089</v>
      </c>
      <c r="U673" t="s">
        <v>1188</v>
      </c>
      <c r="V673" t="s">
        <v>1723</v>
      </c>
      <c r="W673">
        <v>603</v>
      </c>
      <c r="X673" t="s">
        <v>636</v>
      </c>
      <c r="Y673" t="s">
        <v>1724</v>
      </c>
      <c r="Z673" t="s">
        <v>1725</v>
      </c>
      <c r="AA673">
        <v>2</v>
      </c>
      <c r="AB673" t="s">
        <v>41</v>
      </c>
      <c r="AC673" t="str">
        <f t="shared" si="114"/>
        <v>3GE</v>
      </c>
      <c r="AD673" s="3">
        <f t="shared" si="111"/>
        <v>6200000</v>
      </c>
      <c r="AE673" s="3" t="str">
        <f t="shared" si="110"/>
        <v>6.2 M</v>
      </c>
      <c r="AF673" t="str">
        <f>SUBSTITUTE(SUBSTITUTE(P673,"±",""),"%"," %")</f>
        <v>5 %</v>
      </c>
      <c r="AG673" t="str">
        <f t="shared" si="115"/>
        <v>787.4 V</v>
      </c>
      <c r="AI673" t="str">
        <f>SUBSTITUTE(LEFT(Q673,FIND("W,",Q673)),"W"," W @ 70 C")</f>
        <v>0.1 W @ 70 C</v>
      </c>
      <c r="AJ673" t="str">
        <f>SUBSTITUTE((SUBSTITUTE(T673,"ppm/°C","")),"/ "," to ")</f>
        <v>-400 to +150</v>
      </c>
      <c r="AK673" t="str">
        <f>LEFT(V673,FIND(" ",V673)-1)</f>
        <v>0603</v>
      </c>
      <c r="AL673" t="str">
        <f>SUBSTITUTE(SUBSTITUTE(U673,"°C ~ "," to +"),"°C"," C")</f>
        <v>-55 to +155 C</v>
      </c>
      <c r="AM673" s="2" t="str">
        <f t="shared" si="112"/>
        <v>625</v>
      </c>
      <c r="AN673" t="str">
        <f>IF(AC673="1GN","Grade 1","Grade 0")</f>
        <v>Grade 0</v>
      </c>
      <c r="AO673" s="2" t="str">
        <f t="shared" si="113"/>
        <v>6204</v>
      </c>
      <c r="AQ673" t="s">
        <v>5289</v>
      </c>
      <c r="AR673" t="str">
        <f t="shared" si="116"/>
        <v>ERJ3GEYJ625V</v>
      </c>
    </row>
    <row r="674" spans="1:44" x14ac:dyDescent="0.3">
      <c r="A674" t="s">
        <v>2378</v>
      </c>
      <c r="B674" t="s">
        <v>1718</v>
      </c>
      <c r="C674" t="s">
        <v>2379</v>
      </c>
      <c r="D674" t="s">
        <v>2380</v>
      </c>
      <c r="E674" t="s">
        <v>32</v>
      </c>
      <c r="F674" t="s">
        <v>32</v>
      </c>
      <c r="G674" t="s">
        <v>2381</v>
      </c>
      <c r="H674" s="1">
        <v>21930</v>
      </c>
      <c r="I674">
        <v>0.1</v>
      </c>
      <c r="J674">
        <v>0</v>
      </c>
      <c r="K674">
        <v>1</v>
      </c>
      <c r="L674" t="s">
        <v>34</v>
      </c>
      <c r="M674" t="s">
        <v>1722</v>
      </c>
      <c r="N674" t="s">
        <v>36</v>
      </c>
      <c r="O674" t="s">
        <v>1165</v>
      </c>
      <c r="P674" t="s">
        <v>38</v>
      </c>
      <c r="Q674" t="s">
        <v>1187</v>
      </c>
      <c r="R674" t="s">
        <v>40</v>
      </c>
      <c r="S674" t="s">
        <v>634</v>
      </c>
      <c r="T674" t="s">
        <v>1089</v>
      </c>
      <c r="U674" t="s">
        <v>1188</v>
      </c>
      <c r="V674" t="s">
        <v>1723</v>
      </c>
      <c r="W674">
        <v>603</v>
      </c>
      <c r="X674" t="s">
        <v>636</v>
      </c>
      <c r="Y674" t="s">
        <v>1724</v>
      </c>
      <c r="Z674" t="s">
        <v>1725</v>
      </c>
      <c r="AA674">
        <v>2</v>
      </c>
      <c r="AB674" t="s">
        <v>41</v>
      </c>
      <c r="AC674" t="str">
        <f t="shared" si="114"/>
        <v>3GE</v>
      </c>
      <c r="AD674" s="3">
        <f t="shared" si="111"/>
        <v>6800000</v>
      </c>
      <c r="AE674" s="3" t="str">
        <f t="shared" si="110"/>
        <v>6.8 M</v>
      </c>
      <c r="AF674" t="str">
        <f>SUBSTITUTE(SUBSTITUTE(P674,"±",""),"%"," %")</f>
        <v>5 %</v>
      </c>
      <c r="AG674" t="str">
        <f t="shared" si="115"/>
        <v>824.6 V</v>
      </c>
      <c r="AI674" t="str">
        <f>SUBSTITUTE(LEFT(Q674,FIND("W,",Q674)),"W"," W @ 70 C")</f>
        <v>0.1 W @ 70 C</v>
      </c>
      <c r="AJ674" t="str">
        <f>SUBSTITUTE((SUBSTITUTE(T674,"ppm/°C","")),"/ "," to ")</f>
        <v>-400 to +150</v>
      </c>
      <c r="AK674" t="str">
        <f>LEFT(V674,FIND(" ",V674)-1)</f>
        <v>0603</v>
      </c>
      <c r="AL674" t="str">
        <f>SUBSTITUTE(SUBSTITUTE(U674,"°C ~ "," to +"),"°C"," C")</f>
        <v>-55 to +155 C</v>
      </c>
      <c r="AM674" s="2" t="str">
        <f t="shared" si="112"/>
        <v>685</v>
      </c>
      <c r="AN674" t="str">
        <f>IF(AC674="1GN","Grade 1","Grade 0")</f>
        <v>Grade 0</v>
      </c>
      <c r="AO674" s="2" t="str">
        <f t="shared" si="113"/>
        <v>6804</v>
      </c>
      <c r="AQ674" t="s">
        <v>5289</v>
      </c>
      <c r="AR674" t="str">
        <f t="shared" si="116"/>
        <v>ERJ3GEYJ685V</v>
      </c>
    </row>
    <row r="675" spans="1:44" x14ac:dyDescent="0.3">
      <c r="A675" t="s">
        <v>2382</v>
      </c>
      <c r="B675" t="s">
        <v>1718</v>
      </c>
      <c r="C675" t="s">
        <v>2383</v>
      </c>
      <c r="D675" t="s">
        <v>2384</v>
      </c>
      <c r="E675" t="s">
        <v>32</v>
      </c>
      <c r="F675" t="s">
        <v>32</v>
      </c>
      <c r="G675" t="s">
        <v>2385</v>
      </c>
      <c r="H675" s="1">
        <v>1178</v>
      </c>
      <c r="I675">
        <v>0.1</v>
      </c>
      <c r="J675">
        <v>0</v>
      </c>
      <c r="K675">
        <v>1</v>
      </c>
      <c r="L675" t="s">
        <v>34</v>
      </c>
      <c r="M675" t="s">
        <v>1722</v>
      </c>
      <c r="N675" t="s">
        <v>36</v>
      </c>
      <c r="O675" t="s">
        <v>1169</v>
      </c>
      <c r="P675" t="s">
        <v>38</v>
      </c>
      <c r="Q675" t="s">
        <v>1187</v>
      </c>
      <c r="R675" t="s">
        <v>40</v>
      </c>
      <c r="S675" t="s">
        <v>634</v>
      </c>
      <c r="T675" t="s">
        <v>1089</v>
      </c>
      <c r="U675" t="s">
        <v>1188</v>
      </c>
      <c r="V675" t="s">
        <v>1723</v>
      </c>
      <c r="W675">
        <v>603</v>
      </c>
      <c r="X675" t="s">
        <v>636</v>
      </c>
      <c r="Y675" t="s">
        <v>1724</v>
      </c>
      <c r="Z675" t="s">
        <v>1725</v>
      </c>
      <c r="AA675">
        <v>2</v>
      </c>
      <c r="AB675" t="s">
        <v>41</v>
      </c>
      <c r="AC675" t="str">
        <f t="shared" si="114"/>
        <v>3GE</v>
      </c>
      <c r="AD675" s="3">
        <f t="shared" si="111"/>
        <v>7500000</v>
      </c>
      <c r="AE675" s="3" t="str">
        <f t="shared" si="110"/>
        <v>7.5 M</v>
      </c>
      <c r="AF675" t="str">
        <f>SUBSTITUTE(SUBSTITUTE(P675,"±",""),"%"," %")</f>
        <v>5 %</v>
      </c>
      <c r="AG675" t="str">
        <f t="shared" si="115"/>
        <v>866 V</v>
      </c>
      <c r="AI675" t="str">
        <f>SUBSTITUTE(LEFT(Q675,FIND("W,",Q675)),"W"," W @ 70 C")</f>
        <v>0.1 W @ 70 C</v>
      </c>
      <c r="AJ675" t="str">
        <f>SUBSTITUTE((SUBSTITUTE(T675,"ppm/°C","")),"/ "," to ")</f>
        <v>-400 to +150</v>
      </c>
      <c r="AK675" t="str">
        <f>LEFT(V675,FIND(" ",V675)-1)</f>
        <v>0603</v>
      </c>
      <c r="AL675" t="str">
        <f>SUBSTITUTE(SUBSTITUTE(U675,"°C ~ "," to +"),"°C"," C")</f>
        <v>-55 to +155 C</v>
      </c>
      <c r="AM675" s="2" t="str">
        <f t="shared" si="112"/>
        <v>755</v>
      </c>
      <c r="AN675" t="str">
        <f>IF(AC675="1GN","Grade 1","Grade 0")</f>
        <v>Grade 0</v>
      </c>
      <c r="AO675" s="2" t="str">
        <f t="shared" si="113"/>
        <v>7504</v>
      </c>
      <c r="AQ675" t="s">
        <v>5289</v>
      </c>
      <c r="AR675" t="str">
        <f t="shared" si="116"/>
        <v>ERJ3GEYJ755V</v>
      </c>
    </row>
    <row r="676" spans="1:44" x14ac:dyDescent="0.3">
      <c r="A676" t="s">
        <v>2386</v>
      </c>
      <c r="B676" t="s">
        <v>1718</v>
      </c>
      <c r="C676" t="s">
        <v>2387</v>
      </c>
      <c r="D676" t="s">
        <v>2388</v>
      </c>
      <c r="E676" t="s">
        <v>32</v>
      </c>
      <c r="F676" t="s">
        <v>32</v>
      </c>
      <c r="G676" t="s">
        <v>2389</v>
      </c>
      <c r="H676" s="1">
        <v>69764</v>
      </c>
      <c r="I676">
        <v>0.1</v>
      </c>
      <c r="J676">
        <v>0</v>
      </c>
      <c r="K676">
        <v>1</v>
      </c>
      <c r="L676" t="s">
        <v>34</v>
      </c>
      <c r="M676" t="s">
        <v>1722</v>
      </c>
      <c r="N676" t="s">
        <v>36</v>
      </c>
      <c r="O676" t="s">
        <v>1173</v>
      </c>
      <c r="P676" t="s">
        <v>38</v>
      </c>
      <c r="Q676" t="s">
        <v>1187</v>
      </c>
      <c r="R676" t="s">
        <v>40</v>
      </c>
      <c r="S676" t="s">
        <v>634</v>
      </c>
      <c r="T676" t="s">
        <v>1089</v>
      </c>
      <c r="U676" t="s">
        <v>1188</v>
      </c>
      <c r="V676" t="s">
        <v>1723</v>
      </c>
      <c r="W676">
        <v>603</v>
      </c>
      <c r="X676" t="s">
        <v>636</v>
      </c>
      <c r="Y676" t="s">
        <v>1724</v>
      </c>
      <c r="Z676" t="s">
        <v>1725</v>
      </c>
      <c r="AA676">
        <v>2</v>
      </c>
      <c r="AB676" t="s">
        <v>41</v>
      </c>
      <c r="AC676" t="str">
        <f t="shared" si="114"/>
        <v>3GE</v>
      </c>
      <c r="AD676" s="3">
        <f t="shared" si="111"/>
        <v>8199999.9999999991</v>
      </c>
      <c r="AE676" s="3" t="str">
        <f t="shared" si="110"/>
        <v>8.2 M</v>
      </c>
      <c r="AF676" t="str">
        <f>SUBSTITUTE(SUBSTITUTE(P676,"±",""),"%"," %")</f>
        <v>5 %</v>
      </c>
      <c r="AG676" t="str">
        <f t="shared" si="115"/>
        <v>905.5 V</v>
      </c>
      <c r="AI676" t="str">
        <f>SUBSTITUTE(LEFT(Q676,FIND("W,",Q676)),"W"," W @ 70 C")</f>
        <v>0.1 W @ 70 C</v>
      </c>
      <c r="AJ676" t="str">
        <f>SUBSTITUTE((SUBSTITUTE(T676,"ppm/°C","")),"/ "," to ")</f>
        <v>-400 to +150</v>
      </c>
      <c r="AK676" t="str">
        <f>LEFT(V676,FIND(" ",V676)-1)</f>
        <v>0603</v>
      </c>
      <c r="AL676" t="str">
        <f>SUBSTITUTE(SUBSTITUTE(U676,"°C ~ "," to +"),"°C"," C")</f>
        <v>-55 to +155 C</v>
      </c>
      <c r="AM676" s="2" t="str">
        <f t="shared" si="112"/>
        <v>825</v>
      </c>
      <c r="AN676" t="str">
        <f>IF(AC676="1GN","Grade 1","Grade 0")</f>
        <v>Grade 0</v>
      </c>
      <c r="AO676" s="2" t="str">
        <f t="shared" si="113"/>
        <v>8204</v>
      </c>
      <c r="AQ676" t="s">
        <v>5289</v>
      </c>
      <c r="AR676" t="str">
        <f t="shared" si="116"/>
        <v>ERJ3GEYJ825V</v>
      </c>
    </row>
    <row r="677" spans="1:44" x14ac:dyDescent="0.3">
      <c r="A677" t="s">
        <v>2390</v>
      </c>
      <c r="B677" t="s">
        <v>1718</v>
      </c>
      <c r="C677" t="s">
        <v>2391</v>
      </c>
      <c r="D677" t="s">
        <v>2392</v>
      </c>
      <c r="E677" t="s">
        <v>32</v>
      </c>
      <c r="F677" t="s">
        <v>32</v>
      </c>
      <c r="G677" t="s">
        <v>2393</v>
      </c>
      <c r="H677" s="1">
        <v>84465</v>
      </c>
      <c r="I677">
        <v>0.1</v>
      </c>
      <c r="J677">
        <v>0</v>
      </c>
      <c r="K677">
        <v>1</v>
      </c>
      <c r="L677" t="s">
        <v>34</v>
      </c>
      <c r="M677" t="s">
        <v>1722</v>
      </c>
      <c r="N677" t="s">
        <v>36</v>
      </c>
      <c r="O677" t="s">
        <v>1177</v>
      </c>
      <c r="P677" t="s">
        <v>38</v>
      </c>
      <c r="Q677" t="s">
        <v>1187</v>
      </c>
      <c r="R677" t="s">
        <v>40</v>
      </c>
      <c r="S677" t="s">
        <v>634</v>
      </c>
      <c r="T677" t="s">
        <v>1089</v>
      </c>
      <c r="U677" t="s">
        <v>1188</v>
      </c>
      <c r="V677" t="s">
        <v>1723</v>
      </c>
      <c r="W677">
        <v>603</v>
      </c>
      <c r="X677" t="s">
        <v>636</v>
      </c>
      <c r="Y677" t="s">
        <v>1724</v>
      </c>
      <c r="Z677" t="s">
        <v>1725</v>
      </c>
      <c r="AA677">
        <v>2</v>
      </c>
      <c r="AB677" t="s">
        <v>41</v>
      </c>
      <c r="AC677" t="str">
        <f t="shared" si="114"/>
        <v>3GE</v>
      </c>
      <c r="AD677" s="3">
        <f t="shared" si="111"/>
        <v>9100000</v>
      </c>
      <c r="AE677" s="3" t="str">
        <f t="shared" si="110"/>
        <v>9.1 M</v>
      </c>
      <c r="AF677" t="str">
        <f>SUBSTITUTE(SUBSTITUTE(P677,"±",""),"%"," %")</f>
        <v>5 %</v>
      </c>
      <c r="AG677" t="str">
        <f t="shared" si="115"/>
        <v>953.9 V</v>
      </c>
      <c r="AI677" t="str">
        <f>SUBSTITUTE(LEFT(Q677,FIND("W,",Q677)),"W"," W @ 70 C")</f>
        <v>0.1 W @ 70 C</v>
      </c>
      <c r="AJ677" t="str">
        <f>SUBSTITUTE((SUBSTITUTE(T677,"ppm/°C","")),"/ "," to ")</f>
        <v>-400 to +150</v>
      </c>
      <c r="AK677" t="str">
        <f>LEFT(V677,FIND(" ",V677)-1)</f>
        <v>0603</v>
      </c>
      <c r="AL677" t="str">
        <f>SUBSTITUTE(SUBSTITUTE(U677,"°C ~ "," to +"),"°C"," C")</f>
        <v>-55 to +155 C</v>
      </c>
      <c r="AM677" s="2" t="str">
        <f t="shared" si="112"/>
        <v>915</v>
      </c>
      <c r="AN677" t="str">
        <f>IF(AC677="1GN","Grade 1","Grade 0")</f>
        <v>Grade 0</v>
      </c>
      <c r="AO677" s="2" t="str">
        <f t="shared" si="113"/>
        <v>9104</v>
      </c>
      <c r="AQ677" t="s">
        <v>5289</v>
      </c>
      <c r="AR677" t="str">
        <f t="shared" si="116"/>
        <v>ERJ3GEYJ915V</v>
      </c>
    </row>
    <row r="678" spans="1:44" x14ac:dyDescent="0.3">
      <c r="A678" t="s">
        <v>2394</v>
      </c>
      <c r="B678" t="s">
        <v>1718</v>
      </c>
      <c r="C678" t="s">
        <v>2395</v>
      </c>
      <c r="D678" t="s">
        <v>2396</v>
      </c>
      <c r="E678" t="s">
        <v>32</v>
      </c>
      <c r="F678" t="s">
        <v>32</v>
      </c>
      <c r="G678" t="s">
        <v>2397</v>
      </c>
      <c r="H678">
        <v>0</v>
      </c>
      <c r="I678">
        <v>0.1</v>
      </c>
      <c r="J678">
        <v>0</v>
      </c>
      <c r="K678">
        <v>1</v>
      </c>
      <c r="L678" t="s">
        <v>34</v>
      </c>
      <c r="M678" t="s">
        <v>1722</v>
      </c>
      <c r="N678" t="s">
        <v>36</v>
      </c>
      <c r="O678" t="s">
        <v>1181</v>
      </c>
      <c r="P678" t="s">
        <v>38</v>
      </c>
      <c r="Q678" t="s">
        <v>1187</v>
      </c>
      <c r="R678" t="s">
        <v>40</v>
      </c>
      <c r="S678" t="s">
        <v>634</v>
      </c>
      <c r="T678" t="s">
        <v>1089</v>
      </c>
      <c r="U678" t="s">
        <v>1188</v>
      </c>
      <c r="V678" t="s">
        <v>1723</v>
      </c>
      <c r="W678">
        <v>603</v>
      </c>
      <c r="X678" t="s">
        <v>636</v>
      </c>
      <c r="Y678" t="s">
        <v>1724</v>
      </c>
      <c r="Z678" t="s">
        <v>1725</v>
      </c>
      <c r="AA678">
        <v>2</v>
      </c>
      <c r="AB678" t="s">
        <v>41</v>
      </c>
      <c r="AC678" t="str">
        <f t="shared" si="114"/>
        <v>3GE</v>
      </c>
      <c r="AD678" s="3">
        <f t="shared" si="111"/>
        <v>10000000</v>
      </c>
      <c r="AE678" s="3" t="str">
        <f t="shared" si="110"/>
        <v>10 M</v>
      </c>
      <c r="AF678" t="str">
        <f>SUBSTITUTE(SUBSTITUTE(P678,"±",""),"%"," %")</f>
        <v>5 %</v>
      </c>
      <c r="AG678" t="str">
        <f t="shared" si="115"/>
        <v>1000 V</v>
      </c>
      <c r="AI678" t="str">
        <f>SUBSTITUTE(LEFT(Q678,FIND("W,",Q678)),"W"," W @ 70 C")</f>
        <v>0.1 W @ 70 C</v>
      </c>
      <c r="AJ678" t="str">
        <f>SUBSTITUTE((SUBSTITUTE(T678,"ppm/°C","")),"/ "," to ")</f>
        <v>-400 to +150</v>
      </c>
      <c r="AK678" t="str">
        <f>LEFT(V678,FIND(" ",V678)-1)</f>
        <v>0603</v>
      </c>
      <c r="AL678" t="str">
        <f>SUBSTITUTE(SUBSTITUTE(U678,"°C ~ "," to +"),"°C"," C")</f>
        <v>-55 to +155 C</v>
      </c>
      <c r="AM678" s="2" t="str">
        <f t="shared" si="112"/>
        <v>106</v>
      </c>
      <c r="AN678" t="str">
        <f>IF(AC678="1GN","Grade 1","Grade 0")</f>
        <v>Grade 0</v>
      </c>
      <c r="AO678" s="2" t="str">
        <f t="shared" si="113"/>
        <v>1005</v>
      </c>
      <c r="AQ678" t="s">
        <v>5289</v>
      </c>
      <c r="AR678" t="str">
        <f t="shared" si="116"/>
        <v>ERJ3GEYJ106V</v>
      </c>
    </row>
    <row r="679" spans="1:44" x14ac:dyDescent="0.3">
      <c r="AD679" s="3" t="str">
        <f t="shared" si="111"/>
        <v>NOT FOUND</v>
      </c>
      <c r="AE679" s="3" t="e">
        <f t="shared" si="110"/>
        <v>#VALUE!</v>
      </c>
      <c r="AF679" t="str">
        <f>SUBSTITUTE(SUBSTITUTE(P679,"±",""),"%"," %")</f>
        <v/>
      </c>
      <c r="AG679" t="e">
        <f t="shared" si="115"/>
        <v>#VALUE!</v>
      </c>
      <c r="AI679" t="e">
        <f>SUBSTITUTE(LEFT(Q679,FIND("W,",Q679)),"W"," W @ 70 C")</f>
        <v>#VALUE!</v>
      </c>
      <c r="AJ679" t="str">
        <f>SUBSTITUTE((SUBSTITUTE(T679,"ppm/°C","")),"/ "," to ")</f>
        <v/>
      </c>
      <c r="AK679" t="e">
        <f>LEFT(V679,FIND(" ",V679)-1)</f>
        <v>#VALUE!</v>
      </c>
      <c r="AL679" t="str">
        <f>SUBSTITUTE(SUBSTITUTE(U679,"°C ~ "," to +"),"°C"," C")</f>
        <v/>
      </c>
      <c r="AM679" s="2" t="e">
        <f t="shared" si="112"/>
        <v>#VALUE!</v>
      </c>
      <c r="AO679" s="2" t="e">
        <f t="shared" si="113"/>
        <v>#VALUE!</v>
      </c>
      <c r="AQ679" t="s">
        <v>5289</v>
      </c>
      <c r="AR679" t="str">
        <f t="shared" si="116"/>
        <v/>
      </c>
    </row>
    <row r="680" spans="1:44" x14ac:dyDescent="0.3">
      <c r="AD680" s="3" t="str">
        <f t="shared" si="111"/>
        <v>NOT FOUND</v>
      </c>
      <c r="AE680" s="3" t="e">
        <f t="shared" si="110"/>
        <v>#VALUE!</v>
      </c>
      <c r="AF680" t="str">
        <f>SUBSTITUTE(SUBSTITUTE(P680,"±",""),"%"," %")</f>
        <v/>
      </c>
      <c r="AG680" t="e">
        <f t="shared" si="115"/>
        <v>#VALUE!</v>
      </c>
      <c r="AI680" t="e">
        <f>SUBSTITUTE(LEFT(Q680,FIND("W,",Q680)),"W"," W @ 70 C")</f>
        <v>#VALUE!</v>
      </c>
      <c r="AJ680" t="str">
        <f>SUBSTITUTE((SUBSTITUTE(T680,"ppm/°C","")),"/ "," to ")</f>
        <v/>
      </c>
      <c r="AK680" t="e">
        <f>LEFT(V680,FIND(" ",V680)-1)</f>
        <v>#VALUE!</v>
      </c>
      <c r="AL680" t="str">
        <f>SUBSTITUTE(SUBSTITUTE(U680,"°C ~ "," to +"),"°C"," C")</f>
        <v/>
      </c>
      <c r="AM680" s="2" t="e">
        <f t="shared" si="112"/>
        <v>#VALUE!</v>
      </c>
      <c r="AO680" s="2" t="e">
        <f t="shared" si="113"/>
        <v>#VALUE!</v>
      </c>
      <c r="AQ680" t="s">
        <v>5289</v>
      </c>
      <c r="AR680" t="str">
        <f t="shared" si="116"/>
        <v/>
      </c>
    </row>
    <row r="681" spans="1:44" x14ac:dyDescent="0.3">
      <c r="A681" t="s">
        <v>2398</v>
      </c>
      <c r="B681" t="s">
        <v>2399</v>
      </c>
      <c r="C681" t="s">
        <v>2400</v>
      </c>
      <c r="D681" t="s">
        <v>2401</v>
      </c>
      <c r="E681" t="s">
        <v>32</v>
      </c>
      <c r="F681" t="s">
        <v>32</v>
      </c>
      <c r="G681" t="s">
        <v>2402</v>
      </c>
      <c r="H681">
        <v>0</v>
      </c>
      <c r="I681">
        <v>0.1</v>
      </c>
      <c r="J681">
        <v>0</v>
      </c>
      <c r="K681">
        <v>1</v>
      </c>
      <c r="L681" t="s">
        <v>34</v>
      </c>
      <c r="M681" t="s">
        <v>2403</v>
      </c>
      <c r="N681" t="s">
        <v>36</v>
      </c>
      <c r="O681" t="s">
        <v>37</v>
      </c>
      <c r="P681" t="s">
        <v>38</v>
      </c>
      <c r="Q681" t="s">
        <v>2404</v>
      </c>
      <c r="R681" t="s">
        <v>40</v>
      </c>
      <c r="S681" t="s">
        <v>634</v>
      </c>
      <c r="T681" t="s">
        <v>42</v>
      </c>
      <c r="U681" t="s">
        <v>1188</v>
      </c>
      <c r="V681" t="s">
        <v>2405</v>
      </c>
      <c r="W681">
        <v>805</v>
      </c>
      <c r="X681" t="s">
        <v>636</v>
      </c>
      <c r="Y681" t="s">
        <v>2406</v>
      </c>
      <c r="Z681" t="s">
        <v>2407</v>
      </c>
      <c r="AA681">
        <v>2</v>
      </c>
      <c r="AB681" t="s">
        <v>41</v>
      </c>
      <c r="AC681" t="str">
        <f t="shared" si="114"/>
        <v>6GE</v>
      </c>
      <c r="AD681" s="3">
        <f t="shared" si="111"/>
        <v>1</v>
      </c>
      <c r="AE681" s="3" t="str">
        <f t="shared" si="110"/>
        <v>1.00 R</v>
      </c>
      <c r="AF681" t="str">
        <f>SUBSTITUTE(SUBSTITUTE(P681,"±",""),"%"," %")</f>
        <v>5 %</v>
      </c>
      <c r="AG681" t="str">
        <f t="shared" si="115"/>
        <v>0.4 V</v>
      </c>
      <c r="AI681" t="str">
        <f>SUBSTITUTE(LEFT(Q681,FIND("W,",Q681)),"W"," W @ 70 C")</f>
        <v>0.125 W @ 70 C</v>
      </c>
      <c r="AJ681" t="str">
        <f>SUBSTITUTE((SUBSTITUTE(T681,"ppm/°C","")),"/ "," to ")</f>
        <v>-100 to +600</v>
      </c>
      <c r="AK681" t="str">
        <f>LEFT(V681,FIND(" ",V681)-1)</f>
        <v>0805</v>
      </c>
      <c r="AL681" t="str">
        <f>SUBSTITUTE(SUBSTITUTE(U681,"°C ~ "," to +"),"°C"," C")</f>
        <v>-55 to +155 C</v>
      </c>
      <c r="AM681" s="2" t="str">
        <f t="shared" si="112"/>
        <v>1R0</v>
      </c>
      <c r="AN681" t="str">
        <f>IF(AC681="1GN","Grade 1","Grade 0")</f>
        <v>Grade 0</v>
      </c>
      <c r="AO681" s="2" t="str">
        <f t="shared" si="113"/>
        <v>1R00</v>
      </c>
      <c r="AQ681" t="s">
        <v>5289</v>
      </c>
      <c r="AR681" t="str">
        <f t="shared" si="116"/>
        <v>ERJ6GEYJ1R0V</v>
      </c>
    </row>
    <row r="682" spans="1:44" x14ac:dyDescent="0.3">
      <c r="A682" t="s">
        <v>2408</v>
      </c>
      <c r="B682" t="s">
        <v>2399</v>
      </c>
      <c r="C682" t="s">
        <v>2409</v>
      </c>
      <c r="D682" t="s">
        <v>2410</v>
      </c>
      <c r="E682" t="s">
        <v>32</v>
      </c>
      <c r="F682" t="s">
        <v>32</v>
      </c>
      <c r="G682" t="s">
        <v>2411</v>
      </c>
      <c r="H682" s="1">
        <v>34816</v>
      </c>
      <c r="I682">
        <v>0.1</v>
      </c>
      <c r="J682">
        <v>0</v>
      </c>
      <c r="K682">
        <v>1</v>
      </c>
      <c r="L682" t="s">
        <v>34</v>
      </c>
      <c r="M682" t="s">
        <v>2403</v>
      </c>
      <c r="N682" t="s">
        <v>36</v>
      </c>
      <c r="O682" t="s">
        <v>51</v>
      </c>
      <c r="P682" t="s">
        <v>38</v>
      </c>
      <c r="Q682" t="s">
        <v>2404</v>
      </c>
      <c r="R682" t="s">
        <v>40</v>
      </c>
      <c r="S682" t="s">
        <v>634</v>
      </c>
      <c r="T682" t="s">
        <v>42</v>
      </c>
      <c r="U682" t="s">
        <v>1188</v>
      </c>
      <c r="V682" t="s">
        <v>2405</v>
      </c>
      <c r="W682">
        <v>805</v>
      </c>
      <c r="X682" t="s">
        <v>636</v>
      </c>
      <c r="Y682" t="s">
        <v>2406</v>
      </c>
      <c r="Z682" t="s">
        <v>2407</v>
      </c>
      <c r="AA682">
        <v>2</v>
      </c>
      <c r="AB682" t="s">
        <v>41</v>
      </c>
      <c r="AC682" t="str">
        <f t="shared" si="114"/>
        <v>6GE</v>
      </c>
      <c r="AD682" s="3">
        <f t="shared" si="111"/>
        <v>1.1000000000000001</v>
      </c>
      <c r="AE682" s="3" t="str">
        <f t="shared" si="110"/>
        <v>1.10 R</v>
      </c>
      <c r="AF682" t="str">
        <f>SUBSTITUTE(SUBSTITUTE(P682,"±",""),"%"," %")</f>
        <v>5 %</v>
      </c>
      <c r="AG682" t="str">
        <f t="shared" si="115"/>
        <v>0.4 V</v>
      </c>
      <c r="AI682" t="str">
        <f>SUBSTITUTE(LEFT(Q682,FIND("W,",Q682)),"W"," W @ 70 C")</f>
        <v>0.125 W @ 70 C</v>
      </c>
      <c r="AJ682" t="str">
        <f>SUBSTITUTE((SUBSTITUTE(T682,"ppm/°C","")),"/ "," to ")</f>
        <v>-100 to +600</v>
      </c>
      <c r="AK682" t="str">
        <f>LEFT(V682,FIND(" ",V682)-1)</f>
        <v>0805</v>
      </c>
      <c r="AL682" t="str">
        <f>SUBSTITUTE(SUBSTITUTE(U682,"°C ~ "," to +"),"°C"," C")</f>
        <v>-55 to +155 C</v>
      </c>
      <c r="AM682" s="2" t="str">
        <f t="shared" si="112"/>
        <v>1R1</v>
      </c>
      <c r="AN682" t="str">
        <f>IF(AC682="1GN","Grade 1","Grade 0")</f>
        <v>Grade 0</v>
      </c>
      <c r="AO682" s="2" t="str">
        <f t="shared" si="113"/>
        <v>1R10</v>
      </c>
      <c r="AQ682" t="s">
        <v>5289</v>
      </c>
      <c r="AR682" t="str">
        <f t="shared" si="116"/>
        <v>ERJ6GEYJ1R1V</v>
      </c>
    </row>
    <row r="683" spans="1:44" x14ac:dyDescent="0.3">
      <c r="A683" t="s">
        <v>2412</v>
      </c>
      <c r="B683" t="s">
        <v>2399</v>
      </c>
      <c r="C683" t="s">
        <v>2413</v>
      </c>
      <c r="D683" t="s">
        <v>2414</v>
      </c>
      <c r="E683" t="s">
        <v>32</v>
      </c>
      <c r="F683" t="s">
        <v>32</v>
      </c>
      <c r="G683" t="s">
        <v>2415</v>
      </c>
      <c r="H683" s="1">
        <v>27072</v>
      </c>
      <c r="I683">
        <v>0.1</v>
      </c>
      <c r="J683">
        <v>0</v>
      </c>
      <c r="K683">
        <v>1</v>
      </c>
      <c r="L683" t="s">
        <v>34</v>
      </c>
      <c r="M683" t="s">
        <v>2403</v>
      </c>
      <c r="N683" t="s">
        <v>36</v>
      </c>
      <c r="O683" t="s">
        <v>55</v>
      </c>
      <c r="P683" t="s">
        <v>38</v>
      </c>
      <c r="Q683" t="s">
        <v>2404</v>
      </c>
      <c r="R683" t="s">
        <v>40</v>
      </c>
      <c r="S683" t="s">
        <v>634</v>
      </c>
      <c r="T683" t="s">
        <v>42</v>
      </c>
      <c r="U683" t="s">
        <v>1188</v>
      </c>
      <c r="V683" t="s">
        <v>2405</v>
      </c>
      <c r="W683">
        <v>805</v>
      </c>
      <c r="X683" t="s">
        <v>636</v>
      </c>
      <c r="Y683" t="s">
        <v>2406</v>
      </c>
      <c r="Z683" t="s">
        <v>2407</v>
      </c>
      <c r="AA683">
        <v>2</v>
      </c>
      <c r="AB683" t="s">
        <v>41</v>
      </c>
      <c r="AC683" t="str">
        <f t="shared" si="114"/>
        <v>6GE</v>
      </c>
      <c r="AD683" s="3">
        <f t="shared" si="111"/>
        <v>1.2</v>
      </c>
      <c r="AE683" s="3" t="str">
        <f t="shared" si="110"/>
        <v>1.20 R</v>
      </c>
      <c r="AF683" t="str">
        <f>SUBSTITUTE(SUBSTITUTE(P683,"±",""),"%"," %")</f>
        <v>5 %</v>
      </c>
      <c r="AG683" t="str">
        <f t="shared" si="115"/>
        <v>0.4 V</v>
      </c>
      <c r="AI683" t="str">
        <f>SUBSTITUTE(LEFT(Q683,FIND("W,",Q683)),"W"," W @ 70 C")</f>
        <v>0.125 W @ 70 C</v>
      </c>
      <c r="AJ683" t="str">
        <f>SUBSTITUTE((SUBSTITUTE(T683,"ppm/°C","")),"/ "," to ")</f>
        <v>-100 to +600</v>
      </c>
      <c r="AK683" t="str">
        <f>LEFT(V683,FIND(" ",V683)-1)</f>
        <v>0805</v>
      </c>
      <c r="AL683" t="str">
        <f>SUBSTITUTE(SUBSTITUTE(U683,"°C ~ "," to +"),"°C"," C")</f>
        <v>-55 to +155 C</v>
      </c>
      <c r="AM683" s="2" t="str">
        <f t="shared" si="112"/>
        <v>1R2</v>
      </c>
      <c r="AN683" t="str">
        <f>IF(AC683="1GN","Grade 1","Grade 0")</f>
        <v>Grade 0</v>
      </c>
      <c r="AO683" s="2" t="str">
        <f t="shared" si="113"/>
        <v>1R20</v>
      </c>
      <c r="AQ683" t="s">
        <v>5289</v>
      </c>
      <c r="AR683" t="str">
        <f t="shared" si="116"/>
        <v>ERJ6GEYJ1R2V</v>
      </c>
    </row>
    <row r="684" spans="1:44" x14ac:dyDescent="0.3">
      <c r="A684" t="s">
        <v>2416</v>
      </c>
      <c r="B684" t="s">
        <v>2399</v>
      </c>
      <c r="C684" t="s">
        <v>2417</v>
      </c>
      <c r="D684" t="s">
        <v>2418</v>
      </c>
      <c r="E684" t="s">
        <v>32</v>
      </c>
      <c r="F684" t="s">
        <v>32</v>
      </c>
      <c r="G684" t="s">
        <v>2419</v>
      </c>
      <c r="H684" s="1">
        <v>47990</v>
      </c>
      <c r="I684">
        <v>0.1</v>
      </c>
      <c r="J684">
        <v>0</v>
      </c>
      <c r="K684">
        <v>1</v>
      </c>
      <c r="L684" t="s">
        <v>34</v>
      </c>
      <c r="M684" t="s">
        <v>2403</v>
      </c>
      <c r="N684" t="s">
        <v>36</v>
      </c>
      <c r="O684" t="s">
        <v>59</v>
      </c>
      <c r="P684" t="s">
        <v>38</v>
      </c>
      <c r="Q684" t="s">
        <v>2404</v>
      </c>
      <c r="R684" t="s">
        <v>40</v>
      </c>
      <c r="S684" t="s">
        <v>634</v>
      </c>
      <c r="T684" t="s">
        <v>42</v>
      </c>
      <c r="U684" t="s">
        <v>1188</v>
      </c>
      <c r="V684" t="s">
        <v>2405</v>
      </c>
      <c r="W684">
        <v>805</v>
      </c>
      <c r="X684" t="s">
        <v>636</v>
      </c>
      <c r="Y684" t="s">
        <v>2406</v>
      </c>
      <c r="Z684" t="s">
        <v>2407</v>
      </c>
      <c r="AA684">
        <v>2</v>
      </c>
      <c r="AB684" t="s">
        <v>41</v>
      </c>
      <c r="AC684" t="str">
        <f t="shared" si="114"/>
        <v>6GE</v>
      </c>
      <c r="AD684" s="3">
        <f t="shared" si="111"/>
        <v>1.3</v>
      </c>
      <c r="AE684" s="3" t="str">
        <f t="shared" si="110"/>
        <v>1.30 R</v>
      </c>
      <c r="AF684" t="str">
        <f>SUBSTITUTE(SUBSTITUTE(P684,"±",""),"%"," %")</f>
        <v>5 %</v>
      </c>
      <c r="AG684" t="str">
        <f t="shared" si="115"/>
        <v>0.4 V</v>
      </c>
      <c r="AI684" t="str">
        <f>SUBSTITUTE(LEFT(Q684,FIND("W,",Q684)),"W"," W @ 70 C")</f>
        <v>0.125 W @ 70 C</v>
      </c>
      <c r="AJ684" t="str">
        <f>SUBSTITUTE((SUBSTITUTE(T684,"ppm/°C","")),"/ "," to ")</f>
        <v>-100 to +600</v>
      </c>
      <c r="AK684" t="str">
        <f>LEFT(V684,FIND(" ",V684)-1)</f>
        <v>0805</v>
      </c>
      <c r="AL684" t="str">
        <f>SUBSTITUTE(SUBSTITUTE(U684,"°C ~ "," to +"),"°C"," C")</f>
        <v>-55 to +155 C</v>
      </c>
      <c r="AM684" s="2" t="str">
        <f t="shared" si="112"/>
        <v>1R3</v>
      </c>
      <c r="AN684" t="str">
        <f>IF(AC684="1GN","Grade 1","Grade 0")</f>
        <v>Grade 0</v>
      </c>
      <c r="AO684" s="2" t="str">
        <f t="shared" si="113"/>
        <v>1R30</v>
      </c>
      <c r="AQ684" t="s">
        <v>5289</v>
      </c>
      <c r="AR684" t="str">
        <f t="shared" si="116"/>
        <v>ERJ6GEYJ1R3V</v>
      </c>
    </row>
    <row r="685" spans="1:44" x14ac:dyDescent="0.3">
      <c r="A685" t="s">
        <v>2420</v>
      </c>
      <c r="B685" t="s">
        <v>2399</v>
      </c>
      <c r="C685" t="s">
        <v>2421</v>
      </c>
      <c r="D685" t="s">
        <v>2422</v>
      </c>
      <c r="E685" t="s">
        <v>32</v>
      </c>
      <c r="F685" t="s">
        <v>32</v>
      </c>
      <c r="G685" t="s">
        <v>2423</v>
      </c>
      <c r="H685">
        <v>515</v>
      </c>
      <c r="I685">
        <v>0.1</v>
      </c>
      <c r="J685">
        <v>0</v>
      </c>
      <c r="K685">
        <v>1</v>
      </c>
      <c r="L685" t="s">
        <v>34</v>
      </c>
      <c r="M685" t="s">
        <v>2403</v>
      </c>
      <c r="N685" t="s">
        <v>36</v>
      </c>
      <c r="O685" t="s">
        <v>63</v>
      </c>
      <c r="P685" t="s">
        <v>38</v>
      </c>
      <c r="Q685" t="s">
        <v>2404</v>
      </c>
      <c r="R685" t="s">
        <v>40</v>
      </c>
      <c r="S685" t="s">
        <v>634</v>
      </c>
      <c r="T685" t="s">
        <v>42</v>
      </c>
      <c r="U685" t="s">
        <v>1188</v>
      </c>
      <c r="V685" t="s">
        <v>2405</v>
      </c>
      <c r="W685">
        <v>805</v>
      </c>
      <c r="X685" t="s">
        <v>636</v>
      </c>
      <c r="Y685" t="s">
        <v>2406</v>
      </c>
      <c r="Z685" t="s">
        <v>2407</v>
      </c>
      <c r="AA685">
        <v>2</v>
      </c>
      <c r="AB685" t="s">
        <v>41</v>
      </c>
      <c r="AC685" t="str">
        <f t="shared" si="114"/>
        <v>6GE</v>
      </c>
      <c r="AD685" s="3">
        <f t="shared" si="111"/>
        <v>1.5</v>
      </c>
      <c r="AE685" s="3" t="str">
        <f t="shared" si="110"/>
        <v>1.50 R</v>
      </c>
      <c r="AF685" t="str">
        <f>SUBSTITUTE(SUBSTITUTE(P685,"±",""),"%"," %")</f>
        <v>5 %</v>
      </c>
      <c r="AG685" t="str">
        <f t="shared" si="115"/>
        <v>0.4 V</v>
      </c>
      <c r="AI685" t="str">
        <f>SUBSTITUTE(LEFT(Q685,FIND("W,",Q685)),"W"," W @ 70 C")</f>
        <v>0.125 W @ 70 C</v>
      </c>
      <c r="AJ685" t="str">
        <f>SUBSTITUTE((SUBSTITUTE(T685,"ppm/°C","")),"/ "," to ")</f>
        <v>-100 to +600</v>
      </c>
      <c r="AK685" t="str">
        <f>LEFT(V685,FIND(" ",V685)-1)</f>
        <v>0805</v>
      </c>
      <c r="AL685" t="str">
        <f>SUBSTITUTE(SUBSTITUTE(U685,"°C ~ "," to +"),"°C"," C")</f>
        <v>-55 to +155 C</v>
      </c>
      <c r="AM685" s="2" t="str">
        <f t="shared" si="112"/>
        <v>1R5</v>
      </c>
      <c r="AN685" t="str">
        <f>IF(AC685="1GN","Grade 1","Grade 0")</f>
        <v>Grade 0</v>
      </c>
      <c r="AO685" s="2" t="str">
        <f t="shared" si="113"/>
        <v>1R50</v>
      </c>
      <c r="AQ685" t="s">
        <v>5289</v>
      </c>
      <c r="AR685" t="str">
        <f t="shared" si="116"/>
        <v>ERJ6GEYJ1R5V</v>
      </c>
    </row>
    <row r="686" spans="1:44" x14ac:dyDescent="0.3">
      <c r="A686" t="s">
        <v>2424</v>
      </c>
      <c r="B686" t="s">
        <v>2399</v>
      </c>
      <c r="C686" t="s">
        <v>2425</v>
      </c>
      <c r="D686" t="s">
        <v>2426</v>
      </c>
      <c r="E686" t="s">
        <v>32</v>
      </c>
      <c r="F686" t="s">
        <v>32</v>
      </c>
      <c r="G686" t="s">
        <v>2427</v>
      </c>
      <c r="H686" s="1">
        <v>49945</v>
      </c>
      <c r="I686">
        <v>0.1</v>
      </c>
      <c r="J686">
        <v>0</v>
      </c>
      <c r="K686">
        <v>1</v>
      </c>
      <c r="L686" t="s">
        <v>34</v>
      </c>
      <c r="M686" t="s">
        <v>2403</v>
      </c>
      <c r="N686" t="s">
        <v>36</v>
      </c>
      <c r="O686" t="s">
        <v>68</v>
      </c>
      <c r="P686" t="s">
        <v>38</v>
      </c>
      <c r="Q686" t="s">
        <v>2404</v>
      </c>
      <c r="R686" t="s">
        <v>40</v>
      </c>
      <c r="S686" t="s">
        <v>634</v>
      </c>
      <c r="T686" t="s">
        <v>42</v>
      </c>
      <c r="U686" t="s">
        <v>1188</v>
      </c>
      <c r="V686" t="s">
        <v>2405</v>
      </c>
      <c r="W686">
        <v>805</v>
      </c>
      <c r="X686" t="s">
        <v>636</v>
      </c>
      <c r="Y686" t="s">
        <v>2406</v>
      </c>
      <c r="Z686" t="s">
        <v>2407</v>
      </c>
      <c r="AA686">
        <v>2</v>
      </c>
      <c r="AB686" t="s">
        <v>41</v>
      </c>
      <c r="AC686" t="str">
        <f t="shared" si="114"/>
        <v>6GE</v>
      </c>
      <c r="AD686" s="3">
        <f t="shared" si="111"/>
        <v>1.6</v>
      </c>
      <c r="AE686" s="3" t="str">
        <f t="shared" si="110"/>
        <v>1.60 R</v>
      </c>
      <c r="AF686" t="str">
        <f>SUBSTITUTE(SUBSTITUTE(P686,"±",""),"%"," %")</f>
        <v>5 %</v>
      </c>
      <c r="AG686" t="str">
        <f t="shared" si="115"/>
        <v>0.4 V</v>
      </c>
      <c r="AI686" t="str">
        <f>SUBSTITUTE(LEFT(Q686,FIND("W,",Q686)),"W"," W @ 70 C")</f>
        <v>0.125 W @ 70 C</v>
      </c>
      <c r="AJ686" t="str">
        <f>SUBSTITUTE((SUBSTITUTE(T686,"ppm/°C","")),"/ "," to ")</f>
        <v>-100 to +600</v>
      </c>
      <c r="AK686" t="str">
        <f>LEFT(V686,FIND(" ",V686)-1)</f>
        <v>0805</v>
      </c>
      <c r="AL686" t="str">
        <f>SUBSTITUTE(SUBSTITUTE(U686,"°C ~ "," to +"),"°C"," C")</f>
        <v>-55 to +155 C</v>
      </c>
      <c r="AM686" s="2" t="str">
        <f t="shared" si="112"/>
        <v>1R6</v>
      </c>
      <c r="AN686" t="str">
        <f>IF(AC686="1GN","Grade 1","Grade 0")</f>
        <v>Grade 0</v>
      </c>
      <c r="AO686" s="2" t="str">
        <f t="shared" si="113"/>
        <v>1R60</v>
      </c>
      <c r="AQ686" t="s">
        <v>5289</v>
      </c>
      <c r="AR686" t="str">
        <f t="shared" si="116"/>
        <v>ERJ6GEYJ1R6V</v>
      </c>
    </row>
    <row r="687" spans="1:44" x14ac:dyDescent="0.3">
      <c r="A687" t="s">
        <v>2428</v>
      </c>
      <c r="B687" t="s">
        <v>2399</v>
      </c>
      <c r="C687" t="s">
        <v>2429</v>
      </c>
      <c r="D687" t="s">
        <v>2430</v>
      </c>
      <c r="E687" t="s">
        <v>32</v>
      </c>
      <c r="F687" t="s">
        <v>32</v>
      </c>
      <c r="G687" t="s">
        <v>2431</v>
      </c>
      <c r="H687" s="1">
        <v>26011</v>
      </c>
      <c r="I687">
        <v>0.1</v>
      </c>
      <c r="J687">
        <v>0</v>
      </c>
      <c r="K687">
        <v>1</v>
      </c>
      <c r="L687" t="s">
        <v>34</v>
      </c>
      <c r="M687" t="s">
        <v>2403</v>
      </c>
      <c r="N687" t="s">
        <v>36</v>
      </c>
      <c r="O687" t="s">
        <v>72</v>
      </c>
      <c r="P687" t="s">
        <v>38</v>
      </c>
      <c r="Q687" t="s">
        <v>2404</v>
      </c>
      <c r="R687" t="s">
        <v>40</v>
      </c>
      <c r="S687" t="s">
        <v>634</v>
      </c>
      <c r="T687" t="s">
        <v>42</v>
      </c>
      <c r="U687" t="s">
        <v>1188</v>
      </c>
      <c r="V687" t="s">
        <v>2405</v>
      </c>
      <c r="W687">
        <v>805</v>
      </c>
      <c r="X687" t="s">
        <v>636</v>
      </c>
      <c r="Y687" t="s">
        <v>2406</v>
      </c>
      <c r="Z687" t="s">
        <v>2407</v>
      </c>
      <c r="AA687">
        <v>2</v>
      </c>
      <c r="AB687" t="s">
        <v>41</v>
      </c>
      <c r="AC687" t="str">
        <f t="shared" si="114"/>
        <v>6GE</v>
      </c>
      <c r="AD687" s="3">
        <f t="shared" si="111"/>
        <v>1.8</v>
      </c>
      <c r="AE687" s="3" t="str">
        <f t="shared" si="110"/>
        <v>1.80 R</v>
      </c>
      <c r="AF687" t="str">
        <f>SUBSTITUTE(SUBSTITUTE(P687,"±",""),"%"," %")</f>
        <v>5 %</v>
      </c>
      <c r="AG687" t="str">
        <f t="shared" si="115"/>
        <v>0.5 V</v>
      </c>
      <c r="AI687" t="str">
        <f>SUBSTITUTE(LEFT(Q687,FIND("W,",Q687)),"W"," W @ 70 C")</f>
        <v>0.125 W @ 70 C</v>
      </c>
      <c r="AJ687" t="str">
        <f>SUBSTITUTE((SUBSTITUTE(T687,"ppm/°C","")),"/ "," to ")</f>
        <v>-100 to +600</v>
      </c>
      <c r="AK687" t="str">
        <f>LEFT(V687,FIND(" ",V687)-1)</f>
        <v>0805</v>
      </c>
      <c r="AL687" t="str">
        <f>SUBSTITUTE(SUBSTITUTE(U687,"°C ~ "," to +"),"°C"," C")</f>
        <v>-55 to +155 C</v>
      </c>
      <c r="AM687" s="2" t="str">
        <f t="shared" si="112"/>
        <v>1R8</v>
      </c>
      <c r="AN687" t="str">
        <f>IF(AC687="1GN","Grade 1","Grade 0")</f>
        <v>Grade 0</v>
      </c>
      <c r="AO687" s="2" t="str">
        <f t="shared" si="113"/>
        <v>1R80</v>
      </c>
      <c r="AQ687" t="s">
        <v>5289</v>
      </c>
      <c r="AR687" t="str">
        <f t="shared" si="116"/>
        <v>ERJ6GEYJ1R8V</v>
      </c>
    </row>
    <row r="688" spans="1:44" x14ac:dyDescent="0.3">
      <c r="A688" t="s">
        <v>2432</v>
      </c>
      <c r="B688" t="s">
        <v>2399</v>
      </c>
      <c r="C688" t="s">
        <v>2433</v>
      </c>
      <c r="D688" t="s">
        <v>2434</v>
      </c>
      <c r="E688" t="s">
        <v>32</v>
      </c>
      <c r="F688" t="s">
        <v>32</v>
      </c>
      <c r="G688" t="s">
        <v>2435</v>
      </c>
      <c r="H688" s="1">
        <v>15636</v>
      </c>
      <c r="I688">
        <v>0.1</v>
      </c>
      <c r="J688">
        <v>0</v>
      </c>
      <c r="K688">
        <v>1</v>
      </c>
      <c r="L688" t="s">
        <v>34</v>
      </c>
      <c r="M688" t="s">
        <v>2403</v>
      </c>
      <c r="N688" t="s">
        <v>36</v>
      </c>
      <c r="O688" t="s">
        <v>76</v>
      </c>
      <c r="P688" t="s">
        <v>38</v>
      </c>
      <c r="Q688" t="s">
        <v>2404</v>
      </c>
      <c r="R688" t="s">
        <v>40</v>
      </c>
      <c r="S688" t="s">
        <v>634</v>
      </c>
      <c r="T688" t="s">
        <v>42</v>
      </c>
      <c r="U688" t="s">
        <v>1188</v>
      </c>
      <c r="V688" t="s">
        <v>2405</v>
      </c>
      <c r="W688">
        <v>805</v>
      </c>
      <c r="X688" t="s">
        <v>636</v>
      </c>
      <c r="Y688" t="s">
        <v>2406</v>
      </c>
      <c r="Z688" t="s">
        <v>2407</v>
      </c>
      <c r="AA688">
        <v>2</v>
      </c>
      <c r="AB688" t="s">
        <v>41</v>
      </c>
      <c r="AC688" t="str">
        <f t="shared" si="114"/>
        <v>6GE</v>
      </c>
      <c r="AD688" s="3">
        <f t="shared" si="111"/>
        <v>2</v>
      </c>
      <c r="AE688" s="3" t="str">
        <f t="shared" si="110"/>
        <v>2.00 R</v>
      </c>
      <c r="AF688" t="str">
        <f>SUBSTITUTE(SUBSTITUTE(P688,"±",""),"%"," %")</f>
        <v>5 %</v>
      </c>
      <c r="AG688" t="str">
        <f t="shared" si="115"/>
        <v>0.5 V</v>
      </c>
      <c r="AI688" t="str">
        <f>SUBSTITUTE(LEFT(Q688,FIND("W,",Q688)),"W"," W @ 70 C")</f>
        <v>0.125 W @ 70 C</v>
      </c>
      <c r="AJ688" t="str">
        <f>SUBSTITUTE((SUBSTITUTE(T688,"ppm/°C","")),"/ "," to ")</f>
        <v>-100 to +600</v>
      </c>
      <c r="AK688" t="str">
        <f>LEFT(V688,FIND(" ",V688)-1)</f>
        <v>0805</v>
      </c>
      <c r="AL688" t="str">
        <f>SUBSTITUTE(SUBSTITUTE(U688,"°C ~ "," to +"),"°C"," C")</f>
        <v>-55 to +155 C</v>
      </c>
      <c r="AM688" s="2" t="str">
        <f t="shared" si="112"/>
        <v>2R0</v>
      </c>
      <c r="AN688" t="str">
        <f>IF(AC688="1GN","Grade 1","Grade 0")</f>
        <v>Grade 0</v>
      </c>
      <c r="AO688" s="2" t="str">
        <f t="shared" si="113"/>
        <v>2R00</v>
      </c>
      <c r="AQ688" t="s">
        <v>5289</v>
      </c>
      <c r="AR688" t="str">
        <f t="shared" si="116"/>
        <v>ERJ6GEYJ2R0V</v>
      </c>
    </row>
    <row r="689" spans="1:44" x14ac:dyDescent="0.3">
      <c r="A689" t="s">
        <v>2436</v>
      </c>
      <c r="B689" t="s">
        <v>2399</v>
      </c>
      <c r="C689" t="s">
        <v>2437</v>
      </c>
      <c r="D689" t="s">
        <v>2438</v>
      </c>
      <c r="E689" t="s">
        <v>32</v>
      </c>
      <c r="F689" t="s">
        <v>32</v>
      </c>
      <c r="G689" t="s">
        <v>2439</v>
      </c>
      <c r="H689">
        <v>4</v>
      </c>
      <c r="I689">
        <v>0.1</v>
      </c>
      <c r="J689">
        <v>0</v>
      </c>
      <c r="K689">
        <v>1</v>
      </c>
      <c r="L689" t="s">
        <v>34</v>
      </c>
      <c r="M689" t="s">
        <v>2403</v>
      </c>
      <c r="N689" t="s">
        <v>36</v>
      </c>
      <c r="O689" t="s">
        <v>80</v>
      </c>
      <c r="P689" t="s">
        <v>38</v>
      </c>
      <c r="Q689" t="s">
        <v>2404</v>
      </c>
      <c r="R689" t="s">
        <v>40</v>
      </c>
      <c r="S689" t="s">
        <v>634</v>
      </c>
      <c r="T689" t="s">
        <v>42</v>
      </c>
      <c r="U689" t="s">
        <v>1188</v>
      </c>
      <c r="V689" t="s">
        <v>2405</v>
      </c>
      <c r="W689">
        <v>805</v>
      </c>
      <c r="X689" t="s">
        <v>636</v>
      </c>
      <c r="Y689" t="s">
        <v>2406</v>
      </c>
      <c r="Z689" t="s">
        <v>2407</v>
      </c>
      <c r="AA689">
        <v>2</v>
      </c>
      <c r="AB689" t="s">
        <v>41</v>
      </c>
      <c r="AC689" t="str">
        <f t="shared" si="114"/>
        <v>6GE</v>
      </c>
      <c r="AD689" s="3">
        <f t="shared" si="111"/>
        <v>2.2000000000000002</v>
      </c>
      <c r="AE689" s="3" t="str">
        <f t="shared" si="110"/>
        <v>2.20 R</v>
      </c>
      <c r="AF689" t="str">
        <f>SUBSTITUTE(SUBSTITUTE(P689,"±",""),"%"," %")</f>
        <v>5 %</v>
      </c>
      <c r="AG689" t="str">
        <f t="shared" si="115"/>
        <v>0.5 V</v>
      </c>
      <c r="AI689" t="str">
        <f>SUBSTITUTE(LEFT(Q689,FIND("W,",Q689)),"W"," W @ 70 C")</f>
        <v>0.125 W @ 70 C</v>
      </c>
      <c r="AJ689" t="str">
        <f>SUBSTITUTE((SUBSTITUTE(T689,"ppm/°C","")),"/ "," to ")</f>
        <v>-100 to +600</v>
      </c>
      <c r="AK689" t="str">
        <f>LEFT(V689,FIND(" ",V689)-1)</f>
        <v>0805</v>
      </c>
      <c r="AL689" t="str">
        <f>SUBSTITUTE(SUBSTITUTE(U689,"°C ~ "," to +"),"°C"," C")</f>
        <v>-55 to +155 C</v>
      </c>
      <c r="AM689" s="2" t="str">
        <f t="shared" si="112"/>
        <v>2R2</v>
      </c>
      <c r="AN689" t="str">
        <f>IF(AC689="1GN","Grade 1","Grade 0")</f>
        <v>Grade 0</v>
      </c>
      <c r="AO689" s="2" t="str">
        <f t="shared" si="113"/>
        <v>2R20</v>
      </c>
      <c r="AQ689" t="s">
        <v>5289</v>
      </c>
      <c r="AR689" t="str">
        <f t="shared" si="116"/>
        <v>ERJ6GEYJ2R2V</v>
      </c>
    </row>
    <row r="690" spans="1:44" x14ac:dyDescent="0.3">
      <c r="A690" t="s">
        <v>2440</v>
      </c>
      <c r="B690" t="s">
        <v>2399</v>
      </c>
      <c r="C690" t="s">
        <v>2441</v>
      </c>
      <c r="D690" t="s">
        <v>2442</v>
      </c>
      <c r="E690" t="s">
        <v>32</v>
      </c>
      <c r="F690" t="s">
        <v>32</v>
      </c>
      <c r="G690" t="s">
        <v>2443</v>
      </c>
      <c r="H690" s="1">
        <v>10920</v>
      </c>
      <c r="I690">
        <v>0.1</v>
      </c>
      <c r="J690">
        <v>0</v>
      </c>
      <c r="K690">
        <v>1</v>
      </c>
      <c r="L690" t="s">
        <v>34</v>
      </c>
      <c r="M690" t="s">
        <v>2403</v>
      </c>
      <c r="N690" t="s">
        <v>36</v>
      </c>
      <c r="O690" t="s">
        <v>84</v>
      </c>
      <c r="P690" t="s">
        <v>38</v>
      </c>
      <c r="Q690" t="s">
        <v>2404</v>
      </c>
      <c r="R690" t="s">
        <v>40</v>
      </c>
      <c r="S690" t="s">
        <v>634</v>
      </c>
      <c r="T690" t="s">
        <v>42</v>
      </c>
      <c r="U690" t="s">
        <v>1188</v>
      </c>
      <c r="V690" t="s">
        <v>2405</v>
      </c>
      <c r="W690">
        <v>805</v>
      </c>
      <c r="X690" t="s">
        <v>636</v>
      </c>
      <c r="Y690" t="s">
        <v>2406</v>
      </c>
      <c r="Z690" t="s">
        <v>2407</v>
      </c>
      <c r="AA690">
        <v>2</v>
      </c>
      <c r="AB690" t="s">
        <v>41</v>
      </c>
      <c r="AC690" t="str">
        <f t="shared" si="114"/>
        <v>6GE</v>
      </c>
      <c r="AD690" s="3">
        <f t="shared" si="111"/>
        <v>2.4</v>
      </c>
      <c r="AE690" s="3" t="str">
        <f t="shared" si="110"/>
        <v>2.40 R</v>
      </c>
      <c r="AF690" t="str">
        <f>SUBSTITUTE(SUBSTITUTE(P690,"±",""),"%"," %")</f>
        <v>5 %</v>
      </c>
      <c r="AG690" t="str">
        <f t="shared" si="115"/>
        <v>0.5 V</v>
      </c>
      <c r="AI690" t="str">
        <f>SUBSTITUTE(LEFT(Q690,FIND("W,",Q690)),"W"," W @ 70 C")</f>
        <v>0.125 W @ 70 C</v>
      </c>
      <c r="AJ690" t="str">
        <f>SUBSTITUTE((SUBSTITUTE(T690,"ppm/°C","")),"/ "," to ")</f>
        <v>-100 to +600</v>
      </c>
      <c r="AK690" t="str">
        <f>LEFT(V690,FIND(" ",V690)-1)</f>
        <v>0805</v>
      </c>
      <c r="AL690" t="str">
        <f>SUBSTITUTE(SUBSTITUTE(U690,"°C ~ "," to +"),"°C"," C")</f>
        <v>-55 to +155 C</v>
      </c>
      <c r="AM690" s="2" t="str">
        <f t="shared" si="112"/>
        <v>2R4</v>
      </c>
      <c r="AN690" t="str">
        <f>IF(AC690="1GN","Grade 1","Grade 0")</f>
        <v>Grade 0</v>
      </c>
      <c r="AO690" s="2" t="str">
        <f t="shared" si="113"/>
        <v>2R40</v>
      </c>
      <c r="AQ690" t="s">
        <v>5289</v>
      </c>
      <c r="AR690" t="str">
        <f t="shared" si="116"/>
        <v>ERJ6GEYJ2R4V</v>
      </c>
    </row>
    <row r="691" spans="1:44" x14ac:dyDescent="0.3">
      <c r="A691" t="s">
        <v>2444</v>
      </c>
      <c r="B691" t="s">
        <v>2399</v>
      </c>
      <c r="C691" t="s">
        <v>2445</v>
      </c>
      <c r="D691" t="s">
        <v>2446</v>
      </c>
      <c r="E691" t="s">
        <v>32</v>
      </c>
      <c r="F691" t="s">
        <v>32</v>
      </c>
      <c r="G691" t="s">
        <v>2447</v>
      </c>
      <c r="H691" s="1">
        <v>14725</v>
      </c>
      <c r="I691">
        <v>0.1</v>
      </c>
      <c r="J691">
        <v>0</v>
      </c>
      <c r="K691">
        <v>1</v>
      </c>
      <c r="L691" t="s">
        <v>34</v>
      </c>
      <c r="M691" t="s">
        <v>2403</v>
      </c>
      <c r="N691" t="s">
        <v>36</v>
      </c>
      <c r="O691" t="s">
        <v>88</v>
      </c>
      <c r="P691" t="s">
        <v>38</v>
      </c>
      <c r="Q691" t="s">
        <v>2404</v>
      </c>
      <c r="R691" t="s">
        <v>40</v>
      </c>
      <c r="S691" t="s">
        <v>634</v>
      </c>
      <c r="T691" t="s">
        <v>42</v>
      </c>
      <c r="U691" t="s">
        <v>1188</v>
      </c>
      <c r="V691" t="s">
        <v>2405</v>
      </c>
      <c r="W691">
        <v>805</v>
      </c>
      <c r="X691" t="s">
        <v>636</v>
      </c>
      <c r="Y691" t="s">
        <v>2406</v>
      </c>
      <c r="Z691" t="s">
        <v>2407</v>
      </c>
      <c r="AA691">
        <v>2</v>
      </c>
      <c r="AB691" t="s">
        <v>41</v>
      </c>
      <c r="AC691" t="str">
        <f t="shared" si="114"/>
        <v>6GE</v>
      </c>
      <c r="AD691" s="3">
        <f t="shared" si="111"/>
        <v>2.7</v>
      </c>
      <c r="AE691" s="3" t="str">
        <f t="shared" si="110"/>
        <v>2.70 R</v>
      </c>
      <c r="AF691" t="str">
        <f>SUBSTITUTE(SUBSTITUTE(P691,"±",""),"%"," %")</f>
        <v>5 %</v>
      </c>
      <c r="AG691" t="str">
        <f t="shared" si="115"/>
        <v>0.6 V</v>
      </c>
      <c r="AI691" t="str">
        <f>SUBSTITUTE(LEFT(Q691,FIND("W,",Q691)),"W"," W @ 70 C")</f>
        <v>0.125 W @ 70 C</v>
      </c>
      <c r="AJ691" t="str">
        <f>SUBSTITUTE((SUBSTITUTE(T691,"ppm/°C","")),"/ "," to ")</f>
        <v>-100 to +600</v>
      </c>
      <c r="AK691" t="str">
        <f>LEFT(V691,FIND(" ",V691)-1)</f>
        <v>0805</v>
      </c>
      <c r="AL691" t="str">
        <f>SUBSTITUTE(SUBSTITUTE(U691,"°C ~ "," to +"),"°C"," C")</f>
        <v>-55 to +155 C</v>
      </c>
      <c r="AM691" s="2" t="str">
        <f t="shared" si="112"/>
        <v>2R7</v>
      </c>
      <c r="AN691" t="str">
        <f>IF(AC691="1GN","Grade 1","Grade 0")</f>
        <v>Grade 0</v>
      </c>
      <c r="AO691" s="2" t="str">
        <f t="shared" si="113"/>
        <v>2R70</v>
      </c>
      <c r="AQ691" t="s">
        <v>5289</v>
      </c>
      <c r="AR691" t="str">
        <f t="shared" si="116"/>
        <v>ERJ6GEYJ2R7V</v>
      </c>
    </row>
    <row r="692" spans="1:44" x14ac:dyDescent="0.3">
      <c r="A692" t="s">
        <v>2448</v>
      </c>
      <c r="B692" t="s">
        <v>2399</v>
      </c>
      <c r="C692" t="s">
        <v>2449</v>
      </c>
      <c r="D692" t="s">
        <v>2450</v>
      </c>
      <c r="E692" t="s">
        <v>32</v>
      </c>
      <c r="F692" t="s">
        <v>32</v>
      </c>
      <c r="G692" t="s">
        <v>2451</v>
      </c>
      <c r="H692">
        <v>0</v>
      </c>
      <c r="I692">
        <v>0.1</v>
      </c>
      <c r="J692">
        <v>0</v>
      </c>
      <c r="K692">
        <v>1</v>
      </c>
      <c r="L692" t="s">
        <v>34</v>
      </c>
      <c r="M692" t="s">
        <v>2403</v>
      </c>
      <c r="N692" t="s">
        <v>36</v>
      </c>
      <c r="O692" t="s">
        <v>92</v>
      </c>
      <c r="P692" t="s">
        <v>38</v>
      </c>
      <c r="Q692" t="s">
        <v>2404</v>
      </c>
      <c r="R692" t="s">
        <v>40</v>
      </c>
      <c r="S692" t="s">
        <v>634</v>
      </c>
      <c r="T692" t="s">
        <v>42</v>
      </c>
      <c r="U692" t="s">
        <v>1188</v>
      </c>
      <c r="V692" t="s">
        <v>2405</v>
      </c>
      <c r="W692">
        <v>805</v>
      </c>
      <c r="X692" t="s">
        <v>636</v>
      </c>
      <c r="Y692" t="s">
        <v>2406</v>
      </c>
      <c r="Z692" t="s">
        <v>2407</v>
      </c>
      <c r="AA692">
        <v>2</v>
      </c>
      <c r="AB692" t="s">
        <v>41</v>
      </c>
      <c r="AC692" t="str">
        <f t="shared" si="114"/>
        <v>6GE</v>
      </c>
      <c r="AD692" s="3">
        <f t="shared" si="111"/>
        <v>3</v>
      </c>
      <c r="AE692" s="3" t="str">
        <f t="shared" si="110"/>
        <v>3.00 R</v>
      </c>
      <c r="AF692" t="str">
        <f>SUBSTITUTE(SUBSTITUTE(P692,"±",""),"%"," %")</f>
        <v>5 %</v>
      </c>
      <c r="AG692" t="str">
        <f t="shared" si="115"/>
        <v>0.6 V</v>
      </c>
      <c r="AI692" t="str">
        <f>SUBSTITUTE(LEFT(Q692,FIND("W,",Q692)),"W"," W @ 70 C")</f>
        <v>0.125 W @ 70 C</v>
      </c>
      <c r="AJ692" t="str">
        <f>SUBSTITUTE((SUBSTITUTE(T692,"ppm/°C","")),"/ "," to ")</f>
        <v>-100 to +600</v>
      </c>
      <c r="AK692" t="str">
        <f>LEFT(V692,FIND(" ",V692)-1)</f>
        <v>0805</v>
      </c>
      <c r="AL692" t="str">
        <f>SUBSTITUTE(SUBSTITUTE(U692,"°C ~ "," to +"),"°C"," C")</f>
        <v>-55 to +155 C</v>
      </c>
      <c r="AM692" s="2" t="str">
        <f t="shared" si="112"/>
        <v>3R0</v>
      </c>
      <c r="AN692" t="str">
        <f>IF(AC692="1GN","Grade 1","Grade 0")</f>
        <v>Grade 0</v>
      </c>
      <c r="AO692" s="2" t="str">
        <f t="shared" si="113"/>
        <v>3R00</v>
      </c>
      <c r="AQ692" t="s">
        <v>5289</v>
      </c>
      <c r="AR692" t="str">
        <f t="shared" si="116"/>
        <v>ERJ6GEYJ3R0V</v>
      </c>
    </row>
    <row r="693" spans="1:44" x14ac:dyDescent="0.3">
      <c r="A693" t="s">
        <v>2452</v>
      </c>
      <c r="B693" t="s">
        <v>2399</v>
      </c>
      <c r="C693" t="s">
        <v>2453</v>
      </c>
      <c r="D693" t="s">
        <v>2454</v>
      </c>
      <c r="E693" t="s">
        <v>32</v>
      </c>
      <c r="F693" t="s">
        <v>32</v>
      </c>
      <c r="G693" t="s">
        <v>2455</v>
      </c>
      <c r="H693" s="1">
        <v>43882</v>
      </c>
      <c r="I693">
        <v>0.1</v>
      </c>
      <c r="J693">
        <v>0</v>
      </c>
      <c r="K693">
        <v>1</v>
      </c>
      <c r="L693" t="s">
        <v>34</v>
      </c>
      <c r="M693" t="s">
        <v>2403</v>
      </c>
      <c r="N693" t="s">
        <v>36</v>
      </c>
      <c r="O693" t="s">
        <v>96</v>
      </c>
      <c r="P693" t="s">
        <v>38</v>
      </c>
      <c r="Q693" t="s">
        <v>2404</v>
      </c>
      <c r="R693" t="s">
        <v>40</v>
      </c>
      <c r="S693" t="s">
        <v>634</v>
      </c>
      <c r="T693" t="s">
        <v>42</v>
      </c>
      <c r="U693" t="s">
        <v>1188</v>
      </c>
      <c r="V693" t="s">
        <v>2405</v>
      </c>
      <c r="W693">
        <v>805</v>
      </c>
      <c r="X693" t="s">
        <v>636</v>
      </c>
      <c r="Y693" t="s">
        <v>2406</v>
      </c>
      <c r="Z693" t="s">
        <v>2407</v>
      </c>
      <c r="AA693">
        <v>2</v>
      </c>
      <c r="AB693" t="s">
        <v>41</v>
      </c>
      <c r="AC693" t="str">
        <f t="shared" si="114"/>
        <v>6GE</v>
      </c>
      <c r="AD693" s="3">
        <f t="shared" si="111"/>
        <v>3.3</v>
      </c>
      <c r="AE693" s="3" t="str">
        <f t="shared" si="110"/>
        <v>3.30 R</v>
      </c>
      <c r="AF693" t="str">
        <f>SUBSTITUTE(SUBSTITUTE(P693,"±",""),"%"," %")</f>
        <v>5 %</v>
      </c>
      <c r="AG693" t="str">
        <f t="shared" si="115"/>
        <v>0.6 V</v>
      </c>
      <c r="AI693" t="str">
        <f>SUBSTITUTE(LEFT(Q693,FIND("W,",Q693)),"W"," W @ 70 C")</f>
        <v>0.125 W @ 70 C</v>
      </c>
      <c r="AJ693" t="str">
        <f>SUBSTITUTE((SUBSTITUTE(T693,"ppm/°C","")),"/ "," to ")</f>
        <v>-100 to +600</v>
      </c>
      <c r="AK693" t="str">
        <f>LEFT(V693,FIND(" ",V693)-1)</f>
        <v>0805</v>
      </c>
      <c r="AL693" t="str">
        <f>SUBSTITUTE(SUBSTITUTE(U693,"°C ~ "," to +"),"°C"," C")</f>
        <v>-55 to +155 C</v>
      </c>
      <c r="AM693" s="2" t="str">
        <f t="shared" si="112"/>
        <v>3R3</v>
      </c>
      <c r="AN693" t="str">
        <f>IF(AC693="1GN","Grade 1","Grade 0")</f>
        <v>Grade 0</v>
      </c>
      <c r="AO693" s="2" t="str">
        <f t="shared" si="113"/>
        <v>3R30</v>
      </c>
      <c r="AQ693" t="s">
        <v>5289</v>
      </c>
      <c r="AR693" t="str">
        <f t="shared" si="116"/>
        <v>ERJ6GEYJ3R3V</v>
      </c>
    </row>
    <row r="694" spans="1:44" x14ac:dyDescent="0.3">
      <c r="A694" t="s">
        <v>2456</v>
      </c>
      <c r="B694" t="s">
        <v>2399</v>
      </c>
      <c r="C694" t="s">
        <v>2457</v>
      </c>
      <c r="D694" t="s">
        <v>2458</v>
      </c>
      <c r="E694" t="s">
        <v>32</v>
      </c>
      <c r="F694" t="s">
        <v>32</v>
      </c>
      <c r="G694" t="s">
        <v>2459</v>
      </c>
      <c r="H694" s="1">
        <v>2014</v>
      </c>
      <c r="I694">
        <v>0.1</v>
      </c>
      <c r="J694">
        <v>0</v>
      </c>
      <c r="K694">
        <v>1</v>
      </c>
      <c r="L694" t="s">
        <v>34</v>
      </c>
      <c r="M694" t="s">
        <v>2403</v>
      </c>
      <c r="N694" t="s">
        <v>36</v>
      </c>
      <c r="O694" t="s">
        <v>100</v>
      </c>
      <c r="P694" t="s">
        <v>38</v>
      </c>
      <c r="Q694" t="s">
        <v>2404</v>
      </c>
      <c r="R694" t="s">
        <v>40</v>
      </c>
      <c r="S694" t="s">
        <v>634</v>
      </c>
      <c r="T694" t="s">
        <v>42</v>
      </c>
      <c r="U694" t="s">
        <v>1188</v>
      </c>
      <c r="V694" t="s">
        <v>2405</v>
      </c>
      <c r="W694">
        <v>805</v>
      </c>
      <c r="X694" t="s">
        <v>636</v>
      </c>
      <c r="Y694" t="s">
        <v>2406</v>
      </c>
      <c r="Z694" t="s">
        <v>2407</v>
      </c>
      <c r="AA694">
        <v>2</v>
      </c>
      <c r="AB694" t="s">
        <v>41</v>
      </c>
      <c r="AC694" t="str">
        <f t="shared" si="114"/>
        <v>6GE</v>
      </c>
      <c r="AD694" s="3">
        <f t="shared" si="111"/>
        <v>3.6</v>
      </c>
      <c r="AE694" s="3" t="str">
        <f t="shared" si="110"/>
        <v>3.60 R</v>
      </c>
      <c r="AF694" t="str">
        <f>SUBSTITUTE(SUBSTITUTE(P694,"±",""),"%"," %")</f>
        <v>5 %</v>
      </c>
      <c r="AG694" t="str">
        <f t="shared" si="115"/>
        <v>0.7 V</v>
      </c>
      <c r="AI694" t="str">
        <f>SUBSTITUTE(LEFT(Q694,FIND("W,",Q694)),"W"," W @ 70 C")</f>
        <v>0.125 W @ 70 C</v>
      </c>
      <c r="AJ694" t="str">
        <f>SUBSTITUTE((SUBSTITUTE(T694,"ppm/°C","")),"/ "," to ")</f>
        <v>-100 to +600</v>
      </c>
      <c r="AK694" t="str">
        <f>LEFT(V694,FIND(" ",V694)-1)</f>
        <v>0805</v>
      </c>
      <c r="AL694" t="str">
        <f>SUBSTITUTE(SUBSTITUTE(U694,"°C ~ "," to +"),"°C"," C")</f>
        <v>-55 to +155 C</v>
      </c>
      <c r="AM694" s="2" t="str">
        <f t="shared" si="112"/>
        <v>3R6</v>
      </c>
      <c r="AN694" t="str">
        <f>IF(AC694="1GN","Grade 1","Grade 0")</f>
        <v>Grade 0</v>
      </c>
      <c r="AO694" s="2" t="str">
        <f t="shared" si="113"/>
        <v>3R60</v>
      </c>
      <c r="AQ694" t="s">
        <v>5289</v>
      </c>
      <c r="AR694" t="str">
        <f t="shared" si="116"/>
        <v>ERJ6GEYJ3R6V</v>
      </c>
    </row>
    <row r="695" spans="1:44" x14ac:dyDescent="0.3">
      <c r="A695" t="s">
        <v>2460</v>
      </c>
      <c r="B695" t="s">
        <v>2399</v>
      </c>
      <c r="C695" t="s">
        <v>2461</v>
      </c>
      <c r="D695" t="s">
        <v>2462</v>
      </c>
      <c r="E695" t="s">
        <v>32</v>
      </c>
      <c r="F695" t="s">
        <v>32</v>
      </c>
      <c r="G695" t="s">
        <v>2463</v>
      </c>
      <c r="H695" s="1">
        <v>4914</v>
      </c>
      <c r="I695">
        <v>0.1</v>
      </c>
      <c r="J695">
        <v>0</v>
      </c>
      <c r="K695">
        <v>1</v>
      </c>
      <c r="L695" t="s">
        <v>34</v>
      </c>
      <c r="M695" t="s">
        <v>2403</v>
      </c>
      <c r="N695" t="s">
        <v>36</v>
      </c>
      <c r="O695" t="s">
        <v>104</v>
      </c>
      <c r="P695" t="s">
        <v>38</v>
      </c>
      <c r="Q695" t="s">
        <v>2404</v>
      </c>
      <c r="R695" t="s">
        <v>40</v>
      </c>
      <c r="S695" t="s">
        <v>634</v>
      </c>
      <c r="T695" t="s">
        <v>42</v>
      </c>
      <c r="U695" t="s">
        <v>1188</v>
      </c>
      <c r="V695" t="s">
        <v>2405</v>
      </c>
      <c r="W695">
        <v>805</v>
      </c>
      <c r="X695" t="s">
        <v>636</v>
      </c>
      <c r="Y695" t="s">
        <v>2406</v>
      </c>
      <c r="Z695" t="s">
        <v>2407</v>
      </c>
      <c r="AA695">
        <v>2</v>
      </c>
      <c r="AB695" t="s">
        <v>41</v>
      </c>
      <c r="AC695" t="str">
        <f t="shared" si="114"/>
        <v>6GE</v>
      </c>
      <c r="AD695" s="3">
        <f t="shared" si="111"/>
        <v>3.9</v>
      </c>
      <c r="AE695" s="3" t="str">
        <f t="shared" si="110"/>
        <v>3.90 R</v>
      </c>
      <c r="AF695" t="str">
        <f>SUBSTITUTE(SUBSTITUTE(P695,"±",""),"%"," %")</f>
        <v>5 %</v>
      </c>
      <c r="AG695" t="str">
        <f t="shared" si="115"/>
        <v>0.7 V</v>
      </c>
      <c r="AI695" t="str">
        <f>SUBSTITUTE(LEFT(Q695,FIND("W,",Q695)),"W"," W @ 70 C")</f>
        <v>0.125 W @ 70 C</v>
      </c>
      <c r="AJ695" t="str">
        <f>SUBSTITUTE((SUBSTITUTE(T695,"ppm/°C","")),"/ "," to ")</f>
        <v>-100 to +600</v>
      </c>
      <c r="AK695" t="str">
        <f>LEFT(V695,FIND(" ",V695)-1)</f>
        <v>0805</v>
      </c>
      <c r="AL695" t="str">
        <f>SUBSTITUTE(SUBSTITUTE(U695,"°C ~ "," to +"),"°C"," C")</f>
        <v>-55 to +155 C</v>
      </c>
      <c r="AM695" s="2" t="str">
        <f t="shared" si="112"/>
        <v>3R9</v>
      </c>
      <c r="AN695" t="str">
        <f>IF(AC695="1GN","Grade 1","Grade 0")</f>
        <v>Grade 0</v>
      </c>
      <c r="AO695" s="2" t="str">
        <f t="shared" si="113"/>
        <v>3R90</v>
      </c>
      <c r="AQ695" t="s">
        <v>5289</v>
      </c>
      <c r="AR695" t="str">
        <f t="shared" si="116"/>
        <v>ERJ6GEYJ3R9V</v>
      </c>
    </row>
    <row r="696" spans="1:44" x14ac:dyDescent="0.3">
      <c r="A696" t="s">
        <v>2464</v>
      </c>
      <c r="B696" t="s">
        <v>2399</v>
      </c>
      <c r="C696" t="s">
        <v>2465</v>
      </c>
      <c r="D696" t="s">
        <v>2466</v>
      </c>
      <c r="E696" t="s">
        <v>32</v>
      </c>
      <c r="F696" t="s">
        <v>32</v>
      </c>
      <c r="G696" t="s">
        <v>2467</v>
      </c>
      <c r="H696" s="1">
        <v>30000</v>
      </c>
      <c r="I696">
        <v>0.1</v>
      </c>
      <c r="J696">
        <v>0</v>
      </c>
      <c r="K696">
        <v>1</v>
      </c>
      <c r="L696" t="s">
        <v>34</v>
      </c>
      <c r="M696" t="s">
        <v>2403</v>
      </c>
      <c r="N696" t="s">
        <v>36</v>
      </c>
      <c r="O696" t="s">
        <v>108</v>
      </c>
      <c r="P696" t="s">
        <v>38</v>
      </c>
      <c r="Q696" t="s">
        <v>2404</v>
      </c>
      <c r="R696" t="s">
        <v>40</v>
      </c>
      <c r="S696" t="s">
        <v>634</v>
      </c>
      <c r="T696" t="s">
        <v>42</v>
      </c>
      <c r="U696" t="s">
        <v>1188</v>
      </c>
      <c r="V696" t="s">
        <v>2405</v>
      </c>
      <c r="W696">
        <v>805</v>
      </c>
      <c r="X696" t="s">
        <v>636</v>
      </c>
      <c r="Y696" t="s">
        <v>2406</v>
      </c>
      <c r="Z696" t="s">
        <v>2407</v>
      </c>
      <c r="AA696">
        <v>2</v>
      </c>
      <c r="AB696" t="s">
        <v>41</v>
      </c>
      <c r="AC696" t="str">
        <f t="shared" si="114"/>
        <v>6GE</v>
      </c>
      <c r="AD696" s="3">
        <f t="shared" si="111"/>
        <v>4.3</v>
      </c>
      <c r="AE696" s="3" t="str">
        <f t="shared" si="110"/>
        <v>4.30 R</v>
      </c>
      <c r="AF696" t="str">
        <f>SUBSTITUTE(SUBSTITUTE(P696,"±",""),"%"," %")</f>
        <v>5 %</v>
      </c>
      <c r="AG696" t="str">
        <f t="shared" si="115"/>
        <v>0.7 V</v>
      </c>
      <c r="AI696" t="str">
        <f>SUBSTITUTE(LEFT(Q696,FIND("W,",Q696)),"W"," W @ 70 C")</f>
        <v>0.125 W @ 70 C</v>
      </c>
      <c r="AJ696" t="str">
        <f>SUBSTITUTE((SUBSTITUTE(T696,"ppm/°C","")),"/ "," to ")</f>
        <v>-100 to +600</v>
      </c>
      <c r="AK696" t="str">
        <f>LEFT(V696,FIND(" ",V696)-1)</f>
        <v>0805</v>
      </c>
      <c r="AL696" t="str">
        <f>SUBSTITUTE(SUBSTITUTE(U696,"°C ~ "," to +"),"°C"," C")</f>
        <v>-55 to +155 C</v>
      </c>
      <c r="AM696" s="2" t="str">
        <f t="shared" si="112"/>
        <v>4R3</v>
      </c>
      <c r="AN696" t="str">
        <f>IF(AC696="1GN","Grade 1","Grade 0")</f>
        <v>Grade 0</v>
      </c>
      <c r="AO696" s="2" t="str">
        <f t="shared" si="113"/>
        <v>4R30</v>
      </c>
      <c r="AQ696" t="s">
        <v>5289</v>
      </c>
      <c r="AR696" t="str">
        <f t="shared" si="116"/>
        <v>ERJ6GEYJ4R3V</v>
      </c>
    </row>
    <row r="697" spans="1:44" x14ac:dyDescent="0.3">
      <c r="A697" t="s">
        <v>2468</v>
      </c>
      <c r="B697" t="s">
        <v>2399</v>
      </c>
      <c r="C697" t="s">
        <v>2469</v>
      </c>
      <c r="D697" t="s">
        <v>2470</v>
      </c>
      <c r="E697" t="s">
        <v>32</v>
      </c>
      <c r="F697" t="s">
        <v>32</v>
      </c>
      <c r="G697" t="s">
        <v>2471</v>
      </c>
      <c r="H697">
        <v>0</v>
      </c>
      <c r="I697">
        <v>0.1</v>
      </c>
      <c r="J697">
        <v>0</v>
      </c>
      <c r="K697">
        <v>1</v>
      </c>
      <c r="L697" t="s">
        <v>34</v>
      </c>
      <c r="M697" t="s">
        <v>2403</v>
      </c>
      <c r="N697" t="s">
        <v>36</v>
      </c>
      <c r="O697" t="s">
        <v>113</v>
      </c>
      <c r="P697" t="s">
        <v>38</v>
      </c>
      <c r="Q697" t="s">
        <v>2404</v>
      </c>
      <c r="R697" t="s">
        <v>40</v>
      </c>
      <c r="S697" t="s">
        <v>634</v>
      </c>
      <c r="T697" t="s">
        <v>42</v>
      </c>
      <c r="U697" t="s">
        <v>1188</v>
      </c>
      <c r="V697" t="s">
        <v>2405</v>
      </c>
      <c r="W697">
        <v>805</v>
      </c>
      <c r="X697" t="s">
        <v>636</v>
      </c>
      <c r="Y697" t="s">
        <v>2406</v>
      </c>
      <c r="Z697" t="s">
        <v>2407</v>
      </c>
      <c r="AA697">
        <v>2</v>
      </c>
      <c r="AB697" t="s">
        <v>41</v>
      </c>
      <c r="AC697" t="str">
        <f t="shared" si="114"/>
        <v>6GE</v>
      </c>
      <c r="AD697" s="3">
        <f t="shared" si="111"/>
        <v>4.7</v>
      </c>
      <c r="AE697" s="3" t="str">
        <f t="shared" si="110"/>
        <v>4.70 R</v>
      </c>
      <c r="AF697" t="str">
        <f>SUBSTITUTE(SUBSTITUTE(P697,"±",""),"%"," %")</f>
        <v>5 %</v>
      </c>
      <c r="AG697" t="str">
        <f t="shared" si="115"/>
        <v>0.8 V</v>
      </c>
      <c r="AI697" t="str">
        <f>SUBSTITUTE(LEFT(Q697,FIND("W,",Q697)),"W"," W @ 70 C")</f>
        <v>0.125 W @ 70 C</v>
      </c>
      <c r="AJ697" t="str">
        <f>SUBSTITUTE((SUBSTITUTE(T697,"ppm/°C","")),"/ "," to ")</f>
        <v>-100 to +600</v>
      </c>
      <c r="AK697" t="str">
        <f>LEFT(V697,FIND(" ",V697)-1)</f>
        <v>0805</v>
      </c>
      <c r="AL697" t="str">
        <f>SUBSTITUTE(SUBSTITUTE(U697,"°C ~ "," to +"),"°C"," C")</f>
        <v>-55 to +155 C</v>
      </c>
      <c r="AM697" s="2" t="str">
        <f t="shared" si="112"/>
        <v>4R7</v>
      </c>
      <c r="AN697" t="str">
        <f>IF(AC697="1GN","Grade 1","Grade 0")</f>
        <v>Grade 0</v>
      </c>
      <c r="AO697" s="2" t="str">
        <f t="shared" si="113"/>
        <v>4R70</v>
      </c>
      <c r="AQ697" t="s">
        <v>5289</v>
      </c>
      <c r="AR697" t="str">
        <f t="shared" si="116"/>
        <v>ERJ6GEYJ4R7V</v>
      </c>
    </row>
    <row r="698" spans="1:44" x14ac:dyDescent="0.3">
      <c r="A698" t="s">
        <v>2472</v>
      </c>
      <c r="B698" t="s">
        <v>2399</v>
      </c>
      <c r="C698" t="s">
        <v>2473</v>
      </c>
      <c r="D698" t="s">
        <v>2474</v>
      </c>
      <c r="E698" t="s">
        <v>32</v>
      </c>
      <c r="F698" t="s">
        <v>32</v>
      </c>
      <c r="G698" t="s">
        <v>2475</v>
      </c>
      <c r="H698" s="1">
        <v>147106</v>
      </c>
      <c r="I698">
        <v>0.1</v>
      </c>
      <c r="J698">
        <v>0</v>
      </c>
      <c r="K698">
        <v>1</v>
      </c>
      <c r="L698" t="s">
        <v>34</v>
      </c>
      <c r="M698" t="s">
        <v>2403</v>
      </c>
      <c r="N698" t="s">
        <v>36</v>
      </c>
      <c r="O698" t="s">
        <v>117</v>
      </c>
      <c r="P698" t="s">
        <v>38</v>
      </c>
      <c r="Q698" t="s">
        <v>2404</v>
      </c>
      <c r="R698" t="s">
        <v>40</v>
      </c>
      <c r="S698" t="s">
        <v>634</v>
      </c>
      <c r="T698" t="s">
        <v>42</v>
      </c>
      <c r="U698" t="s">
        <v>1188</v>
      </c>
      <c r="V698" t="s">
        <v>2405</v>
      </c>
      <c r="W698">
        <v>805</v>
      </c>
      <c r="X698" t="s">
        <v>636</v>
      </c>
      <c r="Y698" t="s">
        <v>2406</v>
      </c>
      <c r="Z698" t="s">
        <v>2407</v>
      </c>
      <c r="AA698">
        <v>2</v>
      </c>
      <c r="AB698" t="s">
        <v>41</v>
      </c>
      <c r="AC698" t="str">
        <f t="shared" si="114"/>
        <v>6GE</v>
      </c>
      <c r="AD698" s="3">
        <f t="shared" si="111"/>
        <v>5.0999999999999996</v>
      </c>
      <c r="AE698" s="3" t="str">
        <f t="shared" si="110"/>
        <v>5.10 R</v>
      </c>
      <c r="AF698" t="str">
        <f>SUBSTITUTE(SUBSTITUTE(P698,"±",""),"%"," %")</f>
        <v>5 %</v>
      </c>
      <c r="AG698" t="str">
        <f t="shared" si="115"/>
        <v>0.8 V</v>
      </c>
      <c r="AI698" t="str">
        <f>SUBSTITUTE(LEFT(Q698,FIND("W,",Q698)),"W"," W @ 70 C")</f>
        <v>0.125 W @ 70 C</v>
      </c>
      <c r="AJ698" t="str">
        <f>SUBSTITUTE((SUBSTITUTE(T698,"ppm/°C","")),"/ "," to ")</f>
        <v>-100 to +600</v>
      </c>
      <c r="AK698" t="str">
        <f>LEFT(V698,FIND(" ",V698)-1)</f>
        <v>0805</v>
      </c>
      <c r="AL698" t="str">
        <f>SUBSTITUTE(SUBSTITUTE(U698,"°C ~ "," to +"),"°C"," C")</f>
        <v>-55 to +155 C</v>
      </c>
      <c r="AM698" s="2" t="str">
        <f t="shared" si="112"/>
        <v>5R1</v>
      </c>
      <c r="AN698" t="str">
        <f>IF(AC698="1GN","Grade 1","Grade 0")</f>
        <v>Grade 0</v>
      </c>
      <c r="AO698" s="2" t="str">
        <f t="shared" si="113"/>
        <v>5R10</v>
      </c>
      <c r="AQ698" t="s">
        <v>5289</v>
      </c>
      <c r="AR698" t="str">
        <f t="shared" si="116"/>
        <v>ERJ6GEYJ5R1V</v>
      </c>
    </row>
    <row r="699" spans="1:44" x14ac:dyDescent="0.3">
      <c r="A699" t="s">
        <v>2476</v>
      </c>
      <c r="B699" t="s">
        <v>2399</v>
      </c>
      <c r="C699" t="s">
        <v>2477</v>
      </c>
      <c r="D699" t="s">
        <v>2478</v>
      </c>
      <c r="E699" t="s">
        <v>32</v>
      </c>
      <c r="F699" t="s">
        <v>32</v>
      </c>
      <c r="G699" t="s">
        <v>2479</v>
      </c>
      <c r="H699" s="1">
        <v>1548</v>
      </c>
      <c r="I699">
        <v>0.1</v>
      </c>
      <c r="J699">
        <v>0</v>
      </c>
      <c r="K699">
        <v>1</v>
      </c>
      <c r="L699" t="s">
        <v>34</v>
      </c>
      <c r="M699" t="s">
        <v>2403</v>
      </c>
      <c r="N699" t="s">
        <v>36</v>
      </c>
      <c r="O699" t="s">
        <v>121</v>
      </c>
      <c r="P699" t="s">
        <v>38</v>
      </c>
      <c r="Q699" t="s">
        <v>2404</v>
      </c>
      <c r="R699" t="s">
        <v>40</v>
      </c>
      <c r="S699" t="s">
        <v>634</v>
      </c>
      <c r="T699" t="s">
        <v>42</v>
      </c>
      <c r="U699" t="s">
        <v>1188</v>
      </c>
      <c r="V699" t="s">
        <v>2405</v>
      </c>
      <c r="W699">
        <v>805</v>
      </c>
      <c r="X699" t="s">
        <v>636</v>
      </c>
      <c r="Y699" t="s">
        <v>2406</v>
      </c>
      <c r="Z699" t="s">
        <v>2407</v>
      </c>
      <c r="AA699">
        <v>2</v>
      </c>
      <c r="AB699" t="s">
        <v>41</v>
      </c>
      <c r="AC699" t="str">
        <f t="shared" si="114"/>
        <v>6GE</v>
      </c>
      <c r="AD699" s="3">
        <f t="shared" si="111"/>
        <v>5.6</v>
      </c>
      <c r="AE699" s="3" t="str">
        <f t="shared" si="110"/>
        <v>5.60 R</v>
      </c>
      <c r="AF699" t="str">
        <f>SUBSTITUTE(SUBSTITUTE(P699,"±",""),"%"," %")</f>
        <v>5 %</v>
      </c>
      <c r="AG699" t="str">
        <f t="shared" si="115"/>
        <v>0.8 V</v>
      </c>
      <c r="AI699" t="str">
        <f>SUBSTITUTE(LEFT(Q699,FIND("W,",Q699)),"W"," W @ 70 C")</f>
        <v>0.125 W @ 70 C</v>
      </c>
      <c r="AJ699" t="str">
        <f>SUBSTITUTE((SUBSTITUTE(T699,"ppm/°C","")),"/ "," to ")</f>
        <v>-100 to +600</v>
      </c>
      <c r="AK699" t="str">
        <f>LEFT(V699,FIND(" ",V699)-1)</f>
        <v>0805</v>
      </c>
      <c r="AL699" t="str">
        <f>SUBSTITUTE(SUBSTITUTE(U699,"°C ~ "," to +"),"°C"," C")</f>
        <v>-55 to +155 C</v>
      </c>
      <c r="AM699" s="2" t="str">
        <f t="shared" si="112"/>
        <v>5R6</v>
      </c>
      <c r="AN699" t="str">
        <f>IF(AC699="1GN","Grade 1","Grade 0")</f>
        <v>Grade 0</v>
      </c>
      <c r="AO699" s="2" t="str">
        <f t="shared" si="113"/>
        <v>5R60</v>
      </c>
      <c r="AQ699" t="s">
        <v>5289</v>
      </c>
      <c r="AR699" t="str">
        <f t="shared" si="116"/>
        <v>ERJ6GEYJ5R6V</v>
      </c>
    </row>
    <row r="700" spans="1:44" x14ac:dyDescent="0.3">
      <c r="A700" t="s">
        <v>2480</v>
      </c>
      <c r="B700" t="s">
        <v>2399</v>
      </c>
      <c r="C700" t="s">
        <v>2481</v>
      </c>
      <c r="D700" t="s">
        <v>2482</v>
      </c>
      <c r="E700" t="s">
        <v>32</v>
      </c>
      <c r="F700" t="s">
        <v>32</v>
      </c>
      <c r="G700" t="s">
        <v>2483</v>
      </c>
      <c r="H700" s="1">
        <v>20580</v>
      </c>
      <c r="I700">
        <v>0.1</v>
      </c>
      <c r="J700">
        <v>0</v>
      </c>
      <c r="K700">
        <v>1</v>
      </c>
      <c r="L700" t="s">
        <v>34</v>
      </c>
      <c r="M700" t="s">
        <v>2403</v>
      </c>
      <c r="N700" t="s">
        <v>36</v>
      </c>
      <c r="O700" t="s">
        <v>125</v>
      </c>
      <c r="P700" t="s">
        <v>38</v>
      </c>
      <c r="Q700" t="s">
        <v>2404</v>
      </c>
      <c r="R700" t="s">
        <v>40</v>
      </c>
      <c r="S700" t="s">
        <v>634</v>
      </c>
      <c r="T700" t="s">
        <v>42</v>
      </c>
      <c r="U700" t="s">
        <v>1188</v>
      </c>
      <c r="V700" t="s">
        <v>2405</v>
      </c>
      <c r="W700">
        <v>805</v>
      </c>
      <c r="X700" t="s">
        <v>636</v>
      </c>
      <c r="Y700" t="s">
        <v>2406</v>
      </c>
      <c r="Z700" t="s">
        <v>2407</v>
      </c>
      <c r="AA700">
        <v>2</v>
      </c>
      <c r="AB700" t="s">
        <v>41</v>
      </c>
      <c r="AC700" t="str">
        <f t="shared" si="114"/>
        <v>6GE</v>
      </c>
      <c r="AD700" s="3">
        <f t="shared" si="111"/>
        <v>6.2</v>
      </c>
      <c r="AE700" s="3" t="str">
        <f t="shared" si="110"/>
        <v>6.20 R</v>
      </c>
      <c r="AF700" t="str">
        <f>SUBSTITUTE(SUBSTITUTE(P700,"±",""),"%"," %")</f>
        <v>5 %</v>
      </c>
      <c r="AG700" t="str">
        <f t="shared" si="115"/>
        <v>0.9 V</v>
      </c>
      <c r="AI700" t="str">
        <f>SUBSTITUTE(LEFT(Q700,FIND("W,",Q700)),"W"," W @ 70 C")</f>
        <v>0.125 W @ 70 C</v>
      </c>
      <c r="AJ700" t="str">
        <f>SUBSTITUTE((SUBSTITUTE(T700,"ppm/°C","")),"/ "," to ")</f>
        <v>-100 to +600</v>
      </c>
      <c r="AK700" t="str">
        <f>LEFT(V700,FIND(" ",V700)-1)</f>
        <v>0805</v>
      </c>
      <c r="AL700" t="str">
        <f>SUBSTITUTE(SUBSTITUTE(U700,"°C ~ "," to +"),"°C"," C")</f>
        <v>-55 to +155 C</v>
      </c>
      <c r="AM700" s="2" t="str">
        <f t="shared" si="112"/>
        <v>6R2</v>
      </c>
      <c r="AN700" t="str">
        <f>IF(AC700="1GN","Grade 1","Grade 0")</f>
        <v>Grade 0</v>
      </c>
      <c r="AO700" s="2" t="str">
        <f t="shared" si="113"/>
        <v>6R20</v>
      </c>
      <c r="AQ700" t="s">
        <v>5289</v>
      </c>
      <c r="AR700" t="str">
        <f t="shared" si="116"/>
        <v>ERJ6GEYJ6R2V</v>
      </c>
    </row>
    <row r="701" spans="1:44" x14ac:dyDescent="0.3">
      <c r="A701" t="s">
        <v>2484</v>
      </c>
      <c r="B701" t="s">
        <v>2399</v>
      </c>
      <c r="C701" t="s">
        <v>2485</v>
      </c>
      <c r="D701" t="s">
        <v>2486</v>
      </c>
      <c r="E701" t="s">
        <v>32</v>
      </c>
      <c r="F701" t="s">
        <v>32</v>
      </c>
      <c r="G701" t="s">
        <v>2487</v>
      </c>
      <c r="H701">
        <v>0</v>
      </c>
      <c r="I701">
        <v>0.1</v>
      </c>
      <c r="J701">
        <v>0</v>
      </c>
      <c r="K701">
        <v>1</v>
      </c>
      <c r="L701" t="s">
        <v>34</v>
      </c>
      <c r="M701" t="s">
        <v>2403</v>
      </c>
      <c r="N701" t="s">
        <v>36</v>
      </c>
      <c r="O701" t="s">
        <v>129</v>
      </c>
      <c r="P701" t="s">
        <v>38</v>
      </c>
      <c r="Q701" t="s">
        <v>2404</v>
      </c>
      <c r="R701" t="s">
        <v>40</v>
      </c>
      <c r="S701" t="s">
        <v>634</v>
      </c>
      <c r="T701" t="s">
        <v>42</v>
      </c>
      <c r="U701" t="s">
        <v>1188</v>
      </c>
      <c r="V701" t="s">
        <v>2405</v>
      </c>
      <c r="W701">
        <v>805</v>
      </c>
      <c r="X701" t="s">
        <v>636</v>
      </c>
      <c r="Y701" t="s">
        <v>2406</v>
      </c>
      <c r="Z701" t="s">
        <v>2407</v>
      </c>
      <c r="AA701">
        <v>2</v>
      </c>
      <c r="AB701" t="s">
        <v>41</v>
      </c>
      <c r="AC701" t="str">
        <f t="shared" si="114"/>
        <v>6GE</v>
      </c>
      <c r="AD701" s="3">
        <f t="shared" si="111"/>
        <v>6.8</v>
      </c>
      <c r="AE701" s="3" t="str">
        <f t="shared" si="110"/>
        <v>6.80 R</v>
      </c>
      <c r="AF701" t="str">
        <f>SUBSTITUTE(SUBSTITUTE(P701,"±",""),"%"," %")</f>
        <v>5 %</v>
      </c>
      <c r="AG701" t="str">
        <f t="shared" si="115"/>
        <v>0.9 V</v>
      </c>
      <c r="AI701" t="str">
        <f>SUBSTITUTE(LEFT(Q701,FIND("W,",Q701)),"W"," W @ 70 C")</f>
        <v>0.125 W @ 70 C</v>
      </c>
      <c r="AJ701" t="str">
        <f>SUBSTITUTE((SUBSTITUTE(T701,"ppm/°C","")),"/ "," to ")</f>
        <v>-100 to +600</v>
      </c>
      <c r="AK701" t="str">
        <f>LEFT(V701,FIND(" ",V701)-1)</f>
        <v>0805</v>
      </c>
      <c r="AL701" t="str">
        <f>SUBSTITUTE(SUBSTITUTE(U701,"°C ~ "," to +"),"°C"," C")</f>
        <v>-55 to +155 C</v>
      </c>
      <c r="AM701" s="2" t="str">
        <f t="shared" si="112"/>
        <v>6R8</v>
      </c>
      <c r="AN701" t="str">
        <f>IF(AC701="1GN","Grade 1","Grade 0")</f>
        <v>Grade 0</v>
      </c>
      <c r="AO701" s="2" t="str">
        <f t="shared" si="113"/>
        <v>6R80</v>
      </c>
      <c r="AQ701" t="s">
        <v>5289</v>
      </c>
      <c r="AR701" t="str">
        <f t="shared" si="116"/>
        <v>ERJ6GEYJ6R8V</v>
      </c>
    </row>
    <row r="702" spans="1:44" x14ac:dyDescent="0.3">
      <c r="A702" t="s">
        <v>2488</v>
      </c>
      <c r="B702" t="s">
        <v>2399</v>
      </c>
      <c r="C702" t="s">
        <v>2489</v>
      </c>
      <c r="D702" t="s">
        <v>2490</v>
      </c>
      <c r="E702" t="s">
        <v>32</v>
      </c>
      <c r="F702" t="s">
        <v>32</v>
      </c>
      <c r="G702" t="s">
        <v>2491</v>
      </c>
      <c r="H702">
        <v>0</v>
      </c>
      <c r="I702">
        <v>0.1</v>
      </c>
      <c r="J702">
        <v>0</v>
      </c>
      <c r="K702">
        <v>1</v>
      </c>
      <c r="L702" t="s">
        <v>34</v>
      </c>
      <c r="M702" t="s">
        <v>2403</v>
      </c>
      <c r="N702" t="s">
        <v>36</v>
      </c>
      <c r="O702" t="s">
        <v>133</v>
      </c>
      <c r="P702" t="s">
        <v>38</v>
      </c>
      <c r="Q702" t="s">
        <v>2404</v>
      </c>
      <c r="R702" t="s">
        <v>40</v>
      </c>
      <c r="S702" t="s">
        <v>634</v>
      </c>
      <c r="T702" t="s">
        <v>42</v>
      </c>
      <c r="U702" t="s">
        <v>1188</v>
      </c>
      <c r="V702" t="s">
        <v>2405</v>
      </c>
      <c r="W702">
        <v>805</v>
      </c>
      <c r="X702" t="s">
        <v>636</v>
      </c>
      <c r="Y702" t="s">
        <v>2406</v>
      </c>
      <c r="Z702" t="s">
        <v>2407</v>
      </c>
      <c r="AA702">
        <v>2</v>
      </c>
      <c r="AB702" t="s">
        <v>41</v>
      </c>
      <c r="AC702" t="str">
        <f t="shared" si="114"/>
        <v>6GE</v>
      </c>
      <c r="AD702" s="3">
        <f t="shared" si="111"/>
        <v>7.5</v>
      </c>
      <c r="AE702" s="3" t="str">
        <f t="shared" si="110"/>
        <v>7.50 R</v>
      </c>
      <c r="AF702" t="str">
        <f>SUBSTITUTE(SUBSTITUTE(P702,"±",""),"%"," %")</f>
        <v>5 %</v>
      </c>
      <c r="AG702" t="str">
        <f t="shared" si="115"/>
        <v>1 V</v>
      </c>
      <c r="AI702" t="str">
        <f>SUBSTITUTE(LEFT(Q702,FIND("W,",Q702)),"W"," W @ 70 C")</f>
        <v>0.125 W @ 70 C</v>
      </c>
      <c r="AJ702" t="str">
        <f>SUBSTITUTE((SUBSTITUTE(T702,"ppm/°C","")),"/ "," to ")</f>
        <v>-100 to +600</v>
      </c>
      <c r="AK702" t="str">
        <f>LEFT(V702,FIND(" ",V702)-1)</f>
        <v>0805</v>
      </c>
      <c r="AL702" t="str">
        <f>SUBSTITUTE(SUBSTITUTE(U702,"°C ~ "," to +"),"°C"," C")</f>
        <v>-55 to +155 C</v>
      </c>
      <c r="AM702" s="2" t="str">
        <f t="shared" si="112"/>
        <v>7R5</v>
      </c>
      <c r="AN702" t="str">
        <f>IF(AC702="1GN","Grade 1","Grade 0")</f>
        <v>Grade 0</v>
      </c>
      <c r="AO702" s="2" t="str">
        <f t="shared" si="113"/>
        <v>7R50</v>
      </c>
      <c r="AQ702" t="s">
        <v>5289</v>
      </c>
      <c r="AR702" t="str">
        <f t="shared" si="116"/>
        <v>ERJ6GEYJ7R5V</v>
      </c>
    </row>
    <row r="703" spans="1:44" x14ac:dyDescent="0.3">
      <c r="A703" t="s">
        <v>2492</v>
      </c>
      <c r="B703" t="s">
        <v>2399</v>
      </c>
      <c r="C703" t="s">
        <v>2493</v>
      </c>
      <c r="D703" t="s">
        <v>2494</v>
      </c>
      <c r="E703" t="s">
        <v>32</v>
      </c>
      <c r="F703" t="s">
        <v>32</v>
      </c>
      <c r="G703" t="s">
        <v>2495</v>
      </c>
      <c r="H703" s="1">
        <v>24603</v>
      </c>
      <c r="I703">
        <v>0.1</v>
      </c>
      <c r="J703">
        <v>0</v>
      </c>
      <c r="K703">
        <v>1</v>
      </c>
      <c r="L703" t="s">
        <v>34</v>
      </c>
      <c r="M703" t="s">
        <v>2403</v>
      </c>
      <c r="N703" t="s">
        <v>36</v>
      </c>
      <c r="O703" t="s">
        <v>137</v>
      </c>
      <c r="P703" t="s">
        <v>38</v>
      </c>
      <c r="Q703" t="s">
        <v>2404</v>
      </c>
      <c r="R703" t="s">
        <v>40</v>
      </c>
      <c r="S703" t="s">
        <v>634</v>
      </c>
      <c r="T703" t="s">
        <v>42</v>
      </c>
      <c r="U703" t="s">
        <v>1188</v>
      </c>
      <c r="V703" t="s">
        <v>2405</v>
      </c>
      <c r="W703">
        <v>805</v>
      </c>
      <c r="X703" t="s">
        <v>636</v>
      </c>
      <c r="Y703" t="s">
        <v>2406</v>
      </c>
      <c r="Z703" t="s">
        <v>2407</v>
      </c>
      <c r="AA703">
        <v>2</v>
      </c>
      <c r="AB703" t="s">
        <v>41</v>
      </c>
      <c r="AC703" t="str">
        <f t="shared" si="114"/>
        <v>6GE</v>
      </c>
      <c r="AD703" s="3">
        <f t="shared" si="111"/>
        <v>8.1999999999999993</v>
      </c>
      <c r="AE703" s="3" t="str">
        <f t="shared" si="110"/>
        <v>8.20 R</v>
      </c>
      <c r="AF703" t="str">
        <f>SUBSTITUTE(SUBSTITUTE(P703,"±",""),"%"," %")</f>
        <v>5 %</v>
      </c>
      <c r="AG703" t="str">
        <f t="shared" si="115"/>
        <v>1 V</v>
      </c>
      <c r="AI703" t="str">
        <f>SUBSTITUTE(LEFT(Q703,FIND("W,",Q703)),"W"," W @ 70 C")</f>
        <v>0.125 W @ 70 C</v>
      </c>
      <c r="AJ703" t="str">
        <f>SUBSTITUTE((SUBSTITUTE(T703,"ppm/°C","")),"/ "," to ")</f>
        <v>-100 to +600</v>
      </c>
      <c r="AK703" t="str">
        <f>LEFT(V703,FIND(" ",V703)-1)</f>
        <v>0805</v>
      </c>
      <c r="AL703" t="str">
        <f>SUBSTITUTE(SUBSTITUTE(U703,"°C ~ "," to +"),"°C"," C")</f>
        <v>-55 to +155 C</v>
      </c>
      <c r="AM703" s="2" t="str">
        <f t="shared" si="112"/>
        <v>8R2</v>
      </c>
      <c r="AN703" t="str">
        <f>IF(AC703="1GN","Grade 1","Grade 0")</f>
        <v>Grade 0</v>
      </c>
      <c r="AO703" s="2" t="str">
        <f t="shared" si="113"/>
        <v>8R20</v>
      </c>
      <c r="AQ703" t="s">
        <v>5289</v>
      </c>
      <c r="AR703" t="str">
        <f t="shared" si="116"/>
        <v>ERJ6GEYJ8R2V</v>
      </c>
    </row>
    <row r="704" spans="1:44" x14ac:dyDescent="0.3">
      <c r="A704" t="s">
        <v>2496</v>
      </c>
      <c r="B704" t="s">
        <v>2399</v>
      </c>
      <c r="C704" t="s">
        <v>2497</v>
      </c>
      <c r="D704" t="s">
        <v>2498</v>
      </c>
      <c r="E704" t="s">
        <v>32</v>
      </c>
      <c r="F704" t="s">
        <v>32</v>
      </c>
      <c r="G704" t="s">
        <v>2499</v>
      </c>
      <c r="H704" s="1">
        <v>43820</v>
      </c>
      <c r="I704">
        <v>0.1</v>
      </c>
      <c r="J704">
        <v>0</v>
      </c>
      <c r="K704">
        <v>1</v>
      </c>
      <c r="L704" t="s">
        <v>34</v>
      </c>
      <c r="M704" t="s">
        <v>2403</v>
      </c>
      <c r="N704" t="s">
        <v>36</v>
      </c>
      <c r="O704" t="s">
        <v>141</v>
      </c>
      <c r="P704" t="s">
        <v>38</v>
      </c>
      <c r="Q704" t="s">
        <v>2404</v>
      </c>
      <c r="R704" t="s">
        <v>40</v>
      </c>
      <c r="S704" t="s">
        <v>634</v>
      </c>
      <c r="T704" t="s">
        <v>42</v>
      </c>
      <c r="U704" t="s">
        <v>1188</v>
      </c>
      <c r="V704" t="s">
        <v>2405</v>
      </c>
      <c r="W704">
        <v>805</v>
      </c>
      <c r="X704" t="s">
        <v>636</v>
      </c>
      <c r="Y704" t="s">
        <v>2406</v>
      </c>
      <c r="Z704" t="s">
        <v>2407</v>
      </c>
      <c r="AA704">
        <v>2</v>
      </c>
      <c r="AB704" t="s">
        <v>41</v>
      </c>
      <c r="AC704" t="str">
        <f t="shared" si="114"/>
        <v>6GE</v>
      </c>
      <c r="AD704" s="3">
        <f t="shared" si="111"/>
        <v>9.1</v>
      </c>
      <c r="AE704" s="3" t="str">
        <f t="shared" si="110"/>
        <v>9.10 R</v>
      </c>
      <c r="AF704" t="str">
        <f>SUBSTITUTE(SUBSTITUTE(P704,"±",""),"%"," %")</f>
        <v>5 %</v>
      </c>
      <c r="AG704" t="str">
        <f t="shared" si="115"/>
        <v>1.1 V</v>
      </c>
      <c r="AI704" t="str">
        <f>SUBSTITUTE(LEFT(Q704,FIND("W,",Q704)),"W"," W @ 70 C")</f>
        <v>0.125 W @ 70 C</v>
      </c>
      <c r="AJ704" t="str">
        <f>SUBSTITUTE((SUBSTITUTE(T704,"ppm/°C","")),"/ "," to ")</f>
        <v>-100 to +600</v>
      </c>
      <c r="AK704" t="str">
        <f>LEFT(V704,FIND(" ",V704)-1)</f>
        <v>0805</v>
      </c>
      <c r="AL704" t="str">
        <f>SUBSTITUTE(SUBSTITUTE(U704,"°C ~ "," to +"),"°C"," C")</f>
        <v>-55 to +155 C</v>
      </c>
      <c r="AM704" s="2" t="str">
        <f t="shared" si="112"/>
        <v>9R1</v>
      </c>
      <c r="AN704" t="str">
        <f>IF(AC704="1GN","Grade 1","Grade 0")</f>
        <v>Grade 0</v>
      </c>
      <c r="AO704" s="2" t="str">
        <f t="shared" si="113"/>
        <v>9R10</v>
      </c>
      <c r="AQ704" t="s">
        <v>5289</v>
      </c>
      <c r="AR704" t="str">
        <f t="shared" si="116"/>
        <v>ERJ6GEYJ9R1V</v>
      </c>
    </row>
    <row r="705" spans="1:44" x14ac:dyDescent="0.3">
      <c r="A705" t="s">
        <v>2500</v>
      </c>
      <c r="B705" t="s">
        <v>2399</v>
      </c>
      <c r="C705" t="s">
        <v>2501</v>
      </c>
      <c r="D705" t="s">
        <v>2502</v>
      </c>
      <c r="E705" t="s">
        <v>32</v>
      </c>
      <c r="F705" t="s">
        <v>32</v>
      </c>
      <c r="G705" t="s">
        <v>2503</v>
      </c>
      <c r="H705">
        <v>0</v>
      </c>
      <c r="I705">
        <v>0.1</v>
      </c>
      <c r="J705">
        <v>0</v>
      </c>
      <c r="K705">
        <v>1</v>
      </c>
      <c r="L705" t="s">
        <v>34</v>
      </c>
      <c r="M705" t="s">
        <v>2403</v>
      </c>
      <c r="N705" t="s">
        <v>36</v>
      </c>
      <c r="O705" t="s">
        <v>145</v>
      </c>
      <c r="P705" t="s">
        <v>38</v>
      </c>
      <c r="Q705" t="s">
        <v>2404</v>
      </c>
      <c r="R705" t="s">
        <v>40</v>
      </c>
      <c r="S705" t="s">
        <v>634</v>
      </c>
      <c r="T705" t="s">
        <v>243</v>
      </c>
      <c r="U705" t="s">
        <v>1188</v>
      </c>
      <c r="V705" t="s">
        <v>2405</v>
      </c>
      <c r="W705">
        <v>805</v>
      </c>
      <c r="X705" t="s">
        <v>636</v>
      </c>
      <c r="Y705" t="s">
        <v>2406</v>
      </c>
      <c r="Z705" t="s">
        <v>2407</v>
      </c>
      <c r="AA705">
        <v>2</v>
      </c>
      <c r="AB705" t="s">
        <v>41</v>
      </c>
      <c r="AC705" t="str">
        <f t="shared" si="114"/>
        <v>6GE</v>
      </c>
      <c r="AD705" s="3">
        <f t="shared" si="111"/>
        <v>10</v>
      </c>
      <c r="AE705" s="3" t="str">
        <f t="shared" si="110"/>
        <v>10.0 R</v>
      </c>
      <c r="AF705" t="str">
        <f>SUBSTITUTE(SUBSTITUTE(P705,"±",""),"%"," %")</f>
        <v>5 %</v>
      </c>
      <c r="AG705" t="str">
        <f t="shared" si="115"/>
        <v>1.1 V</v>
      </c>
      <c r="AI705" t="str">
        <f>SUBSTITUTE(LEFT(Q705,FIND("W,",Q705)),"W"," W @ 70 C")</f>
        <v>0.125 W @ 70 C</v>
      </c>
      <c r="AJ705" t="str">
        <f>SUBSTITUTE((SUBSTITUTE(T705,"ppm/°C","")),"/ "," to ")</f>
        <v>±200</v>
      </c>
      <c r="AK705" t="str">
        <f>LEFT(V705,FIND(" ",V705)-1)</f>
        <v>0805</v>
      </c>
      <c r="AL705" t="str">
        <f>SUBSTITUTE(SUBSTITUTE(U705,"°C ~ "," to +"),"°C"," C")</f>
        <v>-55 to +155 C</v>
      </c>
      <c r="AM705" s="2" t="str">
        <f t="shared" si="112"/>
        <v>100</v>
      </c>
      <c r="AN705" t="str">
        <f>IF(AC705="1GN","Grade 1","Grade 0")</f>
        <v>Grade 0</v>
      </c>
      <c r="AO705" s="2" t="str">
        <f t="shared" si="113"/>
        <v>10R0</v>
      </c>
      <c r="AQ705" t="s">
        <v>5289</v>
      </c>
      <c r="AR705" t="str">
        <f t="shared" si="116"/>
        <v>ERJ6GEYJ100V</v>
      </c>
    </row>
    <row r="706" spans="1:44" x14ac:dyDescent="0.3">
      <c r="A706" t="s">
        <v>2504</v>
      </c>
      <c r="B706" t="s">
        <v>2399</v>
      </c>
      <c r="C706" t="s">
        <v>2505</v>
      </c>
      <c r="D706" t="s">
        <v>2506</v>
      </c>
      <c r="E706" t="s">
        <v>32</v>
      </c>
      <c r="F706" t="s">
        <v>32</v>
      </c>
      <c r="G706" t="s">
        <v>2507</v>
      </c>
      <c r="H706">
        <v>951</v>
      </c>
      <c r="I706">
        <v>0.1</v>
      </c>
      <c r="J706">
        <v>0</v>
      </c>
      <c r="K706">
        <v>1</v>
      </c>
      <c r="L706" t="s">
        <v>34</v>
      </c>
      <c r="M706" t="s">
        <v>2403</v>
      </c>
      <c r="N706" t="s">
        <v>36</v>
      </c>
      <c r="O706" t="s">
        <v>150</v>
      </c>
      <c r="P706" t="s">
        <v>38</v>
      </c>
      <c r="Q706" t="s">
        <v>2404</v>
      </c>
      <c r="R706" t="s">
        <v>40</v>
      </c>
      <c r="S706" t="s">
        <v>634</v>
      </c>
      <c r="T706" t="s">
        <v>243</v>
      </c>
      <c r="U706" t="s">
        <v>1188</v>
      </c>
      <c r="V706" t="s">
        <v>2405</v>
      </c>
      <c r="W706">
        <v>805</v>
      </c>
      <c r="X706" t="s">
        <v>636</v>
      </c>
      <c r="Y706" t="s">
        <v>2406</v>
      </c>
      <c r="Z706" t="s">
        <v>2407</v>
      </c>
      <c r="AA706">
        <v>2</v>
      </c>
      <c r="AB706" t="s">
        <v>41</v>
      </c>
      <c r="AC706" t="str">
        <f t="shared" si="114"/>
        <v>6GE</v>
      </c>
      <c r="AD706" s="3">
        <f t="shared" si="111"/>
        <v>11</v>
      </c>
      <c r="AE706" s="3" t="str">
        <f t="shared" si="110"/>
        <v>11.0 R</v>
      </c>
      <c r="AF706" t="str">
        <f>SUBSTITUTE(SUBSTITUTE(P706,"±",""),"%"," %")</f>
        <v>5 %</v>
      </c>
      <c r="AG706" t="str">
        <f t="shared" si="115"/>
        <v>1.2 V</v>
      </c>
      <c r="AI706" t="str">
        <f>SUBSTITUTE(LEFT(Q706,FIND("W,",Q706)),"W"," W @ 70 C")</f>
        <v>0.125 W @ 70 C</v>
      </c>
      <c r="AJ706" t="str">
        <f>SUBSTITUTE((SUBSTITUTE(T706,"ppm/°C","")),"/ "," to ")</f>
        <v>±200</v>
      </c>
      <c r="AK706" t="str">
        <f>LEFT(V706,FIND(" ",V706)-1)</f>
        <v>0805</v>
      </c>
      <c r="AL706" t="str">
        <f>SUBSTITUTE(SUBSTITUTE(U706,"°C ~ "," to +"),"°C"," C")</f>
        <v>-55 to +155 C</v>
      </c>
      <c r="AM706" s="2" t="str">
        <f t="shared" si="112"/>
        <v>110</v>
      </c>
      <c r="AN706" t="str">
        <f>IF(AC706="1GN","Grade 1","Grade 0")</f>
        <v>Grade 0</v>
      </c>
      <c r="AO706" s="2" t="str">
        <f t="shared" si="113"/>
        <v>11R0</v>
      </c>
      <c r="AQ706" t="s">
        <v>5289</v>
      </c>
      <c r="AR706" t="str">
        <f t="shared" si="116"/>
        <v>ERJ6GEYJ110V</v>
      </c>
    </row>
    <row r="707" spans="1:44" x14ac:dyDescent="0.3">
      <c r="A707" t="s">
        <v>2508</v>
      </c>
      <c r="B707" t="s">
        <v>2399</v>
      </c>
      <c r="C707" t="s">
        <v>2509</v>
      </c>
      <c r="D707" t="s">
        <v>2510</v>
      </c>
      <c r="E707" t="s">
        <v>32</v>
      </c>
      <c r="F707" t="s">
        <v>32</v>
      </c>
      <c r="G707" t="s">
        <v>2511</v>
      </c>
      <c r="H707" s="1">
        <v>21837</v>
      </c>
      <c r="I707">
        <v>0.1</v>
      </c>
      <c r="J707">
        <v>0</v>
      </c>
      <c r="K707">
        <v>1</v>
      </c>
      <c r="L707" t="s">
        <v>34</v>
      </c>
      <c r="M707" t="s">
        <v>2403</v>
      </c>
      <c r="N707" t="s">
        <v>36</v>
      </c>
      <c r="O707" t="s">
        <v>154</v>
      </c>
      <c r="P707" t="s">
        <v>38</v>
      </c>
      <c r="Q707" t="s">
        <v>2404</v>
      </c>
      <c r="R707" t="s">
        <v>40</v>
      </c>
      <c r="S707" t="s">
        <v>634</v>
      </c>
      <c r="T707" t="s">
        <v>243</v>
      </c>
      <c r="U707" t="s">
        <v>1188</v>
      </c>
      <c r="V707" t="s">
        <v>2405</v>
      </c>
      <c r="W707">
        <v>805</v>
      </c>
      <c r="X707" t="s">
        <v>636</v>
      </c>
      <c r="Y707" t="s">
        <v>2406</v>
      </c>
      <c r="Z707" t="s">
        <v>2407</v>
      </c>
      <c r="AA707">
        <v>2</v>
      </c>
      <c r="AB707" t="s">
        <v>41</v>
      </c>
      <c r="AC707" t="str">
        <f t="shared" si="114"/>
        <v>6GE</v>
      </c>
      <c r="AD707" s="3">
        <f t="shared" si="111"/>
        <v>12</v>
      </c>
      <c r="AE707" s="3" t="str">
        <f t="shared" si="110"/>
        <v>12.0 R</v>
      </c>
      <c r="AF707" t="str">
        <f>SUBSTITUTE(SUBSTITUTE(P707,"±",""),"%"," %")</f>
        <v>5 %</v>
      </c>
      <c r="AG707" t="str">
        <f t="shared" si="115"/>
        <v>1.2 V</v>
      </c>
      <c r="AI707" t="str">
        <f>SUBSTITUTE(LEFT(Q707,FIND("W,",Q707)),"W"," W @ 70 C")</f>
        <v>0.125 W @ 70 C</v>
      </c>
      <c r="AJ707" t="str">
        <f>SUBSTITUTE((SUBSTITUTE(T707,"ppm/°C","")),"/ "," to ")</f>
        <v>±200</v>
      </c>
      <c r="AK707" t="str">
        <f>LEFT(V707,FIND(" ",V707)-1)</f>
        <v>0805</v>
      </c>
      <c r="AL707" t="str">
        <f>SUBSTITUTE(SUBSTITUTE(U707,"°C ~ "," to +"),"°C"," C")</f>
        <v>-55 to +155 C</v>
      </c>
      <c r="AM707" s="2" t="str">
        <f t="shared" si="112"/>
        <v>120</v>
      </c>
      <c r="AN707" t="str">
        <f>IF(AC707="1GN","Grade 1","Grade 0")</f>
        <v>Grade 0</v>
      </c>
      <c r="AO707" s="2" t="str">
        <f t="shared" si="113"/>
        <v>12R0</v>
      </c>
      <c r="AQ707" t="s">
        <v>5289</v>
      </c>
      <c r="AR707" t="str">
        <f t="shared" si="116"/>
        <v>ERJ6GEYJ120V</v>
      </c>
    </row>
    <row r="708" spans="1:44" x14ac:dyDescent="0.3">
      <c r="A708" t="s">
        <v>2512</v>
      </c>
      <c r="B708" t="s">
        <v>2399</v>
      </c>
      <c r="C708" t="s">
        <v>2513</v>
      </c>
      <c r="D708" t="s">
        <v>2514</v>
      </c>
      <c r="E708" t="s">
        <v>32</v>
      </c>
      <c r="F708" t="s">
        <v>32</v>
      </c>
      <c r="G708" t="s">
        <v>2515</v>
      </c>
      <c r="H708" s="1">
        <v>23190</v>
      </c>
      <c r="I708">
        <v>0.1</v>
      </c>
      <c r="J708">
        <v>0</v>
      </c>
      <c r="K708">
        <v>1</v>
      </c>
      <c r="L708" t="s">
        <v>34</v>
      </c>
      <c r="M708" t="s">
        <v>2403</v>
      </c>
      <c r="N708" t="s">
        <v>36</v>
      </c>
      <c r="O708" t="s">
        <v>158</v>
      </c>
      <c r="P708" t="s">
        <v>38</v>
      </c>
      <c r="Q708" t="s">
        <v>2404</v>
      </c>
      <c r="R708" t="s">
        <v>40</v>
      </c>
      <c r="S708" t="s">
        <v>634</v>
      </c>
      <c r="T708" t="s">
        <v>243</v>
      </c>
      <c r="U708" t="s">
        <v>1188</v>
      </c>
      <c r="V708" t="s">
        <v>2405</v>
      </c>
      <c r="W708">
        <v>805</v>
      </c>
      <c r="X708" t="s">
        <v>636</v>
      </c>
      <c r="Y708" t="s">
        <v>2406</v>
      </c>
      <c r="Z708" t="s">
        <v>2407</v>
      </c>
      <c r="AA708">
        <v>2</v>
      </c>
      <c r="AB708" t="s">
        <v>41</v>
      </c>
      <c r="AC708" t="str">
        <f t="shared" si="114"/>
        <v>6GE</v>
      </c>
      <c r="AD708" s="3">
        <f t="shared" si="111"/>
        <v>13</v>
      </c>
      <c r="AE708" s="3" t="str">
        <f t="shared" ref="AE708:AE771" si="117">IF(AD708&gt;9999999,AD708/1000000&amp;" M",IF(AD708&gt;999999,AD708/1000000&amp;" M",IF(AD708&gt;99999,AD708/1000&amp;" K",IF(AD708&gt;9999,TEXT(AD708/1000,"0.0")&amp;" K",IF(AD708&gt;999,TEXT(AD708/1000,"0.00")&amp;" K",IF(AD708&gt;99,AD708/1&amp;" R",IF(AD708&gt;=10,TEXT(AD708,"00.0")&amp;" R",TEXT(AD708,"0.00")&amp;" R")))))))</f>
        <v>13.0 R</v>
      </c>
      <c r="AF708" t="str">
        <f>SUBSTITUTE(SUBSTITUTE(P708,"±",""),"%"," %")</f>
        <v>5 %</v>
      </c>
      <c r="AG708" t="str">
        <f t="shared" si="115"/>
        <v>1.3 V</v>
      </c>
      <c r="AI708" t="str">
        <f>SUBSTITUTE(LEFT(Q708,FIND("W,",Q708)),"W"," W @ 70 C")</f>
        <v>0.125 W @ 70 C</v>
      </c>
      <c r="AJ708" t="str">
        <f>SUBSTITUTE((SUBSTITUTE(T708,"ppm/°C","")),"/ "," to ")</f>
        <v>±200</v>
      </c>
      <c r="AK708" t="str">
        <f>LEFT(V708,FIND(" ",V708)-1)</f>
        <v>0805</v>
      </c>
      <c r="AL708" t="str">
        <f>SUBSTITUTE(SUBSTITUTE(U708,"°C ~ "," to +"),"°C"," C")</f>
        <v>-55 to +155 C</v>
      </c>
      <c r="AM708" s="2" t="str">
        <f t="shared" si="112"/>
        <v>130</v>
      </c>
      <c r="AN708" t="str">
        <f>IF(AC708="1GN","Grade 1","Grade 0")</f>
        <v>Grade 0</v>
      </c>
      <c r="AO708" s="2" t="str">
        <f t="shared" si="113"/>
        <v>13R0</v>
      </c>
      <c r="AQ708" t="s">
        <v>5289</v>
      </c>
      <c r="AR708" t="str">
        <f t="shared" si="116"/>
        <v>ERJ6GEYJ130V</v>
      </c>
    </row>
    <row r="709" spans="1:44" x14ac:dyDescent="0.3">
      <c r="A709" t="s">
        <v>2516</v>
      </c>
      <c r="B709" t="s">
        <v>2399</v>
      </c>
      <c r="C709" t="s">
        <v>2517</v>
      </c>
      <c r="D709" t="s">
        <v>2518</v>
      </c>
      <c r="E709" t="s">
        <v>32</v>
      </c>
      <c r="F709" t="s">
        <v>32</v>
      </c>
      <c r="G709" t="s">
        <v>2519</v>
      </c>
      <c r="H709">
        <v>0</v>
      </c>
      <c r="I709">
        <v>0.1</v>
      </c>
      <c r="J709">
        <v>0</v>
      </c>
      <c r="K709">
        <v>1</v>
      </c>
      <c r="L709" t="s">
        <v>34</v>
      </c>
      <c r="M709" t="s">
        <v>2403</v>
      </c>
      <c r="N709" t="s">
        <v>36</v>
      </c>
      <c r="O709" t="s">
        <v>162</v>
      </c>
      <c r="P709" t="s">
        <v>38</v>
      </c>
      <c r="Q709" t="s">
        <v>2404</v>
      </c>
      <c r="R709" t="s">
        <v>40</v>
      </c>
      <c r="S709" t="s">
        <v>634</v>
      </c>
      <c r="T709" t="s">
        <v>243</v>
      </c>
      <c r="U709" t="s">
        <v>1188</v>
      </c>
      <c r="V709" t="s">
        <v>2405</v>
      </c>
      <c r="W709">
        <v>805</v>
      </c>
      <c r="X709" t="s">
        <v>636</v>
      </c>
      <c r="Y709" t="s">
        <v>2406</v>
      </c>
      <c r="Z709" t="s">
        <v>2407</v>
      </c>
      <c r="AA709">
        <v>2</v>
      </c>
      <c r="AB709" t="s">
        <v>41</v>
      </c>
      <c r="AC709" t="str">
        <f t="shared" si="114"/>
        <v>6GE</v>
      </c>
      <c r="AD709" s="3">
        <f t="shared" si="111"/>
        <v>15</v>
      </c>
      <c r="AE709" s="3" t="str">
        <f t="shared" si="117"/>
        <v>15.0 R</v>
      </c>
      <c r="AF709" t="str">
        <f>SUBSTITUTE(SUBSTITUTE(P709,"±",""),"%"," %")</f>
        <v>5 %</v>
      </c>
      <c r="AG709" t="str">
        <f t="shared" si="115"/>
        <v>1.4 V</v>
      </c>
      <c r="AI709" t="str">
        <f>SUBSTITUTE(LEFT(Q709,FIND("W,",Q709)),"W"," W @ 70 C")</f>
        <v>0.125 W @ 70 C</v>
      </c>
      <c r="AJ709" t="str">
        <f>SUBSTITUTE((SUBSTITUTE(T709,"ppm/°C","")),"/ "," to ")</f>
        <v>±200</v>
      </c>
      <c r="AK709" t="str">
        <f>LEFT(V709,FIND(" ",V709)-1)</f>
        <v>0805</v>
      </c>
      <c r="AL709" t="str">
        <f>SUBSTITUTE(SUBSTITUTE(U709,"°C ~ "," to +"),"°C"," C")</f>
        <v>-55 to +155 C</v>
      </c>
      <c r="AM709" s="2" t="str">
        <f t="shared" si="112"/>
        <v>150</v>
      </c>
      <c r="AN709" t="str">
        <f>IF(AC709="1GN","Grade 1","Grade 0")</f>
        <v>Grade 0</v>
      </c>
      <c r="AO709" s="2" t="str">
        <f t="shared" si="113"/>
        <v>15R0</v>
      </c>
      <c r="AQ709" t="s">
        <v>5289</v>
      </c>
      <c r="AR709" t="str">
        <f t="shared" si="116"/>
        <v>ERJ6GEYJ150V</v>
      </c>
    </row>
    <row r="710" spans="1:44" x14ac:dyDescent="0.3">
      <c r="A710" t="s">
        <v>2520</v>
      </c>
      <c r="B710" t="s">
        <v>2399</v>
      </c>
      <c r="C710" t="s">
        <v>2521</v>
      </c>
      <c r="D710" t="s">
        <v>2522</v>
      </c>
      <c r="E710" t="s">
        <v>32</v>
      </c>
      <c r="F710" t="s">
        <v>32</v>
      </c>
      <c r="G710" t="s">
        <v>2523</v>
      </c>
      <c r="H710">
        <v>0</v>
      </c>
      <c r="I710">
        <v>0.1</v>
      </c>
      <c r="J710">
        <v>0</v>
      </c>
      <c r="K710">
        <v>1</v>
      </c>
      <c r="L710" t="s">
        <v>34</v>
      </c>
      <c r="M710" t="s">
        <v>2403</v>
      </c>
      <c r="N710" t="s">
        <v>36</v>
      </c>
      <c r="O710" t="s">
        <v>166</v>
      </c>
      <c r="P710" t="s">
        <v>38</v>
      </c>
      <c r="Q710" t="s">
        <v>2404</v>
      </c>
      <c r="R710" t="s">
        <v>40</v>
      </c>
      <c r="S710" t="s">
        <v>634</v>
      </c>
      <c r="T710" t="s">
        <v>243</v>
      </c>
      <c r="U710" t="s">
        <v>1188</v>
      </c>
      <c r="V710" t="s">
        <v>2405</v>
      </c>
      <c r="W710">
        <v>805</v>
      </c>
      <c r="X710" t="s">
        <v>636</v>
      </c>
      <c r="Y710" t="s">
        <v>2406</v>
      </c>
      <c r="Z710" t="s">
        <v>2407</v>
      </c>
      <c r="AA710">
        <v>2</v>
      </c>
      <c r="AB710" t="s">
        <v>41</v>
      </c>
      <c r="AC710" t="str">
        <f t="shared" si="114"/>
        <v>6GE</v>
      </c>
      <c r="AD710" s="3">
        <f t="shared" ref="AD710:AD773" si="118">IF(IFERROR(FIND("MOhms",O710),0)&gt;0,LEFT(O710,FIND("MOhms",O710)-1)*1000000,IF(IFERROR(FIND("kOhms",O710),0)&gt;0,LEFT(O710,FIND("kOhms",O710)-1)*1000,IF(IFERROR(FIND("Ohms",O710),0)&gt;0,LEFT(O710,FIND("Ohms",O710)-1)*1,"NOT FOUND")))</f>
        <v>16</v>
      </c>
      <c r="AE710" s="3" t="str">
        <f t="shared" si="117"/>
        <v>16.0 R</v>
      </c>
      <c r="AF710" t="str">
        <f>SUBSTITUTE(SUBSTITUTE(P710,"±",""),"%"," %")</f>
        <v>5 %</v>
      </c>
      <c r="AG710" t="str">
        <f t="shared" si="115"/>
        <v>1.4 V</v>
      </c>
      <c r="AI710" t="str">
        <f>SUBSTITUTE(LEFT(Q710,FIND("W,",Q710)),"W"," W @ 70 C")</f>
        <v>0.125 W @ 70 C</v>
      </c>
      <c r="AJ710" t="str">
        <f>SUBSTITUTE((SUBSTITUTE(T710,"ppm/°C","")),"/ "," to ")</f>
        <v>±200</v>
      </c>
      <c r="AK710" t="str">
        <f>LEFT(V710,FIND(" ",V710)-1)</f>
        <v>0805</v>
      </c>
      <c r="AL710" t="str">
        <f>SUBSTITUTE(SUBSTITUTE(U710,"°C ~ "," to +"),"°C"," C")</f>
        <v>-55 to +155 C</v>
      </c>
      <c r="AM710" s="2" t="str">
        <f t="shared" ref="AM710:AM773" si="119">IF(AD710&gt;9999999,AD710/1000000&amp;"6",IF(AD710&gt;999999,AD710/100000&amp;"5",IF(AD710&gt;99999,AD710/10000&amp;"4",IF(AD710&gt;9999,AD710/1000&amp;"3",IF(AD710&gt;999,AD710/100&amp;"2",IF(AD710&gt;99,AD710/10&amp;"1",IF(AD710&gt;=10,AD710/1&amp;"0",LEFT(SUBSTITUTE(TEXT(AD710,"0.000"),".","R"),3))))))))</f>
        <v>160</v>
      </c>
      <c r="AN710" t="str">
        <f>IF(AC710="1GN","Grade 1","Grade 0")</f>
        <v>Grade 0</v>
      </c>
      <c r="AO710" s="2" t="str">
        <f t="shared" ref="AO710:AO773" si="120">IF(AD710&gt;9999999,AD710/100000&amp;"5",IF(AD710&gt;999999,AD710/10000&amp;"4",IF(AD710&gt;99999,AD710/1000&amp;"3",IF(AD710&gt;9999,AD710/100&amp;"2",IF(AD710&gt;999,AD710/10&amp;"1",IF(AD710&gt;99,AD710/1&amp;"R",IF(AD710&gt;=10,AD710/1&amp;"R0",LEFT(SUBSTITUTE(TEXT(AD710,"0.000"),".","R"),4))))))))</f>
        <v>16R0</v>
      </c>
      <c r="AQ710" t="s">
        <v>5289</v>
      </c>
      <c r="AR710" t="str">
        <f t="shared" si="116"/>
        <v>ERJ6GEYJ160V</v>
      </c>
    </row>
    <row r="711" spans="1:44" x14ac:dyDescent="0.3">
      <c r="A711" t="s">
        <v>2524</v>
      </c>
      <c r="B711" t="s">
        <v>2399</v>
      </c>
      <c r="C711" t="s">
        <v>2525</v>
      </c>
      <c r="D711" t="s">
        <v>2526</v>
      </c>
      <c r="E711" t="s">
        <v>32</v>
      </c>
      <c r="F711" t="s">
        <v>32</v>
      </c>
      <c r="G711" t="s">
        <v>2527</v>
      </c>
      <c r="H711" s="1">
        <v>35189</v>
      </c>
      <c r="I711">
        <v>0.1</v>
      </c>
      <c r="J711">
        <v>0</v>
      </c>
      <c r="K711">
        <v>1</v>
      </c>
      <c r="L711" t="s">
        <v>34</v>
      </c>
      <c r="M711" t="s">
        <v>2403</v>
      </c>
      <c r="N711" t="s">
        <v>36</v>
      </c>
      <c r="O711" t="s">
        <v>170</v>
      </c>
      <c r="P711" t="s">
        <v>38</v>
      </c>
      <c r="Q711" t="s">
        <v>2404</v>
      </c>
      <c r="R711" t="s">
        <v>40</v>
      </c>
      <c r="S711" t="s">
        <v>634</v>
      </c>
      <c r="T711" t="s">
        <v>243</v>
      </c>
      <c r="U711" t="s">
        <v>1188</v>
      </c>
      <c r="V711" t="s">
        <v>2405</v>
      </c>
      <c r="W711">
        <v>805</v>
      </c>
      <c r="X711" t="s">
        <v>636</v>
      </c>
      <c r="Y711" t="s">
        <v>2406</v>
      </c>
      <c r="Z711" t="s">
        <v>2407</v>
      </c>
      <c r="AA711">
        <v>2</v>
      </c>
      <c r="AB711" t="s">
        <v>41</v>
      </c>
      <c r="AC711" t="str">
        <f t="shared" si="114"/>
        <v>6GE</v>
      </c>
      <c r="AD711" s="3">
        <f t="shared" si="118"/>
        <v>18</v>
      </c>
      <c r="AE711" s="3" t="str">
        <f t="shared" si="117"/>
        <v>18.0 R</v>
      </c>
      <c r="AF711" t="str">
        <f>SUBSTITUTE(SUBSTITUTE(P711,"±",""),"%"," %")</f>
        <v>5 %</v>
      </c>
      <c r="AG711" t="str">
        <f t="shared" si="115"/>
        <v>1.5 V</v>
      </c>
      <c r="AI711" t="str">
        <f>SUBSTITUTE(LEFT(Q711,FIND("W,",Q711)),"W"," W @ 70 C")</f>
        <v>0.125 W @ 70 C</v>
      </c>
      <c r="AJ711" t="str">
        <f>SUBSTITUTE((SUBSTITUTE(T711,"ppm/°C","")),"/ "," to ")</f>
        <v>±200</v>
      </c>
      <c r="AK711" t="str">
        <f>LEFT(V711,FIND(" ",V711)-1)</f>
        <v>0805</v>
      </c>
      <c r="AL711" t="str">
        <f>SUBSTITUTE(SUBSTITUTE(U711,"°C ~ "," to +"),"°C"," C")</f>
        <v>-55 to +155 C</v>
      </c>
      <c r="AM711" s="2" t="str">
        <f t="shared" si="119"/>
        <v>180</v>
      </c>
      <c r="AN711" t="str">
        <f>IF(AC711="1GN","Grade 1","Grade 0")</f>
        <v>Grade 0</v>
      </c>
      <c r="AO711" s="2" t="str">
        <f t="shared" si="120"/>
        <v>18R0</v>
      </c>
      <c r="AQ711" t="s">
        <v>5289</v>
      </c>
      <c r="AR711" t="str">
        <f t="shared" si="116"/>
        <v>ERJ6GEYJ180V</v>
      </c>
    </row>
    <row r="712" spans="1:44" x14ac:dyDescent="0.3">
      <c r="A712" t="s">
        <v>2528</v>
      </c>
      <c r="B712" t="s">
        <v>2399</v>
      </c>
      <c r="C712" t="s">
        <v>2529</v>
      </c>
      <c r="D712" t="s">
        <v>2530</v>
      </c>
      <c r="E712" t="s">
        <v>32</v>
      </c>
      <c r="F712" t="s">
        <v>32</v>
      </c>
      <c r="G712" t="s">
        <v>2531</v>
      </c>
      <c r="H712" s="1">
        <v>4255</v>
      </c>
      <c r="I712">
        <v>0.1</v>
      </c>
      <c r="J712">
        <v>0</v>
      </c>
      <c r="K712">
        <v>1</v>
      </c>
      <c r="L712" t="s">
        <v>34</v>
      </c>
      <c r="M712" t="s">
        <v>2403</v>
      </c>
      <c r="N712" t="s">
        <v>36</v>
      </c>
      <c r="O712" t="s">
        <v>174</v>
      </c>
      <c r="P712" t="s">
        <v>38</v>
      </c>
      <c r="Q712" t="s">
        <v>2404</v>
      </c>
      <c r="R712" t="s">
        <v>40</v>
      </c>
      <c r="S712" t="s">
        <v>634</v>
      </c>
      <c r="T712" t="s">
        <v>243</v>
      </c>
      <c r="U712" t="s">
        <v>1188</v>
      </c>
      <c r="V712" t="s">
        <v>2405</v>
      </c>
      <c r="W712">
        <v>805</v>
      </c>
      <c r="X712" t="s">
        <v>636</v>
      </c>
      <c r="Y712" t="s">
        <v>2406</v>
      </c>
      <c r="Z712" t="s">
        <v>2407</v>
      </c>
      <c r="AA712">
        <v>2</v>
      </c>
      <c r="AB712" t="s">
        <v>41</v>
      </c>
      <c r="AC712" t="str">
        <f t="shared" si="114"/>
        <v>6GE</v>
      </c>
      <c r="AD712" s="3">
        <f t="shared" si="118"/>
        <v>20</v>
      </c>
      <c r="AE712" s="3" t="str">
        <f t="shared" si="117"/>
        <v>20.0 R</v>
      </c>
      <c r="AF712" t="str">
        <f>SUBSTITUTE(SUBSTITUTE(P712,"±",""),"%"," %")</f>
        <v>5 %</v>
      </c>
      <c r="AG712" t="str">
        <f t="shared" si="115"/>
        <v>1.6 V</v>
      </c>
      <c r="AI712" t="str">
        <f>SUBSTITUTE(LEFT(Q712,FIND("W,",Q712)),"W"," W @ 70 C")</f>
        <v>0.125 W @ 70 C</v>
      </c>
      <c r="AJ712" t="str">
        <f>SUBSTITUTE((SUBSTITUTE(T712,"ppm/°C","")),"/ "," to ")</f>
        <v>±200</v>
      </c>
      <c r="AK712" t="str">
        <f>LEFT(V712,FIND(" ",V712)-1)</f>
        <v>0805</v>
      </c>
      <c r="AL712" t="str">
        <f>SUBSTITUTE(SUBSTITUTE(U712,"°C ~ "," to +"),"°C"," C")</f>
        <v>-55 to +155 C</v>
      </c>
      <c r="AM712" s="2" t="str">
        <f t="shared" si="119"/>
        <v>200</v>
      </c>
      <c r="AN712" t="str">
        <f>IF(AC712="1GN","Grade 1","Grade 0")</f>
        <v>Grade 0</v>
      </c>
      <c r="AO712" s="2" t="str">
        <f t="shared" si="120"/>
        <v>20R0</v>
      </c>
      <c r="AQ712" t="s">
        <v>5289</v>
      </c>
      <c r="AR712" t="str">
        <f t="shared" si="116"/>
        <v>ERJ6GEYJ200V</v>
      </c>
    </row>
    <row r="713" spans="1:44" x14ac:dyDescent="0.3">
      <c r="A713" t="s">
        <v>2532</v>
      </c>
      <c r="B713" t="s">
        <v>2399</v>
      </c>
      <c r="C713" t="s">
        <v>2533</v>
      </c>
      <c r="D713" t="s">
        <v>2534</v>
      </c>
      <c r="E713" t="s">
        <v>32</v>
      </c>
      <c r="F713" t="s">
        <v>32</v>
      </c>
      <c r="G713" t="s">
        <v>2535</v>
      </c>
      <c r="H713">
        <v>0</v>
      </c>
      <c r="I713">
        <v>0.1</v>
      </c>
      <c r="J713">
        <v>0</v>
      </c>
      <c r="K713">
        <v>1</v>
      </c>
      <c r="L713" t="s">
        <v>34</v>
      </c>
      <c r="M713" t="s">
        <v>2403</v>
      </c>
      <c r="N713" t="s">
        <v>36</v>
      </c>
      <c r="O713" t="s">
        <v>178</v>
      </c>
      <c r="P713" t="s">
        <v>38</v>
      </c>
      <c r="Q713" t="s">
        <v>2404</v>
      </c>
      <c r="R713" t="s">
        <v>40</v>
      </c>
      <c r="S713" t="s">
        <v>634</v>
      </c>
      <c r="T713" t="s">
        <v>243</v>
      </c>
      <c r="U713" t="s">
        <v>1188</v>
      </c>
      <c r="V713" t="s">
        <v>2405</v>
      </c>
      <c r="W713">
        <v>805</v>
      </c>
      <c r="X713" t="s">
        <v>636</v>
      </c>
      <c r="Y713" t="s">
        <v>2406</v>
      </c>
      <c r="Z713" t="s">
        <v>2407</v>
      </c>
      <c r="AA713">
        <v>2</v>
      </c>
      <c r="AB713" t="s">
        <v>41</v>
      </c>
      <c r="AC713" t="str">
        <f t="shared" si="114"/>
        <v>6GE</v>
      </c>
      <c r="AD713" s="3">
        <f t="shared" si="118"/>
        <v>22</v>
      </c>
      <c r="AE713" s="3" t="str">
        <f t="shared" si="117"/>
        <v>22.0 R</v>
      </c>
      <c r="AF713" t="str">
        <f>SUBSTITUTE(SUBSTITUTE(P713,"±",""),"%"," %")</f>
        <v>5 %</v>
      </c>
      <c r="AG713" t="str">
        <f t="shared" si="115"/>
        <v>1.7 V</v>
      </c>
      <c r="AI713" t="str">
        <f>SUBSTITUTE(LEFT(Q713,FIND("W,",Q713)),"W"," W @ 70 C")</f>
        <v>0.125 W @ 70 C</v>
      </c>
      <c r="AJ713" t="str">
        <f>SUBSTITUTE((SUBSTITUTE(T713,"ppm/°C","")),"/ "," to ")</f>
        <v>±200</v>
      </c>
      <c r="AK713" t="str">
        <f>LEFT(V713,FIND(" ",V713)-1)</f>
        <v>0805</v>
      </c>
      <c r="AL713" t="str">
        <f>SUBSTITUTE(SUBSTITUTE(U713,"°C ~ "," to +"),"°C"," C")</f>
        <v>-55 to +155 C</v>
      </c>
      <c r="AM713" s="2" t="str">
        <f t="shared" si="119"/>
        <v>220</v>
      </c>
      <c r="AN713" t="str">
        <f>IF(AC713="1GN","Grade 1","Grade 0")</f>
        <v>Grade 0</v>
      </c>
      <c r="AO713" s="2" t="str">
        <f t="shared" si="120"/>
        <v>22R0</v>
      </c>
      <c r="AQ713" t="s">
        <v>5289</v>
      </c>
      <c r="AR713" t="str">
        <f t="shared" si="116"/>
        <v>ERJ6GEYJ220V</v>
      </c>
    </row>
    <row r="714" spans="1:44" x14ac:dyDescent="0.3">
      <c r="A714" t="s">
        <v>2536</v>
      </c>
      <c r="B714" t="s">
        <v>2399</v>
      </c>
      <c r="C714" t="s">
        <v>2537</v>
      </c>
      <c r="D714" t="s">
        <v>2538</v>
      </c>
      <c r="E714" t="s">
        <v>32</v>
      </c>
      <c r="F714" t="s">
        <v>32</v>
      </c>
      <c r="G714" t="s">
        <v>2539</v>
      </c>
      <c r="H714" s="1">
        <v>13397</v>
      </c>
      <c r="I714">
        <v>0.1</v>
      </c>
      <c r="J714">
        <v>0</v>
      </c>
      <c r="K714">
        <v>1</v>
      </c>
      <c r="L714" t="s">
        <v>34</v>
      </c>
      <c r="M714" t="s">
        <v>2403</v>
      </c>
      <c r="N714" t="s">
        <v>36</v>
      </c>
      <c r="O714" t="s">
        <v>182</v>
      </c>
      <c r="P714" t="s">
        <v>38</v>
      </c>
      <c r="Q714" t="s">
        <v>2404</v>
      </c>
      <c r="R714" t="s">
        <v>40</v>
      </c>
      <c r="S714" t="s">
        <v>634</v>
      </c>
      <c r="T714" t="s">
        <v>243</v>
      </c>
      <c r="U714" t="s">
        <v>1188</v>
      </c>
      <c r="V714" t="s">
        <v>2405</v>
      </c>
      <c r="W714">
        <v>805</v>
      </c>
      <c r="X714" t="s">
        <v>636</v>
      </c>
      <c r="Y714" t="s">
        <v>2406</v>
      </c>
      <c r="Z714" t="s">
        <v>2407</v>
      </c>
      <c r="AA714">
        <v>2</v>
      </c>
      <c r="AB714" t="s">
        <v>41</v>
      </c>
      <c r="AC714" t="str">
        <f t="shared" si="114"/>
        <v>6GE</v>
      </c>
      <c r="AD714" s="3">
        <f t="shared" si="118"/>
        <v>24</v>
      </c>
      <c r="AE714" s="3" t="str">
        <f t="shared" si="117"/>
        <v>24.0 R</v>
      </c>
      <c r="AF714" t="str">
        <f>SUBSTITUTE(SUBSTITUTE(P714,"±",""),"%"," %")</f>
        <v>5 %</v>
      </c>
      <c r="AG714" t="str">
        <f t="shared" si="115"/>
        <v>1.7 V</v>
      </c>
      <c r="AI714" t="str">
        <f>SUBSTITUTE(LEFT(Q714,FIND("W,",Q714)),"W"," W @ 70 C")</f>
        <v>0.125 W @ 70 C</v>
      </c>
      <c r="AJ714" t="str">
        <f>SUBSTITUTE((SUBSTITUTE(T714,"ppm/°C","")),"/ "," to ")</f>
        <v>±200</v>
      </c>
      <c r="AK714" t="str">
        <f>LEFT(V714,FIND(" ",V714)-1)</f>
        <v>0805</v>
      </c>
      <c r="AL714" t="str">
        <f>SUBSTITUTE(SUBSTITUTE(U714,"°C ~ "," to +"),"°C"," C")</f>
        <v>-55 to +155 C</v>
      </c>
      <c r="AM714" s="2" t="str">
        <f t="shared" si="119"/>
        <v>240</v>
      </c>
      <c r="AN714" t="str">
        <f>IF(AC714="1GN","Grade 1","Grade 0")</f>
        <v>Grade 0</v>
      </c>
      <c r="AO714" s="2" t="str">
        <f t="shared" si="120"/>
        <v>24R0</v>
      </c>
      <c r="AQ714" t="s">
        <v>5289</v>
      </c>
      <c r="AR714" t="str">
        <f t="shared" si="116"/>
        <v>ERJ6GEYJ240V</v>
      </c>
    </row>
    <row r="715" spans="1:44" x14ac:dyDescent="0.3">
      <c r="A715" t="s">
        <v>2540</v>
      </c>
      <c r="B715" t="s">
        <v>2399</v>
      </c>
      <c r="C715" t="s">
        <v>2541</v>
      </c>
      <c r="D715" t="s">
        <v>2542</v>
      </c>
      <c r="E715" t="s">
        <v>32</v>
      </c>
      <c r="F715" t="s">
        <v>32</v>
      </c>
      <c r="G715" t="s">
        <v>2543</v>
      </c>
      <c r="H715" s="1">
        <v>1590</v>
      </c>
      <c r="I715">
        <v>0.1</v>
      </c>
      <c r="J715">
        <v>0</v>
      </c>
      <c r="K715">
        <v>1</v>
      </c>
      <c r="L715" t="s">
        <v>34</v>
      </c>
      <c r="M715" t="s">
        <v>2403</v>
      </c>
      <c r="N715" t="s">
        <v>36</v>
      </c>
      <c r="O715" t="s">
        <v>186</v>
      </c>
      <c r="P715" t="s">
        <v>38</v>
      </c>
      <c r="Q715" t="s">
        <v>2404</v>
      </c>
      <c r="R715" t="s">
        <v>40</v>
      </c>
      <c r="S715" t="s">
        <v>634</v>
      </c>
      <c r="T715" t="s">
        <v>243</v>
      </c>
      <c r="U715" t="s">
        <v>1188</v>
      </c>
      <c r="V715" t="s">
        <v>2405</v>
      </c>
      <c r="W715">
        <v>805</v>
      </c>
      <c r="X715" t="s">
        <v>636</v>
      </c>
      <c r="Y715" t="s">
        <v>2406</v>
      </c>
      <c r="Z715" t="s">
        <v>2407</v>
      </c>
      <c r="AA715">
        <v>2</v>
      </c>
      <c r="AB715" t="s">
        <v>41</v>
      </c>
      <c r="AC715" t="str">
        <f t="shared" ref="AC715:AC778" si="121">MID(D715,5,3)</f>
        <v>6GE</v>
      </c>
      <c r="AD715" s="3">
        <f t="shared" si="118"/>
        <v>27</v>
      </c>
      <c r="AE715" s="3" t="str">
        <f t="shared" si="117"/>
        <v>27.0 R</v>
      </c>
      <c r="AF715" t="str">
        <f>SUBSTITUTE(SUBSTITUTE(P715,"±",""),"%"," %")</f>
        <v>5 %</v>
      </c>
      <c r="AG715" t="str">
        <f t="shared" si="115"/>
        <v>1.8 V</v>
      </c>
      <c r="AI715" t="str">
        <f>SUBSTITUTE(LEFT(Q715,FIND("W,",Q715)),"W"," W @ 70 C")</f>
        <v>0.125 W @ 70 C</v>
      </c>
      <c r="AJ715" t="str">
        <f>SUBSTITUTE((SUBSTITUTE(T715,"ppm/°C","")),"/ "," to ")</f>
        <v>±200</v>
      </c>
      <c r="AK715" t="str">
        <f>LEFT(V715,FIND(" ",V715)-1)</f>
        <v>0805</v>
      </c>
      <c r="AL715" t="str">
        <f>SUBSTITUTE(SUBSTITUTE(U715,"°C ~ "," to +"),"°C"," C")</f>
        <v>-55 to +155 C</v>
      </c>
      <c r="AM715" s="2" t="str">
        <f t="shared" si="119"/>
        <v>270</v>
      </c>
      <c r="AN715" t="str">
        <f>IF(AC715="1GN","Grade 1","Grade 0")</f>
        <v>Grade 0</v>
      </c>
      <c r="AO715" s="2" t="str">
        <f t="shared" si="120"/>
        <v>27R0</v>
      </c>
      <c r="AQ715" t="s">
        <v>5289</v>
      </c>
      <c r="AR715" t="str">
        <f t="shared" si="116"/>
        <v>ERJ6GEYJ270V</v>
      </c>
    </row>
    <row r="716" spans="1:44" x14ac:dyDescent="0.3">
      <c r="A716" t="s">
        <v>2544</v>
      </c>
      <c r="B716" t="s">
        <v>2399</v>
      </c>
      <c r="C716" t="s">
        <v>2545</v>
      </c>
      <c r="D716" t="s">
        <v>2546</v>
      </c>
      <c r="E716" t="s">
        <v>32</v>
      </c>
      <c r="F716" t="s">
        <v>32</v>
      </c>
      <c r="G716" t="s">
        <v>2547</v>
      </c>
      <c r="H716" s="1">
        <v>1515</v>
      </c>
      <c r="I716">
        <v>0.1</v>
      </c>
      <c r="J716">
        <v>0</v>
      </c>
      <c r="K716">
        <v>1</v>
      </c>
      <c r="L716" t="s">
        <v>34</v>
      </c>
      <c r="M716" t="s">
        <v>2403</v>
      </c>
      <c r="N716" t="s">
        <v>36</v>
      </c>
      <c r="O716" t="s">
        <v>190</v>
      </c>
      <c r="P716" t="s">
        <v>38</v>
      </c>
      <c r="Q716" t="s">
        <v>2404</v>
      </c>
      <c r="R716" t="s">
        <v>40</v>
      </c>
      <c r="S716" t="s">
        <v>634</v>
      </c>
      <c r="T716" t="s">
        <v>243</v>
      </c>
      <c r="U716" t="s">
        <v>1188</v>
      </c>
      <c r="V716" t="s">
        <v>2405</v>
      </c>
      <c r="W716">
        <v>805</v>
      </c>
      <c r="X716" t="s">
        <v>636</v>
      </c>
      <c r="Y716" t="s">
        <v>2406</v>
      </c>
      <c r="Z716" t="s">
        <v>2407</v>
      </c>
      <c r="AA716">
        <v>2</v>
      </c>
      <c r="AB716" t="s">
        <v>41</v>
      </c>
      <c r="AC716" t="str">
        <f t="shared" si="121"/>
        <v>6GE</v>
      </c>
      <c r="AD716" s="3">
        <f t="shared" si="118"/>
        <v>30</v>
      </c>
      <c r="AE716" s="3" t="str">
        <f t="shared" si="117"/>
        <v>30.0 R</v>
      </c>
      <c r="AF716" t="str">
        <f>SUBSTITUTE(SUBSTITUTE(P716,"±",""),"%"," %")</f>
        <v>5 %</v>
      </c>
      <c r="AG716" t="str">
        <f t="shared" si="115"/>
        <v>1.9 V</v>
      </c>
      <c r="AI716" t="str">
        <f>SUBSTITUTE(LEFT(Q716,FIND("W,",Q716)),"W"," W @ 70 C")</f>
        <v>0.125 W @ 70 C</v>
      </c>
      <c r="AJ716" t="str">
        <f>SUBSTITUTE((SUBSTITUTE(T716,"ppm/°C","")),"/ "," to ")</f>
        <v>±200</v>
      </c>
      <c r="AK716" t="str">
        <f>LEFT(V716,FIND(" ",V716)-1)</f>
        <v>0805</v>
      </c>
      <c r="AL716" t="str">
        <f>SUBSTITUTE(SUBSTITUTE(U716,"°C ~ "," to +"),"°C"," C")</f>
        <v>-55 to +155 C</v>
      </c>
      <c r="AM716" s="2" t="str">
        <f t="shared" si="119"/>
        <v>300</v>
      </c>
      <c r="AN716" t="str">
        <f>IF(AC716="1GN","Grade 1","Grade 0")</f>
        <v>Grade 0</v>
      </c>
      <c r="AO716" s="2" t="str">
        <f t="shared" si="120"/>
        <v>30R0</v>
      </c>
      <c r="AQ716" t="s">
        <v>5289</v>
      </c>
      <c r="AR716" t="str">
        <f t="shared" si="116"/>
        <v>ERJ6GEYJ300V</v>
      </c>
    </row>
    <row r="717" spans="1:44" x14ac:dyDescent="0.3">
      <c r="A717" t="s">
        <v>2548</v>
      </c>
      <c r="B717" t="s">
        <v>2399</v>
      </c>
      <c r="C717" t="s">
        <v>2549</v>
      </c>
      <c r="D717" t="s">
        <v>2550</v>
      </c>
      <c r="E717" t="s">
        <v>32</v>
      </c>
      <c r="F717" t="s">
        <v>32</v>
      </c>
      <c r="G717" t="s">
        <v>2551</v>
      </c>
      <c r="H717">
        <v>0</v>
      </c>
      <c r="I717">
        <v>0.1</v>
      </c>
      <c r="J717">
        <v>0</v>
      </c>
      <c r="K717">
        <v>1</v>
      </c>
      <c r="L717" t="s">
        <v>34</v>
      </c>
      <c r="M717" t="s">
        <v>2403</v>
      </c>
      <c r="N717" t="s">
        <v>36</v>
      </c>
      <c r="O717" t="s">
        <v>194</v>
      </c>
      <c r="P717" t="s">
        <v>38</v>
      </c>
      <c r="Q717" t="s">
        <v>2404</v>
      </c>
      <c r="R717" t="s">
        <v>40</v>
      </c>
      <c r="S717" t="s">
        <v>634</v>
      </c>
      <c r="T717" t="s">
        <v>243</v>
      </c>
      <c r="U717" t="s">
        <v>1188</v>
      </c>
      <c r="V717" t="s">
        <v>2405</v>
      </c>
      <c r="W717">
        <v>805</v>
      </c>
      <c r="X717" t="s">
        <v>636</v>
      </c>
      <c r="Y717" t="s">
        <v>2406</v>
      </c>
      <c r="Z717" t="s">
        <v>2407</v>
      </c>
      <c r="AA717">
        <v>2</v>
      </c>
      <c r="AB717" t="s">
        <v>41</v>
      </c>
      <c r="AC717" t="str">
        <f t="shared" si="121"/>
        <v>6GE</v>
      </c>
      <c r="AD717" s="3">
        <f t="shared" si="118"/>
        <v>33</v>
      </c>
      <c r="AE717" s="3" t="str">
        <f t="shared" si="117"/>
        <v>33.0 R</v>
      </c>
      <c r="AF717" t="str">
        <f>SUBSTITUTE(SUBSTITUTE(P717,"±",""),"%"," %")</f>
        <v>5 %</v>
      </c>
      <c r="AG717" t="str">
        <f t="shared" si="115"/>
        <v>2 V</v>
      </c>
      <c r="AI717" t="str">
        <f>SUBSTITUTE(LEFT(Q717,FIND("W,",Q717)),"W"," W @ 70 C")</f>
        <v>0.125 W @ 70 C</v>
      </c>
      <c r="AJ717" t="str">
        <f>SUBSTITUTE((SUBSTITUTE(T717,"ppm/°C","")),"/ "," to ")</f>
        <v>±200</v>
      </c>
      <c r="AK717" t="str">
        <f>LEFT(V717,FIND(" ",V717)-1)</f>
        <v>0805</v>
      </c>
      <c r="AL717" t="str">
        <f>SUBSTITUTE(SUBSTITUTE(U717,"°C ~ "," to +"),"°C"," C")</f>
        <v>-55 to +155 C</v>
      </c>
      <c r="AM717" s="2" t="str">
        <f t="shared" si="119"/>
        <v>330</v>
      </c>
      <c r="AN717" t="str">
        <f>IF(AC717="1GN","Grade 1","Grade 0")</f>
        <v>Grade 0</v>
      </c>
      <c r="AO717" s="2" t="str">
        <f t="shared" si="120"/>
        <v>33R0</v>
      </c>
      <c r="AQ717" t="s">
        <v>5289</v>
      </c>
      <c r="AR717" t="str">
        <f t="shared" si="116"/>
        <v>ERJ6GEYJ330V</v>
      </c>
    </row>
    <row r="718" spans="1:44" x14ac:dyDescent="0.3">
      <c r="A718" t="s">
        <v>2552</v>
      </c>
      <c r="B718" t="s">
        <v>2399</v>
      </c>
      <c r="C718" t="s">
        <v>2553</v>
      </c>
      <c r="D718" t="s">
        <v>2554</v>
      </c>
      <c r="E718" t="s">
        <v>32</v>
      </c>
      <c r="F718" t="s">
        <v>32</v>
      </c>
      <c r="G718" t="s">
        <v>2555</v>
      </c>
      <c r="H718" s="1">
        <v>2549</v>
      </c>
      <c r="I718">
        <v>0.1</v>
      </c>
      <c r="J718">
        <v>0</v>
      </c>
      <c r="K718">
        <v>1</v>
      </c>
      <c r="L718" t="s">
        <v>34</v>
      </c>
      <c r="M718" t="s">
        <v>2403</v>
      </c>
      <c r="N718" t="s">
        <v>36</v>
      </c>
      <c r="O718" t="s">
        <v>198</v>
      </c>
      <c r="P718" t="s">
        <v>38</v>
      </c>
      <c r="Q718" t="s">
        <v>2404</v>
      </c>
      <c r="R718" t="s">
        <v>40</v>
      </c>
      <c r="S718" t="s">
        <v>634</v>
      </c>
      <c r="T718" t="s">
        <v>243</v>
      </c>
      <c r="U718" t="s">
        <v>1188</v>
      </c>
      <c r="V718" t="s">
        <v>2405</v>
      </c>
      <c r="W718">
        <v>805</v>
      </c>
      <c r="X718" t="s">
        <v>636</v>
      </c>
      <c r="Y718" t="s">
        <v>2406</v>
      </c>
      <c r="Z718" t="s">
        <v>2407</v>
      </c>
      <c r="AA718">
        <v>2</v>
      </c>
      <c r="AB718" t="s">
        <v>41</v>
      </c>
      <c r="AC718" t="str">
        <f t="shared" si="121"/>
        <v>6GE</v>
      </c>
      <c r="AD718" s="3">
        <f t="shared" si="118"/>
        <v>36</v>
      </c>
      <c r="AE718" s="3" t="str">
        <f t="shared" si="117"/>
        <v>36.0 R</v>
      </c>
      <c r="AF718" t="str">
        <f>SUBSTITUTE(SUBSTITUTE(P718,"±",""),"%"," %")</f>
        <v>5 %</v>
      </c>
      <c r="AG718" t="str">
        <f t="shared" si="115"/>
        <v>2.1 V</v>
      </c>
      <c r="AI718" t="str">
        <f>SUBSTITUTE(LEFT(Q718,FIND("W,",Q718)),"W"," W @ 70 C")</f>
        <v>0.125 W @ 70 C</v>
      </c>
      <c r="AJ718" t="str">
        <f>SUBSTITUTE((SUBSTITUTE(T718,"ppm/°C","")),"/ "," to ")</f>
        <v>±200</v>
      </c>
      <c r="AK718" t="str">
        <f>LEFT(V718,FIND(" ",V718)-1)</f>
        <v>0805</v>
      </c>
      <c r="AL718" t="str">
        <f>SUBSTITUTE(SUBSTITUTE(U718,"°C ~ "," to +"),"°C"," C")</f>
        <v>-55 to +155 C</v>
      </c>
      <c r="AM718" s="2" t="str">
        <f t="shared" si="119"/>
        <v>360</v>
      </c>
      <c r="AN718" t="str">
        <f>IF(AC718="1GN","Grade 1","Grade 0")</f>
        <v>Grade 0</v>
      </c>
      <c r="AO718" s="2" t="str">
        <f t="shared" si="120"/>
        <v>36R0</v>
      </c>
      <c r="AQ718" t="s">
        <v>5289</v>
      </c>
      <c r="AR718" t="str">
        <f t="shared" si="116"/>
        <v>ERJ6GEYJ360V</v>
      </c>
    </row>
    <row r="719" spans="1:44" x14ac:dyDescent="0.3">
      <c r="A719" t="s">
        <v>2556</v>
      </c>
      <c r="B719" t="s">
        <v>2399</v>
      </c>
      <c r="C719" t="s">
        <v>2557</v>
      </c>
      <c r="D719" t="s">
        <v>2558</v>
      </c>
      <c r="E719" t="s">
        <v>32</v>
      </c>
      <c r="F719" t="s">
        <v>32</v>
      </c>
      <c r="G719" t="s">
        <v>2559</v>
      </c>
      <c r="H719" s="1">
        <v>138025</v>
      </c>
      <c r="I719">
        <v>0.1</v>
      </c>
      <c r="J719">
        <v>0</v>
      </c>
      <c r="K719">
        <v>1</v>
      </c>
      <c r="L719" t="s">
        <v>34</v>
      </c>
      <c r="M719" t="s">
        <v>2403</v>
      </c>
      <c r="N719" t="s">
        <v>36</v>
      </c>
      <c r="O719" t="s">
        <v>202</v>
      </c>
      <c r="P719" t="s">
        <v>38</v>
      </c>
      <c r="Q719" t="s">
        <v>2404</v>
      </c>
      <c r="R719" t="s">
        <v>40</v>
      </c>
      <c r="S719" t="s">
        <v>634</v>
      </c>
      <c r="T719" t="s">
        <v>243</v>
      </c>
      <c r="U719" t="s">
        <v>1188</v>
      </c>
      <c r="V719" t="s">
        <v>2405</v>
      </c>
      <c r="W719">
        <v>805</v>
      </c>
      <c r="X719" t="s">
        <v>636</v>
      </c>
      <c r="Y719" t="s">
        <v>2406</v>
      </c>
      <c r="Z719" t="s">
        <v>2407</v>
      </c>
      <c r="AA719">
        <v>2</v>
      </c>
      <c r="AB719" t="s">
        <v>41</v>
      </c>
      <c r="AC719" t="str">
        <f t="shared" si="121"/>
        <v>6GE</v>
      </c>
      <c r="AD719" s="3">
        <f t="shared" si="118"/>
        <v>39</v>
      </c>
      <c r="AE719" s="3" t="str">
        <f t="shared" si="117"/>
        <v>39.0 R</v>
      </c>
      <c r="AF719" t="str">
        <f>SUBSTITUTE(SUBSTITUTE(P719,"±",""),"%"," %")</f>
        <v>5 %</v>
      </c>
      <c r="AG719" t="str">
        <f t="shared" si="115"/>
        <v>2.2 V</v>
      </c>
      <c r="AI719" t="str">
        <f>SUBSTITUTE(LEFT(Q719,FIND("W,",Q719)),"W"," W @ 70 C")</f>
        <v>0.125 W @ 70 C</v>
      </c>
      <c r="AJ719" t="str">
        <f>SUBSTITUTE((SUBSTITUTE(T719,"ppm/°C","")),"/ "," to ")</f>
        <v>±200</v>
      </c>
      <c r="AK719" t="str">
        <f>LEFT(V719,FIND(" ",V719)-1)</f>
        <v>0805</v>
      </c>
      <c r="AL719" t="str">
        <f>SUBSTITUTE(SUBSTITUTE(U719,"°C ~ "," to +"),"°C"," C")</f>
        <v>-55 to +155 C</v>
      </c>
      <c r="AM719" s="2" t="str">
        <f t="shared" si="119"/>
        <v>390</v>
      </c>
      <c r="AN719" t="str">
        <f>IF(AC719="1GN","Grade 1","Grade 0")</f>
        <v>Grade 0</v>
      </c>
      <c r="AO719" s="2" t="str">
        <f t="shared" si="120"/>
        <v>39R0</v>
      </c>
      <c r="AQ719" t="s">
        <v>5289</v>
      </c>
      <c r="AR719" t="str">
        <f t="shared" si="116"/>
        <v>ERJ6GEYJ390V</v>
      </c>
    </row>
    <row r="720" spans="1:44" x14ac:dyDescent="0.3">
      <c r="A720" t="s">
        <v>2560</v>
      </c>
      <c r="B720" t="s">
        <v>2399</v>
      </c>
      <c r="C720" t="s">
        <v>2561</v>
      </c>
      <c r="D720" t="s">
        <v>2562</v>
      </c>
      <c r="E720" t="s">
        <v>32</v>
      </c>
      <c r="F720" t="s">
        <v>32</v>
      </c>
      <c r="G720" t="s">
        <v>2563</v>
      </c>
      <c r="H720" s="1">
        <v>46802</v>
      </c>
      <c r="I720">
        <v>0.1</v>
      </c>
      <c r="J720">
        <v>0</v>
      </c>
      <c r="K720">
        <v>1</v>
      </c>
      <c r="L720" t="s">
        <v>34</v>
      </c>
      <c r="M720" t="s">
        <v>2403</v>
      </c>
      <c r="N720" t="s">
        <v>36</v>
      </c>
      <c r="O720" t="s">
        <v>206</v>
      </c>
      <c r="P720" t="s">
        <v>38</v>
      </c>
      <c r="Q720" t="s">
        <v>2404</v>
      </c>
      <c r="R720" t="s">
        <v>40</v>
      </c>
      <c r="S720" t="s">
        <v>634</v>
      </c>
      <c r="T720" t="s">
        <v>243</v>
      </c>
      <c r="U720" t="s">
        <v>1188</v>
      </c>
      <c r="V720" t="s">
        <v>2405</v>
      </c>
      <c r="W720">
        <v>805</v>
      </c>
      <c r="X720" t="s">
        <v>636</v>
      </c>
      <c r="Y720" t="s">
        <v>2406</v>
      </c>
      <c r="Z720" t="s">
        <v>2407</v>
      </c>
      <c r="AA720">
        <v>2</v>
      </c>
      <c r="AB720" t="s">
        <v>41</v>
      </c>
      <c r="AC720" t="str">
        <f t="shared" si="121"/>
        <v>6GE</v>
      </c>
      <c r="AD720" s="3">
        <f t="shared" si="118"/>
        <v>43</v>
      </c>
      <c r="AE720" s="3" t="str">
        <f t="shared" si="117"/>
        <v>43.0 R</v>
      </c>
      <c r="AF720" t="str">
        <f>SUBSTITUTE(SUBSTITUTE(P720,"±",""),"%"," %")</f>
        <v>5 %</v>
      </c>
      <c r="AG720" t="str">
        <f t="shared" si="115"/>
        <v>2.3 V</v>
      </c>
      <c r="AI720" t="str">
        <f>SUBSTITUTE(LEFT(Q720,FIND("W,",Q720)),"W"," W @ 70 C")</f>
        <v>0.125 W @ 70 C</v>
      </c>
      <c r="AJ720" t="str">
        <f>SUBSTITUTE((SUBSTITUTE(T720,"ppm/°C","")),"/ "," to ")</f>
        <v>±200</v>
      </c>
      <c r="AK720" t="str">
        <f>LEFT(V720,FIND(" ",V720)-1)</f>
        <v>0805</v>
      </c>
      <c r="AL720" t="str">
        <f>SUBSTITUTE(SUBSTITUTE(U720,"°C ~ "," to +"),"°C"," C")</f>
        <v>-55 to +155 C</v>
      </c>
      <c r="AM720" s="2" t="str">
        <f t="shared" si="119"/>
        <v>430</v>
      </c>
      <c r="AN720" t="str">
        <f>IF(AC720="1GN","Grade 1","Grade 0")</f>
        <v>Grade 0</v>
      </c>
      <c r="AO720" s="2" t="str">
        <f t="shared" si="120"/>
        <v>43R0</v>
      </c>
      <c r="AQ720" t="s">
        <v>5289</v>
      </c>
      <c r="AR720" t="str">
        <f t="shared" si="116"/>
        <v>ERJ6GEYJ430V</v>
      </c>
    </row>
    <row r="721" spans="1:44" x14ac:dyDescent="0.3">
      <c r="A721" t="s">
        <v>2564</v>
      </c>
      <c r="B721" t="s">
        <v>2399</v>
      </c>
      <c r="C721" t="s">
        <v>2565</v>
      </c>
      <c r="D721" t="s">
        <v>2566</v>
      </c>
      <c r="E721" t="s">
        <v>32</v>
      </c>
      <c r="F721" t="s">
        <v>32</v>
      </c>
      <c r="G721" t="s">
        <v>2567</v>
      </c>
      <c r="H721">
        <v>0</v>
      </c>
      <c r="I721">
        <v>0.1</v>
      </c>
      <c r="J721">
        <v>0</v>
      </c>
      <c r="K721">
        <v>1</v>
      </c>
      <c r="L721" t="s">
        <v>34</v>
      </c>
      <c r="M721" t="s">
        <v>2403</v>
      </c>
      <c r="N721" t="s">
        <v>36</v>
      </c>
      <c r="O721" t="s">
        <v>210</v>
      </c>
      <c r="P721" t="s">
        <v>38</v>
      </c>
      <c r="Q721" t="s">
        <v>2404</v>
      </c>
      <c r="R721" t="s">
        <v>40</v>
      </c>
      <c r="S721" t="s">
        <v>634</v>
      </c>
      <c r="T721" t="s">
        <v>243</v>
      </c>
      <c r="U721" t="s">
        <v>1188</v>
      </c>
      <c r="V721" t="s">
        <v>2405</v>
      </c>
      <c r="W721">
        <v>805</v>
      </c>
      <c r="X721" t="s">
        <v>636</v>
      </c>
      <c r="Y721" t="s">
        <v>2406</v>
      </c>
      <c r="Z721" t="s">
        <v>2407</v>
      </c>
      <c r="AA721">
        <v>2</v>
      </c>
      <c r="AB721" t="s">
        <v>41</v>
      </c>
      <c r="AC721" t="str">
        <f t="shared" si="121"/>
        <v>6GE</v>
      </c>
      <c r="AD721" s="3">
        <f t="shared" si="118"/>
        <v>47</v>
      </c>
      <c r="AE721" s="3" t="str">
        <f t="shared" si="117"/>
        <v>47.0 R</v>
      </c>
      <c r="AF721" t="str">
        <f>SUBSTITUTE(SUBSTITUTE(P721,"±",""),"%"," %")</f>
        <v>5 %</v>
      </c>
      <c r="AG721" t="str">
        <f t="shared" si="115"/>
        <v>2.4 V</v>
      </c>
      <c r="AI721" t="str">
        <f>SUBSTITUTE(LEFT(Q721,FIND("W,",Q721)),"W"," W @ 70 C")</f>
        <v>0.125 W @ 70 C</v>
      </c>
      <c r="AJ721" t="str">
        <f>SUBSTITUTE((SUBSTITUTE(T721,"ppm/°C","")),"/ "," to ")</f>
        <v>±200</v>
      </c>
      <c r="AK721" t="str">
        <f>LEFT(V721,FIND(" ",V721)-1)</f>
        <v>0805</v>
      </c>
      <c r="AL721" t="str">
        <f>SUBSTITUTE(SUBSTITUTE(U721,"°C ~ "," to +"),"°C"," C")</f>
        <v>-55 to +155 C</v>
      </c>
      <c r="AM721" s="2" t="str">
        <f t="shared" si="119"/>
        <v>470</v>
      </c>
      <c r="AN721" t="str">
        <f>IF(AC721="1GN","Grade 1","Grade 0")</f>
        <v>Grade 0</v>
      </c>
      <c r="AO721" s="2" t="str">
        <f t="shared" si="120"/>
        <v>47R0</v>
      </c>
      <c r="AQ721" t="s">
        <v>5289</v>
      </c>
      <c r="AR721" t="str">
        <f t="shared" si="116"/>
        <v>ERJ6GEYJ470V</v>
      </c>
    </row>
    <row r="722" spans="1:44" x14ac:dyDescent="0.3">
      <c r="A722" t="s">
        <v>2568</v>
      </c>
      <c r="B722" t="s">
        <v>2399</v>
      </c>
      <c r="C722" t="s">
        <v>2569</v>
      </c>
      <c r="D722" t="s">
        <v>2570</v>
      </c>
      <c r="E722" t="s">
        <v>32</v>
      </c>
      <c r="F722" t="s">
        <v>32</v>
      </c>
      <c r="G722" t="s">
        <v>2571</v>
      </c>
      <c r="H722" s="1">
        <v>107619</v>
      </c>
      <c r="I722">
        <v>0.1</v>
      </c>
      <c r="J722">
        <v>0</v>
      </c>
      <c r="K722">
        <v>1</v>
      </c>
      <c r="L722" t="s">
        <v>34</v>
      </c>
      <c r="M722" t="s">
        <v>2403</v>
      </c>
      <c r="N722" t="s">
        <v>36</v>
      </c>
      <c r="O722" t="s">
        <v>214</v>
      </c>
      <c r="P722" t="s">
        <v>38</v>
      </c>
      <c r="Q722" t="s">
        <v>2404</v>
      </c>
      <c r="R722" t="s">
        <v>40</v>
      </c>
      <c r="S722" t="s">
        <v>634</v>
      </c>
      <c r="T722" t="s">
        <v>243</v>
      </c>
      <c r="U722" t="s">
        <v>1188</v>
      </c>
      <c r="V722" t="s">
        <v>2405</v>
      </c>
      <c r="W722">
        <v>805</v>
      </c>
      <c r="X722" t="s">
        <v>636</v>
      </c>
      <c r="Y722" t="s">
        <v>2406</v>
      </c>
      <c r="Z722" t="s">
        <v>2407</v>
      </c>
      <c r="AA722">
        <v>2</v>
      </c>
      <c r="AB722" t="s">
        <v>41</v>
      </c>
      <c r="AC722" t="str">
        <f t="shared" si="121"/>
        <v>6GE</v>
      </c>
      <c r="AD722" s="3">
        <f t="shared" si="118"/>
        <v>51</v>
      </c>
      <c r="AE722" s="3" t="str">
        <f t="shared" si="117"/>
        <v>51.0 R</v>
      </c>
      <c r="AF722" t="str">
        <f>SUBSTITUTE(SUBSTITUTE(P722,"±",""),"%"," %")</f>
        <v>5 %</v>
      </c>
      <c r="AG722" t="str">
        <f t="shared" si="115"/>
        <v>2.5 V</v>
      </c>
      <c r="AI722" t="str">
        <f>SUBSTITUTE(LEFT(Q722,FIND("W,",Q722)),"W"," W @ 70 C")</f>
        <v>0.125 W @ 70 C</v>
      </c>
      <c r="AJ722" t="str">
        <f>SUBSTITUTE((SUBSTITUTE(T722,"ppm/°C","")),"/ "," to ")</f>
        <v>±200</v>
      </c>
      <c r="AK722" t="str">
        <f>LEFT(V722,FIND(" ",V722)-1)</f>
        <v>0805</v>
      </c>
      <c r="AL722" t="str">
        <f>SUBSTITUTE(SUBSTITUTE(U722,"°C ~ "," to +"),"°C"," C")</f>
        <v>-55 to +155 C</v>
      </c>
      <c r="AM722" s="2" t="str">
        <f t="shared" si="119"/>
        <v>510</v>
      </c>
      <c r="AN722" t="str">
        <f>IF(AC722="1GN","Grade 1","Grade 0")</f>
        <v>Grade 0</v>
      </c>
      <c r="AO722" s="2" t="str">
        <f t="shared" si="120"/>
        <v>51R0</v>
      </c>
      <c r="AQ722" t="s">
        <v>5289</v>
      </c>
      <c r="AR722" t="str">
        <f t="shared" si="116"/>
        <v>ERJ6GEYJ510V</v>
      </c>
    </row>
    <row r="723" spans="1:44" x14ac:dyDescent="0.3">
      <c r="A723" t="s">
        <v>2572</v>
      </c>
      <c r="B723" t="s">
        <v>2399</v>
      </c>
      <c r="C723" t="s">
        <v>2573</v>
      </c>
      <c r="D723" t="s">
        <v>2574</v>
      </c>
      <c r="E723" t="s">
        <v>32</v>
      </c>
      <c r="F723" t="s">
        <v>32</v>
      </c>
      <c r="G723" t="s">
        <v>2575</v>
      </c>
      <c r="H723">
        <v>166</v>
      </c>
      <c r="I723">
        <v>0.1</v>
      </c>
      <c r="J723">
        <v>0</v>
      </c>
      <c r="K723">
        <v>1</v>
      </c>
      <c r="L723" t="s">
        <v>34</v>
      </c>
      <c r="M723" t="s">
        <v>2403</v>
      </c>
      <c r="N723" t="s">
        <v>36</v>
      </c>
      <c r="O723" t="s">
        <v>218</v>
      </c>
      <c r="P723" t="s">
        <v>38</v>
      </c>
      <c r="Q723" t="s">
        <v>2404</v>
      </c>
      <c r="R723" t="s">
        <v>40</v>
      </c>
      <c r="S723" t="s">
        <v>634</v>
      </c>
      <c r="T723" t="s">
        <v>243</v>
      </c>
      <c r="U723" t="s">
        <v>1188</v>
      </c>
      <c r="V723" t="s">
        <v>2405</v>
      </c>
      <c r="W723">
        <v>805</v>
      </c>
      <c r="X723" t="s">
        <v>636</v>
      </c>
      <c r="Y723" t="s">
        <v>2406</v>
      </c>
      <c r="Z723" t="s">
        <v>2407</v>
      </c>
      <c r="AA723">
        <v>2</v>
      </c>
      <c r="AB723" t="s">
        <v>41</v>
      </c>
      <c r="AC723" t="str">
        <f t="shared" si="121"/>
        <v>6GE</v>
      </c>
      <c r="AD723" s="3">
        <f t="shared" si="118"/>
        <v>56</v>
      </c>
      <c r="AE723" s="3" t="str">
        <f t="shared" si="117"/>
        <v>56.0 R</v>
      </c>
      <c r="AF723" t="str">
        <f>SUBSTITUTE(SUBSTITUTE(P723,"±",""),"%"," %")</f>
        <v>5 %</v>
      </c>
      <c r="AG723" t="str">
        <f t="shared" si="115"/>
        <v>2.6 V</v>
      </c>
      <c r="AI723" t="str">
        <f>SUBSTITUTE(LEFT(Q723,FIND("W,",Q723)),"W"," W @ 70 C")</f>
        <v>0.125 W @ 70 C</v>
      </c>
      <c r="AJ723" t="str">
        <f>SUBSTITUTE((SUBSTITUTE(T723,"ppm/°C","")),"/ "," to ")</f>
        <v>±200</v>
      </c>
      <c r="AK723" t="str">
        <f>LEFT(V723,FIND(" ",V723)-1)</f>
        <v>0805</v>
      </c>
      <c r="AL723" t="str">
        <f>SUBSTITUTE(SUBSTITUTE(U723,"°C ~ "," to +"),"°C"," C")</f>
        <v>-55 to +155 C</v>
      </c>
      <c r="AM723" s="2" t="str">
        <f t="shared" si="119"/>
        <v>560</v>
      </c>
      <c r="AN723" t="str">
        <f>IF(AC723="1GN","Grade 1","Grade 0")</f>
        <v>Grade 0</v>
      </c>
      <c r="AO723" s="2" t="str">
        <f t="shared" si="120"/>
        <v>56R0</v>
      </c>
      <c r="AQ723" t="s">
        <v>5289</v>
      </c>
      <c r="AR723" t="str">
        <f t="shared" si="116"/>
        <v>ERJ6GEYJ560V</v>
      </c>
    </row>
    <row r="724" spans="1:44" x14ac:dyDescent="0.3">
      <c r="A724" t="s">
        <v>2576</v>
      </c>
      <c r="B724" t="s">
        <v>2399</v>
      </c>
      <c r="C724" t="s">
        <v>2577</v>
      </c>
      <c r="D724" t="s">
        <v>2578</v>
      </c>
      <c r="E724" t="s">
        <v>32</v>
      </c>
      <c r="F724" t="s">
        <v>32</v>
      </c>
      <c r="G724" t="s">
        <v>2579</v>
      </c>
      <c r="H724" s="1">
        <v>15196</v>
      </c>
      <c r="I724">
        <v>0.1</v>
      </c>
      <c r="J724">
        <v>0</v>
      </c>
      <c r="K724">
        <v>1</v>
      </c>
      <c r="L724" t="s">
        <v>34</v>
      </c>
      <c r="M724" t="s">
        <v>2403</v>
      </c>
      <c r="N724" t="s">
        <v>36</v>
      </c>
      <c r="O724" t="s">
        <v>222</v>
      </c>
      <c r="P724" t="s">
        <v>38</v>
      </c>
      <c r="Q724" t="s">
        <v>2404</v>
      </c>
      <c r="R724" t="s">
        <v>40</v>
      </c>
      <c r="S724" t="s">
        <v>634</v>
      </c>
      <c r="T724" t="s">
        <v>243</v>
      </c>
      <c r="U724" t="s">
        <v>1188</v>
      </c>
      <c r="V724" t="s">
        <v>2405</v>
      </c>
      <c r="W724">
        <v>805</v>
      </c>
      <c r="X724" t="s">
        <v>636</v>
      </c>
      <c r="Y724" t="s">
        <v>2406</v>
      </c>
      <c r="Z724" t="s">
        <v>2407</v>
      </c>
      <c r="AA724">
        <v>2</v>
      </c>
      <c r="AB724" t="s">
        <v>41</v>
      </c>
      <c r="AC724" t="str">
        <f t="shared" si="121"/>
        <v>6GE</v>
      </c>
      <c r="AD724" s="3">
        <f t="shared" si="118"/>
        <v>62</v>
      </c>
      <c r="AE724" s="3" t="str">
        <f t="shared" si="117"/>
        <v>62.0 R</v>
      </c>
      <c r="AF724" t="str">
        <f>SUBSTITUTE(SUBSTITUTE(P724,"±",""),"%"," %")</f>
        <v>5 %</v>
      </c>
      <c r="AG724" t="str">
        <f t="shared" si="115"/>
        <v>2.8 V</v>
      </c>
      <c r="AI724" t="str">
        <f>SUBSTITUTE(LEFT(Q724,FIND("W,",Q724)),"W"," W @ 70 C")</f>
        <v>0.125 W @ 70 C</v>
      </c>
      <c r="AJ724" t="str">
        <f>SUBSTITUTE((SUBSTITUTE(T724,"ppm/°C","")),"/ "," to ")</f>
        <v>±200</v>
      </c>
      <c r="AK724" t="str">
        <f>LEFT(V724,FIND(" ",V724)-1)</f>
        <v>0805</v>
      </c>
      <c r="AL724" t="str">
        <f>SUBSTITUTE(SUBSTITUTE(U724,"°C ~ "," to +"),"°C"," C")</f>
        <v>-55 to +155 C</v>
      </c>
      <c r="AM724" s="2" t="str">
        <f t="shared" si="119"/>
        <v>620</v>
      </c>
      <c r="AN724" t="str">
        <f>IF(AC724="1GN","Grade 1","Grade 0")</f>
        <v>Grade 0</v>
      </c>
      <c r="AO724" s="2" t="str">
        <f t="shared" si="120"/>
        <v>62R0</v>
      </c>
      <c r="AQ724" t="s">
        <v>5289</v>
      </c>
      <c r="AR724" t="str">
        <f t="shared" si="116"/>
        <v>ERJ6GEYJ620V</v>
      </c>
    </row>
    <row r="725" spans="1:44" x14ac:dyDescent="0.3">
      <c r="A725" t="s">
        <v>2580</v>
      </c>
      <c r="B725" t="s">
        <v>2399</v>
      </c>
      <c r="C725" t="s">
        <v>2581</v>
      </c>
      <c r="D725" t="s">
        <v>2582</v>
      </c>
      <c r="E725" t="s">
        <v>32</v>
      </c>
      <c r="F725" t="s">
        <v>32</v>
      </c>
      <c r="G725" t="s">
        <v>2583</v>
      </c>
      <c r="H725">
        <v>0</v>
      </c>
      <c r="I725">
        <v>0.1</v>
      </c>
      <c r="J725">
        <v>0</v>
      </c>
      <c r="K725">
        <v>1</v>
      </c>
      <c r="L725" t="s">
        <v>34</v>
      </c>
      <c r="M725" t="s">
        <v>2403</v>
      </c>
      <c r="N725" t="s">
        <v>36</v>
      </c>
      <c r="O725" t="s">
        <v>226</v>
      </c>
      <c r="P725" t="s">
        <v>38</v>
      </c>
      <c r="Q725" t="s">
        <v>2404</v>
      </c>
      <c r="R725" t="s">
        <v>40</v>
      </c>
      <c r="S725" t="s">
        <v>634</v>
      </c>
      <c r="T725" t="s">
        <v>243</v>
      </c>
      <c r="U725" t="s">
        <v>1188</v>
      </c>
      <c r="V725" t="s">
        <v>2405</v>
      </c>
      <c r="W725">
        <v>805</v>
      </c>
      <c r="X725" t="s">
        <v>636</v>
      </c>
      <c r="Y725" t="s">
        <v>2406</v>
      </c>
      <c r="Z725" t="s">
        <v>2407</v>
      </c>
      <c r="AA725">
        <v>2</v>
      </c>
      <c r="AB725" t="s">
        <v>41</v>
      </c>
      <c r="AC725" t="str">
        <f t="shared" si="121"/>
        <v>6GE</v>
      </c>
      <c r="AD725" s="3">
        <f t="shared" si="118"/>
        <v>68</v>
      </c>
      <c r="AE725" s="3" t="str">
        <f t="shared" si="117"/>
        <v>68.0 R</v>
      </c>
      <c r="AF725" t="str">
        <f>SUBSTITUTE(SUBSTITUTE(P725,"±",""),"%"," %")</f>
        <v>5 %</v>
      </c>
      <c r="AG725" t="str">
        <f t="shared" si="115"/>
        <v>2.9 V</v>
      </c>
      <c r="AI725" t="str">
        <f>SUBSTITUTE(LEFT(Q725,FIND("W,",Q725)),"W"," W @ 70 C")</f>
        <v>0.125 W @ 70 C</v>
      </c>
      <c r="AJ725" t="str">
        <f>SUBSTITUTE((SUBSTITUTE(T725,"ppm/°C","")),"/ "," to ")</f>
        <v>±200</v>
      </c>
      <c r="AK725" t="str">
        <f>LEFT(V725,FIND(" ",V725)-1)</f>
        <v>0805</v>
      </c>
      <c r="AL725" t="str">
        <f>SUBSTITUTE(SUBSTITUTE(U725,"°C ~ "," to +"),"°C"," C")</f>
        <v>-55 to +155 C</v>
      </c>
      <c r="AM725" s="2" t="str">
        <f t="shared" si="119"/>
        <v>680</v>
      </c>
      <c r="AN725" t="str">
        <f>IF(AC725="1GN","Grade 1","Grade 0")</f>
        <v>Grade 0</v>
      </c>
      <c r="AO725" s="2" t="str">
        <f t="shared" si="120"/>
        <v>68R0</v>
      </c>
      <c r="AQ725" t="s">
        <v>5289</v>
      </c>
      <c r="AR725" t="str">
        <f t="shared" si="116"/>
        <v>ERJ6GEYJ680V</v>
      </c>
    </row>
    <row r="726" spans="1:44" x14ac:dyDescent="0.3">
      <c r="A726" t="s">
        <v>2584</v>
      </c>
      <c r="B726" t="s">
        <v>2399</v>
      </c>
      <c r="C726" t="s">
        <v>2585</v>
      </c>
      <c r="D726" t="s">
        <v>2586</v>
      </c>
      <c r="E726" t="s">
        <v>32</v>
      </c>
      <c r="F726" t="s">
        <v>32</v>
      </c>
      <c r="G726" t="s">
        <v>2587</v>
      </c>
      <c r="H726" s="1">
        <v>1157</v>
      </c>
      <c r="I726">
        <v>0.1</v>
      </c>
      <c r="J726">
        <v>0</v>
      </c>
      <c r="K726">
        <v>1</v>
      </c>
      <c r="L726" t="s">
        <v>34</v>
      </c>
      <c r="M726" t="s">
        <v>2403</v>
      </c>
      <c r="N726" t="s">
        <v>36</v>
      </c>
      <c r="O726" t="s">
        <v>230</v>
      </c>
      <c r="P726" t="s">
        <v>38</v>
      </c>
      <c r="Q726" t="s">
        <v>2404</v>
      </c>
      <c r="R726" t="s">
        <v>40</v>
      </c>
      <c r="S726" t="s">
        <v>634</v>
      </c>
      <c r="T726" t="s">
        <v>243</v>
      </c>
      <c r="U726" t="s">
        <v>1188</v>
      </c>
      <c r="V726" t="s">
        <v>2405</v>
      </c>
      <c r="W726">
        <v>805</v>
      </c>
      <c r="X726" t="s">
        <v>636</v>
      </c>
      <c r="Y726" t="s">
        <v>2406</v>
      </c>
      <c r="Z726" t="s">
        <v>2407</v>
      </c>
      <c r="AA726">
        <v>2</v>
      </c>
      <c r="AB726" t="s">
        <v>41</v>
      </c>
      <c r="AC726" t="str">
        <f t="shared" si="121"/>
        <v>6GE</v>
      </c>
      <c r="AD726" s="3">
        <f t="shared" si="118"/>
        <v>75</v>
      </c>
      <c r="AE726" s="3" t="str">
        <f t="shared" si="117"/>
        <v>75.0 R</v>
      </c>
      <c r="AF726" t="str">
        <f>SUBSTITUTE(SUBSTITUTE(P726,"±",""),"%"," %")</f>
        <v>5 %</v>
      </c>
      <c r="AG726" t="str">
        <f t="shared" si="115"/>
        <v>3.1 V</v>
      </c>
      <c r="AI726" t="str">
        <f>SUBSTITUTE(LEFT(Q726,FIND("W,",Q726)),"W"," W @ 70 C")</f>
        <v>0.125 W @ 70 C</v>
      </c>
      <c r="AJ726" t="str">
        <f>SUBSTITUTE((SUBSTITUTE(T726,"ppm/°C","")),"/ "," to ")</f>
        <v>±200</v>
      </c>
      <c r="AK726" t="str">
        <f>LEFT(V726,FIND(" ",V726)-1)</f>
        <v>0805</v>
      </c>
      <c r="AL726" t="str">
        <f>SUBSTITUTE(SUBSTITUTE(U726,"°C ~ "," to +"),"°C"," C")</f>
        <v>-55 to +155 C</v>
      </c>
      <c r="AM726" s="2" t="str">
        <f t="shared" si="119"/>
        <v>750</v>
      </c>
      <c r="AN726" t="str">
        <f>IF(AC726="1GN","Grade 1","Grade 0")</f>
        <v>Grade 0</v>
      </c>
      <c r="AO726" s="2" t="str">
        <f t="shared" si="120"/>
        <v>75R0</v>
      </c>
      <c r="AQ726" t="s">
        <v>5289</v>
      </c>
      <c r="AR726" t="str">
        <f t="shared" si="116"/>
        <v>ERJ6GEYJ750V</v>
      </c>
    </row>
    <row r="727" spans="1:44" x14ac:dyDescent="0.3">
      <c r="A727" t="s">
        <v>2588</v>
      </c>
      <c r="B727" t="s">
        <v>2399</v>
      </c>
      <c r="C727" t="s">
        <v>2589</v>
      </c>
      <c r="D727" t="s">
        <v>2590</v>
      </c>
      <c r="E727" t="s">
        <v>32</v>
      </c>
      <c r="F727" t="s">
        <v>32</v>
      </c>
      <c r="G727" t="s">
        <v>2591</v>
      </c>
      <c r="H727">
        <v>889</v>
      </c>
      <c r="I727">
        <v>0.1</v>
      </c>
      <c r="J727">
        <v>0</v>
      </c>
      <c r="K727">
        <v>1</v>
      </c>
      <c r="L727" t="s">
        <v>34</v>
      </c>
      <c r="M727" t="s">
        <v>2403</v>
      </c>
      <c r="N727" t="s">
        <v>36</v>
      </c>
      <c r="O727" t="s">
        <v>234</v>
      </c>
      <c r="P727" t="s">
        <v>38</v>
      </c>
      <c r="Q727" t="s">
        <v>2404</v>
      </c>
      <c r="R727" t="s">
        <v>40</v>
      </c>
      <c r="S727" t="s">
        <v>634</v>
      </c>
      <c r="T727" t="s">
        <v>243</v>
      </c>
      <c r="U727" t="s">
        <v>1188</v>
      </c>
      <c r="V727" t="s">
        <v>2405</v>
      </c>
      <c r="W727">
        <v>805</v>
      </c>
      <c r="X727" t="s">
        <v>636</v>
      </c>
      <c r="Y727" t="s">
        <v>2406</v>
      </c>
      <c r="Z727" t="s">
        <v>2407</v>
      </c>
      <c r="AA727">
        <v>2</v>
      </c>
      <c r="AB727" t="s">
        <v>41</v>
      </c>
      <c r="AC727" t="str">
        <f t="shared" si="121"/>
        <v>6GE</v>
      </c>
      <c r="AD727" s="3">
        <f t="shared" si="118"/>
        <v>82</v>
      </c>
      <c r="AE727" s="3" t="str">
        <f t="shared" si="117"/>
        <v>82.0 R</v>
      </c>
      <c r="AF727" t="str">
        <f>SUBSTITUTE(SUBSTITUTE(P727,"±",""),"%"," %")</f>
        <v>5 %</v>
      </c>
      <c r="AG727" t="str">
        <f t="shared" si="115"/>
        <v>3.2 V</v>
      </c>
      <c r="AI727" t="str">
        <f>SUBSTITUTE(LEFT(Q727,FIND("W,",Q727)),"W"," W @ 70 C")</f>
        <v>0.125 W @ 70 C</v>
      </c>
      <c r="AJ727" t="str">
        <f>SUBSTITUTE((SUBSTITUTE(T727,"ppm/°C","")),"/ "," to ")</f>
        <v>±200</v>
      </c>
      <c r="AK727" t="str">
        <f>LEFT(V727,FIND(" ",V727)-1)</f>
        <v>0805</v>
      </c>
      <c r="AL727" t="str">
        <f>SUBSTITUTE(SUBSTITUTE(U727,"°C ~ "," to +"),"°C"," C")</f>
        <v>-55 to +155 C</v>
      </c>
      <c r="AM727" s="2" t="str">
        <f t="shared" si="119"/>
        <v>820</v>
      </c>
      <c r="AN727" t="str">
        <f>IF(AC727="1GN","Grade 1","Grade 0")</f>
        <v>Grade 0</v>
      </c>
      <c r="AO727" s="2" t="str">
        <f t="shared" si="120"/>
        <v>82R0</v>
      </c>
      <c r="AQ727" t="s">
        <v>5289</v>
      </c>
      <c r="AR727" t="str">
        <f t="shared" si="116"/>
        <v>ERJ6GEYJ820V</v>
      </c>
    </row>
    <row r="728" spans="1:44" x14ac:dyDescent="0.3">
      <c r="A728" t="s">
        <v>2592</v>
      </c>
      <c r="B728" t="s">
        <v>2399</v>
      </c>
      <c r="C728" t="s">
        <v>2593</v>
      </c>
      <c r="D728" t="s">
        <v>2594</v>
      </c>
      <c r="E728" t="s">
        <v>32</v>
      </c>
      <c r="F728" t="s">
        <v>32</v>
      </c>
      <c r="G728" t="s">
        <v>2595</v>
      </c>
      <c r="H728" s="1">
        <v>19218</v>
      </c>
      <c r="I728">
        <v>0.1</v>
      </c>
      <c r="J728">
        <v>0</v>
      </c>
      <c r="K728">
        <v>1</v>
      </c>
      <c r="L728" t="s">
        <v>34</v>
      </c>
      <c r="M728" t="s">
        <v>2403</v>
      </c>
      <c r="N728" t="s">
        <v>36</v>
      </c>
      <c r="O728" t="s">
        <v>238</v>
      </c>
      <c r="P728" t="s">
        <v>38</v>
      </c>
      <c r="Q728" t="s">
        <v>2404</v>
      </c>
      <c r="R728" t="s">
        <v>40</v>
      </c>
      <c r="S728" t="s">
        <v>634</v>
      </c>
      <c r="T728" t="s">
        <v>243</v>
      </c>
      <c r="U728" t="s">
        <v>1188</v>
      </c>
      <c r="V728" t="s">
        <v>2405</v>
      </c>
      <c r="W728">
        <v>805</v>
      </c>
      <c r="X728" t="s">
        <v>636</v>
      </c>
      <c r="Y728" t="s">
        <v>2406</v>
      </c>
      <c r="Z728" t="s">
        <v>2407</v>
      </c>
      <c r="AA728">
        <v>2</v>
      </c>
      <c r="AB728" t="s">
        <v>41</v>
      </c>
      <c r="AC728" t="str">
        <f t="shared" si="121"/>
        <v>6GE</v>
      </c>
      <c r="AD728" s="3">
        <f t="shared" si="118"/>
        <v>91</v>
      </c>
      <c r="AE728" s="3" t="str">
        <f t="shared" si="117"/>
        <v>91.0 R</v>
      </c>
      <c r="AF728" t="str">
        <f>SUBSTITUTE(SUBSTITUTE(P728,"±",""),"%"," %")</f>
        <v>5 %</v>
      </c>
      <c r="AG728" t="str">
        <f t="shared" si="115"/>
        <v>3.4 V</v>
      </c>
      <c r="AI728" t="str">
        <f>SUBSTITUTE(LEFT(Q728,FIND("W,",Q728)),"W"," W @ 70 C")</f>
        <v>0.125 W @ 70 C</v>
      </c>
      <c r="AJ728" t="str">
        <f>SUBSTITUTE((SUBSTITUTE(T728,"ppm/°C","")),"/ "," to ")</f>
        <v>±200</v>
      </c>
      <c r="AK728" t="str">
        <f>LEFT(V728,FIND(" ",V728)-1)</f>
        <v>0805</v>
      </c>
      <c r="AL728" t="str">
        <f>SUBSTITUTE(SUBSTITUTE(U728,"°C ~ "," to +"),"°C"," C")</f>
        <v>-55 to +155 C</v>
      </c>
      <c r="AM728" s="2" t="str">
        <f t="shared" si="119"/>
        <v>910</v>
      </c>
      <c r="AN728" t="str">
        <f>IF(AC728="1GN","Grade 1","Grade 0")</f>
        <v>Grade 0</v>
      </c>
      <c r="AO728" s="2" t="str">
        <f t="shared" si="120"/>
        <v>91R0</v>
      </c>
      <c r="AQ728" t="s">
        <v>5289</v>
      </c>
      <c r="AR728" t="str">
        <f t="shared" si="116"/>
        <v>ERJ6GEYJ910V</v>
      </c>
    </row>
    <row r="729" spans="1:44" x14ac:dyDescent="0.3">
      <c r="A729" t="s">
        <v>2596</v>
      </c>
      <c r="B729" t="s">
        <v>2399</v>
      </c>
      <c r="C729" t="s">
        <v>2597</v>
      </c>
      <c r="D729" t="s">
        <v>2598</v>
      </c>
      <c r="E729" t="s">
        <v>32</v>
      </c>
      <c r="F729" t="s">
        <v>32</v>
      </c>
      <c r="G729" t="s">
        <v>2599</v>
      </c>
      <c r="H729">
        <v>0</v>
      </c>
      <c r="I729">
        <v>0.1</v>
      </c>
      <c r="J729">
        <v>0</v>
      </c>
      <c r="K729">
        <v>1</v>
      </c>
      <c r="L729" t="s">
        <v>34</v>
      </c>
      <c r="M729" t="s">
        <v>2403</v>
      </c>
      <c r="N729" t="s">
        <v>36</v>
      </c>
      <c r="O729" t="s">
        <v>242</v>
      </c>
      <c r="P729" t="s">
        <v>38</v>
      </c>
      <c r="Q729" t="s">
        <v>2404</v>
      </c>
      <c r="R729" t="s">
        <v>40</v>
      </c>
      <c r="S729" t="s">
        <v>634</v>
      </c>
      <c r="T729" t="s">
        <v>243</v>
      </c>
      <c r="U729" t="s">
        <v>1188</v>
      </c>
      <c r="V729" t="s">
        <v>2405</v>
      </c>
      <c r="W729">
        <v>805</v>
      </c>
      <c r="X729" t="s">
        <v>636</v>
      </c>
      <c r="Y729" t="s">
        <v>2406</v>
      </c>
      <c r="Z729" t="s">
        <v>2407</v>
      </c>
      <c r="AA729">
        <v>2</v>
      </c>
      <c r="AB729" t="s">
        <v>41</v>
      </c>
      <c r="AC729" t="str">
        <f t="shared" si="121"/>
        <v>6GE</v>
      </c>
      <c r="AD729" s="3">
        <f t="shared" si="118"/>
        <v>100</v>
      </c>
      <c r="AE729" s="3" t="str">
        <f t="shared" si="117"/>
        <v>100 R</v>
      </c>
      <c r="AF729" t="str">
        <f>SUBSTITUTE(SUBSTITUTE(P729,"±",""),"%"," %")</f>
        <v>5 %</v>
      </c>
      <c r="AG729" t="str">
        <f t="shared" ref="AG729:AG792" si="122">ROUND(MIN(SQRT(AD729*VALUE(LEFT(AI729,FIND("W",AI729)-2))),AP729),1)&amp;" V"</f>
        <v>3.5 V</v>
      </c>
      <c r="AI729" t="str">
        <f>SUBSTITUTE(LEFT(Q729,FIND("W,",Q729)),"W"," W @ 70 C")</f>
        <v>0.125 W @ 70 C</v>
      </c>
      <c r="AJ729" t="str">
        <f>SUBSTITUTE((SUBSTITUTE(T729,"ppm/°C","")),"/ "," to ")</f>
        <v>±200</v>
      </c>
      <c r="AK729" t="str">
        <f>LEFT(V729,FIND(" ",V729)-1)</f>
        <v>0805</v>
      </c>
      <c r="AL729" t="str">
        <f>SUBSTITUTE(SUBSTITUTE(U729,"°C ~ "," to +"),"°C"," C")</f>
        <v>-55 to +155 C</v>
      </c>
      <c r="AM729" s="2" t="str">
        <f t="shared" si="119"/>
        <v>101</v>
      </c>
      <c r="AN729" t="str">
        <f>IF(AC729="1GN","Grade 1","Grade 0")</f>
        <v>Grade 0</v>
      </c>
      <c r="AO729" s="2" t="str">
        <f t="shared" si="120"/>
        <v>100R</v>
      </c>
      <c r="AQ729" t="s">
        <v>5289</v>
      </c>
      <c r="AR729" t="str">
        <f t="shared" ref="AR729:AR792" si="123">SUBSTITUTE(D729,"-","")</f>
        <v>ERJ6GEYJ101V</v>
      </c>
    </row>
    <row r="730" spans="1:44" x14ac:dyDescent="0.3">
      <c r="A730" t="s">
        <v>2600</v>
      </c>
      <c r="B730" t="s">
        <v>2399</v>
      </c>
      <c r="C730" t="s">
        <v>2601</v>
      </c>
      <c r="D730" t="s">
        <v>2602</v>
      </c>
      <c r="E730" t="s">
        <v>32</v>
      </c>
      <c r="F730" t="s">
        <v>32</v>
      </c>
      <c r="G730" t="s">
        <v>2603</v>
      </c>
      <c r="H730">
        <v>0</v>
      </c>
      <c r="I730">
        <v>0.1</v>
      </c>
      <c r="J730">
        <v>0</v>
      </c>
      <c r="K730">
        <v>1</v>
      </c>
      <c r="L730" t="s">
        <v>34</v>
      </c>
      <c r="M730" t="s">
        <v>2403</v>
      </c>
      <c r="N730" t="s">
        <v>36</v>
      </c>
      <c r="O730" t="s">
        <v>247</v>
      </c>
      <c r="P730" t="s">
        <v>38</v>
      </c>
      <c r="Q730" t="s">
        <v>2404</v>
      </c>
      <c r="R730" t="s">
        <v>40</v>
      </c>
      <c r="S730" t="s">
        <v>634</v>
      </c>
      <c r="T730" t="s">
        <v>243</v>
      </c>
      <c r="U730" t="s">
        <v>1188</v>
      </c>
      <c r="V730" t="s">
        <v>2405</v>
      </c>
      <c r="W730">
        <v>805</v>
      </c>
      <c r="X730" t="s">
        <v>636</v>
      </c>
      <c r="Y730" t="s">
        <v>2406</v>
      </c>
      <c r="Z730" t="s">
        <v>2407</v>
      </c>
      <c r="AA730">
        <v>2</v>
      </c>
      <c r="AB730" t="s">
        <v>41</v>
      </c>
      <c r="AC730" t="str">
        <f t="shared" si="121"/>
        <v>6GE</v>
      </c>
      <c r="AD730" s="3">
        <f t="shared" si="118"/>
        <v>110</v>
      </c>
      <c r="AE730" s="3" t="str">
        <f t="shared" si="117"/>
        <v>110 R</v>
      </c>
      <c r="AF730" t="str">
        <f>SUBSTITUTE(SUBSTITUTE(P730,"±",""),"%"," %")</f>
        <v>5 %</v>
      </c>
      <c r="AG730" t="str">
        <f t="shared" si="122"/>
        <v>3.7 V</v>
      </c>
      <c r="AI730" t="str">
        <f>SUBSTITUTE(LEFT(Q730,FIND("W,",Q730)),"W"," W @ 70 C")</f>
        <v>0.125 W @ 70 C</v>
      </c>
      <c r="AJ730" t="str">
        <f>SUBSTITUTE((SUBSTITUTE(T730,"ppm/°C","")),"/ "," to ")</f>
        <v>±200</v>
      </c>
      <c r="AK730" t="str">
        <f>LEFT(V730,FIND(" ",V730)-1)</f>
        <v>0805</v>
      </c>
      <c r="AL730" t="str">
        <f>SUBSTITUTE(SUBSTITUTE(U730,"°C ~ "," to +"),"°C"," C")</f>
        <v>-55 to +155 C</v>
      </c>
      <c r="AM730" s="2" t="str">
        <f t="shared" si="119"/>
        <v>111</v>
      </c>
      <c r="AN730" t="str">
        <f>IF(AC730="1GN","Grade 1","Grade 0")</f>
        <v>Grade 0</v>
      </c>
      <c r="AO730" s="2" t="str">
        <f t="shared" si="120"/>
        <v>110R</v>
      </c>
      <c r="AQ730" t="s">
        <v>5289</v>
      </c>
      <c r="AR730" t="str">
        <f t="shared" si="123"/>
        <v>ERJ6GEYJ111V</v>
      </c>
    </row>
    <row r="731" spans="1:44" x14ac:dyDescent="0.3">
      <c r="A731" t="s">
        <v>2604</v>
      </c>
      <c r="B731" t="s">
        <v>2399</v>
      </c>
      <c r="C731" t="s">
        <v>2605</v>
      </c>
      <c r="D731" t="s">
        <v>2606</v>
      </c>
      <c r="E731" t="s">
        <v>32</v>
      </c>
      <c r="F731" t="s">
        <v>32</v>
      </c>
      <c r="G731" t="s">
        <v>2607</v>
      </c>
      <c r="H731">
        <v>0</v>
      </c>
      <c r="I731">
        <v>0.1</v>
      </c>
      <c r="J731">
        <v>0</v>
      </c>
      <c r="K731">
        <v>1</v>
      </c>
      <c r="L731" t="s">
        <v>34</v>
      </c>
      <c r="M731" t="s">
        <v>2403</v>
      </c>
      <c r="N731" t="s">
        <v>36</v>
      </c>
      <c r="O731" t="s">
        <v>251</v>
      </c>
      <c r="P731" t="s">
        <v>38</v>
      </c>
      <c r="Q731" t="s">
        <v>2404</v>
      </c>
      <c r="R731" t="s">
        <v>40</v>
      </c>
      <c r="S731" t="s">
        <v>634</v>
      </c>
      <c r="T731" t="s">
        <v>243</v>
      </c>
      <c r="U731" t="s">
        <v>1188</v>
      </c>
      <c r="V731" t="s">
        <v>2405</v>
      </c>
      <c r="W731">
        <v>805</v>
      </c>
      <c r="X731" t="s">
        <v>636</v>
      </c>
      <c r="Y731" t="s">
        <v>2406</v>
      </c>
      <c r="Z731" t="s">
        <v>2407</v>
      </c>
      <c r="AA731">
        <v>2</v>
      </c>
      <c r="AB731" t="s">
        <v>41</v>
      </c>
      <c r="AC731" t="str">
        <f t="shared" si="121"/>
        <v>6GE</v>
      </c>
      <c r="AD731" s="3">
        <f t="shared" si="118"/>
        <v>120</v>
      </c>
      <c r="AE731" s="3" t="str">
        <f t="shared" si="117"/>
        <v>120 R</v>
      </c>
      <c r="AF731" t="str">
        <f>SUBSTITUTE(SUBSTITUTE(P731,"±",""),"%"," %")</f>
        <v>5 %</v>
      </c>
      <c r="AG731" t="str">
        <f t="shared" si="122"/>
        <v>3.9 V</v>
      </c>
      <c r="AI731" t="str">
        <f>SUBSTITUTE(LEFT(Q731,FIND("W,",Q731)),"W"," W @ 70 C")</f>
        <v>0.125 W @ 70 C</v>
      </c>
      <c r="AJ731" t="str">
        <f>SUBSTITUTE((SUBSTITUTE(T731,"ppm/°C","")),"/ "," to ")</f>
        <v>±200</v>
      </c>
      <c r="AK731" t="str">
        <f>LEFT(V731,FIND(" ",V731)-1)</f>
        <v>0805</v>
      </c>
      <c r="AL731" t="str">
        <f>SUBSTITUTE(SUBSTITUTE(U731,"°C ~ "," to +"),"°C"," C")</f>
        <v>-55 to +155 C</v>
      </c>
      <c r="AM731" s="2" t="str">
        <f t="shared" si="119"/>
        <v>121</v>
      </c>
      <c r="AN731" t="str">
        <f>IF(AC731="1GN","Grade 1","Grade 0")</f>
        <v>Grade 0</v>
      </c>
      <c r="AO731" s="2" t="str">
        <f t="shared" si="120"/>
        <v>120R</v>
      </c>
      <c r="AQ731" t="s">
        <v>5289</v>
      </c>
      <c r="AR731" t="str">
        <f t="shared" si="123"/>
        <v>ERJ6GEYJ121V</v>
      </c>
    </row>
    <row r="732" spans="1:44" x14ac:dyDescent="0.3">
      <c r="A732" t="s">
        <v>2608</v>
      </c>
      <c r="B732" t="s">
        <v>2399</v>
      </c>
      <c r="C732" t="s">
        <v>2609</v>
      </c>
      <c r="D732" t="s">
        <v>2610</v>
      </c>
      <c r="E732" t="s">
        <v>32</v>
      </c>
      <c r="F732" t="s">
        <v>32</v>
      </c>
      <c r="G732" t="s">
        <v>2611</v>
      </c>
      <c r="H732" s="1">
        <v>1232</v>
      </c>
      <c r="I732">
        <v>0.1</v>
      </c>
      <c r="J732">
        <v>0</v>
      </c>
      <c r="K732">
        <v>1</v>
      </c>
      <c r="L732" t="s">
        <v>34</v>
      </c>
      <c r="M732" t="s">
        <v>2403</v>
      </c>
      <c r="N732" t="s">
        <v>36</v>
      </c>
      <c r="O732" t="s">
        <v>255</v>
      </c>
      <c r="P732" t="s">
        <v>38</v>
      </c>
      <c r="Q732" t="s">
        <v>2404</v>
      </c>
      <c r="R732" t="s">
        <v>40</v>
      </c>
      <c r="S732" t="s">
        <v>634</v>
      </c>
      <c r="T732" t="s">
        <v>243</v>
      </c>
      <c r="U732" t="s">
        <v>1188</v>
      </c>
      <c r="V732" t="s">
        <v>2405</v>
      </c>
      <c r="W732">
        <v>805</v>
      </c>
      <c r="X732" t="s">
        <v>636</v>
      </c>
      <c r="Y732" t="s">
        <v>2406</v>
      </c>
      <c r="Z732" t="s">
        <v>2407</v>
      </c>
      <c r="AA732">
        <v>2</v>
      </c>
      <c r="AB732" t="s">
        <v>41</v>
      </c>
      <c r="AC732" t="str">
        <f t="shared" si="121"/>
        <v>6GE</v>
      </c>
      <c r="AD732" s="3">
        <f t="shared" si="118"/>
        <v>130</v>
      </c>
      <c r="AE732" s="3" t="str">
        <f t="shared" si="117"/>
        <v>130 R</v>
      </c>
      <c r="AF732" t="str">
        <f>SUBSTITUTE(SUBSTITUTE(P732,"±",""),"%"," %")</f>
        <v>5 %</v>
      </c>
      <c r="AG732" t="str">
        <f t="shared" si="122"/>
        <v>4 V</v>
      </c>
      <c r="AI732" t="str">
        <f>SUBSTITUTE(LEFT(Q732,FIND("W,",Q732)),"W"," W @ 70 C")</f>
        <v>0.125 W @ 70 C</v>
      </c>
      <c r="AJ732" t="str">
        <f>SUBSTITUTE((SUBSTITUTE(T732,"ppm/°C","")),"/ "," to ")</f>
        <v>±200</v>
      </c>
      <c r="AK732" t="str">
        <f>LEFT(V732,FIND(" ",V732)-1)</f>
        <v>0805</v>
      </c>
      <c r="AL732" t="str">
        <f>SUBSTITUTE(SUBSTITUTE(U732,"°C ~ "," to +"),"°C"," C")</f>
        <v>-55 to +155 C</v>
      </c>
      <c r="AM732" s="2" t="str">
        <f t="shared" si="119"/>
        <v>131</v>
      </c>
      <c r="AN732" t="str">
        <f>IF(AC732="1GN","Grade 1","Grade 0")</f>
        <v>Grade 0</v>
      </c>
      <c r="AO732" s="2" t="str">
        <f t="shared" si="120"/>
        <v>130R</v>
      </c>
      <c r="AQ732" t="s">
        <v>5289</v>
      </c>
      <c r="AR732" t="str">
        <f t="shared" si="123"/>
        <v>ERJ6GEYJ131V</v>
      </c>
    </row>
    <row r="733" spans="1:44" x14ac:dyDescent="0.3">
      <c r="A733" t="s">
        <v>2612</v>
      </c>
      <c r="B733" t="s">
        <v>2399</v>
      </c>
      <c r="C733" t="s">
        <v>2613</v>
      </c>
      <c r="D733" t="s">
        <v>2614</v>
      </c>
      <c r="E733" t="s">
        <v>32</v>
      </c>
      <c r="F733" t="s">
        <v>32</v>
      </c>
      <c r="G733" t="s">
        <v>2615</v>
      </c>
      <c r="H733">
        <v>0</v>
      </c>
      <c r="I733">
        <v>0.1</v>
      </c>
      <c r="J733">
        <v>0</v>
      </c>
      <c r="K733">
        <v>1</v>
      </c>
      <c r="L733" t="s">
        <v>34</v>
      </c>
      <c r="M733" t="s">
        <v>2403</v>
      </c>
      <c r="N733" t="s">
        <v>36</v>
      </c>
      <c r="O733" t="s">
        <v>259</v>
      </c>
      <c r="P733" t="s">
        <v>38</v>
      </c>
      <c r="Q733" t="s">
        <v>2404</v>
      </c>
      <c r="R733" t="s">
        <v>40</v>
      </c>
      <c r="S733" t="s">
        <v>634</v>
      </c>
      <c r="T733" t="s">
        <v>243</v>
      </c>
      <c r="U733" t="s">
        <v>1188</v>
      </c>
      <c r="V733" t="s">
        <v>2405</v>
      </c>
      <c r="W733">
        <v>805</v>
      </c>
      <c r="X733" t="s">
        <v>636</v>
      </c>
      <c r="Y733" t="s">
        <v>2406</v>
      </c>
      <c r="Z733" t="s">
        <v>2407</v>
      </c>
      <c r="AA733">
        <v>2</v>
      </c>
      <c r="AB733" t="s">
        <v>41</v>
      </c>
      <c r="AC733" t="str">
        <f t="shared" si="121"/>
        <v>6GE</v>
      </c>
      <c r="AD733" s="3">
        <f t="shared" si="118"/>
        <v>150</v>
      </c>
      <c r="AE733" s="3" t="str">
        <f t="shared" si="117"/>
        <v>150 R</v>
      </c>
      <c r="AF733" t="str">
        <f>SUBSTITUTE(SUBSTITUTE(P733,"±",""),"%"," %")</f>
        <v>5 %</v>
      </c>
      <c r="AG733" t="str">
        <f t="shared" si="122"/>
        <v>4.3 V</v>
      </c>
      <c r="AI733" t="str">
        <f>SUBSTITUTE(LEFT(Q733,FIND("W,",Q733)),"W"," W @ 70 C")</f>
        <v>0.125 W @ 70 C</v>
      </c>
      <c r="AJ733" t="str">
        <f>SUBSTITUTE((SUBSTITUTE(T733,"ppm/°C","")),"/ "," to ")</f>
        <v>±200</v>
      </c>
      <c r="AK733" t="str">
        <f>LEFT(V733,FIND(" ",V733)-1)</f>
        <v>0805</v>
      </c>
      <c r="AL733" t="str">
        <f>SUBSTITUTE(SUBSTITUTE(U733,"°C ~ "," to +"),"°C"," C")</f>
        <v>-55 to +155 C</v>
      </c>
      <c r="AM733" s="2" t="str">
        <f t="shared" si="119"/>
        <v>151</v>
      </c>
      <c r="AN733" t="str">
        <f>IF(AC733="1GN","Grade 1","Grade 0")</f>
        <v>Grade 0</v>
      </c>
      <c r="AO733" s="2" t="str">
        <f t="shared" si="120"/>
        <v>150R</v>
      </c>
      <c r="AQ733" t="s">
        <v>5289</v>
      </c>
      <c r="AR733" t="str">
        <f t="shared" si="123"/>
        <v>ERJ6GEYJ151V</v>
      </c>
    </row>
    <row r="734" spans="1:44" x14ac:dyDescent="0.3">
      <c r="A734" t="s">
        <v>2616</v>
      </c>
      <c r="B734" t="s">
        <v>2399</v>
      </c>
      <c r="C734" t="s">
        <v>2617</v>
      </c>
      <c r="D734" t="s">
        <v>2618</v>
      </c>
      <c r="E734" t="s">
        <v>32</v>
      </c>
      <c r="F734" t="s">
        <v>32</v>
      </c>
      <c r="G734" t="s">
        <v>2619</v>
      </c>
      <c r="H734" s="1">
        <v>45339</v>
      </c>
      <c r="I734">
        <v>0.1</v>
      </c>
      <c r="J734">
        <v>0</v>
      </c>
      <c r="K734">
        <v>1</v>
      </c>
      <c r="L734" t="s">
        <v>34</v>
      </c>
      <c r="M734" t="s">
        <v>2403</v>
      </c>
      <c r="N734" t="s">
        <v>36</v>
      </c>
      <c r="O734" t="s">
        <v>263</v>
      </c>
      <c r="P734" t="s">
        <v>38</v>
      </c>
      <c r="Q734" t="s">
        <v>2404</v>
      </c>
      <c r="R734" t="s">
        <v>40</v>
      </c>
      <c r="S734" t="s">
        <v>634</v>
      </c>
      <c r="T734" t="s">
        <v>243</v>
      </c>
      <c r="U734" t="s">
        <v>1188</v>
      </c>
      <c r="V734" t="s">
        <v>2405</v>
      </c>
      <c r="W734">
        <v>805</v>
      </c>
      <c r="X734" t="s">
        <v>636</v>
      </c>
      <c r="Y734" t="s">
        <v>2406</v>
      </c>
      <c r="Z734" t="s">
        <v>2407</v>
      </c>
      <c r="AA734">
        <v>2</v>
      </c>
      <c r="AB734" t="s">
        <v>41</v>
      </c>
      <c r="AC734" t="str">
        <f t="shared" si="121"/>
        <v>6GE</v>
      </c>
      <c r="AD734" s="3">
        <f t="shared" si="118"/>
        <v>160</v>
      </c>
      <c r="AE734" s="3" t="str">
        <f t="shared" si="117"/>
        <v>160 R</v>
      </c>
      <c r="AF734" t="str">
        <f>SUBSTITUTE(SUBSTITUTE(P734,"±",""),"%"," %")</f>
        <v>5 %</v>
      </c>
      <c r="AG734" t="str">
        <f t="shared" si="122"/>
        <v>4.5 V</v>
      </c>
      <c r="AI734" t="str">
        <f>SUBSTITUTE(LEFT(Q734,FIND("W,",Q734)),"W"," W @ 70 C")</f>
        <v>0.125 W @ 70 C</v>
      </c>
      <c r="AJ734" t="str">
        <f>SUBSTITUTE((SUBSTITUTE(T734,"ppm/°C","")),"/ "," to ")</f>
        <v>±200</v>
      </c>
      <c r="AK734" t="str">
        <f>LEFT(V734,FIND(" ",V734)-1)</f>
        <v>0805</v>
      </c>
      <c r="AL734" t="str">
        <f>SUBSTITUTE(SUBSTITUTE(U734,"°C ~ "," to +"),"°C"," C")</f>
        <v>-55 to +155 C</v>
      </c>
      <c r="AM734" s="2" t="str">
        <f t="shared" si="119"/>
        <v>161</v>
      </c>
      <c r="AN734" t="str">
        <f>IF(AC734="1GN","Grade 1","Grade 0")</f>
        <v>Grade 0</v>
      </c>
      <c r="AO734" s="2" t="str">
        <f t="shared" si="120"/>
        <v>160R</v>
      </c>
      <c r="AQ734" t="s">
        <v>5289</v>
      </c>
      <c r="AR734" t="str">
        <f t="shared" si="123"/>
        <v>ERJ6GEYJ161V</v>
      </c>
    </row>
    <row r="735" spans="1:44" x14ac:dyDescent="0.3">
      <c r="A735" t="s">
        <v>2620</v>
      </c>
      <c r="B735" t="s">
        <v>2399</v>
      </c>
      <c r="C735" t="s">
        <v>2621</v>
      </c>
      <c r="D735" t="s">
        <v>2622</v>
      </c>
      <c r="E735" t="s">
        <v>32</v>
      </c>
      <c r="F735" t="s">
        <v>32</v>
      </c>
      <c r="G735" t="s">
        <v>2623</v>
      </c>
      <c r="H735">
        <v>0</v>
      </c>
      <c r="I735">
        <v>0.1</v>
      </c>
      <c r="J735">
        <v>0</v>
      </c>
      <c r="K735">
        <v>1</v>
      </c>
      <c r="L735" t="s">
        <v>34</v>
      </c>
      <c r="M735" t="s">
        <v>2403</v>
      </c>
      <c r="N735" t="s">
        <v>36</v>
      </c>
      <c r="O735" t="s">
        <v>267</v>
      </c>
      <c r="P735" t="s">
        <v>38</v>
      </c>
      <c r="Q735" t="s">
        <v>2404</v>
      </c>
      <c r="R735" t="s">
        <v>40</v>
      </c>
      <c r="S735" t="s">
        <v>634</v>
      </c>
      <c r="T735" t="s">
        <v>243</v>
      </c>
      <c r="U735" t="s">
        <v>1188</v>
      </c>
      <c r="V735" t="s">
        <v>2405</v>
      </c>
      <c r="W735">
        <v>805</v>
      </c>
      <c r="X735" t="s">
        <v>636</v>
      </c>
      <c r="Y735" t="s">
        <v>2406</v>
      </c>
      <c r="Z735" t="s">
        <v>2407</v>
      </c>
      <c r="AA735">
        <v>2</v>
      </c>
      <c r="AB735" t="s">
        <v>41</v>
      </c>
      <c r="AC735" t="str">
        <f t="shared" si="121"/>
        <v>6GE</v>
      </c>
      <c r="AD735" s="3">
        <f t="shared" si="118"/>
        <v>180</v>
      </c>
      <c r="AE735" s="3" t="str">
        <f t="shared" si="117"/>
        <v>180 R</v>
      </c>
      <c r="AF735" t="str">
        <f>SUBSTITUTE(SUBSTITUTE(P735,"±",""),"%"," %")</f>
        <v>5 %</v>
      </c>
      <c r="AG735" t="str">
        <f t="shared" si="122"/>
        <v>4.7 V</v>
      </c>
      <c r="AI735" t="str">
        <f>SUBSTITUTE(LEFT(Q735,FIND("W,",Q735)),"W"," W @ 70 C")</f>
        <v>0.125 W @ 70 C</v>
      </c>
      <c r="AJ735" t="str">
        <f>SUBSTITUTE((SUBSTITUTE(T735,"ppm/°C","")),"/ "," to ")</f>
        <v>±200</v>
      </c>
      <c r="AK735" t="str">
        <f>LEFT(V735,FIND(" ",V735)-1)</f>
        <v>0805</v>
      </c>
      <c r="AL735" t="str">
        <f>SUBSTITUTE(SUBSTITUTE(U735,"°C ~ "," to +"),"°C"," C")</f>
        <v>-55 to +155 C</v>
      </c>
      <c r="AM735" s="2" t="str">
        <f t="shared" si="119"/>
        <v>181</v>
      </c>
      <c r="AN735" t="str">
        <f>IF(AC735="1GN","Grade 1","Grade 0")</f>
        <v>Grade 0</v>
      </c>
      <c r="AO735" s="2" t="str">
        <f t="shared" si="120"/>
        <v>180R</v>
      </c>
      <c r="AQ735" t="s">
        <v>5289</v>
      </c>
      <c r="AR735" t="str">
        <f t="shared" si="123"/>
        <v>ERJ6GEYJ181V</v>
      </c>
    </row>
    <row r="736" spans="1:44" x14ac:dyDescent="0.3">
      <c r="A736" t="s">
        <v>2624</v>
      </c>
      <c r="B736" t="s">
        <v>2399</v>
      </c>
      <c r="C736" t="s">
        <v>2625</v>
      </c>
      <c r="D736" t="s">
        <v>2626</v>
      </c>
      <c r="E736" t="s">
        <v>32</v>
      </c>
      <c r="F736" t="s">
        <v>32</v>
      </c>
      <c r="G736" t="s">
        <v>2627</v>
      </c>
      <c r="H736">
        <v>0</v>
      </c>
      <c r="I736">
        <v>0.1</v>
      </c>
      <c r="J736">
        <v>0</v>
      </c>
      <c r="K736">
        <v>1</v>
      </c>
      <c r="L736" t="s">
        <v>34</v>
      </c>
      <c r="M736" t="s">
        <v>2403</v>
      </c>
      <c r="N736" t="s">
        <v>36</v>
      </c>
      <c r="O736" t="s">
        <v>271</v>
      </c>
      <c r="P736" t="s">
        <v>38</v>
      </c>
      <c r="Q736" t="s">
        <v>2404</v>
      </c>
      <c r="R736" t="s">
        <v>40</v>
      </c>
      <c r="S736" t="s">
        <v>634</v>
      </c>
      <c r="T736" t="s">
        <v>243</v>
      </c>
      <c r="U736" t="s">
        <v>1188</v>
      </c>
      <c r="V736" t="s">
        <v>2405</v>
      </c>
      <c r="W736">
        <v>805</v>
      </c>
      <c r="X736" t="s">
        <v>636</v>
      </c>
      <c r="Y736" t="s">
        <v>2406</v>
      </c>
      <c r="Z736" t="s">
        <v>2407</v>
      </c>
      <c r="AA736">
        <v>2</v>
      </c>
      <c r="AB736" t="s">
        <v>41</v>
      </c>
      <c r="AC736" t="str">
        <f t="shared" si="121"/>
        <v>6GE</v>
      </c>
      <c r="AD736" s="3">
        <f t="shared" si="118"/>
        <v>200</v>
      </c>
      <c r="AE736" s="3" t="str">
        <f t="shared" si="117"/>
        <v>200 R</v>
      </c>
      <c r="AF736" t="str">
        <f>SUBSTITUTE(SUBSTITUTE(P736,"±",""),"%"," %")</f>
        <v>5 %</v>
      </c>
      <c r="AG736" t="str">
        <f t="shared" si="122"/>
        <v>5 V</v>
      </c>
      <c r="AI736" t="str">
        <f>SUBSTITUTE(LEFT(Q736,FIND("W,",Q736)),"W"," W @ 70 C")</f>
        <v>0.125 W @ 70 C</v>
      </c>
      <c r="AJ736" t="str">
        <f>SUBSTITUTE((SUBSTITUTE(T736,"ppm/°C","")),"/ "," to ")</f>
        <v>±200</v>
      </c>
      <c r="AK736" t="str">
        <f>LEFT(V736,FIND(" ",V736)-1)</f>
        <v>0805</v>
      </c>
      <c r="AL736" t="str">
        <f>SUBSTITUTE(SUBSTITUTE(U736,"°C ~ "," to +"),"°C"," C")</f>
        <v>-55 to +155 C</v>
      </c>
      <c r="AM736" s="2" t="str">
        <f t="shared" si="119"/>
        <v>201</v>
      </c>
      <c r="AN736" t="str">
        <f>IF(AC736="1GN","Grade 1","Grade 0")</f>
        <v>Grade 0</v>
      </c>
      <c r="AO736" s="2" t="str">
        <f t="shared" si="120"/>
        <v>200R</v>
      </c>
      <c r="AQ736" t="s">
        <v>5289</v>
      </c>
      <c r="AR736" t="str">
        <f t="shared" si="123"/>
        <v>ERJ6GEYJ201V</v>
      </c>
    </row>
    <row r="737" spans="1:44" x14ac:dyDescent="0.3">
      <c r="A737" t="s">
        <v>2628</v>
      </c>
      <c r="B737" t="s">
        <v>2399</v>
      </c>
      <c r="C737" t="s">
        <v>2629</v>
      </c>
      <c r="D737" t="s">
        <v>2630</v>
      </c>
      <c r="E737" t="s">
        <v>32</v>
      </c>
      <c r="F737" t="s">
        <v>32</v>
      </c>
      <c r="G737" t="s">
        <v>2631</v>
      </c>
      <c r="H737" s="1">
        <v>1240</v>
      </c>
      <c r="I737">
        <v>0.1</v>
      </c>
      <c r="J737">
        <v>0</v>
      </c>
      <c r="K737">
        <v>1</v>
      </c>
      <c r="L737" t="s">
        <v>34</v>
      </c>
      <c r="M737" t="s">
        <v>2403</v>
      </c>
      <c r="N737" t="s">
        <v>36</v>
      </c>
      <c r="O737" t="s">
        <v>275</v>
      </c>
      <c r="P737" t="s">
        <v>38</v>
      </c>
      <c r="Q737" t="s">
        <v>2404</v>
      </c>
      <c r="R737" t="s">
        <v>40</v>
      </c>
      <c r="S737" t="s">
        <v>634</v>
      </c>
      <c r="T737" t="s">
        <v>243</v>
      </c>
      <c r="U737" t="s">
        <v>1188</v>
      </c>
      <c r="V737" t="s">
        <v>2405</v>
      </c>
      <c r="W737">
        <v>805</v>
      </c>
      <c r="X737" t="s">
        <v>636</v>
      </c>
      <c r="Y737" t="s">
        <v>2406</v>
      </c>
      <c r="Z737" t="s">
        <v>2407</v>
      </c>
      <c r="AA737">
        <v>2</v>
      </c>
      <c r="AB737" t="s">
        <v>41</v>
      </c>
      <c r="AC737" t="str">
        <f t="shared" si="121"/>
        <v>6GE</v>
      </c>
      <c r="AD737" s="3">
        <f t="shared" si="118"/>
        <v>220</v>
      </c>
      <c r="AE737" s="3" t="str">
        <f t="shared" si="117"/>
        <v>220 R</v>
      </c>
      <c r="AF737" t="str">
        <f>SUBSTITUTE(SUBSTITUTE(P737,"±",""),"%"," %")</f>
        <v>5 %</v>
      </c>
      <c r="AG737" t="str">
        <f t="shared" si="122"/>
        <v>5.2 V</v>
      </c>
      <c r="AI737" t="str">
        <f>SUBSTITUTE(LEFT(Q737,FIND("W,",Q737)),"W"," W @ 70 C")</f>
        <v>0.125 W @ 70 C</v>
      </c>
      <c r="AJ737" t="str">
        <f>SUBSTITUTE((SUBSTITUTE(T737,"ppm/°C","")),"/ "," to ")</f>
        <v>±200</v>
      </c>
      <c r="AK737" t="str">
        <f>LEFT(V737,FIND(" ",V737)-1)</f>
        <v>0805</v>
      </c>
      <c r="AL737" t="str">
        <f>SUBSTITUTE(SUBSTITUTE(U737,"°C ~ "," to +"),"°C"," C")</f>
        <v>-55 to +155 C</v>
      </c>
      <c r="AM737" s="2" t="str">
        <f t="shared" si="119"/>
        <v>221</v>
      </c>
      <c r="AN737" t="str">
        <f>IF(AC737="1GN","Grade 1","Grade 0")</f>
        <v>Grade 0</v>
      </c>
      <c r="AO737" s="2" t="str">
        <f t="shared" si="120"/>
        <v>220R</v>
      </c>
      <c r="AQ737" t="s">
        <v>5289</v>
      </c>
      <c r="AR737" t="str">
        <f t="shared" si="123"/>
        <v>ERJ6GEYJ221V</v>
      </c>
    </row>
    <row r="738" spans="1:44" x14ac:dyDescent="0.3">
      <c r="A738" t="s">
        <v>2632</v>
      </c>
      <c r="B738" t="s">
        <v>2399</v>
      </c>
      <c r="C738" t="s">
        <v>2633</v>
      </c>
      <c r="D738" t="s">
        <v>2634</v>
      </c>
      <c r="E738" t="s">
        <v>32</v>
      </c>
      <c r="F738" t="s">
        <v>32</v>
      </c>
      <c r="G738" t="s">
        <v>2635</v>
      </c>
      <c r="H738" s="1">
        <v>80868</v>
      </c>
      <c r="I738">
        <v>0.1</v>
      </c>
      <c r="J738">
        <v>0</v>
      </c>
      <c r="K738">
        <v>1</v>
      </c>
      <c r="L738" t="s">
        <v>34</v>
      </c>
      <c r="M738" t="s">
        <v>2403</v>
      </c>
      <c r="N738" t="s">
        <v>36</v>
      </c>
      <c r="O738" t="s">
        <v>279</v>
      </c>
      <c r="P738" t="s">
        <v>38</v>
      </c>
      <c r="Q738" t="s">
        <v>2404</v>
      </c>
      <c r="R738" t="s">
        <v>40</v>
      </c>
      <c r="S738" t="s">
        <v>634</v>
      </c>
      <c r="T738" t="s">
        <v>243</v>
      </c>
      <c r="U738" t="s">
        <v>1188</v>
      </c>
      <c r="V738" t="s">
        <v>2405</v>
      </c>
      <c r="W738">
        <v>805</v>
      </c>
      <c r="X738" t="s">
        <v>636</v>
      </c>
      <c r="Y738" t="s">
        <v>2406</v>
      </c>
      <c r="Z738" t="s">
        <v>2407</v>
      </c>
      <c r="AA738">
        <v>2</v>
      </c>
      <c r="AB738" t="s">
        <v>41</v>
      </c>
      <c r="AC738" t="str">
        <f t="shared" si="121"/>
        <v>6GE</v>
      </c>
      <c r="AD738" s="3">
        <f t="shared" si="118"/>
        <v>240</v>
      </c>
      <c r="AE738" s="3" t="str">
        <f t="shared" si="117"/>
        <v>240 R</v>
      </c>
      <c r="AF738" t="str">
        <f>SUBSTITUTE(SUBSTITUTE(P738,"±",""),"%"," %")</f>
        <v>5 %</v>
      </c>
      <c r="AG738" t="str">
        <f t="shared" si="122"/>
        <v>5.5 V</v>
      </c>
      <c r="AI738" t="str">
        <f>SUBSTITUTE(LEFT(Q738,FIND("W,",Q738)),"W"," W @ 70 C")</f>
        <v>0.125 W @ 70 C</v>
      </c>
      <c r="AJ738" t="str">
        <f>SUBSTITUTE((SUBSTITUTE(T738,"ppm/°C","")),"/ "," to ")</f>
        <v>±200</v>
      </c>
      <c r="AK738" t="str">
        <f>LEFT(V738,FIND(" ",V738)-1)</f>
        <v>0805</v>
      </c>
      <c r="AL738" t="str">
        <f>SUBSTITUTE(SUBSTITUTE(U738,"°C ~ "," to +"),"°C"," C")</f>
        <v>-55 to +155 C</v>
      </c>
      <c r="AM738" s="2" t="str">
        <f t="shared" si="119"/>
        <v>241</v>
      </c>
      <c r="AN738" t="str">
        <f>IF(AC738="1GN","Grade 1","Grade 0")</f>
        <v>Grade 0</v>
      </c>
      <c r="AO738" s="2" t="str">
        <f t="shared" si="120"/>
        <v>240R</v>
      </c>
      <c r="AQ738" t="s">
        <v>5289</v>
      </c>
      <c r="AR738" t="str">
        <f t="shared" si="123"/>
        <v>ERJ6GEYJ241V</v>
      </c>
    </row>
    <row r="739" spans="1:44" x14ac:dyDescent="0.3">
      <c r="A739" t="s">
        <v>2636</v>
      </c>
      <c r="B739" t="s">
        <v>2399</v>
      </c>
      <c r="C739" t="s">
        <v>2637</v>
      </c>
      <c r="D739" t="s">
        <v>2638</v>
      </c>
      <c r="E739" t="s">
        <v>32</v>
      </c>
      <c r="F739" t="s">
        <v>32</v>
      </c>
      <c r="G739" t="s">
        <v>2639</v>
      </c>
      <c r="H739">
        <v>0</v>
      </c>
      <c r="I739">
        <v>0.1</v>
      </c>
      <c r="J739">
        <v>0</v>
      </c>
      <c r="K739">
        <v>1</v>
      </c>
      <c r="L739" t="s">
        <v>34</v>
      </c>
      <c r="M739" t="s">
        <v>2403</v>
      </c>
      <c r="N739" t="s">
        <v>36</v>
      </c>
      <c r="O739" t="s">
        <v>283</v>
      </c>
      <c r="P739" t="s">
        <v>38</v>
      </c>
      <c r="Q739" t="s">
        <v>2404</v>
      </c>
      <c r="R739" t="s">
        <v>40</v>
      </c>
      <c r="S739" t="s">
        <v>634</v>
      </c>
      <c r="T739" t="s">
        <v>243</v>
      </c>
      <c r="U739" t="s">
        <v>1188</v>
      </c>
      <c r="V739" t="s">
        <v>2405</v>
      </c>
      <c r="W739">
        <v>805</v>
      </c>
      <c r="X739" t="s">
        <v>636</v>
      </c>
      <c r="Y739" t="s">
        <v>2406</v>
      </c>
      <c r="Z739" t="s">
        <v>2407</v>
      </c>
      <c r="AA739">
        <v>2</v>
      </c>
      <c r="AB739" t="s">
        <v>41</v>
      </c>
      <c r="AC739" t="str">
        <f t="shared" si="121"/>
        <v>6GE</v>
      </c>
      <c r="AD739" s="3">
        <f t="shared" si="118"/>
        <v>270</v>
      </c>
      <c r="AE739" s="3" t="str">
        <f t="shared" si="117"/>
        <v>270 R</v>
      </c>
      <c r="AF739" t="str">
        <f>SUBSTITUTE(SUBSTITUTE(P739,"±",""),"%"," %")</f>
        <v>5 %</v>
      </c>
      <c r="AG739" t="str">
        <f t="shared" si="122"/>
        <v>5.8 V</v>
      </c>
      <c r="AI739" t="str">
        <f>SUBSTITUTE(LEFT(Q739,FIND("W,",Q739)),"W"," W @ 70 C")</f>
        <v>0.125 W @ 70 C</v>
      </c>
      <c r="AJ739" t="str">
        <f>SUBSTITUTE((SUBSTITUTE(T739,"ppm/°C","")),"/ "," to ")</f>
        <v>±200</v>
      </c>
      <c r="AK739" t="str">
        <f>LEFT(V739,FIND(" ",V739)-1)</f>
        <v>0805</v>
      </c>
      <c r="AL739" t="str">
        <f>SUBSTITUTE(SUBSTITUTE(U739,"°C ~ "," to +"),"°C"," C")</f>
        <v>-55 to +155 C</v>
      </c>
      <c r="AM739" s="2" t="str">
        <f t="shared" si="119"/>
        <v>271</v>
      </c>
      <c r="AN739" t="str">
        <f>IF(AC739="1GN","Grade 1","Grade 0")</f>
        <v>Grade 0</v>
      </c>
      <c r="AO739" s="2" t="str">
        <f t="shared" si="120"/>
        <v>270R</v>
      </c>
      <c r="AQ739" t="s">
        <v>5289</v>
      </c>
      <c r="AR739" t="str">
        <f t="shared" si="123"/>
        <v>ERJ6GEYJ271V</v>
      </c>
    </row>
    <row r="740" spans="1:44" x14ac:dyDescent="0.3">
      <c r="A740" t="s">
        <v>2640</v>
      </c>
      <c r="B740" t="s">
        <v>2399</v>
      </c>
      <c r="C740" t="s">
        <v>2641</v>
      </c>
      <c r="D740" t="s">
        <v>2642</v>
      </c>
      <c r="E740" t="s">
        <v>32</v>
      </c>
      <c r="F740" t="s">
        <v>32</v>
      </c>
      <c r="G740" t="s">
        <v>2643</v>
      </c>
      <c r="H740" s="1">
        <v>136549</v>
      </c>
      <c r="I740">
        <v>0.1</v>
      </c>
      <c r="J740">
        <v>0</v>
      </c>
      <c r="K740">
        <v>1</v>
      </c>
      <c r="L740" t="s">
        <v>34</v>
      </c>
      <c r="M740" t="s">
        <v>2403</v>
      </c>
      <c r="N740" t="s">
        <v>36</v>
      </c>
      <c r="O740" t="s">
        <v>287</v>
      </c>
      <c r="P740" t="s">
        <v>38</v>
      </c>
      <c r="Q740" t="s">
        <v>2404</v>
      </c>
      <c r="R740" t="s">
        <v>40</v>
      </c>
      <c r="S740" t="s">
        <v>634</v>
      </c>
      <c r="T740" t="s">
        <v>243</v>
      </c>
      <c r="U740" t="s">
        <v>1188</v>
      </c>
      <c r="V740" t="s">
        <v>2405</v>
      </c>
      <c r="W740">
        <v>805</v>
      </c>
      <c r="X740" t="s">
        <v>636</v>
      </c>
      <c r="Y740" t="s">
        <v>2406</v>
      </c>
      <c r="Z740" t="s">
        <v>2407</v>
      </c>
      <c r="AA740">
        <v>2</v>
      </c>
      <c r="AB740" t="s">
        <v>41</v>
      </c>
      <c r="AC740" t="str">
        <f t="shared" si="121"/>
        <v>6GE</v>
      </c>
      <c r="AD740" s="3">
        <f t="shared" si="118"/>
        <v>300</v>
      </c>
      <c r="AE740" s="3" t="str">
        <f t="shared" si="117"/>
        <v>300 R</v>
      </c>
      <c r="AF740" t="str">
        <f>SUBSTITUTE(SUBSTITUTE(P740,"±",""),"%"," %")</f>
        <v>5 %</v>
      </c>
      <c r="AG740" t="str">
        <f t="shared" si="122"/>
        <v>6.1 V</v>
      </c>
      <c r="AI740" t="str">
        <f>SUBSTITUTE(LEFT(Q740,FIND("W,",Q740)),"W"," W @ 70 C")</f>
        <v>0.125 W @ 70 C</v>
      </c>
      <c r="AJ740" t="str">
        <f>SUBSTITUTE((SUBSTITUTE(T740,"ppm/°C","")),"/ "," to ")</f>
        <v>±200</v>
      </c>
      <c r="AK740" t="str">
        <f>LEFT(V740,FIND(" ",V740)-1)</f>
        <v>0805</v>
      </c>
      <c r="AL740" t="str">
        <f>SUBSTITUTE(SUBSTITUTE(U740,"°C ~ "," to +"),"°C"," C")</f>
        <v>-55 to +155 C</v>
      </c>
      <c r="AM740" s="2" t="str">
        <f t="shared" si="119"/>
        <v>301</v>
      </c>
      <c r="AN740" t="str">
        <f>IF(AC740="1GN","Grade 1","Grade 0")</f>
        <v>Grade 0</v>
      </c>
      <c r="AO740" s="2" t="str">
        <f t="shared" si="120"/>
        <v>300R</v>
      </c>
      <c r="AQ740" t="s">
        <v>5289</v>
      </c>
      <c r="AR740" t="str">
        <f t="shared" si="123"/>
        <v>ERJ6GEYJ301V</v>
      </c>
    </row>
    <row r="741" spans="1:44" x14ac:dyDescent="0.3">
      <c r="A741" t="s">
        <v>2644</v>
      </c>
      <c r="B741" t="s">
        <v>2399</v>
      </c>
      <c r="C741" t="s">
        <v>2645</v>
      </c>
      <c r="D741" t="s">
        <v>2646</v>
      </c>
      <c r="E741" t="s">
        <v>32</v>
      </c>
      <c r="F741" t="s">
        <v>32</v>
      </c>
      <c r="G741" t="s">
        <v>2647</v>
      </c>
      <c r="H741">
        <v>0</v>
      </c>
      <c r="I741">
        <v>0.1</v>
      </c>
      <c r="J741">
        <v>0</v>
      </c>
      <c r="K741">
        <v>1</v>
      </c>
      <c r="L741" t="s">
        <v>34</v>
      </c>
      <c r="M741" t="s">
        <v>2403</v>
      </c>
      <c r="N741" t="s">
        <v>36</v>
      </c>
      <c r="O741" t="s">
        <v>291</v>
      </c>
      <c r="P741" t="s">
        <v>38</v>
      </c>
      <c r="Q741" t="s">
        <v>2404</v>
      </c>
      <c r="R741" t="s">
        <v>40</v>
      </c>
      <c r="S741" t="s">
        <v>634</v>
      </c>
      <c r="T741" t="s">
        <v>243</v>
      </c>
      <c r="U741" t="s">
        <v>1188</v>
      </c>
      <c r="V741" t="s">
        <v>2405</v>
      </c>
      <c r="W741">
        <v>805</v>
      </c>
      <c r="X741" t="s">
        <v>636</v>
      </c>
      <c r="Y741" t="s">
        <v>2406</v>
      </c>
      <c r="Z741" t="s">
        <v>2407</v>
      </c>
      <c r="AA741">
        <v>2</v>
      </c>
      <c r="AB741" t="s">
        <v>41</v>
      </c>
      <c r="AC741" t="str">
        <f t="shared" si="121"/>
        <v>6GE</v>
      </c>
      <c r="AD741" s="3">
        <f t="shared" si="118"/>
        <v>330</v>
      </c>
      <c r="AE741" s="3" t="str">
        <f t="shared" si="117"/>
        <v>330 R</v>
      </c>
      <c r="AF741" t="str">
        <f>SUBSTITUTE(SUBSTITUTE(P741,"±",""),"%"," %")</f>
        <v>5 %</v>
      </c>
      <c r="AG741" t="str">
        <f t="shared" si="122"/>
        <v>6.4 V</v>
      </c>
      <c r="AI741" t="str">
        <f>SUBSTITUTE(LEFT(Q741,FIND("W,",Q741)),"W"," W @ 70 C")</f>
        <v>0.125 W @ 70 C</v>
      </c>
      <c r="AJ741" t="str">
        <f>SUBSTITUTE((SUBSTITUTE(T741,"ppm/°C","")),"/ "," to ")</f>
        <v>±200</v>
      </c>
      <c r="AK741" t="str">
        <f>LEFT(V741,FIND(" ",V741)-1)</f>
        <v>0805</v>
      </c>
      <c r="AL741" t="str">
        <f>SUBSTITUTE(SUBSTITUTE(U741,"°C ~ "," to +"),"°C"," C")</f>
        <v>-55 to +155 C</v>
      </c>
      <c r="AM741" s="2" t="str">
        <f t="shared" si="119"/>
        <v>331</v>
      </c>
      <c r="AN741" t="str">
        <f>IF(AC741="1GN","Grade 1","Grade 0")</f>
        <v>Grade 0</v>
      </c>
      <c r="AO741" s="2" t="str">
        <f t="shared" si="120"/>
        <v>330R</v>
      </c>
      <c r="AQ741" t="s">
        <v>5289</v>
      </c>
      <c r="AR741" t="str">
        <f t="shared" si="123"/>
        <v>ERJ6GEYJ331V</v>
      </c>
    </row>
    <row r="742" spans="1:44" x14ac:dyDescent="0.3">
      <c r="A742" t="s">
        <v>2648</v>
      </c>
      <c r="B742" t="s">
        <v>2399</v>
      </c>
      <c r="C742" t="s">
        <v>2649</v>
      </c>
      <c r="D742" t="s">
        <v>2650</v>
      </c>
      <c r="E742" t="s">
        <v>32</v>
      </c>
      <c r="F742" t="s">
        <v>32</v>
      </c>
      <c r="G742" t="s">
        <v>2651</v>
      </c>
      <c r="H742">
        <v>0</v>
      </c>
      <c r="I742">
        <v>0.1</v>
      </c>
      <c r="J742">
        <v>0</v>
      </c>
      <c r="K742">
        <v>1</v>
      </c>
      <c r="L742" t="s">
        <v>34</v>
      </c>
      <c r="M742" t="s">
        <v>2403</v>
      </c>
      <c r="N742" t="s">
        <v>36</v>
      </c>
      <c r="O742" t="s">
        <v>295</v>
      </c>
      <c r="P742" t="s">
        <v>38</v>
      </c>
      <c r="Q742" t="s">
        <v>2404</v>
      </c>
      <c r="R742" t="s">
        <v>40</v>
      </c>
      <c r="S742" t="s">
        <v>634</v>
      </c>
      <c r="T742" t="s">
        <v>243</v>
      </c>
      <c r="U742" t="s">
        <v>1188</v>
      </c>
      <c r="V742" t="s">
        <v>2405</v>
      </c>
      <c r="W742">
        <v>805</v>
      </c>
      <c r="X742" t="s">
        <v>636</v>
      </c>
      <c r="Y742" t="s">
        <v>2406</v>
      </c>
      <c r="Z742" t="s">
        <v>2407</v>
      </c>
      <c r="AA742">
        <v>2</v>
      </c>
      <c r="AB742" t="s">
        <v>41</v>
      </c>
      <c r="AC742" t="str">
        <f t="shared" si="121"/>
        <v>6GE</v>
      </c>
      <c r="AD742" s="3">
        <f t="shared" si="118"/>
        <v>360</v>
      </c>
      <c r="AE742" s="3" t="str">
        <f t="shared" si="117"/>
        <v>360 R</v>
      </c>
      <c r="AF742" t="str">
        <f>SUBSTITUTE(SUBSTITUTE(P742,"±",""),"%"," %")</f>
        <v>5 %</v>
      </c>
      <c r="AG742" t="str">
        <f t="shared" si="122"/>
        <v>6.7 V</v>
      </c>
      <c r="AI742" t="str">
        <f>SUBSTITUTE(LEFT(Q742,FIND("W,",Q742)),"W"," W @ 70 C")</f>
        <v>0.125 W @ 70 C</v>
      </c>
      <c r="AJ742" t="str">
        <f>SUBSTITUTE((SUBSTITUTE(T742,"ppm/°C","")),"/ "," to ")</f>
        <v>±200</v>
      </c>
      <c r="AK742" t="str">
        <f>LEFT(V742,FIND(" ",V742)-1)</f>
        <v>0805</v>
      </c>
      <c r="AL742" t="str">
        <f>SUBSTITUTE(SUBSTITUTE(U742,"°C ~ "," to +"),"°C"," C")</f>
        <v>-55 to +155 C</v>
      </c>
      <c r="AM742" s="2" t="str">
        <f t="shared" si="119"/>
        <v>361</v>
      </c>
      <c r="AN742" t="str">
        <f>IF(AC742="1GN","Grade 1","Grade 0")</f>
        <v>Grade 0</v>
      </c>
      <c r="AO742" s="2" t="str">
        <f t="shared" si="120"/>
        <v>360R</v>
      </c>
      <c r="AQ742" t="s">
        <v>5289</v>
      </c>
      <c r="AR742" t="str">
        <f t="shared" si="123"/>
        <v>ERJ6GEYJ361V</v>
      </c>
    </row>
    <row r="743" spans="1:44" x14ac:dyDescent="0.3">
      <c r="A743" t="s">
        <v>2652</v>
      </c>
      <c r="B743" t="s">
        <v>2399</v>
      </c>
      <c r="C743" t="s">
        <v>2653</v>
      </c>
      <c r="D743" t="s">
        <v>2654</v>
      </c>
      <c r="E743" t="s">
        <v>32</v>
      </c>
      <c r="F743" t="s">
        <v>32</v>
      </c>
      <c r="G743" t="s">
        <v>2655</v>
      </c>
      <c r="H743" s="1">
        <v>25797</v>
      </c>
      <c r="I743">
        <v>0.1</v>
      </c>
      <c r="J743">
        <v>0</v>
      </c>
      <c r="K743">
        <v>1</v>
      </c>
      <c r="L743" t="s">
        <v>34</v>
      </c>
      <c r="M743" t="s">
        <v>2403</v>
      </c>
      <c r="N743" t="s">
        <v>36</v>
      </c>
      <c r="O743" t="s">
        <v>299</v>
      </c>
      <c r="P743" t="s">
        <v>38</v>
      </c>
      <c r="Q743" t="s">
        <v>2404</v>
      </c>
      <c r="R743" t="s">
        <v>40</v>
      </c>
      <c r="S743" t="s">
        <v>634</v>
      </c>
      <c r="T743" t="s">
        <v>243</v>
      </c>
      <c r="U743" t="s">
        <v>1188</v>
      </c>
      <c r="V743" t="s">
        <v>2405</v>
      </c>
      <c r="W743">
        <v>805</v>
      </c>
      <c r="X743" t="s">
        <v>636</v>
      </c>
      <c r="Y743" t="s">
        <v>2406</v>
      </c>
      <c r="Z743" t="s">
        <v>2407</v>
      </c>
      <c r="AA743">
        <v>2</v>
      </c>
      <c r="AB743" t="s">
        <v>41</v>
      </c>
      <c r="AC743" t="str">
        <f t="shared" si="121"/>
        <v>6GE</v>
      </c>
      <c r="AD743" s="3">
        <f t="shared" si="118"/>
        <v>390</v>
      </c>
      <c r="AE743" s="3" t="str">
        <f t="shared" si="117"/>
        <v>390 R</v>
      </c>
      <c r="AF743" t="str">
        <f>SUBSTITUTE(SUBSTITUTE(P743,"±",""),"%"," %")</f>
        <v>5 %</v>
      </c>
      <c r="AG743" t="str">
        <f t="shared" si="122"/>
        <v>7 V</v>
      </c>
      <c r="AI743" t="str">
        <f>SUBSTITUTE(LEFT(Q743,FIND("W,",Q743)),"W"," W @ 70 C")</f>
        <v>0.125 W @ 70 C</v>
      </c>
      <c r="AJ743" t="str">
        <f>SUBSTITUTE((SUBSTITUTE(T743,"ppm/°C","")),"/ "," to ")</f>
        <v>±200</v>
      </c>
      <c r="AK743" t="str">
        <f>LEFT(V743,FIND(" ",V743)-1)</f>
        <v>0805</v>
      </c>
      <c r="AL743" t="str">
        <f>SUBSTITUTE(SUBSTITUTE(U743,"°C ~ "," to +"),"°C"," C")</f>
        <v>-55 to +155 C</v>
      </c>
      <c r="AM743" s="2" t="str">
        <f t="shared" si="119"/>
        <v>391</v>
      </c>
      <c r="AN743" t="str">
        <f>IF(AC743="1GN","Grade 1","Grade 0")</f>
        <v>Grade 0</v>
      </c>
      <c r="AO743" s="2" t="str">
        <f t="shared" si="120"/>
        <v>390R</v>
      </c>
      <c r="AQ743" t="s">
        <v>5289</v>
      </c>
      <c r="AR743" t="str">
        <f t="shared" si="123"/>
        <v>ERJ6GEYJ391V</v>
      </c>
    </row>
    <row r="744" spans="1:44" x14ac:dyDescent="0.3">
      <c r="A744" t="s">
        <v>2656</v>
      </c>
      <c r="B744" t="s">
        <v>2399</v>
      </c>
      <c r="C744" t="s">
        <v>2657</v>
      </c>
      <c r="D744" t="s">
        <v>2658</v>
      </c>
      <c r="E744" t="s">
        <v>32</v>
      </c>
      <c r="F744" t="s">
        <v>32</v>
      </c>
      <c r="G744" t="s">
        <v>2659</v>
      </c>
      <c r="H744" s="1">
        <v>153985</v>
      </c>
      <c r="I744">
        <v>0.1</v>
      </c>
      <c r="J744">
        <v>0</v>
      </c>
      <c r="K744">
        <v>1</v>
      </c>
      <c r="L744" t="s">
        <v>34</v>
      </c>
      <c r="M744" t="s">
        <v>2403</v>
      </c>
      <c r="N744" t="s">
        <v>36</v>
      </c>
      <c r="O744" t="s">
        <v>303</v>
      </c>
      <c r="P744" t="s">
        <v>38</v>
      </c>
      <c r="Q744" t="s">
        <v>2404</v>
      </c>
      <c r="R744" t="s">
        <v>40</v>
      </c>
      <c r="S744" t="s">
        <v>634</v>
      </c>
      <c r="T744" t="s">
        <v>243</v>
      </c>
      <c r="U744" t="s">
        <v>1188</v>
      </c>
      <c r="V744" t="s">
        <v>2405</v>
      </c>
      <c r="W744">
        <v>805</v>
      </c>
      <c r="X744" t="s">
        <v>636</v>
      </c>
      <c r="Y744" t="s">
        <v>2406</v>
      </c>
      <c r="Z744" t="s">
        <v>2407</v>
      </c>
      <c r="AA744">
        <v>2</v>
      </c>
      <c r="AB744" t="s">
        <v>41</v>
      </c>
      <c r="AC744" t="str">
        <f t="shared" si="121"/>
        <v>6GE</v>
      </c>
      <c r="AD744" s="3">
        <f t="shared" si="118"/>
        <v>430</v>
      </c>
      <c r="AE744" s="3" t="str">
        <f t="shared" si="117"/>
        <v>430 R</v>
      </c>
      <c r="AF744" t="str">
        <f>SUBSTITUTE(SUBSTITUTE(P744,"±",""),"%"," %")</f>
        <v>5 %</v>
      </c>
      <c r="AG744" t="str">
        <f t="shared" si="122"/>
        <v>7.3 V</v>
      </c>
      <c r="AI744" t="str">
        <f>SUBSTITUTE(LEFT(Q744,FIND("W,",Q744)),"W"," W @ 70 C")</f>
        <v>0.125 W @ 70 C</v>
      </c>
      <c r="AJ744" t="str">
        <f>SUBSTITUTE((SUBSTITUTE(T744,"ppm/°C","")),"/ "," to ")</f>
        <v>±200</v>
      </c>
      <c r="AK744" t="str">
        <f>LEFT(V744,FIND(" ",V744)-1)</f>
        <v>0805</v>
      </c>
      <c r="AL744" t="str">
        <f>SUBSTITUTE(SUBSTITUTE(U744,"°C ~ "," to +"),"°C"," C")</f>
        <v>-55 to +155 C</v>
      </c>
      <c r="AM744" s="2" t="str">
        <f t="shared" si="119"/>
        <v>431</v>
      </c>
      <c r="AN744" t="str">
        <f>IF(AC744="1GN","Grade 1","Grade 0")</f>
        <v>Grade 0</v>
      </c>
      <c r="AO744" s="2" t="str">
        <f t="shared" si="120"/>
        <v>430R</v>
      </c>
      <c r="AQ744" t="s">
        <v>5289</v>
      </c>
      <c r="AR744" t="str">
        <f t="shared" si="123"/>
        <v>ERJ6GEYJ431V</v>
      </c>
    </row>
    <row r="745" spans="1:44" x14ac:dyDescent="0.3">
      <c r="A745" t="s">
        <v>2660</v>
      </c>
      <c r="B745" t="s">
        <v>2399</v>
      </c>
      <c r="C745" t="s">
        <v>2661</v>
      </c>
      <c r="D745" t="s">
        <v>2662</v>
      </c>
      <c r="E745" t="s">
        <v>32</v>
      </c>
      <c r="F745" t="s">
        <v>32</v>
      </c>
      <c r="G745" t="s">
        <v>2663</v>
      </c>
      <c r="H745">
        <v>0</v>
      </c>
      <c r="I745">
        <v>0.1</v>
      </c>
      <c r="J745">
        <v>0</v>
      </c>
      <c r="K745">
        <v>1</v>
      </c>
      <c r="L745" t="s">
        <v>34</v>
      </c>
      <c r="M745" t="s">
        <v>2403</v>
      </c>
      <c r="N745" t="s">
        <v>36</v>
      </c>
      <c r="O745" t="s">
        <v>307</v>
      </c>
      <c r="P745" t="s">
        <v>38</v>
      </c>
      <c r="Q745" t="s">
        <v>2404</v>
      </c>
      <c r="R745" t="s">
        <v>40</v>
      </c>
      <c r="S745" t="s">
        <v>634</v>
      </c>
      <c r="T745" t="s">
        <v>243</v>
      </c>
      <c r="U745" t="s">
        <v>1188</v>
      </c>
      <c r="V745" t="s">
        <v>2405</v>
      </c>
      <c r="W745">
        <v>805</v>
      </c>
      <c r="X745" t="s">
        <v>636</v>
      </c>
      <c r="Y745" t="s">
        <v>2406</v>
      </c>
      <c r="Z745" t="s">
        <v>2407</v>
      </c>
      <c r="AA745">
        <v>2</v>
      </c>
      <c r="AB745" t="s">
        <v>41</v>
      </c>
      <c r="AC745" t="str">
        <f t="shared" si="121"/>
        <v>6GE</v>
      </c>
      <c r="AD745" s="3">
        <f t="shared" si="118"/>
        <v>470</v>
      </c>
      <c r="AE745" s="3" t="str">
        <f t="shared" si="117"/>
        <v>470 R</v>
      </c>
      <c r="AF745" t="str">
        <f>SUBSTITUTE(SUBSTITUTE(P745,"±",""),"%"," %")</f>
        <v>5 %</v>
      </c>
      <c r="AG745" t="str">
        <f t="shared" si="122"/>
        <v>7.7 V</v>
      </c>
      <c r="AI745" t="str">
        <f>SUBSTITUTE(LEFT(Q745,FIND("W,",Q745)),"W"," W @ 70 C")</f>
        <v>0.125 W @ 70 C</v>
      </c>
      <c r="AJ745" t="str">
        <f>SUBSTITUTE((SUBSTITUTE(T745,"ppm/°C","")),"/ "," to ")</f>
        <v>±200</v>
      </c>
      <c r="AK745" t="str">
        <f>LEFT(V745,FIND(" ",V745)-1)</f>
        <v>0805</v>
      </c>
      <c r="AL745" t="str">
        <f>SUBSTITUTE(SUBSTITUTE(U745,"°C ~ "," to +"),"°C"," C")</f>
        <v>-55 to +155 C</v>
      </c>
      <c r="AM745" s="2" t="str">
        <f t="shared" si="119"/>
        <v>471</v>
      </c>
      <c r="AN745" t="str">
        <f>IF(AC745="1GN","Grade 1","Grade 0")</f>
        <v>Grade 0</v>
      </c>
      <c r="AO745" s="2" t="str">
        <f t="shared" si="120"/>
        <v>470R</v>
      </c>
      <c r="AQ745" t="s">
        <v>5289</v>
      </c>
      <c r="AR745" t="str">
        <f t="shared" si="123"/>
        <v>ERJ6GEYJ471V</v>
      </c>
    </row>
    <row r="746" spans="1:44" x14ac:dyDescent="0.3">
      <c r="A746" t="s">
        <v>2664</v>
      </c>
      <c r="B746" t="s">
        <v>2399</v>
      </c>
      <c r="C746" t="s">
        <v>2665</v>
      </c>
      <c r="D746" t="s">
        <v>2666</v>
      </c>
      <c r="E746" t="s">
        <v>32</v>
      </c>
      <c r="F746" t="s">
        <v>32</v>
      </c>
      <c r="G746" t="s">
        <v>2667</v>
      </c>
      <c r="H746" s="1">
        <v>2755</v>
      </c>
      <c r="I746">
        <v>0.1</v>
      </c>
      <c r="J746">
        <v>0</v>
      </c>
      <c r="K746">
        <v>1</v>
      </c>
      <c r="L746" t="s">
        <v>34</v>
      </c>
      <c r="M746" t="s">
        <v>2403</v>
      </c>
      <c r="N746" t="s">
        <v>36</v>
      </c>
      <c r="O746" t="s">
        <v>311</v>
      </c>
      <c r="P746" t="s">
        <v>38</v>
      </c>
      <c r="Q746" t="s">
        <v>2404</v>
      </c>
      <c r="R746" t="s">
        <v>40</v>
      </c>
      <c r="S746" t="s">
        <v>634</v>
      </c>
      <c r="T746" t="s">
        <v>243</v>
      </c>
      <c r="U746" t="s">
        <v>1188</v>
      </c>
      <c r="V746" t="s">
        <v>2405</v>
      </c>
      <c r="W746">
        <v>805</v>
      </c>
      <c r="X746" t="s">
        <v>636</v>
      </c>
      <c r="Y746" t="s">
        <v>2406</v>
      </c>
      <c r="Z746" t="s">
        <v>2407</v>
      </c>
      <c r="AA746">
        <v>2</v>
      </c>
      <c r="AB746" t="s">
        <v>41</v>
      </c>
      <c r="AC746" t="str">
        <f t="shared" si="121"/>
        <v>6GE</v>
      </c>
      <c r="AD746" s="3">
        <f t="shared" si="118"/>
        <v>510</v>
      </c>
      <c r="AE746" s="3" t="str">
        <f t="shared" si="117"/>
        <v>510 R</v>
      </c>
      <c r="AF746" t="str">
        <f>SUBSTITUTE(SUBSTITUTE(P746,"±",""),"%"," %")</f>
        <v>5 %</v>
      </c>
      <c r="AG746" t="str">
        <f t="shared" si="122"/>
        <v>8 V</v>
      </c>
      <c r="AI746" t="str">
        <f>SUBSTITUTE(LEFT(Q746,FIND("W,",Q746)),"W"," W @ 70 C")</f>
        <v>0.125 W @ 70 C</v>
      </c>
      <c r="AJ746" t="str">
        <f>SUBSTITUTE((SUBSTITUTE(T746,"ppm/°C","")),"/ "," to ")</f>
        <v>±200</v>
      </c>
      <c r="AK746" t="str">
        <f>LEFT(V746,FIND(" ",V746)-1)</f>
        <v>0805</v>
      </c>
      <c r="AL746" t="str">
        <f>SUBSTITUTE(SUBSTITUTE(U746,"°C ~ "," to +"),"°C"," C")</f>
        <v>-55 to +155 C</v>
      </c>
      <c r="AM746" s="2" t="str">
        <f t="shared" si="119"/>
        <v>511</v>
      </c>
      <c r="AN746" t="str">
        <f>IF(AC746="1GN","Grade 1","Grade 0")</f>
        <v>Grade 0</v>
      </c>
      <c r="AO746" s="2" t="str">
        <f t="shared" si="120"/>
        <v>510R</v>
      </c>
      <c r="AQ746" t="s">
        <v>5289</v>
      </c>
      <c r="AR746" t="str">
        <f t="shared" si="123"/>
        <v>ERJ6GEYJ511V</v>
      </c>
    </row>
    <row r="747" spans="1:44" x14ac:dyDescent="0.3">
      <c r="A747" t="s">
        <v>2668</v>
      </c>
      <c r="B747" t="s">
        <v>2399</v>
      </c>
      <c r="C747" t="s">
        <v>2669</v>
      </c>
      <c r="D747" t="s">
        <v>2670</v>
      </c>
      <c r="E747" t="s">
        <v>32</v>
      </c>
      <c r="F747" t="s">
        <v>32</v>
      </c>
      <c r="G747" t="s">
        <v>2671</v>
      </c>
      <c r="H747">
        <v>985</v>
      </c>
      <c r="I747">
        <v>0.1</v>
      </c>
      <c r="J747">
        <v>0</v>
      </c>
      <c r="K747">
        <v>1</v>
      </c>
      <c r="L747" t="s">
        <v>34</v>
      </c>
      <c r="M747" t="s">
        <v>2403</v>
      </c>
      <c r="N747" t="s">
        <v>36</v>
      </c>
      <c r="O747" t="s">
        <v>315</v>
      </c>
      <c r="P747" t="s">
        <v>38</v>
      </c>
      <c r="Q747" t="s">
        <v>2404</v>
      </c>
      <c r="R747" t="s">
        <v>40</v>
      </c>
      <c r="S747" t="s">
        <v>634</v>
      </c>
      <c r="T747" t="s">
        <v>243</v>
      </c>
      <c r="U747" t="s">
        <v>1188</v>
      </c>
      <c r="V747" t="s">
        <v>2405</v>
      </c>
      <c r="W747">
        <v>805</v>
      </c>
      <c r="X747" t="s">
        <v>636</v>
      </c>
      <c r="Y747" t="s">
        <v>2406</v>
      </c>
      <c r="Z747" t="s">
        <v>2407</v>
      </c>
      <c r="AA747">
        <v>2</v>
      </c>
      <c r="AB747" t="s">
        <v>41</v>
      </c>
      <c r="AC747" t="str">
        <f t="shared" si="121"/>
        <v>6GE</v>
      </c>
      <c r="AD747" s="3">
        <f t="shared" si="118"/>
        <v>560</v>
      </c>
      <c r="AE747" s="3" t="str">
        <f t="shared" si="117"/>
        <v>560 R</v>
      </c>
      <c r="AF747" t="str">
        <f>SUBSTITUTE(SUBSTITUTE(P747,"±",""),"%"," %")</f>
        <v>5 %</v>
      </c>
      <c r="AG747" t="str">
        <f t="shared" si="122"/>
        <v>8.4 V</v>
      </c>
      <c r="AI747" t="str">
        <f>SUBSTITUTE(LEFT(Q747,FIND("W,",Q747)),"W"," W @ 70 C")</f>
        <v>0.125 W @ 70 C</v>
      </c>
      <c r="AJ747" t="str">
        <f>SUBSTITUTE((SUBSTITUTE(T747,"ppm/°C","")),"/ "," to ")</f>
        <v>±200</v>
      </c>
      <c r="AK747" t="str">
        <f>LEFT(V747,FIND(" ",V747)-1)</f>
        <v>0805</v>
      </c>
      <c r="AL747" t="str">
        <f>SUBSTITUTE(SUBSTITUTE(U747,"°C ~ "," to +"),"°C"," C")</f>
        <v>-55 to +155 C</v>
      </c>
      <c r="AM747" s="2" t="str">
        <f t="shared" si="119"/>
        <v>561</v>
      </c>
      <c r="AN747" t="str">
        <f>IF(AC747="1GN","Grade 1","Grade 0")</f>
        <v>Grade 0</v>
      </c>
      <c r="AO747" s="2" t="str">
        <f t="shared" si="120"/>
        <v>560R</v>
      </c>
      <c r="AQ747" t="s">
        <v>5289</v>
      </c>
      <c r="AR747" t="str">
        <f t="shared" si="123"/>
        <v>ERJ6GEYJ561V</v>
      </c>
    </row>
    <row r="748" spans="1:44" x14ac:dyDescent="0.3">
      <c r="A748" t="s">
        <v>2672</v>
      </c>
      <c r="B748" t="s">
        <v>2399</v>
      </c>
      <c r="C748" t="s">
        <v>2673</v>
      </c>
      <c r="D748" t="s">
        <v>2674</v>
      </c>
      <c r="E748" t="s">
        <v>32</v>
      </c>
      <c r="F748" t="s">
        <v>32</v>
      </c>
      <c r="G748" t="s">
        <v>2675</v>
      </c>
      <c r="H748" s="1">
        <v>14851</v>
      </c>
      <c r="I748">
        <v>0.1</v>
      </c>
      <c r="J748">
        <v>0</v>
      </c>
      <c r="K748">
        <v>1</v>
      </c>
      <c r="L748" t="s">
        <v>34</v>
      </c>
      <c r="M748" t="s">
        <v>2403</v>
      </c>
      <c r="N748" t="s">
        <v>36</v>
      </c>
      <c r="O748" t="s">
        <v>319</v>
      </c>
      <c r="P748" t="s">
        <v>38</v>
      </c>
      <c r="Q748" t="s">
        <v>2404</v>
      </c>
      <c r="R748" t="s">
        <v>40</v>
      </c>
      <c r="S748" t="s">
        <v>634</v>
      </c>
      <c r="T748" t="s">
        <v>243</v>
      </c>
      <c r="U748" t="s">
        <v>1188</v>
      </c>
      <c r="V748" t="s">
        <v>2405</v>
      </c>
      <c r="W748">
        <v>805</v>
      </c>
      <c r="X748" t="s">
        <v>636</v>
      </c>
      <c r="Y748" t="s">
        <v>2406</v>
      </c>
      <c r="Z748" t="s">
        <v>2407</v>
      </c>
      <c r="AA748">
        <v>2</v>
      </c>
      <c r="AB748" t="s">
        <v>41</v>
      </c>
      <c r="AC748" t="str">
        <f t="shared" si="121"/>
        <v>6GE</v>
      </c>
      <c r="AD748" s="3">
        <f t="shared" si="118"/>
        <v>620</v>
      </c>
      <c r="AE748" s="3" t="str">
        <f t="shared" si="117"/>
        <v>620 R</v>
      </c>
      <c r="AF748" t="str">
        <f>SUBSTITUTE(SUBSTITUTE(P748,"±",""),"%"," %")</f>
        <v>5 %</v>
      </c>
      <c r="AG748" t="str">
        <f t="shared" si="122"/>
        <v>8.8 V</v>
      </c>
      <c r="AI748" t="str">
        <f>SUBSTITUTE(LEFT(Q748,FIND("W,",Q748)),"W"," W @ 70 C")</f>
        <v>0.125 W @ 70 C</v>
      </c>
      <c r="AJ748" t="str">
        <f>SUBSTITUTE((SUBSTITUTE(T748,"ppm/°C","")),"/ "," to ")</f>
        <v>±200</v>
      </c>
      <c r="AK748" t="str">
        <f>LEFT(V748,FIND(" ",V748)-1)</f>
        <v>0805</v>
      </c>
      <c r="AL748" t="str">
        <f>SUBSTITUTE(SUBSTITUTE(U748,"°C ~ "," to +"),"°C"," C")</f>
        <v>-55 to +155 C</v>
      </c>
      <c r="AM748" s="2" t="str">
        <f t="shared" si="119"/>
        <v>621</v>
      </c>
      <c r="AN748" t="str">
        <f>IF(AC748="1GN","Grade 1","Grade 0")</f>
        <v>Grade 0</v>
      </c>
      <c r="AO748" s="2" t="str">
        <f t="shared" si="120"/>
        <v>620R</v>
      </c>
      <c r="AQ748" t="s">
        <v>5289</v>
      </c>
      <c r="AR748" t="str">
        <f t="shared" si="123"/>
        <v>ERJ6GEYJ621V</v>
      </c>
    </row>
    <row r="749" spans="1:44" x14ac:dyDescent="0.3">
      <c r="A749" t="s">
        <v>2676</v>
      </c>
      <c r="B749" t="s">
        <v>2399</v>
      </c>
      <c r="C749" t="s">
        <v>2677</v>
      </c>
      <c r="D749" t="s">
        <v>2678</v>
      </c>
      <c r="E749" t="s">
        <v>32</v>
      </c>
      <c r="F749" t="s">
        <v>32</v>
      </c>
      <c r="G749" t="s">
        <v>2679</v>
      </c>
      <c r="H749" s="1">
        <v>170131</v>
      </c>
      <c r="I749">
        <v>0.1</v>
      </c>
      <c r="J749">
        <v>0</v>
      </c>
      <c r="K749">
        <v>1</v>
      </c>
      <c r="L749" t="s">
        <v>34</v>
      </c>
      <c r="M749" t="s">
        <v>2403</v>
      </c>
      <c r="N749" t="s">
        <v>36</v>
      </c>
      <c r="O749" t="s">
        <v>323</v>
      </c>
      <c r="P749" t="s">
        <v>38</v>
      </c>
      <c r="Q749" t="s">
        <v>2404</v>
      </c>
      <c r="R749" t="s">
        <v>40</v>
      </c>
      <c r="S749" t="s">
        <v>634</v>
      </c>
      <c r="T749" t="s">
        <v>243</v>
      </c>
      <c r="U749" t="s">
        <v>1188</v>
      </c>
      <c r="V749" t="s">
        <v>2405</v>
      </c>
      <c r="W749">
        <v>805</v>
      </c>
      <c r="X749" t="s">
        <v>636</v>
      </c>
      <c r="Y749" t="s">
        <v>2406</v>
      </c>
      <c r="Z749" t="s">
        <v>2407</v>
      </c>
      <c r="AA749">
        <v>2</v>
      </c>
      <c r="AB749" t="s">
        <v>41</v>
      </c>
      <c r="AC749" t="str">
        <f t="shared" si="121"/>
        <v>6GE</v>
      </c>
      <c r="AD749" s="3">
        <f t="shared" si="118"/>
        <v>680</v>
      </c>
      <c r="AE749" s="3" t="str">
        <f t="shared" si="117"/>
        <v>680 R</v>
      </c>
      <c r="AF749" t="str">
        <f>SUBSTITUTE(SUBSTITUTE(P749,"±",""),"%"," %")</f>
        <v>5 %</v>
      </c>
      <c r="AG749" t="str">
        <f t="shared" si="122"/>
        <v>9.2 V</v>
      </c>
      <c r="AI749" t="str">
        <f>SUBSTITUTE(LEFT(Q749,FIND("W,",Q749)),"W"," W @ 70 C")</f>
        <v>0.125 W @ 70 C</v>
      </c>
      <c r="AJ749" t="str">
        <f>SUBSTITUTE((SUBSTITUTE(T749,"ppm/°C","")),"/ "," to ")</f>
        <v>±200</v>
      </c>
      <c r="AK749" t="str">
        <f>LEFT(V749,FIND(" ",V749)-1)</f>
        <v>0805</v>
      </c>
      <c r="AL749" t="str">
        <f>SUBSTITUTE(SUBSTITUTE(U749,"°C ~ "," to +"),"°C"," C")</f>
        <v>-55 to +155 C</v>
      </c>
      <c r="AM749" s="2" t="str">
        <f t="shared" si="119"/>
        <v>681</v>
      </c>
      <c r="AN749" t="str">
        <f>IF(AC749="1GN","Grade 1","Grade 0")</f>
        <v>Grade 0</v>
      </c>
      <c r="AO749" s="2" t="str">
        <f t="shared" si="120"/>
        <v>680R</v>
      </c>
      <c r="AQ749" t="s">
        <v>5289</v>
      </c>
      <c r="AR749" t="str">
        <f t="shared" si="123"/>
        <v>ERJ6GEYJ681V</v>
      </c>
    </row>
    <row r="750" spans="1:44" x14ac:dyDescent="0.3">
      <c r="A750" t="s">
        <v>2680</v>
      </c>
      <c r="B750" t="s">
        <v>2399</v>
      </c>
      <c r="C750" t="s">
        <v>2681</v>
      </c>
      <c r="D750" t="s">
        <v>2682</v>
      </c>
      <c r="E750" t="s">
        <v>32</v>
      </c>
      <c r="F750" t="s">
        <v>32</v>
      </c>
      <c r="G750" t="s">
        <v>2683</v>
      </c>
      <c r="H750">
        <v>0</v>
      </c>
      <c r="I750">
        <v>0.1</v>
      </c>
      <c r="J750">
        <v>0</v>
      </c>
      <c r="K750">
        <v>1</v>
      </c>
      <c r="L750" t="s">
        <v>34</v>
      </c>
      <c r="M750" t="s">
        <v>2403</v>
      </c>
      <c r="N750" t="s">
        <v>36</v>
      </c>
      <c r="O750" t="s">
        <v>327</v>
      </c>
      <c r="P750" t="s">
        <v>38</v>
      </c>
      <c r="Q750" t="s">
        <v>2404</v>
      </c>
      <c r="R750" t="s">
        <v>40</v>
      </c>
      <c r="S750" t="s">
        <v>634</v>
      </c>
      <c r="T750" t="s">
        <v>243</v>
      </c>
      <c r="U750" t="s">
        <v>1188</v>
      </c>
      <c r="V750" t="s">
        <v>2405</v>
      </c>
      <c r="W750">
        <v>805</v>
      </c>
      <c r="X750" t="s">
        <v>636</v>
      </c>
      <c r="Y750" t="s">
        <v>2406</v>
      </c>
      <c r="Z750" t="s">
        <v>2407</v>
      </c>
      <c r="AA750">
        <v>2</v>
      </c>
      <c r="AB750" t="s">
        <v>41</v>
      </c>
      <c r="AC750" t="str">
        <f t="shared" si="121"/>
        <v>6GE</v>
      </c>
      <c r="AD750" s="3">
        <f t="shared" si="118"/>
        <v>750</v>
      </c>
      <c r="AE750" s="3" t="str">
        <f t="shared" si="117"/>
        <v>750 R</v>
      </c>
      <c r="AF750" t="str">
        <f>SUBSTITUTE(SUBSTITUTE(P750,"±",""),"%"," %")</f>
        <v>5 %</v>
      </c>
      <c r="AG750" t="str">
        <f t="shared" si="122"/>
        <v>9.7 V</v>
      </c>
      <c r="AI750" t="str">
        <f>SUBSTITUTE(LEFT(Q750,FIND("W,",Q750)),"W"," W @ 70 C")</f>
        <v>0.125 W @ 70 C</v>
      </c>
      <c r="AJ750" t="str">
        <f>SUBSTITUTE((SUBSTITUTE(T750,"ppm/°C","")),"/ "," to ")</f>
        <v>±200</v>
      </c>
      <c r="AK750" t="str">
        <f>LEFT(V750,FIND(" ",V750)-1)</f>
        <v>0805</v>
      </c>
      <c r="AL750" t="str">
        <f>SUBSTITUTE(SUBSTITUTE(U750,"°C ~ "," to +"),"°C"," C")</f>
        <v>-55 to +155 C</v>
      </c>
      <c r="AM750" s="2" t="str">
        <f t="shared" si="119"/>
        <v>751</v>
      </c>
      <c r="AN750" t="str">
        <f>IF(AC750="1GN","Grade 1","Grade 0")</f>
        <v>Grade 0</v>
      </c>
      <c r="AO750" s="2" t="str">
        <f t="shared" si="120"/>
        <v>750R</v>
      </c>
      <c r="AQ750" t="s">
        <v>5289</v>
      </c>
      <c r="AR750" t="str">
        <f t="shared" si="123"/>
        <v>ERJ6GEYJ751V</v>
      </c>
    </row>
    <row r="751" spans="1:44" x14ac:dyDescent="0.3">
      <c r="A751" t="s">
        <v>2684</v>
      </c>
      <c r="B751" t="s">
        <v>2399</v>
      </c>
      <c r="C751" t="s">
        <v>2685</v>
      </c>
      <c r="D751" t="s">
        <v>2686</v>
      </c>
      <c r="E751" t="s">
        <v>32</v>
      </c>
      <c r="F751" t="s">
        <v>32</v>
      </c>
      <c r="G751" t="s">
        <v>2687</v>
      </c>
      <c r="H751" s="1">
        <v>129353</v>
      </c>
      <c r="I751">
        <v>0.1</v>
      </c>
      <c r="J751">
        <v>0</v>
      </c>
      <c r="K751">
        <v>1</v>
      </c>
      <c r="L751" t="s">
        <v>34</v>
      </c>
      <c r="M751" t="s">
        <v>2403</v>
      </c>
      <c r="N751" t="s">
        <v>36</v>
      </c>
      <c r="O751" t="s">
        <v>331</v>
      </c>
      <c r="P751" t="s">
        <v>38</v>
      </c>
      <c r="Q751" t="s">
        <v>2404</v>
      </c>
      <c r="R751" t="s">
        <v>40</v>
      </c>
      <c r="S751" t="s">
        <v>634</v>
      </c>
      <c r="T751" t="s">
        <v>243</v>
      </c>
      <c r="U751" t="s">
        <v>1188</v>
      </c>
      <c r="V751" t="s">
        <v>2405</v>
      </c>
      <c r="W751">
        <v>805</v>
      </c>
      <c r="X751" t="s">
        <v>636</v>
      </c>
      <c r="Y751" t="s">
        <v>2406</v>
      </c>
      <c r="Z751" t="s">
        <v>2407</v>
      </c>
      <c r="AA751">
        <v>2</v>
      </c>
      <c r="AB751" t="s">
        <v>41</v>
      </c>
      <c r="AC751" t="str">
        <f t="shared" si="121"/>
        <v>6GE</v>
      </c>
      <c r="AD751" s="3">
        <f t="shared" si="118"/>
        <v>820</v>
      </c>
      <c r="AE751" s="3" t="str">
        <f t="shared" si="117"/>
        <v>820 R</v>
      </c>
      <c r="AF751" t="str">
        <f>SUBSTITUTE(SUBSTITUTE(P751,"±",""),"%"," %")</f>
        <v>5 %</v>
      </c>
      <c r="AG751" t="str">
        <f t="shared" si="122"/>
        <v>10.1 V</v>
      </c>
      <c r="AI751" t="str">
        <f>SUBSTITUTE(LEFT(Q751,FIND("W,",Q751)),"W"," W @ 70 C")</f>
        <v>0.125 W @ 70 C</v>
      </c>
      <c r="AJ751" t="str">
        <f>SUBSTITUTE((SUBSTITUTE(T751,"ppm/°C","")),"/ "," to ")</f>
        <v>±200</v>
      </c>
      <c r="AK751" t="str">
        <f>LEFT(V751,FIND(" ",V751)-1)</f>
        <v>0805</v>
      </c>
      <c r="AL751" t="str">
        <f>SUBSTITUTE(SUBSTITUTE(U751,"°C ~ "," to +"),"°C"," C")</f>
        <v>-55 to +155 C</v>
      </c>
      <c r="AM751" s="2" t="str">
        <f t="shared" si="119"/>
        <v>821</v>
      </c>
      <c r="AN751" t="str">
        <f>IF(AC751="1GN","Grade 1","Grade 0")</f>
        <v>Grade 0</v>
      </c>
      <c r="AO751" s="2" t="str">
        <f t="shared" si="120"/>
        <v>820R</v>
      </c>
      <c r="AQ751" t="s">
        <v>5289</v>
      </c>
      <c r="AR751" t="str">
        <f t="shared" si="123"/>
        <v>ERJ6GEYJ821V</v>
      </c>
    </row>
    <row r="752" spans="1:44" x14ac:dyDescent="0.3">
      <c r="A752" t="s">
        <v>2688</v>
      </c>
      <c r="B752" t="s">
        <v>2399</v>
      </c>
      <c r="C752" t="s">
        <v>2689</v>
      </c>
      <c r="D752" t="s">
        <v>2690</v>
      </c>
      <c r="E752" t="s">
        <v>32</v>
      </c>
      <c r="F752" t="s">
        <v>32</v>
      </c>
      <c r="G752" t="s">
        <v>2691</v>
      </c>
      <c r="H752" s="1">
        <v>3286</v>
      </c>
      <c r="I752">
        <v>0.1</v>
      </c>
      <c r="J752">
        <v>0</v>
      </c>
      <c r="K752">
        <v>1</v>
      </c>
      <c r="L752" t="s">
        <v>34</v>
      </c>
      <c r="M752" t="s">
        <v>2403</v>
      </c>
      <c r="N752" t="s">
        <v>36</v>
      </c>
      <c r="O752" t="s">
        <v>335</v>
      </c>
      <c r="P752" t="s">
        <v>38</v>
      </c>
      <c r="Q752" t="s">
        <v>2404</v>
      </c>
      <c r="R752" t="s">
        <v>40</v>
      </c>
      <c r="S752" t="s">
        <v>634</v>
      </c>
      <c r="T752" t="s">
        <v>243</v>
      </c>
      <c r="U752" t="s">
        <v>1188</v>
      </c>
      <c r="V752" t="s">
        <v>2405</v>
      </c>
      <c r="W752">
        <v>805</v>
      </c>
      <c r="X752" t="s">
        <v>636</v>
      </c>
      <c r="Y752" t="s">
        <v>2406</v>
      </c>
      <c r="Z752" t="s">
        <v>2407</v>
      </c>
      <c r="AA752">
        <v>2</v>
      </c>
      <c r="AB752" t="s">
        <v>41</v>
      </c>
      <c r="AC752" t="str">
        <f t="shared" si="121"/>
        <v>6GE</v>
      </c>
      <c r="AD752" s="3">
        <f t="shared" si="118"/>
        <v>910</v>
      </c>
      <c r="AE752" s="3" t="str">
        <f t="shared" si="117"/>
        <v>910 R</v>
      </c>
      <c r="AF752" t="str">
        <f>SUBSTITUTE(SUBSTITUTE(P752,"±",""),"%"," %")</f>
        <v>5 %</v>
      </c>
      <c r="AG752" t="str">
        <f t="shared" si="122"/>
        <v>10.7 V</v>
      </c>
      <c r="AI752" t="str">
        <f>SUBSTITUTE(LEFT(Q752,FIND("W,",Q752)),"W"," W @ 70 C")</f>
        <v>0.125 W @ 70 C</v>
      </c>
      <c r="AJ752" t="str">
        <f>SUBSTITUTE((SUBSTITUTE(T752,"ppm/°C","")),"/ "," to ")</f>
        <v>±200</v>
      </c>
      <c r="AK752" t="str">
        <f>LEFT(V752,FIND(" ",V752)-1)</f>
        <v>0805</v>
      </c>
      <c r="AL752" t="str">
        <f>SUBSTITUTE(SUBSTITUTE(U752,"°C ~ "," to +"),"°C"," C")</f>
        <v>-55 to +155 C</v>
      </c>
      <c r="AM752" s="2" t="str">
        <f t="shared" si="119"/>
        <v>911</v>
      </c>
      <c r="AN752" t="str">
        <f>IF(AC752="1GN","Grade 1","Grade 0")</f>
        <v>Grade 0</v>
      </c>
      <c r="AO752" s="2" t="str">
        <f t="shared" si="120"/>
        <v>910R</v>
      </c>
      <c r="AQ752" t="s">
        <v>5289</v>
      </c>
      <c r="AR752" t="str">
        <f t="shared" si="123"/>
        <v>ERJ6GEYJ911V</v>
      </c>
    </row>
    <row r="753" spans="1:44" x14ac:dyDescent="0.3">
      <c r="A753" t="s">
        <v>2692</v>
      </c>
      <c r="B753" t="s">
        <v>2399</v>
      </c>
      <c r="C753" t="s">
        <v>2693</v>
      </c>
      <c r="D753" t="s">
        <v>2694</v>
      </c>
      <c r="E753" t="s">
        <v>32</v>
      </c>
      <c r="F753" t="s">
        <v>32</v>
      </c>
      <c r="G753" t="s">
        <v>2695</v>
      </c>
      <c r="H753">
        <v>0</v>
      </c>
      <c r="I753">
        <v>0.1</v>
      </c>
      <c r="J753">
        <v>0</v>
      </c>
      <c r="K753">
        <v>1</v>
      </c>
      <c r="L753" t="s">
        <v>34</v>
      </c>
      <c r="M753" t="s">
        <v>2403</v>
      </c>
      <c r="N753" t="s">
        <v>36</v>
      </c>
      <c r="O753" t="s">
        <v>339</v>
      </c>
      <c r="P753" t="s">
        <v>38</v>
      </c>
      <c r="Q753" t="s">
        <v>2404</v>
      </c>
      <c r="R753" t="s">
        <v>40</v>
      </c>
      <c r="S753" t="s">
        <v>634</v>
      </c>
      <c r="T753" t="s">
        <v>243</v>
      </c>
      <c r="U753" t="s">
        <v>1188</v>
      </c>
      <c r="V753" t="s">
        <v>2405</v>
      </c>
      <c r="W753">
        <v>805</v>
      </c>
      <c r="X753" t="s">
        <v>636</v>
      </c>
      <c r="Y753" t="s">
        <v>2406</v>
      </c>
      <c r="Z753" t="s">
        <v>2407</v>
      </c>
      <c r="AA753">
        <v>2</v>
      </c>
      <c r="AB753" t="s">
        <v>41</v>
      </c>
      <c r="AC753" t="str">
        <f t="shared" si="121"/>
        <v>6GE</v>
      </c>
      <c r="AD753" s="3">
        <f t="shared" si="118"/>
        <v>1000</v>
      </c>
      <c r="AE753" s="3" t="str">
        <f t="shared" si="117"/>
        <v>1.00 K</v>
      </c>
      <c r="AF753" t="str">
        <f>SUBSTITUTE(SUBSTITUTE(P753,"±",""),"%"," %")</f>
        <v>5 %</v>
      </c>
      <c r="AG753" t="str">
        <f t="shared" si="122"/>
        <v>11.2 V</v>
      </c>
      <c r="AI753" t="str">
        <f>SUBSTITUTE(LEFT(Q753,FIND("W,",Q753)),"W"," W @ 70 C")</f>
        <v>0.125 W @ 70 C</v>
      </c>
      <c r="AJ753" t="str">
        <f>SUBSTITUTE((SUBSTITUTE(T753,"ppm/°C","")),"/ "," to ")</f>
        <v>±200</v>
      </c>
      <c r="AK753" t="str">
        <f>LEFT(V753,FIND(" ",V753)-1)</f>
        <v>0805</v>
      </c>
      <c r="AL753" t="str">
        <f>SUBSTITUTE(SUBSTITUTE(U753,"°C ~ "," to +"),"°C"," C")</f>
        <v>-55 to +155 C</v>
      </c>
      <c r="AM753" s="2" t="str">
        <f t="shared" si="119"/>
        <v>102</v>
      </c>
      <c r="AN753" t="str">
        <f>IF(AC753="1GN","Grade 1","Grade 0")</f>
        <v>Grade 0</v>
      </c>
      <c r="AO753" s="2" t="str">
        <f t="shared" si="120"/>
        <v>1001</v>
      </c>
      <c r="AQ753" t="s">
        <v>5289</v>
      </c>
      <c r="AR753" t="str">
        <f t="shared" si="123"/>
        <v>ERJ6GEYJ102V</v>
      </c>
    </row>
    <row r="754" spans="1:44" x14ac:dyDescent="0.3">
      <c r="A754" t="s">
        <v>2696</v>
      </c>
      <c r="B754" t="s">
        <v>2399</v>
      </c>
      <c r="C754" t="s">
        <v>2697</v>
      </c>
      <c r="D754" t="s">
        <v>2698</v>
      </c>
      <c r="E754" t="s">
        <v>32</v>
      </c>
      <c r="F754" t="s">
        <v>32</v>
      </c>
      <c r="G754" t="s">
        <v>2699</v>
      </c>
      <c r="H754" s="1">
        <v>39910</v>
      </c>
      <c r="I754">
        <v>0.1</v>
      </c>
      <c r="J754">
        <v>0</v>
      </c>
      <c r="K754">
        <v>1</v>
      </c>
      <c r="L754" t="s">
        <v>34</v>
      </c>
      <c r="M754" t="s">
        <v>2403</v>
      </c>
      <c r="N754" t="s">
        <v>36</v>
      </c>
      <c r="O754" t="s">
        <v>343</v>
      </c>
      <c r="P754" t="s">
        <v>38</v>
      </c>
      <c r="Q754" t="s">
        <v>2404</v>
      </c>
      <c r="R754" t="s">
        <v>40</v>
      </c>
      <c r="S754" t="s">
        <v>634</v>
      </c>
      <c r="T754" t="s">
        <v>243</v>
      </c>
      <c r="U754" t="s">
        <v>1188</v>
      </c>
      <c r="V754" t="s">
        <v>2405</v>
      </c>
      <c r="W754">
        <v>805</v>
      </c>
      <c r="X754" t="s">
        <v>636</v>
      </c>
      <c r="Y754" t="s">
        <v>2406</v>
      </c>
      <c r="Z754" t="s">
        <v>2407</v>
      </c>
      <c r="AA754">
        <v>2</v>
      </c>
      <c r="AB754" t="s">
        <v>41</v>
      </c>
      <c r="AC754" t="str">
        <f t="shared" si="121"/>
        <v>6GE</v>
      </c>
      <c r="AD754" s="3">
        <f t="shared" si="118"/>
        <v>1100</v>
      </c>
      <c r="AE754" s="3" t="str">
        <f t="shared" si="117"/>
        <v>1.10 K</v>
      </c>
      <c r="AF754" t="str">
        <f>SUBSTITUTE(SUBSTITUTE(P754,"±",""),"%"," %")</f>
        <v>5 %</v>
      </c>
      <c r="AG754" t="str">
        <f t="shared" si="122"/>
        <v>11.7 V</v>
      </c>
      <c r="AI754" t="str">
        <f>SUBSTITUTE(LEFT(Q754,FIND("W,",Q754)),"W"," W @ 70 C")</f>
        <v>0.125 W @ 70 C</v>
      </c>
      <c r="AJ754" t="str">
        <f>SUBSTITUTE((SUBSTITUTE(T754,"ppm/°C","")),"/ "," to ")</f>
        <v>±200</v>
      </c>
      <c r="AK754" t="str">
        <f>LEFT(V754,FIND(" ",V754)-1)</f>
        <v>0805</v>
      </c>
      <c r="AL754" t="str">
        <f>SUBSTITUTE(SUBSTITUTE(U754,"°C ~ "," to +"),"°C"," C")</f>
        <v>-55 to +155 C</v>
      </c>
      <c r="AM754" s="2" t="str">
        <f t="shared" si="119"/>
        <v>112</v>
      </c>
      <c r="AN754" t="str">
        <f>IF(AC754="1GN","Grade 1","Grade 0")</f>
        <v>Grade 0</v>
      </c>
      <c r="AO754" s="2" t="str">
        <f t="shared" si="120"/>
        <v>1101</v>
      </c>
      <c r="AQ754" t="s">
        <v>5289</v>
      </c>
      <c r="AR754" t="str">
        <f t="shared" si="123"/>
        <v>ERJ6GEYJ112V</v>
      </c>
    </row>
    <row r="755" spans="1:44" x14ac:dyDescent="0.3">
      <c r="A755" t="s">
        <v>2700</v>
      </c>
      <c r="B755" t="s">
        <v>2399</v>
      </c>
      <c r="C755" t="s">
        <v>2701</v>
      </c>
      <c r="D755" t="s">
        <v>2702</v>
      </c>
      <c r="E755" t="s">
        <v>32</v>
      </c>
      <c r="F755" t="s">
        <v>32</v>
      </c>
      <c r="G755" t="s">
        <v>2703</v>
      </c>
      <c r="H755">
        <v>0</v>
      </c>
      <c r="I755">
        <v>0.1</v>
      </c>
      <c r="J755">
        <v>0</v>
      </c>
      <c r="K755">
        <v>1</v>
      </c>
      <c r="L755" t="s">
        <v>34</v>
      </c>
      <c r="M755" t="s">
        <v>2403</v>
      </c>
      <c r="N755" t="s">
        <v>36</v>
      </c>
      <c r="O755" t="s">
        <v>347</v>
      </c>
      <c r="P755" t="s">
        <v>38</v>
      </c>
      <c r="Q755" t="s">
        <v>2404</v>
      </c>
      <c r="R755" t="s">
        <v>40</v>
      </c>
      <c r="S755" t="s">
        <v>634</v>
      </c>
      <c r="T755" t="s">
        <v>243</v>
      </c>
      <c r="U755" t="s">
        <v>1188</v>
      </c>
      <c r="V755" t="s">
        <v>2405</v>
      </c>
      <c r="W755">
        <v>805</v>
      </c>
      <c r="X755" t="s">
        <v>636</v>
      </c>
      <c r="Y755" t="s">
        <v>2406</v>
      </c>
      <c r="Z755" t="s">
        <v>2407</v>
      </c>
      <c r="AA755">
        <v>2</v>
      </c>
      <c r="AB755" t="s">
        <v>41</v>
      </c>
      <c r="AC755" t="str">
        <f t="shared" si="121"/>
        <v>6GE</v>
      </c>
      <c r="AD755" s="3">
        <f t="shared" si="118"/>
        <v>1200</v>
      </c>
      <c r="AE755" s="3" t="str">
        <f t="shared" si="117"/>
        <v>1.20 K</v>
      </c>
      <c r="AF755" t="str">
        <f>SUBSTITUTE(SUBSTITUTE(P755,"±",""),"%"," %")</f>
        <v>5 %</v>
      </c>
      <c r="AG755" t="str">
        <f t="shared" si="122"/>
        <v>12.2 V</v>
      </c>
      <c r="AI755" t="str">
        <f>SUBSTITUTE(LEFT(Q755,FIND("W,",Q755)),"W"," W @ 70 C")</f>
        <v>0.125 W @ 70 C</v>
      </c>
      <c r="AJ755" t="str">
        <f>SUBSTITUTE((SUBSTITUTE(T755,"ppm/°C","")),"/ "," to ")</f>
        <v>±200</v>
      </c>
      <c r="AK755" t="str">
        <f>LEFT(V755,FIND(" ",V755)-1)</f>
        <v>0805</v>
      </c>
      <c r="AL755" t="str">
        <f>SUBSTITUTE(SUBSTITUTE(U755,"°C ~ "," to +"),"°C"," C")</f>
        <v>-55 to +155 C</v>
      </c>
      <c r="AM755" s="2" t="str">
        <f t="shared" si="119"/>
        <v>122</v>
      </c>
      <c r="AN755" t="str">
        <f>IF(AC755="1GN","Grade 1","Grade 0")</f>
        <v>Grade 0</v>
      </c>
      <c r="AO755" s="2" t="str">
        <f t="shared" si="120"/>
        <v>1201</v>
      </c>
      <c r="AQ755" t="s">
        <v>5289</v>
      </c>
      <c r="AR755" t="str">
        <f t="shared" si="123"/>
        <v>ERJ6GEYJ122V</v>
      </c>
    </row>
    <row r="756" spans="1:44" x14ac:dyDescent="0.3">
      <c r="A756" t="s">
        <v>28</v>
      </c>
      <c r="B756" t="s">
        <v>2399</v>
      </c>
      <c r="C756" t="s">
        <v>2704</v>
      </c>
      <c r="D756" t="s">
        <v>2705</v>
      </c>
      <c r="E756" t="s">
        <v>32</v>
      </c>
      <c r="F756" t="s">
        <v>32</v>
      </c>
      <c r="G756" t="s">
        <v>2706</v>
      </c>
      <c r="H756">
        <v>276</v>
      </c>
      <c r="I756">
        <v>0.1</v>
      </c>
      <c r="J756">
        <v>0</v>
      </c>
      <c r="K756">
        <v>1</v>
      </c>
      <c r="L756" t="s">
        <v>34</v>
      </c>
      <c r="M756" t="s">
        <v>2403</v>
      </c>
      <c r="N756" t="s">
        <v>36</v>
      </c>
      <c r="O756" t="s">
        <v>351</v>
      </c>
      <c r="P756" t="s">
        <v>38</v>
      </c>
      <c r="Q756" t="s">
        <v>2404</v>
      </c>
      <c r="R756" t="s">
        <v>40</v>
      </c>
      <c r="S756" t="s">
        <v>634</v>
      </c>
      <c r="T756" t="s">
        <v>243</v>
      </c>
      <c r="U756" t="s">
        <v>1188</v>
      </c>
      <c r="V756" t="s">
        <v>2405</v>
      </c>
      <c r="W756">
        <v>805</v>
      </c>
      <c r="X756" t="s">
        <v>636</v>
      </c>
      <c r="Y756" t="s">
        <v>2406</v>
      </c>
      <c r="Z756" t="s">
        <v>2407</v>
      </c>
      <c r="AA756">
        <v>2</v>
      </c>
      <c r="AB756" t="s">
        <v>41</v>
      </c>
      <c r="AC756" t="str">
        <f t="shared" si="121"/>
        <v>6GE</v>
      </c>
      <c r="AD756" s="3">
        <f t="shared" si="118"/>
        <v>1300</v>
      </c>
      <c r="AE756" s="3" t="str">
        <f t="shared" si="117"/>
        <v>1.30 K</v>
      </c>
      <c r="AF756" t="str">
        <f>SUBSTITUTE(SUBSTITUTE(P756,"±",""),"%"," %")</f>
        <v>5 %</v>
      </c>
      <c r="AG756" t="str">
        <f t="shared" si="122"/>
        <v>12.7 V</v>
      </c>
      <c r="AI756" t="str">
        <f>SUBSTITUTE(LEFT(Q756,FIND("W,",Q756)),"W"," W @ 70 C")</f>
        <v>0.125 W @ 70 C</v>
      </c>
      <c r="AJ756" t="str">
        <f>SUBSTITUTE((SUBSTITUTE(T756,"ppm/°C","")),"/ "," to ")</f>
        <v>±200</v>
      </c>
      <c r="AK756" t="str">
        <f>LEFT(V756,FIND(" ",V756)-1)</f>
        <v>0805</v>
      </c>
      <c r="AL756" t="str">
        <f>SUBSTITUTE(SUBSTITUTE(U756,"°C ~ "," to +"),"°C"," C")</f>
        <v>-55 to +155 C</v>
      </c>
      <c r="AM756" s="2" t="str">
        <f t="shared" si="119"/>
        <v>132</v>
      </c>
      <c r="AN756" t="str">
        <f>IF(AC756="1GN","Grade 1","Grade 0")</f>
        <v>Grade 0</v>
      </c>
      <c r="AO756" s="2" t="str">
        <f t="shared" si="120"/>
        <v>1301</v>
      </c>
      <c r="AQ756" t="s">
        <v>5289</v>
      </c>
      <c r="AR756" t="str">
        <f t="shared" si="123"/>
        <v>ERJ6GEYJ132V</v>
      </c>
    </row>
    <row r="757" spans="1:44" x14ac:dyDescent="0.3">
      <c r="A757" t="s">
        <v>2707</v>
      </c>
      <c r="B757" t="s">
        <v>2399</v>
      </c>
      <c r="C757" t="s">
        <v>2708</v>
      </c>
      <c r="D757" t="s">
        <v>2709</v>
      </c>
      <c r="E757" t="s">
        <v>32</v>
      </c>
      <c r="F757" t="s">
        <v>32</v>
      </c>
      <c r="G757" t="s">
        <v>2710</v>
      </c>
      <c r="H757">
        <v>24</v>
      </c>
      <c r="I757">
        <v>0.1</v>
      </c>
      <c r="J757">
        <v>0</v>
      </c>
      <c r="K757">
        <v>1</v>
      </c>
      <c r="L757" t="s">
        <v>34</v>
      </c>
      <c r="M757" t="s">
        <v>2403</v>
      </c>
      <c r="N757" t="s">
        <v>36</v>
      </c>
      <c r="O757" t="s">
        <v>355</v>
      </c>
      <c r="P757" t="s">
        <v>38</v>
      </c>
      <c r="Q757" t="s">
        <v>2404</v>
      </c>
      <c r="R757" t="s">
        <v>40</v>
      </c>
      <c r="S757" t="s">
        <v>634</v>
      </c>
      <c r="T757" t="s">
        <v>243</v>
      </c>
      <c r="U757" t="s">
        <v>1188</v>
      </c>
      <c r="V757" t="s">
        <v>2405</v>
      </c>
      <c r="W757">
        <v>805</v>
      </c>
      <c r="X757" t="s">
        <v>636</v>
      </c>
      <c r="Y757" t="s">
        <v>2406</v>
      </c>
      <c r="Z757" t="s">
        <v>2407</v>
      </c>
      <c r="AA757">
        <v>2</v>
      </c>
      <c r="AB757" t="s">
        <v>41</v>
      </c>
      <c r="AC757" t="str">
        <f t="shared" si="121"/>
        <v>6GE</v>
      </c>
      <c r="AD757" s="3">
        <f t="shared" si="118"/>
        <v>1500</v>
      </c>
      <c r="AE757" s="3" t="str">
        <f t="shared" si="117"/>
        <v>1.50 K</v>
      </c>
      <c r="AF757" t="str">
        <f>SUBSTITUTE(SUBSTITUTE(P757,"±",""),"%"," %")</f>
        <v>5 %</v>
      </c>
      <c r="AG757" t="str">
        <f t="shared" si="122"/>
        <v>13.7 V</v>
      </c>
      <c r="AI757" t="str">
        <f>SUBSTITUTE(LEFT(Q757,FIND("W,",Q757)),"W"," W @ 70 C")</f>
        <v>0.125 W @ 70 C</v>
      </c>
      <c r="AJ757" t="str">
        <f>SUBSTITUTE((SUBSTITUTE(T757,"ppm/°C","")),"/ "," to ")</f>
        <v>±200</v>
      </c>
      <c r="AK757" t="str">
        <f>LEFT(V757,FIND(" ",V757)-1)</f>
        <v>0805</v>
      </c>
      <c r="AL757" t="str">
        <f>SUBSTITUTE(SUBSTITUTE(U757,"°C ~ "," to +"),"°C"," C")</f>
        <v>-55 to +155 C</v>
      </c>
      <c r="AM757" s="2" t="str">
        <f t="shared" si="119"/>
        <v>152</v>
      </c>
      <c r="AN757" t="str">
        <f>IF(AC757="1GN","Grade 1","Grade 0")</f>
        <v>Grade 0</v>
      </c>
      <c r="AO757" s="2" t="str">
        <f t="shared" si="120"/>
        <v>1501</v>
      </c>
      <c r="AQ757" t="s">
        <v>5289</v>
      </c>
      <c r="AR757" t="str">
        <f t="shared" si="123"/>
        <v>ERJ6GEYJ152V</v>
      </c>
    </row>
    <row r="758" spans="1:44" x14ac:dyDescent="0.3">
      <c r="A758" t="s">
        <v>2711</v>
      </c>
      <c r="B758" t="s">
        <v>2399</v>
      </c>
      <c r="C758" t="s">
        <v>2712</v>
      </c>
      <c r="D758" t="s">
        <v>2713</v>
      </c>
      <c r="E758" t="s">
        <v>32</v>
      </c>
      <c r="F758" t="s">
        <v>32</v>
      </c>
      <c r="G758" t="s">
        <v>2714</v>
      </c>
      <c r="H758" s="1">
        <v>1015</v>
      </c>
      <c r="I758">
        <v>0.1</v>
      </c>
      <c r="J758">
        <v>0</v>
      </c>
      <c r="K758">
        <v>1</v>
      </c>
      <c r="L758" t="s">
        <v>34</v>
      </c>
      <c r="M758" t="s">
        <v>2403</v>
      </c>
      <c r="N758" t="s">
        <v>36</v>
      </c>
      <c r="O758" t="s">
        <v>359</v>
      </c>
      <c r="P758" t="s">
        <v>38</v>
      </c>
      <c r="Q758" t="s">
        <v>2404</v>
      </c>
      <c r="R758" t="s">
        <v>40</v>
      </c>
      <c r="S758" t="s">
        <v>634</v>
      </c>
      <c r="T758" t="s">
        <v>243</v>
      </c>
      <c r="U758" t="s">
        <v>1188</v>
      </c>
      <c r="V758" t="s">
        <v>2405</v>
      </c>
      <c r="W758">
        <v>805</v>
      </c>
      <c r="X758" t="s">
        <v>636</v>
      </c>
      <c r="Y758" t="s">
        <v>2406</v>
      </c>
      <c r="Z758" t="s">
        <v>2407</v>
      </c>
      <c r="AA758">
        <v>2</v>
      </c>
      <c r="AB758" t="s">
        <v>41</v>
      </c>
      <c r="AC758" t="str">
        <f t="shared" si="121"/>
        <v>6GE</v>
      </c>
      <c r="AD758" s="3">
        <f t="shared" si="118"/>
        <v>1600</v>
      </c>
      <c r="AE758" s="3" t="str">
        <f t="shared" si="117"/>
        <v>1.60 K</v>
      </c>
      <c r="AF758" t="str">
        <f>SUBSTITUTE(SUBSTITUTE(P758,"±",""),"%"," %")</f>
        <v>5 %</v>
      </c>
      <c r="AG758" t="str">
        <f t="shared" si="122"/>
        <v>14.1 V</v>
      </c>
      <c r="AI758" t="str">
        <f>SUBSTITUTE(LEFT(Q758,FIND("W,",Q758)),"W"," W @ 70 C")</f>
        <v>0.125 W @ 70 C</v>
      </c>
      <c r="AJ758" t="str">
        <f>SUBSTITUTE((SUBSTITUTE(T758,"ppm/°C","")),"/ "," to ")</f>
        <v>±200</v>
      </c>
      <c r="AK758" t="str">
        <f>LEFT(V758,FIND(" ",V758)-1)</f>
        <v>0805</v>
      </c>
      <c r="AL758" t="str">
        <f>SUBSTITUTE(SUBSTITUTE(U758,"°C ~ "," to +"),"°C"," C")</f>
        <v>-55 to +155 C</v>
      </c>
      <c r="AM758" s="2" t="str">
        <f t="shared" si="119"/>
        <v>162</v>
      </c>
      <c r="AN758" t="str">
        <f>IF(AC758="1GN","Grade 1","Grade 0")</f>
        <v>Grade 0</v>
      </c>
      <c r="AO758" s="2" t="str">
        <f t="shared" si="120"/>
        <v>1601</v>
      </c>
      <c r="AQ758" t="s">
        <v>5289</v>
      </c>
      <c r="AR758" t="str">
        <f t="shared" si="123"/>
        <v>ERJ6GEYJ162V</v>
      </c>
    </row>
    <row r="759" spans="1:44" x14ac:dyDescent="0.3">
      <c r="A759" t="s">
        <v>2715</v>
      </c>
      <c r="B759" t="s">
        <v>2399</v>
      </c>
      <c r="C759" t="s">
        <v>2716</v>
      </c>
      <c r="D759" t="s">
        <v>2717</v>
      </c>
      <c r="E759" t="s">
        <v>32</v>
      </c>
      <c r="F759" t="s">
        <v>32</v>
      </c>
      <c r="G759" t="s">
        <v>2718</v>
      </c>
      <c r="H759" s="1">
        <v>215745</v>
      </c>
      <c r="I759">
        <v>0.1</v>
      </c>
      <c r="J759">
        <v>0</v>
      </c>
      <c r="K759">
        <v>1</v>
      </c>
      <c r="L759" t="s">
        <v>34</v>
      </c>
      <c r="M759" t="s">
        <v>2403</v>
      </c>
      <c r="N759" t="s">
        <v>36</v>
      </c>
      <c r="O759" t="s">
        <v>363</v>
      </c>
      <c r="P759" t="s">
        <v>38</v>
      </c>
      <c r="Q759" t="s">
        <v>2404</v>
      </c>
      <c r="R759" t="s">
        <v>40</v>
      </c>
      <c r="S759" t="s">
        <v>634</v>
      </c>
      <c r="T759" t="s">
        <v>243</v>
      </c>
      <c r="U759" t="s">
        <v>1188</v>
      </c>
      <c r="V759" t="s">
        <v>2405</v>
      </c>
      <c r="W759">
        <v>805</v>
      </c>
      <c r="X759" t="s">
        <v>636</v>
      </c>
      <c r="Y759" t="s">
        <v>2406</v>
      </c>
      <c r="Z759" t="s">
        <v>2407</v>
      </c>
      <c r="AA759">
        <v>2</v>
      </c>
      <c r="AB759" t="s">
        <v>41</v>
      </c>
      <c r="AC759" t="str">
        <f t="shared" si="121"/>
        <v>6GE</v>
      </c>
      <c r="AD759" s="3">
        <f t="shared" si="118"/>
        <v>1800</v>
      </c>
      <c r="AE759" s="3" t="str">
        <f t="shared" si="117"/>
        <v>1.80 K</v>
      </c>
      <c r="AF759" t="str">
        <f>SUBSTITUTE(SUBSTITUTE(P759,"±",""),"%"," %")</f>
        <v>5 %</v>
      </c>
      <c r="AG759" t="str">
        <f t="shared" si="122"/>
        <v>15 V</v>
      </c>
      <c r="AI759" t="str">
        <f>SUBSTITUTE(LEFT(Q759,FIND("W,",Q759)),"W"," W @ 70 C")</f>
        <v>0.125 W @ 70 C</v>
      </c>
      <c r="AJ759" t="str">
        <f>SUBSTITUTE((SUBSTITUTE(T759,"ppm/°C","")),"/ "," to ")</f>
        <v>±200</v>
      </c>
      <c r="AK759" t="str">
        <f>LEFT(V759,FIND(" ",V759)-1)</f>
        <v>0805</v>
      </c>
      <c r="AL759" t="str">
        <f>SUBSTITUTE(SUBSTITUTE(U759,"°C ~ "," to +"),"°C"," C")</f>
        <v>-55 to +155 C</v>
      </c>
      <c r="AM759" s="2" t="str">
        <f t="shared" si="119"/>
        <v>182</v>
      </c>
      <c r="AN759" t="str">
        <f>IF(AC759="1GN","Grade 1","Grade 0")</f>
        <v>Grade 0</v>
      </c>
      <c r="AO759" s="2" t="str">
        <f t="shared" si="120"/>
        <v>1801</v>
      </c>
      <c r="AQ759" t="s">
        <v>5289</v>
      </c>
      <c r="AR759" t="str">
        <f t="shared" si="123"/>
        <v>ERJ6GEYJ182V</v>
      </c>
    </row>
    <row r="760" spans="1:44" x14ac:dyDescent="0.3">
      <c r="A760" t="s">
        <v>2719</v>
      </c>
      <c r="B760" t="s">
        <v>2399</v>
      </c>
      <c r="C760" t="s">
        <v>2720</v>
      </c>
      <c r="D760" t="s">
        <v>2721</v>
      </c>
      <c r="E760" t="s">
        <v>32</v>
      </c>
      <c r="F760" t="s">
        <v>32</v>
      </c>
      <c r="G760" t="s">
        <v>2722</v>
      </c>
      <c r="H760" s="1">
        <v>111630</v>
      </c>
      <c r="I760">
        <v>0.1</v>
      </c>
      <c r="J760">
        <v>0</v>
      </c>
      <c r="K760">
        <v>1</v>
      </c>
      <c r="L760" t="s">
        <v>34</v>
      </c>
      <c r="M760" t="s">
        <v>2403</v>
      </c>
      <c r="N760" t="s">
        <v>36</v>
      </c>
      <c r="O760" t="s">
        <v>367</v>
      </c>
      <c r="P760" t="s">
        <v>38</v>
      </c>
      <c r="Q760" t="s">
        <v>2404</v>
      </c>
      <c r="R760" t="s">
        <v>40</v>
      </c>
      <c r="S760" t="s">
        <v>634</v>
      </c>
      <c r="T760" t="s">
        <v>243</v>
      </c>
      <c r="U760" t="s">
        <v>1188</v>
      </c>
      <c r="V760" t="s">
        <v>2405</v>
      </c>
      <c r="W760">
        <v>805</v>
      </c>
      <c r="X760" t="s">
        <v>636</v>
      </c>
      <c r="Y760" t="s">
        <v>2406</v>
      </c>
      <c r="Z760" t="s">
        <v>2407</v>
      </c>
      <c r="AA760">
        <v>2</v>
      </c>
      <c r="AB760" t="s">
        <v>41</v>
      </c>
      <c r="AC760" t="str">
        <f t="shared" si="121"/>
        <v>6GE</v>
      </c>
      <c r="AD760" s="3">
        <f t="shared" si="118"/>
        <v>2000</v>
      </c>
      <c r="AE760" s="3" t="str">
        <f t="shared" si="117"/>
        <v>2.00 K</v>
      </c>
      <c r="AF760" t="str">
        <f>SUBSTITUTE(SUBSTITUTE(P760,"±",""),"%"," %")</f>
        <v>5 %</v>
      </c>
      <c r="AG760" t="str">
        <f t="shared" si="122"/>
        <v>15.8 V</v>
      </c>
      <c r="AI760" t="str">
        <f>SUBSTITUTE(LEFT(Q760,FIND("W,",Q760)),"W"," W @ 70 C")</f>
        <v>0.125 W @ 70 C</v>
      </c>
      <c r="AJ760" t="str">
        <f>SUBSTITUTE((SUBSTITUTE(T760,"ppm/°C","")),"/ "," to ")</f>
        <v>±200</v>
      </c>
      <c r="AK760" t="str">
        <f>LEFT(V760,FIND(" ",V760)-1)</f>
        <v>0805</v>
      </c>
      <c r="AL760" t="str">
        <f>SUBSTITUTE(SUBSTITUTE(U760,"°C ~ "," to +"),"°C"," C")</f>
        <v>-55 to +155 C</v>
      </c>
      <c r="AM760" s="2" t="str">
        <f t="shared" si="119"/>
        <v>202</v>
      </c>
      <c r="AN760" t="str">
        <f>IF(AC760="1GN","Grade 1","Grade 0")</f>
        <v>Grade 0</v>
      </c>
      <c r="AO760" s="2" t="str">
        <f t="shared" si="120"/>
        <v>2001</v>
      </c>
      <c r="AQ760" t="s">
        <v>5289</v>
      </c>
      <c r="AR760" t="str">
        <f t="shared" si="123"/>
        <v>ERJ6GEYJ202V</v>
      </c>
    </row>
    <row r="761" spans="1:44" x14ac:dyDescent="0.3">
      <c r="A761" t="s">
        <v>2723</v>
      </c>
      <c r="B761" t="s">
        <v>2399</v>
      </c>
      <c r="C761" t="s">
        <v>2724</v>
      </c>
      <c r="D761" t="s">
        <v>2725</v>
      </c>
      <c r="E761" t="s">
        <v>32</v>
      </c>
      <c r="F761" t="s">
        <v>32</v>
      </c>
      <c r="G761" t="s">
        <v>2726</v>
      </c>
      <c r="H761">
        <v>0</v>
      </c>
      <c r="I761">
        <v>0.1</v>
      </c>
      <c r="J761">
        <v>0</v>
      </c>
      <c r="K761">
        <v>1</v>
      </c>
      <c r="L761" t="s">
        <v>34</v>
      </c>
      <c r="M761" t="s">
        <v>2403</v>
      </c>
      <c r="N761" t="s">
        <v>36</v>
      </c>
      <c r="O761" t="s">
        <v>371</v>
      </c>
      <c r="P761" t="s">
        <v>38</v>
      </c>
      <c r="Q761" t="s">
        <v>2404</v>
      </c>
      <c r="R761" t="s">
        <v>40</v>
      </c>
      <c r="S761" t="s">
        <v>634</v>
      </c>
      <c r="T761" t="s">
        <v>243</v>
      </c>
      <c r="U761" t="s">
        <v>1188</v>
      </c>
      <c r="V761" t="s">
        <v>2405</v>
      </c>
      <c r="W761">
        <v>805</v>
      </c>
      <c r="X761" t="s">
        <v>636</v>
      </c>
      <c r="Y761" t="s">
        <v>2406</v>
      </c>
      <c r="Z761" t="s">
        <v>2407</v>
      </c>
      <c r="AA761">
        <v>2</v>
      </c>
      <c r="AB761" t="s">
        <v>41</v>
      </c>
      <c r="AC761" t="str">
        <f t="shared" si="121"/>
        <v>6GE</v>
      </c>
      <c r="AD761" s="3">
        <f t="shared" si="118"/>
        <v>2200</v>
      </c>
      <c r="AE761" s="3" t="str">
        <f t="shared" si="117"/>
        <v>2.20 K</v>
      </c>
      <c r="AF761" t="str">
        <f>SUBSTITUTE(SUBSTITUTE(P761,"±",""),"%"," %")</f>
        <v>5 %</v>
      </c>
      <c r="AG761" t="str">
        <f t="shared" si="122"/>
        <v>16.6 V</v>
      </c>
      <c r="AI761" t="str">
        <f>SUBSTITUTE(LEFT(Q761,FIND("W,",Q761)),"W"," W @ 70 C")</f>
        <v>0.125 W @ 70 C</v>
      </c>
      <c r="AJ761" t="str">
        <f>SUBSTITUTE((SUBSTITUTE(T761,"ppm/°C","")),"/ "," to ")</f>
        <v>±200</v>
      </c>
      <c r="AK761" t="str">
        <f>LEFT(V761,FIND(" ",V761)-1)</f>
        <v>0805</v>
      </c>
      <c r="AL761" t="str">
        <f>SUBSTITUTE(SUBSTITUTE(U761,"°C ~ "," to +"),"°C"," C")</f>
        <v>-55 to +155 C</v>
      </c>
      <c r="AM761" s="2" t="str">
        <f t="shared" si="119"/>
        <v>222</v>
      </c>
      <c r="AN761" t="str">
        <f>IF(AC761="1GN","Grade 1","Grade 0")</f>
        <v>Grade 0</v>
      </c>
      <c r="AO761" s="2" t="str">
        <f t="shared" si="120"/>
        <v>2201</v>
      </c>
      <c r="AQ761" t="s">
        <v>5289</v>
      </c>
      <c r="AR761" t="str">
        <f t="shared" si="123"/>
        <v>ERJ6GEYJ222V</v>
      </c>
    </row>
    <row r="762" spans="1:44" x14ac:dyDescent="0.3">
      <c r="A762" t="s">
        <v>2727</v>
      </c>
      <c r="B762" t="s">
        <v>2399</v>
      </c>
      <c r="C762" t="s">
        <v>2728</v>
      </c>
      <c r="D762" t="s">
        <v>2729</v>
      </c>
      <c r="E762" t="s">
        <v>32</v>
      </c>
      <c r="F762" t="s">
        <v>32</v>
      </c>
      <c r="G762" t="s">
        <v>2730</v>
      </c>
      <c r="H762" s="1">
        <v>212234</v>
      </c>
      <c r="I762">
        <v>0.1</v>
      </c>
      <c r="J762">
        <v>0</v>
      </c>
      <c r="K762">
        <v>1</v>
      </c>
      <c r="L762" t="s">
        <v>34</v>
      </c>
      <c r="M762" t="s">
        <v>2403</v>
      </c>
      <c r="N762" t="s">
        <v>36</v>
      </c>
      <c r="O762" t="s">
        <v>375</v>
      </c>
      <c r="P762" t="s">
        <v>38</v>
      </c>
      <c r="Q762" t="s">
        <v>2404</v>
      </c>
      <c r="R762" t="s">
        <v>40</v>
      </c>
      <c r="S762" t="s">
        <v>634</v>
      </c>
      <c r="T762" t="s">
        <v>243</v>
      </c>
      <c r="U762" t="s">
        <v>1188</v>
      </c>
      <c r="V762" t="s">
        <v>2405</v>
      </c>
      <c r="W762">
        <v>805</v>
      </c>
      <c r="X762" t="s">
        <v>636</v>
      </c>
      <c r="Y762" t="s">
        <v>2406</v>
      </c>
      <c r="Z762" t="s">
        <v>2407</v>
      </c>
      <c r="AA762">
        <v>2</v>
      </c>
      <c r="AB762" t="s">
        <v>41</v>
      </c>
      <c r="AC762" t="str">
        <f t="shared" si="121"/>
        <v>6GE</v>
      </c>
      <c r="AD762" s="3">
        <f t="shared" si="118"/>
        <v>2400</v>
      </c>
      <c r="AE762" s="3" t="str">
        <f t="shared" si="117"/>
        <v>2.40 K</v>
      </c>
      <c r="AF762" t="str">
        <f>SUBSTITUTE(SUBSTITUTE(P762,"±",""),"%"," %")</f>
        <v>5 %</v>
      </c>
      <c r="AG762" t="str">
        <f t="shared" si="122"/>
        <v>17.3 V</v>
      </c>
      <c r="AI762" t="str">
        <f>SUBSTITUTE(LEFT(Q762,FIND("W,",Q762)),"W"," W @ 70 C")</f>
        <v>0.125 W @ 70 C</v>
      </c>
      <c r="AJ762" t="str">
        <f>SUBSTITUTE((SUBSTITUTE(T762,"ppm/°C","")),"/ "," to ")</f>
        <v>±200</v>
      </c>
      <c r="AK762" t="str">
        <f>LEFT(V762,FIND(" ",V762)-1)</f>
        <v>0805</v>
      </c>
      <c r="AL762" t="str">
        <f>SUBSTITUTE(SUBSTITUTE(U762,"°C ~ "," to +"),"°C"," C")</f>
        <v>-55 to +155 C</v>
      </c>
      <c r="AM762" s="2" t="str">
        <f t="shared" si="119"/>
        <v>242</v>
      </c>
      <c r="AN762" t="str">
        <f>IF(AC762="1GN","Grade 1","Grade 0")</f>
        <v>Grade 0</v>
      </c>
      <c r="AO762" s="2" t="str">
        <f t="shared" si="120"/>
        <v>2401</v>
      </c>
      <c r="AQ762" t="s">
        <v>5289</v>
      </c>
      <c r="AR762" t="str">
        <f t="shared" si="123"/>
        <v>ERJ6GEYJ242V</v>
      </c>
    </row>
    <row r="763" spans="1:44" x14ac:dyDescent="0.3">
      <c r="A763" t="s">
        <v>2731</v>
      </c>
      <c r="B763" t="s">
        <v>2399</v>
      </c>
      <c r="C763" t="s">
        <v>2732</v>
      </c>
      <c r="D763" t="s">
        <v>2733</v>
      </c>
      <c r="E763" t="s">
        <v>32</v>
      </c>
      <c r="F763" t="s">
        <v>32</v>
      </c>
      <c r="G763" t="s">
        <v>2734</v>
      </c>
      <c r="H763">
        <v>0</v>
      </c>
      <c r="I763">
        <v>0.1</v>
      </c>
      <c r="J763">
        <v>0</v>
      </c>
      <c r="K763">
        <v>1</v>
      </c>
      <c r="L763" t="s">
        <v>34</v>
      </c>
      <c r="M763" t="s">
        <v>2403</v>
      </c>
      <c r="N763" t="s">
        <v>36</v>
      </c>
      <c r="O763" t="s">
        <v>379</v>
      </c>
      <c r="P763" t="s">
        <v>38</v>
      </c>
      <c r="Q763" t="s">
        <v>2404</v>
      </c>
      <c r="R763" t="s">
        <v>40</v>
      </c>
      <c r="S763" t="s">
        <v>634</v>
      </c>
      <c r="T763" t="s">
        <v>243</v>
      </c>
      <c r="U763" t="s">
        <v>1188</v>
      </c>
      <c r="V763" t="s">
        <v>2405</v>
      </c>
      <c r="W763">
        <v>805</v>
      </c>
      <c r="X763" t="s">
        <v>636</v>
      </c>
      <c r="Y763" t="s">
        <v>2406</v>
      </c>
      <c r="Z763" t="s">
        <v>2407</v>
      </c>
      <c r="AA763">
        <v>2</v>
      </c>
      <c r="AB763" t="s">
        <v>41</v>
      </c>
      <c r="AC763" t="str">
        <f t="shared" si="121"/>
        <v>6GE</v>
      </c>
      <c r="AD763" s="3">
        <f t="shared" si="118"/>
        <v>2700</v>
      </c>
      <c r="AE763" s="3" t="str">
        <f t="shared" si="117"/>
        <v>2.70 K</v>
      </c>
      <c r="AF763" t="str">
        <f>SUBSTITUTE(SUBSTITUTE(P763,"±",""),"%"," %")</f>
        <v>5 %</v>
      </c>
      <c r="AG763" t="str">
        <f t="shared" si="122"/>
        <v>18.4 V</v>
      </c>
      <c r="AI763" t="str">
        <f>SUBSTITUTE(LEFT(Q763,FIND("W,",Q763)),"W"," W @ 70 C")</f>
        <v>0.125 W @ 70 C</v>
      </c>
      <c r="AJ763" t="str">
        <f>SUBSTITUTE((SUBSTITUTE(T763,"ppm/°C","")),"/ "," to ")</f>
        <v>±200</v>
      </c>
      <c r="AK763" t="str">
        <f>LEFT(V763,FIND(" ",V763)-1)</f>
        <v>0805</v>
      </c>
      <c r="AL763" t="str">
        <f>SUBSTITUTE(SUBSTITUTE(U763,"°C ~ "," to +"),"°C"," C")</f>
        <v>-55 to +155 C</v>
      </c>
      <c r="AM763" s="2" t="str">
        <f t="shared" si="119"/>
        <v>272</v>
      </c>
      <c r="AN763" t="str">
        <f>IF(AC763="1GN","Grade 1","Grade 0")</f>
        <v>Grade 0</v>
      </c>
      <c r="AO763" s="2" t="str">
        <f t="shared" si="120"/>
        <v>2701</v>
      </c>
      <c r="AQ763" t="s">
        <v>5289</v>
      </c>
      <c r="AR763" t="str">
        <f t="shared" si="123"/>
        <v>ERJ6GEYJ272V</v>
      </c>
    </row>
    <row r="764" spans="1:44" x14ac:dyDescent="0.3">
      <c r="A764" t="s">
        <v>2735</v>
      </c>
      <c r="B764" t="s">
        <v>2399</v>
      </c>
      <c r="C764" t="s">
        <v>2736</v>
      </c>
      <c r="D764" t="s">
        <v>2737</v>
      </c>
      <c r="E764" t="s">
        <v>32</v>
      </c>
      <c r="F764" t="s">
        <v>32</v>
      </c>
      <c r="G764" t="s">
        <v>2738</v>
      </c>
      <c r="H764" s="1">
        <v>121328</v>
      </c>
      <c r="I764">
        <v>0.1</v>
      </c>
      <c r="J764">
        <v>0</v>
      </c>
      <c r="K764">
        <v>1</v>
      </c>
      <c r="L764" t="s">
        <v>34</v>
      </c>
      <c r="M764" t="s">
        <v>2403</v>
      </c>
      <c r="N764" t="s">
        <v>36</v>
      </c>
      <c r="O764" t="s">
        <v>383</v>
      </c>
      <c r="P764" t="s">
        <v>38</v>
      </c>
      <c r="Q764" t="s">
        <v>2404</v>
      </c>
      <c r="R764" t="s">
        <v>40</v>
      </c>
      <c r="S764" t="s">
        <v>634</v>
      </c>
      <c r="T764" t="s">
        <v>243</v>
      </c>
      <c r="U764" t="s">
        <v>1188</v>
      </c>
      <c r="V764" t="s">
        <v>2405</v>
      </c>
      <c r="W764">
        <v>805</v>
      </c>
      <c r="X764" t="s">
        <v>636</v>
      </c>
      <c r="Y764" t="s">
        <v>2406</v>
      </c>
      <c r="Z764" t="s">
        <v>2407</v>
      </c>
      <c r="AA764">
        <v>2</v>
      </c>
      <c r="AB764" t="s">
        <v>41</v>
      </c>
      <c r="AC764" t="str">
        <f t="shared" si="121"/>
        <v>6GE</v>
      </c>
      <c r="AD764" s="3">
        <f t="shared" si="118"/>
        <v>3000</v>
      </c>
      <c r="AE764" s="3" t="str">
        <f t="shared" si="117"/>
        <v>3.00 K</v>
      </c>
      <c r="AF764" t="str">
        <f>SUBSTITUTE(SUBSTITUTE(P764,"±",""),"%"," %")</f>
        <v>5 %</v>
      </c>
      <c r="AG764" t="str">
        <f t="shared" si="122"/>
        <v>19.4 V</v>
      </c>
      <c r="AI764" t="str">
        <f>SUBSTITUTE(LEFT(Q764,FIND("W,",Q764)),"W"," W @ 70 C")</f>
        <v>0.125 W @ 70 C</v>
      </c>
      <c r="AJ764" t="str">
        <f>SUBSTITUTE((SUBSTITUTE(T764,"ppm/°C","")),"/ "," to ")</f>
        <v>±200</v>
      </c>
      <c r="AK764" t="str">
        <f>LEFT(V764,FIND(" ",V764)-1)</f>
        <v>0805</v>
      </c>
      <c r="AL764" t="str">
        <f>SUBSTITUTE(SUBSTITUTE(U764,"°C ~ "," to +"),"°C"," C")</f>
        <v>-55 to +155 C</v>
      </c>
      <c r="AM764" s="2" t="str">
        <f t="shared" si="119"/>
        <v>302</v>
      </c>
      <c r="AN764" t="str">
        <f>IF(AC764="1GN","Grade 1","Grade 0")</f>
        <v>Grade 0</v>
      </c>
      <c r="AO764" s="2" t="str">
        <f t="shared" si="120"/>
        <v>3001</v>
      </c>
      <c r="AQ764" t="s">
        <v>5289</v>
      </c>
      <c r="AR764" t="str">
        <f t="shared" si="123"/>
        <v>ERJ6GEYJ302V</v>
      </c>
    </row>
    <row r="765" spans="1:44" x14ac:dyDescent="0.3">
      <c r="A765" t="s">
        <v>2739</v>
      </c>
      <c r="B765" t="s">
        <v>2399</v>
      </c>
      <c r="C765" t="s">
        <v>2740</v>
      </c>
      <c r="D765" t="s">
        <v>2741</v>
      </c>
      <c r="E765" t="s">
        <v>32</v>
      </c>
      <c r="F765" t="s">
        <v>32</v>
      </c>
      <c r="G765" t="s">
        <v>2742</v>
      </c>
      <c r="H765">
        <v>0</v>
      </c>
      <c r="I765">
        <v>0.1</v>
      </c>
      <c r="J765">
        <v>0</v>
      </c>
      <c r="K765">
        <v>1</v>
      </c>
      <c r="L765" t="s">
        <v>34</v>
      </c>
      <c r="M765" t="s">
        <v>2403</v>
      </c>
      <c r="N765" t="s">
        <v>36</v>
      </c>
      <c r="O765" t="s">
        <v>387</v>
      </c>
      <c r="P765" t="s">
        <v>38</v>
      </c>
      <c r="Q765" t="s">
        <v>2404</v>
      </c>
      <c r="R765" t="s">
        <v>40</v>
      </c>
      <c r="S765" t="s">
        <v>634</v>
      </c>
      <c r="T765" t="s">
        <v>243</v>
      </c>
      <c r="U765" t="s">
        <v>1188</v>
      </c>
      <c r="V765" t="s">
        <v>2405</v>
      </c>
      <c r="W765">
        <v>805</v>
      </c>
      <c r="X765" t="s">
        <v>636</v>
      </c>
      <c r="Y765" t="s">
        <v>2406</v>
      </c>
      <c r="Z765" t="s">
        <v>2407</v>
      </c>
      <c r="AA765">
        <v>2</v>
      </c>
      <c r="AB765" t="s">
        <v>41</v>
      </c>
      <c r="AC765" t="str">
        <f t="shared" si="121"/>
        <v>6GE</v>
      </c>
      <c r="AD765" s="3">
        <f t="shared" si="118"/>
        <v>3300</v>
      </c>
      <c r="AE765" s="3" t="str">
        <f t="shared" si="117"/>
        <v>3.30 K</v>
      </c>
      <c r="AF765" t="str">
        <f>SUBSTITUTE(SUBSTITUTE(P765,"±",""),"%"," %")</f>
        <v>5 %</v>
      </c>
      <c r="AG765" t="str">
        <f t="shared" si="122"/>
        <v>20.3 V</v>
      </c>
      <c r="AI765" t="str">
        <f>SUBSTITUTE(LEFT(Q765,FIND("W,",Q765)),"W"," W @ 70 C")</f>
        <v>0.125 W @ 70 C</v>
      </c>
      <c r="AJ765" t="str">
        <f>SUBSTITUTE((SUBSTITUTE(T765,"ppm/°C","")),"/ "," to ")</f>
        <v>±200</v>
      </c>
      <c r="AK765" t="str">
        <f>LEFT(V765,FIND(" ",V765)-1)</f>
        <v>0805</v>
      </c>
      <c r="AL765" t="str">
        <f>SUBSTITUTE(SUBSTITUTE(U765,"°C ~ "," to +"),"°C"," C")</f>
        <v>-55 to +155 C</v>
      </c>
      <c r="AM765" s="2" t="str">
        <f t="shared" si="119"/>
        <v>332</v>
      </c>
      <c r="AN765" t="str">
        <f>IF(AC765="1GN","Grade 1","Grade 0")</f>
        <v>Grade 0</v>
      </c>
      <c r="AO765" s="2" t="str">
        <f t="shared" si="120"/>
        <v>3301</v>
      </c>
      <c r="AQ765" t="s">
        <v>5289</v>
      </c>
      <c r="AR765" t="str">
        <f t="shared" si="123"/>
        <v>ERJ6GEYJ332V</v>
      </c>
    </row>
    <row r="766" spans="1:44" x14ac:dyDescent="0.3">
      <c r="A766" t="s">
        <v>2743</v>
      </c>
      <c r="B766" t="s">
        <v>2399</v>
      </c>
      <c r="C766" t="s">
        <v>2744</v>
      </c>
      <c r="D766" t="s">
        <v>2745</v>
      </c>
      <c r="E766" t="s">
        <v>32</v>
      </c>
      <c r="F766" t="s">
        <v>32</v>
      </c>
      <c r="G766" t="s">
        <v>2746</v>
      </c>
      <c r="H766" s="1">
        <v>93334</v>
      </c>
      <c r="I766">
        <v>0.1</v>
      </c>
      <c r="J766">
        <v>0</v>
      </c>
      <c r="K766">
        <v>1</v>
      </c>
      <c r="L766" t="s">
        <v>34</v>
      </c>
      <c r="M766" t="s">
        <v>2403</v>
      </c>
      <c r="N766" t="s">
        <v>36</v>
      </c>
      <c r="O766" t="s">
        <v>391</v>
      </c>
      <c r="P766" t="s">
        <v>38</v>
      </c>
      <c r="Q766" t="s">
        <v>2404</v>
      </c>
      <c r="R766" t="s">
        <v>40</v>
      </c>
      <c r="S766" t="s">
        <v>634</v>
      </c>
      <c r="T766" t="s">
        <v>243</v>
      </c>
      <c r="U766" t="s">
        <v>1188</v>
      </c>
      <c r="V766" t="s">
        <v>2405</v>
      </c>
      <c r="W766">
        <v>805</v>
      </c>
      <c r="X766" t="s">
        <v>636</v>
      </c>
      <c r="Y766" t="s">
        <v>2406</v>
      </c>
      <c r="Z766" t="s">
        <v>2407</v>
      </c>
      <c r="AA766">
        <v>2</v>
      </c>
      <c r="AB766" t="s">
        <v>41</v>
      </c>
      <c r="AC766" t="str">
        <f t="shared" si="121"/>
        <v>6GE</v>
      </c>
      <c r="AD766" s="3">
        <f t="shared" si="118"/>
        <v>3600</v>
      </c>
      <c r="AE766" s="3" t="str">
        <f t="shared" si="117"/>
        <v>3.60 K</v>
      </c>
      <c r="AF766" t="str">
        <f>SUBSTITUTE(SUBSTITUTE(P766,"±",""),"%"," %")</f>
        <v>5 %</v>
      </c>
      <c r="AG766" t="str">
        <f t="shared" si="122"/>
        <v>21.2 V</v>
      </c>
      <c r="AI766" t="str">
        <f>SUBSTITUTE(LEFT(Q766,FIND("W,",Q766)),"W"," W @ 70 C")</f>
        <v>0.125 W @ 70 C</v>
      </c>
      <c r="AJ766" t="str">
        <f>SUBSTITUTE((SUBSTITUTE(T766,"ppm/°C","")),"/ "," to ")</f>
        <v>±200</v>
      </c>
      <c r="AK766" t="str">
        <f>LEFT(V766,FIND(" ",V766)-1)</f>
        <v>0805</v>
      </c>
      <c r="AL766" t="str">
        <f>SUBSTITUTE(SUBSTITUTE(U766,"°C ~ "," to +"),"°C"," C")</f>
        <v>-55 to +155 C</v>
      </c>
      <c r="AM766" s="2" t="str">
        <f t="shared" si="119"/>
        <v>362</v>
      </c>
      <c r="AN766" t="str">
        <f>IF(AC766="1GN","Grade 1","Grade 0")</f>
        <v>Grade 0</v>
      </c>
      <c r="AO766" s="2" t="str">
        <f t="shared" si="120"/>
        <v>3601</v>
      </c>
      <c r="AQ766" t="s">
        <v>5289</v>
      </c>
      <c r="AR766" t="str">
        <f t="shared" si="123"/>
        <v>ERJ6GEYJ362V</v>
      </c>
    </row>
    <row r="767" spans="1:44" x14ac:dyDescent="0.3">
      <c r="A767" t="s">
        <v>2747</v>
      </c>
      <c r="B767" t="s">
        <v>2399</v>
      </c>
      <c r="C767" t="s">
        <v>2748</v>
      </c>
      <c r="D767" t="s">
        <v>2749</v>
      </c>
      <c r="E767" t="s">
        <v>32</v>
      </c>
      <c r="F767" t="s">
        <v>32</v>
      </c>
      <c r="G767" t="s">
        <v>2750</v>
      </c>
      <c r="H767" s="1">
        <v>35608</v>
      </c>
      <c r="I767">
        <v>0.1</v>
      </c>
      <c r="J767">
        <v>0</v>
      </c>
      <c r="K767">
        <v>1</v>
      </c>
      <c r="L767" t="s">
        <v>34</v>
      </c>
      <c r="M767" t="s">
        <v>2403</v>
      </c>
      <c r="N767" t="s">
        <v>36</v>
      </c>
      <c r="O767" t="s">
        <v>395</v>
      </c>
      <c r="P767" t="s">
        <v>38</v>
      </c>
      <c r="Q767" t="s">
        <v>2404</v>
      </c>
      <c r="R767" t="s">
        <v>40</v>
      </c>
      <c r="S767" t="s">
        <v>634</v>
      </c>
      <c r="T767" t="s">
        <v>243</v>
      </c>
      <c r="U767" t="s">
        <v>1188</v>
      </c>
      <c r="V767" t="s">
        <v>2405</v>
      </c>
      <c r="W767">
        <v>805</v>
      </c>
      <c r="X767" t="s">
        <v>636</v>
      </c>
      <c r="Y767" t="s">
        <v>2406</v>
      </c>
      <c r="Z767" t="s">
        <v>2407</v>
      </c>
      <c r="AA767">
        <v>2</v>
      </c>
      <c r="AB767" t="s">
        <v>41</v>
      </c>
      <c r="AC767" t="str">
        <f t="shared" si="121"/>
        <v>6GE</v>
      </c>
      <c r="AD767" s="3">
        <f t="shared" si="118"/>
        <v>3900</v>
      </c>
      <c r="AE767" s="3" t="str">
        <f t="shared" si="117"/>
        <v>3.90 K</v>
      </c>
      <c r="AF767" t="str">
        <f>SUBSTITUTE(SUBSTITUTE(P767,"±",""),"%"," %")</f>
        <v>5 %</v>
      </c>
      <c r="AG767" t="str">
        <f t="shared" si="122"/>
        <v>22.1 V</v>
      </c>
      <c r="AI767" t="str">
        <f>SUBSTITUTE(LEFT(Q767,FIND("W,",Q767)),"W"," W @ 70 C")</f>
        <v>0.125 W @ 70 C</v>
      </c>
      <c r="AJ767" t="str">
        <f>SUBSTITUTE((SUBSTITUTE(T767,"ppm/°C","")),"/ "," to ")</f>
        <v>±200</v>
      </c>
      <c r="AK767" t="str">
        <f>LEFT(V767,FIND(" ",V767)-1)</f>
        <v>0805</v>
      </c>
      <c r="AL767" t="str">
        <f>SUBSTITUTE(SUBSTITUTE(U767,"°C ~ "," to +"),"°C"," C")</f>
        <v>-55 to +155 C</v>
      </c>
      <c r="AM767" s="2" t="str">
        <f t="shared" si="119"/>
        <v>392</v>
      </c>
      <c r="AN767" t="str">
        <f>IF(AC767="1GN","Grade 1","Grade 0")</f>
        <v>Grade 0</v>
      </c>
      <c r="AO767" s="2" t="str">
        <f t="shared" si="120"/>
        <v>3901</v>
      </c>
      <c r="AQ767" t="s">
        <v>5289</v>
      </c>
      <c r="AR767" t="str">
        <f t="shared" si="123"/>
        <v>ERJ6GEYJ392V</v>
      </c>
    </row>
    <row r="768" spans="1:44" x14ac:dyDescent="0.3">
      <c r="A768" t="s">
        <v>2751</v>
      </c>
      <c r="B768" t="s">
        <v>2399</v>
      </c>
      <c r="C768" t="s">
        <v>2752</v>
      </c>
      <c r="D768" t="s">
        <v>2753</v>
      </c>
      <c r="E768" t="s">
        <v>32</v>
      </c>
      <c r="F768" t="s">
        <v>32</v>
      </c>
      <c r="G768" t="s">
        <v>2754</v>
      </c>
      <c r="H768" s="1">
        <v>68941</v>
      </c>
      <c r="I768">
        <v>0.1</v>
      </c>
      <c r="J768">
        <v>0</v>
      </c>
      <c r="K768">
        <v>1</v>
      </c>
      <c r="L768" t="s">
        <v>34</v>
      </c>
      <c r="M768" t="s">
        <v>2403</v>
      </c>
      <c r="N768" t="s">
        <v>36</v>
      </c>
      <c r="O768" t="s">
        <v>399</v>
      </c>
      <c r="P768" t="s">
        <v>38</v>
      </c>
      <c r="Q768" t="s">
        <v>2404</v>
      </c>
      <c r="R768" t="s">
        <v>40</v>
      </c>
      <c r="S768" t="s">
        <v>634</v>
      </c>
      <c r="T768" t="s">
        <v>243</v>
      </c>
      <c r="U768" t="s">
        <v>1188</v>
      </c>
      <c r="V768" t="s">
        <v>2405</v>
      </c>
      <c r="W768">
        <v>805</v>
      </c>
      <c r="X768" t="s">
        <v>636</v>
      </c>
      <c r="Y768" t="s">
        <v>2406</v>
      </c>
      <c r="Z768" t="s">
        <v>2407</v>
      </c>
      <c r="AA768">
        <v>2</v>
      </c>
      <c r="AB768" t="s">
        <v>41</v>
      </c>
      <c r="AC768" t="str">
        <f t="shared" si="121"/>
        <v>6GE</v>
      </c>
      <c r="AD768" s="3">
        <f t="shared" si="118"/>
        <v>4300</v>
      </c>
      <c r="AE768" s="3" t="str">
        <f t="shared" si="117"/>
        <v>4.30 K</v>
      </c>
      <c r="AF768" t="str">
        <f>SUBSTITUTE(SUBSTITUTE(P768,"±",""),"%"," %")</f>
        <v>5 %</v>
      </c>
      <c r="AG768" t="str">
        <f t="shared" si="122"/>
        <v>23.2 V</v>
      </c>
      <c r="AI768" t="str">
        <f>SUBSTITUTE(LEFT(Q768,FIND("W,",Q768)),"W"," W @ 70 C")</f>
        <v>0.125 W @ 70 C</v>
      </c>
      <c r="AJ768" t="str">
        <f>SUBSTITUTE((SUBSTITUTE(T768,"ppm/°C","")),"/ "," to ")</f>
        <v>±200</v>
      </c>
      <c r="AK768" t="str">
        <f>LEFT(V768,FIND(" ",V768)-1)</f>
        <v>0805</v>
      </c>
      <c r="AL768" t="str">
        <f>SUBSTITUTE(SUBSTITUTE(U768,"°C ~ "," to +"),"°C"," C")</f>
        <v>-55 to +155 C</v>
      </c>
      <c r="AM768" s="2" t="str">
        <f t="shared" si="119"/>
        <v>432</v>
      </c>
      <c r="AN768" t="str">
        <f>IF(AC768="1GN","Grade 1","Grade 0")</f>
        <v>Grade 0</v>
      </c>
      <c r="AO768" s="2" t="str">
        <f t="shared" si="120"/>
        <v>4301</v>
      </c>
      <c r="AQ768" t="s">
        <v>5289</v>
      </c>
      <c r="AR768" t="str">
        <f t="shared" si="123"/>
        <v>ERJ6GEYJ432V</v>
      </c>
    </row>
    <row r="769" spans="1:44" x14ac:dyDescent="0.3">
      <c r="A769" t="s">
        <v>2755</v>
      </c>
      <c r="B769" t="s">
        <v>2399</v>
      </c>
      <c r="C769" t="s">
        <v>2756</v>
      </c>
      <c r="D769" t="s">
        <v>2757</v>
      </c>
      <c r="E769" t="s">
        <v>32</v>
      </c>
      <c r="F769" t="s">
        <v>32</v>
      </c>
      <c r="G769" t="s">
        <v>2758</v>
      </c>
      <c r="H769">
        <v>0</v>
      </c>
      <c r="I769">
        <v>0.1</v>
      </c>
      <c r="J769">
        <v>0</v>
      </c>
      <c r="K769">
        <v>1</v>
      </c>
      <c r="L769" t="s">
        <v>34</v>
      </c>
      <c r="M769" t="s">
        <v>2403</v>
      </c>
      <c r="N769" t="s">
        <v>36</v>
      </c>
      <c r="O769" t="s">
        <v>403</v>
      </c>
      <c r="P769" t="s">
        <v>38</v>
      </c>
      <c r="Q769" t="s">
        <v>2404</v>
      </c>
      <c r="R769" t="s">
        <v>40</v>
      </c>
      <c r="S769" t="s">
        <v>634</v>
      </c>
      <c r="T769" t="s">
        <v>243</v>
      </c>
      <c r="U769" t="s">
        <v>1188</v>
      </c>
      <c r="V769" t="s">
        <v>2405</v>
      </c>
      <c r="W769">
        <v>805</v>
      </c>
      <c r="X769" t="s">
        <v>636</v>
      </c>
      <c r="Y769" t="s">
        <v>2406</v>
      </c>
      <c r="Z769" t="s">
        <v>2407</v>
      </c>
      <c r="AA769">
        <v>2</v>
      </c>
      <c r="AB769" t="s">
        <v>41</v>
      </c>
      <c r="AC769" t="str">
        <f t="shared" si="121"/>
        <v>6GE</v>
      </c>
      <c r="AD769" s="3">
        <f t="shared" si="118"/>
        <v>4700</v>
      </c>
      <c r="AE769" s="3" t="str">
        <f t="shared" si="117"/>
        <v>4.70 K</v>
      </c>
      <c r="AF769" t="str">
        <f>SUBSTITUTE(SUBSTITUTE(P769,"±",""),"%"," %")</f>
        <v>5 %</v>
      </c>
      <c r="AG769" t="str">
        <f t="shared" si="122"/>
        <v>24.2 V</v>
      </c>
      <c r="AI769" t="str">
        <f>SUBSTITUTE(LEFT(Q769,FIND("W,",Q769)),"W"," W @ 70 C")</f>
        <v>0.125 W @ 70 C</v>
      </c>
      <c r="AJ769" t="str">
        <f>SUBSTITUTE((SUBSTITUTE(T769,"ppm/°C","")),"/ "," to ")</f>
        <v>±200</v>
      </c>
      <c r="AK769" t="str">
        <f>LEFT(V769,FIND(" ",V769)-1)</f>
        <v>0805</v>
      </c>
      <c r="AL769" t="str">
        <f>SUBSTITUTE(SUBSTITUTE(U769,"°C ~ "," to +"),"°C"," C")</f>
        <v>-55 to +155 C</v>
      </c>
      <c r="AM769" s="2" t="str">
        <f t="shared" si="119"/>
        <v>472</v>
      </c>
      <c r="AN769" t="str">
        <f>IF(AC769="1GN","Grade 1","Grade 0")</f>
        <v>Grade 0</v>
      </c>
      <c r="AO769" s="2" t="str">
        <f t="shared" si="120"/>
        <v>4701</v>
      </c>
      <c r="AQ769" t="s">
        <v>5289</v>
      </c>
      <c r="AR769" t="str">
        <f t="shared" si="123"/>
        <v>ERJ6GEYJ472V</v>
      </c>
    </row>
    <row r="770" spans="1:44" x14ac:dyDescent="0.3">
      <c r="A770" t="s">
        <v>2759</v>
      </c>
      <c r="B770" t="s">
        <v>2399</v>
      </c>
      <c r="C770" t="s">
        <v>2760</v>
      </c>
      <c r="D770" t="s">
        <v>2761</v>
      </c>
      <c r="E770" t="s">
        <v>32</v>
      </c>
      <c r="F770" t="s">
        <v>32</v>
      </c>
      <c r="G770" t="s">
        <v>2762</v>
      </c>
      <c r="H770">
        <v>396</v>
      </c>
      <c r="I770">
        <v>0.1</v>
      </c>
      <c r="J770">
        <v>0</v>
      </c>
      <c r="K770">
        <v>1</v>
      </c>
      <c r="L770" t="s">
        <v>34</v>
      </c>
      <c r="M770" t="s">
        <v>2403</v>
      </c>
      <c r="N770" t="s">
        <v>36</v>
      </c>
      <c r="O770" t="s">
        <v>407</v>
      </c>
      <c r="P770" t="s">
        <v>38</v>
      </c>
      <c r="Q770" t="s">
        <v>2404</v>
      </c>
      <c r="R770" t="s">
        <v>40</v>
      </c>
      <c r="S770" t="s">
        <v>634</v>
      </c>
      <c r="T770" t="s">
        <v>243</v>
      </c>
      <c r="U770" t="s">
        <v>1188</v>
      </c>
      <c r="V770" t="s">
        <v>2405</v>
      </c>
      <c r="W770">
        <v>805</v>
      </c>
      <c r="X770" t="s">
        <v>636</v>
      </c>
      <c r="Y770" t="s">
        <v>2406</v>
      </c>
      <c r="Z770" t="s">
        <v>2407</v>
      </c>
      <c r="AA770">
        <v>2</v>
      </c>
      <c r="AB770" t="s">
        <v>41</v>
      </c>
      <c r="AC770" t="str">
        <f t="shared" si="121"/>
        <v>6GE</v>
      </c>
      <c r="AD770" s="3">
        <f t="shared" si="118"/>
        <v>5100</v>
      </c>
      <c r="AE770" s="3" t="str">
        <f t="shared" si="117"/>
        <v>5.10 K</v>
      </c>
      <c r="AF770" t="str">
        <f>SUBSTITUTE(SUBSTITUTE(P770,"±",""),"%"," %")</f>
        <v>5 %</v>
      </c>
      <c r="AG770" t="str">
        <f t="shared" si="122"/>
        <v>25.2 V</v>
      </c>
      <c r="AI770" t="str">
        <f>SUBSTITUTE(LEFT(Q770,FIND("W,",Q770)),"W"," W @ 70 C")</f>
        <v>0.125 W @ 70 C</v>
      </c>
      <c r="AJ770" t="str">
        <f>SUBSTITUTE((SUBSTITUTE(T770,"ppm/°C","")),"/ "," to ")</f>
        <v>±200</v>
      </c>
      <c r="AK770" t="str">
        <f>LEFT(V770,FIND(" ",V770)-1)</f>
        <v>0805</v>
      </c>
      <c r="AL770" t="str">
        <f>SUBSTITUTE(SUBSTITUTE(U770,"°C ~ "," to +"),"°C"," C")</f>
        <v>-55 to +155 C</v>
      </c>
      <c r="AM770" s="2" t="str">
        <f t="shared" si="119"/>
        <v>512</v>
      </c>
      <c r="AN770" t="str">
        <f>IF(AC770="1GN","Grade 1","Grade 0")</f>
        <v>Grade 0</v>
      </c>
      <c r="AO770" s="2" t="str">
        <f t="shared" si="120"/>
        <v>5101</v>
      </c>
      <c r="AQ770" t="s">
        <v>5289</v>
      </c>
      <c r="AR770" t="str">
        <f t="shared" si="123"/>
        <v>ERJ6GEYJ512V</v>
      </c>
    </row>
    <row r="771" spans="1:44" x14ac:dyDescent="0.3">
      <c r="A771" t="s">
        <v>2763</v>
      </c>
      <c r="B771" t="s">
        <v>2399</v>
      </c>
      <c r="C771" t="s">
        <v>2764</v>
      </c>
      <c r="D771" t="s">
        <v>2765</v>
      </c>
      <c r="E771" t="s">
        <v>32</v>
      </c>
      <c r="F771" t="s">
        <v>32</v>
      </c>
      <c r="G771" t="s">
        <v>2766</v>
      </c>
      <c r="H771" s="1">
        <v>2630</v>
      </c>
      <c r="I771">
        <v>0.1</v>
      </c>
      <c r="J771">
        <v>0</v>
      </c>
      <c r="K771">
        <v>1</v>
      </c>
      <c r="L771" t="s">
        <v>34</v>
      </c>
      <c r="M771" t="s">
        <v>2403</v>
      </c>
      <c r="N771" t="s">
        <v>36</v>
      </c>
      <c r="O771" t="s">
        <v>411</v>
      </c>
      <c r="P771" t="s">
        <v>38</v>
      </c>
      <c r="Q771" t="s">
        <v>2404</v>
      </c>
      <c r="R771" t="s">
        <v>40</v>
      </c>
      <c r="S771" t="s">
        <v>634</v>
      </c>
      <c r="T771" t="s">
        <v>243</v>
      </c>
      <c r="U771" t="s">
        <v>1188</v>
      </c>
      <c r="V771" t="s">
        <v>2405</v>
      </c>
      <c r="W771">
        <v>805</v>
      </c>
      <c r="X771" t="s">
        <v>636</v>
      </c>
      <c r="Y771" t="s">
        <v>2406</v>
      </c>
      <c r="Z771" t="s">
        <v>2407</v>
      </c>
      <c r="AA771">
        <v>2</v>
      </c>
      <c r="AB771" t="s">
        <v>41</v>
      </c>
      <c r="AC771" t="str">
        <f t="shared" si="121"/>
        <v>6GE</v>
      </c>
      <c r="AD771" s="3">
        <f t="shared" si="118"/>
        <v>5600</v>
      </c>
      <c r="AE771" s="3" t="str">
        <f t="shared" si="117"/>
        <v>5.60 K</v>
      </c>
      <c r="AF771" t="str">
        <f>SUBSTITUTE(SUBSTITUTE(P771,"±",""),"%"," %")</f>
        <v>5 %</v>
      </c>
      <c r="AG771" t="str">
        <f t="shared" si="122"/>
        <v>26.5 V</v>
      </c>
      <c r="AI771" t="str">
        <f>SUBSTITUTE(LEFT(Q771,FIND("W,",Q771)),"W"," W @ 70 C")</f>
        <v>0.125 W @ 70 C</v>
      </c>
      <c r="AJ771" t="str">
        <f>SUBSTITUTE((SUBSTITUTE(T771,"ppm/°C","")),"/ "," to ")</f>
        <v>±200</v>
      </c>
      <c r="AK771" t="str">
        <f>LEFT(V771,FIND(" ",V771)-1)</f>
        <v>0805</v>
      </c>
      <c r="AL771" t="str">
        <f>SUBSTITUTE(SUBSTITUTE(U771,"°C ~ "," to +"),"°C"," C")</f>
        <v>-55 to +155 C</v>
      </c>
      <c r="AM771" s="2" t="str">
        <f t="shared" si="119"/>
        <v>562</v>
      </c>
      <c r="AN771" t="str">
        <f>IF(AC771="1GN","Grade 1","Grade 0")</f>
        <v>Grade 0</v>
      </c>
      <c r="AO771" s="2" t="str">
        <f t="shared" si="120"/>
        <v>5601</v>
      </c>
      <c r="AQ771" t="s">
        <v>5289</v>
      </c>
      <c r="AR771" t="str">
        <f t="shared" si="123"/>
        <v>ERJ6GEYJ562V</v>
      </c>
    </row>
    <row r="772" spans="1:44" x14ac:dyDescent="0.3">
      <c r="A772" t="s">
        <v>2767</v>
      </c>
      <c r="B772" t="s">
        <v>2399</v>
      </c>
      <c r="C772" t="s">
        <v>2768</v>
      </c>
      <c r="D772" t="s">
        <v>2769</v>
      </c>
      <c r="E772" t="s">
        <v>32</v>
      </c>
      <c r="F772" t="s">
        <v>32</v>
      </c>
      <c r="G772" t="s">
        <v>2770</v>
      </c>
      <c r="H772" s="1">
        <v>27330</v>
      </c>
      <c r="I772">
        <v>0.1</v>
      </c>
      <c r="J772">
        <v>0</v>
      </c>
      <c r="K772">
        <v>1</v>
      </c>
      <c r="L772" t="s">
        <v>34</v>
      </c>
      <c r="M772" t="s">
        <v>2403</v>
      </c>
      <c r="N772" t="s">
        <v>36</v>
      </c>
      <c r="O772" t="s">
        <v>415</v>
      </c>
      <c r="P772" t="s">
        <v>38</v>
      </c>
      <c r="Q772" t="s">
        <v>2404</v>
      </c>
      <c r="R772" t="s">
        <v>40</v>
      </c>
      <c r="S772" t="s">
        <v>634</v>
      </c>
      <c r="T772" t="s">
        <v>243</v>
      </c>
      <c r="U772" t="s">
        <v>1188</v>
      </c>
      <c r="V772" t="s">
        <v>2405</v>
      </c>
      <c r="W772">
        <v>805</v>
      </c>
      <c r="X772" t="s">
        <v>636</v>
      </c>
      <c r="Y772" t="s">
        <v>2406</v>
      </c>
      <c r="Z772" t="s">
        <v>2407</v>
      </c>
      <c r="AA772">
        <v>2</v>
      </c>
      <c r="AB772" t="s">
        <v>41</v>
      </c>
      <c r="AC772" t="str">
        <f t="shared" si="121"/>
        <v>6GE</v>
      </c>
      <c r="AD772" s="3">
        <f t="shared" si="118"/>
        <v>6200</v>
      </c>
      <c r="AE772" s="3" t="str">
        <f t="shared" ref="AE772:AE835" si="124">IF(AD772&gt;9999999,AD772/1000000&amp;" M",IF(AD772&gt;999999,AD772/1000000&amp;" M",IF(AD772&gt;99999,AD772/1000&amp;" K",IF(AD772&gt;9999,TEXT(AD772/1000,"0.0")&amp;" K",IF(AD772&gt;999,TEXT(AD772/1000,"0.00")&amp;" K",IF(AD772&gt;99,AD772/1&amp;" R",IF(AD772&gt;=10,TEXT(AD772,"00.0")&amp;" R",TEXT(AD772,"0.00")&amp;" R")))))))</f>
        <v>6.20 K</v>
      </c>
      <c r="AF772" t="str">
        <f>SUBSTITUTE(SUBSTITUTE(P772,"±",""),"%"," %")</f>
        <v>5 %</v>
      </c>
      <c r="AG772" t="str">
        <f t="shared" si="122"/>
        <v>27.8 V</v>
      </c>
      <c r="AI772" t="str">
        <f>SUBSTITUTE(LEFT(Q772,FIND("W,",Q772)),"W"," W @ 70 C")</f>
        <v>0.125 W @ 70 C</v>
      </c>
      <c r="AJ772" t="str">
        <f>SUBSTITUTE((SUBSTITUTE(T772,"ppm/°C","")),"/ "," to ")</f>
        <v>±200</v>
      </c>
      <c r="AK772" t="str">
        <f>LEFT(V772,FIND(" ",V772)-1)</f>
        <v>0805</v>
      </c>
      <c r="AL772" t="str">
        <f>SUBSTITUTE(SUBSTITUTE(U772,"°C ~ "," to +"),"°C"," C")</f>
        <v>-55 to +155 C</v>
      </c>
      <c r="AM772" s="2" t="str">
        <f t="shared" si="119"/>
        <v>622</v>
      </c>
      <c r="AN772" t="str">
        <f>IF(AC772="1GN","Grade 1","Grade 0")</f>
        <v>Grade 0</v>
      </c>
      <c r="AO772" s="2" t="str">
        <f t="shared" si="120"/>
        <v>6201</v>
      </c>
      <c r="AQ772" t="s">
        <v>5289</v>
      </c>
      <c r="AR772" t="str">
        <f t="shared" si="123"/>
        <v>ERJ6GEYJ622V</v>
      </c>
    </row>
    <row r="773" spans="1:44" x14ac:dyDescent="0.3">
      <c r="A773" t="s">
        <v>2771</v>
      </c>
      <c r="B773" t="s">
        <v>2399</v>
      </c>
      <c r="C773" t="s">
        <v>2772</v>
      </c>
      <c r="D773" t="s">
        <v>2773</v>
      </c>
      <c r="E773" t="s">
        <v>32</v>
      </c>
      <c r="F773" t="s">
        <v>32</v>
      </c>
      <c r="G773" t="s">
        <v>2774</v>
      </c>
      <c r="H773">
        <v>0</v>
      </c>
      <c r="I773">
        <v>0.1</v>
      </c>
      <c r="J773">
        <v>0</v>
      </c>
      <c r="K773">
        <v>1</v>
      </c>
      <c r="L773" t="s">
        <v>34</v>
      </c>
      <c r="M773" t="s">
        <v>2403</v>
      </c>
      <c r="N773" t="s">
        <v>36</v>
      </c>
      <c r="O773" t="s">
        <v>419</v>
      </c>
      <c r="P773" t="s">
        <v>38</v>
      </c>
      <c r="Q773" t="s">
        <v>2404</v>
      </c>
      <c r="R773" t="s">
        <v>40</v>
      </c>
      <c r="S773" t="s">
        <v>634</v>
      </c>
      <c r="T773" t="s">
        <v>243</v>
      </c>
      <c r="U773" t="s">
        <v>1188</v>
      </c>
      <c r="V773" t="s">
        <v>2405</v>
      </c>
      <c r="W773">
        <v>805</v>
      </c>
      <c r="X773" t="s">
        <v>636</v>
      </c>
      <c r="Y773" t="s">
        <v>2406</v>
      </c>
      <c r="Z773" t="s">
        <v>2407</v>
      </c>
      <c r="AA773">
        <v>2</v>
      </c>
      <c r="AB773" t="s">
        <v>41</v>
      </c>
      <c r="AC773" t="str">
        <f t="shared" si="121"/>
        <v>6GE</v>
      </c>
      <c r="AD773" s="3">
        <f t="shared" si="118"/>
        <v>6800</v>
      </c>
      <c r="AE773" s="3" t="str">
        <f t="shared" si="124"/>
        <v>6.80 K</v>
      </c>
      <c r="AF773" t="str">
        <f>SUBSTITUTE(SUBSTITUTE(P773,"±",""),"%"," %")</f>
        <v>5 %</v>
      </c>
      <c r="AG773" t="str">
        <f t="shared" si="122"/>
        <v>29.2 V</v>
      </c>
      <c r="AI773" t="str">
        <f>SUBSTITUTE(LEFT(Q773,FIND("W,",Q773)),"W"," W @ 70 C")</f>
        <v>0.125 W @ 70 C</v>
      </c>
      <c r="AJ773" t="str">
        <f>SUBSTITUTE((SUBSTITUTE(T773,"ppm/°C","")),"/ "," to ")</f>
        <v>±200</v>
      </c>
      <c r="AK773" t="str">
        <f>LEFT(V773,FIND(" ",V773)-1)</f>
        <v>0805</v>
      </c>
      <c r="AL773" t="str">
        <f>SUBSTITUTE(SUBSTITUTE(U773,"°C ~ "," to +"),"°C"," C")</f>
        <v>-55 to +155 C</v>
      </c>
      <c r="AM773" s="2" t="str">
        <f t="shared" si="119"/>
        <v>682</v>
      </c>
      <c r="AN773" t="str">
        <f>IF(AC773="1GN","Grade 1","Grade 0")</f>
        <v>Grade 0</v>
      </c>
      <c r="AO773" s="2" t="str">
        <f t="shared" si="120"/>
        <v>6801</v>
      </c>
      <c r="AQ773" t="s">
        <v>5289</v>
      </c>
      <c r="AR773" t="str">
        <f t="shared" si="123"/>
        <v>ERJ6GEYJ682V</v>
      </c>
    </row>
    <row r="774" spans="1:44" x14ac:dyDescent="0.3">
      <c r="A774" t="s">
        <v>2775</v>
      </c>
      <c r="B774" t="s">
        <v>2399</v>
      </c>
      <c r="C774" t="s">
        <v>2776</v>
      </c>
      <c r="D774" t="s">
        <v>2777</v>
      </c>
      <c r="E774" t="s">
        <v>32</v>
      </c>
      <c r="F774" t="s">
        <v>32</v>
      </c>
      <c r="G774" t="s">
        <v>2778</v>
      </c>
      <c r="H774" s="1">
        <v>55112</v>
      </c>
      <c r="I774">
        <v>0.1</v>
      </c>
      <c r="J774">
        <v>0</v>
      </c>
      <c r="K774">
        <v>1</v>
      </c>
      <c r="L774" t="s">
        <v>34</v>
      </c>
      <c r="M774" t="s">
        <v>2403</v>
      </c>
      <c r="N774" t="s">
        <v>36</v>
      </c>
      <c r="O774" t="s">
        <v>423</v>
      </c>
      <c r="P774" t="s">
        <v>38</v>
      </c>
      <c r="Q774" t="s">
        <v>2404</v>
      </c>
      <c r="R774" t="s">
        <v>40</v>
      </c>
      <c r="S774" t="s">
        <v>634</v>
      </c>
      <c r="T774" t="s">
        <v>243</v>
      </c>
      <c r="U774" t="s">
        <v>1188</v>
      </c>
      <c r="V774" t="s">
        <v>2405</v>
      </c>
      <c r="W774">
        <v>805</v>
      </c>
      <c r="X774" t="s">
        <v>636</v>
      </c>
      <c r="Y774" t="s">
        <v>2406</v>
      </c>
      <c r="Z774" t="s">
        <v>2407</v>
      </c>
      <c r="AA774">
        <v>2</v>
      </c>
      <c r="AB774" t="s">
        <v>41</v>
      </c>
      <c r="AC774" t="str">
        <f t="shared" si="121"/>
        <v>6GE</v>
      </c>
      <c r="AD774" s="3">
        <f t="shared" ref="AD774:AD837" si="125">IF(IFERROR(FIND("MOhms",O774),0)&gt;0,LEFT(O774,FIND("MOhms",O774)-1)*1000000,IF(IFERROR(FIND("kOhms",O774),0)&gt;0,LEFT(O774,FIND("kOhms",O774)-1)*1000,IF(IFERROR(FIND("Ohms",O774),0)&gt;0,LEFT(O774,FIND("Ohms",O774)-1)*1,"NOT FOUND")))</f>
        <v>7500</v>
      </c>
      <c r="AE774" s="3" t="str">
        <f t="shared" si="124"/>
        <v>7.50 K</v>
      </c>
      <c r="AF774" t="str">
        <f>SUBSTITUTE(SUBSTITUTE(P774,"±",""),"%"," %")</f>
        <v>5 %</v>
      </c>
      <c r="AG774" t="str">
        <f t="shared" si="122"/>
        <v>30.6 V</v>
      </c>
      <c r="AI774" t="str">
        <f>SUBSTITUTE(LEFT(Q774,FIND("W,",Q774)),"W"," W @ 70 C")</f>
        <v>0.125 W @ 70 C</v>
      </c>
      <c r="AJ774" t="str">
        <f>SUBSTITUTE((SUBSTITUTE(T774,"ppm/°C","")),"/ "," to ")</f>
        <v>±200</v>
      </c>
      <c r="AK774" t="str">
        <f>LEFT(V774,FIND(" ",V774)-1)</f>
        <v>0805</v>
      </c>
      <c r="AL774" t="str">
        <f>SUBSTITUTE(SUBSTITUTE(U774,"°C ~ "," to +"),"°C"," C")</f>
        <v>-55 to +155 C</v>
      </c>
      <c r="AM774" s="2" t="str">
        <f t="shared" ref="AM774:AM837" si="126">IF(AD774&gt;9999999,AD774/1000000&amp;"6",IF(AD774&gt;999999,AD774/100000&amp;"5",IF(AD774&gt;99999,AD774/10000&amp;"4",IF(AD774&gt;9999,AD774/1000&amp;"3",IF(AD774&gt;999,AD774/100&amp;"2",IF(AD774&gt;99,AD774/10&amp;"1",IF(AD774&gt;=10,AD774/1&amp;"0",LEFT(SUBSTITUTE(TEXT(AD774,"0.000"),".","R"),3))))))))</f>
        <v>752</v>
      </c>
      <c r="AN774" t="str">
        <f>IF(AC774="1GN","Grade 1","Grade 0")</f>
        <v>Grade 0</v>
      </c>
      <c r="AO774" s="2" t="str">
        <f t="shared" ref="AO774:AO837" si="127">IF(AD774&gt;9999999,AD774/100000&amp;"5",IF(AD774&gt;999999,AD774/10000&amp;"4",IF(AD774&gt;99999,AD774/1000&amp;"3",IF(AD774&gt;9999,AD774/100&amp;"2",IF(AD774&gt;999,AD774/10&amp;"1",IF(AD774&gt;99,AD774/1&amp;"R",IF(AD774&gt;=10,AD774/1&amp;"R0",LEFT(SUBSTITUTE(TEXT(AD774,"0.000"),".","R"),4))))))))</f>
        <v>7501</v>
      </c>
      <c r="AQ774" t="s">
        <v>5289</v>
      </c>
      <c r="AR774" t="str">
        <f t="shared" si="123"/>
        <v>ERJ6GEYJ752V</v>
      </c>
    </row>
    <row r="775" spans="1:44" x14ac:dyDescent="0.3">
      <c r="A775" t="s">
        <v>2779</v>
      </c>
      <c r="B775" t="s">
        <v>2399</v>
      </c>
      <c r="C775" t="s">
        <v>2780</v>
      </c>
      <c r="D775" t="s">
        <v>2781</v>
      </c>
      <c r="E775" t="s">
        <v>32</v>
      </c>
      <c r="F775" t="s">
        <v>32</v>
      </c>
      <c r="G775" t="s">
        <v>2782</v>
      </c>
      <c r="H775" s="1">
        <v>75080</v>
      </c>
      <c r="I775">
        <v>0.1</v>
      </c>
      <c r="J775">
        <v>0</v>
      </c>
      <c r="K775">
        <v>1</v>
      </c>
      <c r="L775" t="s">
        <v>34</v>
      </c>
      <c r="M775" t="s">
        <v>2403</v>
      </c>
      <c r="N775" t="s">
        <v>36</v>
      </c>
      <c r="O775" t="s">
        <v>427</v>
      </c>
      <c r="P775" t="s">
        <v>38</v>
      </c>
      <c r="Q775" t="s">
        <v>2404</v>
      </c>
      <c r="R775" t="s">
        <v>40</v>
      </c>
      <c r="S775" t="s">
        <v>634</v>
      </c>
      <c r="T775" t="s">
        <v>243</v>
      </c>
      <c r="U775" t="s">
        <v>1188</v>
      </c>
      <c r="V775" t="s">
        <v>2405</v>
      </c>
      <c r="W775">
        <v>805</v>
      </c>
      <c r="X775" t="s">
        <v>636</v>
      </c>
      <c r="Y775" t="s">
        <v>2406</v>
      </c>
      <c r="Z775" t="s">
        <v>2407</v>
      </c>
      <c r="AA775">
        <v>2</v>
      </c>
      <c r="AB775" t="s">
        <v>41</v>
      </c>
      <c r="AC775" t="str">
        <f t="shared" si="121"/>
        <v>6GE</v>
      </c>
      <c r="AD775" s="3">
        <f t="shared" si="125"/>
        <v>8200</v>
      </c>
      <c r="AE775" s="3" t="str">
        <f t="shared" si="124"/>
        <v>8.20 K</v>
      </c>
      <c r="AF775" t="str">
        <f>SUBSTITUTE(SUBSTITUTE(P775,"±",""),"%"," %")</f>
        <v>5 %</v>
      </c>
      <c r="AG775" t="str">
        <f t="shared" si="122"/>
        <v>32 V</v>
      </c>
      <c r="AI775" t="str">
        <f>SUBSTITUTE(LEFT(Q775,FIND("W,",Q775)),"W"," W @ 70 C")</f>
        <v>0.125 W @ 70 C</v>
      </c>
      <c r="AJ775" t="str">
        <f>SUBSTITUTE((SUBSTITUTE(T775,"ppm/°C","")),"/ "," to ")</f>
        <v>±200</v>
      </c>
      <c r="AK775" t="str">
        <f>LEFT(V775,FIND(" ",V775)-1)</f>
        <v>0805</v>
      </c>
      <c r="AL775" t="str">
        <f>SUBSTITUTE(SUBSTITUTE(U775,"°C ~ "," to +"),"°C"," C")</f>
        <v>-55 to +155 C</v>
      </c>
      <c r="AM775" s="2" t="str">
        <f t="shared" si="126"/>
        <v>822</v>
      </c>
      <c r="AN775" t="str">
        <f>IF(AC775="1GN","Grade 1","Grade 0")</f>
        <v>Grade 0</v>
      </c>
      <c r="AO775" s="2" t="str">
        <f t="shared" si="127"/>
        <v>8201</v>
      </c>
      <c r="AQ775" t="s">
        <v>5289</v>
      </c>
      <c r="AR775" t="str">
        <f t="shared" si="123"/>
        <v>ERJ6GEYJ822V</v>
      </c>
    </row>
    <row r="776" spans="1:44" x14ac:dyDescent="0.3">
      <c r="A776" t="s">
        <v>2783</v>
      </c>
      <c r="B776" t="s">
        <v>2399</v>
      </c>
      <c r="C776" t="s">
        <v>2784</v>
      </c>
      <c r="D776" t="s">
        <v>2785</v>
      </c>
      <c r="E776" t="s">
        <v>32</v>
      </c>
      <c r="F776" t="s">
        <v>32</v>
      </c>
      <c r="G776" t="s">
        <v>2786</v>
      </c>
      <c r="H776" s="1">
        <v>27033</v>
      </c>
      <c r="I776">
        <v>0.1</v>
      </c>
      <c r="J776">
        <v>0</v>
      </c>
      <c r="K776">
        <v>1</v>
      </c>
      <c r="L776" t="s">
        <v>34</v>
      </c>
      <c r="M776" t="s">
        <v>2403</v>
      </c>
      <c r="N776" t="s">
        <v>36</v>
      </c>
      <c r="O776" t="s">
        <v>431</v>
      </c>
      <c r="P776" t="s">
        <v>38</v>
      </c>
      <c r="Q776" t="s">
        <v>2404</v>
      </c>
      <c r="R776" t="s">
        <v>40</v>
      </c>
      <c r="S776" t="s">
        <v>634</v>
      </c>
      <c r="T776" t="s">
        <v>243</v>
      </c>
      <c r="U776" t="s">
        <v>1188</v>
      </c>
      <c r="V776" t="s">
        <v>2405</v>
      </c>
      <c r="W776">
        <v>805</v>
      </c>
      <c r="X776" t="s">
        <v>636</v>
      </c>
      <c r="Y776" t="s">
        <v>2406</v>
      </c>
      <c r="Z776" t="s">
        <v>2407</v>
      </c>
      <c r="AA776">
        <v>2</v>
      </c>
      <c r="AB776" t="s">
        <v>41</v>
      </c>
      <c r="AC776" t="str">
        <f t="shared" si="121"/>
        <v>6GE</v>
      </c>
      <c r="AD776" s="3">
        <f t="shared" si="125"/>
        <v>9100</v>
      </c>
      <c r="AE776" s="3" t="str">
        <f t="shared" si="124"/>
        <v>9.10 K</v>
      </c>
      <c r="AF776" t="str">
        <f>SUBSTITUTE(SUBSTITUTE(P776,"±",""),"%"," %")</f>
        <v>5 %</v>
      </c>
      <c r="AG776" t="str">
        <f t="shared" si="122"/>
        <v>33.7 V</v>
      </c>
      <c r="AI776" t="str">
        <f>SUBSTITUTE(LEFT(Q776,FIND("W,",Q776)),"W"," W @ 70 C")</f>
        <v>0.125 W @ 70 C</v>
      </c>
      <c r="AJ776" t="str">
        <f>SUBSTITUTE((SUBSTITUTE(T776,"ppm/°C","")),"/ "," to ")</f>
        <v>±200</v>
      </c>
      <c r="AK776" t="str">
        <f>LEFT(V776,FIND(" ",V776)-1)</f>
        <v>0805</v>
      </c>
      <c r="AL776" t="str">
        <f>SUBSTITUTE(SUBSTITUTE(U776,"°C ~ "," to +"),"°C"," C")</f>
        <v>-55 to +155 C</v>
      </c>
      <c r="AM776" s="2" t="str">
        <f t="shared" si="126"/>
        <v>912</v>
      </c>
      <c r="AN776" t="str">
        <f>IF(AC776="1GN","Grade 1","Grade 0")</f>
        <v>Grade 0</v>
      </c>
      <c r="AO776" s="2" t="str">
        <f t="shared" si="127"/>
        <v>9101</v>
      </c>
      <c r="AQ776" t="s">
        <v>5289</v>
      </c>
      <c r="AR776" t="str">
        <f t="shared" si="123"/>
        <v>ERJ6GEYJ912V</v>
      </c>
    </row>
    <row r="777" spans="1:44" x14ac:dyDescent="0.3">
      <c r="A777" t="s">
        <v>2787</v>
      </c>
      <c r="B777" t="s">
        <v>2399</v>
      </c>
      <c r="C777" t="s">
        <v>2788</v>
      </c>
      <c r="D777" t="s">
        <v>2789</v>
      </c>
      <c r="E777" t="s">
        <v>32</v>
      </c>
      <c r="F777" t="s">
        <v>32</v>
      </c>
      <c r="G777" t="s">
        <v>2790</v>
      </c>
      <c r="H777" s="1">
        <v>921263</v>
      </c>
      <c r="I777">
        <v>0.1</v>
      </c>
      <c r="J777">
        <v>0</v>
      </c>
      <c r="K777">
        <v>1</v>
      </c>
      <c r="L777" t="s">
        <v>34</v>
      </c>
      <c r="M777" t="s">
        <v>2403</v>
      </c>
      <c r="N777" t="s">
        <v>36</v>
      </c>
      <c r="O777" t="s">
        <v>435</v>
      </c>
      <c r="P777" t="s">
        <v>38</v>
      </c>
      <c r="Q777" t="s">
        <v>2404</v>
      </c>
      <c r="R777" t="s">
        <v>40</v>
      </c>
      <c r="S777" t="s">
        <v>634</v>
      </c>
      <c r="T777" t="s">
        <v>243</v>
      </c>
      <c r="U777" t="s">
        <v>1188</v>
      </c>
      <c r="V777" t="s">
        <v>2405</v>
      </c>
      <c r="W777">
        <v>805</v>
      </c>
      <c r="X777" t="s">
        <v>636</v>
      </c>
      <c r="Y777" t="s">
        <v>2406</v>
      </c>
      <c r="Z777" t="s">
        <v>2407</v>
      </c>
      <c r="AA777">
        <v>2</v>
      </c>
      <c r="AB777" t="s">
        <v>41</v>
      </c>
      <c r="AC777" t="str">
        <f t="shared" si="121"/>
        <v>6GE</v>
      </c>
      <c r="AD777" s="3">
        <f t="shared" si="125"/>
        <v>10000</v>
      </c>
      <c r="AE777" s="3" t="str">
        <f t="shared" si="124"/>
        <v>10.0 K</v>
      </c>
      <c r="AF777" t="str">
        <f>SUBSTITUTE(SUBSTITUTE(P777,"±",""),"%"," %")</f>
        <v>5 %</v>
      </c>
      <c r="AG777" t="str">
        <f t="shared" si="122"/>
        <v>35.4 V</v>
      </c>
      <c r="AI777" t="str">
        <f>SUBSTITUTE(LEFT(Q777,FIND("W,",Q777)),"W"," W @ 70 C")</f>
        <v>0.125 W @ 70 C</v>
      </c>
      <c r="AJ777" t="str">
        <f>SUBSTITUTE((SUBSTITUTE(T777,"ppm/°C","")),"/ "," to ")</f>
        <v>±200</v>
      </c>
      <c r="AK777" t="str">
        <f>LEFT(V777,FIND(" ",V777)-1)</f>
        <v>0805</v>
      </c>
      <c r="AL777" t="str">
        <f>SUBSTITUTE(SUBSTITUTE(U777,"°C ~ "," to +"),"°C"," C")</f>
        <v>-55 to +155 C</v>
      </c>
      <c r="AM777" s="2" t="str">
        <f t="shared" si="126"/>
        <v>103</v>
      </c>
      <c r="AN777" t="str">
        <f>IF(AC777="1GN","Grade 1","Grade 0")</f>
        <v>Grade 0</v>
      </c>
      <c r="AO777" s="2" t="str">
        <f t="shared" si="127"/>
        <v>1002</v>
      </c>
      <c r="AQ777" t="s">
        <v>5289</v>
      </c>
      <c r="AR777" t="str">
        <f t="shared" si="123"/>
        <v>ERJ6GEYJ103V</v>
      </c>
    </row>
    <row r="778" spans="1:44" x14ac:dyDescent="0.3">
      <c r="A778" t="s">
        <v>2791</v>
      </c>
      <c r="B778" t="s">
        <v>2399</v>
      </c>
      <c r="C778" t="s">
        <v>2792</v>
      </c>
      <c r="D778" t="s">
        <v>2793</v>
      </c>
      <c r="E778" t="s">
        <v>32</v>
      </c>
      <c r="F778" t="s">
        <v>32</v>
      </c>
      <c r="G778" t="s">
        <v>2794</v>
      </c>
      <c r="H778">
        <v>680</v>
      </c>
      <c r="I778">
        <v>0.1</v>
      </c>
      <c r="J778">
        <v>0</v>
      </c>
      <c r="K778">
        <v>1</v>
      </c>
      <c r="L778" t="s">
        <v>34</v>
      </c>
      <c r="M778" t="s">
        <v>2403</v>
      </c>
      <c r="N778" t="s">
        <v>36</v>
      </c>
      <c r="O778" t="s">
        <v>439</v>
      </c>
      <c r="P778" t="s">
        <v>38</v>
      </c>
      <c r="Q778" t="s">
        <v>2404</v>
      </c>
      <c r="R778" t="s">
        <v>40</v>
      </c>
      <c r="S778" t="s">
        <v>634</v>
      </c>
      <c r="T778" t="s">
        <v>243</v>
      </c>
      <c r="U778" t="s">
        <v>1188</v>
      </c>
      <c r="V778" t="s">
        <v>2405</v>
      </c>
      <c r="W778">
        <v>805</v>
      </c>
      <c r="X778" t="s">
        <v>636</v>
      </c>
      <c r="Y778" t="s">
        <v>2406</v>
      </c>
      <c r="Z778" t="s">
        <v>2407</v>
      </c>
      <c r="AA778">
        <v>2</v>
      </c>
      <c r="AB778" t="s">
        <v>41</v>
      </c>
      <c r="AC778" t="str">
        <f t="shared" si="121"/>
        <v>6GE</v>
      </c>
      <c r="AD778" s="3">
        <f t="shared" si="125"/>
        <v>11000</v>
      </c>
      <c r="AE778" s="3" t="str">
        <f t="shared" si="124"/>
        <v>11.0 K</v>
      </c>
      <c r="AF778" t="str">
        <f>SUBSTITUTE(SUBSTITUTE(P778,"±",""),"%"," %")</f>
        <v>5 %</v>
      </c>
      <c r="AG778" t="str">
        <f t="shared" si="122"/>
        <v>37.1 V</v>
      </c>
      <c r="AI778" t="str">
        <f>SUBSTITUTE(LEFT(Q778,FIND("W,",Q778)),"W"," W @ 70 C")</f>
        <v>0.125 W @ 70 C</v>
      </c>
      <c r="AJ778" t="str">
        <f>SUBSTITUTE((SUBSTITUTE(T778,"ppm/°C","")),"/ "," to ")</f>
        <v>±200</v>
      </c>
      <c r="AK778" t="str">
        <f>LEFT(V778,FIND(" ",V778)-1)</f>
        <v>0805</v>
      </c>
      <c r="AL778" t="str">
        <f>SUBSTITUTE(SUBSTITUTE(U778,"°C ~ "," to +"),"°C"," C")</f>
        <v>-55 to +155 C</v>
      </c>
      <c r="AM778" s="2" t="str">
        <f t="shared" si="126"/>
        <v>113</v>
      </c>
      <c r="AN778" t="str">
        <f>IF(AC778="1GN","Grade 1","Grade 0")</f>
        <v>Grade 0</v>
      </c>
      <c r="AO778" s="2" t="str">
        <f t="shared" si="127"/>
        <v>1102</v>
      </c>
      <c r="AQ778" t="s">
        <v>5289</v>
      </c>
      <c r="AR778" t="str">
        <f t="shared" si="123"/>
        <v>ERJ6GEYJ113V</v>
      </c>
    </row>
    <row r="779" spans="1:44" x14ac:dyDescent="0.3">
      <c r="A779" t="s">
        <v>2795</v>
      </c>
      <c r="B779" t="s">
        <v>2399</v>
      </c>
      <c r="C779" t="s">
        <v>2796</v>
      </c>
      <c r="D779" t="s">
        <v>2797</v>
      </c>
      <c r="E779" t="s">
        <v>32</v>
      </c>
      <c r="F779" t="s">
        <v>32</v>
      </c>
      <c r="G779" t="s">
        <v>2798</v>
      </c>
      <c r="H779">
        <v>0</v>
      </c>
      <c r="I779">
        <v>0.1</v>
      </c>
      <c r="J779">
        <v>0</v>
      </c>
      <c r="K779">
        <v>1</v>
      </c>
      <c r="L779" t="s">
        <v>34</v>
      </c>
      <c r="M779" t="s">
        <v>2403</v>
      </c>
      <c r="N779" t="s">
        <v>36</v>
      </c>
      <c r="O779" t="s">
        <v>443</v>
      </c>
      <c r="P779" t="s">
        <v>38</v>
      </c>
      <c r="Q779" t="s">
        <v>2404</v>
      </c>
      <c r="R779" t="s">
        <v>40</v>
      </c>
      <c r="S779" t="s">
        <v>634</v>
      </c>
      <c r="T779" t="s">
        <v>243</v>
      </c>
      <c r="U779" t="s">
        <v>1188</v>
      </c>
      <c r="V779" t="s">
        <v>2405</v>
      </c>
      <c r="W779">
        <v>805</v>
      </c>
      <c r="X779" t="s">
        <v>636</v>
      </c>
      <c r="Y779" t="s">
        <v>2406</v>
      </c>
      <c r="Z779" t="s">
        <v>2407</v>
      </c>
      <c r="AA779">
        <v>2</v>
      </c>
      <c r="AB779" t="s">
        <v>41</v>
      </c>
      <c r="AC779" t="str">
        <f t="shared" ref="AC779:AC842" si="128">MID(D779,5,3)</f>
        <v>6GE</v>
      </c>
      <c r="AD779" s="3">
        <f t="shared" si="125"/>
        <v>12000</v>
      </c>
      <c r="AE779" s="3" t="str">
        <f t="shared" si="124"/>
        <v>12.0 K</v>
      </c>
      <c r="AF779" t="str">
        <f>SUBSTITUTE(SUBSTITUTE(P779,"±",""),"%"," %")</f>
        <v>5 %</v>
      </c>
      <c r="AG779" t="str">
        <f t="shared" si="122"/>
        <v>38.7 V</v>
      </c>
      <c r="AI779" t="str">
        <f>SUBSTITUTE(LEFT(Q779,FIND("W,",Q779)),"W"," W @ 70 C")</f>
        <v>0.125 W @ 70 C</v>
      </c>
      <c r="AJ779" t="str">
        <f>SUBSTITUTE((SUBSTITUTE(T779,"ppm/°C","")),"/ "," to ")</f>
        <v>±200</v>
      </c>
      <c r="AK779" t="str">
        <f>LEFT(V779,FIND(" ",V779)-1)</f>
        <v>0805</v>
      </c>
      <c r="AL779" t="str">
        <f>SUBSTITUTE(SUBSTITUTE(U779,"°C ~ "," to +"),"°C"," C")</f>
        <v>-55 to +155 C</v>
      </c>
      <c r="AM779" s="2" t="str">
        <f t="shared" si="126"/>
        <v>123</v>
      </c>
      <c r="AN779" t="str">
        <f>IF(AC779="1GN","Grade 1","Grade 0")</f>
        <v>Grade 0</v>
      </c>
      <c r="AO779" s="2" t="str">
        <f t="shared" si="127"/>
        <v>1202</v>
      </c>
      <c r="AQ779" t="s">
        <v>5289</v>
      </c>
      <c r="AR779" t="str">
        <f t="shared" si="123"/>
        <v>ERJ6GEYJ123V</v>
      </c>
    </row>
    <row r="780" spans="1:44" x14ac:dyDescent="0.3">
      <c r="A780" t="s">
        <v>2799</v>
      </c>
      <c r="B780" t="s">
        <v>2399</v>
      </c>
      <c r="C780" t="s">
        <v>2800</v>
      </c>
      <c r="D780" t="s">
        <v>2801</v>
      </c>
      <c r="E780" t="s">
        <v>32</v>
      </c>
      <c r="F780" t="s">
        <v>32</v>
      </c>
      <c r="G780" t="s">
        <v>2802</v>
      </c>
      <c r="H780" s="1">
        <v>11309</v>
      </c>
      <c r="I780">
        <v>0.1</v>
      </c>
      <c r="J780">
        <v>0</v>
      </c>
      <c r="K780">
        <v>1</v>
      </c>
      <c r="L780" t="s">
        <v>34</v>
      </c>
      <c r="M780" t="s">
        <v>2403</v>
      </c>
      <c r="N780" t="s">
        <v>36</v>
      </c>
      <c r="O780" t="s">
        <v>447</v>
      </c>
      <c r="P780" t="s">
        <v>38</v>
      </c>
      <c r="Q780" t="s">
        <v>2404</v>
      </c>
      <c r="R780" t="s">
        <v>40</v>
      </c>
      <c r="S780" t="s">
        <v>634</v>
      </c>
      <c r="T780" t="s">
        <v>243</v>
      </c>
      <c r="U780" t="s">
        <v>1188</v>
      </c>
      <c r="V780" t="s">
        <v>2405</v>
      </c>
      <c r="W780">
        <v>805</v>
      </c>
      <c r="X780" t="s">
        <v>636</v>
      </c>
      <c r="Y780" t="s">
        <v>2406</v>
      </c>
      <c r="Z780" t="s">
        <v>2407</v>
      </c>
      <c r="AA780">
        <v>2</v>
      </c>
      <c r="AB780" t="s">
        <v>41</v>
      </c>
      <c r="AC780" t="str">
        <f t="shared" si="128"/>
        <v>6GE</v>
      </c>
      <c r="AD780" s="3">
        <f t="shared" si="125"/>
        <v>13000</v>
      </c>
      <c r="AE780" s="3" t="str">
        <f t="shared" si="124"/>
        <v>13.0 K</v>
      </c>
      <c r="AF780" t="str">
        <f>SUBSTITUTE(SUBSTITUTE(P780,"±",""),"%"," %")</f>
        <v>5 %</v>
      </c>
      <c r="AG780" t="str">
        <f t="shared" si="122"/>
        <v>40.3 V</v>
      </c>
      <c r="AI780" t="str">
        <f>SUBSTITUTE(LEFT(Q780,FIND("W,",Q780)),"W"," W @ 70 C")</f>
        <v>0.125 W @ 70 C</v>
      </c>
      <c r="AJ780" t="str">
        <f>SUBSTITUTE((SUBSTITUTE(T780,"ppm/°C","")),"/ "," to ")</f>
        <v>±200</v>
      </c>
      <c r="AK780" t="str">
        <f>LEFT(V780,FIND(" ",V780)-1)</f>
        <v>0805</v>
      </c>
      <c r="AL780" t="str">
        <f>SUBSTITUTE(SUBSTITUTE(U780,"°C ~ "," to +"),"°C"," C")</f>
        <v>-55 to +155 C</v>
      </c>
      <c r="AM780" s="2" t="str">
        <f t="shared" si="126"/>
        <v>133</v>
      </c>
      <c r="AN780" t="str">
        <f>IF(AC780="1GN","Grade 1","Grade 0")</f>
        <v>Grade 0</v>
      </c>
      <c r="AO780" s="2" t="str">
        <f t="shared" si="127"/>
        <v>1302</v>
      </c>
      <c r="AQ780" t="s">
        <v>5289</v>
      </c>
      <c r="AR780" t="str">
        <f t="shared" si="123"/>
        <v>ERJ6GEYJ133V</v>
      </c>
    </row>
    <row r="781" spans="1:44" x14ac:dyDescent="0.3">
      <c r="A781" t="s">
        <v>2803</v>
      </c>
      <c r="B781" t="s">
        <v>2399</v>
      </c>
      <c r="C781" t="s">
        <v>2804</v>
      </c>
      <c r="D781" t="s">
        <v>2805</v>
      </c>
      <c r="E781" t="s">
        <v>32</v>
      </c>
      <c r="F781" t="s">
        <v>32</v>
      </c>
      <c r="G781" t="s">
        <v>2806</v>
      </c>
      <c r="H781">
        <v>0</v>
      </c>
      <c r="I781">
        <v>0.1</v>
      </c>
      <c r="J781">
        <v>0</v>
      </c>
      <c r="K781">
        <v>1</v>
      </c>
      <c r="L781" t="s">
        <v>34</v>
      </c>
      <c r="M781" t="s">
        <v>2403</v>
      </c>
      <c r="N781" t="s">
        <v>36</v>
      </c>
      <c r="O781" t="s">
        <v>451</v>
      </c>
      <c r="P781" t="s">
        <v>38</v>
      </c>
      <c r="Q781" t="s">
        <v>2404</v>
      </c>
      <c r="R781" t="s">
        <v>40</v>
      </c>
      <c r="S781" t="s">
        <v>634</v>
      </c>
      <c r="T781" t="s">
        <v>243</v>
      </c>
      <c r="U781" t="s">
        <v>1188</v>
      </c>
      <c r="V781" t="s">
        <v>2405</v>
      </c>
      <c r="W781">
        <v>805</v>
      </c>
      <c r="X781" t="s">
        <v>636</v>
      </c>
      <c r="Y781" t="s">
        <v>2406</v>
      </c>
      <c r="Z781" t="s">
        <v>2407</v>
      </c>
      <c r="AA781">
        <v>2</v>
      </c>
      <c r="AB781" t="s">
        <v>41</v>
      </c>
      <c r="AC781" t="str">
        <f t="shared" si="128"/>
        <v>6GE</v>
      </c>
      <c r="AD781" s="3">
        <f t="shared" si="125"/>
        <v>15000</v>
      </c>
      <c r="AE781" s="3" t="str">
        <f t="shared" si="124"/>
        <v>15.0 K</v>
      </c>
      <c r="AF781" t="str">
        <f>SUBSTITUTE(SUBSTITUTE(P781,"±",""),"%"," %")</f>
        <v>5 %</v>
      </c>
      <c r="AG781" t="str">
        <f t="shared" si="122"/>
        <v>43.3 V</v>
      </c>
      <c r="AI781" t="str">
        <f>SUBSTITUTE(LEFT(Q781,FIND("W,",Q781)),"W"," W @ 70 C")</f>
        <v>0.125 W @ 70 C</v>
      </c>
      <c r="AJ781" t="str">
        <f>SUBSTITUTE((SUBSTITUTE(T781,"ppm/°C","")),"/ "," to ")</f>
        <v>±200</v>
      </c>
      <c r="AK781" t="str">
        <f>LEFT(V781,FIND(" ",V781)-1)</f>
        <v>0805</v>
      </c>
      <c r="AL781" t="str">
        <f>SUBSTITUTE(SUBSTITUTE(U781,"°C ~ "," to +"),"°C"," C")</f>
        <v>-55 to +155 C</v>
      </c>
      <c r="AM781" s="2" t="str">
        <f t="shared" si="126"/>
        <v>153</v>
      </c>
      <c r="AN781" t="str">
        <f>IF(AC781="1GN","Grade 1","Grade 0")</f>
        <v>Grade 0</v>
      </c>
      <c r="AO781" s="2" t="str">
        <f t="shared" si="127"/>
        <v>1502</v>
      </c>
      <c r="AQ781" t="s">
        <v>5289</v>
      </c>
      <c r="AR781" t="str">
        <f t="shared" si="123"/>
        <v>ERJ6GEYJ153V</v>
      </c>
    </row>
    <row r="782" spans="1:44" x14ac:dyDescent="0.3">
      <c r="A782" t="s">
        <v>2807</v>
      </c>
      <c r="B782" t="s">
        <v>2399</v>
      </c>
      <c r="C782" t="s">
        <v>2808</v>
      </c>
      <c r="D782" t="s">
        <v>2809</v>
      </c>
      <c r="E782" t="s">
        <v>32</v>
      </c>
      <c r="F782" t="s">
        <v>32</v>
      </c>
      <c r="G782" t="s">
        <v>2810</v>
      </c>
      <c r="H782">
        <v>2</v>
      </c>
      <c r="I782">
        <v>0.1</v>
      </c>
      <c r="J782">
        <v>0</v>
      </c>
      <c r="K782">
        <v>1</v>
      </c>
      <c r="L782" t="s">
        <v>34</v>
      </c>
      <c r="M782" t="s">
        <v>2403</v>
      </c>
      <c r="N782" t="s">
        <v>36</v>
      </c>
      <c r="O782" t="s">
        <v>455</v>
      </c>
      <c r="P782" t="s">
        <v>38</v>
      </c>
      <c r="Q782" t="s">
        <v>2404</v>
      </c>
      <c r="R782" t="s">
        <v>40</v>
      </c>
      <c r="S782" t="s">
        <v>634</v>
      </c>
      <c r="T782" t="s">
        <v>243</v>
      </c>
      <c r="U782" t="s">
        <v>1188</v>
      </c>
      <c r="V782" t="s">
        <v>2405</v>
      </c>
      <c r="W782">
        <v>805</v>
      </c>
      <c r="X782" t="s">
        <v>636</v>
      </c>
      <c r="Y782" t="s">
        <v>2406</v>
      </c>
      <c r="Z782" t="s">
        <v>2407</v>
      </c>
      <c r="AA782">
        <v>2</v>
      </c>
      <c r="AB782" t="s">
        <v>41</v>
      </c>
      <c r="AC782" t="str">
        <f t="shared" si="128"/>
        <v>6GE</v>
      </c>
      <c r="AD782" s="3">
        <f t="shared" si="125"/>
        <v>16000</v>
      </c>
      <c r="AE782" s="3" t="str">
        <f t="shared" si="124"/>
        <v>16.0 K</v>
      </c>
      <c r="AF782" t="str">
        <f>SUBSTITUTE(SUBSTITUTE(P782,"±",""),"%"," %")</f>
        <v>5 %</v>
      </c>
      <c r="AG782" t="str">
        <f t="shared" si="122"/>
        <v>44.7 V</v>
      </c>
      <c r="AI782" t="str">
        <f>SUBSTITUTE(LEFT(Q782,FIND("W,",Q782)),"W"," W @ 70 C")</f>
        <v>0.125 W @ 70 C</v>
      </c>
      <c r="AJ782" t="str">
        <f>SUBSTITUTE((SUBSTITUTE(T782,"ppm/°C","")),"/ "," to ")</f>
        <v>±200</v>
      </c>
      <c r="AK782" t="str">
        <f>LEFT(V782,FIND(" ",V782)-1)</f>
        <v>0805</v>
      </c>
      <c r="AL782" t="str">
        <f>SUBSTITUTE(SUBSTITUTE(U782,"°C ~ "," to +"),"°C"," C")</f>
        <v>-55 to +155 C</v>
      </c>
      <c r="AM782" s="2" t="str">
        <f t="shared" si="126"/>
        <v>163</v>
      </c>
      <c r="AN782" t="str">
        <f>IF(AC782="1GN","Grade 1","Grade 0")</f>
        <v>Grade 0</v>
      </c>
      <c r="AO782" s="2" t="str">
        <f t="shared" si="127"/>
        <v>1602</v>
      </c>
      <c r="AQ782" t="s">
        <v>5289</v>
      </c>
      <c r="AR782" t="str">
        <f t="shared" si="123"/>
        <v>ERJ6GEYJ163V</v>
      </c>
    </row>
    <row r="783" spans="1:44" x14ac:dyDescent="0.3">
      <c r="A783" t="s">
        <v>2811</v>
      </c>
      <c r="B783" t="s">
        <v>2399</v>
      </c>
      <c r="C783" t="s">
        <v>2812</v>
      </c>
      <c r="D783" t="s">
        <v>2813</v>
      </c>
      <c r="E783" t="s">
        <v>32</v>
      </c>
      <c r="F783" t="s">
        <v>32</v>
      </c>
      <c r="G783" t="s">
        <v>2814</v>
      </c>
      <c r="H783" s="1">
        <v>130497</v>
      </c>
      <c r="I783">
        <v>0.1</v>
      </c>
      <c r="J783">
        <v>0</v>
      </c>
      <c r="K783">
        <v>1</v>
      </c>
      <c r="L783" t="s">
        <v>34</v>
      </c>
      <c r="M783" t="s">
        <v>2403</v>
      </c>
      <c r="N783" t="s">
        <v>36</v>
      </c>
      <c r="O783" t="s">
        <v>459</v>
      </c>
      <c r="P783" t="s">
        <v>38</v>
      </c>
      <c r="Q783" t="s">
        <v>2404</v>
      </c>
      <c r="R783" t="s">
        <v>40</v>
      </c>
      <c r="S783" t="s">
        <v>634</v>
      </c>
      <c r="T783" t="s">
        <v>243</v>
      </c>
      <c r="U783" t="s">
        <v>1188</v>
      </c>
      <c r="V783" t="s">
        <v>2405</v>
      </c>
      <c r="W783">
        <v>805</v>
      </c>
      <c r="X783" t="s">
        <v>636</v>
      </c>
      <c r="Y783" t="s">
        <v>2406</v>
      </c>
      <c r="Z783" t="s">
        <v>2407</v>
      </c>
      <c r="AA783">
        <v>2</v>
      </c>
      <c r="AB783" t="s">
        <v>41</v>
      </c>
      <c r="AC783" t="str">
        <f t="shared" si="128"/>
        <v>6GE</v>
      </c>
      <c r="AD783" s="3">
        <f t="shared" si="125"/>
        <v>18000</v>
      </c>
      <c r="AE783" s="3" t="str">
        <f t="shared" si="124"/>
        <v>18.0 K</v>
      </c>
      <c r="AF783" t="str">
        <f>SUBSTITUTE(SUBSTITUTE(P783,"±",""),"%"," %")</f>
        <v>5 %</v>
      </c>
      <c r="AG783" t="str">
        <f t="shared" si="122"/>
        <v>47.4 V</v>
      </c>
      <c r="AI783" t="str">
        <f>SUBSTITUTE(LEFT(Q783,FIND("W,",Q783)),"W"," W @ 70 C")</f>
        <v>0.125 W @ 70 C</v>
      </c>
      <c r="AJ783" t="str">
        <f>SUBSTITUTE((SUBSTITUTE(T783,"ppm/°C","")),"/ "," to ")</f>
        <v>±200</v>
      </c>
      <c r="AK783" t="str">
        <f>LEFT(V783,FIND(" ",V783)-1)</f>
        <v>0805</v>
      </c>
      <c r="AL783" t="str">
        <f>SUBSTITUTE(SUBSTITUTE(U783,"°C ~ "," to +"),"°C"," C")</f>
        <v>-55 to +155 C</v>
      </c>
      <c r="AM783" s="2" t="str">
        <f t="shared" si="126"/>
        <v>183</v>
      </c>
      <c r="AN783" t="str">
        <f>IF(AC783="1GN","Grade 1","Grade 0")</f>
        <v>Grade 0</v>
      </c>
      <c r="AO783" s="2" t="str">
        <f t="shared" si="127"/>
        <v>1802</v>
      </c>
      <c r="AQ783" t="s">
        <v>5289</v>
      </c>
      <c r="AR783" t="str">
        <f t="shared" si="123"/>
        <v>ERJ6GEYJ183V</v>
      </c>
    </row>
    <row r="784" spans="1:44" x14ac:dyDescent="0.3">
      <c r="A784" t="s">
        <v>2815</v>
      </c>
      <c r="B784" t="s">
        <v>2399</v>
      </c>
      <c r="C784" t="s">
        <v>2816</v>
      </c>
      <c r="D784" t="s">
        <v>2817</v>
      </c>
      <c r="E784" t="s">
        <v>32</v>
      </c>
      <c r="F784" t="s">
        <v>32</v>
      </c>
      <c r="G784" t="s">
        <v>2818</v>
      </c>
      <c r="H784">
        <v>0</v>
      </c>
      <c r="I784">
        <v>0.1</v>
      </c>
      <c r="J784">
        <v>0</v>
      </c>
      <c r="K784">
        <v>1</v>
      </c>
      <c r="L784" t="s">
        <v>34</v>
      </c>
      <c r="M784" t="s">
        <v>2403</v>
      </c>
      <c r="N784" t="s">
        <v>36</v>
      </c>
      <c r="O784" t="s">
        <v>463</v>
      </c>
      <c r="P784" t="s">
        <v>38</v>
      </c>
      <c r="Q784" t="s">
        <v>2404</v>
      </c>
      <c r="R784" t="s">
        <v>40</v>
      </c>
      <c r="S784" t="s">
        <v>634</v>
      </c>
      <c r="T784" t="s">
        <v>243</v>
      </c>
      <c r="U784" t="s">
        <v>1188</v>
      </c>
      <c r="V784" t="s">
        <v>2405</v>
      </c>
      <c r="W784">
        <v>805</v>
      </c>
      <c r="X784" t="s">
        <v>636</v>
      </c>
      <c r="Y784" t="s">
        <v>2406</v>
      </c>
      <c r="Z784" t="s">
        <v>2407</v>
      </c>
      <c r="AA784">
        <v>2</v>
      </c>
      <c r="AB784" t="s">
        <v>41</v>
      </c>
      <c r="AC784" t="str">
        <f t="shared" si="128"/>
        <v>6GE</v>
      </c>
      <c r="AD784" s="3">
        <f t="shared" si="125"/>
        <v>20000</v>
      </c>
      <c r="AE784" s="3" t="str">
        <f t="shared" si="124"/>
        <v>20.0 K</v>
      </c>
      <c r="AF784" t="str">
        <f>SUBSTITUTE(SUBSTITUTE(P784,"±",""),"%"," %")</f>
        <v>5 %</v>
      </c>
      <c r="AG784" t="str">
        <f t="shared" si="122"/>
        <v>50 V</v>
      </c>
      <c r="AI784" t="str">
        <f>SUBSTITUTE(LEFT(Q784,FIND("W,",Q784)),"W"," W @ 70 C")</f>
        <v>0.125 W @ 70 C</v>
      </c>
      <c r="AJ784" t="str">
        <f>SUBSTITUTE((SUBSTITUTE(T784,"ppm/°C","")),"/ "," to ")</f>
        <v>±200</v>
      </c>
      <c r="AK784" t="str">
        <f>LEFT(V784,FIND(" ",V784)-1)</f>
        <v>0805</v>
      </c>
      <c r="AL784" t="str">
        <f>SUBSTITUTE(SUBSTITUTE(U784,"°C ~ "," to +"),"°C"," C")</f>
        <v>-55 to +155 C</v>
      </c>
      <c r="AM784" s="2" t="str">
        <f t="shared" si="126"/>
        <v>203</v>
      </c>
      <c r="AN784" t="str">
        <f>IF(AC784="1GN","Grade 1","Grade 0")</f>
        <v>Grade 0</v>
      </c>
      <c r="AO784" s="2" t="str">
        <f t="shared" si="127"/>
        <v>2002</v>
      </c>
      <c r="AQ784" t="s">
        <v>5289</v>
      </c>
      <c r="AR784" t="str">
        <f t="shared" si="123"/>
        <v>ERJ6GEYJ203V</v>
      </c>
    </row>
    <row r="785" spans="1:44" x14ac:dyDescent="0.3">
      <c r="A785" t="s">
        <v>2819</v>
      </c>
      <c r="B785" t="s">
        <v>2399</v>
      </c>
      <c r="C785" t="s">
        <v>2820</v>
      </c>
      <c r="D785" t="s">
        <v>2821</v>
      </c>
      <c r="E785" t="s">
        <v>32</v>
      </c>
      <c r="F785" t="s">
        <v>32</v>
      </c>
      <c r="G785" t="s">
        <v>2822</v>
      </c>
      <c r="H785">
        <v>0</v>
      </c>
      <c r="I785">
        <v>0.1</v>
      </c>
      <c r="J785">
        <v>0</v>
      </c>
      <c r="K785">
        <v>1</v>
      </c>
      <c r="L785" t="s">
        <v>34</v>
      </c>
      <c r="M785" t="s">
        <v>2403</v>
      </c>
      <c r="N785" t="s">
        <v>36</v>
      </c>
      <c r="O785" t="s">
        <v>467</v>
      </c>
      <c r="P785" t="s">
        <v>38</v>
      </c>
      <c r="Q785" t="s">
        <v>2404</v>
      </c>
      <c r="R785" t="s">
        <v>40</v>
      </c>
      <c r="S785" t="s">
        <v>634</v>
      </c>
      <c r="T785" t="s">
        <v>243</v>
      </c>
      <c r="U785" t="s">
        <v>1188</v>
      </c>
      <c r="V785" t="s">
        <v>2405</v>
      </c>
      <c r="W785">
        <v>805</v>
      </c>
      <c r="X785" t="s">
        <v>636</v>
      </c>
      <c r="Y785" t="s">
        <v>2406</v>
      </c>
      <c r="Z785" t="s">
        <v>2407</v>
      </c>
      <c r="AA785">
        <v>2</v>
      </c>
      <c r="AB785" t="s">
        <v>41</v>
      </c>
      <c r="AC785" t="str">
        <f t="shared" si="128"/>
        <v>6GE</v>
      </c>
      <c r="AD785" s="3">
        <f t="shared" si="125"/>
        <v>22000</v>
      </c>
      <c r="AE785" s="3" t="str">
        <f t="shared" si="124"/>
        <v>22.0 K</v>
      </c>
      <c r="AF785" t="str">
        <f>SUBSTITUTE(SUBSTITUTE(P785,"±",""),"%"," %")</f>
        <v>5 %</v>
      </c>
      <c r="AG785" t="str">
        <f t="shared" si="122"/>
        <v>52.4 V</v>
      </c>
      <c r="AI785" t="str">
        <f>SUBSTITUTE(LEFT(Q785,FIND("W,",Q785)),"W"," W @ 70 C")</f>
        <v>0.125 W @ 70 C</v>
      </c>
      <c r="AJ785" t="str">
        <f>SUBSTITUTE((SUBSTITUTE(T785,"ppm/°C","")),"/ "," to ")</f>
        <v>±200</v>
      </c>
      <c r="AK785" t="str">
        <f>LEFT(V785,FIND(" ",V785)-1)</f>
        <v>0805</v>
      </c>
      <c r="AL785" t="str">
        <f>SUBSTITUTE(SUBSTITUTE(U785,"°C ~ "," to +"),"°C"," C")</f>
        <v>-55 to +155 C</v>
      </c>
      <c r="AM785" s="2" t="str">
        <f t="shared" si="126"/>
        <v>223</v>
      </c>
      <c r="AN785" t="str">
        <f>IF(AC785="1GN","Grade 1","Grade 0")</f>
        <v>Grade 0</v>
      </c>
      <c r="AO785" s="2" t="str">
        <f t="shared" si="127"/>
        <v>2202</v>
      </c>
      <c r="AQ785" t="s">
        <v>5289</v>
      </c>
      <c r="AR785" t="str">
        <f t="shared" si="123"/>
        <v>ERJ6GEYJ223V</v>
      </c>
    </row>
    <row r="786" spans="1:44" x14ac:dyDescent="0.3">
      <c r="A786" t="s">
        <v>2823</v>
      </c>
      <c r="B786" t="s">
        <v>2399</v>
      </c>
      <c r="C786" t="s">
        <v>2824</v>
      </c>
      <c r="D786" t="s">
        <v>2825</v>
      </c>
      <c r="E786" t="s">
        <v>32</v>
      </c>
      <c r="F786" t="s">
        <v>32</v>
      </c>
      <c r="G786" t="s">
        <v>2826</v>
      </c>
      <c r="H786">
        <v>0</v>
      </c>
      <c r="I786">
        <v>0.1</v>
      </c>
      <c r="J786">
        <v>0</v>
      </c>
      <c r="K786">
        <v>1</v>
      </c>
      <c r="L786" t="s">
        <v>34</v>
      </c>
      <c r="M786" t="s">
        <v>2403</v>
      </c>
      <c r="N786" t="s">
        <v>36</v>
      </c>
      <c r="O786" t="s">
        <v>471</v>
      </c>
      <c r="P786" t="s">
        <v>38</v>
      </c>
      <c r="Q786" t="s">
        <v>2404</v>
      </c>
      <c r="R786" t="s">
        <v>40</v>
      </c>
      <c r="S786" t="s">
        <v>634</v>
      </c>
      <c r="T786" t="s">
        <v>243</v>
      </c>
      <c r="U786" t="s">
        <v>1188</v>
      </c>
      <c r="V786" t="s">
        <v>2405</v>
      </c>
      <c r="W786">
        <v>805</v>
      </c>
      <c r="X786" t="s">
        <v>636</v>
      </c>
      <c r="Y786" t="s">
        <v>2406</v>
      </c>
      <c r="Z786" t="s">
        <v>2407</v>
      </c>
      <c r="AA786">
        <v>2</v>
      </c>
      <c r="AB786" t="s">
        <v>41</v>
      </c>
      <c r="AC786" t="str">
        <f t="shared" si="128"/>
        <v>6GE</v>
      </c>
      <c r="AD786" s="3">
        <f t="shared" si="125"/>
        <v>24000</v>
      </c>
      <c r="AE786" s="3" t="str">
        <f t="shared" si="124"/>
        <v>24.0 K</v>
      </c>
      <c r="AF786" t="str">
        <f>SUBSTITUTE(SUBSTITUTE(P786,"±",""),"%"," %")</f>
        <v>5 %</v>
      </c>
      <c r="AG786" t="str">
        <f t="shared" si="122"/>
        <v>54.8 V</v>
      </c>
      <c r="AI786" t="str">
        <f>SUBSTITUTE(LEFT(Q786,FIND("W,",Q786)),"W"," W @ 70 C")</f>
        <v>0.125 W @ 70 C</v>
      </c>
      <c r="AJ786" t="str">
        <f>SUBSTITUTE((SUBSTITUTE(T786,"ppm/°C","")),"/ "," to ")</f>
        <v>±200</v>
      </c>
      <c r="AK786" t="str">
        <f>LEFT(V786,FIND(" ",V786)-1)</f>
        <v>0805</v>
      </c>
      <c r="AL786" t="str">
        <f>SUBSTITUTE(SUBSTITUTE(U786,"°C ~ "," to +"),"°C"," C")</f>
        <v>-55 to +155 C</v>
      </c>
      <c r="AM786" s="2" t="str">
        <f t="shared" si="126"/>
        <v>243</v>
      </c>
      <c r="AN786" t="str">
        <f>IF(AC786="1GN","Grade 1","Grade 0")</f>
        <v>Grade 0</v>
      </c>
      <c r="AO786" s="2" t="str">
        <f t="shared" si="127"/>
        <v>2402</v>
      </c>
      <c r="AQ786" t="s">
        <v>5289</v>
      </c>
      <c r="AR786" t="str">
        <f t="shared" si="123"/>
        <v>ERJ6GEYJ243V</v>
      </c>
    </row>
    <row r="787" spans="1:44" x14ac:dyDescent="0.3">
      <c r="A787" t="s">
        <v>2827</v>
      </c>
      <c r="B787" t="s">
        <v>2399</v>
      </c>
      <c r="C787" t="s">
        <v>2828</v>
      </c>
      <c r="D787" t="s">
        <v>2829</v>
      </c>
      <c r="E787" t="s">
        <v>32</v>
      </c>
      <c r="F787" t="s">
        <v>32</v>
      </c>
      <c r="G787" t="s">
        <v>2830</v>
      </c>
      <c r="H787" s="1">
        <v>1430</v>
      </c>
      <c r="I787">
        <v>0.1</v>
      </c>
      <c r="J787">
        <v>0</v>
      </c>
      <c r="K787">
        <v>1</v>
      </c>
      <c r="L787" t="s">
        <v>34</v>
      </c>
      <c r="M787" t="s">
        <v>2403</v>
      </c>
      <c r="N787" t="s">
        <v>36</v>
      </c>
      <c r="O787" t="s">
        <v>475</v>
      </c>
      <c r="P787" t="s">
        <v>38</v>
      </c>
      <c r="Q787" t="s">
        <v>2404</v>
      </c>
      <c r="R787" t="s">
        <v>40</v>
      </c>
      <c r="S787" t="s">
        <v>634</v>
      </c>
      <c r="T787" t="s">
        <v>243</v>
      </c>
      <c r="U787" t="s">
        <v>1188</v>
      </c>
      <c r="V787" t="s">
        <v>2405</v>
      </c>
      <c r="W787">
        <v>805</v>
      </c>
      <c r="X787" t="s">
        <v>636</v>
      </c>
      <c r="Y787" t="s">
        <v>2406</v>
      </c>
      <c r="Z787" t="s">
        <v>2407</v>
      </c>
      <c r="AA787">
        <v>2</v>
      </c>
      <c r="AB787" t="s">
        <v>41</v>
      </c>
      <c r="AC787" t="str">
        <f t="shared" si="128"/>
        <v>6GE</v>
      </c>
      <c r="AD787" s="3">
        <f t="shared" si="125"/>
        <v>27000</v>
      </c>
      <c r="AE787" s="3" t="str">
        <f t="shared" si="124"/>
        <v>27.0 K</v>
      </c>
      <c r="AF787" t="str">
        <f>SUBSTITUTE(SUBSTITUTE(P787,"±",""),"%"," %")</f>
        <v>5 %</v>
      </c>
      <c r="AG787" t="str">
        <f t="shared" si="122"/>
        <v>58.1 V</v>
      </c>
      <c r="AI787" t="str">
        <f>SUBSTITUTE(LEFT(Q787,FIND("W,",Q787)),"W"," W @ 70 C")</f>
        <v>0.125 W @ 70 C</v>
      </c>
      <c r="AJ787" t="str">
        <f>SUBSTITUTE((SUBSTITUTE(T787,"ppm/°C","")),"/ "," to ")</f>
        <v>±200</v>
      </c>
      <c r="AK787" t="str">
        <f>LEFT(V787,FIND(" ",V787)-1)</f>
        <v>0805</v>
      </c>
      <c r="AL787" t="str">
        <f>SUBSTITUTE(SUBSTITUTE(U787,"°C ~ "," to +"),"°C"," C")</f>
        <v>-55 to +155 C</v>
      </c>
      <c r="AM787" s="2" t="str">
        <f t="shared" si="126"/>
        <v>273</v>
      </c>
      <c r="AN787" t="str">
        <f>IF(AC787="1GN","Grade 1","Grade 0")</f>
        <v>Grade 0</v>
      </c>
      <c r="AO787" s="2" t="str">
        <f t="shared" si="127"/>
        <v>2702</v>
      </c>
      <c r="AQ787" t="s">
        <v>5289</v>
      </c>
      <c r="AR787" t="str">
        <f t="shared" si="123"/>
        <v>ERJ6GEYJ273V</v>
      </c>
    </row>
    <row r="788" spans="1:44" x14ac:dyDescent="0.3">
      <c r="A788" t="s">
        <v>2831</v>
      </c>
      <c r="B788" t="s">
        <v>2399</v>
      </c>
      <c r="C788" t="s">
        <v>2832</v>
      </c>
      <c r="D788" t="s">
        <v>2833</v>
      </c>
      <c r="E788" t="s">
        <v>32</v>
      </c>
      <c r="F788" t="s">
        <v>32</v>
      </c>
      <c r="G788" t="s">
        <v>2834</v>
      </c>
      <c r="H788" s="1">
        <v>47944</v>
      </c>
      <c r="I788">
        <v>0.1</v>
      </c>
      <c r="J788">
        <v>0</v>
      </c>
      <c r="K788">
        <v>1</v>
      </c>
      <c r="L788" t="s">
        <v>34</v>
      </c>
      <c r="M788" t="s">
        <v>2403</v>
      </c>
      <c r="N788" t="s">
        <v>36</v>
      </c>
      <c r="O788" t="s">
        <v>479</v>
      </c>
      <c r="P788" t="s">
        <v>38</v>
      </c>
      <c r="Q788" t="s">
        <v>2404</v>
      </c>
      <c r="R788" t="s">
        <v>40</v>
      </c>
      <c r="S788" t="s">
        <v>634</v>
      </c>
      <c r="T788" t="s">
        <v>243</v>
      </c>
      <c r="U788" t="s">
        <v>1188</v>
      </c>
      <c r="V788" t="s">
        <v>2405</v>
      </c>
      <c r="W788">
        <v>805</v>
      </c>
      <c r="X788" t="s">
        <v>636</v>
      </c>
      <c r="Y788" t="s">
        <v>2406</v>
      </c>
      <c r="Z788" t="s">
        <v>2407</v>
      </c>
      <c r="AA788">
        <v>2</v>
      </c>
      <c r="AB788" t="s">
        <v>41</v>
      </c>
      <c r="AC788" t="str">
        <f t="shared" si="128"/>
        <v>6GE</v>
      </c>
      <c r="AD788" s="3">
        <f t="shared" si="125"/>
        <v>30000</v>
      </c>
      <c r="AE788" s="3" t="str">
        <f t="shared" si="124"/>
        <v>30.0 K</v>
      </c>
      <c r="AF788" t="str">
        <f>SUBSTITUTE(SUBSTITUTE(P788,"±",""),"%"," %")</f>
        <v>5 %</v>
      </c>
      <c r="AG788" t="str">
        <f t="shared" si="122"/>
        <v>61.2 V</v>
      </c>
      <c r="AI788" t="str">
        <f>SUBSTITUTE(LEFT(Q788,FIND("W,",Q788)),"W"," W @ 70 C")</f>
        <v>0.125 W @ 70 C</v>
      </c>
      <c r="AJ788" t="str">
        <f>SUBSTITUTE((SUBSTITUTE(T788,"ppm/°C","")),"/ "," to ")</f>
        <v>±200</v>
      </c>
      <c r="AK788" t="str">
        <f>LEFT(V788,FIND(" ",V788)-1)</f>
        <v>0805</v>
      </c>
      <c r="AL788" t="str">
        <f>SUBSTITUTE(SUBSTITUTE(U788,"°C ~ "," to +"),"°C"," C")</f>
        <v>-55 to +155 C</v>
      </c>
      <c r="AM788" s="2" t="str">
        <f t="shared" si="126"/>
        <v>303</v>
      </c>
      <c r="AN788" t="str">
        <f>IF(AC788="1GN","Grade 1","Grade 0")</f>
        <v>Grade 0</v>
      </c>
      <c r="AO788" s="2" t="str">
        <f t="shared" si="127"/>
        <v>3002</v>
      </c>
      <c r="AQ788" t="s">
        <v>5289</v>
      </c>
      <c r="AR788" t="str">
        <f t="shared" si="123"/>
        <v>ERJ6GEYJ303V</v>
      </c>
    </row>
    <row r="789" spans="1:44" x14ac:dyDescent="0.3">
      <c r="A789" t="s">
        <v>2835</v>
      </c>
      <c r="B789" t="s">
        <v>2399</v>
      </c>
      <c r="C789" t="s">
        <v>2836</v>
      </c>
      <c r="D789" t="s">
        <v>2837</v>
      </c>
      <c r="E789" t="s">
        <v>32</v>
      </c>
      <c r="F789" t="s">
        <v>32</v>
      </c>
      <c r="G789" t="s">
        <v>2838</v>
      </c>
      <c r="H789" s="1">
        <v>133832</v>
      </c>
      <c r="I789">
        <v>0.1</v>
      </c>
      <c r="J789">
        <v>0</v>
      </c>
      <c r="K789">
        <v>1</v>
      </c>
      <c r="L789" t="s">
        <v>34</v>
      </c>
      <c r="M789" t="s">
        <v>2403</v>
      </c>
      <c r="N789" t="s">
        <v>36</v>
      </c>
      <c r="O789" t="s">
        <v>483</v>
      </c>
      <c r="P789" t="s">
        <v>38</v>
      </c>
      <c r="Q789" t="s">
        <v>2404</v>
      </c>
      <c r="R789" t="s">
        <v>40</v>
      </c>
      <c r="S789" t="s">
        <v>634</v>
      </c>
      <c r="T789" t="s">
        <v>243</v>
      </c>
      <c r="U789" t="s">
        <v>1188</v>
      </c>
      <c r="V789" t="s">
        <v>2405</v>
      </c>
      <c r="W789">
        <v>805</v>
      </c>
      <c r="X789" t="s">
        <v>636</v>
      </c>
      <c r="Y789" t="s">
        <v>2406</v>
      </c>
      <c r="Z789" t="s">
        <v>2407</v>
      </c>
      <c r="AA789">
        <v>2</v>
      </c>
      <c r="AB789" t="s">
        <v>41</v>
      </c>
      <c r="AC789" t="str">
        <f t="shared" si="128"/>
        <v>6GE</v>
      </c>
      <c r="AD789" s="3">
        <f t="shared" si="125"/>
        <v>33000</v>
      </c>
      <c r="AE789" s="3" t="str">
        <f t="shared" si="124"/>
        <v>33.0 K</v>
      </c>
      <c r="AF789" t="str">
        <f>SUBSTITUTE(SUBSTITUTE(P789,"±",""),"%"," %")</f>
        <v>5 %</v>
      </c>
      <c r="AG789" t="str">
        <f t="shared" si="122"/>
        <v>64.2 V</v>
      </c>
      <c r="AI789" t="str">
        <f>SUBSTITUTE(LEFT(Q789,FIND("W,",Q789)),"W"," W @ 70 C")</f>
        <v>0.125 W @ 70 C</v>
      </c>
      <c r="AJ789" t="str">
        <f>SUBSTITUTE((SUBSTITUTE(T789,"ppm/°C","")),"/ "," to ")</f>
        <v>±200</v>
      </c>
      <c r="AK789" t="str">
        <f>LEFT(V789,FIND(" ",V789)-1)</f>
        <v>0805</v>
      </c>
      <c r="AL789" t="str">
        <f>SUBSTITUTE(SUBSTITUTE(U789,"°C ~ "," to +"),"°C"," C")</f>
        <v>-55 to +155 C</v>
      </c>
      <c r="AM789" s="2" t="str">
        <f t="shared" si="126"/>
        <v>333</v>
      </c>
      <c r="AN789" t="str">
        <f>IF(AC789="1GN","Grade 1","Grade 0")</f>
        <v>Grade 0</v>
      </c>
      <c r="AO789" s="2" t="str">
        <f t="shared" si="127"/>
        <v>3302</v>
      </c>
      <c r="AQ789" t="s">
        <v>5289</v>
      </c>
      <c r="AR789" t="str">
        <f t="shared" si="123"/>
        <v>ERJ6GEYJ333V</v>
      </c>
    </row>
    <row r="790" spans="1:44" x14ac:dyDescent="0.3">
      <c r="A790" t="s">
        <v>2839</v>
      </c>
      <c r="B790" t="s">
        <v>2399</v>
      </c>
      <c r="C790" t="s">
        <v>2840</v>
      </c>
      <c r="D790" t="s">
        <v>2841</v>
      </c>
      <c r="E790" t="s">
        <v>32</v>
      </c>
      <c r="F790" t="s">
        <v>32</v>
      </c>
      <c r="G790" t="s">
        <v>2842</v>
      </c>
      <c r="H790" s="1">
        <v>4192</v>
      </c>
      <c r="I790">
        <v>0.1</v>
      </c>
      <c r="J790">
        <v>0</v>
      </c>
      <c r="K790">
        <v>1</v>
      </c>
      <c r="L790" t="s">
        <v>34</v>
      </c>
      <c r="M790" t="s">
        <v>2403</v>
      </c>
      <c r="N790" t="s">
        <v>36</v>
      </c>
      <c r="O790" t="s">
        <v>487</v>
      </c>
      <c r="P790" t="s">
        <v>38</v>
      </c>
      <c r="Q790" t="s">
        <v>2404</v>
      </c>
      <c r="R790" t="s">
        <v>40</v>
      </c>
      <c r="S790" t="s">
        <v>634</v>
      </c>
      <c r="T790" t="s">
        <v>243</v>
      </c>
      <c r="U790" t="s">
        <v>1188</v>
      </c>
      <c r="V790" t="s">
        <v>2405</v>
      </c>
      <c r="W790">
        <v>805</v>
      </c>
      <c r="X790" t="s">
        <v>636</v>
      </c>
      <c r="Y790" t="s">
        <v>2406</v>
      </c>
      <c r="Z790" t="s">
        <v>2407</v>
      </c>
      <c r="AA790">
        <v>2</v>
      </c>
      <c r="AB790" t="s">
        <v>41</v>
      </c>
      <c r="AC790" t="str">
        <f t="shared" si="128"/>
        <v>6GE</v>
      </c>
      <c r="AD790" s="3">
        <f t="shared" si="125"/>
        <v>36000</v>
      </c>
      <c r="AE790" s="3" t="str">
        <f t="shared" si="124"/>
        <v>36.0 K</v>
      </c>
      <c r="AF790" t="str">
        <f>SUBSTITUTE(SUBSTITUTE(P790,"±",""),"%"," %")</f>
        <v>5 %</v>
      </c>
      <c r="AG790" t="str">
        <f t="shared" si="122"/>
        <v>67.1 V</v>
      </c>
      <c r="AI790" t="str">
        <f>SUBSTITUTE(LEFT(Q790,FIND("W,",Q790)),"W"," W @ 70 C")</f>
        <v>0.125 W @ 70 C</v>
      </c>
      <c r="AJ790" t="str">
        <f>SUBSTITUTE((SUBSTITUTE(T790,"ppm/°C","")),"/ "," to ")</f>
        <v>±200</v>
      </c>
      <c r="AK790" t="str">
        <f>LEFT(V790,FIND(" ",V790)-1)</f>
        <v>0805</v>
      </c>
      <c r="AL790" t="str">
        <f>SUBSTITUTE(SUBSTITUTE(U790,"°C ~ "," to +"),"°C"," C")</f>
        <v>-55 to +155 C</v>
      </c>
      <c r="AM790" s="2" t="str">
        <f t="shared" si="126"/>
        <v>363</v>
      </c>
      <c r="AN790" t="str">
        <f>IF(AC790="1GN","Grade 1","Grade 0")</f>
        <v>Grade 0</v>
      </c>
      <c r="AO790" s="2" t="str">
        <f t="shared" si="127"/>
        <v>3602</v>
      </c>
      <c r="AQ790" t="s">
        <v>5289</v>
      </c>
      <c r="AR790" t="str">
        <f t="shared" si="123"/>
        <v>ERJ6GEYJ363V</v>
      </c>
    </row>
    <row r="791" spans="1:44" x14ac:dyDescent="0.3">
      <c r="A791" t="s">
        <v>2843</v>
      </c>
      <c r="B791" t="s">
        <v>2399</v>
      </c>
      <c r="C791" t="s">
        <v>2844</v>
      </c>
      <c r="D791" t="s">
        <v>2845</v>
      </c>
      <c r="E791" t="s">
        <v>32</v>
      </c>
      <c r="F791" t="s">
        <v>32</v>
      </c>
      <c r="G791" t="s">
        <v>2846</v>
      </c>
      <c r="H791">
        <v>0</v>
      </c>
      <c r="I791">
        <v>0.1</v>
      </c>
      <c r="J791">
        <v>0</v>
      </c>
      <c r="K791">
        <v>1</v>
      </c>
      <c r="L791" t="s">
        <v>34</v>
      </c>
      <c r="M791" t="s">
        <v>2403</v>
      </c>
      <c r="N791" t="s">
        <v>36</v>
      </c>
      <c r="O791" t="s">
        <v>491</v>
      </c>
      <c r="P791" t="s">
        <v>38</v>
      </c>
      <c r="Q791" t="s">
        <v>2404</v>
      </c>
      <c r="R791" t="s">
        <v>40</v>
      </c>
      <c r="S791" t="s">
        <v>634</v>
      </c>
      <c r="T791" t="s">
        <v>243</v>
      </c>
      <c r="U791" t="s">
        <v>1188</v>
      </c>
      <c r="V791" t="s">
        <v>2405</v>
      </c>
      <c r="W791">
        <v>805</v>
      </c>
      <c r="X791" t="s">
        <v>636</v>
      </c>
      <c r="Y791" t="s">
        <v>2406</v>
      </c>
      <c r="Z791" t="s">
        <v>2407</v>
      </c>
      <c r="AA791">
        <v>2</v>
      </c>
      <c r="AB791" t="s">
        <v>41</v>
      </c>
      <c r="AC791" t="str">
        <f t="shared" si="128"/>
        <v>6GE</v>
      </c>
      <c r="AD791" s="3">
        <f t="shared" si="125"/>
        <v>39000</v>
      </c>
      <c r="AE791" s="3" t="str">
        <f t="shared" si="124"/>
        <v>39.0 K</v>
      </c>
      <c r="AF791" t="str">
        <f>SUBSTITUTE(SUBSTITUTE(P791,"±",""),"%"," %")</f>
        <v>5 %</v>
      </c>
      <c r="AG791" t="str">
        <f t="shared" si="122"/>
        <v>69.8 V</v>
      </c>
      <c r="AI791" t="str">
        <f>SUBSTITUTE(LEFT(Q791,FIND("W,",Q791)),"W"," W @ 70 C")</f>
        <v>0.125 W @ 70 C</v>
      </c>
      <c r="AJ791" t="str">
        <f>SUBSTITUTE((SUBSTITUTE(T791,"ppm/°C","")),"/ "," to ")</f>
        <v>±200</v>
      </c>
      <c r="AK791" t="str">
        <f>LEFT(V791,FIND(" ",V791)-1)</f>
        <v>0805</v>
      </c>
      <c r="AL791" t="str">
        <f>SUBSTITUTE(SUBSTITUTE(U791,"°C ~ "," to +"),"°C"," C")</f>
        <v>-55 to +155 C</v>
      </c>
      <c r="AM791" s="2" t="str">
        <f t="shared" si="126"/>
        <v>393</v>
      </c>
      <c r="AN791" t="str">
        <f>IF(AC791="1GN","Grade 1","Grade 0")</f>
        <v>Grade 0</v>
      </c>
      <c r="AO791" s="2" t="str">
        <f t="shared" si="127"/>
        <v>3902</v>
      </c>
      <c r="AQ791" t="s">
        <v>5289</v>
      </c>
      <c r="AR791" t="str">
        <f t="shared" si="123"/>
        <v>ERJ6GEYJ393V</v>
      </c>
    </row>
    <row r="792" spans="1:44" x14ac:dyDescent="0.3">
      <c r="A792" t="s">
        <v>2847</v>
      </c>
      <c r="B792" t="s">
        <v>2399</v>
      </c>
      <c r="C792" t="s">
        <v>2848</v>
      </c>
      <c r="D792" t="s">
        <v>2849</v>
      </c>
      <c r="E792" t="s">
        <v>32</v>
      </c>
      <c r="F792" t="s">
        <v>32</v>
      </c>
      <c r="G792" t="s">
        <v>2850</v>
      </c>
      <c r="H792" s="1">
        <v>39875</v>
      </c>
      <c r="I792">
        <v>0.1</v>
      </c>
      <c r="J792">
        <v>0</v>
      </c>
      <c r="K792">
        <v>1</v>
      </c>
      <c r="L792" t="s">
        <v>34</v>
      </c>
      <c r="M792" t="s">
        <v>2403</v>
      </c>
      <c r="N792" t="s">
        <v>36</v>
      </c>
      <c r="O792" t="s">
        <v>495</v>
      </c>
      <c r="P792" t="s">
        <v>38</v>
      </c>
      <c r="Q792" t="s">
        <v>2404</v>
      </c>
      <c r="R792" t="s">
        <v>40</v>
      </c>
      <c r="S792" t="s">
        <v>634</v>
      </c>
      <c r="T792" t="s">
        <v>243</v>
      </c>
      <c r="U792" t="s">
        <v>1188</v>
      </c>
      <c r="V792" t="s">
        <v>2405</v>
      </c>
      <c r="W792">
        <v>805</v>
      </c>
      <c r="X792" t="s">
        <v>636</v>
      </c>
      <c r="Y792" t="s">
        <v>2406</v>
      </c>
      <c r="Z792" t="s">
        <v>2407</v>
      </c>
      <c r="AA792">
        <v>2</v>
      </c>
      <c r="AB792" t="s">
        <v>41</v>
      </c>
      <c r="AC792" t="str">
        <f t="shared" si="128"/>
        <v>6GE</v>
      </c>
      <c r="AD792" s="3">
        <f t="shared" si="125"/>
        <v>43000</v>
      </c>
      <c r="AE792" s="3" t="str">
        <f t="shared" si="124"/>
        <v>43.0 K</v>
      </c>
      <c r="AF792" t="str">
        <f>SUBSTITUTE(SUBSTITUTE(P792,"±",""),"%"," %")</f>
        <v>5 %</v>
      </c>
      <c r="AG792" t="str">
        <f t="shared" si="122"/>
        <v>73.3 V</v>
      </c>
      <c r="AI792" t="str">
        <f>SUBSTITUTE(LEFT(Q792,FIND("W,",Q792)),"W"," W @ 70 C")</f>
        <v>0.125 W @ 70 C</v>
      </c>
      <c r="AJ792" t="str">
        <f>SUBSTITUTE((SUBSTITUTE(T792,"ppm/°C","")),"/ "," to ")</f>
        <v>±200</v>
      </c>
      <c r="AK792" t="str">
        <f>LEFT(V792,FIND(" ",V792)-1)</f>
        <v>0805</v>
      </c>
      <c r="AL792" t="str">
        <f>SUBSTITUTE(SUBSTITUTE(U792,"°C ~ "," to +"),"°C"," C")</f>
        <v>-55 to +155 C</v>
      </c>
      <c r="AM792" s="2" t="str">
        <f t="shared" si="126"/>
        <v>433</v>
      </c>
      <c r="AN792" t="str">
        <f>IF(AC792="1GN","Grade 1","Grade 0")</f>
        <v>Grade 0</v>
      </c>
      <c r="AO792" s="2" t="str">
        <f t="shared" si="127"/>
        <v>4302</v>
      </c>
      <c r="AQ792" t="s">
        <v>5289</v>
      </c>
      <c r="AR792" t="str">
        <f t="shared" si="123"/>
        <v>ERJ6GEYJ433V</v>
      </c>
    </row>
    <row r="793" spans="1:44" x14ac:dyDescent="0.3">
      <c r="A793" t="s">
        <v>2851</v>
      </c>
      <c r="B793" t="s">
        <v>2399</v>
      </c>
      <c r="C793" t="s">
        <v>2852</v>
      </c>
      <c r="D793" t="s">
        <v>2853</v>
      </c>
      <c r="E793" t="s">
        <v>32</v>
      </c>
      <c r="F793" t="s">
        <v>32</v>
      </c>
      <c r="G793" t="s">
        <v>2854</v>
      </c>
      <c r="H793" s="1">
        <v>1638</v>
      </c>
      <c r="I793">
        <v>0.1</v>
      </c>
      <c r="J793">
        <v>0</v>
      </c>
      <c r="K793">
        <v>1</v>
      </c>
      <c r="L793" t="s">
        <v>34</v>
      </c>
      <c r="M793" t="s">
        <v>2403</v>
      </c>
      <c r="N793" t="s">
        <v>36</v>
      </c>
      <c r="O793" t="s">
        <v>499</v>
      </c>
      <c r="P793" t="s">
        <v>38</v>
      </c>
      <c r="Q793" t="s">
        <v>2404</v>
      </c>
      <c r="R793" t="s">
        <v>40</v>
      </c>
      <c r="S793" t="s">
        <v>634</v>
      </c>
      <c r="T793" t="s">
        <v>243</v>
      </c>
      <c r="U793" t="s">
        <v>1188</v>
      </c>
      <c r="V793" t="s">
        <v>2405</v>
      </c>
      <c r="W793">
        <v>805</v>
      </c>
      <c r="X793" t="s">
        <v>636</v>
      </c>
      <c r="Y793" t="s">
        <v>2406</v>
      </c>
      <c r="Z793" t="s">
        <v>2407</v>
      </c>
      <c r="AA793">
        <v>2</v>
      </c>
      <c r="AB793" t="s">
        <v>41</v>
      </c>
      <c r="AC793" t="str">
        <f t="shared" si="128"/>
        <v>6GE</v>
      </c>
      <c r="AD793" s="3">
        <f t="shared" si="125"/>
        <v>47000</v>
      </c>
      <c r="AE793" s="3" t="str">
        <f t="shared" si="124"/>
        <v>47.0 K</v>
      </c>
      <c r="AF793" t="str">
        <f>SUBSTITUTE(SUBSTITUTE(P793,"±",""),"%"," %")</f>
        <v>5 %</v>
      </c>
      <c r="AG793" t="str">
        <f t="shared" ref="AG793:AG858" si="129">ROUND(MIN(SQRT(AD793*VALUE(LEFT(AI793,FIND("W",AI793)-2))),AP793),1)&amp;" V"</f>
        <v>76.6 V</v>
      </c>
      <c r="AI793" t="str">
        <f>SUBSTITUTE(LEFT(Q793,FIND("W,",Q793)),"W"," W @ 70 C")</f>
        <v>0.125 W @ 70 C</v>
      </c>
      <c r="AJ793" t="str">
        <f>SUBSTITUTE((SUBSTITUTE(T793,"ppm/°C","")),"/ "," to ")</f>
        <v>±200</v>
      </c>
      <c r="AK793" t="str">
        <f>LEFT(V793,FIND(" ",V793)-1)</f>
        <v>0805</v>
      </c>
      <c r="AL793" t="str">
        <f>SUBSTITUTE(SUBSTITUTE(U793,"°C ~ "," to +"),"°C"," C")</f>
        <v>-55 to +155 C</v>
      </c>
      <c r="AM793" s="2" t="str">
        <f t="shared" si="126"/>
        <v>473</v>
      </c>
      <c r="AN793" t="str">
        <f>IF(AC793="1GN","Grade 1","Grade 0")</f>
        <v>Grade 0</v>
      </c>
      <c r="AO793" s="2" t="str">
        <f t="shared" si="127"/>
        <v>4702</v>
      </c>
      <c r="AQ793" t="s">
        <v>5289</v>
      </c>
      <c r="AR793" t="str">
        <f t="shared" ref="AR793:AR858" si="130">SUBSTITUTE(D793,"-","")</f>
        <v>ERJ6GEYJ473V</v>
      </c>
    </row>
    <row r="794" spans="1:44" x14ac:dyDescent="0.3">
      <c r="A794" t="s">
        <v>2855</v>
      </c>
      <c r="B794" t="s">
        <v>2399</v>
      </c>
      <c r="C794" t="s">
        <v>2856</v>
      </c>
      <c r="D794" t="s">
        <v>2857</v>
      </c>
      <c r="E794" t="s">
        <v>32</v>
      </c>
      <c r="F794" t="s">
        <v>32</v>
      </c>
      <c r="G794" t="s">
        <v>2858</v>
      </c>
      <c r="H794" s="1">
        <v>39900</v>
      </c>
      <c r="I794">
        <v>0.1</v>
      </c>
      <c r="J794">
        <v>0</v>
      </c>
      <c r="K794">
        <v>1</v>
      </c>
      <c r="L794" t="s">
        <v>34</v>
      </c>
      <c r="M794" t="s">
        <v>2403</v>
      </c>
      <c r="N794" t="s">
        <v>36</v>
      </c>
      <c r="O794" t="s">
        <v>503</v>
      </c>
      <c r="P794" t="s">
        <v>38</v>
      </c>
      <c r="Q794" t="s">
        <v>2404</v>
      </c>
      <c r="R794" t="s">
        <v>40</v>
      </c>
      <c r="S794" t="s">
        <v>634</v>
      </c>
      <c r="T794" t="s">
        <v>243</v>
      </c>
      <c r="U794" t="s">
        <v>1188</v>
      </c>
      <c r="V794" t="s">
        <v>2405</v>
      </c>
      <c r="W794">
        <v>805</v>
      </c>
      <c r="X794" t="s">
        <v>636</v>
      </c>
      <c r="Y794" t="s">
        <v>2406</v>
      </c>
      <c r="Z794" t="s">
        <v>2407</v>
      </c>
      <c r="AA794">
        <v>2</v>
      </c>
      <c r="AB794" t="s">
        <v>41</v>
      </c>
      <c r="AC794" t="str">
        <f t="shared" si="128"/>
        <v>6GE</v>
      </c>
      <c r="AD794" s="3">
        <f t="shared" si="125"/>
        <v>51000</v>
      </c>
      <c r="AE794" s="3" t="str">
        <f t="shared" si="124"/>
        <v>51.0 K</v>
      </c>
      <c r="AF794" t="str">
        <f>SUBSTITUTE(SUBSTITUTE(P794,"±",""),"%"," %")</f>
        <v>5 %</v>
      </c>
      <c r="AG794" t="str">
        <f t="shared" si="129"/>
        <v>79.8 V</v>
      </c>
      <c r="AI794" t="str">
        <f>SUBSTITUTE(LEFT(Q794,FIND("W,",Q794)),"W"," W @ 70 C")</f>
        <v>0.125 W @ 70 C</v>
      </c>
      <c r="AJ794" t="str">
        <f>SUBSTITUTE((SUBSTITUTE(T794,"ppm/°C","")),"/ "," to ")</f>
        <v>±200</v>
      </c>
      <c r="AK794" t="str">
        <f>LEFT(V794,FIND(" ",V794)-1)</f>
        <v>0805</v>
      </c>
      <c r="AL794" t="str">
        <f>SUBSTITUTE(SUBSTITUTE(U794,"°C ~ "," to +"),"°C"," C")</f>
        <v>-55 to +155 C</v>
      </c>
      <c r="AM794" s="2" t="str">
        <f t="shared" si="126"/>
        <v>513</v>
      </c>
      <c r="AN794" t="str">
        <f>IF(AC794="1GN","Grade 1","Grade 0")</f>
        <v>Grade 0</v>
      </c>
      <c r="AO794" s="2" t="str">
        <f t="shared" si="127"/>
        <v>5102</v>
      </c>
      <c r="AQ794" t="s">
        <v>5289</v>
      </c>
      <c r="AR794" t="str">
        <f t="shared" si="130"/>
        <v>ERJ6GEYJ513V</v>
      </c>
    </row>
    <row r="795" spans="1:44" x14ac:dyDescent="0.3">
      <c r="A795" t="s">
        <v>2859</v>
      </c>
      <c r="B795" t="s">
        <v>2399</v>
      </c>
      <c r="C795" t="s">
        <v>2860</v>
      </c>
      <c r="D795" t="s">
        <v>2861</v>
      </c>
      <c r="E795" t="s">
        <v>32</v>
      </c>
      <c r="F795" t="s">
        <v>32</v>
      </c>
      <c r="G795" t="s">
        <v>2862</v>
      </c>
      <c r="H795">
        <v>0</v>
      </c>
      <c r="I795">
        <v>0.1</v>
      </c>
      <c r="J795">
        <v>0</v>
      </c>
      <c r="K795">
        <v>1</v>
      </c>
      <c r="L795" t="s">
        <v>34</v>
      </c>
      <c r="M795" t="s">
        <v>2403</v>
      </c>
      <c r="N795" t="s">
        <v>36</v>
      </c>
      <c r="O795" t="s">
        <v>507</v>
      </c>
      <c r="P795" t="s">
        <v>38</v>
      </c>
      <c r="Q795" t="s">
        <v>2404</v>
      </c>
      <c r="R795" t="s">
        <v>40</v>
      </c>
      <c r="S795" t="s">
        <v>634</v>
      </c>
      <c r="T795" t="s">
        <v>243</v>
      </c>
      <c r="U795" t="s">
        <v>1188</v>
      </c>
      <c r="V795" t="s">
        <v>2405</v>
      </c>
      <c r="W795">
        <v>805</v>
      </c>
      <c r="X795" t="s">
        <v>636</v>
      </c>
      <c r="Y795" t="s">
        <v>2406</v>
      </c>
      <c r="Z795" t="s">
        <v>2407</v>
      </c>
      <c r="AA795">
        <v>2</v>
      </c>
      <c r="AB795" t="s">
        <v>41</v>
      </c>
      <c r="AC795" t="str">
        <f t="shared" si="128"/>
        <v>6GE</v>
      </c>
      <c r="AD795" s="3">
        <f t="shared" si="125"/>
        <v>56000</v>
      </c>
      <c r="AE795" s="3" t="str">
        <f t="shared" si="124"/>
        <v>56.0 K</v>
      </c>
      <c r="AF795" t="str">
        <f>SUBSTITUTE(SUBSTITUTE(P795,"±",""),"%"," %")</f>
        <v>5 %</v>
      </c>
      <c r="AG795" t="str">
        <f t="shared" si="129"/>
        <v>83.7 V</v>
      </c>
      <c r="AI795" t="str">
        <f>SUBSTITUTE(LEFT(Q795,FIND("W,",Q795)),"W"," W @ 70 C")</f>
        <v>0.125 W @ 70 C</v>
      </c>
      <c r="AJ795" t="str">
        <f>SUBSTITUTE((SUBSTITUTE(T795,"ppm/°C","")),"/ "," to ")</f>
        <v>±200</v>
      </c>
      <c r="AK795" t="str">
        <f>LEFT(V795,FIND(" ",V795)-1)</f>
        <v>0805</v>
      </c>
      <c r="AL795" t="str">
        <f>SUBSTITUTE(SUBSTITUTE(U795,"°C ~ "," to +"),"°C"," C")</f>
        <v>-55 to +155 C</v>
      </c>
      <c r="AM795" s="2" t="str">
        <f t="shared" si="126"/>
        <v>563</v>
      </c>
      <c r="AN795" t="str">
        <f>IF(AC795="1GN","Grade 1","Grade 0")</f>
        <v>Grade 0</v>
      </c>
      <c r="AO795" s="2" t="str">
        <f t="shared" si="127"/>
        <v>5602</v>
      </c>
      <c r="AQ795" t="s">
        <v>5289</v>
      </c>
      <c r="AR795" t="str">
        <f t="shared" si="130"/>
        <v>ERJ6GEYJ563V</v>
      </c>
    </row>
    <row r="796" spans="1:44" x14ac:dyDescent="0.3">
      <c r="A796" t="s">
        <v>2863</v>
      </c>
      <c r="B796" t="s">
        <v>2399</v>
      </c>
      <c r="C796" t="s">
        <v>2864</v>
      </c>
      <c r="D796" t="s">
        <v>2865</v>
      </c>
      <c r="E796" t="s">
        <v>32</v>
      </c>
      <c r="F796" t="s">
        <v>32</v>
      </c>
      <c r="G796" t="s">
        <v>2866</v>
      </c>
      <c r="H796" s="1">
        <v>4939</v>
      </c>
      <c r="I796">
        <v>0.1</v>
      </c>
      <c r="J796">
        <v>0</v>
      </c>
      <c r="K796">
        <v>1</v>
      </c>
      <c r="L796" t="s">
        <v>34</v>
      </c>
      <c r="M796" t="s">
        <v>2403</v>
      </c>
      <c r="N796" t="s">
        <v>36</v>
      </c>
      <c r="O796" t="s">
        <v>511</v>
      </c>
      <c r="P796" t="s">
        <v>38</v>
      </c>
      <c r="Q796" t="s">
        <v>2404</v>
      </c>
      <c r="R796" t="s">
        <v>40</v>
      </c>
      <c r="S796" t="s">
        <v>634</v>
      </c>
      <c r="T796" t="s">
        <v>243</v>
      </c>
      <c r="U796" t="s">
        <v>1188</v>
      </c>
      <c r="V796" t="s">
        <v>2405</v>
      </c>
      <c r="W796">
        <v>805</v>
      </c>
      <c r="X796" t="s">
        <v>636</v>
      </c>
      <c r="Y796" t="s">
        <v>2406</v>
      </c>
      <c r="Z796" t="s">
        <v>2407</v>
      </c>
      <c r="AA796">
        <v>2</v>
      </c>
      <c r="AB796" t="s">
        <v>41</v>
      </c>
      <c r="AC796" t="str">
        <f t="shared" si="128"/>
        <v>6GE</v>
      </c>
      <c r="AD796" s="3">
        <f t="shared" si="125"/>
        <v>62000</v>
      </c>
      <c r="AE796" s="3" t="str">
        <f t="shared" si="124"/>
        <v>62.0 K</v>
      </c>
      <c r="AF796" t="str">
        <f>SUBSTITUTE(SUBSTITUTE(P796,"±",""),"%"," %")</f>
        <v>5 %</v>
      </c>
      <c r="AG796" t="str">
        <f t="shared" si="129"/>
        <v>88 V</v>
      </c>
      <c r="AI796" t="str">
        <f>SUBSTITUTE(LEFT(Q796,FIND("W,",Q796)),"W"," W @ 70 C")</f>
        <v>0.125 W @ 70 C</v>
      </c>
      <c r="AJ796" t="str">
        <f>SUBSTITUTE((SUBSTITUTE(T796,"ppm/°C","")),"/ "," to ")</f>
        <v>±200</v>
      </c>
      <c r="AK796" t="str">
        <f>LEFT(V796,FIND(" ",V796)-1)</f>
        <v>0805</v>
      </c>
      <c r="AL796" t="str">
        <f>SUBSTITUTE(SUBSTITUTE(U796,"°C ~ "," to +"),"°C"," C")</f>
        <v>-55 to +155 C</v>
      </c>
      <c r="AM796" s="2" t="str">
        <f t="shared" si="126"/>
        <v>623</v>
      </c>
      <c r="AN796" t="str">
        <f>IF(AC796="1GN","Grade 1","Grade 0")</f>
        <v>Grade 0</v>
      </c>
      <c r="AO796" s="2" t="str">
        <f t="shared" si="127"/>
        <v>6202</v>
      </c>
      <c r="AQ796" t="s">
        <v>5289</v>
      </c>
      <c r="AR796" t="str">
        <f t="shared" si="130"/>
        <v>ERJ6GEYJ623V</v>
      </c>
    </row>
    <row r="797" spans="1:44" x14ac:dyDescent="0.3">
      <c r="A797" t="s">
        <v>2867</v>
      </c>
      <c r="B797" t="s">
        <v>2399</v>
      </c>
      <c r="C797" t="s">
        <v>2868</v>
      </c>
      <c r="D797" t="s">
        <v>2869</v>
      </c>
      <c r="E797" t="s">
        <v>32</v>
      </c>
      <c r="F797" t="s">
        <v>32</v>
      </c>
      <c r="G797" t="s">
        <v>2870</v>
      </c>
      <c r="H797">
        <v>304</v>
      </c>
      <c r="I797">
        <v>0.1</v>
      </c>
      <c r="J797">
        <v>0</v>
      </c>
      <c r="K797">
        <v>1</v>
      </c>
      <c r="L797" t="s">
        <v>34</v>
      </c>
      <c r="M797" t="s">
        <v>2403</v>
      </c>
      <c r="N797" t="s">
        <v>36</v>
      </c>
      <c r="O797" t="s">
        <v>515</v>
      </c>
      <c r="P797" t="s">
        <v>38</v>
      </c>
      <c r="Q797" t="s">
        <v>2404</v>
      </c>
      <c r="R797" t="s">
        <v>40</v>
      </c>
      <c r="S797" t="s">
        <v>634</v>
      </c>
      <c r="T797" t="s">
        <v>243</v>
      </c>
      <c r="U797" t="s">
        <v>1188</v>
      </c>
      <c r="V797" t="s">
        <v>2405</v>
      </c>
      <c r="W797">
        <v>805</v>
      </c>
      <c r="X797" t="s">
        <v>636</v>
      </c>
      <c r="Y797" t="s">
        <v>2406</v>
      </c>
      <c r="Z797" t="s">
        <v>2407</v>
      </c>
      <c r="AA797">
        <v>2</v>
      </c>
      <c r="AB797" t="s">
        <v>41</v>
      </c>
      <c r="AC797" t="str">
        <f t="shared" si="128"/>
        <v>6GE</v>
      </c>
      <c r="AD797" s="3">
        <f t="shared" si="125"/>
        <v>68000</v>
      </c>
      <c r="AE797" s="3" t="str">
        <f t="shared" si="124"/>
        <v>68.0 K</v>
      </c>
      <c r="AF797" t="str">
        <f>SUBSTITUTE(SUBSTITUTE(P797,"±",""),"%"," %")</f>
        <v>5 %</v>
      </c>
      <c r="AG797" t="str">
        <f t="shared" si="129"/>
        <v>92.2 V</v>
      </c>
      <c r="AI797" t="str">
        <f>SUBSTITUTE(LEFT(Q797,FIND("W,",Q797)),"W"," W @ 70 C")</f>
        <v>0.125 W @ 70 C</v>
      </c>
      <c r="AJ797" t="str">
        <f>SUBSTITUTE((SUBSTITUTE(T797,"ppm/°C","")),"/ "," to ")</f>
        <v>±200</v>
      </c>
      <c r="AK797" t="str">
        <f>LEFT(V797,FIND(" ",V797)-1)</f>
        <v>0805</v>
      </c>
      <c r="AL797" t="str">
        <f>SUBSTITUTE(SUBSTITUTE(U797,"°C ~ "," to +"),"°C"," C")</f>
        <v>-55 to +155 C</v>
      </c>
      <c r="AM797" s="2" t="str">
        <f t="shared" si="126"/>
        <v>683</v>
      </c>
      <c r="AN797" t="str">
        <f>IF(AC797="1GN","Grade 1","Grade 0")</f>
        <v>Grade 0</v>
      </c>
      <c r="AO797" s="2" t="str">
        <f t="shared" si="127"/>
        <v>6802</v>
      </c>
      <c r="AQ797" t="s">
        <v>5289</v>
      </c>
      <c r="AR797" t="str">
        <f t="shared" si="130"/>
        <v>ERJ6GEYJ683V</v>
      </c>
    </row>
    <row r="798" spans="1:44" x14ac:dyDescent="0.3">
      <c r="A798" t="s">
        <v>2871</v>
      </c>
      <c r="B798" t="s">
        <v>2399</v>
      </c>
      <c r="C798" t="s">
        <v>2872</v>
      </c>
      <c r="D798" t="s">
        <v>2873</v>
      </c>
      <c r="E798" t="s">
        <v>32</v>
      </c>
      <c r="F798" t="s">
        <v>32</v>
      </c>
      <c r="G798" t="s">
        <v>2874</v>
      </c>
      <c r="H798">
        <v>29</v>
      </c>
      <c r="I798">
        <v>0.1</v>
      </c>
      <c r="J798">
        <v>0</v>
      </c>
      <c r="K798">
        <v>1</v>
      </c>
      <c r="L798" t="s">
        <v>34</v>
      </c>
      <c r="M798" t="s">
        <v>2403</v>
      </c>
      <c r="N798" t="s">
        <v>36</v>
      </c>
      <c r="O798" t="s">
        <v>519</v>
      </c>
      <c r="P798" t="s">
        <v>38</v>
      </c>
      <c r="Q798" t="s">
        <v>2404</v>
      </c>
      <c r="R798" t="s">
        <v>40</v>
      </c>
      <c r="S798" t="s">
        <v>634</v>
      </c>
      <c r="T798" t="s">
        <v>243</v>
      </c>
      <c r="U798" t="s">
        <v>1188</v>
      </c>
      <c r="V798" t="s">
        <v>2405</v>
      </c>
      <c r="W798">
        <v>805</v>
      </c>
      <c r="X798" t="s">
        <v>636</v>
      </c>
      <c r="Y798" t="s">
        <v>2406</v>
      </c>
      <c r="Z798" t="s">
        <v>2407</v>
      </c>
      <c r="AA798">
        <v>2</v>
      </c>
      <c r="AB798" t="s">
        <v>41</v>
      </c>
      <c r="AC798" t="str">
        <f t="shared" si="128"/>
        <v>6GE</v>
      </c>
      <c r="AD798" s="3">
        <f t="shared" si="125"/>
        <v>75000</v>
      </c>
      <c r="AE798" s="3" t="str">
        <f t="shared" si="124"/>
        <v>75.0 K</v>
      </c>
      <c r="AF798" t="str">
        <f>SUBSTITUTE(SUBSTITUTE(P798,"±",""),"%"," %")</f>
        <v>5 %</v>
      </c>
      <c r="AG798" t="str">
        <f t="shared" si="129"/>
        <v>96.8 V</v>
      </c>
      <c r="AI798" t="str">
        <f>SUBSTITUTE(LEFT(Q798,FIND("W,",Q798)),"W"," W @ 70 C")</f>
        <v>0.125 W @ 70 C</v>
      </c>
      <c r="AJ798" t="str">
        <f>SUBSTITUTE((SUBSTITUTE(T798,"ppm/°C","")),"/ "," to ")</f>
        <v>±200</v>
      </c>
      <c r="AK798" t="str">
        <f>LEFT(V798,FIND(" ",V798)-1)</f>
        <v>0805</v>
      </c>
      <c r="AL798" t="str">
        <f>SUBSTITUTE(SUBSTITUTE(U798,"°C ~ "," to +"),"°C"," C")</f>
        <v>-55 to +155 C</v>
      </c>
      <c r="AM798" s="2" t="str">
        <f t="shared" si="126"/>
        <v>753</v>
      </c>
      <c r="AN798" t="str">
        <f>IF(AC798="1GN","Grade 1","Grade 0")</f>
        <v>Grade 0</v>
      </c>
      <c r="AO798" s="2" t="str">
        <f t="shared" si="127"/>
        <v>7502</v>
      </c>
      <c r="AQ798" t="s">
        <v>5289</v>
      </c>
      <c r="AR798" t="str">
        <f t="shared" si="130"/>
        <v>ERJ6GEYJ753V</v>
      </c>
    </row>
    <row r="799" spans="1:44" x14ac:dyDescent="0.3">
      <c r="A799" t="s">
        <v>2875</v>
      </c>
      <c r="B799" t="s">
        <v>2399</v>
      </c>
      <c r="C799" t="s">
        <v>2876</v>
      </c>
      <c r="D799" t="s">
        <v>2877</v>
      </c>
      <c r="E799" t="s">
        <v>32</v>
      </c>
      <c r="F799" t="s">
        <v>32</v>
      </c>
      <c r="G799" t="s">
        <v>2878</v>
      </c>
      <c r="H799">
        <v>0</v>
      </c>
      <c r="I799">
        <v>0.1</v>
      </c>
      <c r="J799">
        <v>0</v>
      </c>
      <c r="K799">
        <v>1</v>
      </c>
      <c r="L799" t="s">
        <v>34</v>
      </c>
      <c r="M799" t="s">
        <v>2403</v>
      </c>
      <c r="N799" t="s">
        <v>36</v>
      </c>
      <c r="O799" t="s">
        <v>523</v>
      </c>
      <c r="P799" t="s">
        <v>38</v>
      </c>
      <c r="Q799" t="s">
        <v>2404</v>
      </c>
      <c r="R799" t="s">
        <v>40</v>
      </c>
      <c r="S799" t="s">
        <v>634</v>
      </c>
      <c r="T799" t="s">
        <v>243</v>
      </c>
      <c r="U799" t="s">
        <v>1188</v>
      </c>
      <c r="V799" t="s">
        <v>2405</v>
      </c>
      <c r="W799">
        <v>805</v>
      </c>
      <c r="X799" t="s">
        <v>636</v>
      </c>
      <c r="Y799" t="s">
        <v>2406</v>
      </c>
      <c r="Z799" t="s">
        <v>2407</v>
      </c>
      <c r="AA799">
        <v>2</v>
      </c>
      <c r="AB799" t="s">
        <v>41</v>
      </c>
      <c r="AC799" t="str">
        <f t="shared" si="128"/>
        <v>6GE</v>
      </c>
      <c r="AD799" s="3">
        <f t="shared" si="125"/>
        <v>82000</v>
      </c>
      <c r="AE799" s="3" t="str">
        <f t="shared" si="124"/>
        <v>82.0 K</v>
      </c>
      <c r="AF799" t="str">
        <f>SUBSTITUTE(SUBSTITUTE(P799,"±",""),"%"," %")</f>
        <v>5 %</v>
      </c>
      <c r="AG799" t="str">
        <f t="shared" si="129"/>
        <v>101.2 V</v>
      </c>
      <c r="AI799" t="str">
        <f>SUBSTITUTE(LEFT(Q799,FIND("W,",Q799)),"W"," W @ 70 C")</f>
        <v>0.125 W @ 70 C</v>
      </c>
      <c r="AJ799" t="str">
        <f>SUBSTITUTE((SUBSTITUTE(T799,"ppm/°C","")),"/ "," to ")</f>
        <v>±200</v>
      </c>
      <c r="AK799" t="str">
        <f>LEFT(V799,FIND(" ",V799)-1)</f>
        <v>0805</v>
      </c>
      <c r="AL799" t="str">
        <f>SUBSTITUTE(SUBSTITUTE(U799,"°C ~ "," to +"),"°C"," C")</f>
        <v>-55 to +155 C</v>
      </c>
      <c r="AM799" s="2" t="str">
        <f t="shared" si="126"/>
        <v>823</v>
      </c>
      <c r="AN799" t="str">
        <f>IF(AC799="1GN","Grade 1","Grade 0")</f>
        <v>Grade 0</v>
      </c>
      <c r="AO799" s="2" t="str">
        <f t="shared" si="127"/>
        <v>8202</v>
      </c>
      <c r="AQ799" t="s">
        <v>5289</v>
      </c>
      <c r="AR799" t="str">
        <f t="shared" si="130"/>
        <v>ERJ6GEYJ823V</v>
      </c>
    </row>
    <row r="800" spans="1:44" x14ac:dyDescent="0.3">
      <c r="A800" t="s">
        <v>2879</v>
      </c>
      <c r="B800" t="s">
        <v>2399</v>
      </c>
      <c r="C800" t="s">
        <v>2880</v>
      </c>
      <c r="D800" t="s">
        <v>2881</v>
      </c>
      <c r="E800" t="s">
        <v>32</v>
      </c>
      <c r="F800" t="s">
        <v>32</v>
      </c>
      <c r="G800" t="s">
        <v>2882</v>
      </c>
      <c r="H800" s="1">
        <v>58379</v>
      </c>
      <c r="I800">
        <v>0.1</v>
      </c>
      <c r="J800">
        <v>0</v>
      </c>
      <c r="K800">
        <v>1</v>
      </c>
      <c r="L800" t="s">
        <v>34</v>
      </c>
      <c r="M800" t="s">
        <v>2403</v>
      </c>
      <c r="N800" t="s">
        <v>36</v>
      </c>
      <c r="O800" t="s">
        <v>527</v>
      </c>
      <c r="P800" t="s">
        <v>38</v>
      </c>
      <c r="Q800" t="s">
        <v>2404</v>
      </c>
      <c r="R800" t="s">
        <v>40</v>
      </c>
      <c r="S800" t="s">
        <v>634</v>
      </c>
      <c r="T800" t="s">
        <v>243</v>
      </c>
      <c r="U800" t="s">
        <v>1188</v>
      </c>
      <c r="V800" t="s">
        <v>2405</v>
      </c>
      <c r="W800">
        <v>805</v>
      </c>
      <c r="X800" t="s">
        <v>636</v>
      </c>
      <c r="Y800" t="s">
        <v>2406</v>
      </c>
      <c r="Z800" t="s">
        <v>2407</v>
      </c>
      <c r="AA800">
        <v>2</v>
      </c>
      <c r="AB800" t="s">
        <v>41</v>
      </c>
      <c r="AC800" t="str">
        <f t="shared" si="128"/>
        <v>6GE</v>
      </c>
      <c r="AD800" s="3">
        <f t="shared" si="125"/>
        <v>91000</v>
      </c>
      <c r="AE800" s="3" t="str">
        <f t="shared" si="124"/>
        <v>91.0 K</v>
      </c>
      <c r="AF800" t="str">
        <f>SUBSTITUTE(SUBSTITUTE(P800,"±",""),"%"," %")</f>
        <v>5 %</v>
      </c>
      <c r="AG800" t="str">
        <f t="shared" si="129"/>
        <v>106.7 V</v>
      </c>
      <c r="AI800" t="str">
        <f>SUBSTITUTE(LEFT(Q800,FIND("W,",Q800)),"W"," W @ 70 C")</f>
        <v>0.125 W @ 70 C</v>
      </c>
      <c r="AJ800" t="str">
        <f>SUBSTITUTE((SUBSTITUTE(T800,"ppm/°C","")),"/ "," to ")</f>
        <v>±200</v>
      </c>
      <c r="AK800" t="str">
        <f>LEFT(V800,FIND(" ",V800)-1)</f>
        <v>0805</v>
      </c>
      <c r="AL800" t="str">
        <f>SUBSTITUTE(SUBSTITUTE(U800,"°C ~ "," to +"),"°C"," C")</f>
        <v>-55 to +155 C</v>
      </c>
      <c r="AM800" s="2" t="str">
        <f t="shared" si="126"/>
        <v>913</v>
      </c>
      <c r="AN800" t="str">
        <f>IF(AC800="1GN","Grade 1","Grade 0")</f>
        <v>Grade 0</v>
      </c>
      <c r="AO800" s="2" t="str">
        <f t="shared" si="127"/>
        <v>9102</v>
      </c>
      <c r="AQ800" t="s">
        <v>5289</v>
      </c>
      <c r="AR800" t="str">
        <f t="shared" si="130"/>
        <v>ERJ6GEYJ913V</v>
      </c>
    </row>
    <row r="801" spans="1:44" x14ac:dyDescent="0.3">
      <c r="A801" t="s">
        <v>2883</v>
      </c>
      <c r="B801" t="s">
        <v>2399</v>
      </c>
      <c r="C801" t="s">
        <v>2884</v>
      </c>
      <c r="D801" t="s">
        <v>2885</v>
      </c>
      <c r="E801" t="s">
        <v>32</v>
      </c>
      <c r="F801" t="s">
        <v>32</v>
      </c>
      <c r="G801" t="s">
        <v>2886</v>
      </c>
      <c r="H801">
        <v>0</v>
      </c>
      <c r="I801">
        <v>0.1</v>
      </c>
      <c r="J801">
        <v>0</v>
      </c>
      <c r="K801">
        <v>1</v>
      </c>
      <c r="L801" t="s">
        <v>34</v>
      </c>
      <c r="M801" t="s">
        <v>2403</v>
      </c>
      <c r="N801" t="s">
        <v>36</v>
      </c>
      <c r="O801" t="s">
        <v>531</v>
      </c>
      <c r="P801" t="s">
        <v>38</v>
      </c>
      <c r="Q801" t="s">
        <v>2404</v>
      </c>
      <c r="R801" t="s">
        <v>40</v>
      </c>
      <c r="S801" t="s">
        <v>634</v>
      </c>
      <c r="T801" t="s">
        <v>243</v>
      </c>
      <c r="U801" t="s">
        <v>1188</v>
      </c>
      <c r="V801" t="s">
        <v>2405</v>
      </c>
      <c r="W801">
        <v>805</v>
      </c>
      <c r="X801" t="s">
        <v>636</v>
      </c>
      <c r="Y801" t="s">
        <v>2406</v>
      </c>
      <c r="Z801" t="s">
        <v>2407</v>
      </c>
      <c r="AA801">
        <v>2</v>
      </c>
      <c r="AB801" t="s">
        <v>41</v>
      </c>
      <c r="AC801" t="str">
        <f t="shared" si="128"/>
        <v>6GE</v>
      </c>
      <c r="AD801" s="3">
        <f t="shared" si="125"/>
        <v>100000</v>
      </c>
      <c r="AE801" s="3" t="str">
        <f t="shared" si="124"/>
        <v>100 K</v>
      </c>
      <c r="AF801" t="str">
        <f>SUBSTITUTE(SUBSTITUTE(P801,"±",""),"%"," %")</f>
        <v>5 %</v>
      </c>
      <c r="AG801" t="str">
        <f t="shared" si="129"/>
        <v>111.8 V</v>
      </c>
      <c r="AI801" t="str">
        <f>SUBSTITUTE(LEFT(Q801,FIND("W,",Q801)),"W"," W @ 70 C")</f>
        <v>0.125 W @ 70 C</v>
      </c>
      <c r="AJ801" t="str">
        <f>SUBSTITUTE((SUBSTITUTE(T801,"ppm/°C","")),"/ "," to ")</f>
        <v>±200</v>
      </c>
      <c r="AK801" t="str">
        <f>LEFT(V801,FIND(" ",V801)-1)</f>
        <v>0805</v>
      </c>
      <c r="AL801" t="str">
        <f>SUBSTITUTE(SUBSTITUTE(U801,"°C ~ "," to +"),"°C"," C")</f>
        <v>-55 to +155 C</v>
      </c>
      <c r="AM801" s="2" t="str">
        <f t="shared" si="126"/>
        <v>104</v>
      </c>
      <c r="AN801" t="str">
        <f>IF(AC801="1GN","Grade 1","Grade 0")</f>
        <v>Grade 0</v>
      </c>
      <c r="AO801" s="2" t="str">
        <f t="shared" si="127"/>
        <v>1003</v>
      </c>
      <c r="AQ801" t="s">
        <v>5289</v>
      </c>
      <c r="AR801" t="str">
        <f t="shared" si="130"/>
        <v>ERJ6GEYJ104V</v>
      </c>
    </row>
    <row r="802" spans="1:44" x14ac:dyDescent="0.3">
      <c r="A802" t="s">
        <v>2887</v>
      </c>
      <c r="B802" t="s">
        <v>2399</v>
      </c>
      <c r="C802" t="s">
        <v>2888</v>
      </c>
      <c r="D802" t="s">
        <v>2889</v>
      </c>
      <c r="E802" t="s">
        <v>32</v>
      </c>
      <c r="F802" t="s">
        <v>32</v>
      </c>
      <c r="G802" t="s">
        <v>2890</v>
      </c>
      <c r="H802" s="1">
        <v>31401</v>
      </c>
      <c r="I802">
        <v>0.1</v>
      </c>
      <c r="J802">
        <v>0</v>
      </c>
      <c r="K802">
        <v>1</v>
      </c>
      <c r="L802" t="s">
        <v>34</v>
      </c>
      <c r="M802" t="s">
        <v>2403</v>
      </c>
      <c r="N802" t="s">
        <v>36</v>
      </c>
      <c r="O802" t="s">
        <v>535</v>
      </c>
      <c r="P802" t="s">
        <v>38</v>
      </c>
      <c r="Q802" t="s">
        <v>2404</v>
      </c>
      <c r="R802" t="s">
        <v>40</v>
      </c>
      <c r="S802" t="s">
        <v>634</v>
      </c>
      <c r="T802" t="s">
        <v>243</v>
      </c>
      <c r="U802" t="s">
        <v>1188</v>
      </c>
      <c r="V802" t="s">
        <v>2405</v>
      </c>
      <c r="W802">
        <v>805</v>
      </c>
      <c r="X802" t="s">
        <v>636</v>
      </c>
      <c r="Y802" t="s">
        <v>2406</v>
      </c>
      <c r="Z802" t="s">
        <v>2407</v>
      </c>
      <c r="AA802">
        <v>2</v>
      </c>
      <c r="AB802" t="s">
        <v>41</v>
      </c>
      <c r="AC802" t="str">
        <f t="shared" si="128"/>
        <v>6GE</v>
      </c>
      <c r="AD802" s="3">
        <f t="shared" si="125"/>
        <v>110000</v>
      </c>
      <c r="AE802" s="3" t="str">
        <f t="shared" si="124"/>
        <v>110 K</v>
      </c>
      <c r="AF802" t="str">
        <f>SUBSTITUTE(SUBSTITUTE(P802,"±",""),"%"," %")</f>
        <v>5 %</v>
      </c>
      <c r="AG802" t="str">
        <f t="shared" si="129"/>
        <v>117.3 V</v>
      </c>
      <c r="AI802" t="str">
        <f>SUBSTITUTE(LEFT(Q802,FIND("W,",Q802)),"W"," W @ 70 C")</f>
        <v>0.125 W @ 70 C</v>
      </c>
      <c r="AJ802" t="str">
        <f>SUBSTITUTE((SUBSTITUTE(T802,"ppm/°C","")),"/ "," to ")</f>
        <v>±200</v>
      </c>
      <c r="AK802" t="str">
        <f>LEFT(V802,FIND(" ",V802)-1)</f>
        <v>0805</v>
      </c>
      <c r="AL802" t="str">
        <f>SUBSTITUTE(SUBSTITUTE(U802,"°C ~ "," to +"),"°C"," C")</f>
        <v>-55 to +155 C</v>
      </c>
      <c r="AM802" s="2" t="str">
        <f t="shared" si="126"/>
        <v>114</v>
      </c>
      <c r="AN802" t="str">
        <f>IF(AC802="1GN","Grade 1","Grade 0")</f>
        <v>Grade 0</v>
      </c>
      <c r="AO802" s="2" t="str">
        <f t="shared" si="127"/>
        <v>1103</v>
      </c>
      <c r="AQ802" t="s">
        <v>5289</v>
      </c>
      <c r="AR802" t="str">
        <f t="shared" si="130"/>
        <v>ERJ6GEYJ114V</v>
      </c>
    </row>
    <row r="803" spans="1:44" x14ac:dyDescent="0.3">
      <c r="A803" t="s">
        <v>2891</v>
      </c>
      <c r="B803" t="s">
        <v>2399</v>
      </c>
      <c r="C803" t="s">
        <v>2892</v>
      </c>
      <c r="D803" t="s">
        <v>2893</v>
      </c>
      <c r="E803" t="s">
        <v>32</v>
      </c>
      <c r="F803" t="s">
        <v>32</v>
      </c>
      <c r="G803" t="s">
        <v>2894</v>
      </c>
      <c r="H803" s="1">
        <v>65148</v>
      </c>
      <c r="I803">
        <v>0.1</v>
      </c>
      <c r="J803">
        <v>0</v>
      </c>
      <c r="K803">
        <v>1</v>
      </c>
      <c r="L803" t="s">
        <v>34</v>
      </c>
      <c r="M803" t="s">
        <v>2403</v>
      </c>
      <c r="N803" t="s">
        <v>36</v>
      </c>
      <c r="O803" t="s">
        <v>539</v>
      </c>
      <c r="P803" t="s">
        <v>38</v>
      </c>
      <c r="Q803" t="s">
        <v>2404</v>
      </c>
      <c r="R803" t="s">
        <v>40</v>
      </c>
      <c r="S803" t="s">
        <v>634</v>
      </c>
      <c r="T803" t="s">
        <v>243</v>
      </c>
      <c r="U803" t="s">
        <v>1188</v>
      </c>
      <c r="V803" t="s">
        <v>2405</v>
      </c>
      <c r="W803">
        <v>805</v>
      </c>
      <c r="X803" t="s">
        <v>636</v>
      </c>
      <c r="Y803" t="s">
        <v>2406</v>
      </c>
      <c r="Z803" t="s">
        <v>2407</v>
      </c>
      <c r="AA803">
        <v>2</v>
      </c>
      <c r="AB803" t="s">
        <v>41</v>
      </c>
      <c r="AC803" t="str">
        <f t="shared" si="128"/>
        <v>6GE</v>
      </c>
      <c r="AD803" s="3">
        <f t="shared" si="125"/>
        <v>120000</v>
      </c>
      <c r="AE803" s="3" t="str">
        <f t="shared" si="124"/>
        <v>120 K</v>
      </c>
      <c r="AF803" t="str">
        <f>SUBSTITUTE(SUBSTITUTE(P803,"±",""),"%"," %")</f>
        <v>5 %</v>
      </c>
      <c r="AG803" t="str">
        <f t="shared" si="129"/>
        <v>122.5 V</v>
      </c>
      <c r="AI803" t="str">
        <f>SUBSTITUTE(LEFT(Q803,FIND("W,",Q803)),"W"," W @ 70 C")</f>
        <v>0.125 W @ 70 C</v>
      </c>
      <c r="AJ803" t="str">
        <f>SUBSTITUTE((SUBSTITUTE(T803,"ppm/°C","")),"/ "," to ")</f>
        <v>±200</v>
      </c>
      <c r="AK803" t="str">
        <f>LEFT(V803,FIND(" ",V803)-1)</f>
        <v>0805</v>
      </c>
      <c r="AL803" t="str">
        <f>SUBSTITUTE(SUBSTITUTE(U803,"°C ~ "," to +"),"°C"," C")</f>
        <v>-55 to +155 C</v>
      </c>
      <c r="AM803" s="2" t="str">
        <f t="shared" si="126"/>
        <v>124</v>
      </c>
      <c r="AN803" t="str">
        <f>IF(AC803="1GN","Grade 1","Grade 0")</f>
        <v>Grade 0</v>
      </c>
      <c r="AO803" s="2" t="str">
        <f t="shared" si="127"/>
        <v>1203</v>
      </c>
      <c r="AQ803" t="s">
        <v>5289</v>
      </c>
      <c r="AR803" t="str">
        <f t="shared" si="130"/>
        <v>ERJ6GEYJ124V</v>
      </c>
    </row>
    <row r="804" spans="1:44" x14ac:dyDescent="0.3">
      <c r="A804" t="s">
        <v>2895</v>
      </c>
      <c r="B804" t="s">
        <v>2399</v>
      </c>
      <c r="C804" t="s">
        <v>2896</v>
      </c>
      <c r="D804" t="s">
        <v>2897</v>
      </c>
      <c r="E804" t="s">
        <v>32</v>
      </c>
      <c r="F804" t="s">
        <v>32</v>
      </c>
      <c r="G804" t="s">
        <v>2898</v>
      </c>
      <c r="H804" s="1">
        <v>1327</v>
      </c>
      <c r="I804">
        <v>0.1</v>
      </c>
      <c r="J804">
        <v>0</v>
      </c>
      <c r="K804">
        <v>1</v>
      </c>
      <c r="L804" t="s">
        <v>34</v>
      </c>
      <c r="M804" t="s">
        <v>2403</v>
      </c>
      <c r="N804" t="s">
        <v>36</v>
      </c>
      <c r="O804" t="s">
        <v>543</v>
      </c>
      <c r="P804" t="s">
        <v>38</v>
      </c>
      <c r="Q804" t="s">
        <v>2404</v>
      </c>
      <c r="R804" t="s">
        <v>40</v>
      </c>
      <c r="S804" t="s">
        <v>634</v>
      </c>
      <c r="T804" t="s">
        <v>243</v>
      </c>
      <c r="U804" t="s">
        <v>1188</v>
      </c>
      <c r="V804" t="s">
        <v>2405</v>
      </c>
      <c r="W804">
        <v>805</v>
      </c>
      <c r="X804" t="s">
        <v>636</v>
      </c>
      <c r="Y804" t="s">
        <v>2406</v>
      </c>
      <c r="Z804" t="s">
        <v>2407</v>
      </c>
      <c r="AA804">
        <v>2</v>
      </c>
      <c r="AB804" t="s">
        <v>41</v>
      </c>
      <c r="AC804" t="str">
        <f t="shared" si="128"/>
        <v>6GE</v>
      </c>
      <c r="AD804" s="3">
        <f t="shared" si="125"/>
        <v>130000</v>
      </c>
      <c r="AE804" s="3" t="str">
        <f t="shared" si="124"/>
        <v>130 K</v>
      </c>
      <c r="AF804" t="str">
        <f>SUBSTITUTE(SUBSTITUTE(P804,"±",""),"%"," %")</f>
        <v>5 %</v>
      </c>
      <c r="AG804" t="str">
        <f t="shared" si="129"/>
        <v>127.5 V</v>
      </c>
      <c r="AI804" t="str">
        <f>SUBSTITUTE(LEFT(Q804,FIND("W,",Q804)),"W"," W @ 70 C")</f>
        <v>0.125 W @ 70 C</v>
      </c>
      <c r="AJ804" t="str">
        <f>SUBSTITUTE((SUBSTITUTE(T804,"ppm/°C","")),"/ "," to ")</f>
        <v>±200</v>
      </c>
      <c r="AK804" t="str">
        <f>LEFT(V804,FIND(" ",V804)-1)</f>
        <v>0805</v>
      </c>
      <c r="AL804" t="str">
        <f>SUBSTITUTE(SUBSTITUTE(U804,"°C ~ "," to +"),"°C"," C")</f>
        <v>-55 to +155 C</v>
      </c>
      <c r="AM804" s="2" t="str">
        <f t="shared" si="126"/>
        <v>134</v>
      </c>
      <c r="AN804" t="str">
        <f>IF(AC804="1GN","Grade 1","Grade 0")</f>
        <v>Grade 0</v>
      </c>
      <c r="AO804" s="2" t="str">
        <f t="shared" si="127"/>
        <v>1303</v>
      </c>
      <c r="AQ804" t="s">
        <v>5289</v>
      </c>
      <c r="AR804" t="str">
        <f t="shared" si="130"/>
        <v>ERJ6GEYJ134V</v>
      </c>
    </row>
    <row r="805" spans="1:44" x14ac:dyDescent="0.3">
      <c r="A805" t="s">
        <v>2899</v>
      </c>
      <c r="B805" t="s">
        <v>2399</v>
      </c>
      <c r="C805" t="s">
        <v>2900</v>
      </c>
      <c r="D805" t="s">
        <v>2901</v>
      </c>
      <c r="E805" t="s">
        <v>32</v>
      </c>
      <c r="F805" t="s">
        <v>32</v>
      </c>
      <c r="G805" t="s">
        <v>2902</v>
      </c>
      <c r="H805" s="1">
        <v>180121</v>
      </c>
      <c r="I805">
        <v>0.1</v>
      </c>
      <c r="J805">
        <v>0</v>
      </c>
      <c r="K805">
        <v>1</v>
      </c>
      <c r="L805" t="s">
        <v>34</v>
      </c>
      <c r="M805" t="s">
        <v>2403</v>
      </c>
      <c r="N805" t="s">
        <v>36</v>
      </c>
      <c r="O805" t="s">
        <v>547</v>
      </c>
      <c r="P805" t="s">
        <v>38</v>
      </c>
      <c r="Q805" t="s">
        <v>2404</v>
      </c>
      <c r="R805" t="s">
        <v>40</v>
      </c>
      <c r="S805" t="s">
        <v>634</v>
      </c>
      <c r="T805" t="s">
        <v>243</v>
      </c>
      <c r="U805" t="s">
        <v>1188</v>
      </c>
      <c r="V805" t="s">
        <v>2405</v>
      </c>
      <c r="W805">
        <v>805</v>
      </c>
      <c r="X805" t="s">
        <v>636</v>
      </c>
      <c r="Y805" t="s">
        <v>2406</v>
      </c>
      <c r="Z805" t="s">
        <v>2407</v>
      </c>
      <c r="AA805">
        <v>2</v>
      </c>
      <c r="AB805" t="s">
        <v>41</v>
      </c>
      <c r="AC805" t="str">
        <f t="shared" si="128"/>
        <v>6GE</v>
      </c>
      <c r="AD805" s="3">
        <f t="shared" si="125"/>
        <v>150000</v>
      </c>
      <c r="AE805" s="3" t="str">
        <f t="shared" si="124"/>
        <v>150 K</v>
      </c>
      <c r="AF805" t="str">
        <f>SUBSTITUTE(SUBSTITUTE(P805,"±",""),"%"," %")</f>
        <v>5 %</v>
      </c>
      <c r="AG805" t="str">
        <f t="shared" si="129"/>
        <v>136.9 V</v>
      </c>
      <c r="AI805" t="str">
        <f>SUBSTITUTE(LEFT(Q805,FIND("W,",Q805)),"W"," W @ 70 C")</f>
        <v>0.125 W @ 70 C</v>
      </c>
      <c r="AJ805" t="str">
        <f>SUBSTITUTE((SUBSTITUTE(T805,"ppm/°C","")),"/ "," to ")</f>
        <v>±200</v>
      </c>
      <c r="AK805" t="str">
        <f>LEFT(V805,FIND(" ",V805)-1)</f>
        <v>0805</v>
      </c>
      <c r="AL805" t="str">
        <f>SUBSTITUTE(SUBSTITUTE(U805,"°C ~ "," to +"),"°C"," C")</f>
        <v>-55 to +155 C</v>
      </c>
      <c r="AM805" s="2" t="str">
        <f t="shared" si="126"/>
        <v>154</v>
      </c>
      <c r="AN805" t="str">
        <f>IF(AC805="1GN","Grade 1","Grade 0")</f>
        <v>Grade 0</v>
      </c>
      <c r="AO805" s="2" t="str">
        <f t="shared" si="127"/>
        <v>1503</v>
      </c>
      <c r="AQ805" t="s">
        <v>5289</v>
      </c>
      <c r="AR805" t="str">
        <f t="shared" si="130"/>
        <v>ERJ6GEYJ154V</v>
      </c>
    </row>
    <row r="806" spans="1:44" x14ac:dyDescent="0.3">
      <c r="A806" t="s">
        <v>2903</v>
      </c>
      <c r="B806" t="s">
        <v>2399</v>
      </c>
      <c r="C806" t="s">
        <v>2904</v>
      </c>
      <c r="D806" t="s">
        <v>2905</v>
      </c>
      <c r="E806" t="s">
        <v>32</v>
      </c>
      <c r="F806" t="s">
        <v>32</v>
      </c>
      <c r="G806" t="s">
        <v>2906</v>
      </c>
      <c r="H806">
        <v>0</v>
      </c>
      <c r="I806">
        <v>0.1</v>
      </c>
      <c r="J806">
        <v>0</v>
      </c>
      <c r="K806">
        <v>1</v>
      </c>
      <c r="L806" t="s">
        <v>34</v>
      </c>
      <c r="M806" t="s">
        <v>2403</v>
      </c>
      <c r="N806" t="s">
        <v>36</v>
      </c>
      <c r="O806" t="s">
        <v>551</v>
      </c>
      <c r="P806" t="s">
        <v>38</v>
      </c>
      <c r="Q806" t="s">
        <v>2404</v>
      </c>
      <c r="R806" t="s">
        <v>40</v>
      </c>
      <c r="S806" t="s">
        <v>634</v>
      </c>
      <c r="T806" t="s">
        <v>243</v>
      </c>
      <c r="U806" t="s">
        <v>1188</v>
      </c>
      <c r="V806" t="s">
        <v>2405</v>
      </c>
      <c r="W806">
        <v>805</v>
      </c>
      <c r="X806" t="s">
        <v>636</v>
      </c>
      <c r="Y806" t="s">
        <v>2406</v>
      </c>
      <c r="Z806" t="s">
        <v>2407</v>
      </c>
      <c r="AA806">
        <v>2</v>
      </c>
      <c r="AB806" t="s">
        <v>41</v>
      </c>
      <c r="AC806" t="str">
        <f t="shared" si="128"/>
        <v>6GE</v>
      </c>
      <c r="AD806" s="3">
        <f t="shared" si="125"/>
        <v>160000</v>
      </c>
      <c r="AE806" s="3" t="str">
        <f t="shared" si="124"/>
        <v>160 K</v>
      </c>
      <c r="AF806" t="str">
        <f>SUBSTITUTE(SUBSTITUTE(P806,"±",""),"%"," %")</f>
        <v>5 %</v>
      </c>
      <c r="AG806" t="str">
        <f t="shared" si="129"/>
        <v>141.4 V</v>
      </c>
      <c r="AI806" t="str">
        <f>SUBSTITUTE(LEFT(Q806,FIND("W,",Q806)),"W"," W @ 70 C")</f>
        <v>0.125 W @ 70 C</v>
      </c>
      <c r="AJ806" t="str">
        <f>SUBSTITUTE((SUBSTITUTE(T806,"ppm/°C","")),"/ "," to ")</f>
        <v>±200</v>
      </c>
      <c r="AK806" t="str">
        <f>LEFT(V806,FIND(" ",V806)-1)</f>
        <v>0805</v>
      </c>
      <c r="AL806" t="str">
        <f>SUBSTITUTE(SUBSTITUTE(U806,"°C ~ "," to +"),"°C"," C")</f>
        <v>-55 to +155 C</v>
      </c>
      <c r="AM806" s="2" t="str">
        <f t="shared" si="126"/>
        <v>164</v>
      </c>
      <c r="AN806" t="str">
        <f>IF(AC806="1GN","Grade 1","Grade 0")</f>
        <v>Grade 0</v>
      </c>
      <c r="AO806" s="2" t="str">
        <f t="shared" si="127"/>
        <v>1603</v>
      </c>
      <c r="AQ806" t="s">
        <v>5289</v>
      </c>
      <c r="AR806" t="str">
        <f t="shared" si="130"/>
        <v>ERJ6GEYJ164V</v>
      </c>
    </row>
    <row r="807" spans="1:44" x14ac:dyDescent="0.3">
      <c r="A807" t="s">
        <v>2907</v>
      </c>
      <c r="B807" t="s">
        <v>2399</v>
      </c>
      <c r="C807" t="s">
        <v>2908</v>
      </c>
      <c r="D807" t="s">
        <v>2909</v>
      </c>
      <c r="E807" t="s">
        <v>32</v>
      </c>
      <c r="F807" t="s">
        <v>32</v>
      </c>
      <c r="G807" t="s">
        <v>2910</v>
      </c>
      <c r="H807">
        <v>0</v>
      </c>
      <c r="I807">
        <v>0.1</v>
      </c>
      <c r="J807">
        <v>0</v>
      </c>
      <c r="K807">
        <v>1</v>
      </c>
      <c r="L807" t="s">
        <v>34</v>
      </c>
      <c r="M807" t="s">
        <v>2403</v>
      </c>
      <c r="N807" t="s">
        <v>36</v>
      </c>
      <c r="O807" t="s">
        <v>555</v>
      </c>
      <c r="P807" t="s">
        <v>38</v>
      </c>
      <c r="Q807" t="s">
        <v>2404</v>
      </c>
      <c r="R807" t="s">
        <v>40</v>
      </c>
      <c r="S807" t="s">
        <v>634</v>
      </c>
      <c r="T807" t="s">
        <v>243</v>
      </c>
      <c r="U807" t="s">
        <v>1188</v>
      </c>
      <c r="V807" t="s">
        <v>2405</v>
      </c>
      <c r="W807">
        <v>805</v>
      </c>
      <c r="X807" t="s">
        <v>636</v>
      </c>
      <c r="Y807" t="s">
        <v>2406</v>
      </c>
      <c r="Z807" t="s">
        <v>2407</v>
      </c>
      <c r="AA807">
        <v>2</v>
      </c>
      <c r="AB807" t="s">
        <v>41</v>
      </c>
      <c r="AC807" t="str">
        <f t="shared" si="128"/>
        <v>6GE</v>
      </c>
      <c r="AD807" s="3">
        <f t="shared" si="125"/>
        <v>180000</v>
      </c>
      <c r="AE807" s="3" t="str">
        <f t="shared" si="124"/>
        <v>180 K</v>
      </c>
      <c r="AF807" t="str">
        <f>SUBSTITUTE(SUBSTITUTE(P807,"±",""),"%"," %")</f>
        <v>5 %</v>
      </c>
      <c r="AG807" t="str">
        <f t="shared" si="129"/>
        <v>150 V</v>
      </c>
      <c r="AI807" t="str">
        <f>SUBSTITUTE(LEFT(Q807,FIND("W,",Q807)),"W"," W @ 70 C")</f>
        <v>0.125 W @ 70 C</v>
      </c>
      <c r="AJ807" t="str">
        <f>SUBSTITUTE((SUBSTITUTE(T807,"ppm/°C","")),"/ "," to ")</f>
        <v>±200</v>
      </c>
      <c r="AK807" t="str">
        <f>LEFT(V807,FIND(" ",V807)-1)</f>
        <v>0805</v>
      </c>
      <c r="AL807" t="str">
        <f>SUBSTITUTE(SUBSTITUTE(U807,"°C ~ "," to +"),"°C"," C")</f>
        <v>-55 to +155 C</v>
      </c>
      <c r="AM807" s="2" t="str">
        <f t="shared" si="126"/>
        <v>184</v>
      </c>
      <c r="AN807" t="str">
        <f>IF(AC807="1GN","Grade 1","Grade 0")</f>
        <v>Grade 0</v>
      </c>
      <c r="AO807" s="2" t="str">
        <f t="shared" si="127"/>
        <v>1803</v>
      </c>
      <c r="AQ807" t="s">
        <v>5289</v>
      </c>
      <c r="AR807" t="str">
        <f t="shared" si="130"/>
        <v>ERJ6GEYJ184V</v>
      </c>
    </row>
    <row r="808" spans="1:44" x14ac:dyDescent="0.3">
      <c r="A808" t="s">
        <v>2911</v>
      </c>
      <c r="B808" t="s">
        <v>2399</v>
      </c>
      <c r="C808" t="s">
        <v>2912</v>
      </c>
      <c r="D808" t="s">
        <v>2913</v>
      </c>
      <c r="E808" t="s">
        <v>32</v>
      </c>
      <c r="F808" t="s">
        <v>32</v>
      </c>
      <c r="G808" t="s">
        <v>2914</v>
      </c>
      <c r="H808" s="1">
        <v>56725</v>
      </c>
      <c r="I808">
        <v>0.1</v>
      </c>
      <c r="J808">
        <v>0</v>
      </c>
      <c r="K808">
        <v>1</v>
      </c>
      <c r="L808" t="s">
        <v>34</v>
      </c>
      <c r="M808" t="s">
        <v>2403</v>
      </c>
      <c r="N808" t="s">
        <v>36</v>
      </c>
      <c r="O808" t="s">
        <v>559</v>
      </c>
      <c r="P808" t="s">
        <v>38</v>
      </c>
      <c r="Q808" t="s">
        <v>2404</v>
      </c>
      <c r="R808" t="s">
        <v>40</v>
      </c>
      <c r="S808" t="s">
        <v>634</v>
      </c>
      <c r="T808" t="s">
        <v>243</v>
      </c>
      <c r="U808" t="s">
        <v>1188</v>
      </c>
      <c r="V808" t="s">
        <v>2405</v>
      </c>
      <c r="W808">
        <v>805</v>
      </c>
      <c r="X808" t="s">
        <v>636</v>
      </c>
      <c r="Y808" t="s">
        <v>2406</v>
      </c>
      <c r="Z808" t="s">
        <v>2407</v>
      </c>
      <c r="AA808">
        <v>2</v>
      </c>
      <c r="AB808" t="s">
        <v>41</v>
      </c>
      <c r="AC808" t="str">
        <f t="shared" si="128"/>
        <v>6GE</v>
      </c>
      <c r="AD808" s="3">
        <f t="shared" si="125"/>
        <v>200000</v>
      </c>
      <c r="AE808" s="3" t="str">
        <f t="shared" si="124"/>
        <v>200 K</v>
      </c>
      <c r="AF808" t="str">
        <f>SUBSTITUTE(SUBSTITUTE(P808,"±",""),"%"," %")</f>
        <v>5 %</v>
      </c>
      <c r="AG808" t="str">
        <f t="shared" si="129"/>
        <v>158.1 V</v>
      </c>
      <c r="AI808" t="str">
        <f>SUBSTITUTE(LEFT(Q808,FIND("W,",Q808)),"W"," W @ 70 C")</f>
        <v>0.125 W @ 70 C</v>
      </c>
      <c r="AJ808" t="str">
        <f>SUBSTITUTE((SUBSTITUTE(T808,"ppm/°C","")),"/ "," to ")</f>
        <v>±200</v>
      </c>
      <c r="AK808" t="str">
        <f>LEFT(V808,FIND(" ",V808)-1)</f>
        <v>0805</v>
      </c>
      <c r="AL808" t="str">
        <f>SUBSTITUTE(SUBSTITUTE(U808,"°C ~ "," to +"),"°C"," C")</f>
        <v>-55 to +155 C</v>
      </c>
      <c r="AM808" s="2" t="str">
        <f t="shared" si="126"/>
        <v>204</v>
      </c>
      <c r="AN808" t="str">
        <f>IF(AC808="1GN","Grade 1","Grade 0")</f>
        <v>Grade 0</v>
      </c>
      <c r="AO808" s="2" t="str">
        <f t="shared" si="127"/>
        <v>2003</v>
      </c>
      <c r="AQ808" t="s">
        <v>5289</v>
      </c>
      <c r="AR808" t="str">
        <f t="shared" si="130"/>
        <v>ERJ6GEYJ204V</v>
      </c>
    </row>
    <row r="809" spans="1:44" x14ac:dyDescent="0.3">
      <c r="A809" t="s">
        <v>2915</v>
      </c>
      <c r="B809" t="s">
        <v>2399</v>
      </c>
      <c r="C809" t="s">
        <v>2916</v>
      </c>
      <c r="D809" t="s">
        <v>2917</v>
      </c>
      <c r="E809" t="s">
        <v>32</v>
      </c>
      <c r="F809" t="s">
        <v>32</v>
      </c>
      <c r="G809" t="s">
        <v>2918</v>
      </c>
      <c r="H809" s="1">
        <v>6393</v>
      </c>
      <c r="I809">
        <v>0.1</v>
      </c>
      <c r="J809">
        <v>0</v>
      </c>
      <c r="K809">
        <v>1</v>
      </c>
      <c r="L809" t="s">
        <v>34</v>
      </c>
      <c r="M809" t="s">
        <v>2403</v>
      </c>
      <c r="N809" t="s">
        <v>36</v>
      </c>
      <c r="O809" t="s">
        <v>563</v>
      </c>
      <c r="P809" t="s">
        <v>38</v>
      </c>
      <c r="Q809" t="s">
        <v>2404</v>
      </c>
      <c r="R809" t="s">
        <v>40</v>
      </c>
      <c r="S809" t="s">
        <v>634</v>
      </c>
      <c r="T809" t="s">
        <v>243</v>
      </c>
      <c r="U809" t="s">
        <v>1188</v>
      </c>
      <c r="V809" t="s">
        <v>2405</v>
      </c>
      <c r="W809">
        <v>805</v>
      </c>
      <c r="X809" t="s">
        <v>636</v>
      </c>
      <c r="Y809" t="s">
        <v>2406</v>
      </c>
      <c r="Z809" t="s">
        <v>2407</v>
      </c>
      <c r="AA809">
        <v>2</v>
      </c>
      <c r="AB809" t="s">
        <v>41</v>
      </c>
      <c r="AC809" t="str">
        <f t="shared" si="128"/>
        <v>6GE</v>
      </c>
      <c r="AD809" s="3">
        <f t="shared" si="125"/>
        <v>220000</v>
      </c>
      <c r="AE809" s="3" t="str">
        <f t="shared" si="124"/>
        <v>220 K</v>
      </c>
      <c r="AF809" t="str">
        <f>SUBSTITUTE(SUBSTITUTE(P809,"±",""),"%"," %")</f>
        <v>5 %</v>
      </c>
      <c r="AG809" t="str">
        <f t="shared" si="129"/>
        <v>165.8 V</v>
      </c>
      <c r="AI809" t="str">
        <f>SUBSTITUTE(LEFT(Q809,FIND("W,",Q809)),"W"," W @ 70 C")</f>
        <v>0.125 W @ 70 C</v>
      </c>
      <c r="AJ809" t="str">
        <f>SUBSTITUTE((SUBSTITUTE(T809,"ppm/°C","")),"/ "," to ")</f>
        <v>±200</v>
      </c>
      <c r="AK809" t="str">
        <f>LEFT(V809,FIND(" ",V809)-1)</f>
        <v>0805</v>
      </c>
      <c r="AL809" t="str">
        <f>SUBSTITUTE(SUBSTITUTE(U809,"°C ~ "," to +"),"°C"," C")</f>
        <v>-55 to +155 C</v>
      </c>
      <c r="AM809" s="2" t="str">
        <f t="shared" si="126"/>
        <v>224</v>
      </c>
      <c r="AN809" t="str">
        <f>IF(AC809="1GN","Grade 1","Grade 0")</f>
        <v>Grade 0</v>
      </c>
      <c r="AO809" s="2" t="str">
        <f t="shared" si="127"/>
        <v>2203</v>
      </c>
      <c r="AQ809" t="s">
        <v>5289</v>
      </c>
      <c r="AR809" t="str">
        <f t="shared" si="130"/>
        <v>ERJ6GEYJ224V</v>
      </c>
    </row>
    <row r="810" spans="1:44" x14ac:dyDescent="0.3">
      <c r="A810" t="s">
        <v>2919</v>
      </c>
      <c r="B810" t="s">
        <v>2399</v>
      </c>
      <c r="C810" t="s">
        <v>2920</v>
      </c>
      <c r="D810" t="s">
        <v>2921</v>
      </c>
      <c r="E810" t="s">
        <v>32</v>
      </c>
      <c r="F810" t="s">
        <v>32</v>
      </c>
      <c r="G810" t="s">
        <v>2922</v>
      </c>
      <c r="H810">
        <v>261</v>
      </c>
      <c r="I810">
        <v>0.1</v>
      </c>
      <c r="J810">
        <v>0</v>
      </c>
      <c r="K810">
        <v>1</v>
      </c>
      <c r="L810" t="s">
        <v>34</v>
      </c>
      <c r="M810" t="s">
        <v>2403</v>
      </c>
      <c r="N810" t="s">
        <v>36</v>
      </c>
      <c r="O810" t="s">
        <v>567</v>
      </c>
      <c r="P810" t="s">
        <v>38</v>
      </c>
      <c r="Q810" t="s">
        <v>2404</v>
      </c>
      <c r="R810" t="s">
        <v>40</v>
      </c>
      <c r="S810" t="s">
        <v>634</v>
      </c>
      <c r="T810" t="s">
        <v>243</v>
      </c>
      <c r="U810" t="s">
        <v>1188</v>
      </c>
      <c r="V810" t="s">
        <v>2405</v>
      </c>
      <c r="W810">
        <v>805</v>
      </c>
      <c r="X810" t="s">
        <v>636</v>
      </c>
      <c r="Y810" t="s">
        <v>2406</v>
      </c>
      <c r="Z810" t="s">
        <v>2407</v>
      </c>
      <c r="AA810">
        <v>2</v>
      </c>
      <c r="AB810" t="s">
        <v>41</v>
      </c>
      <c r="AC810" t="str">
        <f t="shared" si="128"/>
        <v>6GE</v>
      </c>
      <c r="AD810" s="3">
        <f t="shared" si="125"/>
        <v>240000</v>
      </c>
      <c r="AE810" s="3" t="str">
        <f t="shared" si="124"/>
        <v>240 K</v>
      </c>
      <c r="AF810" t="str">
        <f>SUBSTITUTE(SUBSTITUTE(P810,"±",""),"%"," %")</f>
        <v>5 %</v>
      </c>
      <c r="AG810" t="str">
        <f t="shared" si="129"/>
        <v>173.2 V</v>
      </c>
      <c r="AI810" t="str">
        <f>SUBSTITUTE(LEFT(Q810,FIND("W,",Q810)),"W"," W @ 70 C")</f>
        <v>0.125 W @ 70 C</v>
      </c>
      <c r="AJ810" t="str">
        <f>SUBSTITUTE((SUBSTITUTE(T810,"ppm/°C","")),"/ "," to ")</f>
        <v>±200</v>
      </c>
      <c r="AK810" t="str">
        <f>LEFT(V810,FIND(" ",V810)-1)</f>
        <v>0805</v>
      </c>
      <c r="AL810" t="str">
        <f>SUBSTITUTE(SUBSTITUTE(U810,"°C ~ "," to +"),"°C"," C")</f>
        <v>-55 to +155 C</v>
      </c>
      <c r="AM810" s="2" t="str">
        <f t="shared" si="126"/>
        <v>244</v>
      </c>
      <c r="AN810" t="str">
        <f>IF(AC810="1GN","Grade 1","Grade 0")</f>
        <v>Grade 0</v>
      </c>
      <c r="AO810" s="2" t="str">
        <f t="shared" si="127"/>
        <v>2403</v>
      </c>
      <c r="AQ810" t="s">
        <v>5289</v>
      </c>
      <c r="AR810" t="str">
        <f t="shared" si="130"/>
        <v>ERJ6GEYJ244V</v>
      </c>
    </row>
    <row r="811" spans="1:44" x14ac:dyDescent="0.3">
      <c r="A811" t="s">
        <v>2923</v>
      </c>
      <c r="B811" t="s">
        <v>2399</v>
      </c>
      <c r="C811" t="s">
        <v>2924</v>
      </c>
      <c r="D811" t="s">
        <v>2925</v>
      </c>
      <c r="E811" t="s">
        <v>32</v>
      </c>
      <c r="F811" t="s">
        <v>32</v>
      </c>
      <c r="G811" t="s">
        <v>2926</v>
      </c>
      <c r="H811" s="1">
        <v>6743</v>
      </c>
      <c r="I811">
        <v>0.1</v>
      </c>
      <c r="J811">
        <v>0</v>
      </c>
      <c r="K811">
        <v>1</v>
      </c>
      <c r="L811" t="s">
        <v>34</v>
      </c>
      <c r="M811" t="s">
        <v>2403</v>
      </c>
      <c r="N811" t="s">
        <v>36</v>
      </c>
      <c r="O811" t="s">
        <v>571</v>
      </c>
      <c r="P811" t="s">
        <v>38</v>
      </c>
      <c r="Q811" t="s">
        <v>2404</v>
      </c>
      <c r="R811" t="s">
        <v>40</v>
      </c>
      <c r="S811" t="s">
        <v>634</v>
      </c>
      <c r="T811" t="s">
        <v>243</v>
      </c>
      <c r="U811" t="s">
        <v>1188</v>
      </c>
      <c r="V811" t="s">
        <v>2405</v>
      </c>
      <c r="W811">
        <v>805</v>
      </c>
      <c r="X811" t="s">
        <v>636</v>
      </c>
      <c r="Y811" t="s">
        <v>2406</v>
      </c>
      <c r="Z811" t="s">
        <v>2407</v>
      </c>
      <c r="AA811">
        <v>2</v>
      </c>
      <c r="AB811" t="s">
        <v>41</v>
      </c>
      <c r="AC811" t="str">
        <f t="shared" si="128"/>
        <v>6GE</v>
      </c>
      <c r="AD811" s="3">
        <f t="shared" si="125"/>
        <v>270000</v>
      </c>
      <c r="AE811" s="3" t="str">
        <f t="shared" si="124"/>
        <v>270 K</v>
      </c>
      <c r="AF811" t="str">
        <f>SUBSTITUTE(SUBSTITUTE(P811,"±",""),"%"," %")</f>
        <v>5 %</v>
      </c>
      <c r="AG811" t="str">
        <f t="shared" si="129"/>
        <v>183.7 V</v>
      </c>
      <c r="AI811" t="str">
        <f>SUBSTITUTE(LEFT(Q811,FIND("W,",Q811)),"W"," W @ 70 C")</f>
        <v>0.125 W @ 70 C</v>
      </c>
      <c r="AJ811" t="str">
        <f>SUBSTITUTE((SUBSTITUTE(T811,"ppm/°C","")),"/ "," to ")</f>
        <v>±200</v>
      </c>
      <c r="AK811" t="str">
        <f>LEFT(V811,FIND(" ",V811)-1)</f>
        <v>0805</v>
      </c>
      <c r="AL811" t="str">
        <f>SUBSTITUTE(SUBSTITUTE(U811,"°C ~ "," to +"),"°C"," C")</f>
        <v>-55 to +155 C</v>
      </c>
      <c r="AM811" s="2" t="str">
        <f t="shared" si="126"/>
        <v>274</v>
      </c>
      <c r="AN811" t="str">
        <f>IF(AC811="1GN","Grade 1","Grade 0")</f>
        <v>Grade 0</v>
      </c>
      <c r="AO811" s="2" t="str">
        <f t="shared" si="127"/>
        <v>2703</v>
      </c>
      <c r="AQ811" t="s">
        <v>5289</v>
      </c>
      <c r="AR811" t="str">
        <f t="shared" si="130"/>
        <v>ERJ6GEYJ274V</v>
      </c>
    </row>
    <row r="812" spans="1:44" x14ac:dyDescent="0.3">
      <c r="A812" t="s">
        <v>2927</v>
      </c>
      <c r="B812" t="s">
        <v>2399</v>
      </c>
      <c r="C812" t="s">
        <v>2928</v>
      </c>
      <c r="D812" t="s">
        <v>2929</v>
      </c>
      <c r="E812" t="s">
        <v>32</v>
      </c>
      <c r="F812" t="s">
        <v>32</v>
      </c>
      <c r="G812" t="s">
        <v>2930</v>
      </c>
      <c r="H812" s="1">
        <v>44037</v>
      </c>
      <c r="I812">
        <v>0.1</v>
      </c>
      <c r="J812">
        <v>0</v>
      </c>
      <c r="K812">
        <v>1</v>
      </c>
      <c r="L812" t="s">
        <v>34</v>
      </c>
      <c r="M812" t="s">
        <v>2403</v>
      </c>
      <c r="N812" t="s">
        <v>36</v>
      </c>
      <c r="O812" t="s">
        <v>575</v>
      </c>
      <c r="P812" t="s">
        <v>38</v>
      </c>
      <c r="Q812" t="s">
        <v>2404</v>
      </c>
      <c r="R812" t="s">
        <v>40</v>
      </c>
      <c r="S812" t="s">
        <v>634</v>
      </c>
      <c r="T812" t="s">
        <v>243</v>
      </c>
      <c r="U812" t="s">
        <v>1188</v>
      </c>
      <c r="V812" t="s">
        <v>2405</v>
      </c>
      <c r="W812">
        <v>805</v>
      </c>
      <c r="X812" t="s">
        <v>636</v>
      </c>
      <c r="Y812" t="s">
        <v>2406</v>
      </c>
      <c r="Z812" t="s">
        <v>2407</v>
      </c>
      <c r="AA812">
        <v>2</v>
      </c>
      <c r="AB812" t="s">
        <v>41</v>
      </c>
      <c r="AC812" t="str">
        <f t="shared" si="128"/>
        <v>6GE</v>
      </c>
      <c r="AD812" s="3">
        <f t="shared" si="125"/>
        <v>300000</v>
      </c>
      <c r="AE812" s="3" t="str">
        <f t="shared" si="124"/>
        <v>300 K</v>
      </c>
      <c r="AF812" t="str">
        <f>SUBSTITUTE(SUBSTITUTE(P812,"±",""),"%"," %")</f>
        <v>5 %</v>
      </c>
      <c r="AG812" t="str">
        <f t="shared" si="129"/>
        <v>193.6 V</v>
      </c>
      <c r="AI812" t="str">
        <f>SUBSTITUTE(LEFT(Q812,FIND("W,",Q812)),"W"," W @ 70 C")</f>
        <v>0.125 W @ 70 C</v>
      </c>
      <c r="AJ812" t="str">
        <f>SUBSTITUTE((SUBSTITUTE(T812,"ppm/°C","")),"/ "," to ")</f>
        <v>±200</v>
      </c>
      <c r="AK812" t="str">
        <f>LEFT(V812,FIND(" ",V812)-1)</f>
        <v>0805</v>
      </c>
      <c r="AL812" t="str">
        <f>SUBSTITUTE(SUBSTITUTE(U812,"°C ~ "," to +"),"°C"," C")</f>
        <v>-55 to +155 C</v>
      </c>
      <c r="AM812" s="2" t="str">
        <f t="shared" si="126"/>
        <v>304</v>
      </c>
      <c r="AN812" t="str">
        <f>IF(AC812="1GN","Grade 1","Grade 0")</f>
        <v>Grade 0</v>
      </c>
      <c r="AO812" s="2" t="str">
        <f t="shared" si="127"/>
        <v>3003</v>
      </c>
      <c r="AQ812" t="s">
        <v>5289</v>
      </c>
      <c r="AR812" t="str">
        <f t="shared" si="130"/>
        <v>ERJ6GEYJ304V</v>
      </c>
    </row>
    <row r="813" spans="1:44" x14ac:dyDescent="0.3">
      <c r="A813" t="s">
        <v>2931</v>
      </c>
      <c r="B813" t="s">
        <v>2399</v>
      </c>
      <c r="C813" t="s">
        <v>2932</v>
      </c>
      <c r="D813" t="s">
        <v>2933</v>
      </c>
      <c r="E813" t="s">
        <v>32</v>
      </c>
      <c r="F813" t="s">
        <v>32</v>
      </c>
      <c r="G813" t="s">
        <v>2934</v>
      </c>
      <c r="H813" s="1">
        <v>119497</v>
      </c>
      <c r="I813">
        <v>0.1</v>
      </c>
      <c r="J813">
        <v>0</v>
      </c>
      <c r="K813">
        <v>1</v>
      </c>
      <c r="L813" t="s">
        <v>34</v>
      </c>
      <c r="M813" t="s">
        <v>2403</v>
      </c>
      <c r="N813" t="s">
        <v>36</v>
      </c>
      <c r="O813" t="s">
        <v>579</v>
      </c>
      <c r="P813" t="s">
        <v>38</v>
      </c>
      <c r="Q813" t="s">
        <v>2404</v>
      </c>
      <c r="R813" t="s">
        <v>40</v>
      </c>
      <c r="S813" t="s">
        <v>634</v>
      </c>
      <c r="T813" t="s">
        <v>243</v>
      </c>
      <c r="U813" t="s">
        <v>1188</v>
      </c>
      <c r="V813" t="s">
        <v>2405</v>
      </c>
      <c r="W813">
        <v>805</v>
      </c>
      <c r="X813" t="s">
        <v>636</v>
      </c>
      <c r="Y813" t="s">
        <v>2406</v>
      </c>
      <c r="Z813" t="s">
        <v>2407</v>
      </c>
      <c r="AA813">
        <v>2</v>
      </c>
      <c r="AB813" t="s">
        <v>41</v>
      </c>
      <c r="AC813" t="str">
        <f t="shared" si="128"/>
        <v>6GE</v>
      </c>
      <c r="AD813" s="3">
        <f t="shared" si="125"/>
        <v>330000</v>
      </c>
      <c r="AE813" s="3" t="str">
        <f t="shared" si="124"/>
        <v>330 K</v>
      </c>
      <c r="AF813" t="str">
        <f>SUBSTITUTE(SUBSTITUTE(P813,"±",""),"%"," %")</f>
        <v>5 %</v>
      </c>
      <c r="AG813" t="str">
        <f t="shared" si="129"/>
        <v>203.1 V</v>
      </c>
      <c r="AI813" t="str">
        <f>SUBSTITUTE(LEFT(Q813,FIND("W,",Q813)),"W"," W @ 70 C")</f>
        <v>0.125 W @ 70 C</v>
      </c>
      <c r="AJ813" t="str">
        <f>SUBSTITUTE((SUBSTITUTE(T813,"ppm/°C","")),"/ "," to ")</f>
        <v>±200</v>
      </c>
      <c r="AK813" t="str">
        <f>LEFT(V813,FIND(" ",V813)-1)</f>
        <v>0805</v>
      </c>
      <c r="AL813" t="str">
        <f>SUBSTITUTE(SUBSTITUTE(U813,"°C ~ "," to +"),"°C"," C")</f>
        <v>-55 to +155 C</v>
      </c>
      <c r="AM813" s="2" t="str">
        <f t="shared" si="126"/>
        <v>334</v>
      </c>
      <c r="AN813" t="str">
        <f>IF(AC813="1GN","Grade 1","Grade 0")</f>
        <v>Grade 0</v>
      </c>
      <c r="AO813" s="2" t="str">
        <f t="shared" si="127"/>
        <v>3303</v>
      </c>
      <c r="AQ813" t="s">
        <v>5289</v>
      </c>
      <c r="AR813" t="str">
        <f t="shared" si="130"/>
        <v>ERJ6GEYJ334V</v>
      </c>
    </row>
    <row r="814" spans="1:44" x14ac:dyDescent="0.3">
      <c r="A814" t="s">
        <v>2935</v>
      </c>
      <c r="B814" t="s">
        <v>2399</v>
      </c>
      <c r="C814" t="s">
        <v>2936</v>
      </c>
      <c r="D814" t="s">
        <v>2937</v>
      </c>
      <c r="E814" t="s">
        <v>32</v>
      </c>
      <c r="F814" t="s">
        <v>32</v>
      </c>
      <c r="G814" t="s">
        <v>2938</v>
      </c>
      <c r="H814">
        <v>0</v>
      </c>
      <c r="I814">
        <v>6.3200000000000001E-3</v>
      </c>
      <c r="J814">
        <v>0</v>
      </c>
      <c r="K814">
        <v>50000</v>
      </c>
      <c r="L814" t="s">
        <v>50</v>
      </c>
      <c r="M814" t="s">
        <v>2403</v>
      </c>
      <c r="N814" t="s">
        <v>36</v>
      </c>
      <c r="O814" t="s">
        <v>2939</v>
      </c>
      <c r="P814" t="s">
        <v>38</v>
      </c>
      <c r="Q814" t="s">
        <v>2404</v>
      </c>
      <c r="R814" t="s">
        <v>40</v>
      </c>
      <c r="S814" t="s">
        <v>634</v>
      </c>
      <c r="T814" t="s">
        <v>243</v>
      </c>
      <c r="U814" t="s">
        <v>1188</v>
      </c>
      <c r="V814" t="s">
        <v>2405</v>
      </c>
      <c r="W814">
        <v>805</v>
      </c>
      <c r="X814" t="s">
        <v>636</v>
      </c>
      <c r="Y814" t="s">
        <v>2406</v>
      </c>
      <c r="Z814" t="s">
        <v>2407</v>
      </c>
      <c r="AA814">
        <v>2</v>
      </c>
      <c r="AB814" t="s">
        <v>41</v>
      </c>
      <c r="AC814" t="str">
        <f t="shared" si="128"/>
        <v>6GE</v>
      </c>
      <c r="AD814" s="3">
        <f t="shared" si="125"/>
        <v>350000</v>
      </c>
      <c r="AE814" s="3" t="str">
        <f t="shared" si="124"/>
        <v>350 K</v>
      </c>
      <c r="AF814" t="str">
        <f>SUBSTITUTE(SUBSTITUTE(P814,"±",""),"%"," %")</f>
        <v>5 %</v>
      </c>
      <c r="AG814" t="str">
        <f t="shared" si="129"/>
        <v>209.2 V</v>
      </c>
      <c r="AI814" t="str">
        <f>SUBSTITUTE(LEFT(Q814,FIND("W,",Q814)),"W"," W @ 70 C")</f>
        <v>0.125 W @ 70 C</v>
      </c>
      <c r="AJ814" t="str">
        <f>SUBSTITUTE((SUBSTITUTE(T814,"ppm/°C","")),"/ "," to ")</f>
        <v>±200</v>
      </c>
      <c r="AK814" t="str">
        <f>LEFT(V814,FIND(" ",V814)-1)</f>
        <v>0805</v>
      </c>
      <c r="AL814" t="str">
        <f>SUBSTITUTE(SUBSTITUTE(U814,"°C ~ "," to +"),"°C"," C")</f>
        <v>-55 to +155 C</v>
      </c>
      <c r="AM814" s="2" t="str">
        <f t="shared" si="126"/>
        <v>354</v>
      </c>
      <c r="AN814" t="str">
        <f>IF(AC814="1GN","Grade 1","Grade 0")</f>
        <v>Grade 0</v>
      </c>
      <c r="AO814" s="2" t="str">
        <f t="shared" si="127"/>
        <v>3503</v>
      </c>
      <c r="AQ814" t="s">
        <v>5289</v>
      </c>
      <c r="AR814" t="str">
        <f t="shared" si="130"/>
        <v>ERJ6GEYJ354V</v>
      </c>
    </row>
    <row r="815" spans="1:44" x14ac:dyDescent="0.3">
      <c r="A815" t="s">
        <v>2940</v>
      </c>
      <c r="B815" t="s">
        <v>2399</v>
      </c>
      <c r="C815" t="s">
        <v>2941</v>
      </c>
      <c r="D815" t="s">
        <v>2942</v>
      </c>
      <c r="E815" t="s">
        <v>32</v>
      </c>
      <c r="F815" t="s">
        <v>32</v>
      </c>
      <c r="G815" t="s">
        <v>2943</v>
      </c>
      <c r="H815" s="1">
        <v>28140</v>
      </c>
      <c r="I815">
        <v>0.1</v>
      </c>
      <c r="J815">
        <v>0</v>
      </c>
      <c r="K815">
        <v>1</v>
      </c>
      <c r="L815" t="s">
        <v>34</v>
      </c>
      <c r="M815" t="s">
        <v>2403</v>
      </c>
      <c r="N815" t="s">
        <v>36</v>
      </c>
      <c r="O815" t="s">
        <v>583</v>
      </c>
      <c r="P815" t="s">
        <v>38</v>
      </c>
      <c r="Q815" t="s">
        <v>2404</v>
      </c>
      <c r="R815" t="s">
        <v>40</v>
      </c>
      <c r="S815" t="s">
        <v>634</v>
      </c>
      <c r="T815" t="s">
        <v>243</v>
      </c>
      <c r="U815" t="s">
        <v>1188</v>
      </c>
      <c r="V815" t="s">
        <v>2405</v>
      </c>
      <c r="W815">
        <v>805</v>
      </c>
      <c r="X815" t="s">
        <v>636</v>
      </c>
      <c r="Y815" t="s">
        <v>2406</v>
      </c>
      <c r="Z815" t="s">
        <v>2407</v>
      </c>
      <c r="AA815">
        <v>2</v>
      </c>
      <c r="AB815" t="s">
        <v>41</v>
      </c>
      <c r="AC815" t="str">
        <f t="shared" si="128"/>
        <v>6GE</v>
      </c>
      <c r="AD815" s="3">
        <f t="shared" si="125"/>
        <v>360000</v>
      </c>
      <c r="AE815" s="3" t="str">
        <f t="shared" si="124"/>
        <v>360 K</v>
      </c>
      <c r="AF815" t="str">
        <f>SUBSTITUTE(SUBSTITUTE(P815,"±",""),"%"," %")</f>
        <v>5 %</v>
      </c>
      <c r="AG815" t="str">
        <f t="shared" si="129"/>
        <v>212.1 V</v>
      </c>
      <c r="AI815" t="str">
        <f>SUBSTITUTE(LEFT(Q815,FIND("W,",Q815)),"W"," W @ 70 C")</f>
        <v>0.125 W @ 70 C</v>
      </c>
      <c r="AJ815" t="str">
        <f>SUBSTITUTE((SUBSTITUTE(T815,"ppm/°C","")),"/ "," to ")</f>
        <v>±200</v>
      </c>
      <c r="AK815" t="str">
        <f>LEFT(V815,FIND(" ",V815)-1)</f>
        <v>0805</v>
      </c>
      <c r="AL815" t="str">
        <f>SUBSTITUTE(SUBSTITUTE(U815,"°C ~ "," to +"),"°C"," C")</f>
        <v>-55 to +155 C</v>
      </c>
      <c r="AM815" s="2" t="str">
        <f t="shared" si="126"/>
        <v>364</v>
      </c>
      <c r="AN815" t="str">
        <f>IF(AC815="1GN","Grade 1","Grade 0")</f>
        <v>Grade 0</v>
      </c>
      <c r="AO815" s="2" t="str">
        <f t="shared" si="127"/>
        <v>3603</v>
      </c>
      <c r="AQ815" t="s">
        <v>5289</v>
      </c>
      <c r="AR815" t="str">
        <f t="shared" si="130"/>
        <v>ERJ6GEYJ364V</v>
      </c>
    </row>
    <row r="816" spans="1:44" x14ac:dyDescent="0.3">
      <c r="A816" t="s">
        <v>2944</v>
      </c>
      <c r="B816" t="s">
        <v>2399</v>
      </c>
      <c r="C816" t="s">
        <v>2945</v>
      </c>
      <c r="D816" t="s">
        <v>2946</v>
      </c>
      <c r="E816" t="s">
        <v>32</v>
      </c>
      <c r="F816" t="s">
        <v>32</v>
      </c>
      <c r="G816" t="s">
        <v>2947</v>
      </c>
      <c r="H816" s="1">
        <v>26025</v>
      </c>
      <c r="I816">
        <v>0.1</v>
      </c>
      <c r="J816">
        <v>0</v>
      </c>
      <c r="K816">
        <v>1</v>
      </c>
      <c r="L816" t="s">
        <v>34</v>
      </c>
      <c r="M816" t="s">
        <v>2403</v>
      </c>
      <c r="N816" t="s">
        <v>36</v>
      </c>
      <c r="O816" t="s">
        <v>587</v>
      </c>
      <c r="P816" t="s">
        <v>38</v>
      </c>
      <c r="Q816" t="s">
        <v>2404</v>
      </c>
      <c r="R816" t="s">
        <v>40</v>
      </c>
      <c r="S816" t="s">
        <v>634</v>
      </c>
      <c r="T816" t="s">
        <v>243</v>
      </c>
      <c r="U816" t="s">
        <v>1188</v>
      </c>
      <c r="V816" t="s">
        <v>2405</v>
      </c>
      <c r="W816">
        <v>805</v>
      </c>
      <c r="X816" t="s">
        <v>636</v>
      </c>
      <c r="Y816" t="s">
        <v>2406</v>
      </c>
      <c r="Z816" t="s">
        <v>2407</v>
      </c>
      <c r="AA816">
        <v>2</v>
      </c>
      <c r="AB816" t="s">
        <v>41</v>
      </c>
      <c r="AC816" t="str">
        <f t="shared" si="128"/>
        <v>6GE</v>
      </c>
      <c r="AD816" s="3">
        <f t="shared" si="125"/>
        <v>390000</v>
      </c>
      <c r="AE816" s="3" t="str">
        <f t="shared" si="124"/>
        <v>390 K</v>
      </c>
      <c r="AF816" t="str">
        <f>SUBSTITUTE(SUBSTITUTE(P816,"±",""),"%"," %")</f>
        <v>5 %</v>
      </c>
      <c r="AG816" t="str">
        <f t="shared" si="129"/>
        <v>220.8 V</v>
      </c>
      <c r="AI816" t="str">
        <f>SUBSTITUTE(LEFT(Q816,FIND("W,",Q816)),"W"," W @ 70 C")</f>
        <v>0.125 W @ 70 C</v>
      </c>
      <c r="AJ816" t="str">
        <f>SUBSTITUTE((SUBSTITUTE(T816,"ppm/°C","")),"/ "," to ")</f>
        <v>±200</v>
      </c>
      <c r="AK816" t="str">
        <f>LEFT(V816,FIND(" ",V816)-1)</f>
        <v>0805</v>
      </c>
      <c r="AL816" t="str">
        <f>SUBSTITUTE(SUBSTITUTE(U816,"°C ~ "," to +"),"°C"," C")</f>
        <v>-55 to +155 C</v>
      </c>
      <c r="AM816" s="2" t="str">
        <f t="shared" si="126"/>
        <v>394</v>
      </c>
      <c r="AN816" t="str">
        <f>IF(AC816="1GN","Grade 1","Grade 0")</f>
        <v>Grade 0</v>
      </c>
      <c r="AO816" s="2" t="str">
        <f t="shared" si="127"/>
        <v>3903</v>
      </c>
      <c r="AQ816" t="s">
        <v>5289</v>
      </c>
      <c r="AR816" t="str">
        <f t="shared" si="130"/>
        <v>ERJ6GEYJ394V</v>
      </c>
    </row>
    <row r="817" spans="1:44" x14ac:dyDescent="0.3">
      <c r="A817" t="s">
        <v>2948</v>
      </c>
      <c r="B817" t="s">
        <v>2399</v>
      </c>
      <c r="C817" t="s">
        <v>2949</v>
      </c>
      <c r="D817" t="s">
        <v>2950</v>
      </c>
      <c r="E817" t="s">
        <v>32</v>
      </c>
      <c r="F817" t="s">
        <v>32</v>
      </c>
      <c r="G817" t="s">
        <v>2951</v>
      </c>
      <c r="H817" s="1">
        <v>5499</v>
      </c>
      <c r="I817">
        <v>0.1</v>
      </c>
      <c r="J817">
        <v>0</v>
      </c>
      <c r="K817">
        <v>1</v>
      </c>
      <c r="L817" t="s">
        <v>34</v>
      </c>
      <c r="M817" t="s">
        <v>2403</v>
      </c>
      <c r="N817" t="s">
        <v>36</v>
      </c>
      <c r="O817" t="s">
        <v>591</v>
      </c>
      <c r="P817" t="s">
        <v>38</v>
      </c>
      <c r="Q817" t="s">
        <v>2404</v>
      </c>
      <c r="R817" t="s">
        <v>40</v>
      </c>
      <c r="S817" t="s">
        <v>634</v>
      </c>
      <c r="T817" t="s">
        <v>243</v>
      </c>
      <c r="U817" t="s">
        <v>1188</v>
      </c>
      <c r="V817" t="s">
        <v>2405</v>
      </c>
      <c r="W817">
        <v>805</v>
      </c>
      <c r="X817" t="s">
        <v>636</v>
      </c>
      <c r="Y817" t="s">
        <v>2406</v>
      </c>
      <c r="Z817" t="s">
        <v>2407</v>
      </c>
      <c r="AA817">
        <v>2</v>
      </c>
      <c r="AB817" t="s">
        <v>41</v>
      </c>
      <c r="AC817" t="str">
        <f t="shared" si="128"/>
        <v>6GE</v>
      </c>
      <c r="AD817" s="3">
        <f t="shared" si="125"/>
        <v>430000</v>
      </c>
      <c r="AE817" s="3" t="str">
        <f t="shared" si="124"/>
        <v>430 K</v>
      </c>
      <c r="AF817" t="str">
        <f>SUBSTITUTE(SUBSTITUTE(P817,"±",""),"%"," %")</f>
        <v>5 %</v>
      </c>
      <c r="AG817" t="str">
        <f t="shared" si="129"/>
        <v>231.8 V</v>
      </c>
      <c r="AI817" t="str">
        <f>SUBSTITUTE(LEFT(Q817,FIND("W,",Q817)),"W"," W @ 70 C")</f>
        <v>0.125 W @ 70 C</v>
      </c>
      <c r="AJ817" t="str">
        <f>SUBSTITUTE((SUBSTITUTE(T817,"ppm/°C","")),"/ "," to ")</f>
        <v>±200</v>
      </c>
      <c r="AK817" t="str">
        <f>LEFT(V817,FIND(" ",V817)-1)</f>
        <v>0805</v>
      </c>
      <c r="AL817" t="str">
        <f>SUBSTITUTE(SUBSTITUTE(U817,"°C ~ "," to +"),"°C"," C")</f>
        <v>-55 to +155 C</v>
      </c>
      <c r="AM817" s="2" t="str">
        <f t="shared" si="126"/>
        <v>434</v>
      </c>
      <c r="AN817" t="str">
        <f>IF(AC817="1GN","Grade 1","Grade 0")</f>
        <v>Grade 0</v>
      </c>
      <c r="AO817" s="2" t="str">
        <f t="shared" si="127"/>
        <v>4303</v>
      </c>
      <c r="AQ817" t="s">
        <v>5289</v>
      </c>
      <c r="AR817" t="str">
        <f t="shared" si="130"/>
        <v>ERJ6GEYJ434V</v>
      </c>
    </row>
    <row r="818" spans="1:44" x14ac:dyDescent="0.3">
      <c r="A818" t="s">
        <v>2952</v>
      </c>
      <c r="B818" t="s">
        <v>2399</v>
      </c>
      <c r="C818" t="s">
        <v>2953</v>
      </c>
      <c r="D818" t="s">
        <v>2954</v>
      </c>
      <c r="E818" t="s">
        <v>32</v>
      </c>
      <c r="F818" t="s">
        <v>32</v>
      </c>
      <c r="G818" t="s">
        <v>2955</v>
      </c>
      <c r="H818" s="1">
        <v>15353</v>
      </c>
      <c r="I818">
        <v>0.1</v>
      </c>
      <c r="J818">
        <v>0</v>
      </c>
      <c r="K818">
        <v>1</v>
      </c>
      <c r="L818" t="s">
        <v>34</v>
      </c>
      <c r="M818" t="s">
        <v>2403</v>
      </c>
      <c r="N818" t="s">
        <v>36</v>
      </c>
      <c r="O818" t="s">
        <v>595</v>
      </c>
      <c r="P818" t="s">
        <v>38</v>
      </c>
      <c r="Q818" t="s">
        <v>2404</v>
      </c>
      <c r="R818" t="s">
        <v>40</v>
      </c>
      <c r="S818" t="s">
        <v>634</v>
      </c>
      <c r="T818" t="s">
        <v>243</v>
      </c>
      <c r="U818" t="s">
        <v>1188</v>
      </c>
      <c r="V818" t="s">
        <v>2405</v>
      </c>
      <c r="W818">
        <v>805</v>
      </c>
      <c r="X818" t="s">
        <v>636</v>
      </c>
      <c r="Y818" t="s">
        <v>2406</v>
      </c>
      <c r="Z818" t="s">
        <v>2407</v>
      </c>
      <c r="AA818">
        <v>2</v>
      </c>
      <c r="AB818" t="s">
        <v>41</v>
      </c>
      <c r="AC818" t="str">
        <f t="shared" si="128"/>
        <v>6GE</v>
      </c>
      <c r="AD818" s="3">
        <f t="shared" si="125"/>
        <v>470000</v>
      </c>
      <c r="AE818" s="3" t="str">
        <f t="shared" si="124"/>
        <v>470 K</v>
      </c>
      <c r="AF818" t="str">
        <f>SUBSTITUTE(SUBSTITUTE(P818,"±",""),"%"," %")</f>
        <v>5 %</v>
      </c>
      <c r="AG818" t="str">
        <f t="shared" si="129"/>
        <v>242.4 V</v>
      </c>
      <c r="AI818" t="str">
        <f>SUBSTITUTE(LEFT(Q818,FIND("W,",Q818)),"W"," W @ 70 C")</f>
        <v>0.125 W @ 70 C</v>
      </c>
      <c r="AJ818" t="str">
        <f>SUBSTITUTE((SUBSTITUTE(T818,"ppm/°C","")),"/ "," to ")</f>
        <v>±200</v>
      </c>
      <c r="AK818" t="str">
        <f>LEFT(V818,FIND(" ",V818)-1)</f>
        <v>0805</v>
      </c>
      <c r="AL818" t="str">
        <f>SUBSTITUTE(SUBSTITUTE(U818,"°C ~ "," to +"),"°C"," C")</f>
        <v>-55 to +155 C</v>
      </c>
      <c r="AM818" s="2" t="str">
        <f t="shared" si="126"/>
        <v>474</v>
      </c>
      <c r="AN818" t="str">
        <f>IF(AC818="1GN","Grade 1","Grade 0")</f>
        <v>Grade 0</v>
      </c>
      <c r="AO818" s="2" t="str">
        <f t="shared" si="127"/>
        <v>4703</v>
      </c>
      <c r="AQ818" t="s">
        <v>5289</v>
      </c>
      <c r="AR818" t="str">
        <f t="shared" si="130"/>
        <v>ERJ6GEYJ474V</v>
      </c>
    </row>
    <row r="819" spans="1:44" x14ac:dyDescent="0.3">
      <c r="A819" t="s">
        <v>2956</v>
      </c>
      <c r="B819" t="s">
        <v>2399</v>
      </c>
      <c r="C819" t="s">
        <v>2957</v>
      </c>
      <c r="D819" t="s">
        <v>2958</v>
      </c>
      <c r="E819" t="s">
        <v>32</v>
      </c>
      <c r="F819" t="s">
        <v>32</v>
      </c>
      <c r="G819" t="s">
        <v>2959</v>
      </c>
      <c r="H819" s="1">
        <v>4925</v>
      </c>
      <c r="I819">
        <v>0.1</v>
      </c>
      <c r="J819">
        <v>0</v>
      </c>
      <c r="K819">
        <v>1</v>
      </c>
      <c r="L819" t="s">
        <v>34</v>
      </c>
      <c r="M819" t="s">
        <v>2403</v>
      </c>
      <c r="N819" t="s">
        <v>36</v>
      </c>
      <c r="O819" t="s">
        <v>599</v>
      </c>
      <c r="P819" t="s">
        <v>38</v>
      </c>
      <c r="Q819" t="s">
        <v>2404</v>
      </c>
      <c r="R819" t="s">
        <v>40</v>
      </c>
      <c r="S819" t="s">
        <v>634</v>
      </c>
      <c r="T819" t="s">
        <v>243</v>
      </c>
      <c r="U819" t="s">
        <v>1188</v>
      </c>
      <c r="V819" t="s">
        <v>2405</v>
      </c>
      <c r="W819">
        <v>805</v>
      </c>
      <c r="X819" t="s">
        <v>636</v>
      </c>
      <c r="Y819" t="s">
        <v>2406</v>
      </c>
      <c r="Z819" t="s">
        <v>2407</v>
      </c>
      <c r="AA819">
        <v>2</v>
      </c>
      <c r="AB819" t="s">
        <v>41</v>
      </c>
      <c r="AC819" t="str">
        <f t="shared" si="128"/>
        <v>6GE</v>
      </c>
      <c r="AD819" s="3">
        <f t="shared" si="125"/>
        <v>510000</v>
      </c>
      <c r="AE819" s="3" t="str">
        <f t="shared" si="124"/>
        <v>510 K</v>
      </c>
      <c r="AF819" t="str">
        <f>SUBSTITUTE(SUBSTITUTE(P819,"±",""),"%"," %")</f>
        <v>5 %</v>
      </c>
      <c r="AG819" t="str">
        <f t="shared" si="129"/>
        <v>252.5 V</v>
      </c>
      <c r="AI819" t="str">
        <f>SUBSTITUTE(LEFT(Q819,FIND("W,",Q819)),"W"," W @ 70 C")</f>
        <v>0.125 W @ 70 C</v>
      </c>
      <c r="AJ819" t="str">
        <f>SUBSTITUTE((SUBSTITUTE(T819,"ppm/°C","")),"/ "," to ")</f>
        <v>±200</v>
      </c>
      <c r="AK819" t="str">
        <f>LEFT(V819,FIND(" ",V819)-1)</f>
        <v>0805</v>
      </c>
      <c r="AL819" t="str">
        <f>SUBSTITUTE(SUBSTITUTE(U819,"°C ~ "," to +"),"°C"," C")</f>
        <v>-55 to +155 C</v>
      </c>
      <c r="AM819" s="2" t="str">
        <f t="shared" si="126"/>
        <v>514</v>
      </c>
      <c r="AN819" t="str">
        <f>IF(AC819="1GN","Grade 1","Grade 0")</f>
        <v>Grade 0</v>
      </c>
      <c r="AO819" s="2" t="str">
        <f t="shared" si="127"/>
        <v>5103</v>
      </c>
      <c r="AQ819" t="s">
        <v>5289</v>
      </c>
      <c r="AR819" t="str">
        <f t="shared" si="130"/>
        <v>ERJ6GEYJ514V</v>
      </c>
    </row>
    <row r="820" spans="1:44" x14ac:dyDescent="0.3">
      <c r="A820" t="s">
        <v>2960</v>
      </c>
      <c r="B820" t="s">
        <v>2399</v>
      </c>
      <c r="C820" t="s">
        <v>2961</v>
      </c>
      <c r="D820" t="s">
        <v>2962</v>
      </c>
      <c r="E820" t="s">
        <v>32</v>
      </c>
      <c r="F820" t="s">
        <v>32</v>
      </c>
      <c r="G820" t="s">
        <v>2963</v>
      </c>
      <c r="H820" s="1">
        <v>33360</v>
      </c>
      <c r="I820">
        <v>0.1</v>
      </c>
      <c r="J820">
        <v>0</v>
      </c>
      <c r="K820">
        <v>1</v>
      </c>
      <c r="L820" t="s">
        <v>34</v>
      </c>
      <c r="M820" t="s">
        <v>2403</v>
      </c>
      <c r="N820" t="s">
        <v>36</v>
      </c>
      <c r="O820" t="s">
        <v>603</v>
      </c>
      <c r="P820" t="s">
        <v>38</v>
      </c>
      <c r="Q820" t="s">
        <v>2404</v>
      </c>
      <c r="R820" t="s">
        <v>40</v>
      </c>
      <c r="S820" t="s">
        <v>634</v>
      </c>
      <c r="T820" t="s">
        <v>243</v>
      </c>
      <c r="U820" t="s">
        <v>1188</v>
      </c>
      <c r="V820" t="s">
        <v>2405</v>
      </c>
      <c r="W820">
        <v>805</v>
      </c>
      <c r="X820" t="s">
        <v>636</v>
      </c>
      <c r="Y820" t="s">
        <v>2406</v>
      </c>
      <c r="Z820" t="s">
        <v>2407</v>
      </c>
      <c r="AA820">
        <v>2</v>
      </c>
      <c r="AB820" t="s">
        <v>41</v>
      </c>
      <c r="AC820" t="str">
        <f t="shared" si="128"/>
        <v>6GE</v>
      </c>
      <c r="AD820" s="3">
        <f t="shared" si="125"/>
        <v>560000</v>
      </c>
      <c r="AE820" s="3" t="str">
        <f t="shared" si="124"/>
        <v>560 K</v>
      </c>
      <c r="AF820" t="str">
        <f>SUBSTITUTE(SUBSTITUTE(P820,"±",""),"%"," %")</f>
        <v>5 %</v>
      </c>
      <c r="AG820" t="str">
        <f t="shared" si="129"/>
        <v>264.6 V</v>
      </c>
      <c r="AI820" t="str">
        <f>SUBSTITUTE(LEFT(Q820,FIND("W,",Q820)),"W"," W @ 70 C")</f>
        <v>0.125 W @ 70 C</v>
      </c>
      <c r="AJ820" t="str">
        <f>SUBSTITUTE((SUBSTITUTE(T820,"ppm/°C","")),"/ "," to ")</f>
        <v>±200</v>
      </c>
      <c r="AK820" t="str">
        <f>LEFT(V820,FIND(" ",V820)-1)</f>
        <v>0805</v>
      </c>
      <c r="AL820" t="str">
        <f>SUBSTITUTE(SUBSTITUTE(U820,"°C ~ "," to +"),"°C"," C")</f>
        <v>-55 to +155 C</v>
      </c>
      <c r="AM820" s="2" t="str">
        <f t="shared" si="126"/>
        <v>564</v>
      </c>
      <c r="AN820" t="str">
        <f>IF(AC820="1GN","Grade 1","Grade 0")</f>
        <v>Grade 0</v>
      </c>
      <c r="AO820" s="2" t="str">
        <f t="shared" si="127"/>
        <v>5603</v>
      </c>
      <c r="AQ820" t="s">
        <v>5289</v>
      </c>
      <c r="AR820" t="str">
        <f t="shared" si="130"/>
        <v>ERJ6GEYJ564V</v>
      </c>
    </row>
    <row r="821" spans="1:44" x14ac:dyDescent="0.3">
      <c r="A821" t="s">
        <v>2964</v>
      </c>
      <c r="B821" t="s">
        <v>2399</v>
      </c>
      <c r="C821" t="s">
        <v>2965</v>
      </c>
      <c r="D821" t="s">
        <v>2966</v>
      </c>
      <c r="E821" t="s">
        <v>32</v>
      </c>
      <c r="F821" t="s">
        <v>32</v>
      </c>
      <c r="G821" t="s">
        <v>2967</v>
      </c>
      <c r="H821" s="1">
        <v>19743</v>
      </c>
      <c r="I821">
        <v>0.1</v>
      </c>
      <c r="J821">
        <v>0</v>
      </c>
      <c r="K821">
        <v>1</v>
      </c>
      <c r="L821" t="s">
        <v>34</v>
      </c>
      <c r="M821" t="s">
        <v>2403</v>
      </c>
      <c r="N821" t="s">
        <v>36</v>
      </c>
      <c r="O821" t="s">
        <v>607</v>
      </c>
      <c r="P821" t="s">
        <v>38</v>
      </c>
      <c r="Q821" t="s">
        <v>2404</v>
      </c>
      <c r="R821" t="s">
        <v>40</v>
      </c>
      <c r="S821" t="s">
        <v>634</v>
      </c>
      <c r="T821" t="s">
        <v>243</v>
      </c>
      <c r="U821" t="s">
        <v>1188</v>
      </c>
      <c r="V821" t="s">
        <v>2405</v>
      </c>
      <c r="W821">
        <v>805</v>
      </c>
      <c r="X821" t="s">
        <v>636</v>
      </c>
      <c r="Y821" t="s">
        <v>2406</v>
      </c>
      <c r="Z821" t="s">
        <v>2407</v>
      </c>
      <c r="AA821">
        <v>2</v>
      </c>
      <c r="AB821" t="s">
        <v>41</v>
      </c>
      <c r="AC821" t="str">
        <f t="shared" si="128"/>
        <v>6GE</v>
      </c>
      <c r="AD821" s="3">
        <f t="shared" si="125"/>
        <v>620000</v>
      </c>
      <c r="AE821" s="3" t="str">
        <f t="shared" si="124"/>
        <v>620 K</v>
      </c>
      <c r="AF821" t="str">
        <f>SUBSTITUTE(SUBSTITUTE(P821,"±",""),"%"," %")</f>
        <v>5 %</v>
      </c>
      <c r="AG821" t="str">
        <f t="shared" si="129"/>
        <v>278.4 V</v>
      </c>
      <c r="AI821" t="str">
        <f>SUBSTITUTE(LEFT(Q821,FIND("W,",Q821)),"W"," W @ 70 C")</f>
        <v>0.125 W @ 70 C</v>
      </c>
      <c r="AJ821" t="str">
        <f>SUBSTITUTE((SUBSTITUTE(T821,"ppm/°C","")),"/ "," to ")</f>
        <v>±200</v>
      </c>
      <c r="AK821" t="str">
        <f>LEFT(V821,FIND(" ",V821)-1)</f>
        <v>0805</v>
      </c>
      <c r="AL821" t="str">
        <f>SUBSTITUTE(SUBSTITUTE(U821,"°C ~ "," to +"),"°C"," C")</f>
        <v>-55 to +155 C</v>
      </c>
      <c r="AM821" s="2" t="str">
        <f t="shared" si="126"/>
        <v>624</v>
      </c>
      <c r="AN821" t="str">
        <f>IF(AC821="1GN","Grade 1","Grade 0")</f>
        <v>Grade 0</v>
      </c>
      <c r="AO821" s="2" t="str">
        <f t="shared" si="127"/>
        <v>6203</v>
      </c>
      <c r="AQ821" t="s">
        <v>5289</v>
      </c>
      <c r="AR821" t="str">
        <f t="shared" si="130"/>
        <v>ERJ6GEYJ624V</v>
      </c>
    </row>
    <row r="822" spans="1:44" x14ac:dyDescent="0.3">
      <c r="A822" t="s">
        <v>2968</v>
      </c>
      <c r="B822" t="s">
        <v>2399</v>
      </c>
      <c r="C822" t="s">
        <v>2969</v>
      </c>
      <c r="D822" t="s">
        <v>2970</v>
      </c>
      <c r="E822" t="s">
        <v>32</v>
      </c>
      <c r="F822" t="s">
        <v>32</v>
      </c>
      <c r="G822" t="s">
        <v>2971</v>
      </c>
      <c r="H822" s="1">
        <v>76540</v>
      </c>
      <c r="I822">
        <v>0.1</v>
      </c>
      <c r="J822">
        <v>0</v>
      </c>
      <c r="K822">
        <v>1</v>
      </c>
      <c r="L822" t="s">
        <v>34</v>
      </c>
      <c r="M822" t="s">
        <v>2403</v>
      </c>
      <c r="N822" t="s">
        <v>36</v>
      </c>
      <c r="O822" t="s">
        <v>611</v>
      </c>
      <c r="P822" t="s">
        <v>38</v>
      </c>
      <c r="Q822" t="s">
        <v>2404</v>
      </c>
      <c r="R822" t="s">
        <v>40</v>
      </c>
      <c r="S822" t="s">
        <v>634</v>
      </c>
      <c r="T822" t="s">
        <v>243</v>
      </c>
      <c r="U822" t="s">
        <v>1188</v>
      </c>
      <c r="V822" t="s">
        <v>2405</v>
      </c>
      <c r="W822">
        <v>805</v>
      </c>
      <c r="X822" t="s">
        <v>636</v>
      </c>
      <c r="Y822" t="s">
        <v>2406</v>
      </c>
      <c r="Z822" t="s">
        <v>2407</v>
      </c>
      <c r="AA822">
        <v>2</v>
      </c>
      <c r="AB822" t="s">
        <v>41</v>
      </c>
      <c r="AC822" t="str">
        <f t="shared" si="128"/>
        <v>6GE</v>
      </c>
      <c r="AD822" s="3">
        <f t="shared" si="125"/>
        <v>680000</v>
      </c>
      <c r="AE822" s="3" t="str">
        <f t="shared" si="124"/>
        <v>680 K</v>
      </c>
      <c r="AF822" t="str">
        <f>SUBSTITUTE(SUBSTITUTE(P822,"±",""),"%"," %")</f>
        <v>5 %</v>
      </c>
      <c r="AG822" t="str">
        <f t="shared" si="129"/>
        <v>291.5 V</v>
      </c>
      <c r="AI822" t="str">
        <f>SUBSTITUTE(LEFT(Q822,FIND("W,",Q822)),"W"," W @ 70 C")</f>
        <v>0.125 W @ 70 C</v>
      </c>
      <c r="AJ822" t="str">
        <f>SUBSTITUTE((SUBSTITUTE(T822,"ppm/°C","")),"/ "," to ")</f>
        <v>±200</v>
      </c>
      <c r="AK822" t="str">
        <f>LEFT(V822,FIND(" ",V822)-1)</f>
        <v>0805</v>
      </c>
      <c r="AL822" t="str">
        <f>SUBSTITUTE(SUBSTITUTE(U822,"°C ~ "," to +"),"°C"," C")</f>
        <v>-55 to +155 C</v>
      </c>
      <c r="AM822" s="2" t="str">
        <f t="shared" si="126"/>
        <v>684</v>
      </c>
      <c r="AN822" t="str">
        <f>IF(AC822="1GN","Grade 1","Grade 0")</f>
        <v>Grade 0</v>
      </c>
      <c r="AO822" s="2" t="str">
        <f t="shared" si="127"/>
        <v>6803</v>
      </c>
      <c r="AQ822" t="s">
        <v>5289</v>
      </c>
      <c r="AR822" t="str">
        <f t="shared" si="130"/>
        <v>ERJ6GEYJ684V</v>
      </c>
    </row>
    <row r="823" spans="1:44" x14ac:dyDescent="0.3">
      <c r="A823" t="s">
        <v>2972</v>
      </c>
      <c r="B823" t="s">
        <v>2399</v>
      </c>
      <c r="C823" t="s">
        <v>2973</v>
      </c>
      <c r="D823" t="s">
        <v>2974</v>
      </c>
      <c r="E823" t="s">
        <v>32</v>
      </c>
      <c r="F823" t="s">
        <v>32</v>
      </c>
      <c r="G823" t="s">
        <v>2975</v>
      </c>
      <c r="H823" s="1">
        <v>41395</v>
      </c>
      <c r="I823">
        <v>0.1</v>
      </c>
      <c r="J823">
        <v>0</v>
      </c>
      <c r="K823">
        <v>1</v>
      </c>
      <c r="L823" t="s">
        <v>34</v>
      </c>
      <c r="M823" t="s">
        <v>2403</v>
      </c>
      <c r="N823" t="s">
        <v>36</v>
      </c>
      <c r="O823" t="s">
        <v>615</v>
      </c>
      <c r="P823" t="s">
        <v>38</v>
      </c>
      <c r="Q823" t="s">
        <v>2404</v>
      </c>
      <c r="R823" t="s">
        <v>40</v>
      </c>
      <c r="S823" t="s">
        <v>634</v>
      </c>
      <c r="T823" t="s">
        <v>243</v>
      </c>
      <c r="U823" t="s">
        <v>1188</v>
      </c>
      <c r="V823" t="s">
        <v>2405</v>
      </c>
      <c r="W823">
        <v>805</v>
      </c>
      <c r="X823" t="s">
        <v>636</v>
      </c>
      <c r="Y823" t="s">
        <v>2406</v>
      </c>
      <c r="Z823" t="s">
        <v>2407</v>
      </c>
      <c r="AA823">
        <v>2</v>
      </c>
      <c r="AB823" t="s">
        <v>41</v>
      </c>
      <c r="AC823" t="str">
        <f t="shared" si="128"/>
        <v>6GE</v>
      </c>
      <c r="AD823" s="3">
        <f t="shared" si="125"/>
        <v>750000</v>
      </c>
      <c r="AE823" s="3" t="str">
        <f t="shared" si="124"/>
        <v>750 K</v>
      </c>
      <c r="AF823" t="str">
        <f>SUBSTITUTE(SUBSTITUTE(P823,"±",""),"%"," %")</f>
        <v>5 %</v>
      </c>
      <c r="AG823" t="str">
        <f t="shared" si="129"/>
        <v>306.2 V</v>
      </c>
      <c r="AI823" t="str">
        <f>SUBSTITUTE(LEFT(Q823,FIND("W,",Q823)),"W"," W @ 70 C")</f>
        <v>0.125 W @ 70 C</v>
      </c>
      <c r="AJ823" t="str">
        <f>SUBSTITUTE((SUBSTITUTE(T823,"ppm/°C","")),"/ "," to ")</f>
        <v>±200</v>
      </c>
      <c r="AK823" t="str">
        <f>LEFT(V823,FIND(" ",V823)-1)</f>
        <v>0805</v>
      </c>
      <c r="AL823" t="str">
        <f>SUBSTITUTE(SUBSTITUTE(U823,"°C ~ "," to +"),"°C"," C")</f>
        <v>-55 to +155 C</v>
      </c>
      <c r="AM823" s="2" t="str">
        <f t="shared" si="126"/>
        <v>754</v>
      </c>
      <c r="AN823" t="str">
        <f>IF(AC823="1GN","Grade 1","Grade 0")</f>
        <v>Grade 0</v>
      </c>
      <c r="AO823" s="2" t="str">
        <f t="shared" si="127"/>
        <v>7503</v>
      </c>
      <c r="AQ823" t="s">
        <v>5289</v>
      </c>
      <c r="AR823" t="str">
        <f t="shared" si="130"/>
        <v>ERJ6GEYJ754V</v>
      </c>
    </row>
    <row r="824" spans="1:44" x14ac:dyDescent="0.3">
      <c r="A824" t="s">
        <v>2976</v>
      </c>
      <c r="B824" t="s">
        <v>2399</v>
      </c>
      <c r="C824" t="s">
        <v>2977</v>
      </c>
      <c r="D824" t="s">
        <v>2978</v>
      </c>
      <c r="E824" t="s">
        <v>32</v>
      </c>
      <c r="F824" t="s">
        <v>32</v>
      </c>
      <c r="G824" t="s">
        <v>2979</v>
      </c>
      <c r="H824" s="1">
        <v>3357</v>
      </c>
      <c r="I824">
        <v>0.1</v>
      </c>
      <c r="J824">
        <v>0</v>
      </c>
      <c r="K824">
        <v>1</v>
      </c>
      <c r="L824" t="s">
        <v>34</v>
      </c>
      <c r="M824" t="s">
        <v>2403</v>
      </c>
      <c r="N824" t="s">
        <v>36</v>
      </c>
      <c r="O824" t="s">
        <v>619</v>
      </c>
      <c r="P824" t="s">
        <v>38</v>
      </c>
      <c r="Q824" t="s">
        <v>2404</v>
      </c>
      <c r="R824" t="s">
        <v>40</v>
      </c>
      <c r="S824" t="s">
        <v>634</v>
      </c>
      <c r="T824" t="s">
        <v>243</v>
      </c>
      <c r="U824" t="s">
        <v>1188</v>
      </c>
      <c r="V824" t="s">
        <v>2405</v>
      </c>
      <c r="W824">
        <v>805</v>
      </c>
      <c r="X824" t="s">
        <v>636</v>
      </c>
      <c r="Y824" t="s">
        <v>2406</v>
      </c>
      <c r="Z824" t="s">
        <v>2407</v>
      </c>
      <c r="AA824">
        <v>2</v>
      </c>
      <c r="AB824" t="s">
        <v>41</v>
      </c>
      <c r="AC824" t="str">
        <f t="shared" si="128"/>
        <v>6GE</v>
      </c>
      <c r="AD824" s="3">
        <f t="shared" si="125"/>
        <v>820000</v>
      </c>
      <c r="AE824" s="3" t="str">
        <f t="shared" si="124"/>
        <v>820 K</v>
      </c>
      <c r="AF824" t="str">
        <f>SUBSTITUTE(SUBSTITUTE(P824,"±",""),"%"," %")</f>
        <v>5 %</v>
      </c>
      <c r="AG824" t="str">
        <f t="shared" si="129"/>
        <v>320.2 V</v>
      </c>
      <c r="AI824" t="str">
        <f>SUBSTITUTE(LEFT(Q824,FIND("W,",Q824)),"W"," W @ 70 C")</f>
        <v>0.125 W @ 70 C</v>
      </c>
      <c r="AJ824" t="str">
        <f>SUBSTITUTE((SUBSTITUTE(T824,"ppm/°C","")),"/ "," to ")</f>
        <v>±200</v>
      </c>
      <c r="AK824" t="str">
        <f>LEFT(V824,FIND(" ",V824)-1)</f>
        <v>0805</v>
      </c>
      <c r="AL824" t="str">
        <f>SUBSTITUTE(SUBSTITUTE(U824,"°C ~ "," to +"),"°C"," C")</f>
        <v>-55 to +155 C</v>
      </c>
      <c r="AM824" s="2" t="str">
        <f t="shared" si="126"/>
        <v>824</v>
      </c>
      <c r="AN824" t="str">
        <f>IF(AC824="1GN","Grade 1","Grade 0")</f>
        <v>Grade 0</v>
      </c>
      <c r="AO824" s="2" t="str">
        <f t="shared" si="127"/>
        <v>8203</v>
      </c>
      <c r="AQ824" t="s">
        <v>5289</v>
      </c>
      <c r="AR824" t="str">
        <f t="shared" si="130"/>
        <v>ERJ6GEYJ824V</v>
      </c>
    </row>
    <row r="825" spans="1:44" x14ac:dyDescent="0.3">
      <c r="A825" t="s">
        <v>2980</v>
      </c>
      <c r="B825" t="s">
        <v>2399</v>
      </c>
      <c r="C825" t="s">
        <v>2981</v>
      </c>
      <c r="D825" t="s">
        <v>2982</v>
      </c>
      <c r="E825" t="s">
        <v>32</v>
      </c>
      <c r="F825" t="s">
        <v>32</v>
      </c>
      <c r="G825" t="s">
        <v>2983</v>
      </c>
      <c r="H825" s="1">
        <v>4255</v>
      </c>
      <c r="I825">
        <v>0.1</v>
      </c>
      <c r="J825">
        <v>0</v>
      </c>
      <c r="K825">
        <v>1</v>
      </c>
      <c r="L825" t="s">
        <v>34</v>
      </c>
      <c r="M825" t="s">
        <v>2403</v>
      </c>
      <c r="N825" t="s">
        <v>36</v>
      </c>
      <c r="O825" t="s">
        <v>623</v>
      </c>
      <c r="P825" t="s">
        <v>38</v>
      </c>
      <c r="Q825" t="s">
        <v>2404</v>
      </c>
      <c r="R825" t="s">
        <v>40</v>
      </c>
      <c r="S825" t="s">
        <v>634</v>
      </c>
      <c r="T825" t="s">
        <v>243</v>
      </c>
      <c r="U825" t="s">
        <v>1188</v>
      </c>
      <c r="V825" t="s">
        <v>2405</v>
      </c>
      <c r="W825">
        <v>805</v>
      </c>
      <c r="X825" t="s">
        <v>636</v>
      </c>
      <c r="Y825" t="s">
        <v>2406</v>
      </c>
      <c r="Z825" t="s">
        <v>2407</v>
      </c>
      <c r="AA825">
        <v>2</v>
      </c>
      <c r="AB825" t="s">
        <v>41</v>
      </c>
      <c r="AC825" t="str">
        <f t="shared" si="128"/>
        <v>6GE</v>
      </c>
      <c r="AD825" s="3">
        <f t="shared" si="125"/>
        <v>910000</v>
      </c>
      <c r="AE825" s="3" t="str">
        <f t="shared" si="124"/>
        <v>910 K</v>
      </c>
      <c r="AF825" t="str">
        <f>SUBSTITUTE(SUBSTITUTE(P825,"±",""),"%"," %")</f>
        <v>5 %</v>
      </c>
      <c r="AG825" t="str">
        <f t="shared" si="129"/>
        <v>337.3 V</v>
      </c>
      <c r="AI825" t="str">
        <f>SUBSTITUTE(LEFT(Q825,FIND("W,",Q825)),"W"," W @ 70 C")</f>
        <v>0.125 W @ 70 C</v>
      </c>
      <c r="AJ825" t="str">
        <f>SUBSTITUTE((SUBSTITUTE(T825,"ppm/°C","")),"/ "," to ")</f>
        <v>±200</v>
      </c>
      <c r="AK825" t="str">
        <f>LEFT(V825,FIND(" ",V825)-1)</f>
        <v>0805</v>
      </c>
      <c r="AL825" t="str">
        <f>SUBSTITUTE(SUBSTITUTE(U825,"°C ~ "," to +"),"°C"," C")</f>
        <v>-55 to +155 C</v>
      </c>
      <c r="AM825" s="2" t="str">
        <f t="shared" si="126"/>
        <v>914</v>
      </c>
      <c r="AN825" t="str">
        <f>IF(AC825="1GN","Grade 1","Grade 0")</f>
        <v>Grade 0</v>
      </c>
      <c r="AO825" s="2" t="str">
        <f t="shared" si="127"/>
        <v>9103</v>
      </c>
      <c r="AQ825" t="s">
        <v>5289</v>
      </c>
      <c r="AR825" t="str">
        <f t="shared" si="130"/>
        <v>ERJ6GEYJ914V</v>
      </c>
    </row>
    <row r="826" spans="1:44" x14ac:dyDescent="0.3">
      <c r="A826" t="s">
        <v>2984</v>
      </c>
      <c r="B826" t="s">
        <v>2399</v>
      </c>
      <c r="C826" t="s">
        <v>2985</v>
      </c>
      <c r="D826" t="s">
        <v>2986</v>
      </c>
      <c r="E826" t="s">
        <v>32</v>
      </c>
      <c r="F826" t="s">
        <v>32</v>
      </c>
      <c r="G826" t="s">
        <v>2987</v>
      </c>
      <c r="H826">
        <v>0</v>
      </c>
      <c r="I826">
        <v>0.1</v>
      </c>
      <c r="J826">
        <v>0</v>
      </c>
      <c r="K826">
        <v>1</v>
      </c>
      <c r="L826" t="s">
        <v>34</v>
      </c>
      <c r="M826" t="s">
        <v>2403</v>
      </c>
      <c r="N826" t="s">
        <v>36</v>
      </c>
      <c r="O826" t="s">
        <v>627</v>
      </c>
      <c r="P826" t="s">
        <v>38</v>
      </c>
      <c r="Q826" t="s">
        <v>2404</v>
      </c>
      <c r="R826" t="s">
        <v>40</v>
      </c>
      <c r="S826" t="s">
        <v>634</v>
      </c>
      <c r="T826" t="s">
        <v>243</v>
      </c>
      <c r="U826" t="s">
        <v>1188</v>
      </c>
      <c r="V826" t="s">
        <v>2405</v>
      </c>
      <c r="W826">
        <v>805</v>
      </c>
      <c r="X826" t="s">
        <v>636</v>
      </c>
      <c r="Y826" t="s">
        <v>2406</v>
      </c>
      <c r="Z826" t="s">
        <v>2407</v>
      </c>
      <c r="AA826">
        <v>2</v>
      </c>
      <c r="AB826" t="s">
        <v>41</v>
      </c>
      <c r="AC826" t="str">
        <f t="shared" si="128"/>
        <v>6GE</v>
      </c>
      <c r="AD826" s="3">
        <f t="shared" si="125"/>
        <v>1000000</v>
      </c>
      <c r="AE826" s="3" t="str">
        <f t="shared" si="124"/>
        <v>1 M</v>
      </c>
      <c r="AF826" t="str">
        <f>SUBSTITUTE(SUBSTITUTE(P826,"±",""),"%"," %")</f>
        <v>5 %</v>
      </c>
      <c r="AG826" t="str">
        <f t="shared" si="129"/>
        <v>353.6 V</v>
      </c>
      <c r="AI826" t="str">
        <f>SUBSTITUTE(LEFT(Q826,FIND("W,",Q826)),"W"," W @ 70 C")</f>
        <v>0.125 W @ 70 C</v>
      </c>
      <c r="AJ826" t="str">
        <f>SUBSTITUTE((SUBSTITUTE(T826,"ppm/°C","")),"/ "," to ")</f>
        <v>±200</v>
      </c>
      <c r="AK826" t="str">
        <f>LEFT(V826,FIND(" ",V826)-1)</f>
        <v>0805</v>
      </c>
      <c r="AL826" t="str">
        <f>SUBSTITUTE(SUBSTITUTE(U826,"°C ~ "," to +"),"°C"," C")</f>
        <v>-55 to +155 C</v>
      </c>
      <c r="AM826" s="2" t="str">
        <f t="shared" si="126"/>
        <v>105</v>
      </c>
      <c r="AN826" t="str">
        <f>IF(AC826="1GN","Grade 1","Grade 0")</f>
        <v>Grade 0</v>
      </c>
      <c r="AO826" s="2" t="str">
        <f t="shared" si="127"/>
        <v>1004</v>
      </c>
      <c r="AQ826" t="s">
        <v>5289</v>
      </c>
      <c r="AR826" t="str">
        <f t="shared" si="130"/>
        <v>ERJ6GEYJ105V</v>
      </c>
    </row>
    <row r="827" spans="1:44" x14ac:dyDescent="0.3">
      <c r="A827" t="s">
        <v>2988</v>
      </c>
      <c r="B827" t="s">
        <v>2399</v>
      </c>
      <c r="C827" t="s">
        <v>2989</v>
      </c>
      <c r="D827" t="s">
        <v>2990</v>
      </c>
      <c r="E827" t="s">
        <v>32</v>
      </c>
      <c r="F827" t="s">
        <v>32</v>
      </c>
      <c r="G827" t="s">
        <v>2991</v>
      </c>
      <c r="H827">
        <v>324</v>
      </c>
      <c r="I827">
        <v>0.1</v>
      </c>
      <c r="J827">
        <v>0</v>
      </c>
      <c r="K827">
        <v>1</v>
      </c>
      <c r="L827" t="s">
        <v>34</v>
      </c>
      <c r="M827" t="s">
        <v>2403</v>
      </c>
      <c r="N827" t="s">
        <v>36</v>
      </c>
      <c r="O827" t="s">
        <v>1088</v>
      </c>
      <c r="P827" t="s">
        <v>38</v>
      </c>
      <c r="Q827" t="s">
        <v>2404</v>
      </c>
      <c r="R827" t="s">
        <v>40</v>
      </c>
      <c r="S827" t="s">
        <v>634</v>
      </c>
      <c r="T827" t="s">
        <v>1089</v>
      </c>
      <c r="U827" t="s">
        <v>1188</v>
      </c>
      <c r="V827" t="s">
        <v>2405</v>
      </c>
      <c r="W827">
        <v>805</v>
      </c>
      <c r="X827" t="s">
        <v>636</v>
      </c>
      <c r="Y827" t="s">
        <v>2406</v>
      </c>
      <c r="Z827" t="s">
        <v>2407</v>
      </c>
      <c r="AA827">
        <v>2</v>
      </c>
      <c r="AB827" t="s">
        <v>41</v>
      </c>
      <c r="AC827" t="str">
        <f t="shared" si="128"/>
        <v>6GE</v>
      </c>
      <c r="AD827" s="3">
        <f t="shared" si="125"/>
        <v>1100000</v>
      </c>
      <c r="AE827" s="3" t="str">
        <f t="shared" si="124"/>
        <v>1.1 M</v>
      </c>
      <c r="AF827" t="str">
        <f>SUBSTITUTE(SUBSTITUTE(P827,"±",""),"%"," %")</f>
        <v>5 %</v>
      </c>
      <c r="AG827" t="str">
        <f t="shared" si="129"/>
        <v>370.8 V</v>
      </c>
      <c r="AI827" t="str">
        <f>SUBSTITUTE(LEFT(Q827,FIND("W,",Q827)),"W"," W @ 70 C")</f>
        <v>0.125 W @ 70 C</v>
      </c>
      <c r="AJ827" t="str">
        <f>SUBSTITUTE((SUBSTITUTE(T827,"ppm/°C","")),"/ "," to ")</f>
        <v>-400 to +150</v>
      </c>
      <c r="AK827" t="str">
        <f>LEFT(V827,FIND(" ",V827)-1)</f>
        <v>0805</v>
      </c>
      <c r="AL827" t="str">
        <f>SUBSTITUTE(SUBSTITUTE(U827,"°C ~ "," to +"),"°C"," C")</f>
        <v>-55 to +155 C</v>
      </c>
      <c r="AM827" s="2" t="str">
        <f t="shared" si="126"/>
        <v>115</v>
      </c>
      <c r="AN827" t="str">
        <f>IF(AC827="1GN","Grade 1","Grade 0")</f>
        <v>Grade 0</v>
      </c>
      <c r="AO827" s="2" t="str">
        <f t="shared" si="127"/>
        <v>1104</v>
      </c>
      <c r="AQ827" t="s">
        <v>5289</v>
      </c>
      <c r="AR827" t="str">
        <f t="shared" si="130"/>
        <v>ERJ6GEYJ115V</v>
      </c>
    </row>
    <row r="828" spans="1:44" x14ac:dyDescent="0.3">
      <c r="A828" t="s">
        <v>2992</v>
      </c>
      <c r="B828" t="s">
        <v>2399</v>
      </c>
      <c r="C828" t="s">
        <v>2993</v>
      </c>
      <c r="D828" t="s">
        <v>2994</v>
      </c>
      <c r="E828" t="s">
        <v>32</v>
      </c>
      <c r="F828" t="s">
        <v>32</v>
      </c>
      <c r="G828" t="s">
        <v>2995</v>
      </c>
      <c r="H828" s="1">
        <v>35125</v>
      </c>
      <c r="I828">
        <v>0.1</v>
      </c>
      <c r="J828">
        <v>0</v>
      </c>
      <c r="K828">
        <v>1</v>
      </c>
      <c r="L828" t="s">
        <v>34</v>
      </c>
      <c r="M828" t="s">
        <v>2403</v>
      </c>
      <c r="N828" t="s">
        <v>36</v>
      </c>
      <c r="O828" t="s">
        <v>1093</v>
      </c>
      <c r="P828" t="s">
        <v>38</v>
      </c>
      <c r="Q828" t="s">
        <v>2404</v>
      </c>
      <c r="R828" t="s">
        <v>40</v>
      </c>
      <c r="S828" t="s">
        <v>634</v>
      </c>
      <c r="T828" t="s">
        <v>1089</v>
      </c>
      <c r="U828" t="s">
        <v>1188</v>
      </c>
      <c r="V828" t="s">
        <v>2405</v>
      </c>
      <c r="W828">
        <v>805</v>
      </c>
      <c r="X828" t="s">
        <v>636</v>
      </c>
      <c r="Y828" t="s">
        <v>2406</v>
      </c>
      <c r="Z828" t="s">
        <v>2407</v>
      </c>
      <c r="AA828">
        <v>2</v>
      </c>
      <c r="AB828" t="s">
        <v>41</v>
      </c>
      <c r="AC828" t="str">
        <f t="shared" si="128"/>
        <v>6GE</v>
      </c>
      <c r="AD828" s="3">
        <f t="shared" si="125"/>
        <v>1200000</v>
      </c>
      <c r="AE828" s="3" t="str">
        <f t="shared" si="124"/>
        <v>1.2 M</v>
      </c>
      <c r="AF828" t="str">
        <f>SUBSTITUTE(SUBSTITUTE(P828,"±",""),"%"," %")</f>
        <v>5 %</v>
      </c>
      <c r="AG828" t="str">
        <f t="shared" si="129"/>
        <v>387.3 V</v>
      </c>
      <c r="AI828" t="str">
        <f>SUBSTITUTE(LEFT(Q828,FIND("W,",Q828)),"W"," W @ 70 C")</f>
        <v>0.125 W @ 70 C</v>
      </c>
      <c r="AJ828" t="str">
        <f>SUBSTITUTE((SUBSTITUTE(T828,"ppm/°C","")),"/ "," to ")</f>
        <v>-400 to +150</v>
      </c>
      <c r="AK828" t="str">
        <f>LEFT(V828,FIND(" ",V828)-1)</f>
        <v>0805</v>
      </c>
      <c r="AL828" t="str">
        <f>SUBSTITUTE(SUBSTITUTE(U828,"°C ~ "," to +"),"°C"," C")</f>
        <v>-55 to +155 C</v>
      </c>
      <c r="AM828" s="2" t="str">
        <f t="shared" si="126"/>
        <v>125</v>
      </c>
      <c r="AN828" t="str">
        <f>IF(AC828="1GN","Grade 1","Grade 0")</f>
        <v>Grade 0</v>
      </c>
      <c r="AO828" s="2" t="str">
        <f t="shared" si="127"/>
        <v>1204</v>
      </c>
      <c r="AQ828" t="s">
        <v>5289</v>
      </c>
      <c r="AR828" t="str">
        <f t="shared" si="130"/>
        <v>ERJ6GEYJ125V</v>
      </c>
    </row>
    <row r="829" spans="1:44" x14ac:dyDescent="0.3">
      <c r="A829" t="s">
        <v>2996</v>
      </c>
      <c r="B829" t="s">
        <v>2399</v>
      </c>
      <c r="C829" t="s">
        <v>2997</v>
      </c>
      <c r="D829" t="s">
        <v>2998</v>
      </c>
      <c r="E829" t="s">
        <v>32</v>
      </c>
      <c r="F829" t="s">
        <v>32</v>
      </c>
      <c r="G829" t="s">
        <v>2999</v>
      </c>
      <c r="H829" s="1">
        <v>4835</v>
      </c>
      <c r="I829">
        <v>0.1</v>
      </c>
      <c r="J829">
        <v>0</v>
      </c>
      <c r="K829">
        <v>1</v>
      </c>
      <c r="L829" t="s">
        <v>34</v>
      </c>
      <c r="M829" t="s">
        <v>2403</v>
      </c>
      <c r="N829" t="s">
        <v>36</v>
      </c>
      <c r="O829" t="s">
        <v>1097</v>
      </c>
      <c r="P829" t="s">
        <v>38</v>
      </c>
      <c r="Q829" t="s">
        <v>2404</v>
      </c>
      <c r="R829" t="s">
        <v>40</v>
      </c>
      <c r="S829" t="s">
        <v>634</v>
      </c>
      <c r="T829" t="s">
        <v>1089</v>
      </c>
      <c r="U829" t="s">
        <v>1188</v>
      </c>
      <c r="V829" t="s">
        <v>2405</v>
      </c>
      <c r="W829">
        <v>805</v>
      </c>
      <c r="X829" t="s">
        <v>636</v>
      </c>
      <c r="Y829" t="s">
        <v>2406</v>
      </c>
      <c r="Z829" t="s">
        <v>2407</v>
      </c>
      <c r="AA829">
        <v>2</v>
      </c>
      <c r="AB829" t="s">
        <v>41</v>
      </c>
      <c r="AC829" t="str">
        <f t="shared" si="128"/>
        <v>6GE</v>
      </c>
      <c r="AD829" s="3">
        <f t="shared" si="125"/>
        <v>1300000</v>
      </c>
      <c r="AE829" s="3" t="str">
        <f t="shared" si="124"/>
        <v>1.3 M</v>
      </c>
      <c r="AF829" t="str">
        <f>SUBSTITUTE(SUBSTITUTE(P829,"±",""),"%"," %")</f>
        <v>5 %</v>
      </c>
      <c r="AG829" t="str">
        <f t="shared" si="129"/>
        <v>403.1 V</v>
      </c>
      <c r="AI829" t="str">
        <f>SUBSTITUTE(LEFT(Q829,FIND("W,",Q829)),"W"," W @ 70 C")</f>
        <v>0.125 W @ 70 C</v>
      </c>
      <c r="AJ829" t="str">
        <f>SUBSTITUTE((SUBSTITUTE(T829,"ppm/°C","")),"/ "," to ")</f>
        <v>-400 to +150</v>
      </c>
      <c r="AK829" t="str">
        <f>LEFT(V829,FIND(" ",V829)-1)</f>
        <v>0805</v>
      </c>
      <c r="AL829" t="str">
        <f>SUBSTITUTE(SUBSTITUTE(U829,"°C ~ "," to +"),"°C"," C")</f>
        <v>-55 to +155 C</v>
      </c>
      <c r="AM829" s="2" t="str">
        <f t="shared" si="126"/>
        <v>135</v>
      </c>
      <c r="AN829" t="str">
        <f>IF(AC829="1GN","Grade 1","Grade 0")</f>
        <v>Grade 0</v>
      </c>
      <c r="AO829" s="2" t="str">
        <f t="shared" si="127"/>
        <v>1304</v>
      </c>
      <c r="AQ829" t="s">
        <v>5289</v>
      </c>
      <c r="AR829" t="str">
        <f t="shared" si="130"/>
        <v>ERJ6GEYJ135V</v>
      </c>
    </row>
    <row r="830" spans="1:44" x14ac:dyDescent="0.3">
      <c r="A830" t="s">
        <v>3000</v>
      </c>
      <c r="B830" t="s">
        <v>2399</v>
      </c>
      <c r="C830" t="s">
        <v>3001</v>
      </c>
      <c r="D830" t="s">
        <v>3002</v>
      </c>
      <c r="E830" t="s">
        <v>32</v>
      </c>
      <c r="F830" t="s">
        <v>32</v>
      </c>
      <c r="G830" t="s">
        <v>3003</v>
      </c>
      <c r="H830" s="1">
        <v>154328</v>
      </c>
      <c r="I830">
        <v>0.1</v>
      </c>
      <c r="J830">
        <v>0</v>
      </c>
      <c r="K830">
        <v>1</v>
      </c>
      <c r="L830" t="s">
        <v>34</v>
      </c>
      <c r="M830" t="s">
        <v>2403</v>
      </c>
      <c r="N830" t="s">
        <v>36</v>
      </c>
      <c r="O830" t="s">
        <v>1101</v>
      </c>
      <c r="P830" t="s">
        <v>38</v>
      </c>
      <c r="Q830" t="s">
        <v>2404</v>
      </c>
      <c r="R830" t="s">
        <v>40</v>
      </c>
      <c r="S830" t="s">
        <v>634</v>
      </c>
      <c r="T830" t="s">
        <v>1089</v>
      </c>
      <c r="U830" t="s">
        <v>1188</v>
      </c>
      <c r="V830" t="s">
        <v>2405</v>
      </c>
      <c r="W830">
        <v>805</v>
      </c>
      <c r="X830" t="s">
        <v>636</v>
      </c>
      <c r="Y830" t="s">
        <v>2406</v>
      </c>
      <c r="Z830" t="s">
        <v>2407</v>
      </c>
      <c r="AA830">
        <v>2</v>
      </c>
      <c r="AB830" t="s">
        <v>41</v>
      </c>
      <c r="AC830" t="str">
        <f t="shared" si="128"/>
        <v>6GE</v>
      </c>
      <c r="AD830" s="3">
        <f t="shared" si="125"/>
        <v>1500000</v>
      </c>
      <c r="AE830" s="3" t="str">
        <f t="shared" si="124"/>
        <v>1.5 M</v>
      </c>
      <c r="AF830" t="str">
        <f>SUBSTITUTE(SUBSTITUTE(P830,"±",""),"%"," %")</f>
        <v>5 %</v>
      </c>
      <c r="AG830" t="str">
        <f t="shared" si="129"/>
        <v>433 V</v>
      </c>
      <c r="AI830" t="str">
        <f>SUBSTITUTE(LEFT(Q830,FIND("W,",Q830)),"W"," W @ 70 C")</f>
        <v>0.125 W @ 70 C</v>
      </c>
      <c r="AJ830" t="str">
        <f>SUBSTITUTE((SUBSTITUTE(T830,"ppm/°C","")),"/ "," to ")</f>
        <v>-400 to +150</v>
      </c>
      <c r="AK830" t="str">
        <f>LEFT(V830,FIND(" ",V830)-1)</f>
        <v>0805</v>
      </c>
      <c r="AL830" t="str">
        <f>SUBSTITUTE(SUBSTITUTE(U830,"°C ~ "," to +"),"°C"," C")</f>
        <v>-55 to +155 C</v>
      </c>
      <c r="AM830" s="2" t="str">
        <f t="shared" si="126"/>
        <v>155</v>
      </c>
      <c r="AN830" t="str">
        <f>IF(AC830="1GN","Grade 1","Grade 0")</f>
        <v>Grade 0</v>
      </c>
      <c r="AO830" s="2" t="str">
        <f t="shared" si="127"/>
        <v>1504</v>
      </c>
      <c r="AQ830" t="s">
        <v>5289</v>
      </c>
      <c r="AR830" t="str">
        <f t="shared" si="130"/>
        <v>ERJ6GEYJ155V</v>
      </c>
    </row>
    <row r="831" spans="1:44" x14ac:dyDescent="0.3">
      <c r="A831" t="s">
        <v>3004</v>
      </c>
      <c r="B831" t="s">
        <v>2399</v>
      </c>
      <c r="C831" t="s">
        <v>3005</v>
      </c>
      <c r="D831" t="s">
        <v>3006</v>
      </c>
      <c r="E831" t="s">
        <v>32</v>
      </c>
      <c r="F831" t="s">
        <v>32</v>
      </c>
      <c r="G831" t="s">
        <v>3007</v>
      </c>
      <c r="H831" s="1">
        <v>33643</v>
      </c>
      <c r="I831">
        <v>0.1</v>
      </c>
      <c r="J831">
        <v>0</v>
      </c>
      <c r="K831">
        <v>1</v>
      </c>
      <c r="L831" t="s">
        <v>34</v>
      </c>
      <c r="M831" t="s">
        <v>2403</v>
      </c>
      <c r="N831" t="s">
        <v>36</v>
      </c>
      <c r="O831" t="s">
        <v>1105</v>
      </c>
      <c r="P831" t="s">
        <v>38</v>
      </c>
      <c r="Q831" t="s">
        <v>2404</v>
      </c>
      <c r="R831" t="s">
        <v>40</v>
      </c>
      <c r="S831" t="s">
        <v>634</v>
      </c>
      <c r="T831" t="s">
        <v>1089</v>
      </c>
      <c r="U831" t="s">
        <v>1188</v>
      </c>
      <c r="V831" t="s">
        <v>2405</v>
      </c>
      <c r="W831">
        <v>805</v>
      </c>
      <c r="X831" t="s">
        <v>636</v>
      </c>
      <c r="Y831" t="s">
        <v>2406</v>
      </c>
      <c r="Z831" t="s">
        <v>2407</v>
      </c>
      <c r="AA831">
        <v>2</v>
      </c>
      <c r="AB831" t="s">
        <v>41</v>
      </c>
      <c r="AC831" t="str">
        <f t="shared" si="128"/>
        <v>6GE</v>
      </c>
      <c r="AD831" s="3">
        <f t="shared" si="125"/>
        <v>1600000</v>
      </c>
      <c r="AE831" s="3" t="str">
        <f t="shared" si="124"/>
        <v>1.6 M</v>
      </c>
      <c r="AF831" t="str">
        <f>SUBSTITUTE(SUBSTITUTE(P831,"±",""),"%"," %")</f>
        <v>5 %</v>
      </c>
      <c r="AG831" t="str">
        <f t="shared" si="129"/>
        <v>447.2 V</v>
      </c>
      <c r="AI831" t="str">
        <f>SUBSTITUTE(LEFT(Q831,FIND("W,",Q831)),"W"," W @ 70 C")</f>
        <v>0.125 W @ 70 C</v>
      </c>
      <c r="AJ831" t="str">
        <f>SUBSTITUTE((SUBSTITUTE(T831,"ppm/°C","")),"/ "," to ")</f>
        <v>-400 to +150</v>
      </c>
      <c r="AK831" t="str">
        <f>LEFT(V831,FIND(" ",V831)-1)</f>
        <v>0805</v>
      </c>
      <c r="AL831" t="str">
        <f>SUBSTITUTE(SUBSTITUTE(U831,"°C ~ "," to +"),"°C"," C")</f>
        <v>-55 to +155 C</v>
      </c>
      <c r="AM831" s="2" t="str">
        <f t="shared" si="126"/>
        <v>165</v>
      </c>
      <c r="AN831" t="str">
        <f>IF(AC831="1GN","Grade 1","Grade 0")</f>
        <v>Grade 0</v>
      </c>
      <c r="AO831" s="2" t="str">
        <f t="shared" si="127"/>
        <v>1604</v>
      </c>
      <c r="AQ831" t="s">
        <v>5289</v>
      </c>
      <c r="AR831" t="str">
        <f t="shared" si="130"/>
        <v>ERJ6GEYJ165V</v>
      </c>
    </row>
    <row r="832" spans="1:44" x14ac:dyDescent="0.3">
      <c r="A832" t="s">
        <v>3008</v>
      </c>
      <c r="B832" t="s">
        <v>2399</v>
      </c>
      <c r="C832" t="s">
        <v>3009</v>
      </c>
      <c r="D832" t="s">
        <v>3010</v>
      </c>
      <c r="E832" t="s">
        <v>32</v>
      </c>
      <c r="F832" t="s">
        <v>32</v>
      </c>
      <c r="G832" t="s">
        <v>3011</v>
      </c>
      <c r="H832" s="1">
        <v>11967</v>
      </c>
      <c r="I832">
        <v>0.1</v>
      </c>
      <c r="J832">
        <v>0</v>
      </c>
      <c r="K832">
        <v>1</v>
      </c>
      <c r="L832" t="s">
        <v>34</v>
      </c>
      <c r="M832" t="s">
        <v>2403</v>
      </c>
      <c r="N832" t="s">
        <v>36</v>
      </c>
      <c r="O832" t="s">
        <v>1109</v>
      </c>
      <c r="P832" t="s">
        <v>38</v>
      </c>
      <c r="Q832" t="s">
        <v>2404</v>
      </c>
      <c r="R832" t="s">
        <v>40</v>
      </c>
      <c r="S832" t="s">
        <v>634</v>
      </c>
      <c r="T832" t="s">
        <v>1089</v>
      </c>
      <c r="U832" t="s">
        <v>1188</v>
      </c>
      <c r="V832" t="s">
        <v>2405</v>
      </c>
      <c r="W832">
        <v>805</v>
      </c>
      <c r="X832" t="s">
        <v>636</v>
      </c>
      <c r="Y832" t="s">
        <v>2406</v>
      </c>
      <c r="Z832" t="s">
        <v>2407</v>
      </c>
      <c r="AA832">
        <v>2</v>
      </c>
      <c r="AB832" t="s">
        <v>41</v>
      </c>
      <c r="AC832" t="str">
        <f t="shared" si="128"/>
        <v>6GE</v>
      </c>
      <c r="AD832" s="3">
        <f t="shared" si="125"/>
        <v>1800000</v>
      </c>
      <c r="AE832" s="3" t="str">
        <f t="shared" si="124"/>
        <v>1.8 M</v>
      </c>
      <c r="AF832" t="str">
        <f>SUBSTITUTE(SUBSTITUTE(P832,"±",""),"%"," %")</f>
        <v>5 %</v>
      </c>
      <c r="AG832" t="str">
        <f t="shared" si="129"/>
        <v>474.3 V</v>
      </c>
      <c r="AI832" t="str">
        <f>SUBSTITUTE(LEFT(Q832,FIND("W,",Q832)),"W"," W @ 70 C")</f>
        <v>0.125 W @ 70 C</v>
      </c>
      <c r="AJ832" t="str">
        <f>SUBSTITUTE((SUBSTITUTE(T832,"ppm/°C","")),"/ "," to ")</f>
        <v>-400 to +150</v>
      </c>
      <c r="AK832" t="str">
        <f>LEFT(V832,FIND(" ",V832)-1)</f>
        <v>0805</v>
      </c>
      <c r="AL832" t="str">
        <f>SUBSTITUTE(SUBSTITUTE(U832,"°C ~ "," to +"),"°C"," C")</f>
        <v>-55 to +155 C</v>
      </c>
      <c r="AM832" s="2" t="str">
        <f t="shared" si="126"/>
        <v>185</v>
      </c>
      <c r="AN832" t="str">
        <f>IF(AC832="1GN","Grade 1","Grade 0")</f>
        <v>Grade 0</v>
      </c>
      <c r="AO832" s="2" t="str">
        <f t="shared" si="127"/>
        <v>1804</v>
      </c>
      <c r="AQ832" t="s">
        <v>5289</v>
      </c>
      <c r="AR832" t="str">
        <f t="shared" si="130"/>
        <v>ERJ6GEYJ185V</v>
      </c>
    </row>
    <row r="833" spans="1:44" x14ac:dyDescent="0.3">
      <c r="A833" t="s">
        <v>3012</v>
      </c>
      <c r="B833" t="s">
        <v>2399</v>
      </c>
      <c r="C833" t="s">
        <v>3013</v>
      </c>
      <c r="D833" t="s">
        <v>3014</v>
      </c>
      <c r="E833" t="s">
        <v>32</v>
      </c>
      <c r="F833" t="s">
        <v>32</v>
      </c>
      <c r="G833" t="s">
        <v>3015</v>
      </c>
      <c r="H833" s="1">
        <v>4774</v>
      </c>
      <c r="I833">
        <v>0.1</v>
      </c>
      <c r="J833">
        <v>0</v>
      </c>
      <c r="K833">
        <v>1</v>
      </c>
      <c r="L833" t="s">
        <v>34</v>
      </c>
      <c r="M833" t="s">
        <v>2403</v>
      </c>
      <c r="N833" t="s">
        <v>36</v>
      </c>
      <c r="O833" t="s">
        <v>1113</v>
      </c>
      <c r="P833" t="s">
        <v>38</v>
      </c>
      <c r="Q833" t="s">
        <v>2404</v>
      </c>
      <c r="R833" t="s">
        <v>40</v>
      </c>
      <c r="S833" t="s">
        <v>634</v>
      </c>
      <c r="T833" t="s">
        <v>1089</v>
      </c>
      <c r="U833" t="s">
        <v>1188</v>
      </c>
      <c r="V833" t="s">
        <v>2405</v>
      </c>
      <c r="W833">
        <v>805</v>
      </c>
      <c r="X833" t="s">
        <v>636</v>
      </c>
      <c r="Y833" t="s">
        <v>2406</v>
      </c>
      <c r="Z833" t="s">
        <v>2407</v>
      </c>
      <c r="AA833">
        <v>2</v>
      </c>
      <c r="AB833" t="s">
        <v>41</v>
      </c>
      <c r="AC833" t="str">
        <f t="shared" si="128"/>
        <v>6GE</v>
      </c>
      <c r="AD833" s="3">
        <f t="shared" si="125"/>
        <v>2000000</v>
      </c>
      <c r="AE833" s="3" t="str">
        <f t="shared" si="124"/>
        <v>2 M</v>
      </c>
      <c r="AF833" t="str">
        <f>SUBSTITUTE(SUBSTITUTE(P833,"±",""),"%"," %")</f>
        <v>5 %</v>
      </c>
      <c r="AG833" t="str">
        <f t="shared" si="129"/>
        <v>500 V</v>
      </c>
      <c r="AI833" t="str">
        <f>SUBSTITUTE(LEFT(Q833,FIND("W,",Q833)),"W"," W @ 70 C")</f>
        <v>0.125 W @ 70 C</v>
      </c>
      <c r="AJ833" t="str">
        <f>SUBSTITUTE((SUBSTITUTE(T833,"ppm/°C","")),"/ "," to ")</f>
        <v>-400 to +150</v>
      </c>
      <c r="AK833" t="str">
        <f>LEFT(V833,FIND(" ",V833)-1)</f>
        <v>0805</v>
      </c>
      <c r="AL833" t="str">
        <f>SUBSTITUTE(SUBSTITUTE(U833,"°C ~ "," to +"),"°C"," C")</f>
        <v>-55 to +155 C</v>
      </c>
      <c r="AM833" s="2" t="str">
        <f t="shared" si="126"/>
        <v>205</v>
      </c>
      <c r="AN833" t="str">
        <f>IF(AC833="1GN","Grade 1","Grade 0")</f>
        <v>Grade 0</v>
      </c>
      <c r="AO833" s="2" t="str">
        <f t="shared" si="127"/>
        <v>2004</v>
      </c>
      <c r="AQ833" t="s">
        <v>5289</v>
      </c>
      <c r="AR833" t="str">
        <f t="shared" si="130"/>
        <v>ERJ6GEYJ205V</v>
      </c>
    </row>
    <row r="834" spans="1:44" x14ac:dyDescent="0.3">
      <c r="A834" t="s">
        <v>3016</v>
      </c>
      <c r="B834" t="s">
        <v>2399</v>
      </c>
      <c r="C834" t="s">
        <v>3017</v>
      </c>
      <c r="D834" t="s">
        <v>3018</v>
      </c>
      <c r="E834" t="s">
        <v>32</v>
      </c>
      <c r="F834" t="s">
        <v>32</v>
      </c>
      <c r="G834" t="s">
        <v>3019</v>
      </c>
      <c r="H834" s="1">
        <v>64454</v>
      </c>
      <c r="I834">
        <v>0.1</v>
      </c>
      <c r="J834">
        <v>0</v>
      </c>
      <c r="K834">
        <v>1</v>
      </c>
      <c r="L834" t="s">
        <v>34</v>
      </c>
      <c r="M834" t="s">
        <v>2403</v>
      </c>
      <c r="N834" t="s">
        <v>36</v>
      </c>
      <c r="O834" t="s">
        <v>1117</v>
      </c>
      <c r="P834" t="s">
        <v>38</v>
      </c>
      <c r="Q834" t="s">
        <v>2404</v>
      </c>
      <c r="R834" t="s">
        <v>40</v>
      </c>
      <c r="S834" t="s">
        <v>634</v>
      </c>
      <c r="T834" t="s">
        <v>1089</v>
      </c>
      <c r="U834" t="s">
        <v>1188</v>
      </c>
      <c r="V834" t="s">
        <v>2405</v>
      </c>
      <c r="W834">
        <v>805</v>
      </c>
      <c r="X834" t="s">
        <v>636</v>
      </c>
      <c r="Y834" t="s">
        <v>2406</v>
      </c>
      <c r="Z834" t="s">
        <v>2407</v>
      </c>
      <c r="AA834">
        <v>2</v>
      </c>
      <c r="AB834" t="s">
        <v>41</v>
      </c>
      <c r="AC834" t="str">
        <f t="shared" si="128"/>
        <v>6GE</v>
      </c>
      <c r="AD834" s="3">
        <f t="shared" si="125"/>
        <v>2200000</v>
      </c>
      <c r="AE834" s="3" t="str">
        <f t="shared" si="124"/>
        <v>2.2 M</v>
      </c>
      <c r="AF834" t="str">
        <f>SUBSTITUTE(SUBSTITUTE(P834,"±",""),"%"," %")</f>
        <v>5 %</v>
      </c>
      <c r="AG834" t="str">
        <f t="shared" si="129"/>
        <v>524.4 V</v>
      </c>
      <c r="AI834" t="str">
        <f>SUBSTITUTE(LEFT(Q834,FIND("W,",Q834)),"W"," W @ 70 C")</f>
        <v>0.125 W @ 70 C</v>
      </c>
      <c r="AJ834" t="str">
        <f>SUBSTITUTE((SUBSTITUTE(T834,"ppm/°C","")),"/ "," to ")</f>
        <v>-400 to +150</v>
      </c>
      <c r="AK834" t="str">
        <f>LEFT(V834,FIND(" ",V834)-1)</f>
        <v>0805</v>
      </c>
      <c r="AL834" t="str">
        <f>SUBSTITUTE(SUBSTITUTE(U834,"°C ~ "," to +"),"°C"," C")</f>
        <v>-55 to +155 C</v>
      </c>
      <c r="AM834" s="2" t="str">
        <f t="shared" si="126"/>
        <v>225</v>
      </c>
      <c r="AN834" t="str">
        <f>IF(AC834="1GN","Grade 1","Grade 0")</f>
        <v>Grade 0</v>
      </c>
      <c r="AO834" s="2" t="str">
        <f t="shared" si="127"/>
        <v>2204</v>
      </c>
      <c r="AQ834" t="s">
        <v>5289</v>
      </c>
      <c r="AR834" t="str">
        <f t="shared" si="130"/>
        <v>ERJ6GEYJ225V</v>
      </c>
    </row>
    <row r="835" spans="1:44" x14ac:dyDescent="0.3">
      <c r="A835" t="s">
        <v>3020</v>
      </c>
      <c r="B835" t="s">
        <v>2399</v>
      </c>
      <c r="C835" t="s">
        <v>3021</v>
      </c>
      <c r="D835" t="s">
        <v>3022</v>
      </c>
      <c r="E835" t="s">
        <v>32</v>
      </c>
      <c r="F835" t="s">
        <v>32</v>
      </c>
      <c r="G835" t="s">
        <v>3023</v>
      </c>
      <c r="H835" s="1">
        <v>22310</v>
      </c>
      <c r="I835">
        <v>0.1</v>
      </c>
      <c r="J835">
        <v>0</v>
      </c>
      <c r="K835">
        <v>1</v>
      </c>
      <c r="L835" t="s">
        <v>34</v>
      </c>
      <c r="M835" t="s">
        <v>2403</v>
      </c>
      <c r="N835" t="s">
        <v>36</v>
      </c>
      <c r="O835" t="s">
        <v>1121</v>
      </c>
      <c r="P835" t="s">
        <v>38</v>
      </c>
      <c r="Q835" t="s">
        <v>2404</v>
      </c>
      <c r="R835" t="s">
        <v>40</v>
      </c>
      <c r="S835" t="s">
        <v>634</v>
      </c>
      <c r="T835" t="s">
        <v>1089</v>
      </c>
      <c r="U835" t="s">
        <v>1188</v>
      </c>
      <c r="V835" t="s">
        <v>2405</v>
      </c>
      <c r="W835">
        <v>805</v>
      </c>
      <c r="X835" t="s">
        <v>636</v>
      </c>
      <c r="Y835" t="s">
        <v>2406</v>
      </c>
      <c r="Z835" t="s">
        <v>2407</v>
      </c>
      <c r="AA835">
        <v>2</v>
      </c>
      <c r="AB835" t="s">
        <v>41</v>
      </c>
      <c r="AC835" t="str">
        <f t="shared" si="128"/>
        <v>6GE</v>
      </c>
      <c r="AD835" s="3">
        <f t="shared" si="125"/>
        <v>2400000</v>
      </c>
      <c r="AE835" s="3" t="str">
        <f t="shared" si="124"/>
        <v>2.4 M</v>
      </c>
      <c r="AF835" t="str">
        <f>SUBSTITUTE(SUBSTITUTE(P835,"±",""),"%"," %")</f>
        <v>5 %</v>
      </c>
      <c r="AG835" t="str">
        <f t="shared" si="129"/>
        <v>547.7 V</v>
      </c>
      <c r="AI835" t="str">
        <f>SUBSTITUTE(LEFT(Q835,FIND("W,",Q835)),"W"," W @ 70 C")</f>
        <v>0.125 W @ 70 C</v>
      </c>
      <c r="AJ835" t="str">
        <f>SUBSTITUTE((SUBSTITUTE(T835,"ppm/°C","")),"/ "," to ")</f>
        <v>-400 to +150</v>
      </c>
      <c r="AK835" t="str">
        <f>LEFT(V835,FIND(" ",V835)-1)</f>
        <v>0805</v>
      </c>
      <c r="AL835" t="str">
        <f>SUBSTITUTE(SUBSTITUTE(U835,"°C ~ "," to +"),"°C"," C")</f>
        <v>-55 to +155 C</v>
      </c>
      <c r="AM835" s="2" t="str">
        <f t="shared" si="126"/>
        <v>245</v>
      </c>
      <c r="AN835" t="str">
        <f>IF(AC835="1GN","Grade 1","Grade 0")</f>
        <v>Grade 0</v>
      </c>
      <c r="AO835" s="2" t="str">
        <f t="shared" si="127"/>
        <v>2404</v>
      </c>
      <c r="AQ835" t="s">
        <v>5289</v>
      </c>
      <c r="AR835" t="str">
        <f t="shared" si="130"/>
        <v>ERJ6GEYJ245V</v>
      </c>
    </row>
    <row r="836" spans="1:44" x14ac:dyDescent="0.3">
      <c r="A836" t="s">
        <v>3024</v>
      </c>
      <c r="B836" t="s">
        <v>2399</v>
      </c>
      <c r="C836" t="s">
        <v>3025</v>
      </c>
      <c r="D836" t="s">
        <v>3026</v>
      </c>
      <c r="E836" t="s">
        <v>32</v>
      </c>
      <c r="F836" t="s">
        <v>32</v>
      </c>
      <c r="G836" t="s">
        <v>3027</v>
      </c>
      <c r="H836" s="1">
        <v>27165</v>
      </c>
      <c r="I836">
        <v>0.1</v>
      </c>
      <c r="J836">
        <v>0</v>
      </c>
      <c r="K836">
        <v>1</v>
      </c>
      <c r="L836" t="s">
        <v>34</v>
      </c>
      <c r="M836" t="s">
        <v>2403</v>
      </c>
      <c r="N836" t="s">
        <v>36</v>
      </c>
      <c r="O836" t="s">
        <v>1125</v>
      </c>
      <c r="P836" t="s">
        <v>38</v>
      </c>
      <c r="Q836" t="s">
        <v>2404</v>
      </c>
      <c r="R836" t="s">
        <v>40</v>
      </c>
      <c r="S836" t="s">
        <v>634</v>
      </c>
      <c r="T836" t="s">
        <v>1089</v>
      </c>
      <c r="U836" t="s">
        <v>1188</v>
      </c>
      <c r="V836" t="s">
        <v>2405</v>
      </c>
      <c r="W836">
        <v>805</v>
      </c>
      <c r="X836" t="s">
        <v>636</v>
      </c>
      <c r="Y836" t="s">
        <v>2406</v>
      </c>
      <c r="Z836" t="s">
        <v>2407</v>
      </c>
      <c r="AA836">
        <v>2</v>
      </c>
      <c r="AB836" t="s">
        <v>41</v>
      </c>
      <c r="AC836" t="str">
        <f t="shared" si="128"/>
        <v>6GE</v>
      </c>
      <c r="AD836" s="3">
        <f t="shared" si="125"/>
        <v>2700000</v>
      </c>
      <c r="AE836" s="3" t="str">
        <f t="shared" ref="AE836:AE901" si="131">IF(AD836&gt;9999999,AD836/1000000&amp;" M",IF(AD836&gt;999999,AD836/1000000&amp;" M",IF(AD836&gt;99999,AD836/1000&amp;" K",IF(AD836&gt;9999,TEXT(AD836/1000,"0.0")&amp;" K",IF(AD836&gt;999,TEXT(AD836/1000,"0.00")&amp;" K",IF(AD836&gt;99,AD836/1&amp;" R",IF(AD836&gt;=10,TEXT(AD836,"00.0")&amp;" R",TEXT(AD836,"0.00")&amp;" R")))))))</f>
        <v>2.7 M</v>
      </c>
      <c r="AF836" t="str">
        <f>SUBSTITUTE(SUBSTITUTE(P836,"±",""),"%"," %")</f>
        <v>5 %</v>
      </c>
      <c r="AG836" t="str">
        <f t="shared" si="129"/>
        <v>580.9 V</v>
      </c>
      <c r="AI836" t="str">
        <f>SUBSTITUTE(LEFT(Q836,FIND("W,",Q836)),"W"," W @ 70 C")</f>
        <v>0.125 W @ 70 C</v>
      </c>
      <c r="AJ836" t="str">
        <f>SUBSTITUTE((SUBSTITUTE(T836,"ppm/°C","")),"/ "," to ")</f>
        <v>-400 to +150</v>
      </c>
      <c r="AK836" t="str">
        <f>LEFT(V836,FIND(" ",V836)-1)</f>
        <v>0805</v>
      </c>
      <c r="AL836" t="str">
        <f>SUBSTITUTE(SUBSTITUTE(U836,"°C ~ "," to +"),"°C"," C")</f>
        <v>-55 to +155 C</v>
      </c>
      <c r="AM836" s="2" t="str">
        <f t="shared" si="126"/>
        <v>275</v>
      </c>
      <c r="AN836" t="str">
        <f>IF(AC836="1GN","Grade 1","Grade 0")</f>
        <v>Grade 0</v>
      </c>
      <c r="AO836" s="2" t="str">
        <f t="shared" si="127"/>
        <v>2704</v>
      </c>
      <c r="AQ836" t="s">
        <v>5289</v>
      </c>
      <c r="AR836" t="str">
        <f t="shared" si="130"/>
        <v>ERJ6GEYJ275V</v>
      </c>
    </row>
    <row r="837" spans="1:44" x14ac:dyDescent="0.3">
      <c r="A837" t="s">
        <v>3028</v>
      </c>
      <c r="B837" t="s">
        <v>2399</v>
      </c>
      <c r="C837" t="s">
        <v>3029</v>
      </c>
      <c r="D837" t="s">
        <v>3030</v>
      </c>
      <c r="E837" t="s">
        <v>32</v>
      </c>
      <c r="F837" t="s">
        <v>32</v>
      </c>
      <c r="G837" t="s">
        <v>3031</v>
      </c>
      <c r="H837" s="1">
        <v>43409</v>
      </c>
      <c r="I837">
        <v>0.1</v>
      </c>
      <c r="J837">
        <v>0</v>
      </c>
      <c r="K837">
        <v>1</v>
      </c>
      <c r="L837" t="s">
        <v>34</v>
      </c>
      <c r="M837" t="s">
        <v>2403</v>
      </c>
      <c r="N837" t="s">
        <v>36</v>
      </c>
      <c r="O837" t="s">
        <v>1129</v>
      </c>
      <c r="P837" t="s">
        <v>38</v>
      </c>
      <c r="Q837" t="s">
        <v>2404</v>
      </c>
      <c r="R837" t="s">
        <v>40</v>
      </c>
      <c r="S837" t="s">
        <v>634</v>
      </c>
      <c r="T837" t="s">
        <v>1089</v>
      </c>
      <c r="U837" t="s">
        <v>1188</v>
      </c>
      <c r="V837" t="s">
        <v>2405</v>
      </c>
      <c r="W837">
        <v>805</v>
      </c>
      <c r="X837" t="s">
        <v>636</v>
      </c>
      <c r="Y837" t="s">
        <v>2406</v>
      </c>
      <c r="Z837" t="s">
        <v>2407</v>
      </c>
      <c r="AA837">
        <v>2</v>
      </c>
      <c r="AB837" t="s">
        <v>41</v>
      </c>
      <c r="AC837" t="str">
        <f t="shared" si="128"/>
        <v>6GE</v>
      </c>
      <c r="AD837" s="3">
        <f t="shared" si="125"/>
        <v>3000000</v>
      </c>
      <c r="AE837" s="3" t="str">
        <f t="shared" si="131"/>
        <v>3 M</v>
      </c>
      <c r="AF837" t="str">
        <f>SUBSTITUTE(SUBSTITUTE(P837,"±",""),"%"," %")</f>
        <v>5 %</v>
      </c>
      <c r="AG837" t="str">
        <f t="shared" si="129"/>
        <v>612.4 V</v>
      </c>
      <c r="AI837" t="str">
        <f>SUBSTITUTE(LEFT(Q837,FIND("W,",Q837)),"W"," W @ 70 C")</f>
        <v>0.125 W @ 70 C</v>
      </c>
      <c r="AJ837" t="str">
        <f>SUBSTITUTE((SUBSTITUTE(T837,"ppm/°C","")),"/ "," to ")</f>
        <v>-400 to +150</v>
      </c>
      <c r="AK837" t="str">
        <f>LEFT(V837,FIND(" ",V837)-1)</f>
        <v>0805</v>
      </c>
      <c r="AL837" t="str">
        <f>SUBSTITUTE(SUBSTITUTE(U837,"°C ~ "," to +"),"°C"," C")</f>
        <v>-55 to +155 C</v>
      </c>
      <c r="AM837" s="2" t="str">
        <f t="shared" si="126"/>
        <v>305</v>
      </c>
      <c r="AN837" t="str">
        <f>IF(AC837="1GN","Grade 1","Grade 0")</f>
        <v>Grade 0</v>
      </c>
      <c r="AO837" s="2" t="str">
        <f t="shared" si="127"/>
        <v>3004</v>
      </c>
      <c r="AQ837" t="s">
        <v>5289</v>
      </c>
      <c r="AR837" t="str">
        <f t="shared" si="130"/>
        <v>ERJ6GEYJ305V</v>
      </c>
    </row>
    <row r="838" spans="1:44" x14ac:dyDescent="0.3">
      <c r="A838" t="s">
        <v>3032</v>
      </c>
      <c r="B838" t="s">
        <v>2399</v>
      </c>
      <c r="C838" t="s">
        <v>3033</v>
      </c>
      <c r="D838" t="s">
        <v>3034</v>
      </c>
      <c r="E838" t="s">
        <v>32</v>
      </c>
      <c r="F838" t="s">
        <v>32</v>
      </c>
      <c r="G838" t="s">
        <v>3035</v>
      </c>
      <c r="H838">
        <v>33</v>
      </c>
      <c r="I838">
        <v>0.1</v>
      </c>
      <c r="J838">
        <v>0</v>
      </c>
      <c r="K838">
        <v>1</v>
      </c>
      <c r="L838" t="s">
        <v>34</v>
      </c>
      <c r="M838" t="s">
        <v>2403</v>
      </c>
      <c r="N838" t="s">
        <v>36</v>
      </c>
      <c r="O838" t="s">
        <v>1133</v>
      </c>
      <c r="P838" t="s">
        <v>38</v>
      </c>
      <c r="Q838" t="s">
        <v>2404</v>
      </c>
      <c r="R838" t="s">
        <v>40</v>
      </c>
      <c r="S838" t="s">
        <v>634</v>
      </c>
      <c r="T838" t="s">
        <v>1089</v>
      </c>
      <c r="U838" t="s">
        <v>1188</v>
      </c>
      <c r="V838" t="s">
        <v>2405</v>
      </c>
      <c r="W838">
        <v>805</v>
      </c>
      <c r="X838" t="s">
        <v>636</v>
      </c>
      <c r="Y838" t="s">
        <v>2406</v>
      </c>
      <c r="Z838" t="s">
        <v>2407</v>
      </c>
      <c r="AA838">
        <v>2</v>
      </c>
      <c r="AB838" t="s">
        <v>41</v>
      </c>
      <c r="AC838" t="str">
        <f t="shared" si="128"/>
        <v>6GE</v>
      </c>
      <c r="AD838" s="3">
        <f t="shared" ref="AD838:AD903" si="132">IF(IFERROR(FIND("MOhms",O838),0)&gt;0,LEFT(O838,FIND("MOhms",O838)-1)*1000000,IF(IFERROR(FIND("kOhms",O838),0)&gt;0,LEFT(O838,FIND("kOhms",O838)-1)*1000,IF(IFERROR(FIND("Ohms",O838),0)&gt;0,LEFT(O838,FIND("Ohms",O838)-1)*1,"NOT FOUND")))</f>
        <v>3300000</v>
      </c>
      <c r="AE838" s="3" t="str">
        <f t="shared" si="131"/>
        <v>3.3 M</v>
      </c>
      <c r="AF838" t="str">
        <f>SUBSTITUTE(SUBSTITUTE(P838,"±",""),"%"," %")</f>
        <v>5 %</v>
      </c>
      <c r="AG838" t="str">
        <f t="shared" si="129"/>
        <v>642.3 V</v>
      </c>
      <c r="AI838" t="str">
        <f>SUBSTITUTE(LEFT(Q838,FIND("W,",Q838)),"W"," W @ 70 C")</f>
        <v>0.125 W @ 70 C</v>
      </c>
      <c r="AJ838" t="str">
        <f>SUBSTITUTE((SUBSTITUTE(T838,"ppm/°C","")),"/ "," to ")</f>
        <v>-400 to +150</v>
      </c>
      <c r="AK838" t="str">
        <f>LEFT(V838,FIND(" ",V838)-1)</f>
        <v>0805</v>
      </c>
      <c r="AL838" t="str">
        <f>SUBSTITUTE(SUBSTITUTE(U838,"°C ~ "," to +"),"°C"," C")</f>
        <v>-55 to +155 C</v>
      </c>
      <c r="AM838" s="2" t="str">
        <f t="shared" ref="AM838:AM903" si="133">IF(AD838&gt;9999999,AD838/1000000&amp;"6",IF(AD838&gt;999999,AD838/100000&amp;"5",IF(AD838&gt;99999,AD838/10000&amp;"4",IF(AD838&gt;9999,AD838/1000&amp;"3",IF(AD838&gt;999,AD838/100&amp;"2",IF(AD838&gt;99,AD838/10&amp;"1",IF(AD838&gt;=10,AD838/1&amp;"0",LEFT(SUBSTITUTE(TEXT(AD838,"0.000"),".","R"),3))))))))</f>
        <v>335</v>
      </c>
      <c r="AN838" t="str">
        <f>IF(AC838="1GN","Grade 1","Grade 0")</f>
        <v>Grade 0</v>
      </c>
      <c r="AO838" s="2" t="str">
        <f t="shared" ref="AO838:AO903" si="134">IF(AD838&gt;9999999,AD838/100000&amp;"5",IF(AD838&gt;999999,AD838/10000&amp;"4",IF(AD838&gt;99999,AD838/1000&amp;"3",IF(AD838&gt;9999,AD838/100&amp;"2",IF(AD838&gt;999,AD838/10&amp;"1",IF(AD838&gt;99,AD838/1&amp;"R",IF(AD838&gt;=10,AD838/1&amp;"R0",LEFT(SUBSTITUTE(TEXT(AD838,"0.000"),".","R"),4))))))))</f>
        <v>3304</v>
      </c>
      <c r="AQ838" t="s">
        <v>5289</v>
      </c>
      <c r="AR838" t="str">
        <f t="shared" si="130"/>
        <v>ERJ6GEYJ335V</v>
      </c>
    </row>
    <row r="839" spans="1:44" x14ac:dyDescent="0.3">
      <c r="A839" t="s">
        <v>3036</v>
      </c>
      <c r="B839" t="s">
        <v>2399</v>
      </c>
      <c r="C839" t="s">
        <v>3037</v>
      </c>
      <c r="D839" t="s">
        <v>3038</v>
      </c>
      <c r="E839" t="s">
        <v>32</v>
      </c>
      <c r="F839" t="s">
        <v>32</v>
      </c>
      <c r="G839" t="s">
        <v>3039</v>
      </c>
      <c r="H839" s="1">
        <v>22744</v>
      </c>
      <c r="I839">
        <v>0.1</v>
      </c>
      <c r="J839">
        <v>0</v>
      </c>
      <c r="K839">
        <v>1</v>
      </c>
      <c r="L839" t="s">
        <v>34</v>
      </c>
      <c r="M839" t="s">
        <v>2403</v>
      </c>
      <c r="N839" t="s">
        <v>36</v>
      </c>
      <c r="O839" t="s">
        <v>1137</v>
      </c>
      <c r="P839" t="s">
        <v>38</v>
      </c>
      <c r="Q839" t="s">
        <v>2404</v>
      </c>
      <c r="R839" t="s">
        <v>40</v>
      </c>
      <c r="S839" t="s">
        <v>634</v>
      </c>
      <c r="T839" t="s">
        <v>1089</v>
      </c>
      <c r="U839" t="s">
        <v>1188</v>
      </c>
      <c r="V839" t="s">
        <v>2405</v>
      </c>
      <c r="W839">
        <v>805</v>
      </c>
      <c r="X839" t="s">
        <v>636</v>
      </c>
      <c r="Y839" t="s">
        <v>2406</v>
      </c>
      <c r="Z839" t="s">
        <v>2407</v>
      </c>
      <c r="AA839">
        <v>2</v>
      </c>
      <c r="AB839" t="s">
        <v>41</v>
      </c>
      <c r="AC839" t="str">
        <f t="shared" si="128"/>
        <v>6GE</v>
      </c>
      <c r="AD839" s="3">
        <f t="shared" si="132"/>
        <v>3600000</v>
      </c>
      <c r="AE839" s="3" t="str">
        <f t="shared" si="131"/>
        <v>3.6 M</v>
      </c>
      <c r="AF839" t="str">
        <f>SUBSTITUTE(SUBSTITUTE(P839,"±",""),"%"," %")</f>
        <v>5 %</v>
      </c>
      <c r="AG839" t="str">
        <f t="shared" si="129"/>
        <v>670.8 V</v>
      </c>
      <c r="AI839" t="str">
        <f>SUBSTITUTE(LEFT(Q839,FIND("W,",Q839)),"W"," W @ 70 C")</f>
        <v>0.125 W @ 70 C</v>
      </c>
      <c r="AJ839" t="str">
        <f>SUBSTITUTE((SUBSTITUTE(T839,"ppm/°C","")),"/ "," to ")</f>
        <v>-400 to +150</v>
      </c>
      <c r="AK839" t="str">
        <f>LEFT(V839,FIND(" ",V839)-1)</f>
        <v>0805</v>
      </c>
      <c r="AL839" t="str">
        <f>SUBSTITUTE(SUBSTITUTE(U839,"°C ~ "," to +"),"°C"," C")</f>
        <v>-55 to +155 C</v>
      </c>
      <c r="AM839" s="2" t="str">
        <f t="shared" si="133"/>
        <v>365</v>
      </c>
      <c r="AN839" t="str">
        <f>IF(AC839="1GN","Grade 1","Grade 0")</f>
        <v>Grade 0</v>
      </c>
      <c r="AO839" s="2" t="str">
        <f t="shared" si="134"/>
        <v>3604</v>
      </c>
      <c r="AQ839" t="s">
        <v>5289</v>
      </c>
      <c r="AR839" t="str">
        <f t="shared" si="130"/>
        <v>ERJ6GEYJ365V</v>
      </c>
    </row>
    <row r="840" spans="1:44" x14ac:dyDescent="0.3">
      <c r="A840" t="s">
        <v>3040</v>
      </c>
      <c r="B840" t="s">
        <v>2399</v>
      </c>
      <c r="C840" t="s">
        <v>3041</v>
      </c>
      <c r="D840" t="s">
        <v>3042</v>
      </c>
      <c r="E840" t="s">
        <v>32</v>
      </c>
      <c r="F840" t="s">
        <v>32</v>
      </c>
      <c r="G840" t="s">
        <v>3043</v>
      </c>
      <c r="H840" s="1">
        <v>23730</v>
      </c>
      <c r="I840">
        <v>0.1</v>
      </c>
      <c r="J840">
        <v>0</v>
      </c>
      <c r="K840">
        <v>1</v>
      </c>
      <c r="L840" t="s">
        <v>34</v>
      </c>
      <c r="M840" t="s">
        <v>2403</v>
      </c>
      <c r="N840" t="s">
        <v>36</v>
      </c>
      <c r="O840" t="s">
        <v>1141</v>
      </c>
      <c r="P840" t="s">
        <v>38</v>
      </c>
      <c r="Q840" t="s">
        <v>2404</v>
      </c>
      <c r="R840" t="s">
        <v>40</v>
      </c>
      <c r="S840" t="s">
        <v>634</v>
      </c>
      <c r="T840" t="s">
        <v>1089</v>
      </c>
      <c r="U840" t="s">
        <v>1188</v>
      </c>
      <c r="V840" t="s">
        <v>2405</v>
      </c>
      <c r="W840">
        <v>805</v>
      </c>
      <c r="X840" t="s">
        <v>636</v>
      </c>
      <c r="Y840" t="s">
        <v>2406</v>
      </c>
      <c r="Z840" t="s">
        <v>2407</v>
      </c>
      <c r="AA840">
        <v>2</v>
      </c>
      <c r="AB840" t="s">
        <v>41</v>
      </c>
      <c r="AC840" t="str">
        <f t="shared" si="128"/>
        <v>6GE</v>
      </c>
      <c r="AD840" s="3">
        <f t="shared" si="132"/>
        <v>3900000</v>
      </c>
      <c r="AE840" s="3" t="str">
        <f t="shared" si="131"/>
        <v>3.9 M</v>
      </c>
      <c r="AF840" t="str">
        <f>SUBSTITUTE(SUBSTITUTE(P840,"±",""),"%"," %")</f>
        <v>5 %</v>
      </c>
      <c r="AG840" t="str">
        <f t="shared" si="129"/>
        <v>698.2 V</v>
      </c>
      <c r="AI840" t="str">
        <f>SUBSTITUTE(LEFT(Q840,FIND("W,",Q840)),"W"," W @ 70 C")</f>
        <v>0.125 W @ 70 C</v>
      </c>
      <c r="AJ840" t="str">
        <f>SUBSTITUTE((SUBSTITUTE(T840,"ppm/°C","")),"/ "," to ")</f>
        <v>-400 to +150</v>
      </c>
      <c r="AK840" t="str">
        <f>LEFT(V840,FIND(" ",V840)-1)</f>
        <v>0805</v>
      </c>
      <c r="AL840" t="str">
        <f>SUBSTITUTE(SUBSTITUTE(U840,"°C ~ "," to +"),"°C"," C")</f>
        <v>-55 to +155 C</v>
      </c>
      <c r="AM840" s="2" t="str">
        <f t="shared" si="133"/>
        <v>395</v>
      </c>
      <c r="AN840" t="str">
        <f>IF(AC840="1GN","Grade 1","Grade 0")</f>
        <v>Grade 0</v>
      </c>
      <c r="AO840" s="2" t="str">
        <f t="shared" si="134"/>
        <v>3904</v>
      </c>
      <c r="AQ840" t="s">
        <v>5289</v>
      </c>
      <c r="AR840" t="str">
        <f t="shared" si="130"/>
        <v>ERJ6GEYJ395V</v>
      </c>
    </row>
    <row r="841" spans="1:44" x14ac:dyDescent="0.3">
      <c r="A841" t="s">
        <v>3044</v>
      </c>
      <c r="B841" t="s">
        <v>2399</v>
      </c>
      <c r="C841" t="s">
        <v>3045</v>
      </c>
      <c r="D841" t="s">
        <v>3046</v>
      </c>
      <c r="E841" t="s">
        <v>32</v>
      </c>
      <c r="F841" t="s">
        <v>32</v>
      </c>
      <c r="G841" t="s">
        <v>3047</v>
      </c>
      <c r="H841" s="1">
        <v>15240</v>
      </c>
      <c r="I841">
        <v>0.1</v>
      </c>
      <c r="J841">
        <v>0</v>
      </c>
      <c r="K841">
        <v>1</v>
      </c>
      <c r="L841" t="s">
        <v>34</v>
      </c>
      <c r="M841" t="s">
        <v>2403</v>
      </c>
      <c r="N841" t="s">
        <v>36</v>
      </c>
      <c r="O841" t="s">
        <v>1145</v>
      </c>
      <c r="P841" t="s">
        <v>38</v>
      </c>
      <c r="Q841" t="s">
        <v>2404</v>
      </c>
      <c r="R841" t="s">
        <v>40</v>
      </c>
      <c r="S841" t="s">
        <v>634</v>
      </c>
      <c r="T841" t="s">
        <v>1089</v>
      </c>
      <c r="U841" t="s">
        <v>1188</v>
      </c>
      <c r="V841" t="s">
        <v>2405</v>
      </c>
      <c r="W841">
        <v>805</v>
      </c>
      <c r="X841" t="s">
        <v>636</v>
      </c>
      <c r="Y841" t="s">
        <v>2406</v>
      </c>
      <c r="Z841" t="s">
        <v>2407</v>
      </c>
      <c r="AA841">
        <v>2</v>
      </c>
      <c r="AB841" t="s">
        <v>41</v>
      </c>
      <c r="AC841" t="str">
        <f t="shared" si="128"/>
        <v>6GE</v>
      </c>
      <c r="AD841" s="3">
        <f t="shared" si="132"/>
        <v>4300000</v>
      </c>
      <c r="AE841" s="3" t="str">
        <f t="shared" si="131"/>
        <v>4.3 M</v>
      </c>
      <c r="AF841" t="str">
        <f>SUBSTITUTE(SUBSTITUTE(P841,"±",""),"%"," %")</f>
        <v>5 %</v>
      </c>
      <c r="AG841" t="str">
        <f t="shared" si="129"/>
        <v>733.1 V</v>
      </c>
      <c r="AI841" t="str">
        <f>SUBSTITUTE(LEFT(Q841,FIND("W,",Q841)),"W"," W @ 70 C")</f>
        <v>0.125 W @ 70 C</v>
      </c>
      <c r="AJ841" t="str">
        <f>SUBSTITUTE((SUBSTITUTE(T841,"ppm/°C","")),"/ "," to ")</f>
        <v>-400 to +150</v>
      </c>
      <c r="AK841" t="str">
        <f>LEFT(V841,FIND(" ",V841)-1)</f>
        <v>0805</v>
      </c>
      <c r="AL841" t="str">
        <f>SUBSTITUTE(SUBSTITUTE(U841,"°C ~ "," to +"),"°C"," C")</f>
        <v>-55 to +155 C</v>
      </c>
      <c r="AM841" s="2" t="str">
        <f t="shared" si="133"/>
        <v>435</v>
      </c>
      <c r="AN841" t="str">
        <f>IF(AC841="1GN","Grade 1","Grade 0")</f>
        <v>Grade 0</v>
      </c>
      <c r="AO841" s="2" t="str">
        <f t="shared" si="134"/>
        <v>4304</v>
      </c>
      <c r="AQ841" t="s">
        <v>5289</v>
      </c>
      <c r="AR841" t="str">
        <f t="shared" si="130"/>
        <v>ERJ6GEYJ435V</v>
      </c>
    </row>
    <row r="842" spans="1:44" x14ac:dyDescent="0.3">
      <c r="A842" t="s">
        <v>3048</v>
      </c>
      <c r="B842" t="s">
        <v>2399</v>
      </c>
      <c r="C842" t="s">
        <v>3049</v>
      </c>
      <c r="D842" t="s">
        <v>3050</v>
      </c>
      <c r="E842" t="s">
        <v>32</v>
      </c>
      <c r="F842" t="s">
        <v>32</v>
      </c>
      <c r="G842" t="s">
        <v>3051</v>
      </c>
      <c r="H842" s="1">
        <v>7126</v>
      </c>
      <c r="I842">
        <v>0.1</v>
      </c>
      <c r="J842">
        <v>0</v>
      </c>
      <c r="K842">
        <v>1</v>
      </c>
      <c r="L842" t="s">
        <v>34</v>
      </c>
      <c r="M842" t="s">
        <v>2403</v>
      </c>
      <c r="N842" t="s">
        <v>36</v>
      </c>
      <c r="O842" t="s">
        <v>1149</v>
      </c>
      <c r="P842" t="s">
        <v>38</v>
      </c>
      <c r="Q842" t="s">
        <v>2404</v>
      </c>
      <c r="R842" t="s">
        <v>40</v>
      </c>
      <c r="S842" t="s">
        <v>634</v>
      </c>
      <c r="T842" t="s">
        <v>1089</v>
      </c>
      <c r="U842" t="s">
        <v>1188</v>
      </c>
      <c r="V842" t="s">
        <v>2405</v>
      </c>
      <c r="W842">
        <v>805</v>
      </c>
      <c r="X842" t="s">
        <v>636</v>
      </c>
      <c r="Y842" t="s">
        <v>2406</v>
      </c>
      <c r="Z842" t="s">
        <v>2407</v>
      </c>
      <c r="AA842">
        <v>2</v>
      </c>
      <c r="AB842" t="s">
        <v>41</v>
      </c>
      <c r="AC842" t="str">
        <f t="shared" si="128"/>
        <v>6GE</v>
      </c>
      <c r="AD842" s="3">
        <f t="shared" si="132"/>
        <v>4700000</v>
      </c>
      <c r="AE842" s="3" t="str">
        <f t="shared" si="131"/>
        <v>4.7 M</v>
      </c>
      <c r="AF842" t="str">
        <f>SUBSTITUTE(SUBSTITUTE(P842,"±",""),"%"," %")</f>
        <v>5 %</v>
      </c>
      <c r="AG842" t="str">
        <f t="shared" si="129"/>
        <v>766.5 V</v>
      </c>
      <c r="AI842" t="str">
        <f>SUBSTITUTE(LEFT(Q842,FIND("W,",Q842)),"W"," W @ 70 C")</f>
        <v>0.125 W @ 70 C</v>
      </c>
      <c r="AJ842" t="str">
        <f>SUBSTITUTE((SUBSTITUTE(T842,"ppm/°C","")),"/ "," to ")</f>
        <v>-400 to +150</v>
      </c>
      <c r="AK842" t="str">
        <f>LEFT(V842,FIND(" ",V842)-1)</f>
        <v>0805</v>
      </c>
      <c r="AL842" t="str">
        <f>SUBSTITUTE(SUBSTITUTE(U842,"°C ~ "," to +"),"°C"," C")</f>
        <v>-55 to +155 C</v>
      </c>
      <c r="AM842" s="2" t="str">
        <f t="shared" si="133"/>
        <v>475</v>
      </c>
      <c r="AN842" t="str">
        <f>IF(AC842="1GN","Grade 1","Grade 0")</f>
        <v>Grade 0</v>
      </c>
      <c r="AO842" s="2" t="str">
        <f t="shared" si="134"/>
        <v>4704</v>
      </c>
      <c r="AQ842" t="s">
        <v>5289</v>
      </c>
      <c r="AR842" t="str">
        <f t="shared" si="130"/>
        <v>ERJ6GEYJ475V</v>
      </c>
    </row>
    <row r="843" spans="1:44" x14ac:dyDescent="0.3">
      <c r="A843" t="s">
        <v>3052</v>
      </c>
      <c r="B843" t="s">
        <v>2399</v>
      </c>
      <c r="C843" t="s">
        <v>3053</v>
      </c>
      <c r="D843" t="s">
        <v>3054</v>
      </c>
      <c r="E843" t="s">
        <v>32</v>
      </c>
      <c r="F843" t="s">
        <v>32</v>
      </c>
      <c r="G843" t="s">
        <v>3055</v>
      </c>
      <c r="H843" s="1">
        <v>57199</v>
      </c>
      <c r="I843">
        <v>0.1</v>
      </c>
      <c r="J843">
        <v>0</v>
      </c>
      <c r="K843">
        <v>1</v>
      </c>
      <c r="L843" t="s">
        <v>34</v>
      </c>
      <c r="M843" t="s">
        <v>2403</v>
      </c>
      <c r="N843" t="s">
        <v>36</v>
      </c>
      <c r="O843" t="s">
        <v>1153</v>
      </c>
      <c r="P843" t="s">
        <v>38</v>
      </c>
      <c r="Q843" t="s">
        <v>2404</v>
      </c>
      <c r="R843" t="s">
        <v>40</v>
      </c>
      <c r="S843" t="s">
        <v>634</v>
      </c>
      <c r="T843" t="s">
        <v>1089</v>
      </c>
      <c r="U843" t="s">
        <v>1188</v>
      </c>
      <c r="V843" t="s">
        <v>2405</v>
      </c>
      <c r="W843">
        <v>805</v>
      </c>
      <c r="X843" t="s">
        <v>636</v>
      </c>
      <c r="Y843" t="s">
        <v>2406</v>
      </c>
      <c r="Z843" t="s">
        <v>2407</v>
      </c>
      <c r="AA843">
        <v>2</v>
      </c>
      <c r="AB843" t="s">
        <v>41</v>
      </c>
      <c r="AC843" t="str">
        <f t="shared" ref="AC843:AC908" si="135">MID(D843,5,3)</f>
        <v>6GE</v>
      </c>
      <c r="AD843" s="3">
        <f t="shared" si="132"/>
        <v>5100000</v>
      </c>
      <c r="AE843" s="3" t="str">
        <f t="shared" si="131"/>
        <v>5.1 M</v>
      </c>
      <c r="AF843" t="str">
        <f>SUBSTITUTE(SUBSTITUTE(P843,"±",""),"%"," %")</f>
        <v>5 %</v>
      </c>
      <c r="AG843" t="str">
        <f t="shared" si="129"/>
        <v>798.4 V</v>
      </c>
      <c r="AI843" t="str">
        <f>SUBSTITUTE(LEFT(Q843,FIND("W,",Q843)),"W"," W @ 70 C")</f>
        <v>0.125 W @ 70 C</v>
      </c>
      <c r="AJ843" t="str">
        <f>SUBSTITUTE((SUBSTITUTE(T843,"ppm/°C","")),"/ "," to ")</f>
        <v>-400 to +150</v>
      </c>
      <c r="AK843" t="str">
        <f>LEFT(V843,FIND(" ",V843)-1)</f>
        <v>0805</v>
      </c>
      <c r="AL843" t="str">
        <f>SUBSTITUTE(SUBSTITUTE(U843,"°C ~ "," to +"),"°C"," C")</f>
        <v>-55 to +155 C</v>
      </c>
      <c r="AM843" s="2" t="str">
        <f t="shared" si="133"/>
        <v>515</v>
      </c>
      <c r="AN843" t="str">
        <f>IF(AC843="1GN","Grade 1","Grade 0")</f>
        <v>Grade 0</v>
      </c>
      <c r="AO843" s="2" t="str">
        <f t="shared" si="134"/>
        <v>5104</v>
      </c>
      <c r="AQ843" t="s">
        <v>5289</v>
      </c>
      <c r="AR843" t="str">
        <f t="shared" si="130"/>
        <v>ERJ6GEYJ515V</v>
      </c>
    </row>
    <row r="844" spans="1:44" x14ac:dyDescent="0.3">
      <c r="A844" t="s">
        <v>3056</v>
      </c>
      <c r="B844" t="s">
        <v>2399</v>
      </c>
      <c r="C844" t="s">
        <v>3057</v>
      </c>
      <c r="D844" t="s">
        <v>3058</v>
      </c>
      <c r="E844" t="s">
        <v>32</v>
      </c>
      <c r="F844" t="s">
        <v>32</v>
      </c>
      <c r="G844" t="s">
        <v>3059</v>
      </c>
      <c r="H844" s="1">
        <v>30629</v>
      </c>
      <c r="I844">
        <v>0.1</v>
      </c>
      <c r="J844">
        <v>0</v>
      </c>
      <c r="K844">
        <v>1</v>
      </c>
      <c r="L844" t="s">
        <v>34</v>
      </c>
      <c r="M844" t="s">
        <v>2403</v>
      </c>
      <c r="N844" t="s">
        <v>36</v>
      </c>
      <c r="O844" t="s">
        <v>1157</v>
      </c>
      <c r="P844" t="s">
        <v>38</v>
      </c>
      <c r="Q844" t="s">
        <v>2404</v>
      </c>
      <c r="R844" t="s">
        <v>40</v>
      </c>
      <c r="S844" t="s">
        <v>634</v>
      </c>
      <c r="T844" t="s">
        <v>1089</v>
      </c>
      <c r="U844" t="s">
        <v>1188</v>
      </c>
      <c r="V844" t="s">
        <v>2405</v>
      </c>
      <c r="W844">
        <v>805</v>
      </c>
      <c r="X844" t="s">
        <v>636</v>
      </c>
      <c r="Y844" t="s">
        <v>2406</v>
      </c>
      <c r="Z844" t="s">
        <v>2407</v>
      </c>
      <c r="AA844">
        <v>2</v>
      </c>
      <c r="AB844" t="s">
        <v>41</v>
      </c>
      <c r="AC844" t="str">
        <f t="shared" si="135"/>
        <v>6GE</v>
      </c>
      <c r="AD844" s="3">
        <f t="shared" si="132"/>
        <v>5600000</v>
      </c>
      <c r="AE844" s="3" t="str">
        <f t="shared" si="131"/>
        <v>5.6 M</v>
      </c>
      <c r="AF844" t="str">
        <f>SUBSTITUTE(SUBSTITUTE(P844,"±",""),"%"," %")</f>
        <v>5 %</v>
      </c>
      <c r="AG844" t="str">
        <f t="shared" si="129"/>
        <v>836.7 V</v>
      </c>
      <c r="AI844" t="str">
        <f>SUBSTITUTE(LEFT(Q844,FIND("W,",Q844)),"W"," W @ 70 C")</f>
        <v>0.125 W @ 70 C</v>
      </c>
      <c r="AJ844" t="str">
        <f>SUBSTITUTE((SUBSTITUTE(T844,"ppm/°C","")),"/ "," to ")</f>
        <v>-400 to +150</v>
      </c>
      <c r="AK844" t="str">
        <f>LEFT(V844,FIND(" ",V844)-1)</f>
        <v>0805</v>
      </c>
      <c r="AL844" t="str">
        <f>SUBSTITUTE(SUBSTITUTE(U844,"°C ~ "," to +"),"°C"," C")</f>
        <v>-55 to +155 C</v>
      </c>
      <c r="AM844" s="2" t="str">
        <f t="shared" si="133"/>
        <v>565</v>
      </c>
      <c r="AN844" t="str">
        <f>IF(AC844="1GN","Grade 1","Grade 0")</f>
        <v>Grade 0</v>
      </c>
      <c r="AO844" s="2" t="str">
        <f t="shared" si="134"/>
        <v>5604</v>
      </c>
      <c r="AQ844" t="s">
        <v>5289</v>
      </c>
      <c r="AR844" t="str">
        <f t="shared" si="130"/>
        <v>ERJ6GEYJ565V</v>
      </c>
    </row>
    <row r="845" spans="1:44" x14ac:dyDescent="0.3">
      <c r="A845" t="s">
        <v>3060</v>
      </c>
      <c r="B845" t="s">
        <v>2399</v>
      </c>
      <c r="C845" t="s">
        <v>3061</v>
      </c>
      <c r="D845" t="s">
        <v>3062</v>
      </c>
      <c r="E845" t="s">
        <v>32</v>
      </c>
      <c r="F845" t="s">
        <v>32</v>
      </c>
      <c r="G845" t="s">
        <v>3063</v>
      </c>
      <c r="H845" s="1">
        <v>29807</v>
      </c>
      <c r="I845">
        <v>0.1</v>
      </c>
      <c r="J845">
        <v>0</v>
      </c>
      <c r="K845">
        <v>1</v>
      </c>
      <c r="L845" t="s">
        <v>34</v>
      </c>
      <c r="M845" t="s">
        <v>2403</v>
      </c>
      <c r="N845" t="s">
        <v>36</v>
      </c>
      <c r="O845" t="s">
        <v>1161</v>
      </c>
      <c r="P845" t="s">
        <v>38</v>
      </c>
      <c r="Q845" t="s">
        <v>2404</v>
      </c>
      <c r="R845" t="s">
        <v>40</v>
      </c>
      <c r="S845" t="s">
        <v>634</v>
      </c>
      <c r="T845" t="s">
        <v>1089</v>
      </c>
      <c r="U845" t="s">
        <v>1188</v>
      </c>
      <c r="V845" t="s">
        <v>2405</v>
      </c>
      <c r="W845">
        <v>805</v>
      </c>
      <c r="X845" t="s">
        <v>636</v>
      </c>
      <c r="Y845" t="s">
        <v>2406</v>
      </c>
      <c r="Z845" t="s">
        <v>2407</v>
      </c>
      <c r="AA845">
        <v>2</v>
      </c>
      <c r="AB845" t="s">
        <v>41</v>
      </c>
      <c r="AC845" t="str">
        <f t="shared" si="135"/>
        <v>6GE</v>
      </c>
      <c r="AD845" s="3">
        <f t="shared" si="132"/>
        <v>6200000</v>
      </c>
      <c r="AE845" s="3" t="str">
        <f t="shared" si="131"/>
        <v>6.2 M</v>
      </c>
      <c r="AF845" t="str">
        <f>SUBSTITUTE(SUBSTITUTE(P845,"±",""),"%"," %")</f>
        <v>5 %</v>
      </c>
      <c r="AG845" t="str">
        <f t="shared" si="129"/>
        <v>880.3 V</v>
      </c>
      <c r="AI845" t="str">
        <f>SUBSTITUTE(LEFT(Q845,FIND("W,",Q845)),"W"," W @ 70 C")</f>
        <v>0.125 W @ 70 C</v>
      </c>
      <c r="AJ845" t="str">
        <f>SUBSTITUTE((SUBSTITUTE(T845,"ppm/°C","")),"/ "," to ")</f>
        <v>-400 to +150</v>
      </c>
      <c r="AK845" t="str">
        <f>LEFT(V845,FIND(" ",V845)-1)</f>
        <v>0805</v>
      </c>
      <c r="AL845" t="str">
        <f>SUBSTITUTE(SUBSTITUTE(U845,"°C ~ "," to +"),"°C"," C")</f>
        <v>-55 to +155 C</v>
      </c>
      <c r="AM845" s="2" t="str">
        <f t="shared" si="133"/>
        <v>625</v>
      </c>
      <c r="AN845" t="str">
        <f>IF(AC845="1GN","Grade 1","Grade 0")</f>
        <v>Grade 0</v>
      </c>
      <c r="AO845" s="2" t="str">
        <f t="shared" si="134"/>
        <v>6204</v>
      </c>
      <c r="AQ845" t="s">
        <v>5289</v>
      </c>
      <c r="AR845" t="str">
        <f t="shared" si="130"/>
        <v>ERJ6GEYJ625V</v>
      </c>
    </row>
    <row r="846" spans="1:44" x14ac:dyDescent="0.3">
      <c r="A846" t="s">
        <v>3064</v>
      </c>
      <c r="B846" t="s">
        <v>2399</v>
      </c>
      <c r="C846" t="s">
        <v>3065</v>
      </c>
      <c r="D846" t="s">
        <v>3066</v>
      </c>
      <c r="E846" t="s">
        <v>32</v>
      </c>
      <c r="F846" t="s">
        <v>32</v>
      </c>
      <c r="G846" t="s">
        <v>3067</v>
      </c>
      <c r="H846">
        <v>0</v>
      </c>
      <c r="I846">
        <v>0.1</v>
      </c>
      <c r="J846">
        <v>0</v>
      </c>
      <c r="K846">
        <v>1</v>
      </c>
      <c r="L846" t="s">
        <v>34</v>
      </c>
      <c r="M846" t="s">
        <v>2403</v>
      </c>
      <c r="N846" t="s">
        <v>36</v>
      </c>
      <c r="O846" t="s">
        <v>1165</v>
      </c>
      <c r="P846" t="s">
        <v>38</v>
      </c>
      <c r="Q846" t="s">
        <v>2404</v>
      </c>
      <c r="R846" t="s">
        <v>40</v>
      </c>
      <c r="S846" t="s">
        <v>634</v>
      </c>
      <c r="T846" t="s">
        <v>1089</v>
      </c>
      <c r="U846" t="s">
        <v>1188</v>
      </c>
      <c r="V846" t="s">
        <v>2405</v>
      </c>
      <c r="W846">
        <v>805</v>
      </c>
      <c r="X846" t="s">
        <v>636</v>
      </c>
      <c r="Y846" t="s">
        <v>2406</v>
      </c>
      <c r="Z846" t="s">
        <v>2407</v>
      </c>
      <c r="AA846">
        <v>2</v>
      </c>
      <c r="AB846" t="s">
        <v>41</v>
      </c>
      <c r="AC846" t="str">
        <f t="shared" si="135"/>
        <v>6GE</v>
      </c>
      <c r="AD846" s="3">
        <f t="shared" si="132"/>
        <v>6800000</v>
      </c>
      <c r="AE846" s="3" t="str">
        <f t="shared" si="131"/>
        <v>6.8 M</v>
      </c>
      <c r="AF846" t="str">
        <f>SUBSTITUTE(SUBSTITUTE(P846,"±",""),"%"," %")</f>
        <v>5 %</v>
      </c>
      <c r="AG846" t="str">
        <f t="shared" si="129"/>
        <v>922 V</v>
      </c>
      <c r="AI846" t="str">
        <f>SUBSTITUTE(LEFT(Q846,FIND("W,",Q846)),"W"," W @ 70 C")</f>
        <v>0.125 W @ 70 C</v>
      </c>
      <c r="AJ846" t="str">
        <f>SUBSTITUTE((SUBSTITUTE(T846,"ppm/°C","")),"/ "," to ")</f>
        <v>-400 to +150</v>
      </c>
      <c r="AK846" t="str">
        <f>LEFT(V846,FIND(" ",V846)-1)</f>
        <v>0805</v>
      </c>
      <c r="AL846" t="str">
        <f>SUBSTITUTE(SUBSTITUTE(U846,"°C ~ "," to +"),"°C"," C")</f>
        <v>-55 to +155 C</v>
      </c>
      <c r="AM846" s="2" t="str">
        <f t="shared" si="133"/>
        <v>685</v>
      </c>
      <c r="AN846" t="str">
        <f>IF(AC846="1GN","Grade 1","Grade 0")</f>
        <v>Grade 0</v>
      </c>
      <c r="AO846" s="2" t="str">
        <f t="shared" si="134"/>
        <v>6804</v>
      </c>
      <c r="AQ846" t="s">
        <v>5289</v>
      </c>
      <c r="AR846" t="str">
        <f t="shared" si="130"/>
        <v>ERJ6GEYJ685V</v>
      </c>
    </row>
    <row r="847" spans="1:44" x14ac:dyDescent="0.3">
      <c r="A847" t="s">
        <v>3068</v>
      </c>
      <c r="B847" t="s">
        <v>2399</v>
      </c>
      <c r="C847" t="s">
        <v>3069</v>
      </c>
      <c r="D847" t="s">
        <v>3070</v>
      </c>
      <c r="E847" t="s">
        <v>32</v>
      </c>
      <c r="F847" t="s">
        <v>32</v>
      </c>
      <c r="G847" t="s">
        <v>3071</v>
      </c>
      <c r="H847" s="1">
        <v>4800</v>
      </c>
      <c r="I847">
        <v>0.1</v>
      </c>
      <c r="J847">
        <v>0</v>
      </c>
      <c r="K847">
        <v>1</v>
      </c>
      <c r="L847" t="s">
        <v>34</v>
      </c>
      <c r="M847" t="s">
        <v>2403</v>
      </c>
      <c r="N847" t="s">
        <v>36</v>
      </c>
      <c r="O847" t="s">
        <v>1169</v>
      </c>
      <c r="P847" t="s">
        <v>38</v>
      </c>
      <c r="Q847" t="s">
        <v>2404</v>
      </c>
      <c r="R847" t="s">
        <v>40</v>
      </c>
      <c r="S847" t="s">
        <v>634</v>
      </c>
      <c r="T847" t="s">
        <v>1089</v>
      </c>
      <c r="U847" t="s">
        <v>1188</v>
      </c>
      <c r="V847" t="s">
        <v>2405</v>
      </c>
      <c r="W847">
        <v>805</v>
      </c>
      <c r="X847" t="s">
        <v>636</v>
      </c>
      <c r="Y847" t="s">
        <v>2406</v>
      </c>
      <c r="Z847" t="s">
        <v>2407</v>
      </c>
      <c r="AA847">
        <v>2</v>
      </c>
      <c r="AB847" t="s">
        <v>41</v>
      </c>
      <c r="AC847" t="str">
        <f t="shared" si="135"/>
        <v>6GE</v>
      </c>
      <c r="AD847" s="3">
        <f t="shared" si="132"/>
        <v>7500000</v>
      </c>
      <c r="AE847" s="3" t="str">
        <f t="shared" si="131"/>
        <v>7.5 M</v>
      </c>
      <c r="AF847" t="str">
        <f>SUBSTITUTE(SUBSTITUTE(P847,"±",""),"%"," %")</f>
        <v>5 %</v>
      </c>
      <c r="AG847" t="str">
        <f t="shared" si="129"/>
        <v>968.2 V</v>
      </c>
      <c r="AI847" t="str">
        <f>SUBSTITUTE(LEFT(Q847,FIND("W,",Q847)),"W"," W @ 70 C")</f>
        <v>0.125 W @ 70 C</v>
      </c>
      <c r="AJ847" t="str">
        <f>SUBSTITUTE((SUBSTITUTE(T847,"ppm/°C","")),"/ "," to ")</f>
        <v>-400 to +150</v>
      </c>
      <c r="AK847" t="str">
        <f>LEFT(V847,FIND(" ",V847)-1)</f>
        <v>0805</v>
      </c>
      <c r="AL847" t="str">
        <f>SUBSTITUTE(SUBSTITUTE(U847,"°C ~ "," to +"),"°C"," C")</f>
        <v>-55 to +155 C</v>
      </c>
      <c r="AM847" s="2" t="str">
        <f t="shared" si="133"/>
        <v>755</v>
      </c>
      <c r="AN847" t="str">
        <f>IF(AC847="1GN","Grade 1","Grade 0")</f>
        <v>Grade 0</v>
      </c>
      <c r="AO847" s="2" t="str">
        <f t="shared" si="134"/>
        <v>7504</v>
      </c>
      <c r="AQ847" t="s">
        <v>5289</v>
      </c>
      <c r="AR847" t="str">
        <f t="shared" si="130"/>
        <v>ERJ6GEYJ755V</v>
      </c>
    </row>
    <row r="848" spans="1:44" x14ac:dyDescent="0.3">
      <c r="A848" t="s">
        <v>3072</v>
      </c>
      <c r="B848" t="s">
        <v>2399</v>
      </c>
      <c r="C848" t="s">
        <v>3073</v>
      </c>
      <c r="D848" t="s">
        <v>3074</v>
      </c>
      <c r="E848" t="s">
        <v>32</v>
      </c>
      <c r="F848" t="s">
        <v>32</v>
      </c>
      <c r="G848" t="s">
        <v>3075</v>
      </c>
      <c r="H848" s="1">
        <v>24044</v>
      </c>
      <c r="I848">
        <v>0.1</v>
      </c>
      <c r="J848">
        <v>0</v>
      </c>
      <c r="K848">
        <v>1</v>
      </c>
      <c r="L848" t="s">
        <v>34</v>
      </c>
      <c r="M848" t="s">
        <v>2403</v>
      </c>
      <c r="N848" t="s">
        <v>36</v>
      </c>
      <c r="O848" t="s">
        <v>1173</v>
      </c>
      <c r="P848" t="s">
        <v>38</v>
      </c>
      <c r="Q848" t="s">
        <v>2404</v>
      </c>
      <c r="R848" t="s">
        <v>40</v>
      </c>
      <c r="S848" t="s">
        <v>634</v>
      </c>
      <c r="T848" t="s">
        <v>1089</v>
      </c>
      <c r="U848" t="s">
        <v>1188</v>
      </c>
      <c r="V848" t="s">
        <v>2405</v>
      </c>
      <c r="W848">
        <v>805</v>
      </c>
      <c r="X848" t="s">
        <v>636</v>
      </c>
      <c r="Y848" t="s">
        <v>2406</v>
      </c>
      <c r="Z848" t="s">
        <v>2407</v>
      </c>
      <c r="AA848">
        <v>2</v>
      </c>
      <c r="AB848" t="s">
        <v>41</v>
      </c>
      <c r="AC848" t="str">
        <f t="shared" si="135"/>
        <v>6GE</v>
      </c>
      <c r="AD848" s="3">
        <f t="shared" si="132"/>
        <v>8199999.9999999991</v>
      </c>
      <c r="AE848" s="3" t="str">
        <f t="shared" si="131"/>
        <v>8.2 M</v>
      </c>
      <c r="AF848" t="str">
        <f>SUBSTITUTE(SUBSTITUTE(P848,"±",""),"%"," %")</f>
        <v>5 %</v>
      </c>
      <c r="AG848" t="str">
        <f t="shared" si="129"/>
        <v>1012.4 V</v>
      </c>
      <c r="AI848" t="str">
        <f>SUBSTITUTE(LEFT(Q848,FIND("W,",Q848)),"W"," W @ 70 C")</f>
        <v>0.125 W @ 70 C</v>
      </c>
      <c r="AJ848" t="str">
        <f>SUBSTITUTE((SUBSTITUTE(T848,"ppm/°C","")),"/ "," to ")</f>
        <v>-400 to +150</v>
      </c>
      <c r="AK848" t="str">
        <f>LEFT(V848,FIND(" ",V848)-1)</f>
        <v>0805</v>
      </c>
      <c r="AL848" t="str">
        <f>SUBSTITUTE(SUBSTITUTE(U848,"°C ~ "," to +"),"°C"," C")</f>
        <v>-55 to +155 C</v>
      </c>
      <c r="AM848" s="2" t="str">
        <f t="shared" si="133"/>
        <v>825</v>
      </c>
      <c r="AN848" t="str">
        <f>IF(AC848="1GN","Grade 1","Grade 0")</f>
        <v>Grade 0</v>
      </c>
      <c r="AO848" s="2" t="str">
        <f t="shared" si="134"/>
        <v>8204</v>
      </c>
      <c r="AQ848" t="s">
        <v>5289</v>
      </c>
      <c r="AR848" t="str">
        <f t="shared" si="130"/>
        <v>ERJ6GEYJ825V</v>
      </c>
    </row>
    <row r="849" spans="1:44" x14ac:dyDescent="0.3">
      <c r="A849" t="s">
        <v>3076</v>
      </c>
      <c r="B849" t="s">
        <v>2399</v>
      </c>
      <c r="C849" t="s">
        <v>3077</v>
      </c>
      <c r="D849" t="s">
        <v>3078</v>
      </c>
      <c r="E849" t="s">
        <v>32</v>
      </c>
      <c r="F849" t="s">
        <v>32</v>
      </c>
      <c r="G849" t="s">
        <v>3079</v>
      </c>
      <c r="H849">
        <v>0</v>
      </c>
      <c r="I849">
        <v>0.1</v>
      </c>
      <c r="J849">
        <v>0</v>
      </c>
      <c r="K849">
        <v>1</v>
      </c>
      <c r="L849" t="s">
        <v>34</v>
      </c>
      <c r="M849" t="s">
        <v>2403</v>
      </c>
      <c r="N849" t="s">
        <v>36</v>
      </c>
      <c r="O849" t="s">
        <v>1177</v>
      </c>
      <c r="P849" t="s">
        <v>38</v>
      </c>
      <c r="Q849" t="s">
        <v>2404</v>
      </c>
      <c r="R849" t="s">
        <v>40</v>
      </c>
      <c r="S849" t="s">
        <v>634</v>
      </c>
      <c r="T849" t="s">
        <v>1089</v>
      </c>
      <c r="U849" t="s">
        <v>1188</v>
      </c>
      <c r="V849" t="s">
        <v>2405</v>
      </c>
      <c r="W849">
        <v>805</v>
      </c>
      <c r="X849" t="s">
        <v>636</v>
      </c>
      <c r="Y849" t="s">
        <v>2406</v>
      </c>
      <c r="Z849" t="s">
        <v>2407</v>
      </c>
      <c r="AA849">
        <v>2</v>
      </c>
      <c r="AB849" t="s">
        <v>41</v>
      </c>
      <c r="AC849" t="str">
        <f t="shared" si="135"/>
        <v>6GE</v>
      </c>
      <c r="AD849" s="3">
        <f t="shared" si="132"/>
        <v>9100000</v>
      </c>
      <c r="AE849" s="3" t="str">
        <f t="shared" si="131"/>
        <v>9.1 M</v>
      </c>
      <c r="AF849" t="str">
        <f>SUBSTITUTE(SUBSTITUTE(P849,"±",""),"%"," %")</f>
        <v>5 %</v>
      </c>
      <c r="AG849" t="str">
        <f t="shared" si="129"/>
        <v>1066.5 V</v>
      </c>
      <c r="AI849" t="str">
        <f>SUBSTITUTE(LEFT(Q849,FIND("W,",Q849)),"W"," W @ 70 C")</f>
        <v>0.125 W @ 70 C</v>
      </c>
      <c r="AJ849" t="str">
        <f>SUBSTITUTE((SUBSTITUTE(T849,"ppm/°C","")),"/ "," to ")</f>
        <v>-400 to +150</v>
      </c>
      <c r="AK849" t="str">
        <f>LEFT(V849,FIND(" ",V849)-1)</f>
        <v>0805</v>
      </c>
      <c r="AL849" t="str">
        <f>SUBSTITUTE(SUBSTITUTE(U849,"°C ~ "," to +"),"°C"," C")</f>
        <v>-55 to +155 C</v>
      </c>
      <c r="AM849" s="2" t="str">
        <f t="shared" si="133"/>
        <v>915</v>
      </c>
      <c r="AN849" t="str">
        <f>IF(AC849="1GN","Grade 1","Grade 0")</f>
        <v>Grade 0</v>
      </c>
      <c r="AO849" s="2" t="str">
        <f t="shared" si="134"/>
        <v>9104</v>
      </c>
      <c r="AQ849" t="s">
        <v>5289</v>
      </c>
      <c r="AR849" t="str">
        <f t="shared" si="130"/>
        <v>ERJ6GEYJ915V</v>
      </c>
    </row>
    <row r="850" spans="1:44" x14ac:dyDescent="0.3">
      <c r="A850" t="s">
        <v>3080</v>
      </c>
      <c r="B850" t="s">
        <v>2399</v>
      </c>
      <c r="C850" t="s">
        <v>3081</v>
      </c>
      <c r="D850" t="s">
        <v>3082</v>
      </c>
      <c r="E850" t="s">
        <v>32</v>
      </c>
      <c r="F850" t="s">
        <v>32</v>
      </c>
      <c r="G850" t="s">
        <v>3083</v>
      </c>
      <c r="H850">
        <v>0</v>
      </c>
      <c r="I850">
        <v>0.1</v>
      </c>
      <c r="J850">
        <v>0</v>
      </c>
      <c r="K850">
        <v>1</v>
      </c>
      <c r="L850" t="s">
        <v>34</v>
      </c>
      <c r="M850" t="s">
        <v>2403</v>
      </c>
      <c r="N850" t="s">
        <v>36</v>
      </c>
      <c r="O850" t="s">
        <v>1181</v>
      </c>
      <c r="P850" t="s">
        <v>38</v>
      </c>
      <c r="Q850" t="s">
        <v>2404</v>
      </c>
      <c r="R850" t="s">
        <v>40</v>
      </c>
      <c r="S850" t="s">
        <v>634</v>
      </c>
      <c r="T850" t="s">
        <v>1089</v>
      </c>
      <c r="U850" t="s">
        <v>1188</v>
      </c>
      <c r="V850" t="s">
        <v>2405</v>
      </c>
      <c r="W850">
        <v>805</v>
      </c>
      <c r="X850" t="s">
        <v>636</v>
      </c>
      <c r="Y850" t="s">
        <v>2406</v>
      </c>
      <c r="Z850" t="s">
        <v>2407</v>
      </c>
      <c r="AA850">
        <v>2</v>
      </c>
      <c r="AB850" t="s">
        <v>41</v>
      </c>
      <c r="AC850" t="str">
        <f t="shared" si="135"/>
        <v>6GE</v>
      </c>
      <c r="AD850" s="3">
        <f t="shared" si="132"/>
        <v>10000000</v>
      </c>
      <c r="AE850" s="3" t="str">
        <f t="shared" si="131"/>
        <v>10 M</v>
      </c>
      <c r="AF850" t="str">
        <f>SUBSTITUTE(SUBSTITUTE(P850,"±",""),"%"," %")</f>
        <v>5 %</v>
      </c>
      <c r="AG850" t="str">
        <f t="shared" si="129"/>
        <v>1118 V</v>
      </c>
      <c r="AI850" t="str">
        <f>SUBSTITUTE(LEFT(Q850,FIND("W,",Q850)),"W"," W @ 70 C")</f>
        <v>0.125 W @ 70 C</v>
      </c>
      <c r="AJ850" t="str">
        <f>SUBSTITUTE((SUBSTITUTE(T850,"ppm/°C","")),"/ "," to ")</f>
        <v>-400 to +150</v>
      </c>
      <c r="AK850" t="str">
        <f>LEFT(V850,FIND(" ",V850)-1)</f>
        <v>0805</v>
      </c>
      <c r="AL850" t="str">
        <f>SUBSTITUTE(SUBSTITUTE(U850,"°C ~ "," to +"),"°C"," C")</f>
        <v>-55 to +155 C</v>
      </c>
      <c r="AM850" s="2" t="str">
        <f t="shared" si="133"/>
        <v>106</v>
      </c>
      <c r="AN850" t="str">
        <f>IF(AC850="1GN","Grade 1","Grade 0")</f>
        <v>Grade 0</v>
      </c>
      <c r="AO850" s="2" t="str">
        <f t="shared" si="134"/>
        <v>1005</v>
      </c>
      <c r="AQ850" t="s">
        <v>5289</v>
      </c>
      <c r="AR850" t="str">
        <f t="shared" si="130"/>
        <v>ERJ6GEYJ106V</v>
      </c>
    </row>
    <row r="851" spans="1:44" x14ac:dyDescent="0.3">
      <c r="A851" t="s">
        <v>3084</v>
      </c>
      <c r="B851" t="s">
        <v>2399</v>
      </c>
      <c r="C851" t="s">
        <v>3085</v>
      </c>
      <c r="D851" t="s">
        <v>3086</v>
      </c>
      <c r="E851" t="s">
        <v>32</v>
      </c>
      <c r="F851" t="s">
        <v>32</v>
      </c>
      <c r="G851" t="s">
        <v>3087</v>
      </c>
      <c r="H851">
        <v>0</v>
      </c>
      <c r="I851" t="s">
        <v>3088</v>
      </c>
      <c r="J851">
        <v>0</v>
      </c>
      <c r="K851">
        <v>0</v>
      </c>
      <c r="L851" t="s">
        <v>34</v>
      </c>
      <c r="M851" t="s">
        <v>2403</v>
      </c>
      <c r="N851" t="s">
        <v>3088</v>
      </c>
      <c r="O851" t="s">
        <v>3089</v>
      </c>
      <c r="P851" t="s">
        <v>38</v>
      </c>
      <c r="Q851" t="s">
        <v>2404</v>
      </c>
      <c r="R851" t="s">
        <v>40</v>
      </c>
      <c r="S851" t="s">
        <v>634</v>
      </c>
      <c r="T851" t="s">
        <v>1089</v>
      </c>
      <c r="U851" t="s">
        <v>1188</v>
      </c>
      <c r="V851" t="s">
        <v>2405</v>
      </c>
      <c r="W851">
        <v>805</v>
      </c>
      <c r="X851" t="s">
        <v>636</v>
      </c>
      <c r="Y851" t="s">
        <v>2406</v>
      </c>
      <c r="Z851" t="s">
        <v>2407</v>
      </c>
      <c r="AA851">
        <v>2</v>
      </c>
      <c r="AB851" t="s">
        <v>41</v>
      </c>
      <c r="AC851" t="str">
        <f t="shared" si="135"/>
        <v>6GE</v>
      </c>
      <c r="AD851" s="3">
        <f t="shared" si="132"/>
        <v>15000000</v>
      </c>
      <c r="AE851" s="3" t="str">
        <f t="shared" si="131"/>
        <v>15 M</v>
      </c>
      <c r="AF851" t="str">
        <f>SUBSTITUTE(SUBSTITUTE(P851,"±",""),"%"," %")</f>
        <v>5 %</v>
      </c>
      <c r="AG851" t="str">
        <f t="shared" si="129"/>
        <v>1369.3 V</v>
      </c>
      <c r="AI851" t="str">
        <f>SUBSTITUTE(LEFT(Q851,FIND("W,",Q851)),"W"," W @ 70 C")</f>
        <v>0.125 W @ 70 C</v>
      </c>
      <c r="AJ851" t="str">
        <f>SUBSTITUTE((SUBSTITUTE(T851,"ppm/°C","")),"/ "," to ")</f>
        <v>-400 to +150</v>
      </c>
      <c r="AK851" t="str">
        <f>LEFT(V851,FIND(" ",V851)-1)</f>
        <v>0805</v>
      </c>
      <c r="AL851" t="str">
        <f>SUBSTITUTE(SUBSTITUTE(U851,"°C ~ "," to +"),"°C"," C")</f>
        <v>-55 to +155 C</v>
      </c>
      <c r="AM851" s="2" t="str">
        <f t="shared" si="133"/>
        <v>156</v>
      </c>
      <c r="AN851" t="str">
        <f>IF(AC851="1GN","Grade 1","Grade 0")</f>
        <v>Grade 0</v>
      </c>
      <c r="AO851" s="2" t="str">
        <f t="shared" si="134"/>
        <v>1505</v>
      </c>
      <c r="AQ851" t="s">
        <v>5289</v>
      </c>
      <c r="AR851" t="str">
        <f t="shared" si="130"/>
        <v>ERJ6GEYJ156V</v>
      </c>
    </row>
    <row r="852" spans="1:44" x14ac:dyDescent="0.3">
      <c r="A852" t="s">
        <v>3084</v>
      </c>
      <c r="B852" t="s">
        <v>2399</v>
      </c>
      <c r="C852" t="s">
        <v>3090</v>
      </c>
      <c r="D852" t="s">
        <v>3091</v>
      </c>
      <c r="E852" t="s">
        <v>32</v>
      </c>
      <c r="F852" t="s">
        <v>32</v>
      </c>
      <c r="G852" t="s">
        <v>3092</v>
      </c>
      <c r="H852">
        <v>0</v>
      </c>
      <c r="I852" t="s">
        <v>3088</v>
      </c>
      <c r="J852">
        <v>0</v>
      </c>
      <c r="K852">
        <v>0</v>
      </c>
      <c r="L852" t="s">
        <v>34</v>
      </c>
      <c r="M852" t="s">
        <v>2403</v>
      </c>
      <c r="N852" t="s">
        <v>3088</v>
      </c>
      <c r="O852" t="s">
        <v>3093</v>
      </c>
      <c r="P852" t="s">
        <v>38</v>
      </c>
      <c r="Q852" t="s">
        <v>2404</v>
      </c>
      <c r="R852" t="s">
        <v>40</v>
      </c>
      <c r="S852" t="s">
        <v>634</v>
      </c>
      <c r="T852" t="s">
        <v>1089</v>
      </c>
      <c r="U852" t="s">
        <v>1188</v>
      </c>
      <c r="V852" t="s">
        <v>2405</v>
      </c>
      <c r="W852">
        <v>805</v>
      </c>
      <c r="X852" t="s">
        <v>636</v>
      </c>
      <c r="Y852" t="s">
        <v>2406</v>
      </c>
      <c r="Z852" t="s">
        <v>2407</v>
      </c>
      <c r="AA852">
        <v>2</v>
      </c>
      <c r="AB852" t="s">
        <v>41</v>
      </c>
      <c r="AC852" t="str">
        <f t="shared" si="135"/>
        <v>6GE</v>
      </c>
      <c r="AD852" s="3">
        <f t="shared" si="132"/>
        <v>20000000</v>
      </c>
      <c r="AE852" s="3" t="str">
        <f t="shared" si="131"/>
        <v>20 M</v>
      </c>
      <c r="AF852" t="str">
        <f>SUBSTITUTE(SUBSTITUTE(P852,"±",""),"%"," %")</f>
        <v>5 %</v>
      </c>
      <c r="AG852" t="str">
        <f t="shared" si="129"/>
        <v>1581.1 V</v>
      </c>
      <c r="AI852" t="str">
        <f>SUBSTITUTE(LEFT(Q852,FIND("W,",Q852)),"W"," W @ 70 C")</f>
        <v>0.125 W @ 70 C</v>
      </c>
      <c r="AJ852" t="str">
        <f>SUBSTITUTE((SUBSTITUTE(T852,"ppm/°C","")),"/ "," to ")</f>
        <v>-400 to +150</v>
      </c>
      <c r="AK852" t="str">
        <f>LEFT(V852,FIND(" ",V852)-1)</f>
        <v>0805</v>
      </c>
      <c r="AL852" t="str">
        <f>SUBSTITUTE(SUBSTITUTE(U852,"°C ~ "," to +"),"°C"," C")</f>
        <v>-55 to +155 C</v>
      </c>
      <c r="AM852" s="2" t="str">
        <f t="shared" si="133"/>
        <v>206</v>
      </c>
      <c r="AN852" t="str">
        <f>IF(AC852="1GN","Grade 1","Grade 0")</f>
        <v>Grade 0</v>
      </c>
      <c r="AO852" s="2" t="str">
        <f t="shared" si="134"/>
        <v>2005</v>
      </c>
      <c r="AQ852" t="s">
        <v>5289</v>
      </c>
      <c r="AR852" t="str">
        <f t="shared" si="130"/>
        <v>ERJ6GEYJ206V</v>
      </c>
    </row>
    <row r="853" spans="1:44" x14ac:dyDescent="0.3">
      <c r="AD853" s="3" t="str">
        <f t="shared" si="132"/>
        <v>NOT FOUND</v>
      </c>
      <c r="AE853" s="3" t="e">
        <f t="shared" si="131"/>
        <v>#VALUE!</v>
      </c>
      <c r="AF853" t="str">
        <f>SUBSTITUTE(SUBSTITUTE(P853,"±",""),"%"," %")</f>
        <v/>
      </c>
      <c r="AG853" t="e">
        <f t="shared" si="129"/>
        <v>#VALUE!</v>
      </c>
      <c r="AI853" t="e">
        <f>SUBSTITUTE(LEFT(Q853,FIND("W,",Q853)),"W"," W @ 70 C")</f>
        <v>#VALUE!</v>
      </c>
      <c r="AJ853" t="str">
        <f>SUBSTITUTE((SUBSTITUTE(T853,"ppm/°C","")),"/ "," to ")</f>
        <v/>
      </c>
      <c r="AK853" t="e">
        <f>LEFT(V853,FIND(" ",V853)-1)</f>
        <v>#VALUE!</v>
      </c>
      <c r="AL853" t="str">
        <f>SUBSTITUTE(SUBSTITUTE(U853,"°C ~ "," to +"),"°C"," C")</f>
        <v/>
      </c>
      <c r="AM853" s="2" t="e">
        <f t="shared" si="133"/>
        <v>#VALUE!</v>
      </c>
      <c r="AO853" s="2" t="e">
        <f t="shared" si="134"/>
        <v>#VALUE!</v>
      </c>
      <c r="AQ853" t="s">
        <v>5289</v>
      </c>
      <c r="AR853" t="str">
        <f t="shared" si="130"/>
        <v/>
      </c>
    </row>
    <row r="854" spans="1:44" x14ac:dyDescent="0.3">
      <c r="AD854" s="3" t="str">
        <f t="shared" si="132"/>
        <v>NOT FOUND</v>
      </c>
      <c r="AE854" s="3" t="e">
        <f t="shared" si="131"/>
        <v>#VALUE!</v>
      </c>
      <c r="AF854" t="str">
        <f>SUBSTITUTE(SUBSTITUTE(P854,"±",""),"%"," %")</f>
        <v/>
      </c>
      <c r="AG854" t="e">
        <f t="shared" si="129"/>
        <v>#VALUE!</v>
      </c>
      <c r="AI854" t="e">
        <f>SUBSTITUTE(LEFT(Q854,FIND("W,",Q854)),"W"," W @ 70 C")</f>
        <v>#VALUE!</v>
      </c>
      <c r="AJ854" t="str">
        <f>SUBSTITUTE((SUBSTITUTE(T854,"ppm/°C","")),"/ "," to ")</f>
        <v/>
      </c>
      <c r="AK854" t="e">
        <f>LEFT(V854,FIND(" ",V854)-1)</f>
        <v>#VALUE!</v>
      </c>
      <c r="AL854" t="str">
        <f>SUBSTITUTE(SUBSTITUTE(U854,"°C ~ "," to +"),"°C"," C")</f>
        <v/>
      </c>
      <c r="AM854" s="2" t="e">
        <f t="shared" si="133"/>
        <v>#VALUE!</v>
      </c>
      <c r="AO854" s="2" t="e">
        <f t="shared" si="134"/>
        <v>#VALUE!</v>
      </c>
      <c r="AQ854" t="s">
        <v>5289</v>
      </c>
      <c r="AR854" t="str">
        <f t="shared" si="130"/>
        <v/>
      </c>
    </row>
    <row r="857" spans="1:44" x14ac:dyDescent="0.3">
      <c r="A857" t="s">
        <v>3094</v>
      </c>
      <c r="B857" t="s">
        <v>3095</v>
      </c>
      <c r="C857" t="s">
        <v>3096</v>
      </c>
      <c r="D857" t="s">
        <v>3097</v>
      </c>
      <c r="E857" t="s">
        <v>32</v>
      </c>
      <c r="F857" t="s">
        <v>32</v>
      </c>
      <c r="G857" t="s">
        <v>3098</v>
      </c>
      <c r="H857" s="1">
        <v>43003</v>
      </c>
      <c r="I857">
        <v>0.15</v>
      </c>
      <c r="J857">
        <v>0</v>
      </c>
      <c r="K857">
        <v>1</v>
      </c>
      <c r="L857" t="s">
        <v>34</v>
      </c>
      <c r="M857" t="s">
        <v>3099</v>
      </c>
      <c r="N857" t="s">
        <v>36</v>
      </c>
      <c r="O857" t="s">
        <v>37</v>
      </c>
      <c r="P857" t="s">
        <v>38</v>
      </c>
      <c r="Q857" t="s">
        <v>3100</v>
      </c>
      <c r="R857" t="s">
        <v>40</v>
      </c>
      <c r="S857" t="s">
        <v>634</v>
      </c>
      <c r="T857" t="s">
        <v>42</v>
      </c>
      <c r="U857" t="s">
        <v>1188</v>
      </c>
      <c r="V857" t="s">
        <v>3101</v>
      </c>
      <c r="W857">
        <v>1206</v>
      </c>
      <c r="X857" t="s">
        <v>636</v>
      </c>
      <c r="Y857" t="s">
        <v>3102</v>
      </c>
      <c r="Z857" t="s">
        <v>2407</v>
      </c>
      <c r="AA857">
        <v>2</v>
      </c>
      <c r="AB857" t="s">
        <v>41</v>
      </c>
      <c r="AC857" t="str">
        <f t="shared" si="135"/>
        <v>8GE</v>
      </c>
      <c r="AD857" s="3">
        <f t="shared" si="132"/>
        <v>1</v>
      </c>
      <c r="AE857" s="3" t="str">
        <f t="shared" si="131"/>
        <v>1.00 R</v>
      </c>
      <c r="AF857" t="str">
        <f>SUBSTITUTE(SUBSTITUTE(P857,"±",""),"%"," %")</f>
        <v>5 %</v>
      </c>
      <c r="AG857" t="str">
        <f t="shared" si="129"/>
        <v>0.5 V</v>
      </c>
      <c r="AI857" t="str">
        <f>SUBSTITUTE(LEFT(Q857,FIND("W,",Q857)),"W"," W @ 70 C")</f>
        <v>0.25 W @ 70 C</v>
      </c>
      <c r="AJ857" t="str">
        <f>SUBSTITUTE((SUBSTITUTE(T857,"ppm/°C","")),"/ "," to ")</f>
        <v>-100 to +600</v>
      </c>
      <c r="AK857" t="str">
        <f>LEFT(V857,FIND(" ",V857)-1)</f>
        <v>1206</v>
      </c>
      <c r="AL857" t="str">
        <f>SUBSTITUTE(SUBSTITUTE(U857,"°C ~ "," to +"),"°C"," C")</f>
        <v>-55 to +155 C</v>
      </c>
      <c r="AM857" s="2" t="str">
        <f t="shared" si="133"/>
        <v>1R0</v>
      </c>
      <c r="AN857" t="str">
        <f>IF(AC857="1GN","Grade 1","Grade 0")</f>
        <v>Grade 0</v>
      </c>
      <c r="AO857" s="2" t="str">
        <f t="shared" si="134"/>
        <v>1R00</v>
      </c>
      <c r="AQ857" t="s">
        <v>5289</v>
      </c>
      <c r="AR857" t="str">
        <f t="shared" si="130"/>
        <v>ERJ8GEYJ1R0V</v>
      </c>
    </row>
    <row r="858" spans="1:44" x14ac:dyDescent="0.3">
      <c r="A858" t="s">
        <v>3103</v>
      </c>
      <c r="B858" t="s">
        <v>3095</v>
      </c>
      <c r="C858" t="s">
        <v>3104</v>
      </c>
      <c r="D858" t="s">
        <v>3105</v>
      </c>
      <c r="E858" t="s">
        <v>32</v>
      </c>
      <c r="F858" t="s">
        <v>32</v>
      </c>
      <c r="G858" t="s">
        <v>3106</v>
      </c>
      <c r="H858" s="1">
        <v>5704</v>
      </c>
      <c r="I858">
        <v>0.15</v>
      </c>
      <c r="J858">
        <v>0</v>
      </c>
      <c r="K858">
        <v>1</v>
      </c>
      <c r="L858" t="s">
        <v>34</v>
      </c>
      <c r="M858" t="s">
        <v>3099</v>
      </c>
      <c r="N858" t="s">
        <v>36</v>
      </c>
      <c r="O858" t="s">
        <v>51</v>
      </c>
      <c r="P858" t="s">
        <v>38</v>
      </c>
      <c r="Q858" t="s">
        <v>3100</v>
      </c>
      <c r="R858" t="s">
        <v>40</v>
      </c>
      <c r="S858" t="s">
        <v>634</v>
      </c>
      <c r="T858" t="s">
        <v>42</v>
      </c>
      <c r="U858" t="s">
        <v>1188</v>
      </c>
      <c r="V858" t="s">
        <v>3101</v>
      </c>
      <c r="W858">
        <v>1206</v>
      </c>
      <c r="X858" t="s">
        <v>636</v>
      </c>
      <c r="Y858" t="s">
        <v>3102</v>
      </c>
      <c r="Z858" t="s">
        <v>2407</v>
      </c>
      <c r="AA858">
        <v>2</v>
      </c>
      <c r="AB858" t="s">
        <v>41</v>
      </c>
      <c r="AC858" t="str">
        <f t="shared" si="135"/>
        <v>8GE</v>
      </c>
      <c r="AD858" s="3">
        <f t="shared" si="132"/>
        <v>1.1000000000000001</v>
      </c>
      <c r="AE858" s="3" t="str">
        <f t="shared" si="131"/>
        <v>1.10 R</v>
      </c>
      <c r="AF858" t="str">
        <f>SUBSTITUTE(SUBSTITUTE(P858,"±",""),"%"," %")</f>
        <v>5 %</v>
      </c>
      <c r="AG858" t="str">
        <f t="shared" si="129"/>
        <v>0.5 V</v>
      </c>
      <c r="AI858" t="str">
        <f>SUBSTITUTE(LEFT(Q858,FIND("W,",Q858)),"W"," W @ 70 C")</f>
        <v>0.25 W @ 70 C</v>
      </c>
      <c r="AJ858" t="str">
        <f>SUBSTITUTE((SUBSTITUTE(T858,"ppm/°C","")),"/ "," to ")</f>
        <v>-100 to +600</v>
      </c>
      <c r="AK858" t="str">
        <f>LEFT(V858,FIND(" ",V858)-1)</f>
        <v>1206</v>
      </c>
      <c r="AL858" t="str">
        <f>SUBSTITUTE(SUBSTITUTE(U858,"°C ~ "," to +"),"°C"," C")</f>
        <v>-55 to +155 C</v>
      </c>
      <c r="AM858" s="2" t="str">
        <f t="shared" si="133"/>
        <v>1R1</v>
      </c>
      <c r="AN858" t="str">
        <f>IF(AC858="1GN","Grade 1","Grade 0")</f>
        <v>Grade 0</v>
      </c>
      <c r="AO858" s="2" t="str">
        <f t="shared" si="134"/>
        <v>1R10</v>
      </c>
      <c r="AQ858" t="s">
        <v>5289</v>
      </c>
      <c r="AR858" t="str">
        <f t="shared" si="130"/>
        <v>ERJ8GEYJ1R1V</v>
      </c>
    </row>
    <row r="859" spans="1:44" x14ac:dyDescent="0.3">
      <c r="A859" t="s">
        <v>3107</v>
      </c>
      <c r="B859" t="s">
        <v>3095</v>
      </c>
      <c r="C859" t="s">
        <v>3108</v>
      </c>
      <c r="D859" t="s">
        <v>3109</v>
      </c>
      <c r="E859" t="s">
        <v>32</v>
      </c>
      <c r="F859" t="s">
        <v>32</v>
      </c>
      <c r="G859" t="s">
        <v>3110</v>
      </c>
      <c r="H859" s="1">
        <v>6434</v>
      </c>
      <c r="I859">
        <v>0.15</v>
      </c>
      <c r="J859">
        <v>0</v>
      </c>
      <c r="K859">
        <v>1</v>
      </c>
      <c r="L859" t="s">
        <v>34</v>
      </c>
      <c r="M859" t="s">
        <v>3099</v>
      </c>
      <c r="N859" t="s">
        <v>36</v>
      </c>
      <c r="O859" t="s">
        <v>55</v>
      </c>
      <c r="P859" t="s">
        <v>38</v>
      </c>
      <c r="Q859" t="s">
        <v>3100</v>
      </c>
      <c r="R859" t="s">
        <v>40</v>
      </c>
      <c r="S859" t="s">
        <v>634</v>
      </c>
      <c r="T859" t="s">
        <v>42</v>
      </c>
      <c r="U859" t="s">
        <v>1188</v>
      </c>
      <c r="V859" t="s">
        <v>3101</v>
      </c>
      <c r="W859">
        <v>1206</v>
      </c>
      <c r="X859" t="s">
        <v>636</v>
      </c>
      <c r="Y859" t="s">
        <v>3102</v>
      </c>
      <c r="Z859" t="s">
        <v>2407</v>
      </c>
      <c r="AA859">
        <v>2</v>
      </c>
      <c r="AB859" t="s">
        <v>41</v>
      </c>
      <c r="AC859" t="str">
        <f t="shared" si="135"/>
        <v>8GE</v>
      </c>
      <c r="AD859" s="3">
        <f t="shared" si="132"/>
        <v>1.2</v>
      </c>
      <c r="AE859" s="3" t="str">
        <f t="shared" si="131"/>
        <v>1.20 R</v>
      </c>
      <c r="AF859" t="str">
        <f>SUBSTITUTE(SUBSTITUTE(P859,"±",""),"%"," %")</f>
        <v>5 %</v>
      </c>
      <c r="AG859" t="str">
        <f t="shared" ref="AG859:AG922" si="136">ROUND(MIN(SQRT(AD859*VALUE(LEFT(AI859,FIND("W",AI859)-2))),AP859),1)&amp;" V"</f>
        <v>0.5 V</v>
      </c>
      <c r="AI859" t="str">
        <f>SUBSTITUTE(LEFT(Q859,FIND("W,",Q859)),"W"," W @ 70 C")</f>
        <v>0.25 W @ 70 C</v>
      </c>
      <c r="AJ859" t="str">
        <f>SUBSTITUTE((SUBSTITUTE(T859,"ppm/°C","")),"/ "," to ")</f>
        <v>-100 to +600</v>
      </c>
      <c r="AK859" t="str">
        <f>LEFT(V859,FIND(" ",V859)-1)</f>
        <v>1206</v>
      </c>
      <c r="AL859" t="str">
        <f>SUBSTITUTE(SUBSTITUTE(U859,"°C ~ "," to +"),"°C"," C")</f>
        <v>-55 to +155 C</v>
      </c>
      <c r="AM859" s="2" t="str">
        <f t="shared" si="133"/>
        <v>1R2</v>
      </c>
      <c r="AN859" t="str">
        <f>IF(AC859="1GN","Grade 1","Grade 0")</f>
        <v>Grade 0</v>
      </c>
      <c r="AO859" s="2" t="str">
        <f t="shared" si="134"/>
        <v>1R20</v>
      </c>
      <c r="AQ859" t="s">
        <v>5289</v>
      </c>
      <c r="AR859" t="str">
        <f t="shared" ref="AR859:AR922" si="137">SUBSTITUTE(D859,"-","")</f>
        <v>ERJ8GEYJ1R2V</v>
      </c>
    </row>
    <row r="860" spans="1:44" x14ac:dyDescent="0.3">
      <c r="A860" t="s">
        <v>3111</v>
      </c>
      <c r="B860" t="s">
        <v>3095</v>
      </c>
      <c r="C860" t="s">
        <v>3112</v>
      </c>
      <c r="D860" t="s">
        <v>3113</v>
      </c>
      <c r="E860" t="s">
        <v>32</v>
      </c>
      <c r="F860" t="s">
        <v>32</v>
      </c>
      <c r="G860" t="s">
        <v>3114</v>
      </c>
      <c r="H860" s="1">
        <v>54661</v>
      </c>
      <c r="I860">
        <v>0.15</v>
      </c>
      <c r="J860">
        <v>0</v>
      </c>
      <c r="K860">
        <v>1</v>
      </c>
      <c r="L860" t="s">
        <v>34</v>
      </c>
      <c r="M860" t="s">
        <v>3099</v>
      </c>
      <c r="N860" t="s">
        <v>36</v>
      </c>
      <c r="O860" t="s">
        <v>59</v>
      </c>
      <c r="P860" t="s">
        <v>38</v>
      </c>
      <c r="Q860" t="s">
        <v>3100</v>
      </c>
      <c r="R860" t="s">
        <v>40</v>
      </c>
      <c r="S860" t="s">
        <v>634</v>
      </c>
      <c r="T860" t="s">
        <v>42</v>
      </c>
      <c r="U860" t="s">
        <v>1188</v>
      </c>
      <c r="V860" t="s">
        <v>3101</v>
      </c>
      <c r="W860">
        <v>1206</v>
      </c>
      <c r="X860" t="s">
        <v>636</v>
      </c>
      <c r="Y860" t="s">
        <v>3102</v>
      </c>
      <c r="Z860" t="s">
        <v>2407</v>
      </c>
      <c r="AA860">
        <v>2</v>
      </c>
      <c r="AB860" t="s">
        <v>41</v>
      </c>
      <c r="AC860" t="str">
        <f t="shared" si="135"/>
        <v>8GE</v>
      </c>
      <c r="AD860" s="3">
        <f t="shared" si="132"/>
        <v>1.3</v>
      </c>
      <c r="AE860" s="3" t="str">
        <f t="shared" si="131"/>
        <v>1.30 R</v>
      </c>
      <c r="AF860" t="str">
        <f>SUBSTITUTE(SUBSTITUTE(P860,"±",""),"%"," %")</f>
        <v>5 %</v>
      </c>
      <c r="AG860" t="str">
        <f t="shared" si="136"/>
        <v>0.6 V</v>
      </c>
      <c r="AI860" t="str">
        <f>SUBSTITUTE(LEFT(Q860,FIND("W,",Q860)),"W"," W @ 70 C")</f>
        <v>0.25 W @ 70 C</v>
      </c>
      <c r="AJ860" t="str">
        <f>SUBSTITUTE((SUBSTITUTE(T860,"ppm/°C","")),"/ "," to ")</f>
        <v>-100 to +600</v>
      </c>
      <c r="AK860" t="str">
        <f>LEFT(V860,FIND(" ",V860)-1)</f>
        <v>1206</v>
      </c>
      <c r="AL860" t="str">
        <f>SUBSTITUTE(SUBSTITUTE(U860,"°C ~ "," to +"),"°C"," C")</f>
        <v>-55 to +155 C</v>
      </c>
      <c r="AM860" s="2" t="str">
        <f t="shared" si="133"/>
        <v>1R3</v>
      </c>
      <c r="AN860" t="str">
        <f>IF(AC860="1GN","Grade 1","Grade 0")</f>
        <v>Grade 0</v>
      </c>
      <c r="AO860" s="2" t="str">
        <f t="shared" si="134"/>
        <v>1R30</v>
      </c>
      <c r="AQ860" t="s">
        <v>5289</v>
      </c>
      <c r="AR860" t="str">
        <f t="shared" si="137"/>
        <v>ERJ8GEYJ1R3V</v>
      </c>
    </row>
    <row r="861" spans="1:44" x14ac:dyDescent="0.3">
      <c r="A861" t="s">
        <v>3115</v>
      </c>
      <c r="B861" t="s">
        <v>3095</v>
      </c>
      <c r="C861" t="s">
        <v>3116</v>
      </c>
      <c r="D861" t="s">
        <v>3117</v>
      </c>
      <c r="E861" t="s">
        <v>32</v>
      </c>
      <c r="F861" t="s">
        <v>32</v>
      </c>
      <c r="G861" t="s">
        <v>3118</v>
      </c>
      <c r="H861" s="1">
        <v>32005</v>
      </c>
      <c r="I861">
        <v>0.15</v>
      </c>
      <c r="J861">
        <v>0</v>
      </c>
      <c r="K861">
        <v>1</v>
      </c>
      <c r="L861" t="s">
        <v>34</v>
      </c>
      <c r="M861" t="s">
        <v>3099</v>
      </c>
      <c r="N861" t="s">
        <v>36</v>
      </c>
      <c r="O861" t="s">
        <v>63</v>
      </c>
      <c r="P861" t="s">
        <v>38</v>
      </c>
      <c r="Q861" t="s">
        <v>3100</v>
      </c>
      <c r="R861" t="s">
        <v>40</v>
      </c>
      <c r="S861" t="s">
        <v>634</v>
      </c>
      <c r="T861" t="s">
        <v>42</v>
      </c>
      <c r="U861" t="s">
        <v>1188</v>
      </c>
      <c r="V861" t="s">
        <v>3101</v>
      </c>
      <c r="W861">
        <v>1206</v>
      </c>
      <c r="X861" t="s">
        <v>636</v>
      </c>
      <c r="Y861" t="s">
        <v>3102</v>
      </c>
      <c r="Z861" t="s">
        <v>2407</v>
      </c>
      <c r="AA861">
        <v>2</v>
      </c>
      <c r="AB861" t="s">
        <v>41</v>
      </c>
      <c r="AC861" t="str">
        <f t="shared" si="135"/>
        <v>8GE</v>
      </c>
      <c r="AD861" s="3">
        <f t="shared" si="132"/>
        <v>1.5</v>
      </c>
      <c r="AE861" s="3" t="str">
        <f t="shared" si="131"/>
        <v>1.50 R</v>
      </c>
      <c r="AF861" t="str">
        <f>SUBSTITUTE(SUBSTITUTE(P861,"±",""),"%"," %")</f>
        <v>5 %</v>
      </c>
      <c r="AG861" t="str">
        <f t="shared" si="136"/>
        <v>0.6 V</v>
      </c>
      <c r="AI861" t="str">
        <f>SUBSTITUTE(LEFT(Q861,FIND("W,",Q861)),"W"," W @ 70 C")</f>
        <v>0.25 W @ 70 C</v>
      </c>
      <c r="AJ861" t="str">
        <f>SUBSTITUTE((SUBSTITUTE(T861,"ppm/°C","")),"/ "," to ")</f>
        <v>-100 to +600</v>
      </c>
      <c r="AK861" t="str">
        <f>LEFT(V861,FIND(" ",V861)-1)</f>
        <v>1206</v>
      </c>
      <c r="AL861" t="str">
        <f>SUBSTITUTE(SUBSTITUTE(U861,"°C ~ "," to +"),"°C"," C")</f>
        <v>-55 to +155 C</v>
      </c>
      <c r="AM861" s="2" t="str">
        <f t="shared" si="133"/>
        <v>1R5</v>
      </c>
      <c r="AN861" t="str">
        <f>IF(AC861="1GN","Grade 1","Grade 0")</f>
        <v>Grade 0</v>
      </c>
      <c r="AO861" s="2" t="str">
        <f t="shared" si="134"/>
        <v>1R50</v>
      </c>
      <c r="AQ861" t="s">
        <v>5289</v>
      </c>
      <c r="AR861" t="str">
        <f t="shared" si="137"/>
        <v>ERJ8GEYJ1R5V</v>
      </c>
    </row>
    <row r="862" spans="1:44" x14ac:dyDescent="0.3">
      <c r="A862" t="s">
        <v>3119</v>
      </c>
      <c r="B862" t="s">
        <v>3095</v>
      </c>
      <c r="C862" t="s">
        <v>3120</v>
      </c>
      <c r="D862" t="s">
        <v>3121</v>
      </c>
      <c r="E862" t="s">
        <v>32</v>
      </c>
      <c r="F862" t="s">
        <v>32</v>
      </c>
      <c r="G862" t="s">
        <v>3122</v>
      </c>
      <c r="H862" s="1">
        <v>25363</v>
      </c>
      <c r="I862">
        <v>0.15</v>
      </c>
      <c r="J862">
        <v>0</v>
      </c>
      <c r="K862">
        <v>1</v>
      </c>
      <c r="L862" t="s">
        <v>34</v>
      </c>
      <c r="M862" t="s">
        <v>3099</v>
      </c>
      <c r="N862" t="s">
        <v>36</v>
      </c>
      <c r="O862" t="s">
        <v>68</v>
      </c>
      <c r="P862" t="s">
        <v>38</v>
      </c>
      <c r="Q862" t="s">
        <v>3100</v>
      </c>
      <c r="R862" t="s">
        <v>40</v>
      </c>
      <c r="S862" t="s">
        <v>634</v>
      </c>
      <c r="T862" t="s">
        <v>42</v>
      </c>
      <c r="U862" t="s">
        <v>1188</v>
      </c>
      <c r="V862" t="s">
        <v>3101</v>
      </c>
      <c r="W862">
        <v>1206</v>
      </c>
      <c r="X862" t="s">
        <v>636</v>
      </c>
      <c r="Y862" t="s">
        <v>3102</v>
      </c>
      <c r="Z862" t="s">
        <v>2407</v>
      </c>
      <c r="AA862">
        <v>2</v>
      </c>
      <c r="AB862" t="s">
        <v>41</v>
      </c>
      <c r="AC862" t="str">
        <f t="shared" si="135"/>
        <v>8GE</v>
      </c>
      <c r="AD862" s="3">
        <f t="shared" si="132"/>
        <v>1.6</v>
      </c>
      <c r="AE862" s="3" t="str">
        <f t="shared" si="131"/>
        <v>1.60 R</v>
      </c>
      <c r="AF862" t="str">
        <f>SUBSTITUTE(SUBSTITUTE(P862,"±",""),"%"," %")</f>
        <v>5 %</v>
      </c>
      <c r="AG862" t="str">
        <f t="shared" si="136"/>
        <v>0.6 V</v>
      </c>
      <c r="AI862" t="str">
        <f>SUBSTITUTE(LEFT(Q862,FIND("W,",Q862)),"W"," W @ 70 C")</f>
        <v>0.25 W @ 70 C</v>
      </c>
      <c r="AJ862" t="str">
        <f>SUBSTITUTE((SUBSTITUTE(T862,"ppm/°C","")),"/ "," to ")</f>
        <v>-100 to +600</v>
      </c>
      <c r="AK862" t="str">
        <f>LEFT(V862,FIND(" ",V862)-1)</f>
        <v>1206</v>
      </c>
      <c r="AL862" t="str">
        <f>SUBSTITUTE(SUBSTITUTE(U862,"°C ~ "," to +"),"°C"," C")</f>
        <v>-55 to +155 C</v>
      </c>
      <c r="AM862" s="2" t="str">
        <f t="shared" si="133"/>
        <v>1R6</v>
      </c>
      <c r="AN862" t="str">
        <f>IF(AC862="1GN","Grade 1","Grade 0")</f>
        <v>Grade 0</v>
      </c>
      <c r="AO862" s="2" t="str">
        <f t="shared" si="134"/>
        <v>1R60</v>
      </c>
      <c r="AQ862" t="s">
        <v>5289</v>
      </c>
      <c r="AR862" t="str">
        <f t="shared" si="137"/>
        <v>ERJ8GEYJ1R6V</v>
      </c>
    </row>
    <row r="863" spans="1:44" x14ac:dyDescent="0.3">
      <c r="A863" t="s">
        <v>3123</v>
      </c>
      <c r="B863" t="s">
        <v>3095</v>
      </c>
      <c r="C863" t="s">
        <v>3124</v>
      </c>
      <c r="D863" t="s">
        <v>3125</v>
      </c>
      <c r="E863" t="s">
        <v>32</v>
      </c>
      <c r="F863" t="s">
        <v>32</v>
      </c>
      <c r="G863" t="s">
        <v>3126</v>
      </c>
      <c r="H863">
        <v>911</v>
      </c>
      <c r="I863">
        <v>0.15</v>
      </c>
      <c r="J863">
        <v>0</v>
      </c>
      <c r="K863">
        <v>1</v>
      </c>
      <c r="L863" t="s">
        <v>34</v>
      </c>
      <c r="M863" t="s">
        <v>3099</v>
      </c>
      <c r="N863" t="s">
        <v>36</v>
      </c>
      <c r="O863" t="s">
        <v>72</v>
      </c>
      <c r="P863" t="s">
        <v>38</v>
      </c>
      <c r="Q863" t="s">
        <v>3100</v>
      </c>
      <c r="R863" t="s">
        <v>40</v>
      </c>
      <c r="S863" t="s">
        <v>634</v>
      </c>
      <c r="T863" t="s">
        <v>42</v>
      </c>
      <c r="U863" t="s">
        <v>1188</v>
      </c>
      <c r="V863" t="s">
        <v>3101</v>
      </c>
      <c r="W863">
        <v>1206</v>
      </c>
      <c r="X863" t="s">
        <v>636</v>
      </c>
      <c r="Y863" t="s">
        <v>3102</v>
      </c>
      <c r="Z863" t="s">
        <v>2407</v>
      </c>
      <c r="AA863">
        <v>2</v>
      </c>
      <c r="AB863" t="s">
        <v>41</v>
      </c>
      <c r="AC863" t="str">
        <f t="shared" si="135"/>
        <v>8GE</v>
      </c>
      <c r="AD863" s="3">
        <f t="shared" si="132"/>
        <v>1.8</v>
      </c>
      <c r="AE863" s="3" t="str">
        <f t="shared" si="131"/>
        <v>1.80 R</v>
      </c>
      <c r="AF863" t="str">
        <f>SUBSTITUTE(SUBSTITUTE(P863,"±",""),"%"," %")</f>
        <v>5 %</v>
      </c>
      <c r="AG863" t="str">
        <f t="shared" si="136"/>
        <v>0.7 V</v>
      </c>
      <c r="AI863" t="str">
        <f>SUBSTITUTE(LEFT(Q863,FIND("W,",Q863)),"W"," W @ 70 C")</f>
        <v>0.25 W @ 70 C</v>
      </c>
      <c r="AJ863" t="str">
        <f>SUBSTITUTE((SUBSTITUTE(T863,"ppm/°C","")),"/ "," to ")</f>
        <v>-100 to +600</v>
      </c>
      <c r="AK863" t="str">
        <f>LEFT(V863,FIND(" ",V863)-1)</f>
        <v>1206</v>
      </c>
      <c r="AL863" t="str">
        <f>SUBSTITUTE(SUBSTITUTE(U863,"°C ~ "," to +"),"°C"," C")</f>
        <v>-55 to +155 C</v>
      </c>
      <c r="AM863" s="2" t="str">
        <f t="shared" si="133"/>
        <v>1R8</v>
      </c>
      <c r="AN863" t="str">
        <f>IF(AC863="1GN","Grade 1","Grade 0")</f>
        <v>Grade 0</v>
      </c>
      <c r="AO863" s="2" t="str">
        <f t="shared" si="134"/>
        <v>1R80</v>
      </c>
      <c r="AQ863" t="s">
        <v>5289</v>
      </c>
      <c r="AR863" t="str">
        <f t="shared" si="137"/>
        <v>ERJ8GEYJ1R8V</v>
      </c>
    </row>
    <row r="864" spans="1:44" x14ac:dyDescent="0.3">
      <c r="A864" t="s">
        <v>3127</v>
      </c>
      <c r="B864" t="s">
        <v>3095</v>
      </c>
      <c r="C864" t="s">
        <v>3128</v>
      </c>
      <c r="D864" t="s">
        <v>3129</v>
      </c>
      <c r="E864" t="s">
        <v>32</v>
      </c>
      <c r="F864" t="s">
        <v>32</v>
      </c>
      <c r="G864" t="s">
        <v>3130</v>
      </c>
      <c r="H864">
        <v>0</v>
      </c>
      <c r="I864">
        <v>0.15</v>
      </c>
      <c r="J864">
        <v>0</v>
      </c>
      <c r="K864">
        <v>1</v>
      </c>
      <c r="L864" t="s">
        <v>34</v>
      </c>
      <c r="M864" t="s">
        <v>3099</v>
      </c>
      <c r="N864" t="s">
        <v>36</v>
      </c>
      <c r="O864" t="s">
        <v>76</v>
      </c>
      <c r="P864" t="s">
        <v>38</v>
      </c>
      <c r="Q864" t="s">
        <v>3100</v>
      </c>
      <c r="R864" t="s">
        <v>40</v>
      </c>
      <c r="S864" t="s">
        <v>634</v>
      </c>
      <c r="T864" t="s">
        <v>42</v>
      </c>
      <c r="U864" t="s">
        <v>1188</v>
      </c>
      <c r="V864" t="s">
        <v>3101</v>
      </c>
      <c r="W864">
        <v>1206</v>
      </c>
      <c r="X864" t="s">
        <v>636</v>
      </c>
      <c r="Y864" t="s">
        <v>3102</v>
      </c>
      <c r="Z864" t="s">
        <v>2407</v>
      </c>
      <c r="AA864">
        <v>2</v>
      </c>
      <c r="AB864" t="s">
        <v>41</v>
      </c>
      <c r="AC864" t="str">
        <f t="shared" si="135"/>
        <v>8GE</v>
      </c>
      <c r="AD864" s="3">
        <f t="shared" si="132"/>
        <v>2</v>
      </c>
      <c r="AE864" s="3" t="str">
        <f t="shared" si="131"/>
        <v>2.00 R</v>
      </c>
      <c r="AF864" t="str">
        <f>SUBSTITUTE(SUBSTITUTE(P864,"±",""),"%"," %")</f>
        <v>5 %</v>
      </c>
      <c r="AG864" t="str">
        <f t="shared" si="136"/>
        <v>0.7 V</v>
      </c>
      <c r="AI864" t="str">
        <f>SUBSTITUTE(LEFT(Q864,FIND("W,",Q864)),"W"," W @ 70 C")</f>
        <v>0.25 W @ 70 C</v>
      </c>
      <c r="AJ864" t="str">
        <f>SUBSTITUTE((SUBSTITUTE(T864,"ppm/°C","")),"/ "," to ")</f>
        <v>-100 to +600</v>
      </c>
      <c r="AK864" t="str">
        <f>LEFT(V864,FIND(" ",V864)-1)</f>
        <v>1206</v>
      </c>
      <c r="AL864" t="str">
        <f>SUBSTITUTE(SUBSTITUTE(U864,"°C ~ "," to +"),"°C"," C")</f>
        <v>-55 to +155 C</v>
      </c>
      <c r="AM864" s="2" t="str">
        <f t="shared" si="133"/>
        <v>2R0</v>
      </c>
      <c r="AN864" t="str">
        <f>IF(AC864="1GN","Grade 1","Grade 0")</f>
        <v>Grade 0</v>
      </c>
      <c r="AO864" s="2" t="str">
        <f t="shared" si="134"/>
        <v>2R00</v>
      </c>
      <c r="AQ864" t="s">
        <v>5289</v>
      </c>
      <c r="AR864" t="str">
        <f t="shared" si="137"/>
        <v>ERJ8GEYJ2R0V</v>
      </c>
    </row>
    <row r="865" spans="1:44" x14ac:dyDescent="0.3">
      <c r="A865" t="s">
        <v>3131</v>
      </c>
      <c r="B865" t="s">
        <v>3095</v>
      </c>
      <c r="C865" t="s">
        <v>3132</v>
      </c>
      <c r="D865" t="s">
        <v>3133</v>
      </c>
      <c r="E865" t="s">
        <v>32</v>
      </c>
      <c r="F865" t="s">
        <v>32</v>
      </c>
      <c r="G865" t="s">
        <v>3134</v>
      </c>
      <c r="H865">
        <v>41</v>
      </c>
      <c r="I865">
        <v>0.15</v>
      </c>
      <c r="J865">
        <v>0</v>
      </c>
      <c r="K865">
        <v>1</v>
      </c>
      <c r="L865" t="s">
        <v>34</v>
      </c>
      <c r="M865" t="s">
        <v>3099</v>
      </c>
      <c r="N865" t="s">
        <v>36</v>
      </c>
      <c r="O865" t="s">
        <v>80</v>
      </c>
      <c r="P865" t="s">
        <v>38</v>
      </c>
      <c r="Q865" t="s">
        <v>3100</v>
      </c>
      <c r="R865" t="s">
        <v>40</v>
      </c>
      <c r="S865" t="s">
        <v>634</v>
      </c>
      <c r="T865" t="s">
        <v>42</v>
      </c>
      <c r="U865" t="s">
        <v>1188</v>
      </c>
      <c r="V865" t="s">
        <v>3101</v>
      </c>
      <c r="W865">
        <v>1206</v>
      </c>
      <c r="X865" t="s">
        <v>636</v>
      </c>
      <c r="Y865" t="s">
        <v>3102</v>
      </c>
      <c r="Z865" t="s">
        <v>2407</v>
      </c>
      <c r="AA865">
        <v>2</v>
      </c>
      <c r="AB865" t="s">
        <v>41</v>
      </c>
      <c r="AC865" t="str">
        <f t="shared" si="135"/>
        <v>8GE</v>
      </c>
      <c r="AD865" s="3">
        <f t="shared" si="132"/>
        <v>2.2000000000000002</v>
      </c>
      <c r="AE865" s="3" t="str">
        <f t="shared" si="131"/>
        <v>2.20 R</v>
      </c>
      <c r="AF865" t="str">
        <f>SUBSTITUTE(SUBSTITUTE(P865,"±",""),"%"," %")</f>
        <v>5 %</v>
      </c>
      <c r="AG865" t="str">
        <f t="shared" si="136"/>
        <v>0.7 V</v>
      </c>
      <c r="AI865" t="str">
        <f>SUBSTITUTE(LEFT(Q865,FIND("W,",Q865)),"W"," W @ 70 C")</f>
        <v>0.25 W @ 70 C</v>
      </c>
      <c r="AJ865" t="str">
        <f>SUBSTITUTE((SUBSTITUTE(T865,"ppm/°C","")),"/ "," to ")</f>
        <v>-100 to +600</v>
      </c>
      <c r="AK865" t="str">
        <f>LEFT(V865,FIND(" ",V865)-1)</f>
        <v>1206</v>
      </c>
      <c r="AL865" t="str">
        <f>SUBSTITUTE(SUBSTITUTE(U865,"°C ~ "," to +"),"°C"," C")</f>
        <v>-55 to +155 C</v>
      </c>
      <c r="AM865" s="2" t="str">
        <f t="shared" si="133"/>
        <v>2R2</v>
      </c>
      <c r="AN865" t="str">
        <f>IF(AC865="1GN","Grade 1","Grade 0")</f>
        <v>Grade 0</v>
      </c>
      <c r="AO865" s="2" t="str">
        <f t="shared" si="134"/>
        <v>2R20</v>
      </c>
      <c r="AQ865" t="s">
        <v>5289</v>
      </c>
      <c r="AR865" t="str">
        <f t="shared" si="137"/>
        <v>ERJ8GEYJ2R2V</v>
      </c>
    </row>
    <row r="866" spans="1:44" x14ac:dyDescent="0.3">
      <c r="A866" t="s">
        <v>3135</v>
      </c>
      <c r="B866" t="s">
        <v>3095</v>
      </c>
      <c r="C866" t="s">
        <v>3136</v>
      </c>
      <c r="D866" t="s">
        <v>3137</v>
      </c>
      <c r="E866" t="s">
        <v>32</v>
      </c>
      <c r="F866" t="s">
        <v>32</v>
      </c>
      <c r="G866" t="s">
        <v>3138</v>
      </c>
      <c r="H866" s="1">
        <v>75187</v>
      </c>
      <c r="I866">
        <v>0.15</v>
      </c>
      <c r="J866">
        <v>0</v>
      </c>
      <c r="K866">
        <v>1</v>
      </c>
      <c r="L866" t="s">
        <v>34</v>
      </c>
      <c r="M866" t="s">
        <v>3099</v>
      </c>
      <c r="N866" t="s">
        <v>36</v>
      </c>
      <c r="O866" t="s">
        <v>84</v>
      </c>
      <c r="P866" t="s">
        <v>38</v>
      </c>
      <c r="Q866" t="s">
        <v>3100</v>
      </c>
      <c r="R866" t="s">
        <v>40</v>
      </c>
      <c r="S866" t="s">
        <v>634</v>
      </c>
      <c r="T866" t="s">
        <v>42</v>
      </c>
      <c r="U866" t="s">
        <v>1188</v>
      </c>
      <c r="V866" t="s">
        <v>3101</v>
      </c>
      <c r="W866">
        <v>1206</v>
      </c>
      <c r="X866" t="s">
        <v>636</v>
      </c>
      <c r="Y866" t="s">
        <v>3102</v>
      </c>
      <c r="Z866" t="s">
        <v>2407</v>
      </c>
      <c r="AA866">
        <v>2</v>
      </c>
      <c r="AB866" t="s">
        <v>41</v>
      </c>
      <c r="AC866" t="str">
        <f t="shared" si="135"/>
        <v>8GE</v>
      </c>
      <c r="AD866" s="3">
        <f t="shared" si="132"/>
        <v>2.4</v>
      </c>
      <c r="AE866" s="3" t="str">
        <f t="shared" si="131"/>
        <v>2.40 R</v>
      </c>
      <c r="AF866" t="str">
        <f>SUBSTITUTE(SUBSTITUTE(P866,"±",""),"%"," %")</f>
        <v>5 %</v>
      </c>
      <c r="AG866" t="str">
        <f t="shared" si="136"/>
        <v>0.8 V</v>
      </c>
      <c r="AI866" t="str">
        <f>SUBSTITUTE(LEFT(Q866,FIND("W,",Q866)),"W"," W @ 70 C")</f>
        <v>0.25 W @ 70 C</v>
      </c>
      <c r="AJ866" t="str">
        <f>SUBSTITUTE((SUBSTITUTE(T866,"ppm/°C","")),"/ "," to ")</f>
        <v>-100 to +600</v>
      </c>
      <c r="AK866" t="str">
        <f>LEFT(V866,FIND(" ",V866)-1)</f>
        <v>1206</v>
      </c>
      <c r="AL866" t="str">
        <f>SUBSTITUTE(SUBSTITUTE(U866,"°C ~ "," to +"),"°C"," C")</f>
        <v>-55 to +155 C</v>
      </c>
      <c r="AM866" s="2" t="str">
        <f t="shared" si="133"/>
        <v>2R4</v>
      </c>
      <c r="AN866" t="str">
        <f>IF(AC866="1GN","Grade 1","Grade 0")</f>
        <v>Grade 0</v>
      </c>
      <c r="AO866" s="2" t="str">
        <f t="shared" si="134"/>
        <v>2R40</v>
      </c>
      <c r="AQ866" t="s">
        <v>5289</v>
      </c>
      <c r="AR866" t="str">
        <f t="shared" si="137"/>
        <v>ERJ8GEYJ2R4V</v>
      </c>
    </row>
    <row r="867" spans="1:44" x14ac:dyDescent="0.3">
      <c r="A867" t="s">
        <v>3139</v>
      </c>
      <c r="B867" t="s">
        <v>3095</v>
      </c>
      <c r="C867" t="s">
        <v>3140</v>
      </c>
      <c r="D867" t="s">
        <v>3141</v>
      </c>
      <c r="E867" t="s">
        <v>32</v>
      </c>
      <c r="F867" t="s">
        <v>32</v>
      </c>
      <c r="G867" t="s">
        <v>3142</v>
      </c>
      <c r="H867" s="1">
        <v>18681</v>
      </c>
      <c r="I867">
        <v>0.15</v>
      </c>
      <c r="J867">
        <v>0</v>
      </c>
      <c r="K867">
        <v>1</v>
      </c>
      <c r="L867" t="s">
        <v>34</v>
      </c>
      <c r="M867" t="s">
        <v>3099</v>
      </c>
      <c r="N867" t="s">
        <v>36</v>
      </c>
      <c r="O867" t="s">
        <v>88</v>
      </c>
      <c r="P867" t="s">
        <v>38</v>
      </c>
      <c r="Q867" t="s">
        <v>3100</v>
      </c>
      <c r="R867" t="s">
        <v>40</v>
      </c>
      <c r="S867" t="s">
        <v>634</v>
      </c>
      <c r="T867" t="s">
        <v>42</v>
      </c>
      <c r="U867" t="s">
        <v>1188</v>
      </c>
      <c r="V867" t="s">
        <v>3101</v>
      </c>
      <c r="W867">
        <v>1206</v>
      </c>
      <c r="X867" t="s">
        <v>636</v>
      </c>
      <c r="Y867" t="s">
        <v>3102</v>
      </c>
      <c r="Z867" t="s">
        <v>2407</v>
      </c>
      <c r="AA867">
        <v>2</v>
      </c>
      <c r="AB867" t="s">
        <v>41</v>
      </c>
      <c r="AC867" t="str">
        <f t="shared" si="135"/>
        <v>8GE</v>
      </c>
      <c r="AD867" s="3">
        <f t="shared" si="132"/>
        <v>2.7</v>
      </c>
      <c r="AE867" s="3" t="str">
        <f t="shared" si="131"/>
        <v>2.70 R</v>
      </c>
      <c r="AF867" t="str">
        <f>SUBSTITUTE(SUBSTITUTE(P867,"±",""),"%"," %")</f>
        <v>5 %</v>
      </c>
      <c r="AG867" t="str">
        <f t="shared" si="136"/>
        <v>0.8 V</v>
      </c>
      <c r="AI867" t="str">
        <f>SUBSTITUTE(LEFT(Q867,FIND("W,",Q867)),"W"," W @ 70 C")</f>
        <v>0.25 W @ 70 C</v>
      </c>
      <c r="AJ867" t="str">
        <f>SUBSTITUTE((SUBSTITUTE(T867,"ppm/°C","")),"/ "," to ")</f>
        <v>-100 to +600</v>
      </c>
      <c r="AK867" t="str">
        <f>LEFT(V867,FIND(" ",V867)-1)</f>
        <v>1206</v>
      </c>
      <c r="AL867" t="str">
        <f>SUBSTITUTE(SUBSTITUTE(U867,"°C ~ "," to +"),"°C"," C")</f>
        <v>-55 to +155 C</v>
      </c>
      <c r="AM867" s="2" t="str">
        <f t="shared" si="133"/>
        <v>2R7</v>
      </c>
      <c r="AN867" t="str">
        <f>IF(AC867="1GN","Grade 1","Grade 0")</f>
        <v>Grade 0</v>
      </c>
      <c r="AO867" s="2" t="str">
        <f t="shared" si="134"/>
        <v>2R70</v>
      </c>
      <c r="AQ867" t="s">
        <v>5289</v>
      </c>
      <c r="AR867" t="str">
        <f t="shared" si="137"/>
        <v>ERJ8GEYJ2R7V</v>
      </c>
    </row>
    <row r="868" spans="1:44" x14ac:dyDescent="0.3">
      <c r="A868" t="s">
        <v>3143</v>
      </c>
      <c r="B868" t="s">
        <v>3095</v>
      </c>
      <c r="C868" t="s">
        <v>3144</v>
      </c>
      <c r="D868" t="s">
        <v>3145</v>
      </c>
      <c r="E868" t="s">
        <v>32</v>
      </c>
      <c r="F868" t="s">
        <v>32</v>
      </c>
      <c r="G868" t="s">
        <v>3146</v>
      </c>
      <c r="H868" s="1">
        <v>70727</v>
      </c>
      <c r="I868">
        <v>0.15</v>
      </c>
      <c r="J868">
        <v>0</v>
      </c>
      <c r="K868">
        <v>1</v>
      </c>
      <c r="L868" t="s">
        <v>34</v>
      </c>
      <c r="M868" t="s">
        <v>3099</v>
      </c>
      <c r="N868" t="s">
        <v>36</v>
      </c>
      <c r="O868" t="s">
        <v>92</v>
      </c>
      <c r="P868" t="s">
        <v>38</v>
      </c>
      <c r="Q868" t="s">
        <v>3100</v>
      </c>
      <c r="R868" t="s">
        <v>40</v>
      </c>
      <c r="S868" t="s">
        <v>634</v>
      </c>
      <c r="T868" t="s">
        <v>42</v>
      </c>
      <c r="U868" t="s">
        <v>1188</v>
      </c>
      <c r="V868" t="s">
        <v>3101</v>
      </c>
      <c r="W868">
        <v>1206</v>
      </c>
      <c r="X868" t="s">
        <v>636</v>
      </c>
      <c r="Y868" t="s">
        <v>3102</v>
      </c>
      <c r="Z868" t="s">
        <v>2407</v>
      </c>
      <c r="AA868">
        <v>2</v>
      </c>
      <c r="AB868" t="s">
        <v>41</v>
      </c>
      <c r="AC868" t="str">
        <f t="shared" si="135"/>
        <v>8GE</v>
      </c>
      <c r="AD868" s="3">
        <f t="shared" si="132"/>
        <v>3</v>
      </c>
      <c r="AE868" s="3" t="str">
        <f t="shared" si="131"/>
        <v>3.00 R</v>
      </c>
      <c r="AF868" t="str">
        <f>SUBSTITUTE(SUBSTITUTE(P868,"±",""),"%"," %")</f>
        <v>5 %</v>
      </c>
      <c r="AG868" t="str">
        <f t="shared" si="136"/>
        <v>0.9 V</v>
      </c>
      <c r="AI868" t="str">
        <f>SUBSTITUTE(LEFT(Q868,FIND("W,",Q868)),"W"," W @ 70 C")</f>
        <v>0.25 W @ 70 C</v>
      </c>
      <c r="AJ868" t="str">
        <f>SUBSTITUTE((SUBSTITUTE(T868,"ppm/°C","")),"/ "," to ")</f>
        <v>-100 to +600</v>
      </c>
      <c r="AK868" t="str">
        <f>LEFT(V868,FIND(" ",V868)-1)</f>
        <v>1206</v>
      </c>
      <c r="AL868" t="str">
        <f>SUBSTITUTE(SUBSTITUTE(U868,"°C ~ "," to +"),"°C"," C")</f>
        <v>-55 to +155 C</v>
      </c>
      <c r="AM868" s="2" t="str">
        <f t="shared" si="133"/>
        <v>3R0</v>
      </c>
      <c r="AN868" t="str">
        <f>IF(AC868="1GN","Grade 1","Grade 0")</f>
        <v>Grade 0</v>
      </c>
      <c r="AO868" s="2" t="str">
        <f t="shared" si="134"/>
        <v>3R00</v>
      </c>
      <c r="AQ868" t="s">
        <v>5289</v>
      </c>
      <c r="AR868" t="str">
        <f t="shared" si="137"/>
        <v>ERJ8GEYJ3R0V</v>
      </c>
    </row>
    <row r="869" spans="1:44" x14ac:dyDescent="0.3">
      <c r="A869" t="s">
        <v>3147</v>
      </c>
      <c r="B869" t="s">
        <v>3095</v>
      </c>
      <c r="C869" t="s">
        <v>3148</v>
      </c>
      <c r="D869" t="s">
        <v>3149</v>
      </c>
      <c r="E869" t="s">
        <v>32</v>
      </c>
      <c r="F869" t="s">
        <v>32</v>
      </c>
      <c r="G869" t="s">
        <v>3150</v>
      </c>
      <c r="H869" s="1">
        <v>77164</v>
      </c>
      <c r="I869">
        <v>0.15</v>
      </c>
      <c r="J869">
        <v>0</v>
      </c>
      <c r="K869">
        <v>1</v>
      </c>
      <c r="L869" t="s">
        <v>34</v>
      </c>
      <c r="M869" t="s">
        <v>3099</v>
      </c>
      <c r="N869" t="s">
        <v>36</v>
      </c>
      <c r="O869" t="s">
        <v>96</v>
      </c>
      <c r="P869" t="s">
        <v>38</v>
      </c>
      <c r="Q869" t="s">
        <v>3100</v>
      </c>
      <c r="R869" t="s">
        <v>40</v>
      </c>
      <c r="S869" t="s">
        <v>634</v>
      </c>
      <c r="T869" t="s">
        <v>42</v>
      </c>
      <c r="U869" t="s">
        <v>1188</v>
      </c>
      <c r="V869" t="s">
        <v>3101</v>
      </c>
      <c r="W869">
        <v>1206</v>
      </c>
      <c r="X869" t="s">
        <v>636</v>
      </c>
      <c r="Y869" t="s">
        <v>3102</v>
      </c>
      <c r="Z869" t="s">
        <v>2407</v>
      </c>
      <c r="AA869">
        <v>2</v>
      </c>
      <c r="AB869" t="s">
        <v>41</v>
      </c>
      <c r="AC869" t="str">
        <f t="shared" si="135"/>
        <v>8GE</v>
      </c>
      <c r="AD869" s="3">
        <f t="shared" si="132"/>
        <v>3.3</v>
      </c>
      <c r="AE869" s="3" t="str">
        <f t="shared" si="131"/>
        <v>3.30 R</v>
      </c>
      <c r="AF869" t="str">
        <f>SUBSTITUTE(SUBSTITUTE(P869,"±",""),"%"," %")</f>
        <v>5 %</v>
      </c>
      <c r="AG869" t="str">
        <f t="shared" si="136"/>
        <v>0.9 V</v>
      </c>
      <c r="AI869" t="str">
        <f>SUBSTITUTE(LEFT(Q869,FIND("W,",Q869)),"W"," W @ 70 C")</f>
        <v>0.25 W @ 70 C</v>
      </c>
      <c r="AJ869" t="str">
        <f>SUBSTITUTE((SUBSTITUTE(T869,"ppm/°C","")),"/ "," to ")</f>
        <v>-100 to +600</v>
      </c>
      <c r="AK869" t="str">
        <f>LEFT(V869,FIND(" ",V869)-1)</f>
        <v>1206</v>
      </c>
      <c r="AL869" t="str">
        <f>SUBSTITUTE(SUBSTITUTE(U869,"°C ~ "," to +"),"°C"," C")</f>
        <v>-55 to +155 C</v>
      </c>
      <c r="AM869" s="2" t="str">
        <f t="shared" si="133"/>
        <v>3R3</v>
      </c>
      <c r="AN869" t="str">
        <f>IF(AC869="1GN","Grade 1","Grade 0")</f>
        <v>Grade 0</v>
      </c>
      <c r="AO869" s="2" t="str">
        <f t="shared" si="134"/>
        <v>3R30</v>
      </c>
      <c r="AQ869" t="s">
        <v>5289</v>
      </c>
      <c r="AR869" t="str">
        <f t="shared" si="137"/>
        <v>ERJ8GEYJ3R3V</v>
      </c>
    </row>
    <row r="870" spans="1:44" x14ac:dyDescent="0.3">
      <c r="A870" t="s">
        <v>3151</v>
      </c>
      <c r="B870" t="s">
        <v>3095</v>
      </c>
      <c r="C870" t="s">
        <v>3152</v>
      </c>
      <c r="D870" t="s">
        <v>3153</v>
      </c>
      <c r="E870" t="s">
        <v>32</v>
      </c>
      <c r="F870" t="s">
        <v>32</v>
      </c>
      <c r="G870" t="s">
        <v>3154</v>
      </c>
      <c r="H870" s="1">
        <v>10495</v>
      </c>
      <c r="I870">
        <v>0.15</v>
      </c>
      <c r="J870">
        <v>0</v>
      </c>
      <c r="K870">
        <v>1</v>
      </c>
      <c r="L870" t="s">
        <v>34</v>
      </c>
      <c r="M870" t="s">
        <v>3099</v>
      </c>
      <c r="N870" t="s">
        <v>36</v>
      </c>
      <c r="O870" t="s">
        <v>100</v>
      </c>
      <c r="P870" t="s">
        <v>38</v>
      </c>
      <c r="Q870" t="s">
        <v>3100</v>
      </c>
      <c r="R870" t="s">
        <v>40</v>
      </c>
      <c r="S870" t="s">
        <v>634</v>
      </c>
      <c r="T870" t="s">
        <v>42</v>
      </c>
      <c r="U870" t="s">
        <v>1188</v>
      </c>
      <c r="V870" t="s">
        <v>3101</v>
      </c>
      <c r="W870">
        <v>1206</v>
      </c>
      <c r="X870" t="s">
        <v>636</v>
      </c>
      <c r="Y870" t="s">
        <v>3102</v>
      </c>
      <c r="Z870" t="s">
        <v>2407</v>
      </c>
      <c r="AA870">
        <v>2</v>
      </c>
      <c r="AB870" t="s">
        <v>41</v>
      </c>
      <c r="AC870" t="str">
        <f t="shared" si="135"/>
        <v>8GE</v>
      </c>
      <c r="AD870" s="3">
        <f t="shared" si="132"/>
        <v>3.6</v>
      </c>
      <c r="AE870" s="3" t="str">
        <f t="shared" si="131"/>
        <v>3.60 R</v>
      </c>
      <c r="AF870" t="str">
        <f>SUBSTITUTE(SUBSTITUTE(P870,"±",""),"%"," %")</f>
        <v>5 %</v>
      </c>
      <c r="AG870" t="str">
        <f t="shared" si="136"/>
        <v>0.9 V</v>
      </c>
      <c r="AI870" t="str">
        <f>SUBSTITUTE(LEFT(Q870,FIND("W,",Q870)),"W"," W @ 70 C")</f>
        <v>0.25 W @ 70 C</v>
      </c>
      <c r="AJ870" t="str">
        <f>SUBSTITUTE((SUBSTITUTE(T870,"ppm/°C","")),"/ "," to ")</f>
        <v>-100 to +600</v>
      </c>
      <c r="AK870" t="str">
        <f>LEFT(V870,FIND(" ",V870)-1)</f>
        <v>1206</v>
      </c>
      <c r="AL870" t="str">
        <f>SUBSTITUTE(SUBSTITUTE(U870,"°C ~ "," to +"),"°C"," C")</f>
        <v>-55 to +155 C</v>
      </c>
      <c r="AM870" s="2" t="str">
        <f t="shared" si="133"/>
        <v>3R6</v>
      </c>
      <c r="AN870" t="str">
        <f>IF(AC870="1GN","Grade 1","Grade 0")</f>
        <v>Grade 0</v>
      </c>
      <c r="AO870" s="2" t="str">
        <f t="shared" si="134"/>
        <v>3R60</v>
      </c>
      <c r="AQ870" t="s">
        <v>5289</v>
      </c>
      <c r="AR870" t="str">
        <f t="shared" si="137"/>
        <v>ERJ8GEYJ3R6V</v>
      </c>
    </row>
    <row r="871" spans="1:44" x14ac:dyDescent="0.3">
      <c r="A871" t="s">
        <v>3155</v>
      </c>
      <c r="B871" t="s">
        <v>3095</v>
      </c>
      <c r="C871" t="s">
        <v>3156</v>
      </c>
      <c r="D871" t="s">
        <v>3157</v>
      </c>
      <c r="E871" t="s">
        <v>32</v>
      </c>
      <c r="F871" t="s">
        <v>32</v>
      </c>
      <c r="G871" t="s">
        <v>3158</v>
      </c>
      <c r="H871" s="1">
        <v>2789</v>
      </c>
      <c r="I871">
        <v>0.15</v>
      </c>
      <c r="J871">
        <v>0</v>
      </c>
      <c r="K871">
        <v>1</v>
      </c>
      <c r="L871" t="s">
        <v>34</v>
      </c>
      <c r="M871" t="s">
        <v>3099</v>
      </c>
      <c r="N871" t="s">
        <v>36</v>
      </c>
      <c r="O871" t="s">
        <v>104</v>
      </c>
      <c r="P871" t="s">
        <v>38</v>
      </c>
      <c r="Q871" t="s">
        <v>3100</v>
      </c>
      <c r="R871" t="s">
        <v>40</v>
      </c>
      <c r="S871" t="s">
        <v>634</v>
      </c>
      <c r="T871" t="s">
        <v>42</v>
      </c>
      <c r="U871" t="s">
        <v>1188</v>
      </c>
      <c r="V871" t="s">
        <v>3101</v>
      </c>
      <c r="W871">
        <v>1206</v>
      </c>
      <c r="X871" t="s">
        <v>636</v>
      </c>
      <c r="Y871" t="s">
        <v>3102</v>
      </c>
      <c r="Z871" t="s">
        <v>2407</v>
      </c>
      <c r="AA871">
        <v>2</v>
      </c>
      <c r="AB871" t="s">
        <v>41</v>
      </c>
      <c r="AC871" t="str">
        <f t="shared" si="135"/>
        <v>8GE</v>
      </c>
      <c r="AD871" s="3">
        <f t="shared" si="132"/>
        <v>3.9</v>
      </c>
      <c r="AE871" s="3" t="str">
        <f t="shared" si="131"/>
        <v>3.90 R</v>
      </c>
      <c r="AF871" t="str">
        <f>SUBSTITUTE(SUBSTITUTE(P871,"±",""),"%"," %")</f>
        <v>5 %</v>
      </c>
      <c r="AG871" t="str">
        <f t="shared" si="136"/>
        <v>1 V</v>
      </c>
      <c r="AI871" t="str">
        <f>SUBSTITUTE(LEFT(Q871,FIND("W,",Q871)),"W"," W @ 70 C")</f>
        <v>0.25 W @ 70 C</v>
      </c>
      <c r="AJ871" t="str">
        <f>SUBSTITUTE((SUBSTITUTE(T871,"ppm/°C","")),"/ "," to ")</f>
        <v>-100 to +600</v>
      </c>
      <c r="AK871" t="str">
        <f>LEFT(V871,FIND(" ",V871)-1)</f>
        <v>1206</v>
      </c>
      <c r="AL871" t="str">
        <f>SUBSTITUTE(SUBSTITUTE(U871,"°C ~ "," to +"),"°C"," C")</f>
        <v>-55 to +155 C</v>
      </c>
      <c r="AM871" s="2" t="str">
        <f t="shared" si="133"/>
        <v>3R9</v>
      </c>
      <c r="AN871" t="str">
        <f>IF(AC871="1GN","Grade 1","Grade 0")</f>
        <v>Grade 0</v>
      </c>
      <c r="AO871" s="2" t="str">
        <f t="shared" si="134"/>
        <v>3R90</v>
      </c>
      <c r="AQ871" t="s">
        <v>5289</v>
      </c>
      <c r="AR871" t="str">
        <f t="shared" si="137"/>
        <v>ERJ8GEYJ3R9V</v>
      </c>
    </row>
    <row r="872" spans="1:44" x14ac:dyDescent="0.3">
      <c r="A872" t="s">
        <v>3159</v>
      </c>
      <c r="B872" t="s">
        <v>3095</v>
      </c>
      <c r="C872" t="s">
        <v>3160</v>
      </c>
      <c r="D872" t="s">
        <v>3161</v>
      </c>
      <c r="E872" t="s">
        <v>32</v>
      </c>
      <c r="F872" t="s">
        <v>32</v>
      </c>
      <c r="G872" t="s">
        <v>3162</v>
      </c>
      <c r="H872" s="1">
        <v>11290</v>
      </c>
      <c r="I872">
        <v>0.15</v>
      </c>
      <c r="J872">
        <v>0</v>
      </c>
      <c r="K872">
        <v>1</v>
      </c>
      <c r="L872" t="s">
        <v>34</v>
      </c>
      <c r="M872" t="s">
        <v>3099</v>
      </c>
      <c r="N872" t="s">
        <v>36</v>
      </c>
      <c r="O872" t="s">
        <v>108</v>
      </c>
      <c r="P872" t="s">
        <v>38</v>
      </c>
      <c r="Q872" t="s">
        <v>3100</v>
      </c>
      <c r="R872" t="s">
        <v>40</v>
      </c>
      <c r="S872" t="s">
        <v>634</v>
      </c>
      <c r="T872" t="s">
        <v>42</v>
      </c>
      <c r="U872" t="s">
        <v>1188</v>
      </c>
      <c r="V872" t="s">
        <v>3101</v>
      </c>
      <c r="W872">
        <v>1206</v>
      </c>
      <c r="X872" t="s">
        <v>636</v>
      </c>
      <c r="Y872" t="s">
        <v>3102</v>
      </c>
      <c r="Z872" t="s">
        <v>2407</v>
      </c>
      <c r="AA872">
        <v>2</v>
      </c>
      <c r="AB872" t="s">
        <v>41</v>
      </c>
      <c r="AC872" t="str">
        <f t="shared" si="135"/>
        <v>8GE</v>
      </c>
      <c r="AD872" s="3">
        <f t="shared" si="132"/>
        <v>4.3</v>
      </c>
      <c r="AE872" s="3" t="str">
        <f t="shared" si="131"/>
        <v>4.30 R</v>
      </c>
      <c r="AF872" t="str">
        <f>SUBSTITUTE(SUBSTITUTE(P872,"±",""),"%"," %")</f>
        <v>5 %</v>
      </c>
      <c r="AG872" t="str">
        <f t="shared" si="136"/>
        <v>1 V</v>
      </c>
      <c r="AI872" t="str">
        <f>SUBSTITUTE(LEFT(Q872,FIND("W,",Q872)),"W"," W @ 70 C")</f>
        <v>0.25 W @ 70 C</v>
      </c>
      <c r="AJ872" t="str">
        <f>SUBSTITUTE((SUBSTITUTE(T872,"ppm/°C","")),"/ "," to ")</f>
        <v>-100 to +600</v>
      </c>
      <c r="AK872" t="str">
        <f>LEFT(V872,FIND(" ",V872)-1)</f>
        <v>1206</v>
      </c>
      <c r="AL872" t="str">
        <f>SUBSTITUTE(SUBSTITUTE(U872,"°C ~ "," to +"),"°C"," C")</f>
        <v>-55 to +155 C</v>
      </c>
      <c r="AM872" s="2" t="str">
        <f t="shared" si="133"/>
        <v>4R3</v>
      </c>
      <c r="AN872" t="str">
        <f>IF(AC872="1GN","Grade 1","Grade 0")</f>
        <v>Grade 0</v>
      </c>
      <c r="AO872" s="2" t="str">
        <f t="shared" si="134"/>
        <v>4R30</v>
      </c>
      <c r="AQ872" t="s">
        <v>5289</v>
      </c>
      <c r="AR872" t="str">
        <f t="shared" si="137"/>
        <v>ERJ8GEYJ4R3V</v>
      </c>
    </row>
    <row r="873" spans="1:44" x14ac:dyDescent="0.3">
      <c r="A873" t="s">
        <v>3163</v>
      </c>
      <c r="B873" t="s">
        <v>3095</v>
      </c>
      <c r="C873" t="s">
        <v>3164</v>
      </c>
      <c r="D873" t="s">
        <v>3165</v>
      </c>
      <c r="E873" t="s">
        <v>32</v>
      </c>
      <c r="F873" t="s">
        <v>32</v>
      </c>
      <c r="G873" t="s">
        <v>3166</v>
      </c>
      <c r="H873" s="1">
        <v>54546</v>
      </c>
      <c r="I873">
        <v>0.15</v>
      </c>
      <c r="J873">
        <v>0</v>
      </c>
      <c r="K873">
        <v>1</v>
      </c>
      <c r="L873" t="s">
        <v>34</v>
      </c>
      <c r="M873" t="s">
        <v>3099</v>
      </c>
      <c r="N873" t="s">
        <v>36</v>
      </c>
      <c r="O873" t="s">
        <v>113</v>
      </c>
      <c r="P873" t="s">
        <v>38</v>
      </c>
      <c r="Q873" t="s">
        <v>3100</v>
      </c>
      <c r="R873" t="s">
        <v>40</v>
      </c>
      <c r="S873" t="s">
        <v>634</v>
      </c>
      <c r="T873" t="s">
        <v>42</v>
      </c>
      <c r="U873" t="s">
        <v>1188</v>
      </c>
      <c r="V873" t="s">
        <v>3101</v>
      </c>
      <c r="W873">
        <v>1206</v>
      </c>
      <c r="X873" t="s">
        <v>636</v>
      </c>
      <c r="Y873" t="s">
        <v>3102</v>
      </c>
      <c r="Z873" t="s">
        <v>2407</v>
      </c>
      <c r="AA873">
        <v>2</v>
      </c>
      <c r="AB873" t="s">
        <v>41</v>
      </c>
      <c r="AC873" t="str">
        <f t="shared" si="135"/>
        <v>8GE</v>
      </c>
      <c r="AD873" s="3">
        <f t="shared" si="132"/>
        <v>4.7</v>
      </c>
      <c r="AE873" s="3" t="str">
        <f t="shared" si="131"/>
        <v>4.70 R</v>
      </c>
      <c r="AF873" t="str">
        <f>SUBSTITUTE(SUBSTITUTE(P873,"±",""),"%"," %")</f>
        <v>5 %</v>
      </c>
      <c r="AG873" t="str">
        <f t="shared" si="136"/>
        <v>1.1 V</v>
      </c>
      <c r="AI873" t="str">
        <f>SUBSTITUTE(LEFT(Q873,FIND("W,",Q873)),"W"," W @ 70 C")</f>
        <v>0.25 W @ 70 C</v>
      </c>
      <c r="AJ873" t="str">
        <f>SUBSTITUTE((SUBSTITUTE(T873,"ppm/°C","")),"/ "," to ")</f>
        <v>-100 to +600</v>
      </c>
      <c r="AK873" t="str">
        <f>LEFT(V873,FIND(" ",V873)-1)</f>
        <v>1206</v>
      </c>
      <c r="AL873" t="str">
        <f>SUBSTITUTE(SUBSTITUTE(U873,"°C ~ "," to +"),"°C"," C")</f>
        <v>-55 to +155 C</v>
      </c>
      <c r="AM873" s="2" t="str">
        <f t="shared" si="133"/>
        <v>4R7</v>
      </c>
      <c r="AN873" t="str">
        <f>IF(AC873="1GN","Grade 1","Grade 0")</f>
        <v>Grade 0</v>
      </c>
      <c r="AO873" s="2" t="str">
        <f t="shared" si="134"/>
        <v>4R70</v>
      </c>
      <c r="AQ873" t="s">
        <v>5289</v>
      </c>
      <c r="AR873" t="str">
        <f t="shared" si="137"/>
        <v>ERJ8GEYJ4R7V</v>
      </c>
    </row>
    <row r="874" spans="1:44" x14ac:dyDescent="0.3">
      <c r="A874" t="s">
        <v>3167</v>
      </c>
      <c r="B874" t="s">
        <v>3095</v>
      </c>
      <c r="C874" t="s">
        <v>3168</v>
      </c>
      <c r="D874" t="s">
        <v>3169</v>
      </c>
      <c r="E874" t="s">
        <v>32</v>
      </c>
      <c r="F874" t="s">
        <v>32</v>
      </c>
      <c r="G874" t="s">
        <v>3170</v>
      </c>
      <c r="H874" s="1">
        <v>104210</v>
      </c>
      <c r="I874">
        <v>0.15</v>
      </c>
      <c r="J874">
        <v>0</v>
      </c>
      <c r="K874">
        <v>1</v>
      </c>
      <c r="L874" t="s">
        <v>34</v>
      </c>
      <c r="M874" t="s">
        <v>3099</v>
      </c>
      <c r="N874" t="s">
        <v>36</v>
      </c>
      <c r="O874" t="s">
        <v>117</v>
      </c>
      <c r="P874" t="s">
        <v>38</v>
      </c>
      <c r="Q874" t="s">
        <v>3100</v>
      </c>
      <c r="R874" t="s">
        <v>40</v>
      </c>
      <c r="S874" t="s">
        <v>634</v>
      </c>
      <c r="T874" t="s">
        <v>42</v>
      </c>
      <c r="U874" t="s">
        <v>1188</v>
      </c>
      <c r="V874" t="s">
        <v>3101</v>
      </c>
      <c r="W874">
        <v>1206</v>
      </c>
      <c r="X874" t="s">
        <v>636</v>
      </c>
      <c r="Y874" t="s">
        <v>3102</v>
      </c>
      <c r="Z874" t="s">
        <v>2407</v>
      </c>
      <c r="AA874">
        <v>2</v>
      </c>
      <c r="AB874" t="s">
        <v>41</v>
      </c>
      <c r="AC874" t="str">
        <f t="shared" si="135"/>
        <v>8GE</v>
      </c>
      <c r="AD874" s="3">
        <f t="shared" si="132"/>
        <v>5.0999999999999996</v>
      </c>
      <c r="AE874" s="3" t="str">
        <f t="shared" si="131"/>
        <v>5.10 R</v>
      </c>
      <c r="AF874" t="str">
        <f>SUBSTITUTE(SUBSTITUTE(P874,"±",""),"%"," %")</f>
        <v>5 %</v>
      </c>
      <c r="AG874" t="str">
        <f t="shared" si="136"/>
        <v>1.1 V</v>
      </c>
      <c r="AI874" t="str">
        <f>SUBSTITUTE(LEFT(Q874,FIND("W,",Q874)),"W"," W @ 70 C")</f>
        <v>0.25 W @ 70 C</v>
      </c>
      <c r="AJ874" t="str">
        <f>SUBSTITUTE((SUBSTITUTE(T874,"ppm/°C","")),"/ "," to ")</f>
        <v>-100 to +600</v>
      </c>
      <c r="AK874" t="str">
        <f>LEFT(V874,FIND(" ",V874)-1)</f>
        <v>1206</v>
      </c>
      <c r="AL874" t="str">
        <f>SUBSTITUTE(SUBSTITUTE(U874,"°C ~ "," to +"),"°C"," C")</f>
        <v>-55 to +155 C</v>
      </c>
      <c r="AM874" s="2" t="str">
        <f t="shared" si="133"/>
        <v>5R1</v>
      </c>
      <c r="AN874" t="str">
        <f>IF(AC874="1GN","Grade 1","Grade 0")</f>
        <v>Grade 0</v>
      </c>
      <c r="AO874" s="2" t="str">
        <f t="shared" si="134"/>
        <v>5R10</v>
      </c>
      <c r="AQ874" t="s">
        <v>5289</v>
      </c>
      <c r="AR874" t="str">
        <f t="shared" si="137"/>
        <v>ERJ8GEYJ5R1V</v>
      </c>
    </row>
    <row r="875" spans="1:44" x14ac:dyDescent="0.3">
      <c r="A875" t="s">
        <v>3171</v>
      </c>
      <c r="B875" t="s">
        <v>3095</v>
      </c>
      <c r="C875" t="s">
        <v>3172</v>
      </c>
      <c r="D875" t="s">
        <v>3173</v>
      </c>
      <c r="E875" t="s">
        <v>32</v>
      </c>
      <c r="F875" t="s">
        <v>32</v>
      </c>
      <c r="G875" t="s">
        <v>3174</v>
      </c>
      <c r="H875" s="1">
        <v>52880</v>
      </c>
      <c r="I875">
        <v>0.15</v>
      </c>
      <c r="J875">
        <v>0</v>
      </c>
      <c r="K875">
        <v>1</v>
      </c>
      <c r="L875" t="s">
        <v>34</v>
      </c>
      <c r="M875" t="s">
        <v>3099</v>
      </c>
      <c r="N875" t="s">
        <v>36</v>
      </c>
      <c r="O875" t="s">
        <v>121</v>
      </c>
      <c r="P875" t="s">
        <v>38</v>
      </c>
      <c r="Q875" t="s">
        <v>3100</v>
      </c>
      <c r="R875" t="s">
        <v>40</v>
      </c>
      <c r="S875" t="s">
        <v>634</v>
      </c>
      <c r="T875" t="s">
        <v>42</v>
      </c>
      <c r="U875" t="s">
        <v>1188</v>
      </c>
      <c r="V875" t="s">
        <v>3101</v>
      </c>
      <c r="W875">
        <v>1206</v>
      </c>
      <c r="X875" t="s">
        <v>636</v>
      </c>
      <c r="Y875" t="s">
        <v>3102</v>
      </c>
      <c r="Z875" t="s">
        <v>2407</v>
      </c>
      <c r="AA875">
        <v>2</v>
      </c>
      <c r="AB875" t="s">
        <v>41</v>
      </c>
      <c r="AC875" t="str">
        <f t="shared" si="135"/>
        <v>8GE</v>
      </c>
      <c r="AD875" s="3">
        <f t="shared" si="132"/>
        <v>5.6</v>
      </c>
      <c r="AE875" s="3" t="str">
        <f t="shared" si="131"/>
        <v>5.60 R</v>
      </c>
      <c r="AF875" t="str">
        <f>SUBSTITUTE(SUBSTITUTE(P875,"±",""),"%"," %")</f>
        <v>5 %</v>
      </c>
      <c r="AG875" t="str">
        <f t="shared" si="136"/>
        <v>1.2 V</v>
      </c>
      <c r="AI875" t="str">
        <f>SUBSTITUTE(LEFT(Q875,FIND("W,",Q875)),"W"," W @ 70 C")</f>
        <v>0.25 W @ 70 C</v>
      </c>
      <c r="AJ875" t="str">
        <f>SUBSTITUTE((SUBSTITUTE(T875,"ppm/°C","")),"/ "," to ")</f>
        <v>-100 to +600</v>
      </c>
      <c r="AK875" t="str">
        <f>LEFT(V875,FIND(" ",V875)-1)</f>
        <v>1206</v>
      </c>
      <c r="AL875" t="str">
        <f>SUBSTITUTE(SUBSTITUTE(U875,"°C ~ "," to +"),"°C"," C")</f>
        <v>-55 to +155 C</v>
      </c>
      <c r="AM875" s="2" t="str">
        <f t="shared" si="133"/>
        <v>5R6</v>
      </c>
      <c r="AN875" t="str">
        <f>IF(AC875="1GN","Grade 1","Grade 0")</f>
        <v>Grade 0</v>
      </c>
      <c r="AO875" s="2" t="str">
        <f t="shared" si="134"/>
        <v>5R60</v>
      </c>
      <c r="AQ875" t="s">
        <v>5289</v>
      </c>
      <c r="AR875" t="str">
        <f t="shared" si="137"/>
        <v>ERJ8GEYJ5R6V</v>
      </c>
    </row>
    <row r="876" spans="1:44" x14ac:dyDescent="0.3">
      <c r="A876" t="s">
        <v>3175</v>
      </c>
      <c r="B876" t="s">
        <v>3095</v>
      </c>
      <c r="C876" t="s">
        <v>3176</v>
      </c>
      <c r="D876" t="s">
        <v>3177</v>
      </c>
      <c r="E876" t="s">
        <v>32</v>
      </c>
      <c r="F876" t="s">
        <v>32</v>
      </c>
      <c r="G876" t="s">
        <v>3178</v>
      </c>
      <c r="H876" s="1">
        <v>28752</v>
      </c>
      <c r="I876">
        <v>0.15</v>
      </c>
      <c r="J876">
        <v>0</v>
      </c>
      <c r="K876">
        <v>1</v>
      </c>
      <c r="L876" t="s">
        <v>34</v>
      </c>
      <c r="M876" t="s">
        <v>3099</v>
      </c>
      <c r="N876" t="s">
        <v>36</v>
      </c>
      <c r="O876" t="s">
        <v>125</v>
      </c>
      <c r="P876" t="s">
        <v>38</v>
      </c>
      <c r="Q876" t="s">
        <v>3100</v>
      </c>
      <c r="R876" t="s">
        <v>40</v>
      </c>
      <c r="S876" t="s">
        <v>634</v>
      </c>
      <c r="T876" t="s">
        <v>42</v>
      </c>
      <c r="U876" t="s">
        <v>1188</v>
      </c>
      <c r="V876" t="s">
        <v>3101</v>
      </c>
      <c r="W876">
        <v>1206</v>
      </c>
      <c r="X876" t="s">
        <v>636</v>
      </c>
      <c r="Y876" t="s">
        <v>3102</v>
      </c>
      <c r="Z876" t="s">
        <v>2407</v>
      </c>
      <c r="AA876">
        <v>2</v>
      </c>
      <c r="AB876" t="s">
        <v>41</v>
      </c>
      <c r="AC876" t="str">
        <f t="shared" si="135"/>
        <v>8GE</v>
      </c>
      <c r="AD876" s="3">
        <f t="shared" si="132"/>
        <v>6.2</v>
      </c>
      <c r="AE876" s="3" t="str">
        <f t="shared" si="131"/>
        <v>6.20 R</v>
      </c>
      <c r="AF876" t="str">
        <f>SUBSTITUTE(SUBSTITUTE(P876,"±",""),"%"," %")</f>
        <v>5 %</v>
      </c>
      <c r="AG876" t="str">
        <f t="shared" si="136"/>
        <v>1.2 V</v>
      </c>
      <c r="AI876" t="str">
        <f>SUBSTITUTE(LEFT(Q876,FIND("W,",Q876)),"W"," W @ 70 C")</f>
        <v>0.25 W @ 70 C</v>
      </c>
      <c r="AJ876" t="str">
        <f>SUBSTITUTE((SUBSTITUTE(T876,"ppm/°C","")),"/ "," to ")</f>
        <v>-100 to +600</v>
      </c>
      <c r="AK876" t="str">
        <f>LEFT(V876,FIND(" ",V876)-1)</f>
        <v>1206</v>
      </c>
      <c r="AL876" t="str">
        <f>SUBSTITUTE(SUBSTITUTE(U876,"°C ~ "," to +"),"°C"," C")</f>
        <v>-55 to +155 C</v>
      </c>
      <c r="AM876" s="2" t="str">
        <f t="shared" si="133"/>
        <v>6R2</v>
      </c>
      <c r="AN876" t="str">
        <f>IF(AC876="1GN","Grade 1","Grade 0")</f>
        <v>Grade 0</v>
      </c>
      <c r="AO876" s="2" t="str">
        <f t="shared" si="134"/>
        <v>6R20</v>
      </c>
      <c r="AQ876" t="s">
        <v>5289</v>
      </c>
      <c r="AR876" t="str">
        <f t="shared" si="137"/>
        <v>ERJ8GEYJ6R2V</v>
      </c>
    </row>
    <row r="877" spans="1:44" x14ac:dyDescent="0.3">
      <c r="A877" t="s">
        <v>3179</v>
      </c>
      <c r="B877" t="s">
        <v>3095</v>
      </c>
      <c r="C877" t="s">
        <v>3180</v>
      </c>
      <c r="D877" t="s">
        <v>3181</v>
      </c>
      <c r="E877" t="s">
        <v>32</v>
      </c>
      <c r="F877" t="s">
        <v>32</v>
      </c>
      <c r="G877" t="s">
        <v>3182</v>
      </c>
      <c r="H877">
        <v>0</v>
      </c>
      <c r="I877">
        <v>0.15</v>
      </c>
      <c r="J877">
        <v>0</v>
      </c>
      <c r="K877">
        <v>1</v>
      </c>
      <c r="L877" t="s">
        <v>34</v>
      </c>
      <c r="M877" t="s">
        <v>3099</v>
      </c>
      <c r="N877" t="s">
        <v>36</v>
      </c>
      <c r="O877" t="s">
        <v>129</v>
      </c>
      <c r="P877" t="s">
        <v>38</v>
      </c>
      <c r="Q877" t="s">
        <v>3100</v>
      </c>
      <c r="R877" t="s">
        <v>40</v>
      </c>
      <c r="S877" t="s">
        <v>634</v>
      </c>
      <c r="T877" t="s">
        <v>42</v>
      </c>
      <c r="U877" t="s">
        <v>1188</v>
      </c>
      <c r="V877" t="s">
        <v>3101</v>
      </c>
      <c r="W877">
        <v>1206</v>
      </c>
      <c r="X877" t="s">
        <v>636</v>
      </c>
      <c r="Y877" t="s">
        <v>3102</v>
      </c>
      <c r="Z877" t="s">
        <v>2407</v>
      </c>
      <c r="AA877">
        <v>2</v>
      </c>
      <c r="AB877" t="s">
        <v>41</v>
      </c>
      <c r="AC877" t="str">
        <f t="shared" si="135"/>
        <v>8GE</v>
      </c>
      <c r="AD877" s="3">
        <f t="shared" si="132"/>
        <v>6.8</v>
      </c>
      <c r="AE877" s="3" t="str">
        <f t="shared" si="131"/>
        <v>6.80 R</v>
      </c>
      <c r="AF877" t="str">
        <f>SUBSTITUTE(SUBSTITUTE(P877,"±",""),"%"," %")</f>
        <v>5 %</v>
      </c>
      <c r="AG877" t="str">
        <f t="shared" si="136"/>
        <v>1.3 V</v>
      </c>
      <c r="AI877" t="str">
        <f>SUBSTITUTE(LEFT(Q877,FIND("W,",Q877)),"W"," W @ 70 C")</f>
        <v>0.25 W @ 70 C</v>
      </c>
      <c r="AJ877" t="str">
        <f>SUBSTITUTE((SUBSTITUTE(T877,"ppm/°C","")),"/ "," to ")</f>
        <v>-100 to +600</v>
      </c>
      <c r="AK877" t="str">
        <f>LEFT(V877,FIND(" ",V877)-1)</f>
        <v>1206</v>
      </c>
      <c r="AL877" t="str">
        <f>SUBSTITUTE(SUBSTITUTE(U877,"°C ~ "," to +"),"°C"," C")</f>
        <v>-55 to +155 C</v>
      </c>
      <c r="AM877" s="2" t="str">
        <f t="shared" si="133"/>
        <v>6R8</v>
      </c>
      <c r="AN877" t="str">
        <f>IF(AC877="1GN","Grade 1","Grade 0")</f>
        <v>Grade 0</v>
      </c>
      <c r="AO877" s="2" t="str">
        <f t="shared" si="134"/>
        <v>6R80</v>
      </c>
      <c r="AQ877" t="s">
        <v>5289</v>
      </c>
      <c r="AR877" t="str">
        <f t="shared" si="137"/>
        <v>ERJ8GEYJ6R8V</v>
      </c>
    </row>
    <row r="878" spans="1:44" x14ac:dyDescent="0.3">
      <c r="A878" t="s">
        <v>3183</v>
      </c>
      <c r="B878" t="s">
        <v>3095</v>
      </c>
      <c r="C878" t="s">
        <v>3184</v>
      </c>
      <c r="D878" t="s">
        <v>3185</v>
      </c>
      <c r="E878" t="s">
        <v>32</v>
      </c>
      <c r="F878" t="s">
        <v>32</v>
      </c>
      <c r="G878" t="s">
        <v>3186</v>
      </c>
      <c r="H878">
        <v>0</v>
      </c>
      <c r="I878">
        <v>0.15</v>
      </c>
      <c r="J878">
        <v>0</v>
      </c>
      <c r="K878">
        <v>1</v>
      </c>
      <c r="L878" t="s">
        <v>34</v>
      </c>
      <c r="M878" t="s">
        <v>3099</v>
      </c>
      <c r="N878" t="s">
        <v>36</v>
      </c>
      <c r="O878" t="s">
        <v>133</v>
      </c>
      <c r="P878" t="s">
        <v>38</v>
      </c>
      <c r="Q878" t="s">
        <v>3100</v>
      </c>
      <c r="R878" t="s">
        <v>40</v>
      </c>
      <c r="S878" t="s">
        <v>634</v>
      </c>
      <c r="T878" t="s">
        <v>42</v>
      </c>
      <c r="U878" t="s">
        <v>1188</v>
      </c>
      <c r="V878" t="s">
        <v>3101</v>
      </c>
      <c r="W878">
        <v>1206</v>
      </c>
      <c r="X878" t="s">
        <v>636</v>
      </c>
      <c r="Y878" t="s">
        <v>3102</v>
      </c>
      <c r="Z878" t="s">
        <v>2407</v>
      </c>
      <c r="AA878">
        <v>2</v>
      </c>
      <c r="AB878" t="s">
        <v>41</v>
      </c>
      <c r="AC878" t="str">
        <f t="shared" si="135"/>
        <v>8GE</v>
      </c>
      <c r="AD878" s="3">
        <f t="shared" si="132"/>
        <v>7.5</v>
      </c>
      <c r="AE878" s="3" t="str">
        <f t="shared" si="131"/>
        <v>7.50 R</v>
      </c>
      <c r="AF878" t="str">
        <f>SUBSTITUTE(SUBSTITUTE(P878,"±",""),"%"," %")</f>
        <v>5 %</v>
      </c>
      <c r="AG878" t="str">
        <f t="shared" si="136"/>
        <v>1.4 V</v>
      </c>
      <c r="AI878" t="str">
        <f>SUBSTITUTE(LEFT(Q878,FIND("W,",Q878)),"W"," W @ 70 C")</f>
        <v>0.25 W @ 70 C</v>
      </c>
      <c r="AJ878" t="str">
        <f>SUBSTITUTE((SUBSTITUTE(T878,"ppm/°C","")),"/ "," to ")</f>
        <v>-100 to +600</v>
      </c>
      <c r="AK878" t="str">
        <f>LEFT(V878,FIND(" ",V878)-1)</f>
        <v>1206</v>
      </c>
      <c r="AL878" t="str">
        <f>SUBSTITUTE(SUBSTITUTE(U878,"°C ~ "," to +"),"°C"," C")</f>
        <v>-55 to +155 C</v>
      </c>
      <c r="AM878" s="2" t="str">
        <f t="shared" si="133"/>
        <v>7R5</v>
      </c>
      <c r="AN878" t="str">
        <f>IF(AC878="1GN","Grade 1","Grade 0")</f>
        <v>Grade 0</v>
      </c>
      <c r="AO878" s="2" t="str">
        <f t="shared" si="134"/>
        <v>7R50</v>
      </c>
      <c r="AQ878" t="s">
        <v>5289</v>
      </c>
      <c r="AR878" t="str">
        <f t="shared" si="137"/>
        <v>ERJ8GEYJ7R5V</v>
      </c>
    </row>
    <row r="879" spans="1:44" x14ac:dyDescent="0.3">
      <c r="A879" t="s">
        <v>3187</v>
      </c>
      <c r="B879" t="s">
        <v>3095</v>
      </c>
      <c r="C879" t="s">
        <v>3188</v>
      </c>
      <c r="D879" t="s">
        <v>3189</v>
      </c>
      <c r="E879" t="s">
        <v>32</v>
      </c>
      <c r="F879" t="s">
        <v>32</v>
      </c>
      <c r="G879" t="s">
        <v>3190</v>
      </c>
      <c r="H879" s="1">
        <v>9219</v>
      </c>
      <c r="I879">
        <v>0.15</v>
      </c>
      <c r="J879">
        <v>0</v>
      </c>
      <c r="K879">
        <v>1</v>
      </c>
      <c r="L879" t="s">
        <v>34</v>
      </c>
      <c r="M879" t="s">
        <v>3099</v>
      </c>
      <c r="N879" t="s">
        <v>36</v>
      </c>
      <c r="O879" t="s">
        <v>137</v>
      </c>
      <c r="P879" t="s">
        <v>38</v>
      </c>
      <c r="Q879" t="s">
        <v>3100</v>
      </c>
      <c r="R879" t="s">
        <v>40</v>
      </c>
      <c r="S879" t="s">
        <v>634</v>
      </c>
      <c r="T879" t="s">
        <v>42</v>
      </c>
      <c r="U879" t="s">
        <v>1188</v>
      </c>
      <c r="V879" t="s">
        <v>3101</v>
      </c>
      <c r="W879">
        <v>1206</v>
      </c>
      <c r="X879" t="s">
        <v>636</v>
      </c>
      <c r="Y879" t="s">
        <v>3102</v>
      </c>
      <c r="Z879" t="s">
        <v>2407</v>
      </c>
      <c r="AA879">
        <v>2</v>
      </c>
      <c r="AB879" t="s">
        <v>41</v>
      </c>
      <c r="AC879" t="str">
        <f t="shared" si="135"/>
        <v>8GE</v>
      </c>
      <c r="AD879" s="3">
        <f t="shared" si="132"/>
        <v>8.1999999999999993</v>
      </c>
      <c r="AE879" s="3" t="str">
        <f t="shared" si="131"/>
        <v>8.20 R</v>
      </c>
      <c r="AF879" t="str">
        <f>SUBSTITUTE(SUBSTITUTE(P879,"±",""),"%"," %")</f>
        <v>5 %</v>
      </c>
      <c r="AG879" t="str">
        <f t="shared" si="136"/>
        <v>1.4 V</v>
      </c>
      <c r="AI879" t="str">
        <f>SUBSTITUTE(LEFT(Q879,FIND("W,",Q879)),"W"," W @ 70 C")</f>
        <v>0.25 W @ 70 C</v>
      </c>
      <c r="AJ879" t="str">
        <f>SUBSTITUTE((SUBSTITUTE(T879,"ppm/°C","")),"/ "," to ")</f>
        <v>-100 to +600</v>
      </c>
      <c r="AK879" t="str">
        <f>LEFT(V879,FIND(" ",V879)-1)</f>
        <v>1206</v>
      </c>
      <c r="AL879" t="str">
        <f>SUBSTITUTE(SUBSTITUTE(U879,"°C ~ "," to +"),"°C"," C")</f>
        <v>-55 to +155 C</v>
      </c>
      <c r="AM879" s="2" t="str">
        <f t="shared" si="133"/>
        <v>8R2</v>
      </c>
      <c r="AN879" t="str">
        <f>IF(AC879="1GN","Grade 1","Grade 0")</f>
        <v>Grade 0</v>
      </c>
      <c r="AO879" s="2" t="str">
        <f t="shared" si="134"/>
        <v>8R20</v>
      </c>
      <c r="AQ879" t="s">
        <v>5289</v>
      </c>
      <c r="AR879" t="str">
        <f t="shared" si="137"/>
        <v>ERJ8GEYJ8R2V</v>
      </c>
    </row>
    <row r="880" spans="1:44" x14ac:dyDescent="0.3">
      <c r="A880" t="s">
        <v>3191</v>
      </c>
      <c r="B880" t="s">
        <v>3095</v>
      </c>
      <c r="C880" t="s">
        <v>3192</v>
      </c>
      <c r="D880" t="s">
        <v>3193</v>
      </c>
      <c r="E880" t="s">
        <v>32</v>
      </c>
      <c r="F880" t="s">
        <v>32</v>
      </c>
      <c r="G880" t="s">
        <v>3194</v>
      </c>
      <c r="H880" s="1">
        <v>12350</v>
      </c>
      <c r="I880">
        <v>0.15</v>
      </c>
      <c r="J880">
        <v>0</v>
      </c>
      <c r="K880">
        <v>1</v>
      </c>
      <c r="L880" t="s">
        <v>34</v>
      </c>
      <c r="M880" t="s">
        <v>3099</v>
      </c>
      <c r="N880" t="s">
        <v>36</v>
      </c>
      <c r="O880" t="s">
        <v>141</v>
      </c>
      <c r="P880" t="s">
        <v>38</v>
      </c>
      <c r="Q880" t="s">
        <v>3100</v>
      </c>
      <c r="R880" t="s">
        <v>40</v>
      </c>
      <c r="S880" t="s">
        <v>634</v>
      </c>
      <c r="T880" t="s">
        <v>42</v>
      </c>
      <c r="U880" t="s">
        <v>1188</v>
      </c>
      <c r="V880" t="s">
        <v>3101</v>
      </c>
      <c r="W880">
        <v>1206</v>
      </c>
      <c r="X880" t="s">
        <v>636</v>
      </c>
      <c r="Y880" t="s">
        <v>3102</v>
      </c>
      <c r="Z880" t="s">
        <v>2407</v>
      </c>
      <c r="AA880">
        <v>2</v>
      </c>
      <c r="AB880" t="s">
        <v>41</v>
      </c>
      <c r="AC880" t="str">
        <f t="shared" si="135"/>
        <v>8GE</v>
      </c>
      <c r="AD880" s="3">
        <f t="shared" si="132"/>
        <v>9.1</v>
      </c>
      <c r="AE880" s="3" t="str">
        <f t="shared" si="131"/>
        <v>9.10 R</v>
      </c>
      <c r="AF880" t="str">
        <f>SUBSTITUTE(SUBSTITUTE(P880,"±",""),"%"," %")</f>
        <v>5 %</v>
      </c>
      <c r="AG880" t="str">
        <f t="shared" si="136"/>
        <v>1.5 V</v>
      </c>
      <c r="AI880" t="str">
        <f>SUBSTITUTE(LEFT(Q880,FIND("W,",Q880)),"W"," W @ 70 C")</f>
        <v>0.25 W @ 70 C</v>
      </c>
      <c r="AJ880" t="str">
        <f>SUBSTITUTE((SUBSTITUTE(T880,"ppm/°C","")),"/ "," to ")</f>
        <v>-100 to +600</v>
      </c>
      <c r="AK880" t="str">
        <f>LEFT(V880,FIND(" ",V880)-1)</f>
        <v>1206</v>
      </c>
      <c r="AL880" t="str">
        <f>SUBSTITUTE(SUBSTITUTE(U880,"°C ~ "," to +"),"°C"," C")</f>
        <v>-55 to +155 C</v>
      </c>
      <c r="AM880" s="2" t="str">
        <f t="shared" si="133"/>
        <v>9R1</v>
      </c>
      <c r="AN880" t="str">
        <f>IF(AC880="1GN","Grade 1","Grade 0")</f>
        <v>Grade 0</v>
      </c>
      <c r="AO880" s="2" t="str">
        <f t="shared" si="134"/>
        <v>9R10</v>
      </c>
      <c r="AQ880" t="s">
        <v>5289</v>
      </c>
      <c r="AR880" t="str">
        <f t="shared" si="137"/>
        <v>ERJ8GEYJ9R1V</v>
      </c>
    </row>
    <row r="881" spans="1:44" x14ac:dyDescent="0.3">
      <c r="A881" t="s">
        <v>3195</v>
      </c>
      <c r="B881" t="s">
        <v>3095</v>
      </c>
      <c r="C881" t="s">
        <v>3196</v>
      </c>
      <c r="D881" t="s">
        <v>3197</v>
      </c>
      <c r="E881" t="s">
        <v>32</v>
      </c>
      <c r="F881" t="s">
        <v>32</v>
      </c>
      <c r="G881" t="s">
        <v>3198</v>
      </c>
      <c r="H881" s="1">
        <v>280593</v>
      </c>
      <c r="I881">
        <v>0.15</v>
      </c>
      <c r="J881">
        <v>0</v>
      </c>
      <c r="K881">
        <v>1</v>
      </c>
      <c r="L881" t="s">
        <v>34</v>
      </c>
      <c r="M881" t="s">
        <v>3099</v>
      </c>
      <c r="N881" t="s">
        <v>36</v>
      </c>
      <c r="O881" t="s">
        <v>145</v>
      </c>
      <c r="P881" t="s">
        <v>38</v>
      </c>
      <c r="Q881" t="s">
        <v>3100</v>
      </c>
      <c r="R881" t="s">
        <v>40</v>
      </c>
      <c r="S881" t="s">
        <v>634</v>
      </c>
      <c r="T881" t="s">
        <v>243</v>
      </c>
      <c r="U881" t="s">
        <v>1188</v>
      </c>
      <c r="V881" t="s">
        <v>3101</v>
      </c>
      <c r="W881">
        <v>1206</v>
      </c>
      <c r="X881" t="s">
        <v>636</v>
      </c>
      <c r="Y881" t="s">
        <v>3102</v>
      </c>
      <c r="Z881" t="s">
        <v>2407</v>
      </c>
      <c r="AA881">
        <v>2</v>
      </c>
      <c r="AB881" t="s">
        <v>41</v>
      </c>
      <c r="AC881" t="str">
        <f t="shared" si="135"/>
        <v>8GE</v>
      </c>
      <c r="AD881" s="3">
        <f t="shared" si="132"/>
        <v>10</v>
      </c>
      <c r="AE881" s="3" t="str">
        <f t="shared" si="131"/>
        <v>10.0 R</v>
      </c>
      <c r="AF881" t="str">
        <f>SUBSTITUTE(SUBSTITUTE(P881,"±",""),"%"," %")</f>
        <v>5 %</v>
      </c>
      <c r="AG881" t="str">
        <f t="shared" si="136"/>
        <v>1.6 V</v>
      </c>
      <c r="AI881" t="str">
        <f>SUBSTITUTE(LEFT(Q881,FIND("W,",Q881)),"W"," W @ 70 C")</f>
        <v>0.25 W @ 70 C</v>
      </c>
      <c r="AJ881" t="str">
        <f>SUBSTITUTE((SUBSTITUTE(T881,"ppm/°C","")),"/ "," to ")</f>
        <v>±200</v>
      </c>
      <c r="AK881" t="str">
        <f>LEFT(V881,FIND(" ",V881)-1)</f>
        <v>1206</v>
      </c>
      <c r="AL881" t="str">
        <f>SUBSTITUTE(SUBSTITUTE(U881,"°C ~ "," to +"),"°C"," C")</f>
        <v>-55 to +155 C</v>
      </c>
      <c r="AM881" s="2" t="str">
        <f t="shared" si="133"/>
        <v>100</v>
      </c>
      <c r="AN881" t="str">
        <f>IF(AC881="1GN","Grade 1","Grade 0")</f>
        <v>Grade 0</v>
      </c>
      <c r="AO881" s="2" t="str">
        <f t="shared" si="134"/>
        <v>10R0</v>
      </c>
      <c r="AQ881" t="s">
        <v>5289</v>
      </c>
      <c r="AR881" t="str">
        <f t="shared" si="137"/>
        <v>ERJ8GEYJ100V</v>
      </c>
    </row>
    <row r="882" spans="1:44" x14ac:dyDescent="0.3">
      <c r="A882" t="s">
        <v>41</v>
      </c>
      <c r="B882" t="s">
        <v>3095</v>
      </c>
      <c r="C882" t="s">
        <v>3199</v>
      </c>
      <c r="D882" t="s">
        <v>3200</v>
      </c>
      <c r="E882" t="s">
        <v>32</v>
      </c>
      <c r="F882" t="s">
        <v>32</v>
      </c>
      <c r="G882" t="s">
        <v>3198</v>
      </c>
      <c r="H882">
        <v>0</v>
      </c>
      <c r="I882" t="s">
        <v>3088</v>
      </c>
      <c r="J882">
        <v>0</v>
      </c>
      <c r="K882">
        <v>0</v>
      </c>
      <c r="L882" t="s">
        <v>3201</v>
      </c>
      <c r="M882" t="s">
        <v>3099</v>
      </c>
      <c r="N882" t="s">
        <v>3088</v>
      </c>
      <c r="O882" t="s">
        <v>145</v>
      </c>
      <c r="P882" t="s">
        <v>38</v>
      </c>
      <c r="Q882" t="s">
        <v>3100</v>
      </c>
      <c r="R882" t="s">
        <v>40</v>
      </c>
      <c r="S882" t="s">
        <v>41</v>
      </c>
      <c r="T882" t="s">
        <v>243</v>
      </c>
      <c r="U882" t="s">
        <v>41</v>
      </c>
      <c r="V882" t="s">
        <v>3101</v>
      </c>
      <c r="W882">
        <v>1206</v>
      </c>
      <c r="X882" t="s">
        <v>41</v>
      </c>
      <c r="Y882" t="s">
        <v>41</v>
      </c>
      <c r="Z882" t="s">
        <v>41</v>
      </c>
      <c r="AA882">
        <v>2</v>
      </c>
      <c r="AB882" t="s">
        <v>41</v>
      </c>
      <c r="AC882" t="str">
        <f t="shared" si="135"/>
        <v>8GC</v>
      </c>
      <c r="AD882" s="3">
        <f t="shared" si="132"/>
        <v>10</v>
      </c>
      <c r="AE882" s="3" t="str">
        <f t="shared" si="131"/>
        <v>10.0 R</v>
      </c>
      <c r="AF882" t="str">
        <f>SUBSTITUTE(SUBSTITUTE(P882,"±",""),"%"," %")</f>
        <v>5 %</v>
      </c>
      <c r="AG882" t="str">
        <f t="shared" si="136"/>
        <v>1.6 V</v>
      </c>
      <c r="AI882" t="str">
        <f>SUBSTITUTE(LEFT(Q882,FIND("W,",Q882)),"W"," W @ 70 C")</f>
        <v>0.25 W @ 70 C</v>
      </c>
      <c r="AJ882" t="str">
        <f>SUBSTITUTE((SUBSTITUTE(T882,"ppm/°C","")),"/ "," to ")</f>
        <v>±200</v>
      </c>
      <c r="AK882" t="str">
        <f>LEFT(V882,FIND(" ",V882)-1)</f>
        <v>1206</v>
      </c>
      <c r="AL882" t="str">
        <f>SUBSTITUTE(SUBSTITUTE(U882,"°C ~ "," to +"),"°C"," C")</f>
        <v>-</v>
      </c>
      <c r="AM882" s="2" t="str">
        <f t="shared" si="133"/>
        <v>100</v>
      </c>
      <c r="AN882" t="str">
        <f>IF(AC882="1GN","Grade 1","Grade 0")</f>
        <v>Grade 0</v>
      </c>
      <c r="AO882" s="2" t="str">
        <f t="shared" si="134"/>
        <v>10R0</v>
      </c>
      <c r="AQ882" t="s">
        <v>5289</v>
      </c>
      <c r="AR882" t="str">
        <f t="shared" si="137"/>
        <v>ERJ8GCYJ100M</v>
      </c>
    </row>
    <row r="883" spans="1:44" x14ac:dyDescent="0.3">
      <c r="A883" t="s">
        <v>3202</v>
      </c>
      <c r="B883" t="s">
        <v>3095</v>
      </c>
      <c r="C883" t="s">
        <v>3203</v>
      </c>
      <c r="D883" t="s">
        <v>3204</v>
      </c>
      <c r="E883" t="s">
        <v>32</v>
      </c>
      <c r="F883" t="s">
        <v>32</v>
      </c>
      <c r="G883" t="s">
        <v>3205</v>
      </c>
      <c r="H883" s="1">
        <v>72005</v>
      </c>
      <c r="I883">
        <v>0.15</v>
      </c>
      <c r="J883">
        <v>0</v>
      </c>
      <c r="K883">
        <v>1</v>
      </c>
      <c r="L883" t="s">
        <v>34</v>
      </c>
      <c r="M883" t="s">
        <v>3099</v>
      </c>
      <c r="N883" t="s">
        <v>36</v>
      </c>
      <c r="O883" t="s">
        <v>150</v>
      </c>
      <c r="P883" t="s">
        <v>38</v>
      </c>
      <c r="Q883" t="s">
        <v>3100</v>
      </c>
      <c r="R883" t="s">
        <v>40</v>
      </c>
      <c r="S883" t="s">
        <v>634</v>
      </c>
      <c r="T883" t="s">
        <v>243</v>
      </c>
      <c r="U883" t="s">
        <v>1188</v>
      </c>
      <c r="V883" t="s">
        <v>3101</v>
      </c>
      <c r="W883">
        <v>1206</v>
      </c>
      <c r="X883" t="s">
        <v>636</v>
      </c>
      <c r="Y883" t="s">
        <v>3102</v>
      </c>
      <c r="Z883" t="s">
        <v>2407</v>
      </c>
      <c r="AA883">
        <v>2</v>
      </c>
      <c r="AB883" t="s">
        <v>41</v>
      </c>
      <c r="AC883" t="str">
        <f t="shared" si="135"/>
        <v>8GE</v>
      </c>
      <c r="AD883" s="3">
        <f t="shared" si="132"/>
        <v>11</v>
      </c>
      <c r="AE883" s="3" t="str">
        <f t="shared" si="131"/>
        <v>11.0 R</v>
      </c>
      <c r="AF883" t="str">
        <f>SUBSTITUTE(SUBSTITUTE(P883,"±",""),"%"," %")</f>
        <v>5 %</v>
      </c>
      <c r="AG883" t="str">
        <f t="shared" si="136"/>
        <v>1.7 V</v>
      </c>
      <c r="AI883" t="str">
        <f>SUBSTITUTE(LEFT(Q883,FIND("W,",Q883)),"W"," W @ 70 C")</f>
        <v>0.25 W @ 70 C</v>
      </c>
      <c r="AJ883" t="str">
        <f>SUBSTITUTE((SUBSTITUTE(T883,"ppm/°C","")),"/ "," to ")</f>
        <v>±200</v>
      </c>
      <c r="AK883" t="str">
        <f>LEFT(V883,FIND(" ",V883)-1)</f>
        <v>1206</v>
      </c>
      <c r="AL883" t="str">
        <f>SUBSTITUTE(SUBSTITUTE(U883,"°C ~ "," to +"),"°C"," C")</f>
        <v>-55 to +155 C</v>
      </c>
      <c r="AM883" s="2" t="str">
        <f t="shared" si="133"/>
        <v>110</v>
      </c>
      <c r="AN883" t="str">
        <f>IF(AC883="1GN","Grade 1","Grade 0")</f>
        <v>Grade 0</v>
      </c>
      <c r="AO883" s="2" t="str">
        <f t="shared" si="134"/>
        <v>11R0</v>
      </c>
      <c r="AQ883" t="s">
        <v>5289</v>
      </c>
      <c r="AR883" t="str">
        <f t="shared" si="137"/>
        <v>ERJ8GEYJ110V</v>
      </c>
    </row>
    <row r="884" spans="1:44" x14ac:dyDescent="0.3">
      <c r="A884" t="s">
        <v>3206</v>
      </c>
      <c r="B884" t="s">
        <v>3095</v>
      </c>
      <c r="C884" t="s">
        <v>3207</v>
      </c>
      <c r="D884" t="s">
        <v>3208</v>
      </c>
      <c r="E884" t="s">
        <v>32</v>
      </c>
      <c r="F884" t="s">
        <v>32</v>
      </c>
      <c r="G884" t="s">
        <v>3209</v>
      </c>
      <c r="H884" s="1">
        <v>36544</v>
      </c>
      <c r="I884">
        <v>0.15</v>
      </c>
      <c r="J884">
        <v>0</v>
      </c>
      <c r="K884">
        <v>1</v>
      </c>
      <c r="L884" t="s">
        <v>34</v>
      </c>
      <c r="M884" t="s">
        <v>3099</v>
      </c>
      <c r="N884" t="s">
        <v>36</v>
      </c>
      <c r="O884" t="s">
        <v>154</v>
      </c>
      <c r="P884" t="s">
        <v>38</v>
      </c>
      <c r="Q884" t="s">
        <v>3100</v>
      </c>
      <c r="R884" t="s">
        <v>40</v>
      </c>
      <c r="S884" t="s">
        <v>634</v>
      </c>
      <c r="T884" t="s">
        <v>243</v>
      </c>
      <c r="U884" t="s">
        <v>1188</v>
      </c>
      <c r="V884" t="s">
        <v>3101</v>
      </c>
      <c r="W884">
        <v>1206</v>
      </c>
      <c r="X884" t="s">
        <v>636</v>
      </c>
      <c r="Y884" t="s">
        <v>3102</v>
      </c>
      <c r="Z884" t="s">
        <v>2407</v>
      </c>
      <c r="AA884">
        <v>2</v>
      </c>
      <c r="AB884" t="s">
        <v>41</v>
      </c>
      <c r="AC884" t="str">
        <f t="shared" si="135"/>
        <v>8GE</v>
      </c>
      <c r="AD884" s="3">
        <f t="shared" si="132"/>
        <v>12</v>
      </c>
      <c r="AE884" s="3" t="str">
        <f t="shared" si="131"/>
        <v>12.0 R</v>
      </c>
      <c r="AF884" t="str">
        <f>SUBSTITUTE(SUBSTITUTE(P884,"±",""),"%"," %")</f>
        <v>5 %</v>
      </c>
      <c r="AG884" t="str">
        <f t="shared" si="136"/>
        <v>1.7 V</v>
      </c>
      <c r="AI884" t="str">
        <f>SUBSTITUTE(LEFT(Q884,FIND("W,",Q884)),"W"," W @ 70 C")</f>
        <v>0.25 W @ 70 C</v>
      </c>
      <c r="AJ884" t="str">
        <f>SUBSTITUTE((SUBSTITUTE(T884,"ppm/°C","")),"/ "," to ")</f>
        <v>±200</v>
      </c>
      <c r="AK884" t="str">
        <f>LEFT(V884,FIND(" ",V884)-1)</f>
        <v>1206</v>
      </c>
      <c r="AL884" t="str">
        <f>SUBSTITUTE(SUBSTITUTE(U884,"°C ~ "," to +"),"°C"," C")</f>
        <v>-55 to +155 C</v>
      </c>
      <c r="AM884" s="2" t="str">
        <f t="shared" si="133"/>
        <v>120</v>
      </c>
      <c r="AN884" t="str">
        <f>IF(AC884="1GN","Grade 1","Grade 0")</f>
        <v>Grade 0</v>
      </c>
      <c r="AO884" s="2" t="str">
        <f t="shared" si="134"/>
        <v>12R0</v>
      </c>
      <c r="AQ884" t="s">
        <v>5289</v>
      </c>
      <c r="AR884" t="str">
        <f t="shared" si="137"/>
        <v>ERJ8GEYJ120V</v>
      </c>
    </row>
    <row r="885" spans="1:44" x14ac:dyDescent="0.3">
      <c r="A885" t="s">
        <v>3210</v>
      </c>
      <c r="B885" t="s">
        <v>3095</v>
      </c>
      <c r="C885" t="s">
        <v>3211</v>
      </c>
      <c r="D885" t="s">
        <v>3212</v>
      </c>
      <c r="E885" t="s">
        <v>32</v>
      </c>
      <c r="F885" t="s">
        <v>32</v>
      </c>
      <c r="G885" t="s">
        <v>3213</v>
      </c>
      <c r="H885" s="1">
        <v>84990</v>
      </c>
      <c r="I885">
        <v>0.15</v>
      </c>
      <c r="J885">
        <v>0</v>
      </c>
      <c r="K885">
        <v>1</v>
      </c>
      <c r="L885" t="s">
        <v>34</v>
      </c>
      <c r="M885" t="s">
        <v>3099</v>
      </c>
      <c r="N885" t="s">
        <v>36</v>
      </c>
      <c r="O885" t="s">
        <v>158</v>
      </c>
      <c r="P885" t="s">
        <v>38</v>
      </c>
      <c r="Q885" t="s">
        <v>3100</v>
      </c>
      <c r="R885" t="s">
        <v>40</v>
      </c>
      <c r="S885" t="s">
        <v>634</v>
      </c>
      <c r="T885" t="s">
        <v>243</v>
      </c>
      <c r="U885" t="s">
        <v>1188</v>
      </c>
      <c r="V885" t="s">
        <v>3101</v>
      </c>
      <c r="W885">
        <v>1206</v>
      </c>
      <c r="X885" t="s">
        <v>636</v>
      </c>
      <c r="Y885" t="s">
        <v>3102</v>
      </c>
      <c r="Z885" t="s">
        <v>2407</v>
      </c>
      <c r="AA885">
        <v>2</v>
      </c>
      <c r="AB885" t="s">
        <v>41</v>
      </c>
      <c r="AC885" t="str">
        <f t="shared" si="135"/>
        <v>8GE</v>
      </c>
      <c r="AD885" s="3">
        <f t="shared" si="132"/>
        <v>13</v>
      </c>
      <c r="AE885" s="3" t="str">
        <f t="shared" si="131"/>
        <v>13.0 R</v>
      </c>
      <c r="AF885" t="str">
        <f>SUBSTITUTE(SUBSTITUTE(P885,"±",""),"%"," %")</f>
        <v>5 %</v>
      </c>
      <c r="AG885" t="str">
        <f t="shared" si="136"/>
        <v>1.8 V</v>
      </c>
      <c r="AI885" t="str">
        <f>SUBSTITUTE(LEFT(Q885,FIND("W,",Q885)),"W"," W @ 70 C")</f>
        <v>0.25 W @ 70 C</v>
      </c>
      <c r="AJ885" t="str">
        <f>SUBSTITUTE((SUBSTITUTE(T885,"ppm/°C","")),"/ "," to ")</f>
        <v>±200</v>
      </c>
      <c r="AK885" t="str">
        <f>LEFT(V885,FIND(" ",V885)-1)</f>
        <v>1206</v>
      </c>
      <c r="AL885" t="str">
        <f>SUBSTITUTE(SUBSTITUTE(U885,"°C ~ "," to +"),"°C"," C")</f>
        <v>-55 to +155 C</v>
      </c>
      <c r="AM885" s="2" t="str">
        <f t="shared" si="133"/>
        <v>130</v>
      </c>
      <c r="AN885" t="str">
        <f>IF(AC885="1GN","Grade 1","Grade 0")</f>
        <v>Grade 0</v>
      </c>
      <c r="AO885" s="2" t="str">
        <f t="shared" si="134"/>
        <v>13R0</v>
      </c>
      <c r="AQ885" t="s">
        <v>5289</v>
      </c>
      <c r="AR885" t="str">
        <f t="shared" si="137"/>
        <v>ERJ8GEYJ130V</v>
      </c>
    </row>
    <row r="886" spans="1:44" x14ac:dyDescent="0.3">
      <c r="A886" t="s">
        <v>3214</v>
      </c>
      <c r="B886" t="s">
        <v>3095</v>
      </c>
      <c r="C886" t="s">
        <v>3215</v>
      </c>
      <c r="D886" t="s">
        <v>3216</v>
      </c>
      <c r="E886" t="s">
        <v>32</v>
      </c>
      <c r="F886" t="s">
        <v>32</v>
      </c>
      <c r="G886" t="s">
        <v>3217</v>
      </c>
      <c r="H886" s="1">
        <v>73292</v>
      </c>
      <c r="I886">
        <v>0.15</v>
      </c>
      <c r="J886">
        <v>0</v>
      </c>
      <c r="K886">
        <v>1</v>
      </c>
      <c r="L886" t="s">
        <v>34</v>
      </c>
      <c r="M886" t="s">
        <v>3099</v>
      </c>
      <c r="N886" t="s">
        <v>36</v>
      </c>
      <c r="O886" t="s">
        <v>162</v>
      </c>
      <c r="P886" t="s">
        <v>38</v>
      </c>
      <c r="Q886" t="s">
        <v>3100</v>
      </c>
      <c r="R886" t="s">
        <v>40</v>
      </c>
      <c r="S886" t="s">
        <v>634</v>
      </c>
      <c r="T886" t="s">
        <v>243</v>
      </c>
      <c r="U886" t="s">
        <v>1188</v>
      </c>
      <c r="V886" t="s">
        <v>3101</v>
      </c>
      <c r="W886">
        <v>1206</v>
      </c>
      <c r="X886" t="s">
        <v>636</v>
      </c>
      <c r="Y886" t="s">
        <v>3102</v>
      </c>
      <c r="Z886" t="s">
        <v>2407</v>
      </c>
      <c r="AA886">
        <v>2</v>
      </c>
      <c r="AB886" t="s">
        <v>41</v>
      </c>
      <c r="AC886" t="str">
        <f t="shared" si="135"/>
        <v>8GE</v>
      </c>
      <c r="AD886" s="3">
        <f t="shared" si="132"/>
        <v>15</v>
      </c>
      <c r="AE886" s="3" t="str">
        <f t="shared" si="131"/>
        <v>15.0 R</v>
      </c>
      <c r="AF886" t="str">
        <f>SUBSTITUTE(SUBSTITUTE(P886,"±",""),"%"," %")</f>
        <v>5 %</v>
      </c>
      <c r="AG886" t="str">
        <f t="shared" si="136"/>
        <v>1.9 V</v>
      </c>
      <c r="AI886" t="str">
        <f>SUBSTITUTE(LEFT(Q886,FIND("W,",Q886)),"W"," W @ 70 C")</f>
        <v>0.25 W @ 70 C</v>
      </c>
      <c r="AJ886" t="str">
        <f>SUBSTITUTE((SUBSTITUTE(T886,"ppm/°C","")),"/ "," to ")</f>
        <v>±200</v>
      </c>
      <c r="AK886" t="str">
        <f>LEFT(V886,FIND(" ",V886)-1)</f>
        <v>1206</v>
      </c>
      <c r="AL886" t="str">
        <f>SUBSTITUTE(SUBSTITUTE(U886,"°C ~ "," to +"),"°C"," C")</f>
        <v>-55 to +155 C</v>
      </c>
      <c r="AM886" s="2" t="str">
        <f t="shared" si="133"/>
        <v>150</v>
      </c>
      <c r="AN886" t="str">
        <f>IF(AC886="1GN","Grade 1","Grade 0")</f>
        <v>Grade 0</v>
      </c>
      <c r="AO886" s="2" t="str">
        <f t="shared" si="134"/>
        <v>15R0</v>
      </c>
      <c r="AQ886" t="s">
        <v>5289</v>
      </c>
      <c r="AR886" t="str">
        <f t="shared" si="137"/>
        <v>ERJ8GEYJ150V</v>
      </c>
    </row>
    <row r="887" spans="1:44" x14ac:dyDescent="0.3">
      <c r="A887" t="s">
        <v>3218</v>
      </c>
      <c r="B887" t="s">
        <v>3095</v>
      </c>
      <c r="C887" t="s">
        <v>3219</v>
      </c>
      <c r="D887" t="s">
        <v>3220</v>
      </c>
      <c r="E887" t="s">
        <v>32</v>
      </c>
      <c r="F887" t="s">
        <v>32</v>
      </c>
      <c r="G887" t="s">
        <v>3221</v>
      </c>
      <c r="H887" s="1">
        <v>4126</v>
      </c>
      <c r="I887">
        <v>0.15</v>
      </c>
      <c r="J887">
        <v>0</v>
      </c>
      <c r="K887">
        <v>1</v>
      </c>
      <c r="L887" t="s">
        <v>34</v>
      </c>
      <c r="M887" t="s">
        <v>3099</v>
      </c>
      <c r="N887" t="s">
        <v>36</v>
      </c>
      <c r="O887" t="s">
        <v>166</v>
      </c>
      <c r="P887" t="s">
        <v>38</v>
      </c>
      <c r="Q887" t="s">
        <v>3100</v>
      </c>
      <c r="R887" t="s">
        <v>40</v>
      </c>
      <c r="S887" t="s">
        <v>634</v>
      </c>
      <c r="T887" t="s">
        <v>243</v>
      </c>
      <c r="U887" t="s">
        <v>1188</v>
      </c>
      <c r="V887" t="s">
        <v>3101</v>
      </c>
      <c r="W887">
        <v>1206</v>
      </c>
      <c r="X887" t="s">
        <v>636</v>
      </c>
      <c r="Y887" t="s">
        <v>3102</v>
      </c>
      <c r="Z887" t="s">
        <v>2407</v>
      </c>
      <c r="AA887">
        <v>2</v>
      </c>
      <c r="AB887" t="s">
        <v>41</v>
      </c>
      <c r="AC887" t="str">
        <f t="shared" si="135"/>
        <v>8GE</v>
      </c>
      <c r="AD887" s="3">
        <f t="shared" si="132"/>
        <v>16</v>
      </c>
      <c r="AE887" s="3" t="str">
        <f t="shared" si="131"/>
        <v>16.0 R</v>
      </c>
      <c r="AF887" t="str">
        <f>SUBSTITUTE(SUBSTITUTE(P887,"±",""),"%"," %")</f>
        <v>5 %</v>
      </c>
      <c r="AG887" t="str">
        <f t="shared" si="136"/>
        <v>2 V</v>
      </c>
      <c r="AI887" t="str">
        <f>SUBSTITUTE(LEFT(Q887,FIND("W,",Q887)),"W"," W @ 70 C")</f>
        <v>0.25 W @ 70 C</v>
      </c>
      <c r="AJ887" t="str">
        <f>SUBSTITUTE((SUBSTITUTE(T887,"ppm/°C","")),"/ "," to ")</f>
        <v>±200</v>
      </c>
      <c r="AK887" t="str">
        <f>LEFT(V887,FIND(" ",V887)-1)</f>
        <v>1206</v>
      </c>
      <c r="AL887" t="str">
        <f>SUBSTITUTE(SUBSTITUTE(U887,"°C ~ "," to +"),"°C"," C")</f>
        <v>-55 to +155 C</v>
      </c>
      <c r="AM887" s="2" t="str">
        <f t="shared" si="133"/>
        <v>160</v>
      </c>
      <c r="AN887" t="str">
        <f>IF(AC887="1GN","Grade 1","Grade 0")</f>
        <v>Grade 0</v>
      </c>
      <c r="AO887" s="2" t="str">
        <f t="shared" si="134"/>
        <v>16R0</v>
      </c>
      <c r="AQ887" t="s">
        <v>5289</v>
      </c>
      <c r="AR887" t="str">
        <f t="shared" si="137"/>
        <v>ERJ8GEYJ160V</v>
      </c>
    </row>
    <row r="888" spans="1:44" x14ac:dyDescent="0.3">
      <c r="A888" t="s">
        <v>3222</v>
      </c>
      <c r="B888" t="s">
        <v>3095</v>
      </c>
      <c r="C888" t="s">
        <v>3223</v>
      </c>
      <c r="D888" t="s">
        <v>3224</v>
      </c>
      <c r="E888" t="s">
        <v>32</v>
      </c>
      <c r="F888" t="s">
        <v>32</v>
      </c>
      <c r="G888" t="s">
        <v>3225</v>
      </c>
      <c r="H888">
        <v>0</v>
      </c>
      <c r="I888">
        <v>0.15</v>
      </c>
      <c r="J888">
        <v>0</v>
      </c>
      <c r="K888">
        <v>1</v>
      </c>
      <c r="L888" t="s">
        <v>34</v>
      </c>
      <c r="M888" t="s">
        <v>3099</v>
      </c>
      <c r="N888" t="s">
        <v>36</v>
      </c>
      <c r="O888" t="s">
        <v>170</v>
      </c>
      <c r="P888" t="s">
        <v>38</v>
      </c>
      <c r="Q888" t="s">
        <v>3100</v>
      </c>
      <c r="R888" t="s">
        <v>40</v>
      </c>
      <c r="S888" t="s">
        <v>634</v>
      </c>
      <c r="T888" t="s">
        <v>243</v>
      </c>
      <c r="U888" t="s">
        <v>1188</v>
      </c>
      <c r="V888" t="s">
        <v>3101</v>
      </c>
      <c r="W888">
        <v>1206</v>
      </c>
      <c r="X888" t="s">
        <v>636</v>
      </c>
      <c r="Y888" t="s">
        <v>3102</v>
      </c>
      <c r="Z888" t="s">
        <v>2407</v>
      </c>
      <c r="AA888">
        <v>2</v>
      </c>
      <c r="AB888" t="s">
        <v>41</v>
      </c>
      <c r="AC888" t="str">
        <f t="shared" si="135"/>
        <v>8GE</v>
      </c>
      <c r="AD888" s="3">
        <f t="shared" si="132"/>
        <v>18</v>
      </c>
      <c r="AE888" s="3" t="str">
        <f t="shared" si="131"/>
        <v>18.0 R</v>
      </c>
      <c r="AF888" t="str">
        <f>SUBSTITUTE(SUBSTITUTE(P888,"±",""),"%"," %")</f>
        <v>5 %</v>
      </c>
      <c r="AG888" t="str">
        <f t="shared" si="136"/>
        <v>2.1 V</v>
      </c>
      <c r="AI888" t="str">
        <f>SUBSTITUTE(LEFT(Q888,FIND("W,",Q888)),"W"," W @ 70 C")</f>
        <v>0.25 W @ 70 C</v>
      </c>
      <c r="AJ888" t="str">
        <f>SUBSTITUTE((SUBSTITUTE(T888,"ppm/°C","")),"/ "," to ")</f>
        <v>±200</v>
      </c>
      <c r="AK888" t="str">
        <f>LEFT(V888,FIND(" ",V888)-1)</f>
        <v>1206</v>
      </c>
      <c r="AL888" t="str">
        <f>SUBSTITUTE(SUBSTITUTE(U888,"°C ~ "," to +"),"°C"," C")</f>
        <v>-55 to +155 C</v>
      </c>
      <c r="AM888" s="2" t="str">
        <f t="shared" si="133"/>
        <v>180</v>
      </c>
      <c r="AN888" t="str">
        <f>IF(AC888="1GN","Grade 1","Grade 0")</f>
        <v>Grade 0</v>
      </c>
      <c r="AO888" s="2" t="str">
        <f t="shared" si="134"/>
        <v>18R0</v>
      </c>
      <c r="AQ888" t="s">
        <v>5289</v>
      </c>
      <c r="AR888" t="str">
        <f t="shared" si="137"/>
        <v>ERJ8GEYJ180V</v>
      </c>
    </row>
    <row r="889" spans="1:44" x14ac:dyDescent="0.3">
      <c r="A889" t="s">
        <v>3226</v>
      </c>
      <c r="B889" t="s">
        <v>3095</v>
      </c>
      <c r="C889" t="s">
        <v>3227</v>
      </c>
      <c r="D889" t="s">
        <v>3228</v>
      </c>
      <c r="E889" t="s">
        <v>32</v>
      </c>
      <c r="F889" t="s">
        <v>32</v>
      </c>
      <c r="G889" t="s">
        <v>3229</v>
      </c>
      <c r="H889" s="1">
        <v>2591</v>
      </c>
      <c r="I889">
        <v>0.15</v>
      </c>
      <c r="J889">
        <v>0</v>
      </c>
      <c r="K889">
        <v>1</v>
      </c>
      <c r="L889" t="s">
        <v>34</v>
      </c>
      <c r="M889" t="s">
        <v>3099</v>
      </c>
      <c r="N889" t="s">
        <v>36</v>
      </c>
      <c r="O889" t="s">
        <v>174</v>
      </c>
      <c r="P889" t="s">
        <v>38</v>
      </c>
      <c r="Q889" t="s">
        <v>3100</v>
      </c>
      <c r="R889" t="s">
        <v>40</v>
      </c>
      <c r="S889" t="s">
        <v>634</v>
      </c>
      <c r="T889" t="s">
        <v>243</v>
      </c>
      <c r="U889" t="s">
        <v>1188</v>
      </c>
      <c r="V889" t="s">
        <v>3101</v>
      </c>
      <c r="W889">
        <v>1206</v>
      </c>
      <c r="X889" t="s">
        <v>636</v>
      </c>
      <c r="Y889" t="s">
        <v>3102</v>
      </c>
      <c r="Z889" t="s">
        <v>2407</v>
      </c>
      <c r="AA889">
        <v>2</v>
      </c>
      <c r="AB889" t="s">
        <v>41</v>
      </c>
      <c r="AC889" t="str">
        <f t="shared" si="135"/>
        <v>8GE</v>
      </c>
      <c r="AD889" s="3">
        <f t="shared" si="132"/>
        <v>20</v>
      </c>
      <c r="AE889" s="3" t="str">
        <f t="shared" si="131"/>
        <v>20.0 R</v>
      </c>
      <c r="AF889" t="str">
        <f>SUBSTITUTE(SUBSTITUTE(P889,"±",""),"%"," %")</f>
        <v>5 %</v>
      </c>
      <c r="AG889" t="str">
        <f t="shared" si="136"/>
        <v>2.2 V</v>
      </c>
      <c r="AI889" t="str">
        <f>SUBSTITUTE(LEFT(Q889,FIND("W,",Q889)),"W"," W @ 70 C")</f>
        <v>0.25 W @ 70 C</v>
      </c>
      <c r="AJ889" t="str">
        <f>SUBSTITUTE((SUBSTITUTE(T889,"ppm/°C","")),"/ "," to ")</f>
        <v>±200</v>
      </c>
      <c r="AK889" t="str">
        <f>LEFT(V889,FIND(" ",V889)-1)</f>
        <v>1206</v>
      </c>
      <c r="AL889" t="str">
        <f>SUBSTITUTE(SUBSTITUTE(U889,"°C ~ "," to +"),"°C"," C")</f>
        <v>-55 to +155 C</v>
      </c>
      <c r="AM889" s="2" t="str">
        <f t="shared" si="133"/>
        <v>200</v>
      </c>
      <c r="AN889" t="str">
        <f>IF(AC889="1GN","Grade 1","Grade 0")</f>
        <v>Grade 0</v>
      </c>
      <c r="AO889" s="2" t="str">
        <f t="shared" si="134"/>
        <v>20R0</v>
      </c>
      <c r="AQ889" t="s">
        <v>5289</v>
      </c>
      <c r="AR889" t="str">
        <f t="shared" si="137"/>
        <v>ERJ8GEYJ200V</v>
      </c>
    </row>
    <row r="890" spans="1:44" x14ac:dyDescent="0.3">
      <c r="A890" t="s">
        <v>3230</v>
      </c>
      <c r="B890" t="s">
        <v>3095</v>
      </c>
      <c r="C890" t="s">
        <v>3231</v>
      </c>
      <c r="D890" t="s">
        <v>3232</v>
      </c>
      <c r="E890" t="s">
        <v>32</v>
      </c>
      <c r="F890" t="s">
        <v>32</v>
      </c>
      <c r="G890" t="s">
        <v>3233</v>
      </c>
      <c r="H890">
        <v>0</v>
      </c>
      <c r="I890">
        <v>0.15</v>
      </c>
      <c r="J890">
        <v>0</v>
      </c>
      <c r="K890">
        <v>1</v>
      </c>
      <c r="L890" t="s">
        <v>34</v>
      </c>
      <c r="M890" t="s">
        <v>3099</v>
      </c>
      <c r="N890" t="s">
        <v>36</v>
      </c>
      <c r="O890" t="s">
        <v>178</v>
      </c>
      <c r="P890" t="s">
        <v>38</v>
      </c>
      <c r="Q890" t="s">
        <v>3100</v>
      </c>
      <c r="R890" t="s">
        <v>40</v>
      </c>
      <c r="S890" t="s">
        <v>634</v>
      </c>
      <c r="T890" t="s">
        <v>243</v>
      </c>
      <c r="U890" t="s">
        <v>1188</v>
      </c>
      <c r="V890" t="s">
        <v>3101</v>
      </c>
      <c r="W890">
        <v>1206</v>
      </c>
      <c r="X890" t="s">
        <v>636</v>
      </c>
      <c r="Y890" t="s">
        <v>3102</v>
      </c>
      <c r="Z890" t="s">
        <v>2407</v>
      </c>
      <c r="AA890">
        <v>2</v>
      </c>
      <c r="AB890" t="s">
        <v>41</v>
      </c>
      <c r="AC890" t="str">
        <f t="shared" si="135"/>
        <v>8GE</v>
      </c>
      <c r="AD890" s="3">
        <f t="shared" si="132"/>
        <v>22</v>
      </c>
      <c r="AE890" s="3" t="str">
        <f t="shared" si="131"/>
        <v>22.0 R</v>
      </c>
      <c r="AF890" t="str">
        <f>SUBSTITUTE(SUBSTITUTE(P890,"±",""),"%"," %")</f>
        <v>5 %</v>
      </c>
      <c r="AG890" t="str">
        <f t="shared" si="136"/>
        <v>2.3 V</v>
      </c>
      <c r="AI890" t="str">
        <f>SUBSTITUTE(LEFT(Q890,FIND("W,",Q890)),"W"," W @ 70 C")</f>
        <v>0.25 W @ 70 C</v>
      </c>
      <c r="AJ890" t="str">
        <f>SUBSTITUTE((SUBSTITUTE(T890,"ppm/°C","")),"/ "," to ")</f>
        <v>±200</v>
      </c>
      <c r="AK890" t="str">
        <f>LEFT(V890,FIND(" ",V890)-1)</f>
        <v>1206</v>
      </c>
      <c r="AL890" t="str">
        <f>SUBSTITUTE(SUBSTITUTE(U890,"°C ~ "," to +"),"°C"," C")</f>
        <v>-55 to +155 C</v>
      </c>
      <c r="AM890" s="2" t="str">
        <f t="shared" si="133"/>
        <v>220</v>
      </c>
      <c r="AN890" t="str">
        <f>IF(AC890="1GN","Grade 1","Grade 0")</f>
        <v>Grade 0</v>
      </c>
      <c r="AO890" s="2" t="str">
        <f t="shared" si="134"/>
        <v>22R0</v>
      </c>
      <c r="AQ890" t="s">
        <v>5289</v>
      </c>
      <c r="AR890" t="str">
        <f t="shared" si="137"/>
        <v>ERJ8GEYJ220V</v>
      </c>
    </row>
    <row r="891" spans="1:44" x14ac:dyDescent="0.3">
      <c r="A891" t="s">
        <v>3234</v>
      </c>
      <c r="B891" t="s">
        <v>3095</v>
      </c>
      <c r="C891" t="s">
        <v>3235</v>
      </c>
      <c r="D891" t="s">
        <v>3236</v>
      </c>
      <c r="E891" t="s">
        <v>32</v>
      </c>
      <c r="F891" t="s">
        <v>32</v>
      </c>
      <c r="G891" t="s">
        <v>3237</v>
      </c>
      <c r="H891">
        <v>0</v>
      </c>
      <c r="I891">
        <v>0.15</v>
      </c>
      <c r="J891">
        <v>0</v>
      </c>
      <c r="K891">
        <v>1</v>
      </c>
      <c r="L891" t="s">
        <v>34</v>
      </c>
      <c r="M891" t="s">
        <v>3099</v>
      </c>
      <c r="N891" t="s">
        <v>36</v>
      </c>
      <c r="O891" t="s">
        <v>182</v>
      </c>
      <c r="P891" t="s">
        <v>38</v>
      </c>
      <c r="Q891" t="s">
        <v>3100</v>
      </c>
      <c r="R891" t="s">
        <v>40</v>
      </c>
      <c r="S891" t="s">
        <v>634</v>
      </c>
      <c r="T891" t="s">
        <v>243</v>
      </c>
      <c r="U891" t="s">
        <v>1188</v>
      </c>
      <c r="V891" t="s">
        <v>3101</v>
      </c>
      <c r="W891">
        <v>1206</v>
      </c>
      <c r="X891" t="s">
        <v>636</v>
      </c>
      <c r="Y891" t="s">
        <v>3102</v>
      </c>
      <c r="Z891" t="s">
        <v>2407</v>
      </c>
      <c r="AA891">
        <v>2</v>
      </c>
      <c r="AB891" t="s">
        <v>41</v>
      </c>
      <c r="AC891" t="str">
        <f t="shared" si="135"/>
        <v>8GE</v>
      </c>
      <c r="AD891" s="3">
        <f t="shared" si="132"/>
        <v>24</v>
      </c>
      <c r="AE891" s="3" t="str">
        <f t="shared" si="131"/>
        <v>24.0 R</v>
      </c>
      <c r="AF891" t="str">
        <f>SUBSTITUTE(SUBSTITUTE(P891,"±",""),"%"," %")</f>
        <v>5 %</v>
      </c>
      <c r="AG891" t="str">
        <f t="shared" si="136"/>
        <v>2.4 V</v>
      </c>
      <c r="AI891" t="str">
        <f>SUBSTITUTE(LEFT(Q891,FIND("W,",Q891)),"W"," W @ 70 C")</f>
        <v>0.25 W @ 70 C</v>
      </c>
      <c r="AJ891" t="str">
        <f>SUBSTITUTE((SUBSTITUTE(T891,"ppm/°C","")),"/ "," to ")</f>
        <v>±200</v>
      </c>
      <c r="AK891" t="str">
        <f>LEFT(V891,FIND(" ",V891)-1)</f>
        <v>1206</v>
      </c>
      <c r="AL891" t="str">
        <f>SUBSTITUTE(SUBSTITUTE(U891,"°C ~ "," to +"),"°C"," C")</f>
        <v>-55 to +155 C</v>
      </c>
      <c r="AM891" s="2" t="str">
        <f t="shared" si="133"/>
        <v>240</v>
      </c>
      <c r="AN891" t="str">
        <f>IF(AC891="1GN","Grade 1","Grade 0")</f>
        <v>Grade 0</v>
      </c>
      <c r="AO891" s="2" t="str">
        <f t="shared" si="134"/>
        <v>24R0</v>
      </c>
      <c r="AQ891" t="s">
        <v>5289</v>
      </c>
      <c r="AR891" t="str">
        <f t="shared" si="137"/>
        <v>ERJ8GEYJ240V</v>
      </c>
    </row>
    <row r="892" spans="1:44" x14ac:dyDescent="0.3">
      <c r="A892" t="s">
        <v>3238</v>
      </c>
      <c r="B892" t="s">
        <v>3095</v>
      </c>
      <c r="C892" t="s">
        <v>3239</v>
      </c>
      <c r="D892" t="s">
        <v>3240</v>
      </c>
      <c r="E892" t="s">
        <v>32</v>
      </c>
      <c r="F892" t="s">
        <v>32</v>
      </c>
      <c r="G892" t="s">
        <v>3241</v>
      </c>
      <c r="H892">
        <v>0</v>
      </c>
      <c r="I892">
        <v>0.15</v>
      </c>
      <c r="J892">
        <v>0</v>
      </c>
      <c r="K892">
        <v>1</v>
      </c>
      <c r="L892" t="s">
        <v>34</v>
      </c>
      <c r="M892" t="s">
        <v>3099</v>
      </c>
      <c r="N892" t="s">
        <v>36</v>
      </c>
      <c r="O892" t="s">
        <v>186</v>
      </c>
      <c r="P892" t="s">
        <v>38</v>
      </c>
      <c r="Q892" t="s">
        <v>3100</v>
      </c>
      <c r="R892" t="s">
        <v>40</v>
      </c>
      <c r="S892" t="s">
        <v>634</v>
      </c>
      <c r="T892" t="s">
        <v>243</v>
      </c>
      <c r="U892" t="s">
        <v>1188</v>
      </c>
      <c r="V892" t="s">
        <v>3101</v>
      </c>
      <c r="W892">
        <v>1206</v>
      </c>
      <c r="X892" t="s">
        <v>636</v>
      </c>
      <c r="Y892" t="s">
        <v>3102</v>
      </c>
      <c r="Z892" t="s">
        <v>2407</v>
      </c>
      <c r="AA892">
        <v>2</v>
      </c>
      <c r="AB892" t="s">
        <v>41</v>
      </c>
      <c r="AC892" t="str">
        <f t="shared" si="135"/>
        <v>8GE</v>
      </c>
      <c r="AD892" s="3">
        <f t="shared" si="132"/>
        <v>27</v>
      </c>
      <c r="AE892" s="3" t="str">
        <f t="shared" si="131"/>
        <v>27.0 R</v>
      </c>
      <c r="AF892" t="str">
        <f>SUBSTITUTE(SUBSTITUTE(P892,"±",""),"%"," %")</f>
        <v>5 %</v>
      </c>
      <c r="AG892" t="str">
        <f t="shared" si="136"/>
        <v>2.6 V</v>
      </c>
      <c r="AI892" t="str">
        <f>SUBSTITUTE(LEFT(Q892,FIND("W,",Q892)),"W"," W @ 70 C")</f>
        <v>0.25 W @ 70 C</v>
      </c>
      <c r="AJ892" t="str">
        <f>SUBSTITUTE((SUBSTITUTE(T892,"ppm/°C","")),"/ "," to ")</f>
        <v>±200</v>
      </c>
      <c r="AK892" t="str">
        <f>LEFT(V892,FIND(" ",V892)-1)</f>
        <v>1206</v>
      </c>
      <c r="AL892" t="str">
        <f>SUBSTITUTE(SUBSTITUTE(U892,"°C ~ "," to +"),"°C"," C")</f>
        <v>-55 to +155 C</v>
      </c>
      <c r="AM892" s="2" t="str">
        <f t="shared" si="133"/>
        <v>270</v>
      </c>
      <c r="AN892" t="str">
        <f>IF(AC892="1GN","Grade 1","Grade 0")</f>
        <v>Grade 0</v>
      </c>
      <c r="AO892" s="2" t="str">
        <f t="shared" si="134"/>
        <v>27R0</v>
      </c>
      <c r="AQ892" t="s">
        <v>5289</v>
      </c>
      <c r="AR892" t="str">
        <f t="shared" si="137"/>
        <v>ERJ8GEYJ270V</v>
      </c>
    </row>
    <row r="893" spans="1:44" x14ac:dyDescent="0.3">
      <c r="A893" t="s">
        <v>3242</v>
      </c>
      <c r="B893" t="s">
        <v>3095</v>
      </c>
      <c r="C893" t="s">
        <v>3243</v>
      </c>
      <c r="D893" t="s">
        <v>3244</v>
      </c>
      <c r="E893" t="s">
        <v>32</v>
      </c>
      <c r="F893" t="s">
        <v>32</v>
      </c>
      <c r="G893" t="s">
        <v>3245</v>
      </c>
      <c r="H893" s="1">
        <v>65617</v>
      </c>
      <c r="I893">
        <v>0.15</v>
      </c>
      <c r="J893">
        <v>0</v>
      </c>
      <c r="K893">
        <v>1</v>
      </c>
      <c r="L893" t="s">
        <v>34</v>
      </c>
      <c r="M893" t="s">
        <v>3099</v>
      </c>
      <c r="N893" t="s">
        <v>36</v>
      </c>
      <c r="O893" t="s">
        <v>190</v>
      </c>
      <c r="P893" t="s">
        <v>38</v>
      </c>
      <c r="Q893" t="s">
        <v>3100</v>
      </c>
      <c r="R893" t="s">
        <v>40</v>
      </c>
      <c r="S893" t="s">
        <v>634</v>
      </c>
      <c r="T893" t="s">
        <v>243</v>
      </c>
      <c r="U893" t="s">
        <v>1188</v>
      </c>
      <c r="V893" t="s">
        <v>3101</v>
      </c>
      <c r="W893">
        <v>1206</v>
      </c>
      <c r="X893" t="s">
        <v>636</v>
      </c>
      <c r="Y893" t="s">
        <v>3102</v>
      </c>
      <c r="Z893" t="s">
        <v>2407</v>
      </c>
      <c r="AA893">
        <v>2</v>
      </c>
      <c r="AB893" t="s">
        <v>41</v>
      </c>
      <c r="AC893" t="str">
        <f t="shared" si="135"/>
        <v>8GE</v>
      </c>
      <c r="AD893" s="3">
        <f t="shared" si="132"/>
        <v>30</v>
      </c>
      <c r="AE893" s="3" t="str">
        <f t="shared" si="131"/>
        <v>30.0 R</v>
      </c>
      <c r="AF893" t="str">
        <f>SUBSTITUTE(SUBSTITUTE(P893,"±",""),"%"," %")</f>
        <v>5 %</v>
      </c>
      <c r="AG893" t="str">
        <f t="shared" si="136"/>
        <v>2.7 V</v>
      </c>
      <c r="AI893" t="str">
        <f>SUBSTITUTE(LEFT(Q893,FIND("W,",Q893)),"W"," W @ 70 C")</f>
        <v>0.25 W @ 70 C</v>
      </c>
      <c r="AJ893" t="str">
        <f>SUBSTITUTE((SUBSTITUTE(T893,"ppm/°C","")),"/ "," to ")</f>
        <v>±200</v>
      </c>
      <c r="AK893" t="str">
        <f>LEFT(V893,FIND(" ",V893)-1)</f>
        <v>1206</v>
      </c>
      <c r="AL893" t="str">
        <f>SUBSTITUTE(SUBSTITUTE(U893,"°C ~ "," to +"),"°C"," C")</f>
        <v>-55 to +155 C</v>
      </c>
      <c r="AM893" s="2" t="str">
        <f t="shared" si="133"/>
        <v>300</v>
      </c>
      <c r="AN893" t="str">
        <f>IF(AC893="1GN","Grade 1","Grade 0")</f>
        <v>Grade 0</v>
      </c>
      <c r="AO893" s="2" t="str">
        <f t="shared" si="134"/>
        <v>30R0</v>
      </c>
      <c r="AQ893" t="s">
        <v>5289</v>
      </c>
      <c r="AR893" t="str">
        <f t="shared" si="137"/>
        <v>ERJ8GEYJ300V</v>
      </c>
    </row>
    <row r="894" spans="1:44" x14ac:dyDescent="0.3">
      <c r="A894" t="s">
        <v>3246</v>
      </c>
      <c r="B894" t="s">
        <v>3095</v>
      </c>
      <c r="C894" t="s">
        <v>3247</v>
      </c>
      <c r="D894" t="s">
        <v>3248</v>
      </c>
      <c r="E894" t="s">
        <v>32</v>
      </c>
      <c r="F894" t="s">
        <v>32</v>
      </c>
      <c r="G894" t="s">
        <v>3249</v>
      </c>
      <c r="H894" s="1">
        <v>48947</v>
      </c>
      <c r="I894">
        <v>0.15</v>
      </c>
      <c r="J894">
        <v>0</v>
      </c>
      <c r="K894">
        <v>1</v>
      </c>
      <c r="L894" t="s">
        <v>34</v>
      </c>
      <c r="M894" t="s">
        <v>3099</v>
      </c>
      <c r="N894" t="s">
        <v>36</v>
      </c>
      <c r="O894" t="s">
        <v>194</v>
      </c>
      <c r="P894" t="s">
        <v>38</v>
      </c>
      <c r="Q894" t="s">
        <v>3100</v>
      </c>
      <c r="R894" t="s">
        <v>40</v>
      </c>
      <c r="S894" t="s">
        <v>634</v>
      </c>
      <c r="T894" t="s">
        <v>243</v>
      </c>
      <c r="U894" t="s">
        <v>1188</v>
      </c>
      <c r="V894" t="s">
        <v>3101</v>
      </c>
      <c r="W894">
        <v>1206</v>
      </c>
      <c r="X894" t="s">
        <v>636</v>
      </c>
      <c r="Y894" t="s">
        <v>3102</v>
      </c>
      <c r="Z894" t="s">
        <v>2407</v>
      </c>
      <c r="AA894">
        <v>2</v>
      </c>
      <c r="AB894" t="s">
        <v>41</v>
      </c>
      <c r="AC894" t="str">
        <f t="shared" si="135"/>
        <v>8GE</v>
      </c>
      <c r="AD894" s="3">
        <f t="shared" si="132"/>
        <v>33</v>
      </c>
      <c r="AE894" s="3" t="str">
        <f t="shared" si="131"/>
        <v>33.0 R</v>
      </c>
      <c r="AF894" t="str">
        <f>SUBSTITUTE(SUBSTITUTE(P894,"±",""),"%"," %")</f>
        <v>5 %</v>
      </c>
      <c r="AG894" t="str">
        <f t="shared" si="136"/>
        <v>2.9 V</v>
      </c>
      <c r="AI894" t="str">
        <f>SUBSTITUTE(LEFT(Q894,FIND("W,",Q894)),"W"," W @ 70 C")</f>
        <v>0.25 W @ 70 C</v>
      </c>
      <c r="AJ894" t="str">
        <f>SUBSTITUTE((SUBSTITUTE(T894,"ppm/°C","")),"/ "," to ")</f>
        <v>±200</v>
      </c>
      <c r="AK894" t="str">
        <f>LEFT(V894,FIND(" ",V894)-1)</f>
        <v>1206</v>
      </c>
      <c r="AL894" t="str">
        <f>SUBSTITUTE(SUBSTITUTE(U894,"°C ~ "," to +"),"°C"," C")</f>
        <v>-55 to +155 C</v>
      </c>
      <c r="AM894" s="2" t="str">
        <f t="shared" si="133"/>
        <v>330</v>
      </c>
      <c r="AN894" t="str">
        <f>IF(AC894="1GN","Grade 1","Grade 0")</f>
        <v>Grade 0</v>
      </c>
      <c r="AO894" s="2" t="str">
        <f t="shared" si="134"/>
        <v>33R0</v>
      </c>
      <c r="AQ894" t="s">
        <v>5289</v>
      </c>
      <c r="AR894" t="str">
        <f t="shared" si="137"/>
        <v>ERJ8GEYJ330V</v>
      </c>
    </row>
    <row r="895" spans="1:44" x14ac:dyDescent="0.3">
      <c r="A895" t="s">
        <v>3250</v>
      </c>
      <c r="B895" t="s">
        <v>3095</v>
      </c>
      <c r="C895" t="s">
        <v>3251</v>
      </c>
      <c r="D895" t="s">
        <v>3252</v>
      </c>
      <c r="E895" t="s">
        <v>32</v>
      </c>
      <c r="F895" t="s">
        <v>32</v>
      </c>
      <c r="G895" t="s">
        <v>3253</v>
      </c>
      <c r="H895" s="1">
        <v>6936</v>
      </c>
      <c r="I895">
        <v>0.15</v>
      </c>
      <c r="J895">
        <v>0</v>
      </c>
      <c r="K895">
        <v>1</v>
      </c>
      <c r="L895" t="s">
        <v>34</v>
      </c>
      <c r="M895" t="s">
        <v>3099</v>
      </c>
      <c r="N895" t="s">
        <v>36</v>
      </c>
      <c r="O895" t="s">
        <v>198</v>
      </c>
      <c r="P895" t="s">
        <v>38</v>
      </c>
      <c r="Q895" t="s">
        <v>3100</v>
      </c>
      <c r="R895" t="s">
        <v>40</v>
      </c>
      <c r="S895" t="s">
        <v>634</v>
      </c>
      <c r="T895" t="s">
        <v>243</v>
      </c>
      <c r="U895" t="s">
        <v>1188</v>
      </c>
      <c r="V895" t="s">
        <v>3101</v>
      </c>
      <c r="W895">
        <v>1206</v>
      </c>
      <c r="X895" t="s">
        <v>636</v>
      </c>
      <c r="Y895" t="s">
        <v>3102</v>
      </c>
      <c r="Z895" t="s">
        <v>2407</v>
      </c>
      <c r="AA895">
        <v>2</v>
      </c>
      <c r="AB895" t="s">
        <v>41</v>
      </c>
      <c r="AC895" t="str">
        <f t="shared" si="135"/>
        <v>8GE</v>
      </c>
      <c r="AD895" s="3">
        <f t="shared" si="132"/>
        <v>36</v>
      </c>
      <c r="AE895" s="3" t="str">
        <f t="shared" si="131"/>
        <v>36.0 R</v>
      </c>
      <c r="AF895" t="str">
        <f>SUBSTITUTE(SUBSTITUTE(P895,"±",""),"%"," %")</f>
        <v>5 %</v>
      </c>
      <c r="AG895" t="str">
        <f t="shared" si="136"/>
        <v>3 V</v>
      </c>
      <c r="AI895" t="str">
        <f>SUBSTITUTE(LEFT(Q895,FIND("W,",Q895)),"W"," W @ 70 C")</f>
        <v>0.25 W @ 70 C</v>
      </c>
      <c r="AJ895" t="str">
        <f>SUBSTITUTE((SUBSTITUTE(T895,"ppm/°C","")),"/ "," to ")</f>
        <v>±200</v>
      </c>
      <c r="AK895" t="str">
        <f>LEFT(V895,FIND(" ",V895)-1)</f>
        <v>1206</v>
      </c>
      <c r="AL895" t="str">
        <f>SUBSTITUTE(SUBSTITUTE(U895,"°C ~ "," to +"),"°C"," C")</f>
        <v>-55 to +155 C</v>
      </c>
      <c r="AM895" s="2" t="str">
        <f t="shared" si="133"/>
        <v>360</v>
      </c>
      <c r="AN895" t="str">
        <f>IF(AC895="1GN","Grade 1","Grade 0")</f>
        <v>Grade 0</v>
      </c>
      <c r="AO895" s="2" t="str">
        <f t="shared" si="134"/>
        <v>36R0</v>
      </c>
      <c r="AQ895" t="s">
        <v>5289</v>
      </c>
      <c r="AR895" t="str">
        <f t="shared" si="137"/>
        <v>ERJ8GEYJ360V</v>
      </c>
    </row>
    <row r="896" spans="1:44" x14ac:dyDescent="0.3">
      <c r="A896" t="s">
        <v>3254</v>
      </c>
      <c r="B896" t="s">
        <v>3095</v>
      </c>
      <c r="C896" t="s">
        <v>3255</v>
      </c>
      <c r="D896" t="s">
        <v>3256</v>
      </c>
      <c r="E896" t="s">
        <v>32</v>
      </c>
      <c r="F896" t="s">
        <v>32</v>
      </c>
      <c r="G896" t="s">
        <v>3257</v>
      </c>
      <c r="H896">
        <v>0</v>
      </c>
      <c r="I896">
        <v>0.15</v>
      </c>
      <c r="J896">
        <v>0</v>
      </c>
      <c r="K896">
        <v>1</v>
      </c>
      <c r="L896" t="s">
        <v>34</v>
      </c>
      <c r="M896" t="s">
        <v>3099</v>
      </c>
      <c r="N896" t="s">
        <v>36</v>
      </c>
      <c r="O896" t="s">
        <v>202</v>
      </c>
      <c r="P896" t="s">
        <v>38</v>
      </c>
      <c r="Q896" t="s">
        <v>3100</v>
      </c>
      <c r="R896" t="s">
        <v>40</v>
      </c>
      <c r="S896" t="s">
        <v>634</v>
      </c>
      <c r="T896" t="s">
        <v>243</v>
      </c>
      <c r="U896" t="s">
        <v>1188</v>
      </c>
      <c r="V896" t="s">
        <v>3101</v>
      </c>
      <c r="W896">
        <v>1206</v>
      </c>
      <c r="X896" t="s">
        <v>636</v>
      </c>
      <c r="Y896" t="s">
        <v>3102</v>
      </c>
      <c r="Z896" t="s">
        <v>2407</v>
      </c>
      <c r="AA896">
        <v>2</v>
      </c>
      <c r="AB896" t="s">
        <v>41</v>
      </c>
      <c r="AC896" t="str">
        <f t="shared" si="135"/>
        <v>8GE</v>
      </c>
      <c r="AD896" s="3">
        <f t="shared" si="132"/>
        <v>39</v>
      </c>
      <c r="AE896" s="3" t="str">
        <f t="shared" si="131"/>
        <v>39.0 R</v>
      </c>
      <c r="AF896" t="str">
        <f>SUBSTITUTE(SUBSTITUTE(P896,"±",""),"%"," %")</f>
        <v>5 %</v>
      </c>
      <c r="AG896" t="str">
        <f t="shared" si="136"/>
        <v>3.1 V</v>
      </c>
      <c r="AI896" t="str">
        <f>SUBSTITUTE(LEFT(Q896,FIND("W,",Q896)),"W"," W @ 70 C")</f>
        <v>0.25 W @ 70 C</v>
      </c>
      <c r="AJ896" t="str">
        <f>SUBSTITUTE((SUBSTITUTE(T896,"ppm/°C","")),"/ "," to ")</f>
        <v>±200</v>
      </c>
      <c r="AK896" t="str">
        <f>LEFT(V896,FIND(" ",V896)-1)</f>
        <v>1206</v>
      </c>
      <c r="AL896" t="str">
        <f>SUBSTITUTE(SUBSTITUTE(U896,"°C ~ "," to +"),"°C"," C")</f>
        <v>-55 to +155 C</v>
      </c>
      <c r="AM896" s="2" t="str">
        <f t="shared" si="133"/>
        <v>390</v>
      </c>
      <c r="AN896" t="str">
        <f>IF(AC896="1GN","Grade 1","Grade 0")</f>
        <v>Grade 0</v>
      </c>
      <c r="AO896" s="2" t="str">
        <f t="shared" si="134"/>
        <v>39R0</v>
      </c>
      <c r="AQ896" t="s">
        <v>5289</v>
      </c>
      <c r="AR896" t="str">
        <f t="shared" si="137"/>
        <v>ERJ8GEYJ390V</v>
      </c>
    </row>
    <row r="897" spans="1:44" x14ac:dyDescent="0.3">
      <c r="A897" t="s">
        <v>3258</v>
      </c>
      <c r="B897" t="s">
        <v>3095</v>
      </c>
      <c r="C897" t="s">
        <v>3259</v>
      </c>
      <c r="D897" t="s">
        <v>3260</v>
      </c>
      <c r="E897" t="s">
        <v>32</v>
      </c>
      <c r="F897" t="s">
        <v>32</v>
      </c>
      <c r="G897" t="s">
        <v>3261</v>
      </c>
      <c r="H897" s="1">
        <v>71958</v>
      </c>
      <c r="I897">
        <v>0.15</v>
      </c>
      <c r="J897">
        <v>0</v>
      </c>
      <c r="K897">
        <v>1</v>
      </c>
      <c r="L897" t="s">
        <v>34</v>
      </c>
      <c r="M897" t="s">
        <v>3099</v>
      </c>
      <c r="N897" t="s">
        <v>36</v>
      </c>
      <c r="O897" t="s">
        <v>206</v>
      </c>
      <c r="P897" t="s">
        <v>38</v>
      </c>
      <c r="Q897" t="s">
        <v>3100</v>
      </c>
      <c r="R897" t="s">
        <v>40</v>
      </c>
      <c r="S897" t="s">
        <v>634</v>
      </c>
      <c r="T897" t="s">
        <v>243</v>
      </c>
      <c r="U897" t="s">
        <v>1188</v>
      </c>
      <c r="V897" t="s">
        <v>3101</v>
      </c>
      <c r="W897">
        <v>1206</v>
      </c>
      <c r="X897" t="s">
        <v>636</v>
      </c>
      <c r="Y897" t="s">
        <v>3102</v>
      </c>
      <c r="Z897" t="s">
        <v>2407</v>
      </c>
      <c r="AA897">
        <v>2</v>
      </c>
      <c r="AB897" t="s">
        <v>41</v>
      </c>
      <c r="AC897" t="str">
        <f t="shared" si="135"/>
        <v>8GE</v>
      </c>
      <c r="AD897" s="3">
        <f t="shared" si="132"/>
        <v>43</v>
      </c>
      <c r="AE897" s="3" t="str">
        <f t="shared" si="131"/>
        <v>43.0 R</v>
      </c>
      <c r="AF897" t="str">
        <f>SUBSTITUTE(SUBSTITUTE(P897,"±",""),"%"," %")</f>
        <v>5 %</v>
      </c>
      <c r="AG897" t="str">
        <f t="shared" si="136"/>
        <v>3.3 V</v>
      </c>
      <c r="AI897" t="str">
        <f>SUBSTITUTE(LEFT(Q897,FIND("W,",Q897)),"W"," W @ 70 C")</f>
        <v>0.25 W @ 70 C</v>
      </c>
      <c r="AJ897" t="str">
        <f>SUBSTITUTE((SUBSTITUTE(T897,"ppm/°C","")),"/ "," to ")</f>
        <v>±200</v>
      </c>
      <c r="AK897" t="str">
        <f>LEFT(V897,FIND(" ",V897)-1)</f>
        <v>1206</v>
      </c>
      <c r="AL897" t="str">
        <f>SUBSTITUTE(SUBSTITUTE(U897,"°C ~ "," to +"),"°C"," C")</f>
        <v>-55 to +155 C</v>
      </c>
      <c r="AM897" s="2" t="str">
        <f t="shared" si="133"/>
        <v>430</v>
      </c>
      <c r="AN897" t="str">
        <f>IF(AC897="1GN","Grade 1","Grade 0")</f>
        <v>Grade 0</v>
      </c>
      <c r="AO897" s="2" t="str">
        <f t="shared" si="134"/>
        <v>43R0</v>
      </c>
      <c r="AQ897" t="s">
        <v>5289</v>
      </c>
      <c r="AR897" t="str">
        <f t="shared" si="137"/>
        <v>ERJ8GEYJ430V</v>
      </c>
    </row>
    <row r="898" spans="1:44" x14ac:dyDescent="0.3">
      <c r="A898" t="s">
        <v>3262</v>
      </c>
      <c r="B898" t="s">
        <v>3095</v>
      </c>
      <c r="C898" t="s">
        <v>3263</v>
      </c>
      <c r="D898" t="s">
        <v>3264</v>
      </c>
      <c r="E898" t="s">
        <v>32</v>
      </c>
      <c r="F898" t="s">
        <v>32</v>
      </c>
      <c r="G898" t="s">
        <v>3265</v>
      </c>
      <c r="H898">
        <v>983</v>
      </c>
      <c r="I898">
        <v>0.15</v>
      </c>
      <c r="J898">
        <v>0</v>
      </c>
      <c r="K898">
        <v>1</v>
      </c>
      <c r="L898" t="s">
        <v>34</v>
      </c>
      <c r="M898" t="s">
        <v>3099</v>
      </c>
      <c r="N898" t="s">
        <v>36</v>
      </c>
      <c r="O898" t="s">
        <v>210</v>
      </c>
      <c r="P898" t="s">
        <v>38</v>
      </c>
      <c r="Q898" t="s">
        <v>3100</v>
      </c>
      <c r="R898" t="s">
        <v>40</v>
      </c>
      <c r="S898" t="s">
        <v>634</v>
      </c>
      <c r="T898" t="s">
        <v>243</v>
      </c>
      <c r="U898" t="s">
        <v>1188</v>
      </c>
      <c r="V898" t="s">
        <v>3101</v>
      </c>
      <c r="W898">
        <v>1206</v>
      </c>
      <c r="X898" t="s">
        <v>636</v>
      </c>
      <c r="Y898" t="s">
        <v>3102</v>
      </c>
      <c r="Z898" t="s">
        <v>2407</v>
      </c>
      <c r="AA898">
        <v>2</v>
      </c>
      <c r="AB898" t="s">
        <v>41</v>
      </c>
      <c r="AC898" t="str">
        <f t="shared" si="135"/>
        <v>8GE</v>
      </c>
      <c r="AD898" s="3">
        <f t="shared" si="132"/>
        <v>47</v>
      </c>
      <c r="AE898" s="3" t="str">
        <f t="shared" si="131"/>
        <v>47.0 R</v>
      </c>
      <c r="AF898" t="str">
        <f>SUBSTITUTE(SUBSTITUTE(P898,"±",""),"%"," %")</f>
        <v>5 %</v>
      </c>
      <c r="AG898" t="str">
        <f t="shared" si="136"/>
        <v>3.4 V</v>
      </c>
      <c r="AI898" t="str">
        <f>SUBSTITUTE(LEFT(Q898,FIND("W,",Q898)),"W"," W @ 70 C")</f>
        <v>0.25 W @ 70 C</v>
      </c>
      <c r="AJ898" t="str">
        <f>SUBSTITUTE((SUBSTITUTE(T898,"ppm/°C","")),"/ "," to ")</f>
        <v>±200</v>
      </c>
      <c r="AK898" t="str">
        <f>LEFT(V898,FIND(" ",V898)-1)</f>
        <v>1206</v>
      </c>
      <c r="AL898" t="str">
        <f>SUBSTITUTE(SUBSTITUTE(U898,"°C ~ "," to +"),"°C"," C")</f>
        <v>-55 to +155 C</v>
      </c>
      <c r="AM898" s="2" t="str">
        <f t="shared" si="133"/>
        <v>470</v>
      </c>
      <c r="AN898" t="str">
        <f>IF(AC898="1GN","Grade 1","Grade 0")</f>
        <v>Grade 0</v>
      </c>
      <c r="AO898" s="2" t="str">
        <f t="shared" si="134"/>
        <v>47R0</v>
      </c>
      <c r="AQ898" t="s">
        <v>5289</v>
      </c>
      <c r="AR898" t="str">
        <f t="shared" si="137"/>
        <v>ERJ8GEYJ470V</v>
      </c>
    </row>
    <row r="899" spans="1:44" x14ac:dyDescent="0.3">
      <c r="A899" t="s">
        <v>3266</v>
      </c>
      <c r="B899" t="s">
        <v>3095</v>
      </c>
      <c r="C899" t="s">
        <v>3267</v>
      </c>
      <c r="D899" t="s">
        <v>3268</v>
      </c>
      <c r="E899" t="s">
        <v>32</v>
      </c>
      <c r="F899" t="s">
        <v>32</v>
      </c>
      <c r="G899" t="s">
        <v>3269</v>
      </c>
      <c r="H899" s="1">
        <v>52022</v>
      </c>
      <c r="I899">
        <v>0.15</v>
      </c>
      <c r="J899">
        <v>0</v>
      </c>
      <c r="K899">
        <v>1</v>
      </c>
      <c r="L899" t="s">
        <v>34</v>
      </c>
      <c r="M899" t="s">
        <v>3099</v>
      </c>
      <c r="N899" t="s">
        <v>36</v>
      </c>
      <c r="O899" t="s">
        <v>214</v>
      </c>
      <c r="P899" t="s">
        <v>38</v>
      </c>
      <c r="Q899" t="s">
        <v>3100</v>
      </c>
      <c r="R899" t="s">
        <v>40</v>
      </c>
      <c r="S899" t="s">
        <v>634</v>
      </c>
      <c r="T899" t="s">
        <v>243</v>
      </c>
      <c r="U899" t="s">
        <v>1188</v>
      </c>
      <c r="V899" t="s">
        <v>3101</v>
      </c>
      <c r="W899">
        <v>1206</v>
      </c>
      <c r="X899" t="s">
        <v>636</v>
      </c>
      <c r="Y899" t="s">
        <v>3102</v>
      </c>
      <c r="Z899" t="s">
        <v>2407</v>
      </c>
      <c r="AA899">
        <v>2</v>
      </c>
      <c r="AB899" t="s">
        <v>41</v>
      </c>
      <c r="AC899" t="str">
        <f t="shared" si="135"/>
        <v>8GE</v>
      </c>
      <c r="AD899" s="3">
        <f t="shared" si="132"/>
        <v>51</v>
      </c>
      <c r="AE899" s="3" t="str">
        <f t="shared" si="131"/>
        <v>51.0 R</v>
      </c>
      <c r="AF899" t="str">
        <f>SUBSTITUTE(SUBSTITUTE(P899,"±",""),"%"," %")</f>
        <v>5 %</v>
      </c>
      <c r="AG899" t="str">
        <f t="shared" si="136"/>
        <v>3.6 V</v>
      </c>
      <c r="AI899" t="str">
        <f>SUBSTITUTE(LEFT(Q899,FIND("W,",Q899)),"W"," W @ 70 C")</f>
        <v>0.25 W @ 70 C</v>
      </c>
      <c r="AJ899" t="str">
        <f>SUBSTITUTE((SUBSTITUTE(T899,"ppm/°C","")),"/ "," to ")</f>
        <v>±200</v>
      </c>
      <c r="AK899" t="str">
        <f>LEFT(V899,FIND(" ",V899)-1)</f>
        <v>1206</v>
      </c>
      <c r="AL899" t="str">
        <f>SUBSTITUTE(SUBSTITUTE(U899,"°C ~ "," to +"),"°C"," C")</f>
        <v>-55 to +155 C</v>
      </c>
      <c r="AM899" s="2" t="str">
        <f t="shared" si="133"/>
        <v>510</v>
      </c>
      <c r="AN899" t="str">
        <f>IF(AC899="1GN","Grade 1","Grade 0")</f>
        <v>Grade 0</v>
      </c>
      <c r="AO899" s="2" t="str">
        <f t="shared" si="134"/>
        <v>51R0</v>
      </c>
      <c r="AQ899" t="s">
        <v>5289</v>
      </c>
      <c r="AR899" t="str">
        <f t="shared" si="137"/>
        <v>ERJ8GEYJ510V</v>
      </c>
    </row>
    <row r="900" spans="1:44" x14ac:dyDescent="0.3">
      <c r="A900" t="s">
        <v>3270</v>
      </c>
      <c r="B900" t="s">
        <v>3095</v>
      </c>
      <c r="C900" t="s">
        <v>3271</v>
      </c>
      <c r="D900" t="s">
        <v>3272</v>
      </c>
      <c r="E900" t="s">
        <v>32</v>
      </c>
      <c r="F900" t="s">
        <v>32</v>
      </c>
      <c r="G900" t="s">
        <v>3273</v>
      </c>
      <c r="H900" s="1">
        <v>78105</v>
      </c>
      <c r="I900">
        <v>0.15</v>
      </c>
      <c r="J900">
        <v>0</v>
      </c>
      <c r="K900">
        <v>1</v>
      </c>
      <c r="L900" t="s">
        <v>34</v>
      </c>
      <c r="M900" t="s">
        <v>3099</v>
      </c>
      <c r="N900" t="s">
        <v>36</v>
      </c>
      <c r="O900" t="s">
        <v>218</v>
      </c>
      <c r="P900" t="s">
        <v>38</v>
      </c>
      <c r="Q900" t="s">
        <v>3100</v>
      </c>
      <c r="R900" t="s">
        <v>40</v>
      </c>
      <c r="S900" t="s">
        <v>634</v>
      </c>
      <c r="T900" t="s">
        <v>243</v>
      </c>
      <c r="U900" t="s">
        <v>1188</v>
      </c>
      <c r="V900" t="s">
        <v>3101</v>
      </c>
      <c r="W900">
        <v>1206</v>
      </c>
      <c r="X900" t="s">
        <v>636</v>
      </c>
      <c r="Y900" t="s">
        <v>3102</v>
      </c>
      <c r="Z900" t="s">
        <v>2407</v>
      </c>
      <c r="AA900">
        <v>2</v>
      </c>
      <c r="AB900" t="s">
        <v>41</v>
      </c>
      <c r="AC900" t="str">
        <f t="shared" si="135"/>
        <v>8GE</v>
      </c>
      <c r="AD900" s="3">
        <f t="shared" si="132"/>
        <v>56</v>
      </c>
      <c r="AE900" s="3" t="str">
        <f t="shared" si="131"/>
        <v>56.0 R</v>
      </c>
      <c r="AF900" t="str">
        <f>SUBSTITUTE(SUBSTITUTE(P900,"±",""),"%"," %")</f>
        <v>5 %</v>
      </c>
      <c r="AG900" t="str">
        <f t="shared" si="136"/>
        <v>3.7 V</v>
      </c>
      <c r="AI900" t="str">
        <f>SUBSTITUTE(LEFT(Q900,FIND("W,",Q900)),"W"," W @ 70 C")</f>
        <v>0.25 W @ 70 C</v>
      </c>
      <c r="AJ900" t="str">
        <f>SUBSTITUTE((SUBSTITUTE(T900,"ppm/°C","")),"/ "," to ")</f>
        <v>±200</v>
      </c>
      <c r="AK900" t="str">
        <f>LEFT(V900,FIND(" ",V900)-1)</f>
        <v>1206</v>
      </c>
      <c r="AL900" t="str">
        <f>SUBSTITUTE(SUBSTITUTE(U900,"°C ~ "," to +"),"°C"," C")</f>
        <v>-55 to +155 C</v>
      </c>
      <c r="AM900" s="2" t="str">
        <f t="shared" si="133"/>
        <v>560</v>
      </c>
      <c r="AN900" t="str">
        <f>IF(AC900="1GN","Grade 1","Grade 0")</f>
        <v>Grade 0</v>
      </c>
      <c r="AO900" s="2" t="str">
        <f t="shared" si="134"/>
        <v>56R0</v>
      </c>
      <c r="AQ900" t="s">
        <v>5289</v>
      </c>
      <c r="AR900" t="str">
        <f t="shared" si="137"/>
        <v>ERJ8GEYJ560V</v>
      </c>
    </row>
    <row r="901" spans="1:44" x14ac:dyDescent="0.3">
      <c r="A901" t="s">
        <v>3274</v>
      </c>
      <c r="B901" t="s">
        <v>3095</v>
      </c>
      <c r="C901" t="s">
        <v>3275</v>
      </c>
      <c r="D901" t="s">
        <v>3276</v>
      </c>
      <c r="E901" t="s">
        <v>32</v>
      </c>
      <c r="F901" t="s">
        <v>32</v>
      </c>
      <c r="G901" t="s">
        <v>3277</v>
      </c>
      <c r="H901" s="1">
        <v>543414</v>
      </c>
      <c r="I901">
        <v>0.15</v>
      </c>
      <c r="J901">
        <v>0</v>
      </c>
      <c r="K901">
        <v>1</v>
      </c>
      <c r="L901" t="s">
        <v>34</v>
      </c>
      <c r="M901" t="s">
        <v>3099</v>
      </c>
      <c r="N901" t="s">
        <v>36</v>
      </c>
      <c r="O901" t="s">
        <v>222</v>
      </c>
      <c r="P901" t="s">
        <v>38</v>
      </c>
      <c r="Q901" t="s">
        <v>3100</v>
      </c>
      <c r="R901" t="s">
        <v>40</v>
      </c>
      <c r="S901" t="s">
        <v>634</v>
      </c>
      <c r="T901" t="s">
        <v>243</v>
      </c>
      <c r="U901" t="s">
        <v>1188</v>
      </c>
      <c r="V901" t="s">
        <v>3101</v>
      </c>
      <c r="W901">
        <v>1206</v>
      </c>
      <c r="X901" t="s">
        <v>636</v>
      </c>
      <c r="Y901" t="s">
        <v>3102</v>
      </c>
      <c r="Z901" t="s">
        <v>2407</v>
      </c>
      <c r="AA901">
        <v>2</v>
      </c>
      <c r="AB901" t="s">
        <v>41</v>
      </c>
      <c r="AC901" t="str">
        <f t="shared" si="135"/>
        <v>8GE</v>
      </c>
      <c r="AD901" s="3">
        <f t="shared" si="132"/>
        <v>62</v>
      </c>
      <c r="AE901" s="3" t="str">
        <f t="shared" si="131"/>
        <v>62.0 R</v>
      </c>
      <c r="AF901" t="str">
        <f>SUBSTITUTE(SUBSTITUTE(P901,"±",""),"%"," %")</f>
        <v>5 %</v>
      </c>
      <c r="AG901" t="str">
        <f t="shared" si="136"/>
        <v>3.9 V</v>
      </c>
      <c r="AI901" t="str">
        <f>SUBSTITUTE(LEFT(Q901,FIND("W,",Q901)),"W"," W @ 70 C")</f>
        <v>0.25 W @ 70 C</v>
      </c>
      <c r="AJ901" t="str">
        <f>SUBSTITUTE((SUBSTITUTE(T901,"ppm/°C","")),"/ "," to ")</f>
        <v>±200</v>
      </c>
      <c r="AK901" t="str">
        <f>LEFT(V901,FIND(" ",V901)-1)</f>
        <v>1206</v>
      </c>
      <c r="AL901" t="str">
        <f>SUBSTITUTE(SUBSTITUTE(U901,"°C ~ "," to +"),"°C"," C")</f>
        <v>-55 to +155 C</v>
      </c>
      <c r="AM901" s="2" t="str">
        <f t="shared" si="133"/>
        <v>620</v>
      </c>
      <c r="AN901" t="str">
        <f>IF(AC901="1GN","Grade 1","Grade 0")</f>
        <v>Grade 0</v>
      </c>
      <c r="AO901" s="2" t="str">
        <f t="shared" si="134"/>
        <v>62R0</v>
      </c>
      <c r="AQ901" t="s">
        <v>5289</v>
      </c>
      <c r="AR901" t="str">
        <f t="shared" si="137"/>
        <v>ERJ8GEYJ620V</v>
      </c>
    </row>
    <row r="902" spans="1:44" x14ac:dyDescent="0.3">
      <c r="A902" t="s">
        <v>3278</v>
      </c>
      <c r="B902" t="s">
        <v>3095</v>
      </c>
      <c r="C902" t="s">
        <v>3279</v>
      </c>
      <c r="D902" t="s">
        <v>3280</v>
      </c>
      <c r="E902" t="s">
        <v>32</v>
      </c>
      <c r="F902" t="s">
        <v>32</v>
      </c>
      <c r="G902" t="s">
        <v>3281</v>
      </c>
      <c r="H902">
        <v>0</v>
      </c>
      <c r="I902">
        <v>0.15</v>
      </c>
      <c r="J902">
        <v>0</v>
      </c>
      <c r="K902">
        <v>1</v>
      </c>
      <c r="L902" t="s">
        <v>34</v>
      </c>
      <c r="M902" t="s">
        <v>3099</v>
      </c>
      <c r="N902" t="s">
        <v>36</v>
      </c>
      <c r="O902" t="s">
        <v>226</v>
      </c>
      <c r="P902" t="s">
        <v>38</v>
      </c>
      <c r="Q902" t="s">
        <v>3100</v>
      </c>
      <c r="R902" t="s">
        <v>40</v>
      </c>
      <c r="S902" t="s">
        <v>634</v>
      </c>
      <c r="T902" t="s">
        <v>243</v>
      </c>
      <c r="U902" t="s">
        <v>1188</v>
      </c>
      <c r="V902" t="s">
        <v>3101</v>
      </c>
      <c r="W902">
        <v>1206</v>
      </c>
      <c r="X902" t="s">
        <v>636</v>
      </c>
      <c r="Y902" t="s">
        <v>3102</v>
      </c>
      <c r="Z902" t="s">
        <v>2407</v>
      </c>
      <c r="AA902">
        <v>2</v>
      </c>
      <c r="AB902" t="s">
        <v>41</v>
      </c>
      <c r="AC902" t="str">
        <f t="shared" si="135"/>
        <v>8GE</v>
      </c>
      <c r="AD902" s="3">
        <f t="shared" si="132"/>
        <v>68</v>
      </c>
      <c r="AE902" s="3" t="str">
        <f t="shared" ref="AE902:AE965" si="138">IF(AD902&gt;9999999,AD902/1000000&amp;" M",IF(AD902&gt;999999,AD902/1000000&amp;" M",IF(AD902&gt;99999,AD902/1000&amp;" K",IF(AD902&gt;9999,TEXT(AD902/1000,"0.0")&amp;" K",IF(AD902&gt;999,TEXT(AD902/1000,"0.00")&amp;" K",IF(AD902&gt;99,AD902/1&amp;" R",IF(AD902&gt;=10,TEXT(AD902,"00.0")&amp;" R",TEXT(AD902,"0.00")&amp;" R")))))))</f>
        <v>68.0 R</v>
      </c>
      <c r="AF902" t="str">
        <f>SUBSTITUTE(SUBSTITUTE(P902,"±",""),"%"," %")</f>
        <v>5 %</v>
      </c>
      <c r="AG902" t="str">
        <f t="shared" si="136"/>
        <v>4.1 V</v>
      </c>
      <c r="AI902" t="str">
        <f>SUBSTITUTE(LEFT(Q902,FIND("W,",Q902)),"W"," W @ 70 C")</f>
        <v>0.25 W @ 70 C</v>
      </c>
      <c r="AJ902" t="str">
        <f>SUBSTITUTE((SUBSTITUTE(T902,"ppm/°C","")),"/ "," to ")</f>
        <v>±200</v>
      </c>
      <c r="AK902" t="str">
        <f>LEFT(V902,FIND(" ",V902)-1)</f>
        <v>1206</v>
      </c>
      <c r="AL902" t="str">
        <f>SUBSTITUTE(SUBSTITUTE(U902,"°C ~ "," to +"),"°C"," C")</f>
        <v>-55 to +155 C</v>
      </c>
      <c r="AM902" s="2" t="str">
        <f t="shared" si="133"/>
        <v>680</v>
      </c>
      <c r="AN902" t="str">
        <f>IF(AC902="1GN","Grade 1","Grade 0")</f>
        <v>Grade 0</v>
      </c>
      <c r="AO902" s="2" t="str">
        <f t="shared" si="134"/>
        <v>68R0</v>
      </c>
      <c r="AQ902" t="s">
        <v>5289</v>
      </c>
      <c r="AR902" t="str">
        <f t="shared" si="137"/>
        <v>ERJ8GEYJ680V</v>
      </c>
    </row>
    <row r="903" spans="1:44" x14ac:dyDescent="0.3">
      <c r="A903" t="s">
        <v>3282</v>
      </c>
      <c r="B903" t="s">
        <v>3095</v>
      </c>
      <c r="C903" t="s">
        <v>3283</v>
      </c>
      <c r="D903" t="s">
        <v>3284</v>
      </c>
      <c r="E903" t="s">
        <v>32</v>
      </c>
      <c r="F903" t="s">
        <v>32</v>
      </c>
      <c r="G903" t="s">
        <v>3285</v>
      </c>
      <c r="H903" s="1">
        <v>2989</v>
      </c>
      <c r="I903">
        <v>0.15</v>
      </c>
      <c r="J903">
        <v>0</v>
      </c>
      <c r="K903">
        <v>1</v>
      </c>
      <c r="L903" t="s">
        <v>34</v>
      </c>
      <c r="M903" t="s">
        <v>3099</v>
      </c>
      <c r="N903" t="s">
        <v>36</v>
      </c>
      <c r="O903" t="s">
        <v>230</v>
      </c>
      <c r="P903" t="s">
        <v>38</v>
      </c>
      <c r="Q903" t="s">
        <v>3100</v>
      </c>
      <c r="R903" t="s">
        <v>40</v>
      </c>
      <c r="S903" t="s">
        <v>634</v>
      </c>
      <c r="T903" t="s">
        <v>243</v>
      </c>
      <c r="U903" t="s">
        <v>1188</v>
      </c>
      <c r="V903" t="s">
        <v>3101</v>
      </c>
      <c r="W903">
        <v>1206</v>
      </c>
      <c r="X903" t="s">
        <v>636</v>
      </c>
      <c r="Y903" t="s">
        <v>3102</v>
      </c>
      <c r="Z903" t="s">
        <v>2407</v>
      </c>
      <c r="AA903">
        <v>2</v>
      </c>
      <c r="AB903" t="s">
        <v>41</v>
      </c>
      <c r="AC903" t="str">
        <f t="shared" si="135"/>
        <v>8GE</v>
      </c>
      <c r="AD903" s="3">
        <f t="shared" si="132"/>
        <v>75</v>
      </c>
      <c r="AE903" s="3" t="str">
        <f t="shared" si="138"/>
        <v>75.0 R</v>
      </c>
      <c r="AF903" t="str">
        <f>SUBSTITUTE(SUBSTITUTE(P903,"±",""),"%"," %")</f>
        <v>5 %</v>
      </c>
      <c r="AG903" t="str">
        <f t="shared" si="136"/>
        <v>4.3 V</v>
      </c>
      <c r="AI903" t="str">
        <f>SUBSTITUTE(LEFT(Q903,FIND("W,",Q903)),"W"," W @ 70 C")</f>
        <v>0.25 W @ 70 C</v>
      </c>
      <c r="AJ903" t="str">
        <f>SUBSTITUTE((SUBSTITUTE(T903,"ppm/°C","")),"/ "," to ")</f>
        <v>±200</v>
      </c>
      <c r="AK903" t="str">
        <f>LEFT(V903,FIND(" ",V903)-1)</f>
        <v>1206</v>
      </c>
      <c r="AL903" t="str">
        <f>SUBSTITUTE(SUBSTITUTE(U903,"°C ~ "," to +"),"°C"," C")</f>
        <v>-55 to +155 C</v>
      </c>
      <c r="AM903" s="2" t="str">
        <f t="shared" si="133"/>
        <v>750</v>
      </c>
      <c r="AN903" t="str">
        <f>IF(AC903="1GN","Grade 1","Grade 0")</f>
        <v>Grade 0</v>
      </c>
      <c r="AO903" s="2" t="str">
        <f t="shared" si="134"/>
        <v>75R0</v>
      </c>
      <c r="AQ903" t="s">
        <v>5289</v>
      </c>
      <c r="AR903" t="str">
        <f t="shared" si="137"/>
        <v>ERJ8GEYJ750V</v>
      </c>
    </row>
    <row r="904" spans="1:44" x14ac:dyDescent="0.3">
      <c r="A904" t="s">
        <v>3286</v>
      </c>
      <c r="B904" t="s">
        <v>3095</v>
      </c>
      <c r="C904" t="s">
        <v>3287</v>
      </c>
      <c r="D904" t="s">
        <v>3288</v>
      </c>
      <c r="E904" t="s">
        <v>32</v>
      </c>
      <c r="F904" t="s">
        <v>32</v>
      </c>
      <c r="G904" t="s">
        <v>3289</v>
      </c>
      <c r="H904" s="1">
        <v>261239</v>
      </c>
      <c r="I904">
        <v>0.15</v>
      </c>
      <c r="J904">
        <v>0</v>
      </c>
      <c r="K904">
        <v>1</v>
      </c>
      <c r="L904" t="s">
        <v>34</v>
      </c>
      <c r="M904" t="s">
        <v>3099</v>
      </c>
      <c r="N904" t="s">
        <v>36</v>
      </c>
      <c r="O904" t="s">
        <v>234</v>
      </c>
      <c r="P904" t="s">
        <v>38</v>
      </c>
      <c r="Q904" t="s">
        <v>3100</v>
      </c>
      <c r="R904" t="s">
        <v>40</v>
      </c>
      <c r="S904" t="s">
        <v>634</v>
      </c>
      <c r="T904" t="s">
        <v>243</v>
      </c>
      <c r="U904" t="s">
        <v>1188</v>
      </c>
      <c r="V904" t="s">
        <v>3101</v>
      </c>
      <c r="W904">
        <v>1206</v>
      </c>
      <c r="X904" t="s">
        <v>636</v>
      </c>
      <c r="Y904" t="s">
        <v>3102</v>
      </c>
      <c r="Z904" t="s">
        <v>2407</v>
      </c>
      <c r="AA904">
        <v>2</v>
      </c>
      <c r="AB904" t="s">
        <v>41</v>
      </c>
      <c r="AC904" t="str">
        <f t="shared" si="135"/>
        <v>8GE</v>
      </c>
      <c r="AD904" s="3">
        <f t="shared" ref="AD904:AD967" si="139">IF(IFERROR(FIND("MOhms",O904),0)&gt;0,LEFT(O904,FIND("MOhms",O904)-1)*1000000,IF(IFERROR(FIND("kOhms",O904),0)&gt;0,LEFT(O904,FIND("kOhms",O904)-1)*1000,IF(IFERROR(FIND("Ohms",O904),0)&gt;0,LEFT(O904,FIND("Ohms",O904)-1)*1,"NOT FOUND")))</f>
        <v>82</v>
      </c>
      <c r="AE904" s="3" t="str">
        <f t="shared" si="138"/>
        <v>82.0 R</v>
      </c>
      <c r="AF904" t="str">
        <f>SUBSTITUTE(SUBSTITUTE(P904,"±",""),"%"," %")</f>
        <v>5 %</v>
      </c>
      <c r="AG904" t="str">
        <f t="shared" si="136"/>
        <v>4.5 V</v>
      </c>
      <c r="AI904" t="str">
        <f>SUBSTITUTE(LEFT(Q904,FIND("W,",Q904)),"W"," W @ 70 C")</f>
        <v>0.25 W @ 70 C</v>
      </c>
      <c r="AJ904" t="str">
        <f>SUBSTITUTE((SUBSTITUTE(T904,"ppm/°C","")),"/ "," to ")</f>
        <v>±200</v>
      </c>
      <c r="AK904" t="str">
        <f>LEFT(V904,FIND(" ",V904)-1)</f>
        <v>1206</v>
      </c>
      <c r="AL904" t="str">
        <f>SUBSTITUTE(SUBSTITUTE(U904,"°C ~ "," to +"),"°C"," C")</f>
        <v>-55 to +155 C</v>
      </c>
      <c r="AM904" s="2" t="str">
        <f t="shared" ref="AM904:AM967" si="140">IF(AD904&gt;9999999,AD904/1000000&amp;"6",IF(AD904&gt;999999,AD904/100000&amp;"5",IF(AD904&gt;99999,AD904/10000&amp;"4",IF(AD904&gt;9999,AD904/1000&amp;"3",IF(AD904&gt;999,AD904/100&amp;"2",IF(AD904&gt;99,AD904/10&amp;"1",IF(AD904&gt;=10,AD904/1&amp;"0",LEFT(SUBSTITUTE(TEXT(AD904,"0.000"),".","R"),3))))))))</f>
        <v>820</v>
      </c>
      <c r="AN904" t="str">
        <f>IF(AC904="1GN","Grade 1","Grade 0")</f>
        <v>Grade 0</v>
      </c>
      <c r="AO904" s="2" t="str">
        <f t="shared" ref="AO904:AO967" si="141">IF(AD904&gt;9999999,AD904/100000&amp;"5",IF(AD904&gt;999999,AD904/10000&amp;"4",IF(AD904&gt;99999,AD904/1000&amp;"3",IF(AD904&gt;9999,AD904/100&amp;"2",IF(AD904&gt;999,AD904/10&amp;"1",IF(AD904&gt;99,AD904/1&amp;"R",IF(AD904&gt;=10,AD904/1&amp;"R0",LEFT(SUBSTITUTE(TEXT(AD904,"0.000"),".","R"),4))))))))</f>
        <v>82R0</v>
      </c>
      <c r="AQ904" t="s">
        <v>5289</v>
      </c>
      <c r="AR904" t="str">
        <f t="shared" si="137"/>
        <v>ERJ8GEYJ820V</v>
      </c>
    </row>
    <row r="905" spans="1:44" x14ac:dyDescent="0.3">
      <c r="A905" t="s">
        <v>3290</v>
      </c>
      <c r="B905" t="s">
        <v>3095</v>
      </c>
      <c r="C905" t="s">
        <v>3291</v>
      </c>
      <c r="D905" t="s">
        <v>3292</v>
      </c>
      <c r="E905" t="s">
        <v>32</v>
      </c>
      <c r="F905" t="s">
        <v>32</v>
      </c>
      <c r="G905" t="s">
        <v>3293</v>
      </c>
      <c r="H905" s="1">
        <v>1626</v>
      </c>
      <c r="I905">
        <v>0.15</v>
      </c>
      <c r="J905">
        <v>0</v>
      </c>
      <c r="K905">
        <v>1</v>
      </c>
      <c r="L905" t="s">
        <v>34</v>
      </c>
      <c r="M905" t="s">
        <v>3099</v>
      </c>
      <c r="N905" t="s">
        <v>36</v>
      </c>
      <c r="O905" t="s">
        <v>238</v>
      </c>
      <c r="P905" t="s">
        <v>38</v>
      </c>
      <c r="Q905" t="s">
        <v>3100</v>
      </c>
      <c r="R905" t="s">
        <v>40</v>
      </c>
      <c r="S905" t="s">
        <v>634</v>
      </c>
      <c r="T905" t="s">
        <v>243</v>
      </c>
      <c r="U905" t="s">
        <v>1188</v>
      </c>
      <c r="V905" t="s">
        <v>3101</v>
      </c>
      <c r="W905">
        <v>1206</v>
      </c>
      <c r="X905" t="s">
        <v>636</v>
      </c>
      <c r="Y905" t="s">
        <v>3102</v>
      </c>
      <c r="Z905" t="s">
        <v>2407</v>
      </c>
      <c r="AA905">
        <v>2</v>
      </c>
      <c r="AB905" t="s">
        <v>41</v>
      </c>
      <c r="AC905" t="str">
        <f t="shared" si="135"/>
        <v>8GE</v>
      </c>
      <c r="AD905" s="3">
        <f t="shared" si="139"/>
        <v>91</v>
      </c>
      <c r="AE905" s="3" t="str">
        <f t="shared" si="138"/>
        <v>91.0 R</v>
      </c>
      <c r="AF905" t="str">
        <f>SUBSTITUTE(SUBSTITUTE(P905,"±",""),"%"," %")</f>
        <v>5 %</v>
      </c>
      <c r="AG905" t="str">
        <f t="shared" si="136"/>
        <v>4.8 V</v>
      </c>
      <c r="AI905" t="str">
        <f>SUBSTITUTE(LEFT(Q905,FIND("W,",Q905)),"W"," W @ 70 C")</f>
        <v>0.25 W @ 70 C</v>
      </c>
      <c r="AJ905" t="str">
        <f>SUBSTITUTE((SUBSTITUTE(T905,"ppm/°C","")),"/ "," to ")</f>
        <v>±200</v>
      </c>
      <c r="AK905" t="str">
        <f>LEFT(V905,FIND(" ",V905)-1)</f>
        <v>1206</v>
      </c>
      <c r="AL905" t="str">
        <f>SUBSTITUTE(SUBSTITUTE(U905,"°C ~ "," to +"),"°C"," C")</f>
        <v>-55 to +155 C</v>
      </c>
      <c r="AM905" s="2" t="str">
        <f t="shared" si="140"/>
        <v>910</v>
      </c>
      <c r="AN905" t="str">
        <f>IF(AC905="1GN","Grade 1","Grade 0")</f>
        <v>Grade 0</v>
      </c>
      <c r="AO905" s="2" t="str">
        <f t="shared" si="141"/>
        <v>91R0</v>
      </c>
      <c r="AQ905" t="s">
        <v>5289</v>
      </c>
      <c r="AR905" t="str">
        <f t="shared" si="137"/>
        <v>ERJ8GEYJ910V</v>
      </c>
    </row>
    <row r="906" spans="1:44" x14ac:dyDescent="0.3">
      <c r="A906" t="s">
        <v>3294</v>
      </c>
      <c r="B906" t="s">
        <v>3095</v>
      </c>
      <c r="C906" t="s">
        <v>3295</v>
      </c>
      <c r="D906" t="s">
        <v>3296</v>
      </c>
      <c r="E906" t="s">
        <v>32</v>
      </c>
      <c r="F906" t="s">
        <v>32</v>
      </c>
      <c r="G906" t="s">
        <v>3297</v>
      </c>
      <c r="H906">
        <v>0</v>
      </c>
      <c r="I906">
        <v>0.15</v>
      </c>
      <c r="J906">
        <v>0</v>
      </c>
      <c r="K906">
        <v>1</v>
      </c>
      <c r="L906" t="s">
        <v>34</v>
      </c>
      <c r="M906" t="s">
        <v>3099</v>
      </c>
      <c r="N906" t="s">
        <v>36</v>
      </c>
      <c r="O906" t="s">
        <v>242</v>
      </c>
      <c r="P906" t="s">
        <v>38</v>
      </c>
      <c r="Q906" t="s">
        <v>3100</v>
      </c>
      <c r="R906" t="s">
        <v>40</v>
      </c>
      <c r="S906" t="s">
        <v>634</v>
      </c>
      <c r="T906" t="s">
        <v>243</v>
      </c>
      <c r="U906" t="s">
        <v>1188</v>
      </c>
      <c r="V906" t="s">
        <v>3101</v>
      </c>
      <c r="W906">
        <v>1206</v>
      </c>
      <c r="X906" t="s">
        <v>636</v>
      </c>
      <c r="Y906" t="s">
        <v>3102</v>
      </c>
      <c r="Z906" t="s">
        <v>2407</v>
      </c>
      <c r="AA906">
        <v>2</v>
      </c>
      <c r="AB906" t="s">
        <v>41</v>
      </c>
      <c r="AC906" t="str">
        <f t="shared" si="135"/>
        <v>8GE</v>
      </c>
      <c r="AD906" s="3">
        <f t="shared" si="139"/>
        <v>100</v>
      </c>
      <c r="AE906" s="3" t="str">
        <f t="shared" si="138"/>
        <v>100 R</v>
      </c>
      <c r="AF906" t="str">
        <f>SUBSTITUTE(SUBSTITUTE(P906,"±",""),"%"," %")</f>
        <v>5 %</v>
      </c>
      <c r="AG906" t="str">
        <f t="shared" si="136"/>
        <v>5 V</v>
      </c>
      <c r="AI906" t="str">
        <f>SUBSTITUTE(LEFT(Q906,FIND("W,",Q906)),"W"," W @ 70 C")</f>
        <v>0.25 W @ 70 C</v>
      </c>
      <c r="AJ906" t="str">
        <f>SUBSTITUTE((SUBSTITUTE(T906,"ppm/°C","")),"/ "," to ")</f>
        <v>±200</v>
      </c>
      <c r="AK906" t="str">
        <f>LEFT(V906,FIND(" ",V906)-1)</f>
        <v>1206</v>
      </c>
      <c r="AL906" t="str">
        <f>SUBSTITUTE(SUBSTITUTE(U906,"°C ~ "," to +"),"°C"," C")</f>
        <v>-55 to +155 C</v>
      </c>
      <c r="AM906" s="2" t="str">
        <f t="shared" si="140"/>
        <v>101</v>
      </c>
      <c r="AN906" t="str">
        <f>IF(AC906="1GN","Grade 1","Grade 0")</f>
        <v>Grade 0</v>
      </c>
      <c r="AO906" s="2" t="str">
        <f t="shared" si="141"/>
        <v>100R</v>
      </c>
      <c r="AQ906" t="s">
        <v>5289</v>
      </c>
      <c r="AR906" t="str">
        <f t="shared" si="137"/>
        <v>ERJ8GEYJ101V</v>
      </c>
    </row>
    <row r="907" spans="1:44" x14ac:dyDescent="0.3">
      <c r="A907" t="s">
        <v>3298</v>
      </c>
      <c r="B907" t="s">
        <v>3095</v>
      </c>
      <c r="C907" t="s">
        <v>3299</v>
      </c>
      <c r="D907" t="s">
        <v>3300</v>
      </c>
      <c r="E907" t="s">
        <v>32</v>
      </c>
      <c r="F907" t="s">
        <v>32</v>
      </c>
      <c r="G907" t="s">
        <v>3301</v>
      </c>
      <c r="H907" s="1">
        <v>38544</v>
      </c>
      <c r="I907">
        <v>0.15</v>
      </c>
      <c r="J907">
        <v>0</v>
      </c>
      <c r="K907">
        <v>1</v>
      </c>
      <c r="L907" t="s">
        <v>34</v>
      </c>
      <c r="M907" t="s">
        <v>3099</v>
      </c>
      <c r="N907" t="s">
        <v>36</v>
      </c>
      <c r="O907" t="s">
        <v>247</v>
      </c>
      <c r="P907" t="s">
        <v>38</v>
      </c>
      <c r="Q907" t="s">
        <v>3100</v>
      </c>
      <c r="R907" t="s">
        <v>40</v>
      </c>
      <c r="S907" t="s">
        <v>634</v>
      </c>
      <c r="T907" t="s">
        <v>243</v>
      </c>
      <c r="U907" t="s">
        <v>1188</v>
      </c>
      <c r="V907" t="s">
        <v>3101</v>
      </c>
      <c r="W907">
        <v>1206</v>
      </c>
      <c r="X907" t="s">
        <v>636</v>
      </c>
      <c r="Y907" t="s">
        <v>3102</v>
      </c>
      <c r="Z907" t="s">
        <v>2407</v>
      </c>
      <c r="AA907">
        <v>2</v>
      </c>
      <c r="AB907" t="s">
        <v>41</v>
      </c>
      <c r="AC907" t="str">
        <f t="shared" si="135"/>
        <v>8GE</v>
      </c>
      <c r="AD907" s="3">
        <f t="shared" si="139"/>
        <v>110</v>
      </c>
      <c r="AE907" s="3" t="str">
        <f t="shared" si="138"/>
        <v>110 R</v>
      </c>
      <c r="AF907" t="str">
        <f>SUBSTITUTE(SUBSTITUTE(P907,"±",""),"%"," %")</f>
        <v>5 %</v>
      </c>
      <c r="AG907" t="str">
        <f t="shared" si="136"/>
        <v>5.2 V</v>
      </c>
      <c r="AI907" t="str">
        <f>SUBSTITUTE(LEFT(Q907,FIND("W,",Q907)),"W"," W @ 70 C")</f>
        <v>0.25 W @ 70 C</v>
      </c>
      <c r="AJ907" t="str">
        <f>SUBSTITUTE((SUBSTITUTE(T907,"ppm/°C","")),"/ "," to ")</f>
        <v>±200</v>
      </c>
      <c r="AK907" t="str">
        <f>LEFT(V907,FIND(" ",V907)-1)</f>
        <v>1206</v>
      </c>
      <c r="AL907" t="str">
        <f>SUBSTITUTE(SUBSTITUTE(U907,"°C ~ "," to +"),"°C"," C")</f>
        <v>-55 to +155 C</v>
      </c>
      <c r="AM907" s="2" t="str">
        <f t="shared" si="140"/>
        <v>111</v>
      </c>
      <c r="AN907" t="str">
        <f>IF(AC907="1GN","Grade 1","Grade 0")</f>
        <v>Grade 0</v>
      </c>
      <c r="AO907" s="2" t="str">
        <f t="shared" si="141"/>
        <v>110R</v>
      </c>
      <c r="AQ907" t="s">
        <v>5289</v>
      </c>
      <c r="AR907" t="str">
        <f t="shared" si="137"/>
        <v>ERJ8GEYJ111V</v>
      </c>
    </row>
    <row r="908" spans="1:44" x14ac:dyDescent="0.3">
      <c r="A908" t="s">
        <v>3302</v>
      </c>
      <c r="B908" t="s">
        <v>3095</v>
      </c>
      <c r="C908" t="s">
        <v>3303</v>
      </c>
      <c r="D908" t="s">
        <v>3304</v>
      </c>
      <c r="E908" t="s">
        <v>32</v>
      </c>
      <c r="F908" t="s">
        <v>32</v>
      </c>
      <c r="G908" t="s">
        <v>3305</v>
      </c>
      <c r="H908" s="1">
        <v>68061</v>
      </c>
      <c r="I908">
        <v>0.15</v>
      </c>
      <c r="J908">
        <v>0</v>
      </c>
      <c r="K908">
        <v>1</v>
      </c>
      <c r="L908" t="s">
        <v>34</v>
      </c>
      <c r="M908" t="s">
        <v>3099</v>
      </c>
      <c r="N908" t="s">
        <v>36</v>
      </c>
      <c r="O908" t="s">
        <v>251</v>
      </c>
      <c r="P908" t="s">
        <v>38</v>
      </c>
      <c r="Q908" t="s">
        <v>3100</v>
      </c>
      <c r="R908" t="s">
        <v>40</v>
      </c>
      <c r="S908" t="s">
        <v>634</v>
      </c>
      <c r="T908" t="s">
        <v>243</v>
      </c>
      <c r="U908" t="s">
        <v>1188</v>
      </c>
      <c r="V908" t="s">
        <v>3101</v>
      </c>
      <c r="W908">
        <v>1206</v>
      </c>
      <c r="X908" t="s">
        <v>636</v>
      </c>
      <c r="Y908" t="s">
        <v>3102</v>
      </c>
      <c r="Z908" t="s">
        <v>2407</v>
      </c>
      <c r="AA908">
        <v>2</v>
      </c>
      <c r="AB908" t="s">
        <v>41</v>
      </c>
      <c r="AC908" t="str">
        <f t="shared" si="135"/>
        <v>8GE</v>
      </c>
      <c r="AD908" s="3">
        <f t="shared" si="139"/>
        <v>120</v>
      </c>
      <c r="AE908" s="3" t="str">
        <f t="shared" si="138"/>
        <v>120 R</v>
      </c>
      <c r="AF908" t="str">
        <f>SUBSTITUTE(SUBSTITUTE(P908,"±",""),"%"," %")</f>
        <v>5 %</v>
      </c>
      <c r="AG908" t="str">
        <f t="shared" si="136"/>
        <v>5.5 V</v>
      </c>
      <c r="AI908" t="str">
        <f>SUBSTITUTE(LEFT(Q908,FIND("W,",Q908)),"W"," W @ 70 C")</f>
        <v>0.25 W @ 70 C</v>
      </c>
      <c r="AJ908" t="str">
        <f>SUBSTITUTE((SUBSTITUTE(T908,"ppm/°C","")),"/ "," to ")</f>
        <v>±200</v>
      </c>
      <c r="AK908" t="str">
        <f>LEFT(V908,FIND(" ",V908)-1)</f>
        <v>1206</v>
      </c>
      <c r="AL908" t="str">
        <f>SUBSTITUTE(SUBSTITUTE(U908,"°C ~ "," to +"),"°C"," C")</f>
        <v>-55 to +155 C</v>
      </c>
      <c r="AM908" s="2" t="str">
        <f t="shared" si="140"/>
        <v>121</v>
      </c>
      <c r="AN908" t="str">
        <f>IF(AC908="1GN","Grade 1","Grade 0")</f>
        <v>Grade 0</v>
      </c>
      <c r="AO908" s="2" t="str">
        <f t="shared" si="141"/>
        <v>120R</v>
      </c>
      <c r="AQ908" t="s">
        <v>5289</v>
      </c>
      <c r="AR908" t="str">
        <f t="shared" si="137"/>
        <v>ERJ8GEYJ121V</v>
      </c>
    </row>
    <row r="909" spans="1:44" x14ac:dyDescent="0.3">
      <c r="A909" t="s">
        <v>3306</v>
      </c>
      <c r="B909" t="s">
        <v>3095</v>
      </c>
      <c r="C909" t="s">
        <v>3307</v>
      </c>
      <c r="D909" t="s">
        <v>3308</v>
      </c>
      <c r="E909" t="s">
        <v>32</v>
      </c>
      <c r="F909" t="s">
        <v>32</v>
      </c>
      <c r="G909" t="s">
        <v>3309</v>
      </c>
      <c r="H909">
        <v>0</v>
      </c>
      <c r="I909">
        <v>0.15</v>
      </c>
      <c r="J909">
        <v>0</v>
      </c>
      <c r="K909">
        <v>1</v>
      </c>
      <c r="L909" t="s">
        <v>34</v>
      </c>
      <c r="M909" t="s">
        <v>3099</v>
      </c>
      <c r="N909" t="s">
        <v>36</v>
      </c>
      <c r="O909" t="s">
        <v>255</v>
      </c>
      <c r="P909" t="s">
        <v>38</v>
      </c>
      <c r="Q909" t="s">
        <v>3100</v>
      </c>
      <c r="R909" t="s">
        <v>40</v>
      </c>
      <c r="S909" t="s">
        <v>634</v>
      </c>
      <c r="T909" t="s">
        <v>243</v>
      </c>
      <c r="U909" t="s">
        <v>1188</v>
      </c>
      <c r="V909" t="s">
        <v>3101</v>
      </c>
      <c r="W909">
        <v>1206</v>
      </c>
      <c r="X909" t="s">
        <v>636</v>
      </c>
      <c r="Y909" t="s">
        <v>3102</v>
      </c>
      <c r="Z909" t="s">
        <v>2407</v>
      </c>
      <c r="AA909">
        <v>2</v>
      </c>
      <c r="AB909" t="s">
        <v>41</v>
      </c>
      <c r="AC909" t="str">
        <f t="shared" ref="AC909:AC972" si="142">MID(D909,5,3)</f>
        <v>8GE</v>
      </c>
      <c r="AD909" s="3">
        <f t="shared" si="139"/>
        <v>130</v>
      </c>
      <c r="AE909" s="3" t="str">
        <f t="shared" si="138"/>
        <v>130 R</v>
      </c>
      <c r="AF909" t="str">
        <f>SUBSTITUTE(SUBSTITUTE(P909,"±",""),"%"," %")</f>
        <v>5 %</v>
      </c>
      <c r="AG909" t="str">
        <f t="shared" si="136"/>
        <v>5.7 V</v>
      </c>
      <c r="AI909" t="str">
        <f>SUBSTITUTE(LEFT(Q909,FIND("W,",Q909)),"W"," W @ 70 C")</f>
        <v>0.25 W @ 70 C</v>
      </c>
      <c r="AJ909" t="str">
        <f>SUBSTITUTE((SUBSTITUTE(T909,"ppm/°C","")),"/ "," to ")</f>
        <v>±200</v>
      </c>
      <c r="AK909" t="str">
        <f>LEFT(V909,FIND(" ",V909)-1)</f>
        <v>1206</v>
      </c>
      <c r="AL909" t="str">
        <f>SUBSTITUTE(SUBSTITUTE(U909,"°C ~ "," to +"),"°C"," C")</f>
        <v>-55 to +155 C</v>
      </c>
      <c r="AM909" s="2" t="str">
        <f t="shared" si="140"/>
        <v>131</v>
      </c>
      <c r="AN909" t="str">
        <f>IF(AC909="1GN","Grade 1","Grade 0")</f>
        <v>Grade 0</v>
      </c>
      <c r="AO909" s="2" t="str">
        <f t="shared" si="141"/>
        <v>130R</v>
      </c>
      <c r="AQ909" t="s">
        <v>5289</v>
      </c>
      <c r="AR909" t="str">
        <f t="shared" si="137"/>
        <v>ERJ8GEYJ131V</v>
      </c>
    </row>
    <row r="910" spans="1:44" x14ac:dyDescent="0.3">
      <c r="A910" t="s">
        <v>3310</v>
      </c>
      <c r="B910" t="s">
        <v>3095</v>
      </c>
      <c r="C910" t="s">
        <v>3311</v>
      </c>
      <c r="D910" t="s">
        <v>3312</v>
      </c>
      <c r="E910" t="s">
        <v>32</v>
      </c>
      <c r="F910" t="s">
        <v>32</v>
      </c>
      <c r="G910" t="s">
        <v>3313</v>
      </c>
      <c r="H910" s="1">
        <v>117814</v>
      </c>
      <c r="I910">
        <v>0.15</v>
      </c>
      <c r="J910">
        <v>0</v>
      </c>
      <c r="K910">
        <v>1</v>
      </c>
      <c r="L910" t="s">
        <v>34</v>
      </c>
      <c r="M910" t="s">
        <v>3099</v>
      </c>
      <c r="N910" t="s">
        <v>36</v>
      </c>
      <c r="O910" t="s">
        <v>259</v>
      </c>
      <c r="P910" t="s">
        <v>38</v>
      </c>
      <c r="Q910" t="s">
        <v>3100</v>
      </c>
      <c r="R910" t="s">
        <v>40</v>
      </c>
      <c r="S910" t="s">
        <v>634</v>
      </c>
      <c r="T910" t="s">
        <v>243</v>
      </c>
      <c r="U910" t="s">
        <v>1188</v>
      </c>
      <c r="V910" t="s">
        <v>3101</v>
      </c>
      <c r="W910">
        <v>1206</v>
      </c>
      <c r="X910" t="s">
        <v>636</v>
      </c>
      <c r="Y910" t="s">
        <v>3102</v>
      </c>
      <c r="Z910" t="s">
        <v>2407</v>
      </c>
      <c r="AA910">
        <v>2</v>
      </c>
      <c r="AB910" t="s">
        <v>41</v>
      </c>
      <c r="AC910" t="str">
        <f t="shared" si="142"/>
        <v>8GE</v>
      </c>
      <c r="AD910" s="3">
        <f t="shared" si="139"/>
        <v>150</v>
      </c>
      <c r="AE910" s="3" t="str">
        <f t="shared" si="138"/>
        <v>150 R</v>
      </c>
      <c r="AF910" t="str">
        <f>SUBSTITUTE(SUBSTITUTE(P910,"±",""),"%"," %")</f>
        <v>5 %</v>
      </c>
      <c r="AG910" t="str">
        <f t="shared" si="136"/>
        <v>6.1 V</v>
      </c>
      <c r="AI910" t="str">
        <f>SUBSTITUTE(LEFT(Q910,FIND("W,",Q910)),"W"," W @ 70 C")</f>
        <v>0.25 W @ 70 C</v>
      </c>
      <c r="AJ910" t="str">
        <f>SUBSTITUTE((SUBSTITUTE(T910,"ppm/°C","")),"/ "," to ")</f>
        <v>±200</v>
      </c>
      <c r="AK910" t="str">
        <f>LEFT(V910,FIND(" ",V910)-1)</f>
        <v>1206</v>
      </c>
      <c r="AL910" t="str">
        <f>SUBSTITUTE(SUBSTITUTE(U910,"°C ~ "," to +"),"°C"," C")</f>
        <v>-55 to +155 C</v>
      </c>
      <c r="AM910" s="2" t="str">
        <f t="shared" si="140"/>
        <v>151</v>
      </c>
      <c r="AN910" t="str">
        <f>IF(AC910="1GN","Grade 1","Grade 0")</f>
        <v>Grade 0</v>
      </c>
      <c r="AO910" s="2" t="str">
        <f t="shared" si="141"/>
        <v>150R</v>
      </c>
      <c r="AQ910" t="s">
        <v>5289</v>
      </c>
      <c r="AR910" t="str">
        <f t="shared" si="137"/>
        <v>ERJ8GEYJ151V</v>
      </c>
    </row>
    <row r="911" spans="1:44" x14ac:dyDescent="0.3">
      <c r="A911" t="s">
        <v>3314</v>
      </c>
      <c r="B911" t="s">
        <v>3095</v>
      </c>
      <c r="C911" t="s">
        <v>3315</v>
      </c>
      <c r="D911" t="s">
        <v>3316</v>
      </c>
      <c r="E911" t="s">
        <v>32</v>
      </c>
      <c r="F911" t="s">
        <v>32</v>
      </c>
      <c r="G911" t="s">
        <v>3317</v>
      </c>
      <c r="H911" s="1">
        <v>31450</v>
      </c>
      <c r="I911">
        <v>0.15</v>
      </c>
      <c r="J911">
        <v>0</v>
      </c>
      <c r="K911">
        <v>1</v>
      </c>
      <c r="L911" t="s">
        <v>34</v>
      </c>
      <c r="M911" t="s">
        <v>3099</v>
      </c>
      <c r="N911" t="s">
        <v>36</v>
      </c>
      <c r="O911" t="s">
        <v>263</v>
      </c>
      <c r="P911" t="s">
        <v>38</v>
      </c>
      <c r="Q911" t="s">
        <v>3100</v>
      </c>
      <c r="R911" t="s">
        <v>40</v>
      </c>
      <c r="S911" t="s">
        <v>634</v>
      </c>
      <c r="T911" t="s">
        <v>243</v>
      </c>
      <c r="U911" t="s">
        <v>1188</v>
      </c>
      <c r="V911" t="s">
        <v>3101</v>
      </c>
      <c r="W911">
        <v>1206</v>
      </c>
      <c r="X911" t="s">
        <v>636</v>
      </c>
      <c r="Y911" t="s">
        <v>3102</v>
      </c>
      <c r="Z911" t="s">
        <v>2407</v>
      </c>
      <c r="AA911">
        <v>2</v>
      </c>
      <c r="AB911" t="s">
        <v>41</v>
      </c>
      <c r="AC911" t="str">
        <f t="shared" si="142"/>
        <v>8GE</v>
      </c>
      <c r="AD911" s="3">
        <f t="shared" si="139"/>
        <v>160</v>
      </c>
      <c r="AE911" s="3" t="str">
        <f t="shared" si="138"/>
        <v>160 R</v>
      </c>
      <c r="AF911" t="str">
        <f>SUBSTITUTE(SUBSTITUTE(P911,"±",""),"%"," %")</f>
        <v>5 %</v>
      </c>
      <c r="AG911" t="str">
        <f t="shared" si="136"/>
        <v>6.3 V</v>
      </c>
      <c r="AI911" t="str">
        <f>SUBSTITUTE(LEFT(Q911,FIND("W,",Q911)),"W"," W @ 70 C")</f>
        <v>0.25 W @ 70 C</v>
      </c>
      <c r="AJ911" t="str">
        <f>SUBSTITUTE((SUBSTITUTE(T911,"ppm/°C","")),"/ "," to ")</f>
        <v>±200</v>
      </c>
      <c r="AK911" t="str">
        <f>LEFT(V911,FIND(" ",V911)-1)</f>
        <v>1206</v>
      </c>
      <c r="AL911" t="str">
        <f>SUBSTITUTE(SUBSTITUTE(U911,"°C ~ "," to +"),"°C"," C")</f>
        <v>-55 to +155 C</v>
      </c>
      <c r="AM911" s="2" t="str">
        <f t="shared" si="140"/>
        <v>161</v>
      </c>
      <c r="AN911" t="str">
        <f>IF(AC911="1GN","Grade 1","Grade 0")</f>
        <v>Grade 0</v>
      </c>
      <c r="AO911" s="2" t="str">
        <f t="shared" si="141"/>
        <v>160R</v>
      </c>
      <c r="AQ911" t="s">
        <v>5289</v>
      </c>
      <c r="AR911" t="str">
        <f t="shared" si="137"/>
        <v>ERJ8GEYJ161V</v>
      </c>
    </row>
    <row r="912" spans="1:44" x14ac:dyDescent="0.3">
      <c r="A912" t="s">
        <v>3318</v>
      </c>
      <c r="B912" t="s">
        <v>3095</v>
      </c>
      <c r="C912" t="s">
        <v>3319</v>
      </c>
      <c r="D912" t="s">
        <v>3320</v>
      </c>
      <c r="E912" t="s">
        <v>32</v>
      </c>
      <c r="F912" t="s">
        <v>32</v>
      </c>
      <c r="G912" t="s">
        <v>3321</v>
      </c>
      <c r="H912">
        <v>0</v>
      </c>
      <c r="I912">
        <v>0.15</v>
      </c>
      <c r="J912">
        <v>0</v>
      </c>
      <c r="K912">
        <v>1</v>
      </c>
      <c r="L912" t="s">
        <v>34</v>
      </c>
      <c r="M912" t="s">
        <v>3099</v>
      </c>
      <c r="N912" t="s">
        <v>36</v>
      </c>
      <c r="O912" t="s">
        <v>267</v>
      </c>
      <c r="P912" t="s">
        <v>38</v>
      </c>
      <c r="Q912" t="s">
        <v>3100</v>
      </c>
      <c r="R912" t="s">
        <v>40</v>
      </c>
      <c r="S912" t="s">
        <v>634</v>
      </c>
      <c r="T912" t="s">
        <v>243</v>
      </c>
      <c r="U912" t="s">
        <v>1188</v>
      </c>
      <c r="V912" t="s">
        <v>3101</v>
      </c>
      <c r="W912">
        <v>1206</v>
      </c>
      <c r="X912" t="s">
        <v>636</v>
      </c>
      <c r="Y912" t="s">
        <v>3102</v>
      </c>
      <c r="Z912" t="s">
        <v>2407</v>
      </c>
      <c r="AA912">
        <v>2</v>
      </c>
      <c r="AB912" t="s">
        <v>41</v>
      </c>
      <c r="AC912" t="str">
        <f t="shared" si="142"/>
        <v>8GE</v>
      </c>
      <c r="AD912" s="3">
        <f t="shared" si="139"/>
        <v>180</v>
      </c>
      <c r="AE912" s="3" t="str">
        <f t="shared" si="138"/>
        <v>180 R</v>
      </c>
      <c r="AF912" t="str">
        <f>SUBSTITUTE(SUBSTITUTE(P912,"±",""),"%"," %")</f>
        <v>5 %</v>
      </c>
      <c r="AG912" t="str">
        <f t="shared" si="136"/>
        <v>6.7 V</v>
      </c>
      <c r="AI912" t="str">
        <f>SUBSTITUTE(LEFT(Q912,FIND("W,",Q912)),"W"," W @ 70 C")</f>
        <v>0.25 W @ 70 C</v>
      </c>
      <c r="AJ912" t="str">
        <f>SUBSTITUTE((SUBSTITUTE(T912,"ppm/°C","")),"/ "," to ")</f>
        <v>±200</v>
      </c>
      <c r="AK912" t="str">
        <f>LEFT(V912,FIND(" ",V912)-1)</f>
        <v>1206</v>
      </c>
      <c r="AL912" t="str">
        <f>SUBSTITUTE(SUBSTITUTE(U912,"°C ~ "," to +"),"°C"," C")</f>
        <v>-55 to +155 C</v>
      </c>
      <c r="AM912" s="2" t="str">
        <f t="shared" si="140"/>
        <v>181</v>
      </c>
      <c r="AN912" t="str">
        <f>IF(AC912="1GN","Grade 1","Grade 0")</f>
        <v>Grade 0</v>
      </c>
      <c r="AO912" s="2" t="str">
        <f t="shared" si="141"/>
        <v>180R</v>
      </c>
      <c r="AQ912" t="s">
        <v>5289</v>
      </c>
      <c r="AR912" t="str">
        <f t="shared" si="137"/>
        <v>ERJ8GEYJ181V</v>
      </c>
    </row>
    <row r="913" spans="1:44" x14ac:dyDescent="0.3">
      <c r="A913" t="s">
        <v>3322</v>
      </c>
      <c r="B913" t="s">
        <v>3095</v>
      </c>
      <c r="C913" t="s">
        <v>3323</v>
      </c>
      <c r="D913" t="s">
        <v>3324</v>
      </c>
      <c r="E913" t="s">
        <v>32</v>
      </c>
      <c r="F913" t="s">
        <v>32</v>
      </c>
      <c r="G913" t="s">
        <v>3325</v>
      </c>
      <c r="H913" s="1">
        <v>114929</v>
      </c>
      <c r="I913">
        <v>0.15</v>
      </c>
      <c r="J913">
        <v>0</v>
      </c>
      <c r="K913">
        <v>1</v>
      </c>
      <c r="L913" t="s">
        <v>34</v>
      </c>
      <c r="M913" t="s">
        <v>3099</v>
      </c>
      <c r="N913" t="s">
        <v>36</v>
      </c>
      <c r="O913" t="s">
        <v>271</v>
      </c>
      <c r="P913" t="s">
        <v>38</v>
      </c>
      <c r="Q913" t="s">
        <v>3100</v>
      </c>
      <c r="R913" t="s">
        <v>40</v>
      </c>
      <c r="S913" t="s">
        <v>634</v>
      </c>
      <c r="T913" t="s">
        <v>243</v>
      </c>
      <c r="U913" t="s">
        <v>1188</v>
      </c>
      <c r="V913" t="s">
        <v>3101</v>
      </c>
      <c r="W913">
        <v>1206</v>
      </c>
      <c r="X913" t="s">
        <v>636</v>
      </c>
      <c r="Y913" t="s">
        <v>3102</v>
      </c>
      <c r="Z913" t="s">
        <v>2407</v>
      </c>
      <c r="AA913">
        <v>2</v>
      </c>
      <c r="AB913" t="s">
        <v>41</v>
      </c>
      <c r="AC913" t="str">
        <f t="shared" si="142"/>
        <v>8GE</v>
      </c>
      <c r="AD913" s="3">
        <f t="shared" si="139"/>
        <v>200</v>
      </c>
      <c r="AE913" s="3" t="str">
        <f t="shared" si="138"/>
        <v>200 R</v>
      </c>
      <c r="AF913" t="str">
        <f>SUBSTITUTE(SUBSTITUTE(P913,"±",""),"%"," %")</f>
        <v>5 %</v>
      </c>
      <c r="AG913" t="str">
        <f t="shared" si="136"/>
        <v>7.1 V</v>
      </c>
      <c r="AI913" t="str">
        <f>SUBSTITUTE(LEFT(Q913,FIND("W,",Q913)),"W"," W @ 70 C")</f>
        <v>0.25 W @ 70 C</v>
      </c>
      <c r="AJ913" t="str">
        <f>SUBSTITUTE((SUBSTITUTE(T913,"ppm/°C","")),"/ "," to ")</f>
        <v>±200</v>
      </c>
      <c r="AK913" t="str">
        <f>LEFT(V913,FIND(" ",V913)-1)</f>
        <v>1206</v>
      </c>
      <c r="AL913" t="str">
        <f>SUBSTITUTE(SUBSTITUTE(U913,"°C ~ "," to +"),"°C"," C")</f>
        <v>-55 to +155 C</v>
      </c>
      <c r="AM913" s="2" t="str">
        <f t="shared" si="140"/>
        <v>201</v>
      </c>
      <c r="AN913" t="str">
        <f>IF(AC913="1GN","Grade 1","Grade 0")</f>
        <v>Grade 0</v>
      </c>
      <c r="AO913" s="2" t="str">
        <f t="shared" si="141"/>
        <v>200R</v>
      </c>
      <c r="AQ913" t="s">
        <v>5289</v>
      </c>
      <c r="AR913" t="str">
        <f t="shared" si="137"/>
        <v>ERJ8GEYJ201V</v>
      </c>
    </row>
    <row r="914" spans="1:44" x14ac:dyDescent="0.3">
      <c r="A914" t="s">
        <v>3326</v>
      </c>
      <c r="B914" t="s">
        <v>3095</v>
      </c>
      <c r="C914" t="s">
        <v>3327</v>
      </c>
      <c r="D914" t="s">
        <v>3328</v>
      </c>
      <c r="E914" t="s">
        <v>32</v>
      </c>
      <c r="F914" t="s">
        <v>32</v>
      </c>
      <c r="G914" t="s">
        <v>3329</v>
      </c>
      <c r="H914" s="1">
        <v>175062</v>
      </c>
      <c r="I914">
        <v>0.15</v>
      </c>
      <c r="J914">
        <v>0</v>
      </c>
      <c r="K914">
        <v>1</v>
      </c>
      <c r="L914" t="s">
        <v>34</v>
      </c>
      <c r="M914" t="s">
        <v>3099</v>
      </c>
      <c r="N914" t="s">
        <v>36</v>
      </c>
      <c r="O914" t="s">
        <v>275</v>
      </c>
      <c r="P914" t="s">
        <v>38</v>
      </c>
      <c r="Q914" t="s">
        <v>3100</v>
      </c>
      <c r="R914" t="s">
        <v>40</v>
      </c>
      <c r="S914" t="s">
        <v>634</v>
      </c>
      <c r="T914" t="s">
        <v>243</v>
      </c>
      <c r="U914" t="s">
        <v>1188</v>
      </c>
      <c r="V914" t="s">
        <v>3101</v>
      </c>
      <c r="W914">
        <v>1206</v>
      </c>
      <c r="X914" t="s">
        <v>636</v>
      </c>
      <c r="Y914" t="s">
        <v>3102</v>
      </c>
      <c r="Z914" t="s">
        <v>2407</v>
      </c>
      <c r="AA914">
        <v>2</v>
      </c>
      <c r="AB914" t="s">
        <v>41</v>
      </c>
      <c r="AC914" t="str">
        <f t="shared" si="142"/>
        <v>8GE</v>
      </c>
      <c r="AD914" s="3">
        <f t="shared" si="139"/>
        <v>220</v>
      </c>
      <c r="AE914" s="3" t="str">
        <f t="shared" si="138"/>
        <v>220 R</v>
      </c>
      <c r="AF914" t="str">
        <f>SUBSTITUTE(SUBSTITUTE(P914,"±",""),"%"," %")</f>
        <v>5 %</v>
      </c>
      <c r="AG914" t="str">
        <f t="shared" si="136"/>
        <v>7.4 V</v>
      </c>
      <c r="AI914" t="str">
        <f>SUBSTITUTE(LEFT(Q914,FIND("W,",Q914)),"W"," W @ 70 C")</f>
        <v>0.25 W @ 70 C</v>
      </c>
      <c r="AJ914" t="str">
        <f>SUBSTITUTE((SUBSTITUTE(T914,"ppm/°C","")),"/ "," to ")</f>
        <v>±200</v>
      </c>
      <c r="AK914" t="str">
        <f>LEFT(V914,FIND(" ",V914)-1)</f>
        <v>1206</v>
      </c>
      <c r="AL914" t="str">
        <f>SUBSTITUTE(SUBSTITUTE(U914,"°C ~ "," to +"),"°C"," C")</f>
        <v>-55 to +155 C</v>
      </c>
      <c r="AM914" s="2" t="str">
        <f t="shared" si="140"/>
        <v>221</v>
      </c>
      <c r="AN914" t="str">
        <f>IF(AC914="1GN","Grade 1","Grade 0")</f>
        <v>Grade 0</v>
      </c>
      <c r="AO914" s="2" t="str">
        <f t="shared" si="141"/>
        <v>220R</v>
      </c>
      <c r="AQ914" t="s">
        <v>5289</v>
      </c>
      <c r="AR914" t="str">
        <f t="shared" si="137"/>
        <v>ERJ8GEYJ221V</v>
      </c>
    </row>
    <row r="915" spans="1:44" x14ac:dyDescent="0.3">
      <c r="A915" t="s">
        <v>3330</v>
      </c>
      <c r="B915" t="s">
        <v>3095</v>
      </c>
      <c r="C915" t="s">
        <v>3331</v>
      </c>
      <c r="D915" t="s">
        <v>3332</v>
      </c>
      <c r="E915" t="s">
        <v>32</v>
      </c>
      <c r="F915" t="s">
        <v>32</v>
      </c>
      <c r="G915" t="s">
        <v>3333</v>
      </c>
      <c r="H915" s="1">
        <v>181888</v>
      </c>
      <c r="I915">
        <v>0.15</v>
      </c>
      <c r="J915">
        <v>0</v>
      </c>
      <c r="K915">
        <v>1</v>
      </c>
      <c r="L915" t="s">
        <v>34</v>
      </c>
      <c r="M915" t="s">
        <v>3099</v>
      </c>
      <c r="N915" t="s">
        <v>36</v>
      </c>
      <c r="O915" t="s">
        <v>279</v>
      </c>
      <c r="P915" t="s">
        <v>38</v>
      </c>
      <c r="Q915" t="s">
        <v>3100</v>
      </c>
      <c r="R915" t="s">
        <v>40</v>
      </c>
      <c r="S915" t="s">
        <v>634</v>
      </c>
      <c r="T915" t="s">
        <v>243</v>
      </c>
      <c r="U915" t="s">
        <v>1188</v>
      </c>
      <c r="V915" t="s">
        <v>3101</v>
      </c>
      <c r="W915">
        <v>1206</v>
      </c>
      <c r="X915" t="s">
        <v>636</v>
      </c>
      <c r="Y915" t="s">
        <v>3102</v>
      </c>
      <c r="Z915" t="s">
        <v>2407</v>
      </c>
      <c r="AA915">
        <v>2</v>
      </c>
      <c r="AB915" t="s">
        <v>41</v>
      </c>
      <c r="AC915" t="str">
        <f t="shared" si="142"/>
        <v>8GE</v>
      </c>
      <c r="AD915" s="3">
        <f t="shared" si="139"/>
        <v>240</v>
      </c>
      <c r="AE915" s="3" t="str">
        <f t="shared" si="138"/>
        <v>240 R</v>
      </c>
      <c r="AF915" t="str">
        <f>SUBSTITUTE(SUBSTITUTE(P915,"±",""),"%"," %")</f>
        <v>5 %</v>
      </c>
      <c r="AG915" t="str">
        <f t="shared" si="136"/>
        <v>7.7 V</v>
      </c>
      <c r="AI915" t="str">
        <f>SUBSTITUTE(LEFT(Q915,FIND("W,",Q915)),"W"," W @ 70 C")</f>
        <v>0.25 W @ 70 C</v>
      </c>
      <c r="AJ915" t="str">
        <f>SUBSTITUTE((SUBSTITUTE(T915,"ppm/°C","")),"/ "," to ")</f>
        <v>±200</v>
      </c>
      <c r="AK915" t="str">
        <f>LEFT(V915,FIND(" ",V915)-1)</f>
        <v>1206</v>
      </c>
      <c r="AL915" t="str">
        <f>SUBSTITUTE(SUBSTITUTE(U915,"°C ~ "," to +"),"°C"," C")</f>
        <v>-55 to +155 C</v>
      </c>
      <c r="AM915" s="2" t="str">
        <f t="shared" si="140"/>
        <v>241</v>
      </c>
      <c r="AN915" t="str">
        <f>IF(AC915="1GN","Grade 1","Grade 0")</f>
        <v>Grade 0</v>
      </c>
      <c r="AO915" s="2" t="str">
        <f t="shared" si="141"/>
        <v>240R</v>
      </c>
      <c r="AQ915" t="s">
        <v>5289</v>
      </c>
      <c r="AR915" t="str">
        <f t="shared" si="137"/>
        <v>ERJ8GEYJ241V</v>
      </c>
    </row>
    <row r="916" spans="1:44" x14ac:dyDescent="0.3">
      <c r="A916" t="s">
        <v>3334</v>
      </c>
      <c r="B916" t="s">
        <v>3095</v>
      </c>
      <c r="C916" t="s">
        <v>3335</v>
      </c>
      <c r="D916" t="s">
        <v>3336</v>
      </c>
      <c r="E916" t="s">
        <v>32</v>
      </c>
      <c r="F916" t="s">
        <v>32</v>
      </c>
      <c r="G916" t="s">
        <v>3337</v>
      </c>
      <c r="H916" s="1">
        <v>239905</v>
      </c>
      <c r="I916">
        <v>0.15</v>
      </c>
      <c r="J916">
        <v>0</v>
      </c>
      <c r="K916">
        <v>1</v>
      </c>
      <c r="L916" t="s">
        <v>34</v>
      </c>
      <c r="M916" t="s">
        <v>3099</v>
      </c>
      <c r="N916" t="s">
        <v>36</v>
      </c>
      <c r="O916" t="s">
        <v>283</v>
      </c>
      <c r="P916" t="s">
        <v>38</v>
      </c>
      <c r="Q916" t="s">
        <v>3100</v>
      </c>
      <c r="R916" t="s">
        <v>40</v>
      </c>
      <c r="S916" t="s">
        <v>634</v>
      </c>
      <c r="T916" t="s">
        <v>243</v>
      </c>
      <c r="U916" t="s">
        <v>1188</v>
      </c>
      <c r="V916" t="s">
        <v>3101</v>
      </c>
      <c r="W916">
        <v>1206</v>
      </c>
      <c r="X916" t="s">
        <v>636</v>
      </c>
      <c r="Y916" t="s">
        <v>3102</v>
      </c>
      <c r="Z916" t="s">
        <v>2407</v>
      </c>
      <c r="AA916">
        <v>2</v>
      </c>
      <c r="AB916" t="s">
        <v>41</v>
      </c>
      <c r="AC916" t="str">
        <f t="shared" si="142"/>
        <v>8GE</v>
      </c>
      <c r="AD916" s="3">
        <f t="shared" si="139"/>
        <v>270</v>
      </c>
      <c r="AE916" s="3" t="str">
        <f t="shared" si="138"/>
        <v>270 R</v>
      </c>
      <c r="AF916" t="str">
        <f>SUBSTITUTE(SUBSTITUTE(P916,"±",""),"%"," %")</f>
        <v>5 %</v>
      </c>
      <c r="AG916" t="str">
        <f t="shared" si="136"/>
        <v>8.2 V</v>
      </c>
      <c r="AI916" t="str">
        <f>SUBSTITUTE(LEFT(Q916,FIND("W,",Q916)),"W"," W @ 70 C")</f>
        <v>0.25 W @ 70 C</v>
      </c>
      <c r="AJ916" t="str">
        <f>SUBSTITUTE((SUBSTITUTE(T916,"ppm/°C","")),"/ "," to ")</f>
        <v>±200</v>
      </c>
      <c r="AK916" t="str">
        <f>LEFT(V916,FIND(" ",V916)-1)</f>
        <v>1206</v>
      </c>
      <c r="AL916" t="str">
        <f>SUBSTITUTE(SUBSTITUTE(U916,"°C ~ "," to +"),"°C"," C")</f>
        <v>-55 to +155 C</v>
      </c>
      <c r="AM916" s="2" t="str">
        <f t="shared" si="140"/>
        <v>271</v>
      </c>
      <c r="AN916" t="str">
        <f>IF(AC916="1GN","Grade 1","Grade 0")</f>
        <v>Grade 0</v>
      </c>
      <c r="AO916" s="2" t="str">
        <f t="shared" si="141"/>
        <v>270R</v>
      </c>
      <c r="AQ916" t="s">
        <v>5289</v>
      </c>
      <c r="AR916" t="str">
        <f t="shared" si="137"/>
        <v>ERJ8GEYJ271V</v>
      </c>
    </row>
    <row r="917" spans="1:44" x14ac:dyDescent="0.3">
      <c r="A917" t="s">
        <v>3338</v>
      </c>
      <c r="B917" t="s">
        <v>3095</v>
      </c>
      <c r="C917" t="s">
        <v>3339</v>
      </c>
      <c r="D917" t="s">
        <v>3340</v>
      </c>
      <c r="E917" t="s">
        <v>32</v>
      </c>
      <c r="F917" t="s">
        <v>32</v>
      </c>
      <c r="G917" t="s">
        <v>3341</v>
      </c>
      <c r="H917" s="1">
        <v>78493</v>
      </c>
      <c r="I917">
        <v>0.15</v>
      </c>
      <c r="J917">
        <v>0</v>
      </c>
      <c r="K917">
        <v>1</v>
      </c>
      <c r="L917" t="s">
        <v>34</v>
      </c>
      <c r="M917" t="s">
        <v>3099</v>
      </c>
      <c r="N917" t="s">
        <v>36</v>
      </c>
      <c r="O917" t="s">
        <v>287</v>
      </c>
      <c r="P917" t="s">
        <v>38</v>
      </c>
      <c r="Q917" t="s">
        <v>3100</v>
      </c>
      <c r="R917" t="s">
        <v>40</v>
      </c>
      <c r="S917" t="s">
        <v>634</v>
      </c>
      <c r="T917" t="s">
        <v>243</v>
      </c>
      <c r="U917" t="s">
        <v>1188</v>
      </c>
      <c r="V917" t="s">
        <v>3101</v>
      </c>
      <c r="W917">
        <v>1206</v>
      </c>
      <c r="X917" t="s">
        <v>636</v>
      </c>
      <c r="Y917" t="s">
        <v>3102</v>
      </c>
      <c r="Z917" t="s">
        <v>2407</v>
      </c>
      <c r="AA917">
        <v>2</v>
      </c>
      <c r="AB917" t="s">
        <v>41</v>
      </c>
      <c r="AC917" t="str">
        <f t="shared" si="142"/>
        <v>8GE</v>
      </c>
      <c r="AD917" s="3">
        <f t="shared" si="139"/>
        <v>300</v>
      </c>
      <c r="AE917" s="3" t="str">
        <f t="shared" si="138"/>
        <v>300 R</v>
      </c>
      <c r="AF917" t="str">
        <f>SUBSTITUTE(SUBSTITUTE(P917,"±",""),"%"," %")</f>
        <v>5 %</v>
      </c>
      <c r="AG917" t="str">
        <f t="shared" si="136"/>
        <v>8.7 V</v>
      </c>
      <c r="AI917" t="str">
        <f>SUBSTITUTE(LEFT(Q917,FIND("W,",Q917)),"W"," W @ 70 C")</f>
        <v>0.25 W @ 70 C</v>
      </c>
      <c r="AJ917" t="str">
        <f>SUBSTITUTE((SUBSTITUTE(T917,"ppm/°C","")),"/ "," to ")</f>
        <v>±200</v>
      </c>
      <c r="AK917" t="str">
        <f>LEFT(V917,FIND(" ",V917)-1)</f>
        <v>1206</v>
      </c>
      <c r="AL917" t="str">
        <f>SUBSTITUTE(SUBSTITUTE(U917,"°C ~ "," to +"),"°C"," C")</f>
        <v>-55 to +155 C</v>
      </c>
      <c r="AM917" s="2" t="str">
        <f t="shared" si="140"/>
        <v>301</v>
      </c>
      <c r="AN917" t="str">
        <f>IF(AC917="1GN","Grade 1","Grade 0")</f>
        <v>Grade 0</v>
      </c>
      <c r="AO917" s="2" t="str">
        <f t="shared" si="141"/>
        <v>300R</v>
      </c>
      <c r="AQ917" t="s">
        <v>5289</v>
      </c>
      <c r="AR917" t="str">
        <f t="shared" si="137"/>
        <v>ERJ8GEYJ301V</v>
      </c>
    </row>
    <row r="918" spans="1:44" x14ac:dyDescent="0.3">
      <c r="A918" t="s">
        <v>3342</v>
      </c>
      <c r="B918" t="s">
        <v>3095</v>
      </c>
      <c r="C918" t="s">
        <v>3343</v>
      </c>
      <c r="D918" t="s">
        <v>3344</v>
      </c>
      <c r="E918" t="s">
        <v>32</v>
      </c>
      <c r="F918" t="s">
        <v>32</v>
      </c>
      <c r="G918" t="s">
        <v>3345</v>
      </c>
      <c r="H918" s="1">
        <v>189120</v>
      </c>
      <c r="I918">
        <v>0.15</v>
      </c>
      <c r="J918">
        <v>0</v>
      </c>
      <c r="K918">
        <v>1</v>
      </c>
      <c r="L918" t="s">
        <v>34</v>
      </c>
      <c r="M918" t="s">
        <v>3099</v>
      </c>
      <c r="N918" t="s">
        <v>36</v>
      </c>
      <c r="O918" t="s">
        <v>291</v>
      </c>
      <c r="P918" t="s">
        <v>38</v>
      </c>
      <c r="Q918" t="s">
        <v>3100</v>
      </c>
      <c r="R918" t="s">
        <v>40</v>
      </c>
      <c r="S918" t="s">
        <v>634</v>
      </c>
      <c r="T918" t="s">
        <v>243</v>
      </c>
      <c r="U918" t="s">
        <v>1188</v>
      </c>
      <c r="V918" t="s">
        <v>3101</v>
      </c>
      <c r="W918">
        <v>1206</v>
      </c>
      <c r="X918" t="s">
        <v>636</v>
      </c>
      <c r="Y918" t="s">
        <v>3102</v>
      </c>
      <c r="Z918" t="s">
        <v>2407</v>
      </c>
      <c r="AA918">
        <v>2</v>
      </c>
      <c r="AB918" t="s">
        <v>41</v>
      </c>
      <c r="AC918" t="str">
        <f t="shared" si="142"/>
        <v>8GE</v>
      </c>
      <c r="AD918" s="3">
        <f t="shared" si="139"/>
        <v>330</v>
      </c>
      <c r="AE918" s="3" t="str">
        <f t="shared" si="138"/>
        <v>330 R</v>
      </c>
      <c r="AF918" t="str">
        <f>SUBSTITUTE(SUBSTITUTE(P918,"±",""),"%"," %")</f>
        <v>5 %</v>
      </c>
      <c r="AG918" t="str">
        <f t="shared" si="136"/>
        <v>9.1 V</v>
      </c>
      <c r="AI918" t="str">
        <f>SUBSTITUTE(LEFT(Q918,FIND("W,",Q918)),"W"," W @ 70 C")</f>
        <v>0.25 W @ 70 C</v>
      </c>
      <c r="AJ918" t="str">
        <f>SUBSTITUTE((SUBSTITUTE(T918,"ppm/°C","")),"/ "," to ")</f>
        <v>±200</v>
      </c>
      <c r="AK918" t="str">
        <f>LEFT(V918,FIND(" ",V918)-1)</f>
        <v>1206</v>
      </c>
      <c r="AL918" t="str">
        <f>SUBSTITUTE(SUBSTITUTE(U918,"°C ~ "," to +"),"°C"," C")</f>
        <v>-55 to +155 C</v>
      </c>
      <c r="AM918" s="2" t="str">
        <f t="shared" si="140"/>
        <v>331</v>
      </c>
      <c r="AN918" t="str">
        <f>IF(AC918="1GN","Grade 1","Grade 0")</f>
        <v>Grade 0</v>
      </c>
      <c r="AO918" s="2" t="str">
        <f t="shared" si="141"/>
        <v>330R</v>
      </c>
      <c r="AQ918" t="s">
        <v>5289</v>
      </c>
      <c r="AR918" t="str">
        <f t="shared" si="137"/>
        <v>ERJ8GEYJ331V</v>
      </c>
    </row>
    <row r="919" spans="1:44" x14ac:dyDescent="0.3">
      <c r="A919" t="s">
        <v>3346</v>
      </c>
      <c r="B919" t="s">
        <v>3095</v>
      </c>
      <c r="C919" t="s">
        <v>3347</v>
      </c>
      <c r="D919" t="s">
        <v>3348</v>
      </c>
      <c r="E919" t="s">
        <v>32</v>
      </c>
      <c r="F919" t="s">
        <v>32</v>
      </c>
      <c r="G919" t="s">
        <v>3349</v>
      </c>
      <c r="H919" s="1">
        <v>26381</v>
      </c>
      <c r="I919">
        <v>0.15</v>
      </c>
      <c r="J919">
        <v>0</v>
      </c>
      <c r="K919">
        <v>1</v>
      </c>
      <c r="L919" t="s">
        <v>34</v>
      </c>
      <c r="M919" t="s">
        <v>3099</v>
      </c>
      <c r="N919" t="s">
        <v>36</v>
      </c>
      <c r="O919" t="s">
        <v>295</v>
      </c>
      <c r="P919" t="s">
        <v>38</v>
      </c>
      <c r="Q919" t="s">
        <v>3100</v>
      </c>
      <c r="R919" t="s">
        <v>40</v>
      </c>
      <c r="S919" t="s">
        <v>634</v>
      </c>
      <c r="T919" t="s">
        <v>243</v>
      </c>
      <c r="U919" t="s">
        <v>1188</v>
      </c>
      <c r="V919" t="s">
        <v>3101</v>
      </c>
      <c r="W919">
        <v>1206</v>
      </c>
      <c r="X919" t="s">
        <v>636</v>
      </c>
      <c r="Y919" t="s">
        <v>3102</v>
      </c>
      <c r="Z919" t="s">
        <v>2407</v>
      </c>
      <c r="AA919">
        <v>2</v>
      </c>
      <c r="AB919" t="s">
        <v>41</v>
      </c>
      <c r="AC919" t="str">
        <f t="shared" si="142"/>
        <v>8GE</v>
      </c>
      <c r="AD919" s="3">
        <f t="shared" si="139"/>
        <v>360</v>
      </c>
      <c r="AE919" s="3" t="str">
        <f t="shared" si="138"/>
        <v>360 R</v>
      </c>
      <c r="AF919" t="str">
        <f>SUBSTITUTE(SUBSTITUTE(P919,"±",""),"%"," %")</f>
        <v>5 %</v>
      </c>
      <c r="AG919" t="str">
        <f t="shared" si="136"/>
        <v>9.5 V</v>
      </c>
      <c r="AI919" t="str">
        <f>SUBSTITUTE(LEFT(Q919,FIND("W,",Q919)),"W"," W @ 70 C")</f>
        <v>0.25 W @ 70 C</v>
      </c>
      <c r="AJ919" t="str">
        <f>SUBSTITUTE((SUBSTITUTE(T919,"ppm/°C","")),"/ "," to ")</f>
        <v>±200</v>
      </c>
      <c r="AK919" t="str">
        <f>LEFT(V919,FIND(" ",V919)-1)</f>
        <v>1206</v>
      </c>
      <c r="AL919" t="str">
        <f>SUBSTITUTE(SUBSTITUTE(U919,"°C ~ "," to +"),"°C"," C")</f>
        <v>-55 to +155 C</v>
      </c>
      <c r="AM919" s="2" t="str">
        <f t="shared" si="140"/>
        <v>361</v>
      </c>
      <c r="AN919" t="str">
        <f>IF(AC919="1GN","Grade 1","Grade 0")</f>
        <v>Grade 0</v>
      </c>
      <c r="AO919" s="2" t="str">
        <f t="shared" si="141"/>
        <v>360R</v>
      </c>
      <c r="AQ919" t="s">
        <v>5289</v>
      </c>
      <c r="AR919" t="str">
        <f t="shared" si="137"/>
        <v>ERJ8GEYJ361V</v>
      </c>
    </row>
    <row r="920" spans="1:44" x14ac:dyDescent="0.3">
      <c r="A920" t="s">
        <v>3350</v>
      </c>
      <c r="B920" t="s">
        <v>3095</v>
      </c>
      <c r="C920" t="s">
        <v>3351</v>
      </c>
      <c r="D920" t="s">
        <v>3352</v>
      </c>
      <c r="E920" t="s">
        <v>32</v>
      </c>
      <c r="F920" t="s">
        <v>32</v>
      </c>
      <c r="G920" t="s">
        <v>3353</v>
      </c>
      <c r="H920" s="1">
        <v>275422</v>
      </c>
      <c r="I920">
        <v>0.15</v>
      </c>
      <c r="J920">
        <v>0</v>
      </c>
      <c r="K920">
        <v>1</v>
      </c>
      <c r="L920" t="s">
        <v>34</v>
      </c>
      <c r="M920" t="s">
        <v>3099</v>
      </c>
      <c r="N920" t="s">
        <v>36</v>
      </c>
      <c r="O920" t="s">
        <v>299</v>
      </c>
      <c r="P920" t="s">
        <v>38</v>
      </c>
      <c r="Q920" t="s">
        <v>3100</v>
      </c>
      <c r="R920" t="s">
        <v>40</v>
      </c>
      <c r="S920" t="s">
        <v>634</v>
      </c>
      <c r="T920" t="s">
        <v>243</v>
      </c>
      <c r="U920" t="s">
        <v>1188</v>
      </c>
      <c r="V920" t="s">
        <v>3101</v>
      </c>
      <c r="W920">
        <v>1206</v>
      </c>
      <c r="X920" t="s">
        <v>636</v>
      </c>
      <c r="Y920" t="s">
        <v>3102</v>
      </c>
      <c r="Z920" t="s">
        <v>2407</v>
      </c>
      <c r="AA920">
        <v>2</v>
      </c>
      <c r="AB920" t="s">
        <v>41</v>
      </c>
      <c r="AC920" t="str">
        <f t="shared" si="142"/>
        <v>8GE</v>
      </c>
      <c r="AD920" s="3">
        <f t="shared" si="139"/>
        <v>390</v>
      </c>
      <c r="AE920" s="3" t="str">
        <f t="shared" si="138"/>
        <v>390 R</v>
      </c>
      <c r="AF920" t="str">
        <f>SUBSTITUTE(SUBSTITUTE(P920,"±",""),"%"," %")</f>
        <v>5 %</v>
      </c>
      <c r="AG920" t="str">
        <f t="shared" si="136"/>
        <v>9.9 V</v>
      </c>
      <c r="AI920" t="str">
        <f>SUBSTITUTE(LEFT(Q920,FIND("W,",Q920)),"W"," W @ 70 C")</f>
        <v>0.25 W @ 70 C</v>
      </c>
      <c r="AJ920" t="str">
        <f>SUBSTITUTE((SUBSTITUTE(T920,"ppm/°C","")),"/ "," to ")</f>
        <v>±200</v>
      </c>
      <c r="AK920" t="str">
        <f>LEFT(V920,FIND(" ",V920)-1)</f>
        <v>1206</v>
      </c>
      <c r="AL920" t="str">
        <f>SUBSTITUTE(SUBSTITUTE(U920,"°C ~ "," to +"),"°C"," C")</f>
        <v>-55 to +155 C</v>
      </c>
      <c r="AM920" s="2" t="str">
        <f t="shared" si="140"/>
        <v>391</v>
      </c>
      <c r="AN920" t="str">
        <f>IF(AC920="1GN","Grade 1","Grade 0")</f>
        <v>Grade 0</v>
      </c>
      <c r="AO920" s="2" t="str">
        <f t="shared" si="141"/>
        <v>390R</v>
      </c>
      <c r="AQ920" t="s">
        <v>5289</v>
      </c>
      <c r="AR920" t="str">
        <f t="shared" si="137"/>
        <v>ERJ8GEYJ391V</v>
      </c>
    </row>
    <row r="921" spans="1:44" x14ac:dyDescent="0.3">
      <c r="A921" t="s">
        <v>3354</v>
      </c>
      <c r="B921" t="s">
        <v>3095</v>
      </c>
      <c r="C921" t="s">
        <v>3355</v>
      </c>
      <c r="D921" t="s">
        <v>3356</v>
      </c>
      <c r="E921" t="s">
        <v>32</v>
      </c>
      <c r="F921" t="s">
        <v>32</v>
      </c>
      <c r="G921" t="s">
        <v>3357</v>
      </c>
      <c r="H921">
        <v>0</v>
      </c>
      <c r="I921">
        <v>0.15</v>
      </c>
      <c r="J921">
        <v>0</v>
      </c>
      <c r="K921">
        <v>1</v>
      </c>
      <c r="L921" t="s">
        <v>34</v>
      </c>
      <c r="M921" t="s">
        <v>3099</v>
      </c>
      <c r="N921" t="s">
        <v>36</v>
      </c>
      <c r="O921" t="s">
        <v>303</v>
      </c>
      <c r="P921" t="s">
        <v>38</v>
      </c>
      <c r="Q921" t="s">
        <v>3100</v>
      </c>
      <c r="R921" t="s">
        <v>40</v>
      </c>
      <c r="S921" t="s">
        <v>634</v>
      </c>
      <c r="T921" t="s">
        <v>243</v>
      </c>
      <c r="U921" t="s">
        <v>1188</v>
      </c>
      <c r="V921" t="s">
        <v>3101</v>
      </c>
      <c r="W921">
        <v>1206</v>
      </c>
      <c r="X921" t="s">
        <v>636</v>
      </c>
      <c r="Y921" t="s">
        <v>3102</v>
      </c>
      <c r="Z921" t="s">
        <v>2407</v>
      </c>
      <c r="AA921">
        <v>2</v>
      </c>
      <c r="AB921" t="s">
        <v>41</v>
      </c>
      <c r="AC921" t="str">
        <f t="shared" si="142"/>
        <v>8GE</v>
      </c>
      <c r="AD921" s="3">
        <f t="shared" si="139"/>
        <v>430</v>
      </c>
      <c r="AE921" s="3" t="str">
        <f t="shared" si="138"/>
        <v>430 R</v>
      </c>
      <c r="AF921" t="str">
        <f>SUBSTITUTE(SUBSTITUTE(P921,"±",""),"%"," %")</f>
        <v>5 %</v>
      </c>
      <c r="AG921" t="str">
        <f t="shared" si="136"/>
        <v>10.4 V</v>
      </c>
      <c r="AI921" t="str">
        <f>SUBSTITUTE(LEFT(Q921,FIND("W,",Q921)),"W"," W @ 70 C")</f>
        <v>0.25 W @ 70 C</v>
      </c>
      <c r="AJ921" t="str">
        <f>SUBSTITUTE((SUBSTITUTE(T921,"ppm/°C","")),"/ "," to ")</f>
        <v>±200</v>
      </c>
      <c r="AK921" t="str">
        <f>LEFT(V921,FIND(" ",V921)-1)</f>
        <v>1206</v>
      </c>
      <c r="AL921" t="str">
        <f>SUBSTITUTE(SUBSTITUTE(U921,"°C ~ "," to +"),"°C"," C")</f>
        <v>-55 to +155 C</v>
      </c>
      <c r="AM921" s="2" t="str">
        <f t="shared" si="140"/>
        <v>431</v>
      </c>
      <c r="AN921" t="str">
        <f>IF(AC921="1GN","Grade 1","Grade 0")</f>
        <v>Grade 0</v>
      </c>
      <c r="AO921" s="2" t="str">
        <f t="shared" si="141"/>
        <v>430R</v>
      </c>
      <c r="AQ921" t="s">
        <v>5289</v>
      </c>
      <c r="AR921" t="str">
        <f t="shared" si="137"/>
        <v>ERJ8GEYJ431V</v>
      </c>
    </row>
    <row r="922" spans="1:44" x14ac:dyDescent="0.3">
      <c r="A922" t="s">
        <v>3358</v>
      </c>
      <c r="B922" t="s">
        <v>3095</v>
      </c>
      <c r="C922" t="s">
        <v>3359</v>
      </c>
      <c r="D922" t="s">
        <v>3360</v>
      </c>
      <c r="E922" t="s">
        <v>32</v>
      </c>
      <c r="F922" t="s">
        <v>32</v>
      </c>
      <c r="G922" t="s">
        <v>3361</v>
      </c>
      <c r="H922" s="1">
        <v>68000</v>
      </c>
      <c r="I922">
        <v>0.15</v>
      </c>
      <c r="J922">
        <v>0</v>
      </c>
      <c r="K922">
        <v>1</v>
      </c>
      <c r="L922" t="s">
        <v>34</v>
      </c>
      <c r="M922" t="s">
        <v>3099</v>
      </c>
      <c r="N922" t="s">
        <v>36</v>
      </c>
      <c r="O922" t="s">
        <v>307</v>
      </c>
      <c r="P922" t="s">
        <v>38</v>
      </c>
      <c r="Q922" t="s">
        <v>3100</v>
      </c>
      <c r="R922" t="s">
        <v>40</v>
      </c>
      <c r="S922" t="s">
        <v>634</v>
      </c>
      <c r="T922" t="s">
        <v>243</v>
      </c>
      <c r="U922" t="s">
        <v>1188</v>
      </c>
      <c r="V922" t="s">
        <v>3101</v>
      </c>
      <c r="W922">
        <v>1206</v>
      </c>
      <c r="X922" t="s">
        <v>636</v>
      </c>
      <c r="Y922" t="s">
        <v>3102</v>
      </c>
      <c r="Z922" t="s">
        <v>2407</v>
      </c>
      <c r="AA922">
        <v>2</v>
      </c>
      <c r="AB922" t="s">
        <v>41</v>
      </c>
      <c r="AC922" t="str">
        <f t="shared" si="142"/>
        <v>8GE</v>
      </c>
      <c r="AD922" s="3">
        <f t="shared" si="139"/>
        <v>470</v>
      </c>
      <c r="AE922" s="3" t="str">
        <f t="shared" si="138"/>
        <v>470 R</v>
      </c>
      <c r="AF922" t="str">
        <f>SUBSTITUTE(SUBSTITUTE(P922,"±",""),"%"," %")</f>
        <v>5 %</v>
      </c>
      <c r="AG922" t="str">
        <f t="shared" si="136"/>
        <v>10.8 V</v>
      </c>
      <c r="AI922" t="str">
        <f>SUBSTITUTE(LEFT(Q922,FIND("W,",Q922)),"W"," W @ 70 C")</f>
        <v>0.25 W @ 70 C</v>
      </c>
      <c r="AJ922" t="str">
        <f>SUBSTITUTE((SUBSTITUTE(T922,"ppm/°C","")),"/ "," to ")</f>
        <v>±200</v>
      </c>
      <c r="AK922" t="str">
        <f>LEFT(V922,FIND(" ",V922)-1)</f>
        <v>1206</v>
      </c>
      <c r="AL922" t="str">
        <f>SUBSTITUTE(SUBSTITUTE(U922,"°C ~ "," to +"),"°C"," C")</f>
        <v>-55 to +155 C</v>
      </c>
      <c r="AM922" s="2" t="str">
        <f t="shared" si="140"/>
        <v>471</v>
      </c>
      <c r="AN922" t="str">
        <f>IF(AC922="1GN","Grade 1","Grade 0")</f>
        <v>Grade 0</v>
      </c>
      <c r="AO922" s="2" t="str">
        <f t="shared" si="141"/>
        <v>470R</v>
      </c>
      <c r="AQ922" t="s">
        <v>5289</v>
      </c>
      <c r="AR922" t="str">
        <f t="shared" si="137"/>
        <v>ERJ8GEYJ471V</v>
      </c>
    </row>
    <row r="923" spans="1:44" x14ac:dyDescent="0.3">
      <c r="A923" t="s">
        <v>3362</v>
      </c>
      <c r="B923" t="s">
        <v>3095</v>
      </c>
      <c r="C923" t="s">
        <v>3363</v>
      </c>
      <c r="D923" t="s">
        <v>3364</v>
      </c>
      <c r="E923" t="s">
        <v>32</v>
      </c>
      <c r="F923" t="s">
        <v>32</v>
      </c>
      <c r="G923" t="s">
        <v>3365</v>
      </c>
      <c r="H923">
        <v>0</v>
      </c>
      <c r="I923">
        <v>0.15</v>
      </c>
      <c r="J923">
        <v>0</v>
      </c>
      <c r="K923">
        <v>1</v>
      </c>
      <c r="L923" t="s">
        <v>34</v>
      </c>
      <c r="M923" t="s">
        <v>3099</v>
      </c>
      <c r="N923" t="s">
        <v>36</v>
      </c>
      <c r="O923" t="s">
        <v>311</v>
      </c>
      <c r="P923" t="s">
        <v>38</v>
      </c>
      <c r="Q923" t="s">
        <v>3100</v>
      </c>
      <c r="R923" t="s">
        <v>40</v>
      </c>
      <c r="S923" t="s">
        <v>634</v>
      </c>
      <c r="T923" t="s">
        <v>243</v>
      </c>
      <c r="U923" t="s">
        <v>1188</v>
      </c>
      <c r="V923" t="s">
        <v>3101</v>
      </c>
      <c r="W923">
        <v>1206</v>
      </c>
      <c r="X923" t="s">
        <v>636</v>
      </c>
      <c r="Y923" t="s">
        <v>3102</v>
      </c>
      <c r="Z923" t="s">
        <v>2407</v>
      </c>
      <c r="AA923">
        <v>2</v>
      </c>
      <c r="AB923" t="s">
        <v>41</v>
      </c>
      <c r="AC923" t="str">
        <f t="shared" si="142"/>
        <v>8GE</v>
      </c>
      <c r="AD923" s="3">
        <f t="shared" si="139"/>
        <v>510</v>
      </c>
      <c r="AE923" s="3" t="str">
        <f t="shared" si="138"/>
        <v>510 R</v>
      </c>
      <c r="AF923" t="str">
        <f>SUBSTITUTE(SUBSTITUTE(P923,"±",""),"%"," %")</f>
        <v>5 %</v>
      </c>
      <c r="AG923" t="str">
        <f t="shared" ref="AG923:AG986" si="143">ROUND(MIN(SQRT(AD923*VALUE(LEFT(AI923,FIND("W",AI923)-2))),AP923),1)&amp;" V"</f>
        <v>11.3 V</v>
      </c>
      <c r="AI923" t="str">
        <f>SUBSTITUTE(LEFT(Q923,FIND("W,",Q923)),"W"," W @ 70 C")</f>
        <v>0.25 W @ 70 C</v>
      </c>
      <c r="AJ923" t="str">
        <f>SUBSTITUTE((SUBSTITUTE(T923,"ppm/°C","")),"/ "," to ")</f>
        <v>±200</v>
      </c>
      <c r="AK923" t="str">
        <f>LEFT(V923,FIND(" ",V923)-1)</f>
        <v>1206</v>
      </c>
      <c r="AL923" t="str">
        <f>SUBSTITUTE(SUBSTITUTE(U923,"°C ~ "," to +"),"°C"," C")</f>
        <v>-55 to +155 C</v>
      </c>
      <c r="AM923" s="2" t="str">
        <f t="shared" si="140"/>
        <v>511</v>
      </c>
      <c r="AN923" t="str">
        <f>IF(AC923="1GN","Grade 1","Grade 0")</f>
        <v>Grade 0</v>
      </c>
      <c r="AO923" s="2" t="str">
        <f t="shared" si="141"/>
        <v>510R</v>
      </c>
      <c r="AQ923" t="s">
        <v>5289</v>
      </c>
      <c r="AR923" t="str">
        <f t="shared" ref="AR923:AR986" si="144">SUBSTITUTE(D923,"-","")</f>
        <v>ERJ8GEYJ511V</v>
      </c>
    </row>
    <row r="924" spans="1:44" x14ac:dyDescent="0.3">
      <c r="A924" t="s">
        <v>3366</v>
      </c>
      <c r="B924" t="s">
        <v>3095</v>
      </c>
      <c r="C924" t="s">
        <v>3367</v>
      </c>
      <c r="D924" t="s">
        <v>3368</v>
      </c>
      <c r="E924" t="s">
        <v>32</v>
      </c>
      <c r="F924" t="s">
        <v>32</v>
      </c>
      <c r="G924" t="s">
        <v>3369</v>
      </c>
      <c r="H924" s="1">
        <v>86181</v>
      </c>
      <c r="I924">
        <v>0.15</v>
      </c>
      <c r="J924">
        <v>0</v>
      </c>
      <c r="K924">
        <v>1</v>
      </c>
      <c r="L924" t="s">
        <v>34</v>
      </c>
      <c r="M924" t="s">
        <v>3099</v>
      </c>
      <c r="N924" t="s">
        <v>36</v>
      </c>
      <c r="O924" t="s">
        <v>315</v>
      </c>
      <c r="P924" t="s">
        <v>38</v>
      </c>
      <c r="Q924" t="s">
        <v>3100</v>
      </c>
      <c r="R924" t="s">
        <v>40</v>
      </c>
      <c r="S924" t="s">
        <v>634</v>
      </c>
      <c r="T924" t="s">
        <v>243</v>
      </c>
      <c r="U924" t="s">
        <v>1188</v>
      </c>
      <c r="V924" t="s">
        <v>3101</v>
      </c>
      <c r="W924">
        <v>1206</v>
      </c>
      <c r="X924" t="s">
        <v>636</v>
      </c>
      <c r="Y924" t="s">
        <v>3102</v>
      </c>
      <c r="Z924" t="s">
        <v>2407</v>
      </c>
      <c r="AA924">
        <v>2</v>
      </c>
      <c r="AB924" t="s">
        <v>41</v>
      </c>
      <c r="AC924" t="str">
        <f t="shared" si="142"/>
        <v>8GE</v>
      </c>
      <c r="AD924" s="3">
        <f t="shared" si="139"/>
        <v>560</v>
      </c>
      <c r="AE924" s="3" t="str">
        <f t="shared" si="138"/>
        <v>560 R</v>
      </c>
      <c r="AF924" t="str">
        <f>SUBSTITUTE(SUBSTITUTE(P924,"±",""),"%"," %")</f>
        <v>5 %</v>
      </c>
      <c r="AG924" t="str">
        <f t="shared" si="143"/>
        <v>11.8 V</v>
      </c>
      <c r="AI924" t="str">
        <f>SUBSTITUTE(LEFT(Q924,FIND("W,",Q924)),"W"," W @ 70 C")</f>
        <v>0.25 W @ 70 C</v>
      </c>
      <c r="AJ924" t="str">
        <f>SUBSTITUTE((SUBSTITUTE(T924,"ppm/°C","")),"/ "," to ")</f>
        <v>±200</v>
      </c>
      <c r="AK924" t="str">
        <f>LEFT(V924,FIND(" ",V924)-1)</f>
        <v>1206</v>
      </c>
      <c r="AL924" t="str">
        <f>SUBSTITUTE(SUBSTITUTE(U924,"°C ~ "," to +"),"°C"," C")</f>
        <v>-55 to +155 C</v>
      </c>
      <c r="AM924" s="2" t="str">
        <f t="shared" si="140"/>
        <v>561</v>
      </c>
      <c r="AN924" t="str">
        <f>IF(AC924="1GN","Grade 1","Grade 0")</f>
        <v>Grade 0</v>
      </c>
      <c r="AO924" s="2" t="str">
        <f t="shared" si="141"/>
        <v>560R</v>
      </c>
      <c r="AQ924" t="s">
        <v>5289</v>
      </c>
      <c r="AR924" t="str">
        <f t="shared" si="144"/>
        <v>ERJ8GEYJ561V</v>
      </c>
    </row>
    <row r="925" spans="1:44" x14ac:dyDescent="0.3">
      <c r="A925" t="s">
        <v>3370</v>
      </c>
      <c r="B925" t="s">
        <v>3095</v>
      </c>
      <c r="C925" t="s">
        <v>3371</v>
      </c>
      <c r="D925" t="s">
        <v>3372</v>
      </c>
      <c r="E925" t="s">
        <v>32</v>
      </c>
      <c r="F925" t="s">
        <v>32</v>
      </c>
      <c r="G925" t="s">
        <v>3373</v>
      </c>
      <c r="H925" s="1">
        <v>95164</v>
      </c>
      <c r="I925">
        <v>0.15</v>
      </c>
      <c r="J925">
        <v>0</v>
      </c>
      <c r="K925">
        <v>1</v>
      </c>
      <c r="L925" t="s">
        <v>34</v>
      </c>
      <c r="M925" t="s">
        <v>3099</v>
      </c>
      <c r="N925" t="s">
        <v>36</v>
      </c>
      <c r="O925" t="s">
        <v>319</v>
      </c>
      <c r="P925" t="s">
        <v>38</v>
      </c>
      <c r="Q925" t="s">
        <v>3100</v>
      </c>
      <c r="R925" t="s">
        <v>40</v>
      </c>
      <c r="S925" t="s">
        <v>634</v>
      </c>
      <c r="T925" t="s">
        <v>243</v>
      </c>
      <c r="U925" t="s">
        <v>1188</v>
      </c>
      <c r="V925" t="s">
        <v>3101</v>
      </c>
      <c r="W925">
        <v>1206</v>
      </c>
      <c r="X925" t="s">
        <v>636</v>
      </c>
      <c r="Y925" t="s">
        <v>3102</v>
      </c>
      <c r="Z925" t="s">
        <v>2407</v>
      </c>
      <c r="AA925">
        <v>2</v>
      </c>
      <c r="AB925" t="s">
        <v>41</v>
      </c>
      <c r="AC925" t="str">
        <f t="shared" si="142"/>
        <v>8GE</v>
      </c>
      <c r="AD925" s="3">
        <f t="shared" si="139"/>
        <v>620</v>
      </c>
      <c r="AE925" s="3" t="str">
        <f t="shared" si="138"/>
        <v>620 R</v>
      </c>
      <c r="AF925" t="str">
        <f>SUBSTITUTE(SUBSTITUTE(P925,"±",""),"%"," %")</f>
        <v>5 %</v>
      </c>
      <c r="AG925" t="str">
        <f t="shared" si="143"/>
        <v>12.4 V</v>
      </c>
      <c r="AI925" t="str">
        <f>SUBSTITUTE(LEFT(Q925,FIND("W,",Q925)),"W"," W @ 70 C")</f>
        <v>0.25 W @ 70 C</v>
      </c>
      <c r="AJ925" t="str">
        <f>SUBSTITUTE((SUBSTITUTE(T925,"ppm/°C","")),"/ "," to ")</f>
        <v>±200</v>
      </c>
      <c r="AK925" t="str">
        <f>LEFT(V925,FIND(" ",V925)-1)</f>
        <v>1206</v>
      </c>
      <c r="AL925" t="str">
        <f>SUBSTITUTE(SUBSTITUTE(U925,"°C ~ "," to +"),"°C"," C")</f>
        <v>-55 to +155 C</v>
      </c>
      <c r="AM925" s="2" t="str">
        <f t="shared" si="140"/>
        <v>621</v>
      </c>
      <c r="AN925" t="str">
        <f>IF(AC925="1GN","Grade 1","Grade 0")</f>
        <v>Grade 0</v>
      </c>
      <c r="AO925" s="2" t="str">
        <f t="shared" si="141"/>
        <v>620R</v>
      </c>
      <c r="AQ925" t="s">
        <v>5289</v>
      </c>
      <c r="AR925" t="str">
        <f t="shared" si="144"/>
        <v>ERJ8GEYJ621V</v>
      </c>
    </row>
    <row r="926" spans="1:44" x14ac:dyDescent="0.3">
      <c r="A926" t="s">
        <v>41</v>
      </c>
      <c r="B926" t="s">
        <v>3095</v>
      </c>
      <c r="C926" t="s">
        <v>3374</v>
      </c>
      <c r="D926" t="s">
        <v>3375</v>
      </c>
      <c r="E926" t="s">
        <v>32</v>
      </c>
      <c r="F926" t="s">
        <v>32</v>
      </c>
      <c r="G926" t="s">
        <v>3373</v>
      </c>
      <c r="H926">
        <v>0</v>
      </c>
      <c r="I926" t="s">
        <v>3088</v>
      </c>
      <c r="J926">
        <v>0</v>
      </c>
      <c r="K926">
        <v>0</v>
      </c>
      <c r="L926" t="s">
        <v>50</v>
      </c>
      <c r="M926" t="s">
        <v>3099</v>
      </c>
      <c r="N926" t="s">
        <v>3088</v>
      </c>
      <c r="O926" t="s">
        <v>319</v>
      </c>
      <c r="P926" t="s">
        <v>38</v>
      </c>
      <c r="Q926" t="s">
        <v>3100</v>
      </c>
      <c r="R926" t="s">
        <v>40</v>
      </c>
      <c r="S926" t="s">
        <v>41</v>
      </c>
      <c r="T926" t="s">
        <v>243</v>
      </c>
      <c r="U926" t="s">
        <v>41</v>
      </c>
      <c r="V926" t="s">
        <v>3101</v>
      </c>
      <c r="W926">
        <v>1206</v>
      </c>
      <c r="X926" t="s">
        <v>41</v>
      </c>
      <c r="Y926" t="s">
        <v>41</v>
      </c>
      <c r="Z926" t="s">
        <v>41</v>
      </c>
      <c r="AA926">
        <v>2</v>
      </c>
      <c r="AB926" t="s">
        <v>41</v>
      </c>
      <c r="AC926" t="str">
        <f t="shared" si="142"/>
        <v>8GC</v>
      </c>
      <c r="AD926" s="3">
        <f t="shared" si="139"/>
        <v>620</v>
      </c>
      <c r="AE926" s="3" t="str">
        <f t="shared" si="138"/>
        <v>620 R</v>
      </c>
      <c r="AF926" t="str">
        <f>SUBSTITUTE(SUBSTITUTE(P926,"±",""),"%"," %")</f>
        <v>5 %</v>
      </c>
      <c r="AG926" t="str">
        <f t="shared" si="143"/>
        <v>12.4 V</v>
      </c>
      <c r="AI926" t="str">
        <f>SUBSTITUTE(LEFT(Q926,FIND("W,",Q926)),"W"," W @ 70 C")</f>
        <v>0.25 W @ 70 C</v>
      </c>
      <c r="AJ926" t="str">
        <f>SUBSTITUTE((SUBSTITUTE(T926,"ppm/°C","")),"/ "," to ")</f>
        <v>±200</v>
      </c>
      <c r="AK926" t="str">
        <f>LEFT(V926,FIND(" ",V926)-1)</f>
        <v>1206</v>
      </c>
      <c r="AL926" t="str">
        <f>SUBSTITUTE(SUBSTITUTE(U926,"°C ~ "," to +"),"°C"," C")</f>
        <v>-</v>
      </c>
      <c r="AM926" s="2" t="str">
        <f t="shared" si="140"/>
        <v>621</v>
      </c>
      <c r="AN926" t="str">
        <f>IF(AC926="1GN","Grade 1","Grade 0")</f>
        <v>Grade 0</v>
      </c>
      <c r="AO926" s="2" t="str">
        <f t="shared" si="141"/>
        <v>620R</v>
      </c>
      <c r="AQ926" t="s">
        <v>5289</v>
      </c>
      <c r="AR926" t="str">
        <f t="shared" si="144"/>
        <v>ERJ8GCYJ621M</v>
      </c>
    </row>
    <row r="927" spans="1:44" x14ac:dyDescent="0.3">
      <c r="A927" t="s">
        <v>3376</v>
      </c>
      <c r="B927" t="s">
        <v>3095</v>
      </c>
      <c r="C927" t="s">
        <v>3377</v>
      </c>
      <c r="D927" t="s">
        <v>3378</v>
      </c>
      <c r="E927" t="s">
        <v>32</v>
      </c>
      <c r="F927" t="s">
        <v>32</v>
      </c>
      <c r="G927" t="s">
        <v>3379</v>
      </c>
      <c r="H927" s="1">
        <v>178949</v>
      </c>
      <c r="I927">
        <v>0.15</v>
      </c>
      <c r="J927">
        <v>0</v>
      </c>
      <c r="K927">
        <v>1</v>
      </c>
      <c r="L927" t="s">
        <v>34</v>
      </c>
      <c r="M927" t="s">
        <v>3099</v>
      </c>
      <c r="N927" t="s">
        <v>36</v>
      </c>
      <c r="O927" t="s">
        <v>323</v>
      </c>
      <c r="P927" t="s">
        <v>38</v>
      </c>
      <c r="Q927" t="s">
        <v>3100</v>
      </c>
      <c r="R927" t="s">
        <v>40</v>
      </c>
      <c r="S927" t="s">
        <v>634</v>
      </c>
      <c r="T927" t="s">
        <v>243</v>
      </c>
      <c r="U927" t="s">
        <v>1188</v>
      </c>
      <c r="V927" t="s">
        <v>3101</v>
      </c>
      <c r="W927">
        <v>1206</v>
      </c>
      <c r="X927" t="s">
        <v>636</v>
      </c>
      <c r="Y927" t="s">
        <v>3102</v>
      </c>
      <c r="Z927" t="s">
        <v>2407</v>
      </c>
      <c r="AA927">
        <v>2</v>
      </c>
      <c r="AB927" t="s">
        <v>41</v>
      </c>
      <c r="AC927" t="str">
        <f t="shared" si="142"/>
        <v>8GE</v>
      </c>
      <c r="AD927" s="3">
        <f t="shared" si="139"/>
        <v>680</v>
      </c>
      <c r="AE927" s="3" t="str">
        <f t="shared" si="138"/>
        <v>680 R</v>
      </c>
      <c r="AF927" t="str">
        <f>SUBSTITUTE(SUBSTITUTE(P927,"±",""),"%"," %")</f>
        <v>5 %</v>
      </c>
      <c r="AG927" t="str">
        <f t="shared" si="143"/>
        <v>13 V</v>
      </c>
      <c r="AI927" t="str">
        <f>SUBSTITUTE(LEFT(Q927,FIND("W,",Q927)),"W"," W @ 70 C")</f>
        <v>0.25 W @ 70 C</v>
      </c>
      <c r="AJ927" t="str">
        <f>SUBSTITUTE((SUBSTITUTE(T927,"ppm/°C","")),"/ "," to ")</f>
        <v>±200</v>
      </c>
      <c r="AK927" t="str">
        <f>LEFT(V927,FIND(" ",V927)-1)</f>
        <v>1206</v>
      </c>
      <c r="AL927" t="str">
        <f>SUBSTITUTE(SUBSTITUTE(U927,"°C ~ "," to +"),"°C"," C")</f>
        <v>-55 to +155 C</v>
      </c>
      <c r="AM927" s="2" t="str">
        <f t="shared" si="140"/>
        <v>681</v>
      </c>
      <c r="AN927" t="str">
        <f>IF(AC927="1GN","Grade 1","Grade 0")</f>
        <v>Grade 0</v>
      </c>
      <c r="AO927" s="2" t="str">
        <f t="shared" si="141"/>
        <v>680R</v>
      </c>
      <c r="AQ927" t="s">
        <v>5289</v>
      </c>
      <c r="AR927" t="str">
        <f t="shared" si="144"/>
        <v>ERJ8GEYJ681V</v>
      </c>
    </row>
    <row r="928" spans="1:44" x14ac:dyDescent="0.3">
      <c r="A928" t="s">
        <v>3380</v>
      </c>
      <c r="B928" t="s">
        <v>3095</v>
      </c>
      <c r="C928" t="s">
        <v>3381</v>
      </c>
      <c r="D928" t="s">
        <v>3382</v>
      </c>
      <c r="E928" t="s">
        <v>32</v>
      </c>
      <c r="F928" t="s">
        <v>32</v>
      </c>
      <c r="G928" t="s">
        <v>3383</v>
      </c>
      <c r="H928" s="1">
        <v>65939</v>
      </c>
      <c r="I928">
        <v>0.15</v>
      </c>
      <c r="J928">
        <v>0</v>
      </c>
      <c r="K928">
        <v>1</v>
      </c>
      <c r="L928" t="s">
        <v>34</v>
      </c>
      <c r="M928" t="s">
        <v>3099</v>
      </c>
      <c r="N928" t="s">
        <v>36</v>
      </c>
      <c r="O928" t="s">
        <v>327</v>
      </c>
      <c r="P928" t="s">
        <v>38</v>
      </c>
      <c r="Q928" t="s">
        <v>3100</v>
      </c>
      <c r="R928" t="s">
        <v>40</v>
      </c>
      <c r="S928" t="s">
        <v>634</v>
      </c>
      <c r="T928" t="s">
        <v>243</v>
      </c>
      <c r="U928" t="s">
        <v>1188</v>
      </c>
      <c r="V928" t="s">
        <v>3101</v>
      </c>
      <c r="W928">
        <v>1206</v>
      </c>
      <c r="X928" t="s">
        <v>636</v>
      </c>
      <c r="Y928" t="s">
        <v>3102</v>
      </c>
      <c r="Z928" t="s">
        <v>2407</v>
      </c>
      <c r="AA928">
        <v>2</v>
      </c>
      <c r="AB928" t="s">
        <v>41</v>
      </c>
      <c r="AC928" t="str">
        <f t="shared" si="142"/>
        <v>8GE</v>
      </c>
      <c r="AD928" s="3">
        <f t="shared" si="139"/>
        <v>750</v>
      </c>
      <c r="AE928" s="3" t="str">
        <f t="shared" si="138"/>
        <v>750 R</v>
      </c>
      <c r="AF928" t="str">
        <f>SUBSTITUTE(SUBSTITUTE(P928,"±",""),"%"," %")</f>
        <v>5 %</v>
      </c>
      <c r="AG928" t="str">
        <f t="shared" si="143"/>
        <v>13.7 V</v>
      </c>
      <c r="AI928" t="str">
        <f>SUBSTITUTE(LEFT(Q928,FIND("W,",Q928)),"W"," W @ 70 C")</f>
        <v>0.25 W @ 70 C</v>
      </c>
      <c r="AJ928" t="str">
        <f>SUBSTITUTE((SUBSTITUTE(T928,"ppm/°C","")),"/ "," to ")</f>
        <v>±200</v>
      </c>
      <c r="AK928" t="str">
        <f>LEFT(V928,FIND(" ",V928)-1)</f>
        <v>1206</v>
      </c>
      <c r="AL928" t="str">
        <f>SUBSTITUTE(SUBSTITUTE(U928,"°C ~ "," to +"),"°C"," C")</f>
        <v>-55 to +155 C</v>
      </c>
      <c r="AM928" s="2" t="str">
        <f t="shared" si="140"/>
        <v>751</v>
      </c>
      <c r="AN928" t="str">
        <f>IF(AC928="1GN","Grade 1","Grade 0")</f>
        <v>Grade 0</v>
      </c>
      <c r="AO928" s="2" t="str">
        <f t="shared" si="141"/>
        <v>750R</v>
      </c>
      <c r="AQ928" t="s">
        <v>5289</v>
      </c>
      <c r="AR928" t="str">
        <f t="shared" si="144"/>
        <v>ERJ8GEYJ751V</v>
      </c>
    </row>
    <row r="929" spans="1:44" x14ac:dyDescent="0.3">
      <c r="A929" t="s">
        <v>3384</v>
      </c>
      <c r="B929" t="s">
        <v>3095</v>
      </c>
      <c r="C929" t="s">
        <v>3385</v>
      </c>
      <c r="D929" t="s">
        <v>3386</v>
      </c>
      <c r="E929" t="s">
        <v>32</v>
      </c>
      <c r="F929" t="s">
        <v>32</v>
      </c>
      <c r="G929" t="s">
        <v>3387</v>
      </c>
      <c r="H929" s="1">
        <v>126959</v>
      </c>
      <c r="I929">
        <v>0.15</v>
      </c>
      <c r="J929">
        <v>0</v>
      </c>
      <c r="K929">
        <v>1</v>
      </c>
      <c r="L929" t="s">
        <v>34</v>
      </c>
      <c r="M929" t="s">
        <v>3099</v>
      </c>
      <c r="N929" t="s">
        <v>36</v>
      </c>
      <c r="O929" t="s">
        <v>331</v>
      </c>
      <c r="P929" t="s">
        <v>38</v>
      </c>
      <c r="Q929" t="s">
        <v>3100</v>
      </c>
      <c r="R929" t="s">
        <v>40</v>
      </c>
      <c r="S929" t="s">
        <v>634</v>
      </c>
      <c r="T929" t="s">
        <v>243</v>
      </c>
      <c r="U929" t="s">
        <v>1188</v>
      </c>
      <c r="V929" t="s">
        <v>3101</v>
      </c>
      <c r="W929">
        <v>1206</v>
      </c>
      <c r="X929" t="s">
        <v>636</v>
      </c>
      <c r="Y929" t="s">
        <v>3102</v>
      </c>
      <c r="Z929" t="s">
        <v>2407</v>
      </c>
      <c r="AA929">
        <v>2</v>
      </c>
      <c r="AB929" t="s">
        <v>41</v>
      </c>
      <c r="AC929" t="str">
        <f t="shared" si="142"/>
        <v>8GE</v>
      </c>
      <c r="AD929" s="3">
        <f t="shared" si="139"/>
        <v>820</v>
      </c>
      <c r="AE929" s="3" t="str">
        <f t="shared" si="138"/>
        <v>820 R</v>
      </c>
      <c r="AF929" t="str">
        <f>SUBSTITUTE(SUBSTITUTE(P929,"±",""),"%"," %")</f>
        <v>5 %</v>
      </c>
      <c r="AG929" t="str">
        <f t="shared" si="143"/>
        <v>14.3 V</v>
      </c>
      <c r="AI929" t="str">
        <f>SUBSTITUTE(LEFT(Q929,FIND("W,",Q929)),"W"," W @ 70 C")</f>
        <v>0.25 W @ 70 C</v>
      </c>
      <c r="AJ929" t="str">
        <f>SUBSTITUTE((SUBSTITUTE(T929,"ppm/°C","")),"/ "," to ")</f>
        <v>±200</v>
      </c>
      <c r="AK929" t="str">
        <f>LEFT(V929,FIND(" ",V929)-1)</f>
        <v>1206</v>
      </c>
      <c r="AL929" t="str">
        <f>SUBSTITUTE(SUBSTITUTE(U929,"°C ~ "," to +"),"°C"," C")</f>
        <v>-55 to +155 C</v>
      </c>
      <c r="AM929" s="2" t="str">
        <f t="shared" si="140"/>
        <v>821</v>
      </c>
      <c r="AN929" t="str">
        <f>IF(AC929="1GN","Grade 1","Grade 0")</f>
        <v>Grade 0</v>
      </c>
      <c r="AO929" s="2" t="str">
        <f t="shared" si="141"/>
        <v>820R</v>
      </c>
      <c r="AQ929" t="s">
        <v>5289</v>
      </c>
      <c r="AR929" t="str">
        <f t="shared" si="144"/>
        <v>ERJ8GEYJ821V</v>
      </c>
    </row>
    <row r="930" spans="1:44" x14ac:dyDescent="0.3">
      <c r="A930" t="s">
        <v>3388</v>
      </c>
      <c r="B930" t="s">
        <v>3095</v>
      </c>
      <c r="C930" t="s">
        <v>3389</v>
      </c>
      <c r="D930" t="s">
        <v>3390</v>
      </c>
      <c r="E930" t="s">
        <v>32</v>
      </c>
      <c r="F930" t="s">
        <v>32</v>
      </c>
      <c r="G930" t="s">
        <v>3391</v>
      </c>
      <c r="H930" s="1">
        <v>1730</v>
      </c>
      <c r="I930">
        <v>0.15</v>
      </c>
      <c r="J930">
        <v>0</v>
      </c>
      <c r="K930">
        <v>1</v>
      </c>
      <c r="L930" t="s">
        <v>34</v>
      </c>
      <c r="M930" t="s">
        <v>3099</v>
      </c>
      <c r="N930" t="s">
        <v>36</v>
      </c>
      <c r="O930" t="s">
        <v>335</v>
      </c>
      <c r="P930" t="s">
        <v>38</v>
      </c>
      <c r="Q930" t="s">
        <v>3100</v>
      </c>
      <c r="R930" t="s">
        <v>40</v>
      </c>
      <c r="S930" t="s">
        <v>634</v>
      </c>
      <c r="T930" t="s">
        <v>243</v>
      </c>
      <c r="U930" t="s">
        <v>1188</v>
      </c>
      <c r="V930" t="s">
        <v>3101</v>
      </c>
      <c r="W930">
        <v>1206</v>
      </c>
      <c r="X930" t="s">
        <v>636</v>
      </c>
      <c r="Y930" t="s">
        <v>3102</v>
      </c>
      <c r="Z930" t="s">
        <v>2407</v>
      </c>
      <c r="AA930">
        <v>2</v>
      </c>
      <c r="AB930" t="s">
        <v>41</v>
      </c>
      <c r="AC930" t="str">
        <f t="shared" si="142"/>
        <v>8GE</v>
      </c>
      <c r="AD930" s="3">
        <f t="shared" si="139"/>
        <v>910</v>
      </c>
      <c r="AE930" s="3" t="str">
        <f t="shared" si="138"/>
        <v>910 R</v>
      </c>
      <c r="AF930" t="str">
        <f>SUBSTITUTE(SUBSTITUTE(P930,"±",""),"%"," %")</f>
        <v>5 %</v>
      </c>
      <c r="AG930" t="str">
        <f t="shared" si="143"/>
        <v>15.1 V</v>
      </c>
      <c r="AI930" t="str">
        <f>SUBSTITUTE(LEFT(Q930,FIND("W,",Q930)),"W"," W @ 70 C")</f>
        <v>0.25 W @ 70 C</v>
      </c>
      <c r="AJ930" t="str">
        <f>SUBSTITUTE((SUBSTITUTE(T930,"ppm/°C","")),"/ "," to ")</f>
        <v>±200</v>
      </c>
      <c r="AK930" t="str">
        <f>LEFT(V930,FIND(" ",V930)-1)</f>
        <v>1206</v>
      </c>
      <c r="AL930" t="str">
        <f>SUBSTITUTE(SUBSTITUTE(U930,"°C ~ "," to +"),"°C"," C")</f>
        <v>-55 to +155 C</v>
      </c>
      <c r="AM930" s="2" t="str">
        <f t="shared" si="140"/>
        <v>911</v>
      </c>
      <c r="AN930" t="str">
        <f>IF(AC930="1GN","Grade 1","Grade 0")</f>
        <v>Grade 0</v>
      </c>
      <c r="AO930" s="2" t="str">
        <f t="shared" si="141"/>
        <v>910R</v>
      </c>
      <c r="AQ930" t="s">
        <v>5289</v>
      </c>
      <c r="AR930" t="str">
        <f t="shared" si="144"/>
        <v>ERJ8GEYJ911V</v>
      </c>
    </row>
    <row r="931" spans="1:44" x14ac:dyDescent="0.3">
      <c r="A931" t="s">
        <v>3392</v>
      </c>
      <c r="B931" t="s">
        <v>3095</v>
      </c>
      <c r="C931" t="s">
        <v>3393</v>
      </c>
      <c r="D931" t="s">
        <v>3394</v>
      </c>
      <c r="E931" t="s">
        <v>32</v>
      </c>
      <c r="F931" t="s">
        <v>32</v>
      </c>
      <c r="G931" t="s">
        <v>3395</v>
      </c>
      <c r="H931" s="1">
        <v>848642</v>
      </c>
      <c r="I931">
        <v>0.15</v>
      </c>
      <c r="J931">
        <v>0</v>
      </c>
      <c r="K931">
        <v>1</v>
      </c>
      <c r="L931" t="s">
        <v>34</v>
      </c>
      <c r="M931" t="s">
        <v>3099</v>
      </c>
      <c r="N931" t="s">
        <v>36</v>
      </c>
      <c r="O931" t="s">
        <v>339</v>
      </c>
      <c r="P931" t="s">
        <v>38</v>
      </c>
      <c r="Q931" t="s">
        <v>3100</v>
      </c>
      <c r="R931" t="s">
        <v>40</v>
      </c>
      <c r="S931" t="s">
        <v>634</v>
      </c>
      <c r="T931" t="s">
        <v>243</v>
      </c>
      <c r="U931" t="s">
        <v>1188</v>
      </c>
      <c r="V931" t="s">
        <v>3101</v>
      </c>
      <c r="W931">
        <v>1206</v>
      </c>
      <c r="X931" t="s">
        <v>636</v>
      </c>
      <c r="Y931" t="s">
        <v>3102</v>
      </c>
      <c r="Z931" t="s">
        <v>2407</v>
      </c>
      <c r="AA931">
        <v>2</v>
      </c>
      <c r="AB931" t="s">
        <v>41</v>
      </c>
      <c r="AC931" t="str">
        <f t="shared" si="142"/>
        <v>8GE</v>
      </c>
      <c r="AD931" s="3">
        <f t="shared" si="139"/>
        <v>1000</v>
      </c>
      <c r="AE931" s="3" t="str">
        <f t="shared" si="138"/>
        <v>1.00 K</v>
      </c>
      <c r="AF931" t="str">
        <f>SUBSTITUTE(SUBSTITUTE(P931,"±",""),"%"," %")</f>
        <v>5 %</v>
      </c>
      <c r="AG931" t="str">
        <f t="shared" si="143"/>
        <v>15.8 V</v>
      </c>
      <c r="AI931" t="str">
        <f>SUBSTITUTE(LEFT(Q931,FIND("W,",Q931)),"W"," W @ 70 C")</f>
        <v>0.25 W @ 70 C</v>
      </c>
      <c r="AJ931" t="str">
        <f>SUBSTITUTE((SUBSTITUTE(T931,"ppm/°C","")),"/ "," to ")</f>
        <v>±200</v>
      </c>
      <c r="AK931" t="str">
        <f>LEFT(V931,FIND(" ",V931)-1)</f>
        <v>1206</v>
      </c>
      <c r="AL931" t="str">
        <f>SUBSTITUTE(SUBSTITUTE(U931,"°C ~ "," to +"),"°C"," C")</f>
        <v>-55 to +155 C</v>
      </c>
      <c r="AM931" s="2" t="str">
        <f t="shared" si="140"/>
        <v>102</v>
      </c>
      <c r="AN931" t="str">
        <f>IF(AC931="1GN","Grade 1","Grade 0")</f>
        <v>Grade 0</v>
      </c>
      <c r="AO931" s="2" t="str">
        <f t="shared" si="141"/>
        <v>1001</v>
      </c>
      <c r="AQ931" t="s">
        <v>5289</v>
      </c>
      <c r="AR931" t="str">
        <f t="shared" si="144"/>
        <v>ERJ8GEYJ102V</v>
      </c>
    </row>
    <row r="932" spans="1:44" x14ac:dyDescent="0.3">
      <c r="A932" t="s">
        <v>3396</v>
      </c>
      <c r="B932" t="s">
        <v>3095</v>
      </c>
      <c r="C932" t="s">
        <v>3397</v>
      </c>
      <c r="D932" t="s">
        <v>3398</v>
      </c>
      <c r="E932" t="s">
        <v>32</v>
      </c>
      <c r="F932" t="s">
        <v>32</v>
      </c>
      <c r="G932" t="s">
        <v>3399</v>
      </c>
      <c r="H932" s="1">
        <v>74003</v>
      </c>
      <c r="I932">
        <v>0.15</v>
      </c>
      <c r="J932">
        <v>0</v>
      </c>
      <c r="K932">
        <v>1</v>
      </c>
      <c r="L932" t="s">
        <v>34</v>
      </c>
      <c r="M932" t="s">
        <v>3099</v>
      </c>
      <c r="N932" t="s">
        <v>36</v>
      </c>
      <c r="O932" t="s">
        <v>343</v>
      </c>
      <c r="P932" t="s">
        <v>38</v>
      </c>
      <c r="Q932" t="s">
        <v>3100</v>
      </c>
      <c r="R932" t="s">
        <v>40</v>
      </c>
      <c r="S932" t="s">
        <v>634</v>
      </c>
      <c r="T932" t="s">
        <v>243</v>
      </c>
      <c r="U932" t="s">
        <v>1188</v>
      </c>
      <c r="V932" t="s">
        <v>3101</v>
      </c>
      <c r="W932">
        <v>1206</v>
      </c>
      <c r="X932" t="s">
        <v>636</v>
      </c>
      <c r="Y932" t="s">
        <v>3102</v>
      </c>
      <c r="Z932" t="s">
        <v>2407</v>
      </c>
      <c r="AA932">
        <v>2</v>
      </c>
      <c r="AB932" t="s">
        <v>41</v>
      </c>
      <c r="AC932" t="str">
        <f t="shared" si="142"/>
        <v>8GE</v>
      </c>
      <c r="AD932" s="3">
        <f t="shared" si="139"/>
        <v>1100</v>
      </c>
      <c r="AE932" s="3" t="str">
        <f t="shared" si="138"/>
        <v>1.10 K</v>
      </c>
      <c r="AF932" t="str">
        <f>SUBSTITUTE(SUBSTITUTE(P932,"±",""),"%"," %")</f>
        <v>5 %</v>
      </c>
      <c r="AG932" t="str">
        <f t="shared" si="143"/>
        <v>16.6 V</v>
      </c>
      <c r="AI932" t="str">
        <f>SUBSTITUTE(LEFT(Q932,FIND("W,",Q932)),"W"," W @ 70 C")</f>
        <v>0.25 W @ 70 C</v>
      </c>
      <c r="AJ932" t="str">
        <f>SUBSTITUTE((SUBSTITUTE(T932,"ppm/°C","")),"/ "," to ")</f>
        <v>±200</v>
      </c>
      <c r="AK932" t="str">
        <f>LEFT(V932,FIND(" ",V932)-1)</f>
        <v>1206</v>
      </c>
      <c r="AL932" t="str">
        <f>SUBSTITUTE(SUBSTITUTE(U932,"°C ~ "," to +"),"°C"," C")</f>
        <v>-55 to +155 C</v>
      </c>
      <c r="AM932" s="2" t="str">
        <f t="shared" si="140"/>
        <v>112</v>
      </c>
      <c r="AN932" t="str">
        <f>IF(AC932="1GN","Grade 1","Grade 0")</f>
        <v>Grade 0</v>
      </c>
      <c r="AO932" s="2" t="str">
        <f t="shared" si="141"/>
        <v>1101</v>
      </c>
      <c r="AQ932" t="s">
        <v>5289</v>
      </c>
      <c r="AR932" t="str">
        <f t="shared" si="144"/>
        <v>ERJ8GEYJ112V</v>
      </c>
    </row>
    <row r="933" spans="1:44" x14ac:dyDescent="0.3">
      <c r="A933" t="s">
        <v>3400</v>
      </c>
      <c r="B933" t="s">
        <v>3095</v>
      </c>
      <c r="C933" t="s">
        <v>3401</v>
      </c>
      <c r="D933" t="s">
        <v>3402</v>
      </c>
      <c r="E933" t="s">
        <v>32</v>
      </c>
      <c r="F933" t="s">
        <v>32</v>
      </c>
      <c r="G933" t="s">
        <v>3403</v>
      </c>
      <c r="H933" s="1">
        <v>181032</v>
      </c>
      <c r="I933">
        <v>0.15</v>
      </c>
      <c r="J933">
        <v>0</v>
      </c>
      <c r="K933">
        <v>1</v>
      </c>
      <c r="L933" t="s">
        <v>34</v>
      </c>
      <c r="M933" t="s">
        <v>3099</v>
      </c>
      <c r="N933" t="s">
        <v>36</v>
      </c>
      <c r="O933" t="s">
        <v>347</v>
      </c>
      <c r="P933" t="s">
        <v>38</v>
      </c>
      <c r="Q933" t="s">
        <v>3100</v>
      </c>
      <c r="R933" t="s">
        <v>40</v>
      </c>
      <c r="S933" t="s">
        <v>634</v>
      </c>
      <c r="T933" t="s">
        <v>243</v>
      </c>
      <c r="U933" t="s">
        <v>1188</v>
      </c>
      <c r="V933" t="s">
        <v>3101</v>
      </c>
      <c r="W933">
        <v>1206</v>
      </c>
      <c r="X933" t="s">
        <v>636</v>
      </c>
      <c r="Y933" t="s">
        <v>3102</v>
      </c>
      <c r="Z933" t="s">
        <v>2407</v>
      </c>
      <c r="AA933">
        <v>2</v>
      </c>
      <c r="AB933" t="s">
        <v>41</v>
      </c>
      <c r="AC933" t="str">
        <f t="shared" si="142"/>
        <v>8GE</v>
      </c>
      <c r="AD933" s="3">
        <f t="shared" si="139"/>
        <v>1200</v>
      </c>
      <c r="AE933" s="3" t="str">
        <f t="shared" si="138"/>
        <v>1.20 K</v>
      </c>
      <c r="AF933" t="str">
        <f>SUBSTITUTE(SUBSTITUTE(P933,"±",""),"%"," %")</f>
        <v>5 %</v>
      </c>
      <c r="AG933" t="str">
        <f t="shared" si="143"/>
        <v>17.3 V</v>
      </c>
      <c r="AI933" t="str">
        <f>SUBSTITUTE(LEFT(Q933,FIND("W,",Q933)),"W"," W @ 70 C")</f>
        <v>0.25 W @ 70 C</v>
      </c>
      <c r="AJ933" t="str">
        <f>SUBSTITUTE((SUBSTITUTE(T933,"ppm/°C","")),"/ "," to ")</f>
        <v>±200</v>
      </c>
      <c r="AK933" t="str">
        <f>LEFT(V933,FIND(" ",V933)-1)</f>
        <v>1206</v>
      </c>
      <c r="AL933" t="str">
        <f>SUBSTITUTE(SUBSTITUTE(U933,"°C ~ "," to +"),"°C"," C")</f>
        <v>-55 to +155 C</v>
      </c>
      <c r="AM933" s="2" t="str">
        <f t="shared" si="140"/>
        <v>122</v>
      </c>
      <c r="AN933" t="str">
        <f>IF(AC933="1GN","Grade 1","Grade 0")</f>
        <v>Grade 0</v>
      </c>
      <c r="AO933" s="2" t="str">
        <f t="shared" si="141"/>
        <v>1201</v>
      </c>
      <c r="AQ933" t="s">
        <v>5289</v>
      </c>
      <c r="AR933" t="str">
        <f t="shared" si="144"/>
        <v>ERJ8GEYJ122V</v>
      </c>
    </row>
    <row r="934" spans="1:44" x14ac:dyDescent="0.3">
      <c r="A934" t="s">
        <v>3404</v>
      </c>
      <c r="B934" t="s">
        <v>3095</v>
      </c>
      <c r="C934" t="s">
        <v>3405</v>
      </c>
      <c r="D934" t="s">
        <v>3406</v>
      </c>
      <c r="E934" t="s">
        <v>32</v>
      </c>
      <c r="F934" t="s">
        <v>32</v>
      </c>
      <c r="G934" t="s">
        <v>3407</v>
      </c>
      <c r="H934" s="1">
        <v>87065</v>
      </c>
      <c r="I934">
        <v>0.15</v>
      </c>
      <c r="J934">
        <v>0</v>
      </c>
      <c r="K934">
        <v>1</v>
      </c>
      <c r="L934" t="s">
        <v>34</v>
      </c>
      <c r="M934" t="s">
        <v>3099</v>
      </c>
      <c r="N934" t="s">
        <v>36</v>
      </c>
      <c r="O934" t="s">
        <v>351</v>
      </c>
      <c r="P934" t="s">
        <v>38</v>
      </c>
      <c r="Q934" t="s">
        <v>3100</v>
      </c>
      <c r="R934" t="s">
        <v>40</v>
      </c>
      <c r="S934" t="s">
        <v>634</v>
      </c>
      <c r="T934" t="s">
        <v>243</v>
      </c>
      <c r="U934" t="s">
        <v>1188</v>
      </c>
      <c r="V934" t="s">
        <v>3101</v>
      </c>
      <c r="W934">
        <v>1206</v>
      </c>
      <c r="X934" t="s">
        <v>636</v>
      </c>
      <c r="Y934" t="s">
        <v>3102</v>
      </c>
      <c r="Z934" t="s">
        <v>2407</v>
      </c>
      <c r="AA934">
        <v>2</v>
      </c>
      <c r="AB934" t="s">
        <v>41</v>
      </c>
      <c r="AC934" t="str">
        <f t="shared" si="142"/>
        <v>8GE</v>
      </c>
      <c r="AD934" s="3">
        <f t="shared" si="139"/>
        <v>1300</v>
      </c>
      <c r="AE934" s="3" t="str">
        <f t="shared" si="138"/>
        <v>1.30 K</v>
      </c>
      <c r="AF934" t="str">
        <f>SUBSTITUTE(SUBSTITUTE(P934,"±",""),"%"," %")</f>
        <v>5 %</v>
      </c>
      <c r="AG934" t="str">
        <f t="shared" si="143"/>
        <v>18 V</v>
      </c>
      <c r="AI934" t="str">
        <f>SUBSTITUTE(LEFT(Q934,FIND("W,",Q934)),"W"," W @ 70 C")</f>
        <v>0.25 W @ 70 C</v>
      </c>
      <c r="AJ934" t="str">
        <f>SUBSTITUTE((SUBSTITUTE(T934,"ppm/°C","")),"/ "," to ")</f>
        <v>±200</v>
      </c>
      <c r="AK934" t="str">
        <f>LEFT(V934,FIND(" ",V934)-1)</f>
        <v>1206</v>
      </c>
      <c r="AL934" t="str">
        <f>SUBSTITUTE(SUBSTITUTE(U934,"°C ~ "," to +"),"°C"," C")</f>
        <v>-55 to +155 C</v>
      </c>
      <c r="AM934" s="2" t="str">
        <f t="shared" si="140"/>
        <v>132</v>
      </c>
      <c r="AN934" t="str">
        <f>IF(AC934="1GN","Grade 1","Grade 0")</f>
        <v>Grade 0</v>
      </c>
      <c r="AO934" s="2" t="str">
        <f t="shared" si="141"/>
        <v>1301</v>
      </c>
      <c r="AQ934" t="s">
        <v>5289</v>
      </c>
      <c r="AR934" t="str">
        <f t="shared" si="144"/>
        <v>ERJ8GEYJ132V</v>
      </c>
    </row>
    <row r="935" spans="1:44" x14ac:dyDescent="0.3">
      <c r="A935" t="s">
        <v>3408</v>
      </c>
      <c r="B935" t="s">
        <v>3095</v>
      </c>
      <c r="C935" t="s">
        <v>3409</v>
      </c>
      <c r="D935" t="s">
        <v>3410</v>
      </c>
      <c r="E935" t="s">
        <v>32</v>
      </c>
      <c r="F935" t="s">
        <v>32</v>
      </c>
      <c r="G935" t="s">
        <v>3411</v>
      </c>
      <c r="H935" s="1">
        <v>148005</v>
      </c>
      <c r="I935">
        <v>0.15</v>
      </c>
      <c r="J935">
        <v>0</v>
      </c>
      <c r="K935">
        <v>1</v>
      </c>
      <c r="L935" t="s">
        <v>34</v>
      </c>
      <c r="M935" t="s">
        <v>3099</v>
      </c>
      <c r="N935" t="s">
        <v>36</v>
      </c>
      <c r="O935" t="s">
        <v>355</v>
      </c>
      <c r="P935" t="s">
        <v>38</v>
      </c>
      <c r="Q935" t="s">
        <v>3100</v>
      </c>
      <c r="R935" t="s">
        <v>40</v>
      </c>
      <c r="S935" t="s">
        <v>634</v>
      </c>
      <c r="T935" t="s">
        <v>243</v>
      </c>
      <c r="U935" t="s">
        <v>1188</v>
      </c>
      <c r="V935" t="s">
        <v>3101</v>
      </c>
      <c r="W935">
        <v>1206</v>
      </c>
      <c r="X935" t="s">
        <v>636</v>
      </c>
      <c r="Y935" t="s">
        <v>3102</v>
      </c>
      <c r="Z935" t="s">
        <v>2407</v>
      </c>
      <c r="AA935">
        <v>2</v>
      </c>
      <c r="AB935" t="s">
        <v>41</v>
      </c>
      <c r="AC935" t="str">
        <f t="shared" si="142"/>
        <v>8GE</v>
      </c>
      <c r="AD935" s="3">
        <f t="shared" si="139"/>
        <v>1500</v>
      </c>
      <c r="AE935" s="3" t="str">
        <f t="shared" si="138"/>
        <v>1.50 K</v>
      </c>
      <c r="AF935" t="str">
        <f>SUBSTITUTE(SUBSTITUTE(P935,"±",""),"%"," %")</f>
        <v>5 %</v>
      </c>
      <c r="AG935" t="str">
        <f t="shared" si="143"/>
        <v>19.4 V</v>
      </c>
      <c r="AI935" t="str">
        <f>SUBSTITUTE(LEFT(Q935,FIND("W,",Q935)),"W"," W @ 70 C")</f>
        <v>0.25 W @ 70 C</v>
      </c>
      <c r="AJ935" t="str">
        <f>SUBSTITUTE((SUBSTITUTE(T935,"ppm/°C","")),"/ "," to ")</f>
        <v>±200</v>
      </c>
      <c r="AK935" t="str">
        <f>LEFT(V935,FIND(" ",V935)-1)</f>
        <v>1206</v>
      </c>
      <c r="AL935" t="str">
        <f>SUBSTITUTE(SUBSTITUTE(U935,"°C ~ "," to +"),"°C"," C")</f>
        <v>-55 to +155 C</v>
      </c>
      <c r="AM935" s="2" t="str">
        <f t="shared" si="140"/>
        <v>152</v>
      </c>
      <c r="AN935" t="str">
        <f>IF(AC935="1GN","Grade 1","Grade 0")</f>
        <v>Grade 0</v>
      </c>
      <c r="AO935" s="2" t="str">
        <f t="shared" si="141"/>
        <v>1501</v>
      </c>
      <c r="AQ935" t="s">
        <v>5289</v>
      </c>
      <c r="AR935" t="str">
        <f t="shared" si="144"/>
        <v>ERJ8GEYJ152V</v>
      </c>
    </row>
    <row r="936" spans="1:44" x14ac:dyDescent="0.3">
      <c r="A936" t="s">
        <v>3412</v>
      </c>
      <c r="B936" t="s">
        <v>3095</v>
      </c>
      <c r="C936" t="s">
        <v>3413</v>
      </c>
      <c r="D936" t="s">
        <v>3414</v>
      </c>
      <c r="E936" t="s">
        <v>32</v>
      </c>
      <c r="F936" t="s">
        <v>32</v>
      </c>
      <c r="G936" t="s">
        <v>3415</v>
      </c>
      <c r="H936" s="1">
        <v>102246</v>
      </c>
      <c r="I936">
        <v>0.15</v>
      </c>
      <c r="J936">
        <v>0</v>
      </c>
      <c r="K936">
        <v>1</v>
      </c>
      <c r="L936" t="s">
        <v>34</v>
      </c>
      <c r="M936" t="s">
        <v>3099</v>
      </c>
      <c r="N936" t="s">
        <v>36</v>
      </c>
      <c r="O936" t="s">
        <v>359</v>
      </c>
      <c r="P936" t="s">
        <v>38</v>
      </c>
      <c r="Q936" t="s">
        <v>3100</v>
      </c>
      <c r="R936" t="s">
        <v>40</v>
      </c>
      <c r="S936" t="s">
        <v>634</v>
      </c>
      <c r="T936" t="s">
        <v>243</v>
      </c>
      <c r="U936" t="s">
        <v>1188</v>
      </c>
      <c r="V936" t="s">
        <v>3101</v>
      </c>
      <c r="W936">
        <v>1206</v>
      </c>
      <c r="X936" t="s">
        <v>636</v>
      </c>
      <c r="Y936" t="s">
        <v>3102</v>
      </c>
      <c r="Z936" t="s">
        <v>2407</v>
      </c>
      <c r="AA936">
        <v>2</v>
      </c>
      <c r="AB936" t="s">
        <v>41</v>
      </c>
      <c r="AC936" t="str">
        <f t="shared" si="142"/>
        <v>8GE</v>
      </c>
      <c r="AD936" s="3">
        <f t="shared" si="139"/>
        <v>1600</v>
      </c>
      <c r="AE936" s="3" t="str">
        <f t="shared" si="138"/>
        <v>1.60 K</v>
      </c>
      <c r="AF936" t="str">
        <f>SUBSTITUTE(SUBSTITUTE(P936,"±",""),"%"," %")</f>
        <v>5 %</v>
      </c>
      <c r="AG936" t="str">
        <f t="shared" si="143"/>
        <v>20 V</v>
      </c>
      <c r="AI936" t="str">
        <f>SUBSTITUTE(LEFT(Q936,FIND("W,",Q936)),"W"," W @ 70 C")</f>
        <v>0.25 W @ 70 C</v>
      </c>
      <c r="AJ936" t="str">
        <f>SUBSTITUTE((SUBSTITUTE(T936,"ppm/°C","")),"/ "," to ")</f>
        <v>±200</v>
      </c>
      <c r="AK936" t="str">
        <f>LEFT(V936,FIND(" ",V936)-1)</f>
        <v>1206</v>
      </c>
      <c r="AL936" t="str">
        <f>SUBSTITUTE(SUBSTITUTE(U936,"°C ~ "," to +"),"°C"," C")</f>
        <v>-55 to +155 C</v>
      </c>
      <c r="AM936" s="2" t="str">
        <f t="shared" si="140"/>
        <v>162</v>
      </c>
      <c r="AN936" t="str">
        <f>IF(AC936="1GN","Grade 1","Grade 0")</f>
        <v>Grade 0</v>
      </c>
      <c r="AO936" s="2" t="str">
        <f t="shared" si="141"/>
        <v>1601</v>
      </c>
      <c r="AQ936" t="s">
        <v>5289</v>
      </c>
      <c r="AR936" t="str">
        <f t="shared" si="144"/>
        <v>ERJ8GEYJ162V</v>
      </c>
    </row>
    <row r="937" spans="1:44" x14ac:dyDescent="0.3">
      <c r="A937" t="s">
        <v>3416</v>
      </c>
      <c r="B937" t="s">
        <v>3095</v>
      </c>
      <c r="C937" t="s">
        <v>3417</v>
      </c>
      <c r="D937" t="s">
        <v>3418</v>
      </c>
      <c r="E937" t="s">
        <v>32</v>
      </c>
      <c r="F937" t="s">
        <v>32</v>
      </c>
      <c r="G937" t="s">
        <v>3419</v>
      </c>
      <c r="H937" s="1">
        <v>136335</v>
      </c>
      <c r="I937">
        <v>0.15</v>
      </c>
      <c r="J937">
        <v>0</v>
      </c>
      <c r="K937">
        <v>1</v>
      </c>
      <c r="L937" t="s">
        <v>34</v>
      </c>
      <c r="M937" t="s">
        <v>3099</v>
      </c>
      <c r="N937" t="s">
        <v>36</v>
      </c>
      <c r="O937" t="s">
        <v>363</v>
      </c>
      <c r="P937" t="s">
        <v>38</v>
      </c>
      <c r="Q937" t="s">
        <v>3100</v>
      </c>
      <c r="R937" t="s">
        <v>40</v>
      </c>
      <c r="S937" t="s">
        <v>634</v>
      </c>
      <c r="T937" t="s">
        <v>243</v>
      </c>
      <c r="U937" t="s">
        <v>1188</v>
      </c>
      <c r="V937" t="s">
        <v>3101</v>
      </c>
      <c r="W937">
        <v>1206</v>
      </c>
      <c r="X937" t="s">
        <v>636</v>
      </c>
      <c r="Y937" t="s">
        <v>3102</v>
      </c>
      <c r="Z937" t="s">
        <v>2407</v>
      </c>
      <c r="AA937">
        <v>2</v>
      </c>
      <c r="AB937" t="s">
        <v>41</v>
      </c>
      <c r="AC937" t="str">
        <f t="shared" si="142"/>
        <v>8GE</v>
      </c>
      <c r="AD937" s="3">
        <f t="shared" si="139"/>
        <v>1800</v>
      </c>
      <c r="AE937" s="3" t="str">
        <f t="shared" si="138"/>
        <v>1.80 K</v>
      </c>
      <c r="AF937" t="str">
        <f>SUBSTITUTE(SUBSTITUTE(P937,"±",""),"%"," %")</f>
        <v>5 %</v>
      </c>
      <c r="AG937" t="str">
        <f t="shared" si="143"/>
        <v>21.2 V</v>
      </c>
      <c r="AI937" t="str">
        <f>SUBSTITUTE(LEFT(Q937,FIND("W,",Q937)),"W"," W @ 70 C")</f>
        <v>0.25 W @ 70 C</v>
      </c>
      <c r="AJ937" t="str">
        <f>SUBSTITUTE((SUBSTITUTE(T937,"ppm/°C","")),"/ "," to ")</f>
        <v>±200</v>
      </c>
      <c r="AK937" t="str">
        <f>LEFT(V937,FIND(" ",V937)-1)</f>
        <v>1206</v>
      </c>
      <c r="AL937" t="str">
        <f>SUBSTITUTE(SUBSTITUTE(U937,"°C ~ "," to +"),"°C"," C")</f>
        <v>-55 to +155 C</v>
      </c>
      <c r="AM937" s="2" t="str">
        <f t="shared" si="140"/>
        <v>182</v>
      </c>
      <c r="AN937" t="str">
        <f>IF(AC937="1GN","Grade 1","Grade 0")</f>
        <v>Grade 0</v>
      </c>
      <c r="AO937" s="2" t="str">
        <f t="shared" si="141"/>
        <v>1801</v>
      </c>
      <c r="AQ937" t="s">
        <v>5289</v>
      </c>
      <c r="AR937" t="str">
        <f t="shared" si="144"/>
        <v>ERJ8GEYJ182V</v>
      </c>
    </row>
    <row r="938" spans="1:44" x14ac:dyDescent="0.3">
      <c r="A938" t="s">
        <v>3420</v>
      </c>
      <c r="B938" t="s">
        <v>3095</v>
      </c>
      <c r="C938" t="s">
        <v>3421</v>
      </c>
      <c r="D938" t="s">
        <v>3422</v>
      </c>
      <c r="E938" t="s">
        <v>32</v>
      </c>
      <c r="F938" t="s">
        <v>32</v>
      </c>
      <c r="G938" t="s">
        <v>3423</v>
      </c>
      <c r="H938" s="1">
        <v>702362</v>
      </c>
      <c r="I938">
        <v>0.15</v>
      </c>
      <c r="J938">
        <v>0</v>
      </c>
      <c r="K938">
        <v>1</v>
      </c>
      <c r="L938" t="s">
        <v>34</v>
      </c>
      <c r="M938" t="s">
        <v>3099</v>
      </c>
      <c r="N938" t="s">
        <v>36</v>
      </c>
      <c r="O938" t="s">
        <v>367</v>
      </c>
      <c r="P938" t="s">
        <v>38</v>
      </c>
      <c r="Q938" t="s">
        <v>3100</v>
      </c>
      <c r="R938" t="s">
        <v>40</v>
      </c>
      <c r="S938" t="s">
        <v>634</v>
      </c>
      <c r="T938" t="s">
        <v>243</v>
      </c>
      <c r="U938" t="s">
        <v>1188</v>
      </c>
      <c r="V938" t="s">
        <v>3101</v>
      </c>
      <c r="W938">
        <v>1206</v>
      </c>
      <c r="X938" t="s">
        <v>636</v>
      </c>
      <c r="Y938" t="s">
        <v>3102</v>
      </c>
      <c r="Z938" t="s">
        <v>2407</v>
      </c>
      <c r="AA938">
        <v>2</v>
      </c>
      <c r="AB938" t="s">
        <v>41</v>
      </c>
      <c r="AC938" t="str">
        <f t="shared" si="142"/>
        <v>8GE</v>
      </c>
      <c r="AD938" s="3">
        <f t="shared" si="139"/>
        <v>2000</v>
      </c>
      <c r="AE938" s="3" t="str">
        <f t="shared" si="138"/>
        <v>2.00 K</v>
      </c>
      <c r="AF938" t="str">
        <f>SUBSTITUTE(SUBSTITUTE(P938,"±",""),"%"," %")</f>
        <v>5 %</v>
      </c>
      <c r="AG938" t="str">
        <f t="shared" si="143"/>
        <v>22.4 V</v>
      </c>
      <c r="AI938" t="str">
        <f>SUBSTITUTE(LEFT(Q938,FIND("W,",Q938)),"W"," W @ 70 C")</f>
        <v>0.25 W @ 70 C</v>
      </c>
      <c r="AJ938" t="str">
        <f>SUBSTITUTE((SUBSTITUTE(T938,"ppm/°C","")),"/ "," to ")</f>
        <v>±200</v>
      </c>
      <c r="AK938" t="str">
        <f>LEFT(V938,FIND(" ",V938)-1)</f>
        <v>1206</v>
      </c>
      <c r="AL938" t="str">
        <f>SUBSTITUTE(SUBSTITUTE(U938,"°C ~ "," to +"),"°C"," C")</f>
        <v>-55 to +155 C</v>
      </c>
      <c r="AM938" s="2" t="str">
        <f t="shared" si="140"/>
        <v>202</v>
      </c>
      <c r="AN938" t="str">
        <f>IF(AC938="1GN","Grade 1","Grade 0")</f>
        <v>Grade 0</v>
      </c>
      <c r="AO938" s="2" t="str">
        <f t="shared" si="141"/>
        <v>2001</v>
      </c>
      <c r="AQ938" t="s">
        <v>5289</v>
      </c>
      <c r="AR938" t="str">
        <f t="shared" si="144"/>
        <v>ERJ8GEYJ202V</v>
      </c>
    </row>
    <row r="939" spans="1:44" x14ac:dyDescent="0.3">
      <c r="A939" t="s">
        <v>3424</v>
      </c>
      <c r="B939" t="s">
        <v>3095</v>
      </c>
      <c r="C939" t="s">
        <v>3425</v>
      </c>
      <c r="D939" t="s">
        <v>3426</v>
      </c>
      <c r="E939" t="s">
        <v>32</v>
      </c>
      <c r="F939" t="s">
        <v>32</v>
      </c>
      <c r="G939" t="s">
        <v>3427</v>
      </c>
      <c r="H939" s="1">
        <v>1575908</v>
      </c>
      <c r="I939">
        <v>0.15</v>
      </c>
      <c r="J939">
        <v>0</v>
      </c>
      <c r="K939">
        <v>1</v>
      </c>
      <c r="L939" t="s">
        <v>34</v>
      </c>
      <c r="M939" t="s">
        <v>3099</v>
      </c>
      <c r="N939" t="s">
        <v>36</v>
      </c>
      <c r="O939" t="s">
        <v>371</v>
      </c>
      <c r="P939" t="s">
        <v>38</v>
      </c>
      <c r="Q939" t="s">
        <v>3100</v>
      </c>
      <c r="R939" t="s">
        <v>40</v>
      </c>
      <c r="S939" t="s">
        <v>634</v>
      </c>
      <c r="T939" t="s">
        <v>243</v>
      </c>
      <c r="U939" t="s">
        <v>1188</v>
      </c>
      <c r="V939" t="s">
        <v>3101</v>
      </c>
      <c r="W939">
        <v>1206</v>
      </c>
      <c r="X939" t="s">
        <v>636</v>
      </c>
      <c r="Y939" t="s">
        <v>3102</v>
      </c>
      <c r="Z939" t="s">
        <v>2407</v>
      </c>
      <c r="AA939">
        <v>2</v>
      </c>
      <c r="AB939" t="s">
        <v>41</v>
      </c>
      <c r="AC939" t="str">
        <f t="shared" si="142"/>
        <v>8GE</v>
      </c>
      <c r="AD939" s="3">
        <f t="shared" si="139"/>
        <v>2200</v>
      </c>
      <c r="AE939" s="3" t="str">
        <f t="shared" si="138"/>
        <v>2.20 K</v>
      </c>
      <c r="AF939" t="str">
        <f>SUBSTITUTE(SUBSTITUTE(P939,"±",""),"%"," %")</f>
        <v>5 %</v>
      </c>
      <c r="AG939" t="str">
        <f t="shared" si="143"/>
        <v>23.5 V</v>
      </c>
      <c r="AI939" t="str">
        <f>SUBSTITUTE(LEFT(Q939,FIND("W,",Q939)),"W"," W @ 70 C")</f>
        <v>0.25 W @ 70 C</v>
      </c>
      <c r="AJ939" t="str">
        <f>SUBSTITUTE((SUBSTITUTE(T939,"ppm/°C","")),"/ "," to ")</f>
        <v>±200</v>
      </c>
      <c r="AK939" t="str">
        <f>LEFT(V939,FIND(" ",V939)-1)</f>
        <v>1206</v>
      </c>
      <c r="AL939" t="str">
        <f>SUBSTITUTE(SUBSTITUTE(U939,"°C ~ "," to +"),"°C"," C")</f>
        <v>-55 to +155 C</v>
      </c>
      <c r="AM939" s="2" t="str">
        <f t="shared" si="140"/>
        <v>222</v>
      </c>
      <c r="AN939" t="str">
        <f>IF(AC939="1GN","Grade 1","Grade 0")</f>
        <v>Grade 0</v>
      </c>
      <c r="AO939" s="2" t="str">
        <f t="shared" si="141"/>
        <v>2201</v>
      </c>
      <c r="AQ939" t="s">
        <v>5289</v>
      </c>
      <c r="AR939" t="str">
        <f t="shared" si="144"/>
        <v>ERJ8GEYJ222V</v>
      </c>
    </row>
    <row r="940" spans="1:44" x14ac:dyDescent="0.3">
      <c r="A940" t="s">
        <v>3428</v>
      </c>
      <c r="B940" t="s">
        <v>3095</v>
      </c>
      <c r="C940" t="s">
        <v>3429</v>
      </c>
      <c r="D940" t="s">
        <v>3430</v>
      </c>
      <c r="E940" t="s">
        <v>32</v>
      </c>
      <c r="F940" t="s">
        <v>32</v>
      </c>
      <c r="G940" t="s">
        <v>3431</v>
      </c>
      <c r="H940" s="1">
        <v>100311</v>
      </c>
      <c r="I940">
        <v>0.15</v>
      </c>
      <c r="J940">
        <v>0</v>
      </c>
      <c r="K940">
        <v>1</v>
      </c>
      <c r="L940" t="s">
        <v>34</v>
      </c>
      <c r="M940" t="s">
        <v>3099</v>
      </c>
      <c r="N940" t="s">
        <v>36</v>
      </c>
      <c r="O940" t="s">
        <v>375</v>
      </c>
      <c r="P940" t="s">
        <v>38</v>
      </c>
      <c r="Q940" t="s">
        <v>3100</v>
      </c>
      <c r="R940" t="s">
        <v>40</v>
      </c>
      <c r="S940" t="s">
        <v>634</v>
      </c>
      <c r="T940" t="s">
        <v>243</v>
      </c>
      <c r="U940" t="s">
        <v>1188</v>
      </c>
      <c r="V940" t="s">
        <v>3101</v>
      </c>
      <c r="W940">
        <v>1206</v>
      </c>
      <c r="X940" t="s">
        <v>636</v>
      </c>
      <c r="Y940" t="s">
        <v>3102</v>
      </c>
      <c r="Z940" t="s">
        <v>2407</v>
      </c>
      <c r="AA940">
        <v>2</v>
      </c>
      <c r="AB940" t="s">
        <v>41</v>
      </c>
      <c r="AC940" t="str">
        <f t="shared" si="142"/>
        <v>8GE</v>
      </c>
      <c r="AD940" s="3">
        <f t="shared" si="139"/>
        <v>2400</v>
      </c>
      <c r="AE940" s="3" t="str">
        <f t="shared" si="138"/>
        <v>2.40 K</v>
      </c>
      <c r="AF940" t="str">
        <f>SUBSTITUTE(SUBSTITUTE(P940,"±",""),"%"," %")</f>
        <v>5 %</v>
      </c>
      <c r="AG940" t="str">
        <f t="shared" si="143"/>
        <v>24.5 V</v>
      </c>
      <c r="AI940" t="str">
        <f>SUBSTITUTE(LEFT(Q940,FIND("W,",Q940)),"W"," W @ 70 C")</f>
        <v>0.25 W @ 70 C</v>
      </c>
      <c r="AJ940" t="str">
        <f>SUBSTITUTE((SUBSTITUTE(T940,"ppm/°C","")),"/ "," to ")</f>
        <v>±200</v>
      </c>
      <c r="AK940" t="str">
        <f>LEFT(V940,FIND(" ",V940)-1)</f>
        <v>1206</v>
      </c>
      <c r="AL940" t="str">
        <f>SUBSTITUTE(SUBSTITUTE(U940,"°C ~ "," to +"),"°C"," C")</f>
        <v>-55 to +155 C</v>
      </c>
      <c r="AM940" s="2" t="str">
        <f t="shared" si="140"/>
        <v>242</v>
      </c>
      <c r="AN940" t="str">
        <f>IF(AC940="1GN","Grade 1","Grade 0")</f>
        <v>Grade 0</v>
      </c>
      <c r="AO940" s="2" t="str">
        <f t="shared" si="141"/>
        <v>2401</v>
      </c>
      <c r="AQ940" t="s">
        <v>5289</v>
      </c>
      <c r="AR940" t="str">
        <f t="shared" si="144"/>
        <v>ERJ8GEYJ242V</v>
      </c>
    </row>
    <row r="941" spans="1:44" x14ac:dyDescent="0.3">
      <c r="A941" t="s">
        <v>3432</v>
      </c>
      <c r="B941" t="s">
        <v>3095</v>
      </c>
      <c r="C941" t="s">
        <v>3433</v>
      </c>
      <c r="D941" t="s">
        <v>3434</v>
      </c>
      <c r="E941" t="s">
        <v>32</v>
      </c>
      <c r="F941" t="s">
        <v>32</v>
      </c>
      <c r="G941" t="s">
        <v>3435</v>
      </c>
      <c r="H941" s="1">
        <v>199587</v>
      </c>
      <c r="I941">
        <v>0.15</v>
      </c>
      <c r="J941">
        <v>0</v>
      </c>
      <c r="K941">
        <v>1</v>
      </c>
      <c r="L941" t="s">
        <v>34</v>
      </c>
      <c r="M941" t="s">
        <v>3099</v>
      </c>
      <c r="N941" t="s">
        <v>36</v>
      </c>
      <c r="O941" t="s">
        <v>379</v>
      </c>
      <c r="P941" t="s">
        <v>38</v>
      </c>
      <c r="Q941" t="s">
        <v>3100</v>
      </c>
      <c r="R941" t="s">
        <v>40</v>
      </c>
      <c r="S941" t="s">
        <v>634</v>
      </c>
      <c r="T941" t="s">
        <v>243</v>
      </c>
      <c r="U941" t="s">
        <v>1188</v>
      </c>
      <c r="V941" t="s">
        <v>3101</v>
      </c>
      <c r="W941">
        <v>1206</v>
      </c>
      <c r="X941" t="s">
        <v>636</v>
      </c>
      <c r="Y941" t="s">
        <v>3102</v>
      </c>
      <c r="Z941" t="s">
        <v>2407</v>
      </c>
      <c r="AA941">
        <v>2</v>
      </c>
      <c r="AB941" t="s">
        <v>41</v>
      </c>
      <c r="AC941" t="str">
        <f t="shared" si="142"/>
        <v>8GE</v>
      </c>
      <c r="AD941" s="3">
        <f t="shared" si="139"/>
        <v>2700</v>
      </c>
      <c r="AE941" s="3" t="str">
        <f t="shared" si="138"/>
        <v>2.70 K</v>
      </c>
      <c r="AF941" t="str">
        <f>SUBSTITUTE(SUBSTITUTE(P941,"±",""),"%"," %")</f>
        <v>5 %</v>
      </c>
      <c r="AG941" t="str">
        <f t="shared" si="143"/>
        <v>26 V</v>
      </c>
      <c r="AI941" t="str">
        <f>SUBSTITUTE(LEFT(Q941,FIND("W,",Q941)),"W"," W @ 70 C")</f>
        <v>0.25 W @ 70 C</v>
      </c>
      <c r="AJ941" t="str">
        <f>SUBSTITUTE((SUBSTITUTE(T941,"ppm/°C","")),"/ "," to ")</f>
        <v>±200</v>
      </c>
      <c r="AK941" t="str">
        <f>LEFT(V941,FIND(" ",V941)-1)</f>
        <v>1206</v>
      </c>
      <c r="AL941" t="str">
        <f>SUBSTITUTE(SUBSTITUTE(U941,"°C ~ "," to +"),"°C"," C")</f>
        <v>-55 to +155 C</v>
      </c>
      <c r="AM941" s="2" t="str">
        <f t="shared" si="140"/>
        <v>272</v>
      </c>
      <c r="AN941" t="str">
        <f>IF(AC941="1GN","Grade 1","Grade 0")</f>
        <v>Grade 0</v>
      </c>
      <c r="AO941" s="2" t="str">
        <f t="shared" si="141"/>
        <v>2701</v>
      </c>
      <c r="AQ941" t="s">
        <v>5289</v>
      </c>
      <c r="AR941" t="str">
        <f t="shared" si="144"/>
        <v>ERJ8GEYJ272V</v>
      </c>
    </row>
    <row r="942" spans="1:44" x14ac:dyDescent="0.3">
      <c r="A942" t="s">
        <v>3436</v>
      </c>
      <c r="B942" t="s">
        <v>3095</v>
      </c>
      <c r="C942" t="s">
        <v>3437</v>
      </c>
      <c r="D942" t="s">
        <v>3438</v>
      </c>
      <c r="E942" t="s">
        <v>32</v>
      </c>
      <c r="F942" t="s">
        <v>32</v>
      </c>
      <c r="G942" t="s">
        <v>3439</v>
      </c>
      <c r="H942" s="1">
        <v>132551</v>
      </c>
      <c r="I942">
        <v>0.15</v>
      </c>
      <c r="J942">
        <v>0</v>
      </c>
      <c r="K942">
        <v>1</v>
      </c>
      <c r="L942" t="s">
        <v>34</v>
      </c>
      <c r="M942" t="s">
        <v>3099</v>
      </c>
      <c r="N942" t="s">
        <v>36</v>
      </c>
      <c r="O942" t="s">
        <v>383</v>
      </c>
      <c r="P942" t="s">
        <v>38</v>
      </c>
      <c r="Q942" t="s">
        <v>3100</v>
      </c>
      <c r="R942" t="s">
        <v>40</v>
      </c>
      <c r="S942" t="s">
        <v>634</v>
      </c>
      <c r="T942" t="s">
        <v>243</v>
      </c>
      <c r="U942" t="s">
        <v>1188</v>
      </c>
      <c r="V942" t="s">
        <v>3101</v>
      </c>
      <c r="W942">
        <v>1206</v>
      </c>
      <c r="X942" t="s">
        <v>636</v>
      </c>
      <c r="Y942" t="s">
        <v>3102</v>
      </c>
      <c r="Z942" t="s">
        <v>2407</v>
      </c>
      <c r="AA942">
        <v>2</v>
      </c>
      <c r="AB942" t="s">
        <v>41</v>
      </c>
      <c r="AC942" t="str">
        <f t="shared" si="142"/>
        <v>8GE</v>
      </c>
      <c r="AD942" s="3">
        <f t="shared" si="139"/>
        <v>3000</v>
      </c>
      <c r="AE942" s="3" t="str">
        <f t="shared" si="138"/>
        <v>3.00 K</v>
      </c>
      <c r="AF942" t="str">
        <f>SUBSTITUTE(SUBSTITUTE(P942,"±",""),"%"," %")</f>
        <v>5 %</v>
      </c>
      <c r="AG942" t="str">
        <f t="shared" si="143"/>
        <v>27.4 V</v>
      </c>
      <c r="AI942" t="str">
        <f>SUBSTITUTE(LEFT(Q942,FIND("W,",Q942)),"W"," W @ 70 C")</f>
        <v>0.25 W @ 70 C</v>
      </c>
      <c r="AJ942" t="str">
        <f>SUBSTITUTE((SUBSTITUTE(T942,"ppm/°C","")),"/ "," to ")</f>
        <v>±200</v>
      </c>
      <c r="AK942" t="str">
        <f>LEFT(V942,FIND(" ",V942)-1)</f>
        <v>1206</v>
      </c>
      <c r="AL942" t="str">
        <f>SUBSTITUTE(SUBSTITUTE(U942,"°C ~ "," to +"),"°C"," C")</f>
        <v>-55 to +155 C</v>
      </c>
      <c r="AM942" s="2" t="str">
        <f t="shared" si="140"/>
        <v>302</v>
      </c>
      <c r="AN942" t="str">
        <f>IF(AC942="1GN","Grade 1","Grade 0")</f>
        <v>Grade 0</v>
      </c>
      <c r="AO942" s="2" t="str">
        <f t="shared" si="141"/>
        <v>3001</v>
      </c>
      <c r="AQ942" t="s">
        <v>5289</v>
      </c>
      <c r="AR942" t="str">
        <f t="shared" si="144"/>
        <v>ERJ8GEYJ302V</v>
      </c>
    </row>
    <row r="943" spans="1:44" x14ac:dyDescent="0.3">
      <c r="A943" t="s">
        <v>3440</v>
      </c>
      <c r="B943" t="s">
        <v>3095</v>
      </c>
      <c r="C943" t="s">
        <v>3441</v>
      </c>
      <c r="D943" t="s">
        <v>3442</v>
      </c>
      <c r="E943" t="s">
        <v>32</v>
      </c>
      <c r="F943" t="s">
        <v>32</v>
      </c>
      <c r="G943" t="s">
        <v>3443</v>
      </c>
      <c r="H943" s="1">
        <v>59530</v>
      </c>
      <c r="I943">
        <v>0.15</v>
      </c>
      <c r="J943">
        <v>0</v>
      </c>
      <c r="K943">
        <v>1</v>
      </c>
      <c r="L943" t="s">
        <v>34</v>
      </c>
      <c r="M943" t="s">
        <v>3099</v>
      </c>
      <c r="N943" t="s">
        <v>36</v>
      </c>
      <c r="O943" t="s">
        <v>387</v>
      </c>
      <c r="P943" t="s">
        <v>38</v>
      </c>
      <c r="Q943" t="s">
        <v>3100</v>
      </c>
      <c r="R943" t="s">
        <v>40</v>
      </c>
      <c r="S943" t="s">
        <v>634</v>
      </c>
      <c r="T943" t="s">
        <v>243</v>
      </c>
      <c r="U943" t="s">
        <v>1188</v>
      </c>
      <c r="V943" t="s">
        <v>3101</v>
      </c>
      <c r="W943">
        <v>1206</v>
      </c>
      <c r="X943" t="s">
        <v>636</v>
      </c>
      <c r="Y943" t="s">
        <v>3102</v>
      </c>
      <c r="Z943" t="s">
        <v>2407</v>
      </c>
      <c r="AA943">
        <v>2</v>
      </c>
      <c r="AB943" t="s">
        <v>41</v>
      </c>
      <c r="AC943" t="str">
        <f t="shared" si="142"/>
        <v>8GE</v>
      </c>
      <c r="AD943" s="3">
        <f t="shared" si="139"/>
        <v>3300</v>
      </c>
      <c r="AE943" s="3" t="str">
        <f t="shared" si="138"/>
        <v>3.30 K</v>
      </c>
      <c r="AF943" t="str">
        <f>SUBSTITUTE(SUBSTITUTE(P943,"±",""),"%"," %")</f>
        <v>5 %</v>
      </c>
      <c r="AG943" t="str">
        <f t="shared" si="143"/>
        <v>28.7 V</v>
      </c>
      <c r="AI943" t="str">
        <f>SUBSTITUTE(LEFT(Q943,FIND("W,",Q943)),"W"," W @ 70 C")</f>
        <v>0.25 W @ 70 C</v>
      </c>
      <c r="AJ943" t="str">
        <f>SUBSTITUTE((SUBSTITUTE(T943,"ppm/°C","")),"/ "," to ")</f>
        <v>±200</v>
      </c>
      <c r="AK943" t="str">
        <f>LEFT(V943,FIND(" ",V943)-1)</f>
        <v>1206</v>
      </c>
      <c r="AL943" t="str">
        <f>SUBSTITUTE(SUBSTITUTE(U943,"°C ~ "," to +"),"°C"," C")</f>
        <v>-55 to +155 C</v>
      </c>
      <c r="AM943" s="2" t="str">
        <f t="shared" si="140"/>
        <v>332</v>
      </c>
      <c r="AN943" t="str">
        <f>IF(AC943="1GN","Grade 1","Grade 0")</f>
        <v>Grade 0</v>
      </c>
      <c r="AO943" s="2" t="str">
        <f t="shared" si="141"/>
        <v>3301</v>
      </c>
      <c r="AQ943" t="s">
        <v>5289</v>
      </c>
      <c r="AR943" t="str">
        <f t="shared" si="144"/>
        <v>ERJ8GEYJ332V</v>
      </c>
    </row>
    <row r="944" spans="1:44" x14ac:dyDescent="0.3">
      <c r="A944" t="s">
        <v>3444</v>
      </c>
      <c r="B944" t="s">
        <v>3095</v>
      </c>
      <c r="C944" t="s">
        <v>3445</v>
      </c>
      <c r="D944" t="s">
        <v>3446</v>
      </c>
      <c r="E944" t="s">
        <v>32</v>
      </c>
      <c r="F944" t="s">
        <v>32</v>
      </c>
      <c r="G944" t="s">
        <v>3447</v>
      </c>
      <c r="H944" s="1">
        <v>132462</v>
      </c>
      <c r="I944">
        <v>0.15</v>
      </c>
      <c r="J944">
        <v>0</v>
      </c>
      <c r="K944">
        <v>1</v>
      </c>
      <c r="L944" t="s">
        <v>34</v>
      </c>
      <c r="M944" t="s">
        <v>3099</v>
      </c>
      <c r="N944" t="s">
        <v>36</v>
      </c>
      <c r="O944" t="s">
        <v>391</v>
      </c>
      <c r="P944" t="s">
        <v>38</v>
      </c>
      <c r="Q944" t="s">
        <v>3100</v>
      </c>
      <c r="R944" t="s">
        <v>40</v>
      </c>
      <c r="S944" t="s">
        <v>634</v>
      </c>
      <c r="T944" t="s">
        <v>243</v>
      </c>
      <c r="U944" t="s">
        <v>1188</v>
      </c>
      <c r="V944" t="s">
        <v>3101</v>
      </c>
      <c r="W944">
        <v>1206</v>
      </c>
      <c r="X944" t="s">
        <v>636</v>
      </c>
      <c r="Y944" t="s">
        <v>3102</v>
      </c>
      <c r="Z944" t="s">
        <v>2407</v>
      </c>
      <c r="AA944">
        <v>2</v>
      </c>
      <c r="AB944" t="s">
        <v>41</v>
      </c>
      <c r="AC944" t="str">
        <f t="shared" si="142"/>
        <v>8GE</v>
      </c>
      <c r="AD944" s="3">
        <f t="shared" si="139"/>
        <v>3600</v>
      </c>
      <c r="AE944" s="3" t="str">
        <f t="shared" si="138"/>
        <v>3.60 K</v>
      </c>
      <c r="AF944" t="str">
        <f>SUBSTITUTE(SUBSTITUTE(P944,"±",""),"%"," %")</f>
        <v>5 %</v>
      </c>
      <c r="AG944" t="str">
        <f t="shared" si="143"/>
        <v>30 V</v>
      </c>
      <c r="AI944" t="str">
        <f>SUBSTITUTE(LEFT(Q944,FIND("W,",Q944)),"W"," W @ 70 C")</f>
        <v>0.25 W @ 70 C</v>
      </c>
      <c r="AJ944" t="str">
        <f>SUBSTITUTE((SUBSTITUTE(T944,"ppm/°C","")),"/ "," to ")</f>
        <v>±200</v>
      </c>
      <c r="AK944" t="str">
        <f>LEFT(V944,FIND(" ",V944)-1)</f>
        <v>1206</v>
      </c>
      <c r="AL944" t="str">
        <f>SUBSTITUTE(SUBSTITUTE(U944,"°C ~ "," to +"),"°C"," C")</f>
        <v>-55 to +155 C</v>
      </c>
      <c r="AM944" s="2" t="str">
        <f t="shared" si="140"/>
        <v>362</v>
      </c>
      <c r="AN944" t="str">
        <f>IF(AC944="1GN","Grade 1","Grade 0")</f>
        <v>Grade 0</v>
      </c>
      <c r="AO944" s="2" t="str">
        <f t="shared" si="141"/>
        <v>3601</v>
      </c>
      <c r="AQ944" t="s">
        <v>5289</v>
      </c>
      <c r="AR944" t="str">
        <f t="shared" si="144"/>
        <v>ERJ8GEYJ362V</v>
      </c>
    </row>
    <row r="945" spans="1:44" x14ac:dyDescent="0.3">
      <c r="A945" t="s">
        <v>3448</v>
      </c>
      <c r="B945" t="s">
        <v>3095</v>
      </c>
      <c r="C945" t="s">
        <v>3449</v>
      </c>
      <c r="D945" t="s">
        <v>3450</v>
      </c>
      <c r="E945" t="s">
        <v>32</v>
      </c>
      <c r="F945" t="s">
        <v>32</v>
      </c>
      <c r="G945" t="s">
        <v>3451</v>
      </c>
      <c r="H945" s="1">
        <v>64719</v>
      </c>
      <c r="I945">
        <v>0.15</v>
      </c>
      <c r="J945">
        <v>0</v>
      </c>
      <c r="K945">
        <v>1</v>
      </c>
      <c r="L945" t="s">
        <v>34</v>
      </c>
      <c r="M945" t="s">
        <v>3099</v>
      </c>
      <c r="N945" t="s">
        <v>36</v>
      </c>
      <c r="O945" t="s">
        <v>395</v>
      </c>
      <c r="P945" t="s">
        <v>38</v>
      </c>
      <c r="Q945" t="s">
        <v>3100</v>
      </c>
      <c r="R945" t="s">
        <v>40</v>
      </c>
      <c r="S945" t="s">
        <v>634</v>
      </c>
      <c r="T945" t="s">
        <v>243</v>
      </c>
      <c r="U945" t="s">
        <v>1188</v>
      </c>
      <c r="V945" t="s">
        <v>3101</v>
      </c>
      <c r="W945">
        <v>1206</v>
      </c>
      <c r="X945" t="s">
        <v>636</v>
      </c>
      <c r="Y945" t="s">
        <v>3102</v>
      </c>
      <c r="Z945" t="s">
        <v>2407</v>
      </c>
      <c r="AA945">
        <v>2</v>
      </c>
      <c r="AB945" t="s">
        <v>41</v>
      </c>
      <c r="AC945" t="str">
        <f t="shared" si="142"/>
        <v>8GE</v>
      </c>
      <c r="AD945" s="3">
        <f t="shared" si="139"/>
        <v>3900</v>
      </c>
      <c r="AE945" s="3" t="str">
        <f t="shared" si="138"/>
        <v>3.90 K</v>
      </c>
      <c r="AF945" t="str">
        <f>SUBSTITUTE(SUBSTITUTE(P945,"±",""),"%"," %")</f>
        <v>5 %</v>
      </c>
      <c r="AG945" t="str">
        <f t="shared" si="143"/>
        <v>31.2 V</v>
      </c>
      <c r="AI945" t="str">
        <f>SUBSTITUTE(LEFT(Q945,FIND("W,",Q945)),"W"," W @ 70 C")</f>
        <v>0.25 W @ 70 C</v>
      </c>
      <c r="AJ945" t="str">
        <f>SUBSTITUTE((SUBSTITUTE(T945,"ppm/°C","")),"/ "," to ")</f>
        <v>±200</v>
      </c>
      <c r="AK945" t="str">
        <f>LEFT(V945,FIND(" ",V945)-1)</f>
        <v>1206</v>
      </c>
      <c r="AL945" t="str">
        <f>SUBSTITUTE(SUBSTITUTE(U945,"°C ~ "," to +"),"°C"," C")</f>
        <v>-55 to +155 C</v>
      </c>
      <c r="AM945" s="2" t="str">
        <f t="shared" si="140"/>
        <v>392</v>
      </c>
      <c r="AN945" t="str">
        <f>IF(AC945="1GN","Grade 1","Grade 0")</f>
        <v>Grade 0</v>
      </c>
      <c r="AO945" s="2" t="str">
        <f t="shared" si="141"/>
        <v>3901</v>
      </c>
      <c r="AQ945" t="s">
        <v>5289</v>
      </c>
      <c r="AR945" t="str">
        <f t="shared" si="144"/>
        <v>ERJ8GEYJ392V</v>
      </c>
    </row>
    <row r="946" spans="1:44" x14ac:dyDescent="0.3">
      <c r="A946" t="s">
        <v>3452</v>
      </c>
      <c r="B946" t="s">
        <v>3095</v>
      </c>
      <c r="C946" t="s">
        <v>3453</v>
      </c>
      <c r="D946" t="s">
        <v>3454</v>
      </c>
      <c r="E946" t="s">
        <v>32</v>
      </c>
      <c r="F946" t="s">
        <v>32</v>
      </c>
      <c r="G946" t="s">
        <v>3455</v>
      </c>
      <c r="H946" s="1">
        <v>387494</v>
      </c>
      <c r="I946">
        <v>0.15</v>
      </c>
      <c r="J946">
        <v>0</v>
      </c>
      <c r="K946">
        <v>1</v>
      </c>
      <c r="L946" t="s">
        <v>34</v>
      </c>
      <c r="M946" t="s">
        <v>3099</v>
      </c>
      <c r="N946" t="s">
        <v>36</v>
      </c>
      <c r="O946" t="s">
        <v>399</v>
      </c>
      <c r="P946" t="s">
        <v>38</v>
      </c>
      <c r="Q946" t="s">
        <v>3100</v>
      </c>
      <c r="R946" t="s">
        <v>40</v>
      </c>
      <c r="S946" t="s">
        <v>634</v>
      </c>
      <c r="T946" t="s">
        <v>243</v>
      </c>
      <c r="U946" t="s">
        <v>1188</v>
      </c>
      <c r="V946" t="s">
        <v>3101</v>
      </c>
      <c r="W946">
        <v>1206</v>
      </c>
      <c r="X946" t="s">
        <v>636</v>
      </c>
      <c r="Y946" t="s">
        <v>3102</v>
      </c>
      <c r="Z946" t="s">
        <v>2407</v>
      </c>
      <c r="AA946">
        <v>2</v>
      </c>
      <c r="AB946" t="s">
        <v>41</v>
      </c>
      <c r="AC946" t="str">
        <f t="shared" si="142"/>
        <v>8GE</v>
      </c>
      <c r="AD946" s="3">
        <f t="shared" si="139"/>
        <v>4300</v>
      </c>
      <c r="AE946" s="3" t="str">
        <f t="shared" si="138"/>
        <v>4.30 K</v>
      </c>
      <c r="AF946" t="str">
        <f>SUBSTITUTE(SUBSTITUTE(P946,"±",""),"%"," %")</f>
        <v>5 %</v>
      </c>
      <c r="AG946" t="str">
        <f t="shared" si="143"/>
        <v>32.8 V</v>
      </c>
      <c r="AI946" t="str">
        <f>SUBSTITUTE(LEFT(Q946,FIND("W,",Q946)),"W"," W @ 70 C")</f>
        <v>0.25 W @ 70 C</v>
      </c>
      <c r="AJ946" t="str">
        <f>SUBSTITUTE((SUBSTITUTE(T946,"ppm/°C","")),"/ "," to ")</f>
        <v>±200</v>
      </c>
      <c r="AK946" t="str">
        <f>LEFT(V946,FIND(" ",V946)-1)</f>
        <v>1206</v>
      </c>
      <c r="AL946" t="str">
        <f>SUBSTITUTE(SUBSTITUTE(U946,"°C ~ "," to +"),"°C"," C")</f>
        <v>-55 to +155 C</v>
      </c>
      <c r="AM946" s="2" t="str">
        <f t="shared" si="140"/>
        <v>432</v>
      </c>
      <c r="AN946" t="str">
        <f>IF(AC946="1GN","Grade 1","Grade 0")</f>
        <v>Grade 0</v>
      </c>
      <c r="AO946" s="2" t="str">
        <f t="shared" si="141"/>
        <v>4301</v>
      </c>
      <c r="AQ946" t="s">
        <v>5289</v>
      </c>
      <c r="AR946" t="str">
        <f t="shared" si="144"/>
        <v>ERJ8GEYJ432V</v>
      </c>
    </row>
    <row r="947" spans="1:44" x14ac:dyDescent="0.3">
      <c r="A947" t="s">
        <v>3456</v>
      </c>
      <c r="B947" t="s">
        <v>3095</v>
      </c>
      <c r="C947" t="s">
        <v>3457</v>
      </c>
      <c r="D947" t="s">
        <v>3458</v>
      </c>
      <c r="E947" t="s">
        <v>32</v>
      </c>
      <c r="F947" t="s">
        <v>32</v>
      </c>
      <c r="G947" t="s">
        <v>3459</v>
      </c>
      <c r="H947" s="1">
        <v>227558</v>
      </c>
      <c r="I947">
        <v>0.15</v>
      </c>
      <c r="J947">
        <v>0</v>
      </c>
      <c r="K947">
        <v>1</v>
      </c>
      <c r="L947" t="s">
        <v>34</v>
      </c>
      <c r="M947" t="s">
        <v>3099</v>
      </c>
      <c r="N947" t="s">
        <v>36</v>
      </c>
      <c r="O947" t="s">
        <v>403</v>
      </c>
      <c r="P947" t="s">
        <v>38</v>
      </c>
      <c r="Q947" t="s">
        <v>3100</v>
      </c>
      <c r="R947" t="s">
        <v>40</v>
      </c>
      <c r="S947" t="s">
        <v>634</v>
      </c>
      <c r="T947" t="s">
        <v>243</v>
      </c>
      <c r="U947" t="s">
        <v>1188</v>
      </c>
      <c r="V947" t="s">
        <v>3101</v>
      </c>
      <c r="W947">
        <v>1206</v>
      </c>
      <c r="X947" t="s">
        <v>636</v>
      </c>
      <c r="Y947" t="s">
        <v>3102</v>
      </c>
      <c r="Z947" t="s">
        <v>2407</v>
      </c>
      <c r="AA947">
        <v>2</v>
      </c>
      <c r="AB947" t="s">
        <v>41</v>
      </c>
      <c r="AC947" t="str">
        <f t="shared" si="142"/>
        <v>8GE</v>
      </c>
      <c r="AD947" s="3">
        <f t="shared" si="139"/>
        <v>4700</v>
      </c>
      <c r="AE947" s="3" t="str">
        <f t="shared" si="138"/>
        <v>4.70 K</v>
      </c>
      <c r="AF947" t="str">
        <f>SUBSTITUTE(SUBSTITUTE(P947,"±",""),"%"," %")</f>
        <v>5 %</v>
      </c>
      <c r="AG947" t="str">
        <f t="shared" si="143"/>
        <v>34.3 V</v>
      </c>
      <c r="AI947" t="str">
        <f>SUBSTITUTE(LEFT(Q947,FIND("W,",Q947)),"W"," W @ 70 C")</f>
        <v>0.25 W @ 70 C</v>
      </c>
      <c r="AJ947" t="str">
        <f>SUBSTITUTE((SUBSTITUTE(T947,"ppm/°C","")),"/ "," to ")</f>
        <v>±200</v>
      </c>
      <c r="AK947" t="str">
        <f>LEFT(V947,FIND(" ",V947)-1)</f>
        <v>1206</v>
      </c>
      <c r="AL947" t="str">
        <f>SUBSTITUTE(SUBSTITUTE(U947,"°C ~ "," to +"),"°C"," C")</f>
        <v>-55 to +155 C</v>
      </c>
      <c r="AM947" s="2" t="str">
        <f t="shared" si="140"/>
        <v>472</v>
      </c>
      <c r="AN947" t="str">
        <f>IF(AC947="1GN","Grade 1","Grade 0")</f>
        <v>Grade 0</v>
      </c>
      <c r="AO947" s="2" t="str">
        <f t="shared" si="141"/>
        <v>4701</v>
      </c>
      <c r="AQ947" t="s">
        <v>5289</v>
      </c>
      <c r="AR947" t="str">
        <f t="shared" si="144"/>
        <v>ERJ8GEYJ472V</v>
      </c>
    </row>
    <row r="948" spans="1:44" x14ac:dyDescent="0.3">
      <c r="A948" t="s">
        <v>3460</v>
      </c>
      <c r="B948" t="s">
        <v>3095</v>
      </c>
      <c r="C948" t="s">
        <v>3461</v>
      </c>
      <c r="D948" t="s">
        <v>3462</v>
      </c>
      <c r="E948" t="s">
        <v>32</v>
      </c>
      <c r="F948" t="s">
        <v>32</v>
      </c>
      <c r="G948" t="s">
        <v>3463</v>
      </c>
      <c r="H948" s="1">
        <v>170273</v>
      </c>
      <c r="I948">
        <v>0.15</v>
      </c>
      <c r="J948">
        <v>0</v>
      </c>
      <c r="K948">
        <v>1</v>
      </c>
      <c r="L948" t="s">
        <v>34</v>
      </c>
      <c r="M948" t="s">
        <v>3099</v>
      </c>
      <c r="N948" t="s">
        <v>36</v>
      </c>
      <c r="O948" t="s">
        <v>407</v>
      </c>
      <c r="P948" t="s">
        <v>38</v>
      </c>
      <c r="Q948" t="s">
        <v>3100</v>
      </c>
      <c r="R948" t="s">
        <v>40</v>
      </c>
      <c r="S948" t="s">
        <v>634</v>
      </c>
      <c r="T948" t="s">
        <v>243</v>
      </c>
      <c r="U948" t="s">
        <v>1188</v>
      </c>
      <c r="V948" t="s">
        <v>3101</v>
      </c>
      <c r="W948">
        <v>1206</v>
      </c>
      <c r="X948" t="s">
        <v>636</v>
      </c>
      <c r="Y948" t="s">
        <v>3102</v>
      </c>
      <c r="Z948" t="s">
        <v>2407</v>
      </c>
      <c r="AA948">
        <v>2</v>
      </c>
      <c r="AB948" t="s">
        <v>41</v>
      </c>
      <c r="AC948" t="str">
        <f t="shared" si="142"/>
        <v>8GE</v>
      </c>
      <c r="AD948" s="3">
        <f t="shared" si="139"/>
        <v>5100</v>
      </c>
      <c r="AE948" s="3" t="str">
        <f t="shared" si="138"/>
        <v>5.10 K</v>
      </c>
      <c r="AF948" t="str">
        <f>SUBSTITUTE(SUBSTITUTE(P948,"±",""),"%"," %")</f>
        <v>5 %</v>
      </c>
      <c r="AG948" t="str">
        <f t="shared" si="143"/>
        <v>35.7 V</v>
      </c>
      <c r="AI948" t="str">
        <f>SUBSTITUTE(LEFT(Q948,FIND("W,",Q948)),"W"," W @ 70 C")</f>
        <v>0.25 W @ 70 C</v>
      </c>
      <c r="AJ948" t="str">
        <f>SUBSTITUTE((SUBSTITUTE(T948,"ppm/°C","")),"/ "," to ")</f>
        <v>±200</v>
      </c>
      <c r="AK948" t="str">
        <f>LEFT(V948,FIND(" ",V948)-1)</f>
        <v>1206</v>
      </c>
      <c r="AL948" t="str">
        <f>SUBSTITUTE(SUBSTITUTE(U948,"°C ~ "," to +"),"°C"," C")</f>
        <v>-55 to +155 C</v>
      </c>
      <c r="AM948" s="2" t="str">
        <f t="shared" si="140"/>
        <v>512</v>
      </c>
      <c r="AN948" t="str">
        <f>IF(AC948="1GN","Grade 1","Grade 0")</f>
        <v>Grade 0</v>
      </c>
      <c r="AO948" s="2" t="str">
        <f t="shared" si="141"/>
        <v>5101</v>
      </c>
      <c r="AQ948" t="s">
        <v>5289</v>
      </c>
      <c r="AR948" t="str">
        <f t="shared" si="144"/>
        <v>ERJ8GEYJ512V</v>
      </c>
    </row>
    <row r="949" spans="1:44" x14ac:dyDescent="0.3">
      <c r="A949" t="s">
        <v>3464</v>
      </c>
      <c r="B949" t="s">
        <v>3095</v>
      </c>
      <c r="C949" t="s">
        <v>3465</v>
      </c>
      <c r="D949" t="s">
        <v>3466</v>
      </c>
      <c r="E949" t="s">
        <v>32</v>
      </c>
      <c r="F949" t="s">
        <v>32</v>
      </c>
      <c r="G949" t="s">
        <v>3467</v>
      </c>
      <c r="H949">
        <v>16</v>
      </c>
      <c r="I949">
        <v>0.15</v>
      </c>
      <c r="J949">
        <v>0</v>
      </c>
      <c r="K949">
        <v>1</v>
      </c>
      <c r="L949" t="s">
        <v>34</v>
      </c>
      <c r="M949" t="s">
        <v>3099</v>
      </c>
      <c r="N949" t="s">
        <v>36</v>
      </c>
      <c r="O949" t="s">
        <v>411</v>
      </c>
      <c r="P949" t="s">
        <v>38</v>
      </c>
      <c r="Q949" t="s">
        <v>3100</v>
      </c>
      <c r="R949" t="s">
        <v>40</v>
      </c>
      <c r="S949" t="s">
        <v>634</v>
      </c>
      <c r="T949" t="s">
        <v>243</v>
      </c>
      <c r="U949" t="s">
        <v>1188</v>
      </c>
      <c r="V949" t="s">
        <v>3101</v>
      </c>
      <c r="W949">
        <v>1206</v>
      </c>
      <c r="X949" t="s">
        <v>636</v>
      </c>
      <c r="Y949" t="s">
        <v>3102</v>
      </c>
      <c r="Z949" t="s">
        <v>2407</v>
      </c>
      <c r="AA949">
        <v>2</v>
      </c>
      <c r="AB949" t="s">
        <v>41</v>
      </c>
      <c r="AC949" t="str">
        <f t="shared" si="142"/>
        <v>8GE</v>
      </c>
      <c r="AD949" s="3">
        <f t="shared" si="139"/>
        <v>5600</v>
      </c>
      <c r="AE949" s="3" t="str">
        <f t="shared" si="138"/>
        <v>5.60 K</v>
      </c>
      <c r="AF949" t="str">
        <f>SUBSTITUTE(SUBSTITUTE(P949,"±",""),"%"," %")</f>
        <v>5 %</v>
      </c>
      <c r="AG949" t="str">
        <f t="shared" si="143"/>
        <v>37.4 V</v>
      </c>
      <c r="AI949" t="str">
        <f>SUBSTITUTE(LEFT(Q949,FIND("W,",Q949)),"W"," W @ 70 C")</f>
        <v>0.25 W @ 70 C</v>
      </c>
      <c r="AJ949" t="str">
        <f>SUBSTITUTE((SUBSTITUTE(T949,"ppm/°C","")),"/ "," to ")</f>
        <v>±200</v>
      </c>
      <c r="AK949" t="str">
        <f>LEFT(V949,FIND(" ",V949)-1)</f>
        <v>1206</v>
      </c>
      <c r="AL949" t="str">
        <f>SUBSTITUTE(SUBSTITUTE(U949,"°C ~ "," to +"),"°C"," C")</f>
        <v>-55 to +155 C</v>
      </c>
      <c r="AM949" s="2" t="str">
        <f t="shared" si="140"/>
        <v>562</v>
      </c>
      <c r="AN949" t="str">
        <f>IF(AC949="1GN","Grade 1","Grade 0")</f>
        <v>Grade 0</v>
      </c>
      <c r="AO949" s="2" t="str">
        <f t="shared" si="141"/>
        <v>5601</v>
      </c>
      <c r="AQ949" t="s">
        <v>5289</v>
      </c>
      <c r="AR949" t="str">
        <f t="shared" si="144"/>
        <v>ERJ8GEYJ562V</v>
      </c>
    </row>
    <row r="950" spans="1:44" x14ac:dyDescent="0.3">
      <c r="A950" t="s">
        <v>3468</v>
      </c>
      <c r="B950" t="s">
        <v>3095</v>
      </c>
      <c r="C950" t="s">
        <v>3469</v>
      </c>
      <c r="D950" t="s">
        <v>3470</v>
      </c>
      <c r="E950" t="s">
        <v>32</v>
      </c>
      <c r="F950" t="s">
        <v>32</v>
      </c>
      <c r="G950" t="s">
        <v>3471</v>
      </c>
      <c r="H950" s="1">
        <v>13918</v>
      </c>
      <c r="I950">
        <v>0.15</v>
      </c>
      <c r="J950">
        <v>0</v>
      </c>
      <c r="K950">
        <v>1</v>
      </c>
      <c r="L950" t="s">
        <v>34</v>
      </c>
      <c r="M950" t="s">
        <v>3099</v>
      </c>
      <c r="N950" t="s">
        <v>36</v>
      </c>
      <c r="O950" t="s">
        <v>415</v>
      </c>
      <c r="P950" t="s">
        <v>38</v>
      </c>
      <c r="Q950" t="s">
        <v>3100</v>
      </c>
      <c r="R950" t="s">
        <v>40</v>
      </c>
      <c r="S950" t="s">
        <v>634</v>
      </c>
      <c r="T950" t="s">
        <v>243</v>
      </c>
      <c r="U950" t="s">
        <v>1188</v>
      </c>
      <c r="V950" t="s">
        <v>3101</v>
      </c>
      <c r="W950">
        <v>1206</v>
      </c>
      <c r="X950" t="s">
        <v>636</v>
      </c>
      <c r="Y950" t="s">
        <v>3102</v>
      </c>
      <c r="Z950" t="s">
        <v>2407</v>
      </c>
      <c r="AA950">
        <v>2</v>
      </c>
      <c r="AB950" t="s">
        <v>41</v>
      </c>
      <c r="AC950" t="str">
        <f t="shared" si="142"/>
        <v>8GE</v>
      </c>
      <c r="AD950" s="3">
        <f t="shared" si="139"/>
        <v>6200</v>
      </c>
      <c r="AE950" s="3" t="str">
        <f t="shared" si="138"/>
        <v>6.20 K</v>
      </c>
      <c r="AF950" t="str">
        <f>SUBSTITUTE(SUBSTITUTE(P950,"±",""),"%"," %")</f>
        <v>5 %</v>
      </c>
      <c r="AG950" t="str">
        <f t="shared" si="143"/>
        <v>39.4 V</v>
      </c>
      <c r="AI950" t="str">
        <f>SUBSTITUTE(LEFT(Q950,FIND("W,",Q950)),"W"," W @ 70 C")</f>
        <v>0.25 W @ 70 C</v>
      </c>
      <c r="AJ950" t="str">
        <f>SUBSTITUTE((SUBSTITUTE(T950,"ppm/°C","")),"/ "," to ")</f>
        <v>±200</v>
      </c>
      <c r="AK950" t="str">
        <f>LEFT(V950,FIND(" ",V950)-1)</f>
        <v>1206</v>
      </c>
      <c r="AL950" t="str">
        <f>SUBSTITUTE(SUBSTITUTE(U950,"°C ~ "," to +"),"°C"," C")</f>
        <v>-55 to +155 C</v>
      </c>
      <c r="AM950" s="2" t="str">
        <f t="shared" si="140"/>
        <v>622</v>
      </c>
      <c r="AN950" t="str">
        <f>IF(AC950="1GN","Grade 1","Grade 0")</f>
        <v>Grade 0</v>
      </c>
      <c r="AO950" s="2" t="str">
        <f t="shared" si="141"/>
        <v>6201</v>
      </c>
      <c r="AQ950" t="s">
        <v>5289</v>
      </c>
      <c r="AR950" t="str">
        <f t="shared" si="144"/>
        <v>ERJ8GEYJ622V</v>
      </c>
    </row>
    <row r="951" spans="1:44" x14ac:dyDescent="0.3">
      <c r="A951" t="s">
        <v>3472</v>
      </c>
      <c r="B951" t="s">
        <v>3095</v>
      </c>
      <c r="C951" t="s">
        <v>3473</v>
      </c>
      <c r="D951" t="s">
        <v>3474</v>
      </c>
      <c r="E951" t="s">
        <v>32</v>
      </c>
      <c r="F951" t="s">
        <v>32</v>
      </c>
      <c r="G951" t="s">
        <v>3475</v>
      </c>
      <c r="H951" s="1">
        <v>54449</v>
      </c>
      <c r="I951">
        <v>0.15</v>
      </c>
      <c r="J951">
        <v>0</v>
      </c>
      <c r="K951">
        <v>1</v>
      </c>
      <c r="L951" t="s">
        <v>34</v>
      </c>
      <c r="M951" t="s">
        <v>3099</v>
      </c>
      <c r="N951" t="s">
        <v>36</v>
      </c>
      <c r="O951" t="s">
        <v>419</v>
      </c>
      <c r="P951" t="s">
        <v>38</v>
      </c>
      <c r="Q951" t="s">
        <v>3100</v>
      </c>
      <c r="R951" t="s">
        <v>40</v>
      </c>
      <c r="S951" t="s">
        <v>634</v>
      </c>
      <c r="T951" t="s">
        <v>243</v>
      </c>
      <c r="U951" t="s">
        <v>1188</v>
      </c>
      <c r="V951" t="s">
        <v>3101</v>
      </c>
      <c r="W951">
        <v>1206</v>
      </c>
      <c r="X951" t="s">
        <v>636</v>
      </c>
      <c r="Y951" t="s">
        <v>3102</v>
      </c>
      <c r="Z951" t="s">
        <v>2407</v>
      </c>
      <c r="AA951">
        <v>2</v>
      </c>
      <c r="AB951" t="s">
        <v>41</v>
      </c>
      <c r="AC951" t="str">
        <f t="shared" si="142"/>
        <v>8GE</v>
      </c>
      <c r="AD951" s="3">
        <f t="shared" si="139"/>
        <v>6800</v>
      </c>
      <c r="AE951" s="3" t="str">
        <f t="shared" si="138"/>
        <v>6.80 K</v>
      </c>
      <c r="AF951" t="str">
        <f>SUBSTITUTE(SUBSTITUTE(P951,"±",""),"%"," %")</f>
        <v>5 %</v>
      </c>
      <c r="AG951" t="str">
        <f t="shared" si="143"/>
        <v>41.2 V</v>
      </c>
      <c r="AI951" t="str">
        <f>SUBSTITUTE(LEFT(Q951,FIND("W,",Q951)),"W"," W @ 70 C")</f>
        <v>0.25 W @ 70 C</v>
      </c>
      <c r="AJ951" t="str">
        <f>SUBSTITUTE((SUBSTITUTE(T951,"ppm/°C","")),"/ "," to ")</f>
        <v>±200</v>
      </c>
      <c r="AK951" t="str">
        <f>LEFT(V951,FIND(" ",V951)-1)</f>
        <v>1206</v>
      </c>
      <c r="AL951" t="str">
        <f>SUBSTITUTE(SUBSTITUTE(U951,"°C ~ "," to +"),"°C"," C")</f>
        <v>-55 to +155 C</v>
      </c>
      <c r="AM951" s="2" t="str">
        <f t="shared" si="140"/>
        <v>682</v>
      </c>
      <c r="AN951" t="str">
        <f>IF(AC951="1GN","Grade 1","Grade 0")</f>
        <v>Grade 0</v>
      </c>
      <c r="AO951" s="2" t="str">
        <f t="shared" si="141"/>
        <v>6801</v>
      </c>
      <c r="AQ951" t="s">
        <v>5289</v>
      </c>
      <c r="AR951" t="str">
        <f t="shared" si="144"/>
        <v>ERJ8GEYJ682V</v>
      </c>
    </row>
    <row r="952" spans="1:44" x14ac:dyDescent="0.3">
      <c r="A952" t="s">
        <v>3476</v>
      </c>
      <c r="B952" t="s">
        <v>3095</v>
      </c>
      <c r="C952" t="s">
        <v>3477</v>
      </c>
      <c r="D952" t="s">
        <v>3478</v>
      </c>
      <c r="E952" t="s">
        <v>32</v>
      </c>
      <c r="F952" t="s">
        <v>32</v>
      </c>
      <c r="G952" t="s">
        <v>3479</v>
      </c>
      <c r="H952" s="1">
        <v>73068</v>
      </c>
      <c r="I952">
        <v>0.15</v>
      </c>
      <c r="J952">
        <v>0</v>
      </c>
      <c r="K952">
        <v>1</v>
      </c>
      <c r="L952" t="s">
        <v>34</v>
      </c>
      <c r="M952" t="s">
        <v>3099</v>
      </c>
      <c r="N952" t="s">
        <v>36</v>
      </c>
      <c r="O952" t="s">
        <v>423</v>
      </c>
      <c r="P952" t="s">
        <v>38</v>
      </c>
      <c r="Q952" t="s">
        <v>3100</v>
      </c>
      <c r="R952" t="s">
        <v>40</v>
      </c>
      <c r="S952" t="s">
        <v>634</v>
      </c>
      <c r="T952" t="s">
        <v>243</v>
      </c>
      <c r="U952" t="s">
        <v>1188</v>
      </c>
      <c r="V952" t="s">
        <v>3101</v>
      </c>
      <c r="W952">
        <v>1206</v>
      </c>
      <c r="X952" t="s">
        <v>636</v>
      </c>
      <c r="Y952" t="s">
        <v>3102</v>
      </c>
      <c r="Z952" t="s">
        <v>2407</v>
      </c>
      <c r="AA952">
        <v>2</v>
      </c>
      <c r="AB952" t="s">
        <v>41</v>
      </c>
      <c r="AC952" t="str">
        <f t="shared" si="142"/>
        <v>8GE</v>
      </c>
      <c r="AD952" s="3">
        <f t="shared" si="139"/>
        <v>7500</v>
      </c>
      <c r="AE952" s="3" t="str">
        <f t="shared" si="138"/>
        <v>7.50 K</v>
      </c>
      <c r="AF952" t="str">
        <f>SUBSTITUTE(SUBSTITUTE(P952,"±",""),"%"," %")</f>
        <v>5 %</v>
      </c>
      <c r="AG952" t="str">
        <f t="shared" si="143"/>
        <v>43.3 V</v>
      </c>
      <c r="AI952" t="str">
        <f>SUBSTITUTE(LEFT(Q952,FIND("W,",Q952)),"W"," W @ 70 C")</f>
        <v>0.25 W @ 70 C</v>
      </c>
      <c r="AJ952" t="str">
        <f>SUBSTITUTE((SUBSTITUTE(T952,"ppm/°C","")),"/ "," to ")</f>
        <v>±200</v>
      </c>
      <c r="AK952" t="str">
        <f>LEFT(V952,FIND(" ",V952)-1)</f>
        <v>1206</v>
      </c>
      <c r="AL952" t="str">
        <f>SUBSTITUTE(SUBSTITUTE(U952,"°C ~ "," to +"),"°C"," C")</f>
        <v>-55 to +155 C</v>
      </c>
      <c r="AM952" s="2" t="str">
        <f t="shared" si="140"/>
        <v>752</v>
      </c>
      <c r="AN952" t="str">
        <f>IF(AC952="1GN","Grade 1","Grade 0")</f>
        <v>Grade 0</v>
      </c>
      <c r="AO952" s="2" t="str">
        <f t="shared" si="141"/>
        <v>7501</v>
      </c>
      <c r="AQ952" t="s">
        <v>5289</v>
      </c>
      <c r="AR952" t="str">
        <f t="shared" si="144"/>
        <v>ERJ8GEYJ752V</v>
      </c>
    </row>
    <row r="953" spans="1:44" x14ac:dyDescent="0.3">
      <c r="A953" t="s">
        <v>3480</v>
      </c>
      <c r="B953" t="s">
        <v>3095</v>
      </c>
      <c r="C953" t="s">
        <v>3481</v>
      </c>
      <c r="D953" t="s">
        <v>3482</v>
      </c>
      <c r="E953" t="s">
        <v>32</v>
      </c>
      <c r="F953" t="s">
        <v>32</v>
      </c>
      <c r="G953" t="s">
        <v>3483</v>
      </c>
      <c r="H953" s="1">
        <v>43976</v>
      </c>
      <c r="I953">
        <v>0.15</v>
      </c>
      <c r="J953">
        <v>0</v>
      </c>
      <c r="K953">
        <v>1</v>
      </c>
      <c r="L953" t="s">
        <v>34</v>
      </c>
      <c r="M953" t="s">
        <v>3099</v>
      </c>
      <c r="N953" t="s">
        <v>36</v>
      </c>
      <c r="O953" t="s">
        <v>427</v>
      </c>
      <c r="P953" t="s">
        <v>38</v>
      </c>
      <c r="Q953" t="s">
        <v>3100</v>
      </c>
      <c r="R953" t="s">
        <v>40</v>
      </c>
      <c r="S953" t="s">
        <v>634</v>
      </c>
      <c r="T953" t="s">
        <v>243</v>
      </c>
      <c r="U953" t="s">
        <v>1188</v>
      </c>
      <c r="V953" t="s">
        <v>3101</v>
      </c>
      <c r="W953">
        <v>1206</v>
      </c>
      <c r="X953" t="s">
        <v>636</v>
      </c>
      <c r="Y953" t="s">
        <v>3102</v>
      </c>
      <c r="Z953" t="s">
        <v>2407</v>
      </c>
      <c r="AA953">
        <v>2</v>
      </c>
      <c r="AB953" t="s">
        <v>41</v>
      </c>
      <c r="AC953" t="str">
        <f t="shared" si="142"/>
        <v>8GE</v>
      </c>
      <c r="AD953" s="3">
        <f t="shared" si="139"/>
        <v>8200</v>
      </c>
      <c r="AE953" s="3" t="str">
        <f t="shared" si="138"/>
        <v>8.20 K</v>
      </c>
      <c r="AF953" t="str">
        <f>SUBSTITUTE(SUBSTITUTE(P953,"±",""),"%"," %")</f>
        <v>5 %</v>
      </c>
      <c r="AG953" t="str">
        <f t="shared" si="143"/>
        <v>45.3 V</v>
      </c>
      <c r="AI953" t="str">
        <f>SUBSTITUTE(LEFT(Q953,FIND("W,",Q953)),"W"," W @ 70 C")</f>
        <v>0.25 W @ 70 C</v>
      </c>
      <c r="AJ953" t="str">
        <f>SUBSTITUTE((SUBSTITUTE(T953,"ppm/°C","")),"/ "," to ")</f>
        <v>±200</v>
      </c>
      <c r="AK953" t="str">
        <f>LEFT(V953,FIND(" ",V953)-1)</f>
        <v>1206</v>
      </c>
      <c r="AL953" t="str">
        <f>SUBSTITUTE(SUBSTITUTE(U953,"°C ~ "," to +"),"°C"," C")</f>
        <v>-55 to +155 C</v>
      </c>
      <c r="AM953" s="2" t="str">
        <f t="shared" si="140"/>
        <v>822</v>
      </c>
      <c r="AN953" t="str">
        <f>IF(AC953="1GN","Grade 1","Grade 0")</f>
        <v>Grade 0</v>
      </c>
      <c r="AO953" s="2" t="str">
        <f t="shared" si="141"/>
        <v>8201</v>
      </c>
      <c r="AQ953" t="s">
        <v>5289</v>
      </c>
      <c r="AR953" t="str">
        <f t="shared" si="144"/>
        <v>ERJ8GEYJ822V</v>
      </c>
    </row>
    <row r="954" spans="1:44" x14ac:dyDescent="0.3">
      <c r="A954" t="s">
        <v>3484</v>
      </c>
      <c r="B954" t="s">
        <v>3095</v>
      </c>
      <c r="C954" t="s">
        <v>3485</v>
      </c>
      <c r="D954" t="s">
        <v>3486</v>
      </c>
      <c r="E954" t="s">
        <v>32</v>
      </c>
      <c r="F954" t="s">
        <v>32</v>
      </c>
      <c r="G954" t="s">
        <v>3487</v>
      </c>
      <c r="H954">
        <v>0</v>
      </c>
      <c r="I954">
        <v>0.15</v>
      </c>
      <c r="J954">
        <v>0</v>
      </c>
      <c r="K954">
        <v>1</v>
      </c>
      <c r="L954" t="s">
        <v>34</v>
      </c>
      <c r="M954" t="s">
        <v>3099</v>
      </c>
      <c r="N954" t="s">
        <v>36</v>
      </c>
      <c r="O954" t="s">
        <v>431</v>
      </c>
      <c r="P954" t="s">
        <v>38</v>
      </c>
      <c r="Q954" t="s">
        <v>3100</v>
      </c>
      <c r="R954" t="s">
        <v>40</v>
      </c>
      <c r="S954" t="s">
        <v>634</v>
      </c>
      <c r="T954" t="s">
        <v>243</v>
      </c>
      <c r="U954" t="s">
        <v>1188</v>
      </c>
      <c r="V954" t="s">
        <v>3101</v>
      </c>
      <c r="W954">
        <v>1206</v>
      </c>
      <c r="X954" t="s">
        <v>636</v>
      </c>
      <c r="Y954" t="s">
        <v>3102</v>
      </c>
      <c r="Z954" t="s">
        <v>2407</v>
      </c>
      <c r="AA954">
        <v>2</v>
      </c>
      <c r="AB954" t="s">
        <v>41</v>
      </c>
      <c r="AC954" t="str">
        <f t="shared" si="142"/>
        <v>8GE</v>
      </c>
      <c r="AD954" s="3">
        <f t="shared" si="139"/>
        <v>9100</v>
      </c>
      <c r="AE954" s="3" t="str">
        <f t="shared" si="138"/>
        <v>9.10 K</v>
      </c>
      <c r="AF954" t="str">
        <f>SUBSTITUTE(SUBSTITUTE(P954,"±",""),"%"," %")</f>
        <v>5 %</v>
      </c>
      <c r="AG954" t="str">
        <f t="shared" si="143"/>
        <v>47.7 V</v>
      </c>
      <c r="AI954" t="str">
        <f>SUBSTITUTE(LEFT(Q954,FIND("W,",Q954)),"W"," W @ 70 C")</f>
        <v>0.25 W @ 70 C</v>
      </c>
      <c r="AJ954" t="str">
        <f>SUBSTITUTE((SUBSTITUTE(T954,"ppm/°C","")),"/ "," to ")</f>
        <v>±200</v>
      </c>
      <c r="AK954" t="str">
        <f>LEFT(V954,FIND(" ",V954)-1)</f>
        <v>1206</v>
      </c>
      <c r="AL954" t="str">
        <f>SUBSTITUTE(SUBSTITUTE(U954,"°C ~ "," to +"),"°C"," C")</f>
        <v>-55 to +155 C</v>
      </c>
      <c r="AM954" s="2" t="str">
        <f t="shared" si="140"/>
        <v>912</v>
      </c>
      <c r="AN954" t="str">
        <f>IF(AC954="1GN","Grade 1","Grade 0")</f>
        <v>Grade 0</v>
      </c>
      <c r="AO954" s="2" t="str">
        <f t="shared" si="141"/>
        <v>9101</v>
      </c>
      <c r="AQ954" t="s">
        <v>5289</v>
      </c>
      <c r="AR954" t="str">
        <f t="shared" si="144"/>
        <v>ERJ8GEYJ912V</v>
      </c>
    </row>
    <row r="955" spans="1:44" x14ac:dyDescent="0.3">
      <c r="A955" t="s">
        <v>3488</v>
      </c>
      <c r="B955" t="s">
        <v>3095</v>
      </c>
      <c r="C955" t="s">
        <v>3489</v>
      </c>
      <c r="D955" t="s">
        <v>3490</v>
      </c>
      <c r="E955" t="s">
        <v>32</v>
      </c>
      <c r="F955" t="s">
        <v>32</v>
      </c>
      <c r="G955" t="s">
        <v>3491</v>
      </c>
      <c r="H955" s="1">
        <v>72109</v>
      </c>
      <c r="I955">
        <v>0.15</v>
      </c>
      <c r="J955">
        <v>0</v>
      </c>
      <c r="K955">
        <v>1</v>
      </c>
      <c r="L955" t="s">
        <v>34</v>
      </c>
      <c r="M955" t="s">
        <v>3099</v>
      </c>
      <c r="N955" t="s">
        <v>36</v>
      </c>
      <c r="O955" t="s">
        <v>435</v>
      </c>
      <c r="P955" t="s">
        <v>38</v>
      </c>
      <c r="Q955" t="s">
        <v>3100</v>
      </c>
      <c r="R955" t="s">
        <v>40</v>
      </c>
      <c r="S955" t="s">
        <v>634</v>
      </c>
      <c r="T955" t="s">
        <v>243</v>
      </c>
      <c r="U955" t="s">
        <v>1188</v>
      </c>
      <c r="V955" t="s">
        <v>3101</v>
      </c>
      <c r="W955">
        <v>1206</v>
      </c>
      <c r="X955" t="s">
        <v>636</v>
      </c>
      <c r="Y955" t="s">
        <v>3102</v>
      </c>
      <c r="Z955" t="s">
        <v>2407</v>
      </c>
      <c r="AA955">
        <v>2</v>
      </c>
      <c r="AB955" t="s">
        <v>41</v>
      </c>
      <c r="AC955" t="str">
        <f t="shared" si="142"/>
        <v>8GE</v>
      </c>
      <c r="AD955" s="3">
        <f t="shared" si="139"/>
        <v>10000</v>
      </c>
      <c r="AE955" s="3" t="str">
        <f t="shared" si="138"/>
        <v>10.0 K</v>
      </c>
      <c r="AF955" t="str">
        <f>SUBSTITUTE(SUBSTITUTE(P955,"±",""),"%"," %")</f>
        <v>5 %</v>
      </c>
      <c r="AG955" t="str">
        <f t="shared" si="143"/>
        <v>50 V</v>
      </c>
      <c r="AI955" t="str">
        <f>SUBSTITUTE(LEFT(Q955,FIND("W,",Q955)),"W"," W @ 70 C")</f>
        <v>0.25 W @ 70 C</v>
      </c>
      <c r="AJ955" t="str">
        <f>SUBSTITUTE((SUBSTITUTE(T955,"ppm/°C","")),"/ "," to ")</f>
        <v>±200</v>
      </c>
      <c r="AK955" t="str">
        <f>LEFT(V955,FIND(" ",V955)-1)</f>
        <v>1206</v>
      </c>
      <c r="AL955" t="str">
        <f>SUBSTITUTE(SUBSTITUTE(U955,"°C ~ "," to +"),"°C"," C")</f>
        <v>-55 to +155 C</v>
      </c>
      <c r="AM955" s="2" t="str">
        <f t="shared" si="140"/>
        <v>103</v>
      </c>
      <c r="AN955" t="str">
        <f>IF(AC955="1GN","Grade 1","Grade 0")</f>
        <v>Grade 0</v>
      </c>
      <c r="AO955" s="2" t="str">
        <f t="shared" si="141"/>
        <v>1002</v>
      </c>
      <c r="AQ955" t="s">
        <v>5289</v>
      </c>
      <c r="AR955" t="str">
        <f t="shared" si="144"/>
        <v>ERJ8GEYJ103V</v>
      </c>
    </row>
    <row r="956" spans="1:44" x14ac:dyDescent="0.3">
      <c r="A956" t="s">
        <v>3492</v>
      </c>
      <c r="B956" t="s">
        <v>3095</v>
      </c>
      <c r="C956" t="s">
        <v>3493</v>
      </c>
      <c r="D956" t="s">
        <v>3494</v>
      </c>
      <c r="E956" t="s">
        <v>32</v>
      </c>
      <c r="F956" t="s">
        <v>32</v>
      </c>
      <c r="G956" t="s">
        <v>3495</v>
      </c>
      <c r="H956" s="1">
        <v>25815</v>
      </c>
      <c r="I956">
        <v>0.15</v>
      </c>
      <c r="J956">
        <v>0</v>
      </c>
      <c r="K956">
        <v>1</v>
      </c>
      <c r="L956" t="s">
        <v>34</v>
      </c>
      <c r="M956" t="s">
        <v>3099</v>
      </c>
      <c r="N956" t="s">
        <v>36</v>
      </c>
      <c r="O956" t="s">
        <v>439</v>
      </c>
      <c r="P956" t="s">
        <v>38</v>
      </c>
      <c r="Q956" t="s">
        <v>3100</v>
      </c>
      <c r="R956" t="s">
        <v>40</v>
      </c>
      <c r="S956" t="s">
        <v>634</v>
      </c>
      <c r="T956" t="s">
        <v>243</v>
      </c>
      <c r="U956" t="s">
        <v>1188</v>
      </c>
      <c r="V956" t="s">
        <v>3101</v>
      </c>
      <c r="W956">
        <v>1206</v>
      </c>
      <c r="X956" t="s">
        <v>636</v>
      </c>
      <c r="Y956" t="s">
        <v>3102</v>
      </c>
      <c r="Z956" t="s">
        <v>2407</v>
      </c>
      <c r="AA956">
        <v>2</v>
      </c>
      <c r="AB956" t="s">
        <v>41</v>
      </c>
      <c r="AC956" t="str">
        <f t="shared" si="142"/>
        <v>8GE</v>
      </c>
      <c r="AD956" s="3">
        <f t="shared" si="139"/>
        <v>11000</v>
      </c>
      <c r="AE956" s="3" t="str">
        <f t="shared" si="138"/>
        <v>11.0 K</v>
      </c>
      <c r="AF956" t="str">
        <f>SUBSTITUTE(SUBSTITUTE(P956,"±",""),"%"," %")</f>
        <v>5 %</v>
      </c>
      <c r="AG956" t="str">
        <f t="shared" si="143"/>
        <v>52.4 V</v>
      </c>
      <c r="AI956" t="str">
        <f>SUBSTITUTE(LEFT(Q956,FIND("W,",Q956)),"W"," W @ 70 C")</f>
        <v>0.25 W @ 70 C</v>
      </c>
      <c r="AJ956" t="str">
        <f>SUBSTITUTE((SUBSTITUTE(T956,"ppm/°C","")),"/ "," to ")</f>
        <v>±200</v>
      </c>
      <c r="AK956" t="str">
        <f>LEFT(V956,FIND(" ",V956)-1)</f>
        <v>1206</v>
      </c>
      <c r="AL956" t="str">
        <f>SUBSTITUTE(SUBSTITUTE(U956,"°C ~ "," to +"),"°C"," C")</f>
        <v>-55 to +155 C</v>
      </c>
      <c r="AM956" s="2" t="str">
        <f t="shared" si="140"/>
        <v>113</v>
      </c>
      <c r="AN956" t="str">
        <f>IF(AC956="1GN","Grade 1","Grade 0")</f>
        <v>Grade 0</v>
      </c>
      <c r="AO956" s="2" t="str">
        <f t="shared" si="141"/>
        <v>1102</v>
      </c>
      <c r="AQ956" t="s">
        <v>5289</v>
      </c>
      <c r="AR956" t="str">
        <f t="shared" si="144"/>
        <v>ERJ8GEYJ113V</v>
      </c>
    </row>
    <row r="957" spans="1:44" x14ac:dyDescent="0.3">
      <c r="A957" t="s">
        <v>3496</v>
      </c>
      <c r="B957" t="s">
        <v>3095</v>
      </c>
      <c r="C957" t="s">
        <v>3497</v>
      </c>
      <c r="D957" t="s">
        <v>3498</v>
      </c>
      <c r="E957" t="s">
        <v>32</v>
      </c>
      <c r="F957" t="s">
        <v>32</v>
      </c>
      <c r="G957" t="s">
        <v>3499</v>
      </c>
      <c r="H957" s="1">
        <v>37863</v>
      </c>
      <c r="I957">
        <v>0.15</v>
      </c>
      <c r="J957">
        <v>0</v>
      </c>
      <c r="K957">
        <v>1</v>
      </c>
      <c r="L957" t="s">
        <v>34</v>
      </c>
      <c r="M957" t="s">
        <v>3099</v>
      </c>
      <c r="N957" t="s">
        <v>36</v>
      </c>
      <c r="O957" t="s">
        <v>443</v>
      </c>
      <c r="P957" t="s">
        <v>38</v>
      </c>
      <c r="Q957" t="s">
        <v>3100</v>
      </c>
      <c r="R957" t="s">
        <v>40</v>
      </c>
      <c r="S957" t="s">
        <v>634</v>
      </c>
      <c r="T957" t="s">
        <v>243</v>
      </c>
      <c r="U957" t="s">
        <v>1188</v>
      </c>
      <c r="V957" t="s">
        <v>3101</v>
      </c>
      <c r="W957">
        <v>1206</v>
      </c>
      <c r="X957" t="s">
        <v>636</v>
      </c>
      <c r="Y957" t="s">
        <v>3102</v>
      </c>
      <c r="Z957" t="s">
        <v>2407</v>
      </c>
      <c r="AA957">
        <v>2</v>
      </c>
      <c r="AB957" t="s">
        <v>41</v>
      </c>
      <c r="AC957" t="str">
        <f t="shared" si="142"/>
        <v>8GE</v>
      </c>
      <c r="AD957" s="3">
        <f t="shared" si="139"/>
        <v>12000</v>
      </c>
      <c r="AE957" s="3" t="str">
        <f t="shared" si="138"/>
        <v>12.0 K</v>
      </c>
      <c r="AF957" t="str">
        <f>SUBSTITUTE(SUBSTITUTE(P957,"±",""),"%"," %")</f>
        <v>5 %</v>
      </c>
      <c r="AG957" t="str">
        <f t="shared" si="143"/>
        <v>54.8 V</v>
      </c>
      <c r="AI957" t="str">
        <f>SUBSTITUTE(LEFT(Q957,FIND("W,",Q957)),"W"," W @ 70 C")</f>
        <v>0.25 W @ 70 C</v>
      </c>
      <c r="AJ957" t="str">
        <f>SUBSTITUTE((SUBSTITUTE(T957,"ppm/°C","")),"/ "," to ")</f>
        <v>±200</v>
      </c>
      <c r="AK957" t="str">
        <f>LEFT(V957,FIND(" ",V957)-1)</f>
        <v>1206</v>
      </c>
      <c r="AL957" t="str">
        <f>SUBSTITUTE(SUBSTITUTE(U957,"°C ~ "," to +"),"°C"," C")</f>
        <v>-55 to +155 C</v>
      </c>
      <c r="AM957" s="2" t="str">
        <f t="shared" si="140"/>
        <v>123</v>
      </c>
      <c r="AN957" t="str">
        <f>IF(AC957="1GN","Grade 1","Grade 0")</f>
        <v>Grade 0</v>
      </c>
      <c r="AO957" s="2" t="str">
        <f t="shared" si="141"/>
        <v>1202</v>
      </c>
      <c r="AQ957" t="s">
        <v>5289</v>
      </c>
      <c r="AR957" t="str">
        <f t="shared" si="144"/>
        <v>ERJ8GEYJ123V</v>
      </c>
    </row>
    <row r="958" spans="1:44" x14ac:dyDescent="0.3">
      <c r="A958" t="s">
        <v>3500</v>
      </c>
      <c r="B958" t="s">
        <v>3095</v>
      </c>
      <c r="C958" t="s">
        <v>3501</v>
      </c>
      <c r="D958" t="s">
        <v>3502</v>
      </c>
      <c r="E958" t="s">
        <v>32</v>
      </c>
      <c r="F958" t="s">
        <v>32</v>
      </c>
      <c r="G958" t="s">
        <v>3503</v>
      </c>
      <c r="H958" s="1">
        <v>1986</v>
      </c>
      <c r="I958">
        <v>0.15</v>
      </c>
      <c r="J958">
        <v>0</v>
      </c>
      <c r="K958">
        <v>1</v>
      </c>
      <c r="L958" t="s">
        <v>34</v>
      </c>
      <c r="M958" t="s">
        <v>3099</v>
      </c>
      <c r="N958" t="s">
        <v>36</v>
      </c>
      <c r="O958" t="s">
        <v>447</v>
      </c>
      <c r="P958" t="s">
        <v>38</v>
      </c>
      <c r="Q958" t="s">
        <v>3100</v>
      </c>
      <c r="R958" t="s">
        <v>40</v>
      </c>
      <c r="S958" t="s">
        <v>634</v>
      </c>
      <c r="T958" t="s">
        <v>243</v>
      </c>
      <c r="U958" t="s">
        <v>1188</v>
      </c>
      <c r="V958" t="s">
        <v>3101</v>
      </c>
      <c r="W958">
        <v>1206</v>
      </c>
      <c r="X958" t="s">
        <v>636</v>
      </c>
      <c r="Y958" t="s">
        <v>3102</v>
      </c>
      <c r="Z958" t="s">
        <v>2407</v>
      </c>
      <c r="AA958">
        <v>2</v>
      </c>
      <c r="AB958" t="s">
        <v>41</v>
      </c>
      <c r="AC958" t="str">
        <f t="shared" si="142"/>
        <v>8GE</v>
      </c>
      <c r="AD958" s="3">
        <f t="shared" si="139"/>
        <v>13000</v>
      </c>
      <c r="AE958" s="3" t="str">
        <f t="shared" si="138"/>
        <v>13.0 K</v>
      </c>
      <c r="AF958" t="str">
        <f>SUBSTITUTE(SUBSTITUTE(P958,"±",""),"%"," %")</f>
        <v>5 %</v>
      </c>
      <c r="AG958" t="str">
        <f t="shared" si="143"/>
        <v>57 V</v>
      </c>
      <c r="AI958" t="str">
        <f>SUBSTITUTE(LEFT(Q958,FIND("W,",Q958)),"W"," W @ 70 C")</f>
        <v>0.25 W @ 70 C</v>
      </c>
      <c r="AJ958" t="str">
        <f>SUBSTITUTE((SUBSTITUTE(T958,"ppm/°C","")),"/ "," to ")</f>
        <v>±200</v>
      </c>
      <c r="AK958" t="str">
        <f>LEFT(V958,FIND(" ",V958)-1)</f>
        <v>1206</v>
      </c>
      <c r="AL958" t="str">
        <f>SUBSTITUTE(SUBSTITUTE(U958,"°C ~ "," to +"),"°C"," C")</f>
        <v>-55 to +155 C</v>
      </c>
      <c r="AM958" s="2" t="str">
        <f t="shared" si="140"/>
        <v>133</v>
      </c>
      <c r="AN958" t="str">
        <f>IF(AC958="1GN","Grade 1","Grade 0")</f>
        <v>Grade 0</v>
      </c>
      <c r="AO958" s="2" t="str">
        <f t="shared" si="141"/>
        <v>1302</v>
      </c>
      <c r="AQ958" t="s">
        <v>5289</v>
      </c>
      <c r="AR958" t="str">
        <f t="shared" si="144"/>
        <v>ERJ8GEYJ133V</v>
      </c>
    </row>
    <row r="959" spans="1:44" x14ac:dyDescent="0.3">
      <c r="A959" t="s">
        <v>3504</v>
      </c>
      <c r="B959" t="s">
        <v>3095</v>
      </c>
      <c r="C959" t="s">
        <v>3505</v>
      </c>
      <c r="D959" t="s">
        <v>3506</v>
      </c>
      <c r="E959" t="s">
        <v>32</v>
      </c>
      <c r="F959" t="s">
        <v>32</v>
      </c>
      <c r="G959" t="s">
        <v>3507</v>
      </c>
      <c r="H959" s="1">
        <v>80808</v>
      </c>
      <c r="I959">
        <v>0.15</v>
      </c>
      <c r="J959">
        <v>0</v>
      </c>
      <c r="K959">
        <v>1</v>
      </c>
      <c r="L959" t="s">
        <v>34</v>
      </c>
      <c r="M959" t="s">
        <v>3099</v>
      </c>
      <c r="N959" t="s">
        <v>36</v>
      </c>
      <c r="O959" t="s">
        <v>451</v>
      </c>
      <c r="P959" t="s">
        <v>38</v>
      </c>
      <c r="Q959" t="s">
        <v>3100</v>
      </c>
      <c r="R959" t="s">
        <v>40</v>
      </c>
      <c r="S959" t="s">
        <v>634</v>
      </c>
      <c r="T959" t="s">
        <v>243</v>
      </c>
      <c r="U959" t="s">
        <v>1188</v>
      </c>
      <c r="V959" t="s">
        <v>3101</v>
      </c>
      <c r="W959">
        <v>1206</v>
      </c>
      <c r="X959" t="s">
        <v>636</v>
      </c>
      <c r="Y959" t="s">
        <v>3102</v>
      </c>
      <c r="Z959" t="s">
        <v>2407</v>
      </c>
      <c r="AA959">
        <v>2</v>
      </c>
      <c r="AB959" t="s">
        <v>41</v>
      </c>
      <c r="AC959" t="str">
        <f t="shared" si="142"/>
        <v>8GE</v>
      </c>
      <c r="AD959" s="3">
        <f t="shared" si="139"/>
        <v>15000</v>
      </c>
      <c r="AE959" s="3" t="str">
        <f t="shared" si="138"/>
        <v>15.0 K</v>
      </c>
      <c r="AF959" t="str">
        <f>SUBSTITUTE(SUBSTITUTE(P959,"±",""),"%"," %")</f>
        <v>5 %</v>
      </c>
      <c r="AG959" t="str">
        <f t="shared" si="143"/>
        <v>61.2 V</v>
      </c>
      <c r="AI959" t="str">
        <f>SUBSTITUTE(LEFT(Q959,FIND("W,",Q959)),"W"," W @ 70 C")</f>
        <v>0.25 W @ 70 C</v>
      </c>
      <c r="AJ959" t="str">
        <f>SUBSTITUTE((SUBSTITUTE(T959,"ppm/°C","")),"/ "," to ")</f>
        <v>±200</v>
      </c>
      <c r="AK959" t="str">
        <f>LEFT(V959,FIND(" ",V959)-1)</f>
        <v>1206</v>
      </c>
      <c r="AL959" t="str">
        <f>SUBSTITUTE(SUBSTITUTE(U959,"°C ~ "," to +"),"°C"," C")</f>
        <v>-55 to +155 C</v>
      </c>
      <c r="AM959" s="2" t="str">
        <f t="shared" si="140"/>
        <v>153</v>
      </c>
      <c r="AN959" t="str">
        <f>IF(AC959="1GN","Grade 1","Grade 0")</f>
        <v>Grade 0</v>
      </c>
      <c r="AO959" s="2" t="str">
        <f t="shared" si="141"/>
        <v>1502</v>
      </c>
      <c r="AQ959" t="s">
        <v>5289</v>
      </c>
      <c r="AR959" t="str">
        <f t="shared" si="144"/>
        <v>ERJ8GEYJ153V</v>
      </c>
    </row>
    <row r="960" spans="1:44" x14ac:dyDescent="0.3">
      <c r="A960" t="s">
        <v>3508</v>
      </c>
      <c r="B960" t="s">
        <v>3095</v>
      </c>
      <c r="C960" t="s">
        <v>3509</v>
      </c>
      <c r="D960" t="s">
        <v>3510</v>
      </c>
      <c r="E960" t="s">
        <v>32</v>
      </c>
      <c r="F960" t="s">
        <v>32</v>
      </c>
      <c r="G960" t="s">
        <v>3511</v>
      </c>
      <c r="H960" s="1">
        <v>4201</v>
      </c>
      <c r="I960">
        <v>0.15</v>
      </c>
      <c r="J960">
        <v>0</v>
      </c>
      <c r="K960">
        <v>1</v>
      </c>
      <c r="L960" t="s">
        <v>34</v>
      </c>
      <c r="M960" t="s">
        <v>3099</v>
      </c>
      <c r="N960" t="s">
        <v>36</v>
      </c>
      <c r="O960" t="s">
        <v>455</v>
      </c>
      <c r="P960" t="s">
        <v>38</v>
      </c>
      <c r="Q960" t="s">
        <v>3100</v>
      </c>
      <c r="R960" t="s">
        <v>40</v>
      </c>
      <c r="S960" t="s">
        <v>634</v>
      </c>
      <c r="T960" t="s">
        <v>243</v>
      </c>
      <c r="U960" t="s">
        <v>1188</v>
      </c>
      <c r="V960" t="s">
        <v>3101</v>
      </c>
      <c r="W960">
        <v>1206</v>
      </c>
      <c r="X960" t="s">
        <v>636</v>
      </c>
      <c r="Y960" t="s">
        <v>3102</v>
      </c>
      <c r="Z960" t="s">
        <v>2407</v>
      </c>
      <c r="AA960">
        <v>2</v>
      </c>
      <c r="AB960" t="s">
        <v>41</v>
      </c>
      <c r="AC960" t="str">
        <f t="shared" si="142"/>
        <v>8GE</v>
      </c>
      <c r="AD960" s="3">
        <f t="shared" si="139"/>
        <v>16000</v>
      </c>
      <c r="AE960" s="3" t="str">
        <f t="shared" si="138"/>
        <v>16.0 K</v>
      </c>
      <c r="AF960" t="str">
        <f>SUBSTITUTE(SUBSTITUTE(P960,"±",""),"%"," %")</f>
        <v>5 %</v>
      </c>
      <c r="AG960" t="str">
        <f t="shared" si="143"/>
        <v>63.2 V</v>
      </c>
      <c r="AI960" t="str">
        <f>SUBSTITUTE(LEFT(Q960,FIND("W,",Q960)),"W"," W @ 70 C")</f>
        <v>0.25 W @ 70 C</v>
      </c>
      <c r="AJ960" t="str">
        <f>SUBSTITUTE((SUBSTITUTE(T960,"ppm/°C","")),"/ "," to ")</f>
        <v>±200</v>
      </c>
      <c r="AK960" t="str">
        <f>LEFT(V960,FIND(" ",V960)-1)</f>
        <v>1206</v>
      </c>
      <c r="AL960" t="str">
        <f>SUBSTITUTE(SUBSTITUTE(U960,"°C ~ "," to +"),"°C"," C")</f>
        <v>-55 to +155 C</v>
      </c>
      <c r="AM960" s="2" t="str">
        <f t="shared" si="140"/>
        <v>163</v>
      </c>
      <c r="AN960" t="str">
        <f>IF(AC960="1GN","Grade 1","Grade 0")</f>
        <v>Grade 0</v>
      </c>
      <c r="AO960" s="2" t="str">
        <f t="shared" si="141"/>
        <v>1602</v>
      </c>
      <c r="AQ960" t="s">
        <v>5289</v>
      </c>
      <c r="AR960" t="str">
        <f t="shared" si="144"/>
        <v>ERJ8GEYJ163V</v>
      </c>
    </row>
    <row r="961" spans="1:44" x14ac:dyDescent="0.3">
      <c r="A961" t="s">
        <v>3512</v>
      </c>
      <c r="B961" t="s">
        <v>3095</v>
      </c>
      <c r="C961" t="s">
        <v>3513</v>
      </c>
      <c r="D961" t="s">
        <v>3514</v>
      </c>
      <c r="E961" t="s">
        <v>32</v>
      </c>
      <c r="F961" t="s">
        <v>32</v>
      </c>
      <c r="G961" t="s">
        <v>3515</v>
      </c>
      <c r="H961" s="1">
        <v>47225</v>
      </c>
      <c r="I961">
        <v>0.15</v>
      </c>
      <c r="J961">
        <v>0</v>
      </c>
      <c r="K961">
        <v>1</v>
      </c>
      <c r="L961" t="s">
        <v>34</v>
      </c>
      <c r="M961" t="s">
        <v>3099</v>
      </c>
      <c r="N961" t="s">
        <v>36</v>
      </c>
      <c r="O961" t="s">
        <v>459</v>
      </c>
      <c r="P961" t="s">
        <v>38</v>
      </c>
      <c r="Q961" t="s">
        <v>3100</v>
      </c>
      <c r="R961" t="s">
        <v>40</v>
      </c>
      <c r="S961" t="s">
        <v>634</v>
      </c>
      <c r="T961" t="s">
        <v>243</v>
      </c>
      <c r="U961" t="s">
        <v>1188</v>
      </c>
      <c r="V961" t="s">
        <v>3101</v>
      </c>
      <c r="W961">
        <v>1206</v>
      </c>
      <c r="X961" t="s">
        <v>636</v>
      </c>
      <c r="Y961" t="s">
        <v>3102</v>
      </c>
      <c r="Z961" t="s">
        <v>2407</v>
      </c>
      <c r="AA961">
        <v>2</v>
      </c>
      <c r="AB961" t="s">
        <v>41</v>
      </c>
      <c r="AC961" t="str">
        <f t="shared" si="142"/>
        <v>8GE</v>
      </c>
      <c r="AD961" s="3">
        <f t="shared" si="139"/>
        <v>18000</v>
      </c>
      <c r="AE961" s="3" t="str">
        <f t="shared" si="138"/>
        <v>18.0 K</v>
      </c>
      <c r="AF961" t="str">
        <f>SUBSTITUTE(SUBSTITUTE(P961,"±",""),"%"," %")</f>
        <v>5 %</v>
      </c>
      <c r="AG961" t="str">
        <f t="shared" si="143"/>
        <v>67.1 V</v>
      </c>
      <c r="AI961" t="str">
        <f>SUBSTITUTE(LEFT(Q961,FIND("W,",Q961)),"W"," W @ 70 C")</f>
        <v>0.25 W @ 70 C</v>
      </c>
      <c r="AJ961" t="str">
        <f>SUBSTITUTE((SUBSTITUTE(T961,"ppm/°C","")),"/ "," to ")</f>
        <v>±200</v>
      </c>
      <c r="AK961" t="str">
        <f>LEFT(V961,FIND(" ",V961)-1)</f>
        <v>1206</v>
      </c>
      <c r="AL961" t="str">
        <f>SUBSTITUTE(SUBSTITUTE(U961,"°C ~ "," to +"),"°C"," C")</f>
        <v>-55 to +155 C</v>
      </c>
      <c r="AM961" s="2" t="str">
        <f t="shared" si="140"/>
        <v>183</v>
      </c>
      <c r="AN961" t="str">
        <f>IF(AC961="1GN","Grade 1","Grade 0")</f>
        <v>Grade 0</v>
      </c>
      <c r="AO961" s="2" t="str">
        <f t="shared" si="141"/>
        <v>1802</v>
      </c>
      <c r="AQ961" t="s">
        <v>5289</v>
      </c>
      <c r="AR961" t="str">
        <f t="shared" si="144"/>
        <v>ERJ8GEYJ183V</v>
      </c>
    </row>
    <row r="962" spans="1:44" x14ac:dyDescent="0.3">
      <c r="A962" t="s">
        <v>3516</v>
      </c>
      <c r="B962" t="s">
        <v>3095</v>
      </c>
      <c r="C962" t="s">
        <v>3517</v>
      </c>
      <c r="D962" t="s">
        <v>3518</v>
      </c>
      <c r="E962" t="s">
        <v>32</v>
      </c>
      <c r="F962" t="s">
        <v>32</v>
      </c>
      <c r="G962" t="s">
        <v>3519</v>
      </c>
      <c r="H962" s="1">
        <v>38744</v>
      </c>
      <c r="I962">
        <v>0.15</v>
      </c>
      <c r="J962">
        <v>0</v>
      </c>
      <c r="K962">
        <v>1</v>
      </c>
      <c r="L962" t="s">
        <v>34</v>
      </c>
      <c r="M962" t="s">
        <v>3099</v>
      </c>
      <c r="N962" t="s">
        <v>36</v>
      </c>
      <c r="O962" t="s">
        <v>463</v>
      </c>
      <c r="P962" t="s">
        <v>38</v>
      </c>
      <c r="Q962" t="s">
        <v>3100</v>
      </c>
      <c r="R962" t="s">
        <v>40</v>
      </c>
      <c r="S962" t="s">
        <v>634</v>
      </c>
      <c r="T962" t="s">
        <v>243</v>
      </c>
      <c r="U962" t="s">
        <v>1188</v>
      </c>
      <c r="V962" t="s">
        <v>3101</v>
      </c>
      <c r="W962">
        <v>1206</v>
      </c>
      <c r="X962" t="s">
        <v>636</v>
      </c>
      <c r="Y962" t="s">
        <v>3102</v>
      </c>
      <c r="Z962" t="s">
        <v>2407</v>
      </c>
      <c r="AA962">
        <v>2</v>
      </c>
      <c r="AB962" t="s">
        <v>41</v>
      </c>
      <c r="AC962" t="str">
        <f t="shared" si="142"/>
        <v>8GE</v>
      </c>
      <c r="AD962" s="3">
        <f t="shared" si="139"/>
        <v>20000</v>
      </c>
      <c r="AE962" s="3" t="str">
        <f t="shared" si="138"/>
        <v>20.0 K</v>
      </c>
      <c r="AF962" t="str">
        <f>SUBSTITUTE(SUBSTITUTE(P962,"±",""),"%"," %")</f>
        <v>5 %</v>
      </c>
      <c r="AG962" t="str">
        <f t="shared" si="143"/>
        <v>70.7 V</v>
      </c>
      <c r="AI962" t="str">
        <f>SUBSTITUTE(LEFT(Q962,FIND("W,",Q962)),"W"," W @ 70 C")</f>
        <v>0.25 W @ 70 C</v>
      </c>
      <c r="AJ962" t="str">
        <f>SUBSTITUTE((SUBSTITUTE(T962,"ppm/°C","")),"/ "," to ")</f>
        <v>±200</v>
      </c>
      <c r="AK962" t="str">
        <f>LEFT(V962,FIND(" ",V962)-1)</f>
        <v>1206</v>
      </c>
      <c r="AL962" t="str">
        <f>SUBSTITUTE(SUBSTITUTE(U962,"°C ~ "," to +"),"°C"," C")</f>
        <v>-55 to +155 C</v>
      </c>
      <c r="AM962" s="2" t="str">
        <f t="shared" si="140"/>
        <v>203</v>
      </c>
      <c r="AN962" t="str">
        <f>IF(AC962="1GN","Grade 1","Grade 0")</f>
        <v>Grade 0</v>
      </c>
      <c r="AO962" s="2" t="str">
        <f t="shared" si="141"/>
        <v>2002</v>
      </c>
      <c r="AQ962" t="s">
        <v>5289</v>
      </c>
      <c r="AR962" t="str">
        <f t="shared" si="144"/>
        <v>ERJ8GEYJ203V</v>
      </c>
    </row>
    <row r="963" spans="1:44" x14ac:dyDescent="0.3">
      <c r="A963" t="s">
        <v>3520</v>
      </c>
      <c r="B963" t="s">
        <v>3095</v>
      </c>
      <c r="C963" t="s">
        <v>3521</v>
      </c>
      <c r="D963" t="s">
        <v>3522</v>
      </c>
      <c r="E963" t="s">
        <v>32</v>
      </c>
      <c r="F963" t="s">
        <v>32</v>
      </c>
      <c r="G963" t="s">
        <v>3523</v>
      </c>
      <c r="H963" s="1">
        <v>85997</v>
      </c>
      <c r="I963">
        <v>0.15</v>
      </c>
      <c r="J963">
        <v>0</v>
      </c>
      <c r="K963">
        <v>1</v>
      </c>
      <c r="L963" t="s">
        <v>34</v>
      </c>
      <c r="M963" t="s">
        <v>3099</v>
      </c>
      <c r="N963" t="s">
        <v>36</v>
      </c>
      <c r="O963" t="s">
        <v>467</v>
      </c>
      <c r="P963" t="s">
        <v>38</v>
      </c>
      <c r="Q963" t="s">
        <v>3100</v>
      </c>
      <c r="R963" t="s">
        <v>40</v>
      </c>
      <c r="S963" t="s">
        <v>634</v>
      </c>
      <c r="T963" t="s">
        <v>243</v>
      </c>
      <c r="U963" t="s">
        <v>1188</v>
      </c>
      <c r="V963" t="s">
        <v>3101</v>
      </c>
      <c r="W963">
        <v>1206</v>
      </c>
      <c r="X963" t="s">
        <v>636</v>
      </c>
      <c r="Y963" t="s">
        <v>3102</v>
      </c>
      <c r="Z963" t="s">
        <v>2407</v>
      </c>
      <c r="AA963">
        <v>2</v>
      </c>
      <c r="AB963" t="s">
        <v>41</v>
      </c>
      <c r="AC963" t="str">
        <f t="shared" si="142"/>
        <v>8GE</v>
      </c>
      <c r="AD963" s="3">
        <f t="shared" si="139"/>
        <v>22000</v>
      </c>
      <c r="AE963" s="3" t="str">
        <f t="shared" si="138"/>
        <v>22.0 K</v>
      </c>
      <c r="AF963" t="str">
        <f>SUBSTITUTE(SUBSTITUTE(P963,"±",""),"%"," %")</f>
        <v>5 %</v>
      </c>
      <c r="AG963" t="str">
        <f t="shared" si="143"/>
        <v>74.2 V</v>
      </c>
      <c r="AI963" t="str">
        <f>SUBSTITUTE(LEFT(Q963,FIND("W,",Q963)),"W"," W @ 70 C")</f>
        <v>0.25 W @ 70 C</v>
      </c>
      <c r="AJ963" t="str">
        <f>SUBSTITUTE((SUBSTITUTE(T963,"ppm/°C","")),"/ "," to ")</f>
        <v>±200</v>
      </c>
      <c r="AK963" t="str">
        <f>LEFT(V963,FIND(" ",V963)-1)</f>
        <v>1206</v>
      </c>
      <c r="AL963" t="str">
        <f>SUBSTITUTE(SUBSTITUTE(U963,"°C ~ "," to +"),"°C"," C")</f>
        <v>-55 to +155 C</v>
      </c>
      <c r="AM963" s="2" t="str">
        <f t="shared" si="140"/>
        <v>223</v>
      </c>
      <c r="AN963" t="str">
        <f>IF(AC963="1GN","Grade 1","Grade 0")</f>
        <v>Grade 0</v>
      </c>
      <c r="AO963" s="2" t="str">
        <f t="shared" si="141"/>
        <v>2202</v>
      </c>
      <c r="AQ963" t="s">
        <v>5289</v>
      </c>
      <c r="AR963" t="str">
        <f t="shared" si="144"/>
        <v>ERJ8GEYJ223V</v>
      </c>
    </row>
    <row r="964" spans="1:44" x14ac:dyDescent="0.3">
      <c r="A964" t="s">
        <v>3524</v>
      </c>
      <c r="B964" t="s">
        <v>3095</v>
      </c>
      <c r="C964" t="s">
        <v>3525</v>
      </c>
      <c r="D964" t="s">
        <v>3526</v>
      </c>
      <c r="E964" t="s">
        <v>32</v>
      </c>
      <c r="F964" t="s">
        <v>32</v>
      </c>
      <c r="G964" t="s">
        <v>3527</v>
      </c>
      <c r="H964" s="1">
        <v>29258</v>
      </c>
      <c r="I964">
        <v>0.15</v>
      </c>
      <c r="J964">
        <v>0</v>
      </c>
      <c r="K964">
        <v>1</v>
      </c>
      <c r="L964" t="s">
        <v>34</v>
      </c>
      <c r="M964" t="s">
        <v>3099</v>
      </c>
      <c r="N964" t="s">
        <v>36</v>
      </c>
      <c r="O964" t="s">
        <v>471</v>
      </c>
      <c r="P964" t="s">
        <v>38</v>
      </c>
      <c r="Q964" t="s">
        <v>3100</v>
      </c>
      <c r="R964" t="s">
        <v>40</v>
      </c>
      <c r="S964" t="s">
        <v>634</v>
      </c>
      <c r="T964" t="s">
        <v>243</v>
      </c>
      <c r="U964" t="s">
        <v>1188</v>
      </c>
      <c r="V964" t="s">
        <v>3101</v>
      </c>
      <c r="W964">
        <v>1206</v>
      </c>
      <c r="X964" t="s">
        <v>636</v>
      </c>
      <c r="Y964" t="s">
        <v>3102</v>
      </c>
      <c r="Z964" t="s">
        <v>2407</v>
      </c>
      <c r="AA964">
        <v>2</v>
      </c>
      <c r="AB964" t="s">
        <v>41</v>
      </c>
      <c r="AC964" t="str">
        <f t="shared" si="142"/>
        <v>8GE</v>
      </c>
      <c r="AD964" s="3">
        <f t="shared" si="139"/>
        <v>24000</v>
      </c>
      <c r="AE964" s="3" t="str">
        <f t="shared" si="138"/>
        <v>24.0 K</v>
      </c>
      <c r="AF964" t="str">
        <f>SUBSTITUTE(SUBSTITUTE(P964,"±",""),"%"," %")</f>
        <v>5 %</v>
      </c>
      <c r="AG964" t="str">
        <f t="shared" si="143"/>
        <v>77.5 V</v>
      </c>
      <c r="AI964" t="str">
        <f>SUBSTITUTE(LEFT(Q964,FIND("W,",Q964)),"W"," W @ 70 C")</f>
        <v>0.25 W @ 70 C</v>
      </c>
      <c r="AJ964" t="str">
        <f>SUBSTITUTE((SUBSTITUTE(T964,"ppm/°C","")),"/ "," to ")</f>
        <v>±200</v>
      </c>
      <c r="AK964" t="str">
        <f>LEFT(V964,FIND(" ",V964)-1)</f>
        <v>1206</v>
      </c>
      <c r="AL964" t="str">
        <f>SUBSTITUTE(SUBSTITUTE(U964,"°C ~ "," to +"),"°C"," C")</f>
        <v>-55 to +155 C</v>
      </c>
      <c r="AM964" s="2" t="str">
        <f t="shared" si="140"/>
        <v>243</v>
      </c>
      <c r="AN964" t="str">
        <f>IF(AC964="1GN","Grade 1","Grade 0")</f>
        <v>Grade 0</v>
      </c>
      <c r="AO964" s="2" t="str">
        <f t="shared" si="141"/>
        <v>2402</v>
      </c>
      <c r="AQ964" t="s">
        <v>5289</v>
      </c>
      <c r="AR964" t="str">
        <f t="shared" si="144"/>
        <v>ERJ8GEYJ243V</v>
      </c>
    </row>
    <row r="965" spans="1:44" x14ac:dyDescent="0.3">
      <c r="A965" t="s">
        <v>3528</v>
      </c>
      <c r="B965" t="s">
        <v>3095</v>
      </c>
      <c r="C965" t="s">
        <v>3529</v>
      </c>
      <c r="D965" t="s">
        <v>3530</v>
      </c>
      <c r="E965" t="s">
        <v>32</v>
      </c>
      <c r="F965" t="s">
        <v>32</v>
      </c>
      <c r="G965" t="s">
        <v>3531</v>
      </c>
      <c r="H965" s="1">
        <v>85214</v>
      </c>
      <c r="I965">
        <v>0.15</v>
      </c>
      <c r="J965">
        <v>0</v>
      </c>
      <c r="K965">
        <v>1</v>
      </c>
      <c r="L965" t="s">
        <v>34</v>
      </c>
      <c r="M965" t="s">
        <v>3099</v>
      </c>
      <c r="N965" t="s">
        <v>36</v>
      </c>
      <c r="O965" t="s">
        <v>475</v>
      </c>
      <c r="P965" t="s">
        <v>38</v>
      </c>
      <c r="Q965" t="s">
        <v>3100</v>
      </c>
      <c r="R965" t="s">
        <v>40</v>
      </c>
      <c r="S965" t="s">
        <v>634</v>
      </c>
      <c r="T965" t="s">
        <v>243</v>
      </c>
      <c r="U965" t="s">
        <v>1188</v>
      </c>
      <c r="V965" t="s">
        <v>3101</v>
      </c>
      <c r="W965">
        <v>1206</v>
      </c>
      <c r="X965" t="s">
        <v>636</v>
      </c>
      <c r="Y965" t="s">
        <v>3102</v>
      </c>
      <c r="Z965" t="s">
        <v>2407</v>
      </c>
      <c r="AA965">
        <v>2</v>
      </c>
      <c r="AB965" t="s">
        <v>41</v>
      </c>
      <c r="AC965" t="str">
        <f t="shared" si="142"/>
        <v>8GE</v>
      </c>
      <c r="AD965" s="3">
        <f t="shared" si="139"/>
        <v>27000</v>
      </c>
      <c r="AE965" s="3" t="str">
        <f t="shared" si="138"/>
        <v>27.0 K</v>
      </c>
      <c r="AF965" t="str">
        <f>SUBSTITUTE(SUBSTITUTE(P965,"±",""),"%"," %")</f>
        <v>5 %</v>
      </c>
      <c r="AG965" t="str">
        <f t="shared" si="143"/>
        <v>82.2 V</v>
      </c>
      <c r="AI965" t="str">
        <f>SUBSTITUTE(LEFT(Q965,FIND("W,",Q965)),"W"," W @ 70 C")</f>
        <v>0.25 W @ 70 C</v>
      </c>
      <c r="AJ965" t="str">
        <f>SUBSTITUTE((SUBSTITUTE(T965,"ppm/°C","")),"/ "," to ")</f>
        <v>±200</v>
      </c>
      <c r="AK965" t="str">
        <f>LEFT(V965,FIND(" ",V965)-1)</f>
        <v>1206</v>
      </c>
      <c r="AL965" t="str">
        <f>SUBSTITUTE(SUBSTITUTE(U965,"°C ~ "," to +"),"°C"," C")</f>
        <v>-55 to +155 C</v>
      </c>
      <c r="AM965" s="2" t="str">
        <f t="shared" si="140"/>
        <v>273</v>
      </c>
      <c r="AN965" t="str">
        <f>IF(AC965="1GN","Grade 1","Grade 0")</f>
        <v>Grade 0</v>
      </c>
      <c r="AO965" s="2" t="str">
        <f t="shared" si="141"/>
        <v>2702</v>
      </c>
      <c r="AQ965" t="s">
        <v>5289</v>
      </c>
      <c r="AR965" t="str">
        <f t="shared" si="144"/>
        <v>ERJ8GEYJ273V</v>
      </c>
    </row>
    <row r="966" spans="1:44" x14ac:dyDescent="0.3">
      <c r="A966" t="s">
        <v>3532</v>
      </c>
      <c r="B966" t="s">
        <v>3095</v>
      </c>
      <c r="C966" t="s">
        <v>3533</v>
      </c>
      <c r="D966" t="s">
        <v>3534</v>
      </c>
      <c r="E966" t="s">
        <v>32</v>
      </c>
      <c r="F966" t="s">
        <v>32</v>
      </c>
      <c r="G966" t="s">
        <v>3535</v>
      </c>
      <c r="H966" s="1">
        <v>5750</v>
      </c>
      <c r="I966">
        <v>0.15</v>
      </c>
      <c r="J966">
        <v>0</v>
      </c>
      <c r="K966">
        <v>1</v>
      </c>
      <c r="L966" t="s">
        <v>34</v>
      </c>
      <c r="M966" t="s">
        <v>3099</v>
      </c>
      <c r="N966" t="s">
        <v>36</v>
      </c>
      <c r="O966" t="s">
        <v>479</v>
      </c>
      <c r="P966" t="s">
        <v>38</v>
      </c>
      <c r="Q966" t="s">
        <v>3100</v>
      </c>
      <c r="R966" t="s">
        <v>40</v>
      </c>
      <c r="S966" t="s">
        <v>634</v>
      </c>
      <c r="T966" t="s">
        <v>243</v>
      </c>
      <c r="U966" t="s">
        <v>1188</v>
      </c>
      <c r="V966" t="s">
        <v>3101</v>
      </c>
      <c r="W966">
        <v>1206</v>
      </c>
      <c r="X966" t="s">
        <v>636</v>
      </c>
      <c r="Y966" t="s">
        <v>3102</v>
      </c>
      <c r="Z966" t="s">
        <v>2407</v>
      </c>
      <c r="AA966">
        <v>2</v>
      </c>
      <c r="AB966" t="s">
        <v>41</v>
      </c>
      <c r="AC966" t="str">
        <f t="shared" si="142"/>
        <v>8GE</v>
      </c>
      <c r="AD966" s="3">
        <f t="shared" si="139"/>
        <v>30000</v>
      </c>
      <c r="AE966" s="3" t="str">
        <f t="shared" ref="AE966:AE1029" si="145">IF(AD966&gt;9999999,AD966/1000000&amp;" M",IF(AD966&gt;999999,AD966/1000000&amp;" M",IF(AD966&gt;99999,AD966/1000&amp;" K",IF(AD966&gt;9999,TEXT(AD966/1000,"0.0")&amp;" K",IF(AD966&gt;999,TEXT(AD966/1000,"0.00")&amp;" K",IF(AD966&gt;99,AD966/1&amp;" R",IF(AD966&gt;=10,TEXT(AD966,"00.0")&amp;" R",TEXT(AD966,"0.00")&amp;" R")))))))</f>
        <v>30.0 K</v>
      </c>
      <c r="AF966" t="str">
        <f>SUBSTITUTE(SUBSTITUTE(P966,"±",""),"%"," %")</f>
        <v>5 %</v>
      </c>
      <c r="AG966" t="str">
        <f t="shared" si="143"/>
        <v>86.6 V</v>
      </c>
      <c r="AI966" t="str">
        <f>SUBSTITUTE(LEFT(Q966,FIND("W,",Q966)),"W"," W @ 70 C")</f>
        <v>0.25 W @ 70 C</v>
      </c>
      <c r="AJ966" t="str">
        <f>SUBSTITUTE((SUBSTITUTE(T966,"ppm/°C","")),"/ "," to ")</f>
        <v>±200</v>
      </c>
      <c r="AK966" t="str">
        <f>LEFT(V966,FIND(" ",V966)-1)</f>
        <v>1206</v>
      </c>
      <c r="AL966" t="str">
        <f>SUBSTITUTE(SUBSTITUTE(U966,"°C ~ "," to +"),"°C"," C")</f>
        <v>-55 to +155 C</v>
      </c>
      <c r="AM966" s="2" t="str">
        <f t="shared" si="140"/>
        <v>303</v>
      </c>
      <c r="AN966" t="str">
        <f>IF(AC966="1GN","Grade 1","Grade 0")</f>
        <v>Grade 0</v>
      </c>
      <c r="AO966" s="2" t="str">
        <f t="shared" si="141"/>
        <v>3002</v>
      </c>
      <c r="AQ966" t="s">
        <v>5289</v>
      </c>
      <c r="AR966" t="str">
        <f t="shared" si="144"/>
        <v>ERJ8GEYJ303V</v>
      </c>
    </row>
    <row r="967" spans="1:44" x14ac:dyDescent="0.3">
      <c r="A967" t="s">
        <v>3536</v>
      </c>
      <c r="B967" t="s">
        <v>3095</v>
      </c>
      <c r="C967" t="s">
        <v>3537</v>
      </c>
      <c r="D967" t="s">
        <v>3538</v>
      </c>
      <c r="E967" t="s">
        <v>32</v>
      </c>
      <c r="F967" t="s">
        <v>32</v>
      </c>
      <c r="G967" t="s">
        <v>3539</v>
      </c>
      <c r="H967" s="1">
        <v>93604</v>
      </c>
      <c r="I967">
        <v>0.15</v>
      </c>
      <c r="J967">
        <v>0</v>
      </c>
      <c r="K967">
        <v>1</v>
      </c>
      <c r="L967" t="s">
        <v>34</v>
      </c>
      <c r="M967" t="s">
        <v>3099</v>
      </c>
      <c r="N967" t="s">
        <v>36</v>
      </c>
      <c r="O967" t="s">
        <v>483</v>
      </c>
      <c r="P967" t="s">
        <v>38</v>
      </c>
      <c r="Q967" t="s">
        <v>3100</v>
      </c>
      <c r="R967" t="s">
        <v>40</v>
      </c>
      <c r="S967" t="s">
        <v>634</v>
      </c>
      <c r="T967" t="s">
        <v>243</v>
      </c>
      <c r="U967" t="s">
        <v>1188</v>
      </c>
      <c r="V967" t="s">
        <v>3101</v>
      </c>
      <c r="W967">
        <v>1206</v>
      </c>
      <c r="X967" t="s">
        <v>636</v>
      </c>
      <c r="Y967" t="s">
        <v>3102</v>
      </c>
      <c r="Z967" t="s">
        <v>2407</v>
      </c>
      <c r="AA967">
        <v>2</v>
      </c>
      <c r="AB967" t="s">
        <v>41</v>
      </c>
      <c r="AC967" t="str">
        <f t="shared" si="142"/>
        <v>8GE</v>
      </c>
      <c r="AD967" s="3">
        <f t="shared" si="139"/>
        <v>33000</v>
      </c>
      <c r="AE967" s="3" t="str">
        <f t="shared" si="145"/>
        <v>33.0 K</v>
      </c>
      <c r="AF967" t="str">
        <f>SUBSTITUTE(SUBSTITUTE(P967,"±",""),"%"," %")</f>
        <v>5 %</v>
      </c>
      <c r="AG967" t="str">
        <f t="shared" si="143"/>
        <v>90.8 V</v>
      </c>
      <c r="AI967" t="str">
        <f>SUBSTITUTE(LEFT(Q967,FIND("W,",Q967)),"W"," W @ 70 C")</f>
        <v>0.25 W @ 70 C</v>
      </c>
      <c r="AJ967" t="str">
        <f>SUBSTITUTE((SUBSTITUTE(T967,"ppm/°C","")),"/ "," to ")</f>
        <v>±200</v>
      </c>
      <c r="AK967" t="str">
        <f>LEFT(V967,FIND(" ",V967)-1)</f>
        <v>1206</v>
      </c>
      <c r="AL967" t="str">
        <f>SUBSTITUTE(SUBSTITUTE(U967,"°C ~ "," to +"),"°C"," C")</f>
        <v>-55 to +155 C</v>
      </c>
      <c r="AM967" s="2" t="str">
        <f t="shared" si="140"/>
        <v>333</v>
      </c>
      <c r="AN967" t="str">
        <f>IF(AC967="1GN","Grade 1","Grade 0")</f>
        <v>Grade 0</v>
      </c>
      <c r="AO967" s="2" t="str">
        <f t="shared" si="141"/>
        <v>3302</v>
      </c>
      <c r="AQ967" t="s">
        <v>5289</v>
      </c>
      <c r="AR967" t="str">
        <f t="shared" si="144"/>
        <v>ERJ8GEYJ333V</v>
      </c>
    </row>
    <row r="968" spans="1:44" x14ac:dyDescent="0.3">
      <c r="A968" t="s">
        <v>3540</v>
      </c>
      <c r="B968" t="s">
        <v>3095</v>
      </c>
      <c r="C968" t="s">
        <v>3541</v>
      </c>
      <c r="D968" t="s">
        <v>3542</v>
      </c>
      <c r="E968" t="s">
        <v>32</v>
      </c>
      <c r="F968" t="s">
        <v>32</v>
      </c>
      <c r="G968" t="s">
        <v>3543</v>
      </c>
      <c r="H968" s="1">
        <v>23123</v>
      </c>
      <c r="I968">
        <v>0.15</v>
      </c>
      <c r="J968">
        <v>0</v>
      </c>
      <c r="K968">
        <v>1</v>
      </c>
      <c r="L968" t="s">
        <v>34</v>
      </c>
      <c r="M968" t="s">
        <v>3099</v>
      </c>
      <c r="N968" t="s">
        <v>36</v>
      </c>
      <c r="O968" t="s">
        <v>487</v>
      </c>
      <c r="P968" t="s">
        <v>38</v>
      </c>
      <c r="Q968" t="s">
        <v>3100</v>
      </c>
      <c r="R968" t="s">
        <v>40</v>
      </c>
      <c r="S968" t="s">
        <v>634</v>
      </c>
      <c r="T968" t="s">
        <v>243</v>
      </c>
      <c r="U968" t="s">
        <v>1188</v>
      </c>
      <c r="V968" t="s">
        <v>3101</v>
      </c>
      <c r="W968">
        <v>1206</v>
      </c>
      <c r="X968" t="s">
        <v>636</v>
      </c>
      <c r="Y968" t="s">
        <v>3102</v>
      </c>
      <c r="Z968" t="s">
        <v>2407</v>
      </c>
      <c r="AA968">
        <v>2</v>
      </c>
      <c r="AB968" t="s">
        <v>41</v>
      </c>
      <c r="AC968" t="str">
        <f t="shared" si="142"/>
        <v>8GE</v>
      </c>
      <c r="AD968" s="3">
        <f t="shared" ref="AD968:AD1031" si="146">IF(IFERROR(FIND("MOhms",O968),0)&gt;0,LEFT(O968,FIND("MOhms",O968)-1)*1000000,IF(IFERROR(FIND("kOhms",O968),0)&gt;0,LEFT(O968,FIND("kOhms",O968)-1)*1000,IF(IFERROR(FIND("Ohms",O968),0)&gt;0,LEFT(O968,FIND("Ohms",O968)-1)*1,"NOT FOUND")))</f>
        <v>36000</v>
      </c>
      <c r="AE968" s="3" t="str">
        <f t="shared" si="145"/>
        <v>36.0 K</v>
      </c>
      <c r="AF968" t="str">
        <f>SUBSTITUTE(SUBSTITUTE(P968,"±",""),"%"," %")</f>
        <v>5 %</v>
      </c>
      <c r="AG968" t="str">
        <f t="shared" si="143"/>
        <v>94.9 V</v>
      </c>
      <c r="AI968" t="str">
        <f>SUBSTITUTE(LEFT(Q968,FIND("W,",Q968)),"W"," W @ 70 C")</f>
        <v>0.25 W @ 70 C</v>
      </c>
      <c r="AJ968" t="str">
        <f>SUBSTITUTE((SUBSTITUTE(T968,"ppm/°C","")),"/ "," to ")</f>
        <v>±200</v>
      </c>
      <c r="AK968" t="str">
        <f>LEFT(V968,FIND(" ",V968)-1)</f>
        <v>1206</v>
      </c>
      <c r="AL968" t="str">
        <f>SUBSTITUTE(SUBSTITUTE(U968,"°C ~ "," to +"),"°C"," C")</f>
        <v>-55 to +155 C</v>
      </c>
      <c r="AM968" s="2" t="str">
        <f t="shared" ref="AM968:AM1031" si="147">IF(AD968&gt;9999999,AD968/1000000&amp;"6",IF(AD968&gt;999999,AD968/100000&amp;"5",IF(AD968&gt;99999,AD968/10000&amp;"4",IF(AD968&gt;9999,AD968/1000&amp;"3",IF(AD968&gt;999,AD968/100&amp;"2",IF(AD968&gt;99,AD968/10&amp;"1",IF(AD968&gt;=10,AD968/1&amp;"0",LEFT(SUBSTITUTE(TEXT(AD968,"0.000"),".","R"),3))))))))</f>
        <v>363</v>
      </c>
      <c r="AN968" t="str">
        <f>IF(AC968="1GN","Grade 1","Grade 0")</f>
        <v>Grade 0</v>
      </c>
      <c r="AO968" s="2" t="str">
        <f t="shared" ref="AO968:AO1031" si="148">IF(AD968&gt;9999999,AD968/100000&amp;"5",IF(AD968&gt;999999,AD968/10000&amp;"4",IF(AD968&gt;99999,AD968/1000&amp;"3",IF(AD968&gt;9999,AD968/100&amp;"2",IF(AD968&gt;999,AD968/10&amp;"1",IF(AD968&gt;99,AD968/1&amp;"R",IF(AD968&gt;=10,AD968/1&amp;"R0",LEFT(SUBSTITUTE(TEXT(AD968,"0.000"),".","R"),4))))))))</f>
        <v>3602</v>
      </c>
      <c r="AQ968" t="s">
        <v>5289</v>
      </c>
      <c r="AR968" t="str">
        <f t="shared" si="144"/>
        <v>ERJ8GEYJ363V</v>
      </c>
    </row>
    <row r="969" spans="1:44" x14ac:dyDescent="0.3">
      <c r="A969" t="s">
        <v>3544</v>
      </c>
      <c r="B969" t="s">
        <v>3095</v>
      </c>
      <c r="C969" t="s">
        <v>3545</v>
      </c>
      <c r="D969" t="s">
        <v>3546</v>
      </c>
      <c r="E969" t="s">
        <v>32</v>
      </c>
      <c r="F969" t="s">
        <v>32</v>
      </c>
      <c r="G969" t="s">
        <v>3547</v>
      </c>
      <c r="H969" s="1">
        <v>118409</v>
      </c>
      <c r="I969">
        <v>0.15</v>
      </c>
      <c r="J969">
        <v>0</v>
      </c>
      <c r="K969">
        <v>1</v>
      </c>
      <c r="L969" t="s">
        <v>34</v>
      </c>
      <c r="M969" t="s">
        <v>3099</v>
      </c>
      <c r="N969" t="s">
        <v>36</v>
      </c>
      <c r="O969" t="s">
        <v>491</v>
      </c>
      <c r="P969" t="s">
        <v>38</v>
      </c>
      <c r="Q969" t="s">
        <v>3100</v>
      </c>
      <c r="R969" t="s">
        <v>40</v>
      </c>
      <c r="S969" t="s">
        <v>634</v>
      </c>
      <c r="T969" t="s">
        <v>243</v>
      </c>
      <c r="U969" t="s">
        <v>1188</v>
      </c>
      <c r="V969" t="s">
        <v>3101</v>
      </c>
      <c r="W969">
        <v>1206</v>
      </c>
      <c r="X969" t="s">
        <v>636</v>
      </c>
      <c r="Y969" t="s">
        <v>3102</v>
      </c>
      <c r="Z969" t="s">
        <v>2407</v>
      </c>
      <c r="AA969">
        <v>2</v>
      </c>
      <c r="AB969" t="s">
        <v>41</v>
      </c>
      <c r="AC969" t="str">
        <f t="shared" si="142"/>
        <v>8GE</v>
      </c>
      <c r="AD969" s="3">
        <f t="shared" si="146"/>
        <v>39000</v>
      </c>
      <c r="AE969" s="3" t="str">
        <f t="shared" si="145"/>
        <v>39.0 K</v>
      </c>
      <c r="AF969" t="str">
        <f>SUBSTITUTE(SUBSTITUTE(P969,"±",""),"%"," %")</f>
        <v>5 %</v>
      </c>
      <c r="AG969" t="str">
        <f t="shared" si="143"/>
        <v>98.7 V</v>
      </c>
      <c r="AI969" t="str">
        <f>SUBSTITUTE(LEFT(Q969,FIND("W,",Q969)),"W"," W @ 70 C")</f>
        <v>0.25 W @ 70 C</v>
      </c>
      <c r="AJ969" t="str">
        <f>SUBSTITUTE((SUBSTITUTE(T969,"ppm/°C","")),"/ "," to ")</f>
        <v>±200</v>
      </c>
      <c r="AK969" t="str">
        <f>LEFT(V969,FIND(" ",V969)-1)</f>
        <v>1206</v>
      </c>
      <c r="AL969" t="str">
        <f>SUBSTITUTE(SUBSTITUTE(U969,"°C ~ "," to +"),"°C"," C")</f>
        <v>-55 to +155 C</v>
      </c>
      <c r="AM969" s="2" t="str">
        <f t="shared" si="147"/>
        <v>393</v>
      </c>
      <c r="AN969" t="str">
        <f>IF(AC969="1GN","Grade 1","Grade 0")</f>
        <v>Grade 0</v>
      </c>
      <c r="AO969" s="2" t="str">
        <f t="shared" si="148"/>
        <v>3902</v>
      </c>
      <c r="AQ969" t="s">
        <v>5289</v>
      </c>
      <c r="AR969" t="str">
        <f t="shared" si="144"/>
        <v>ERJ8GEYJ393V</v>
      </c>
    </row>
    <row r="970" spans="1:44" x14ac:dyDescent="0.3">
      <c r="A970" t="s">
        <v>3548</v>
      </c>
      <c r="B970" t="s">
        <v>3095</v>
      </c>
      <c r="C970" t="s">
        <v>3549</v>
      </c>
      <c r="D970" t="s">
        <v>3550</v>
      </c>
      <c r="E970" t="s">
        <v>32</v>
      </c>
      <c r="F970" t="s">
        <v>32</v>
      </c>
      <c r="G970" t="s">
        <v>3551</v>
      </c>
      <c r="H970" s="1">
        <v>57902</v>
      </c>
      <c r="I970">
        <v>0.15</v>
      </c>
      <c r="J970">
        <v>0</v>
      </c>
      <c r="K970">
        <v>1</v>
      </c>
      <c r="L970" t="s">
        <v>34</v>
      </c>
      <c r="M970" t="s">
        <v>3099</v>
      </c>
      <c r="N970" t="s">
        <v>36</v>
      </c>
      <c r="O970" t="s">
        <v>495</v>
      </c>
      <c r="P970" t="s">
        <v>38</v>
      </c>
      <c r="Q970" t="s">
        <v>3100</v>
      </c>
      <c r="R970" t="s">
        <v>40</v>
      </c>
      <c r="S970" t="s">
        <v>634</v>
      </c>
      <c r="T970" t="s">
        <v>243</v>
      </c>
      <c r="U970" t="s">
        <v>1188</v>
      </c>
      <c r="V970" t="s">
        <v>3101</v>
      </c>
      <c r="W970">
        <v>1206</v>
      </c>
      <c r="X970" t="s">
        <v>636</v>
      </c>
      <c r="Y970" t="s">
        <v>3102</v>
      </c>
      <c r="Z970" t="s">
        <v>2407</v>
      </c>
      <c r="AA970">
        <v>2</v>
      </c>
      <c r="AB970" t="s">
        <v>41</v>
      </c>
      <c r="AC970" t="str">
        <f t="shared" si="142"/>
        <v>8GE</v>
      </c>
      <c r="AD970" s="3">
        <f t="shared" si="146"/>
        <v>43000</v>
      </c>
      <c r="AE970" s="3" t="str">
        <f t="shared" si="145"/>
        <v>43.0 K</v>
      </c>
      <c r="AF970" t="str">
        <f>SUBSTITUTE(SUBSTITUTE(P970,"±",""),"%"," %")</f>
        <v>5 %</v>
      </c>
      <c r="AG970" t="str">
        <f t="shared" si="143"/>
        <v>103.7 V</v>
      </c>
      <c r="AI970" t="str">
        <f>SUBSTITUTE(LEFT(Q970,FIND("W,",Q970)),"W"," W @ 70 C")</f>
        <v>0.25 W @ 70 C</v>
      </c>
      <c r="AJ970" t="str">
        <f>SUBSTITUTE((SUBSTITUTE(T970,"ppm/°C","")),"/ "," to ")</f>
        <v>±200</v>
      </c>
      <c r="AK970" t="str">
        <f>LEFT(V970,FIND(" ",V970)-1)</f>
        <v>1206</v>
      </c>
      <c r="AL970" t="str">
        <f>SUBSTITUTE(SUBSTITUTE(U970,"°C ~ "," to +"),"°C"," C")</f>
        <v>-55 to +155 C</v>
      </c>
      <c r="AM970" s="2" t="str">
        <f t="shared" si="147"/>
        <v>433</v>
      </c>
      <c r="AN970" t="str">
        <f>IF(AC970="1GN","Grade 1","Grade 0")</f>
        <v>Grade 0</v>
      </c>
      <c r="AO970" s="2" t="str">
        <f t="shared" si="148"/>
        <v>4302</v>
      </c>
      <c r="AQ970" t="s">
        <v>5289</v>
      </c>
      <c r="AR970" t="str">
        <f t="shared" si="144"/>
        <v>ERJ8GEYJ433V</v>
      </c>
    </row>
    <row r="971" spans="1:44" x14ac:dyDescent="0.3">
      <c r="A971" t="s">
        <v>3552</v>
      </c>
      <c r="B971" t="s">
        <v>3095</v>
      </c>
      <c r="C971" t="s">
        <v>3553</v>
      </c>
      <c r="D971" t="s">
        <v>3554</v>
      </c>
      <c r="E971" t="s">
        <v>32</v>
      </c>
      <c r="F971" t="s">
        <v>32</v>
      </c>
      <c r="G971" t="s">
        <v>3555</v>
      </c>
      <c r="H971" s="1">
        <v>50599</v>
      </c>
      <c r="I971">
        <v>0.15</v>
      </c>
      <c r="J971">
        <v>0</v>
      </c>
      <c r="K971">
        <v>1</v>
      </c>
      <c r="L971" t="s">
        <v>34</v>
      </c>
      <c r="M971" t="s">
        <v>3099</v>
      </c>
      <c r="N971" t="s">
        <v>36</v>
      </c>
      <c r="O971" t="s">
        <v>499</v>
      </c>
      <c r="P971" t="s">
        <v>38</v>
      </c>
      <c r="Q971" t="s">
        <v>3100</v>
      </c>
      <c r="R971" t="s">
        <v>40</v>
      </c>
      <c r="S971" t="s">
        <v>634</v>
      </c>
      <c r="T971" t="s">
        <v>243</v>
      </c>
      <c r="U971" t="s">
        <v>1188</v>
      </c>
      <c r="V971" t="s">
        <v>3101</v>
      </c>
      <c r="W971">
        <v>1206</v>
      </c>
      <c r="X971" t="s">
        <v>636</v>
      </c>
      <c r="Y971" t="s">
        <v>3102</v>
      </c>
      <c r="Z971" t="s">
        <v>2407</v>
      </c>
      <c r="AA971">
        <v>2</v>
      </c>
      <c r="AB971" t="s">
        <v>41</v>
      </c>
      <c r="AC971" t="str">
        <f t="shared" si="142"/>
        <v>8GE</v>
      </c>
      <c r="AD971" s="3">
        <f t="shared" si="146"/>
        <v>47000</v>
      </c>
      <c r="AE971" s="3" t="str">
        <f t="shared" si="145"/>
        <v>47.0 K</v>
      </c>
      <c r="AF971" t="str">
        <f>SUBSTITUTE(SUBSTITUTE(P971,"±",""),"%"," %")</f>
        <v>5 %</v>
      </c>
      <c r="AG971" t="str">
        <f t="shared" si="143"/>
        <v>108.4 V</v>
      </c>
      <c r="AI971" t="str">
        <f>SUBSTITUTE(LEFT(Q971,FIND("W,",Q971)),"W"," W @ 70 C")</f>
        <v>0.25 W @ 70 C</v>
      </c>
      <c r="AJ971" t="str">
        <f>SUBSTITUTE((SUBSTITUTE(T971,"ppm/°C","")),"/ "," to ")</f>
        <v>±200</v>
      </c>
      <c r="AK971" t="str">
        <f>LEFT(V971,FIND(" ",V971)-1)</f>
        <v>1206</v>
      </c>
      <c r="AL971" t="str">
        <f>SUBSTITUTE(SUBSTITUTE(U971,"°C ~ "," to +"),"°C"," C")</f>
        <v>-55 to +155 C</v>
      </c>
      <c r="AM971" s="2" t="str">
        <f t="shared" si="147"/>
        <v>473</v>
      </c>
      <c r="AN971" t="str">
        <f>IF(AC971="1GN","Grade 1","Grade 0")</f>
        <v>Grade 0</v>
      </c>
      <c r="AO971" s="2" t="str">
        <f t="shared" si="148"/>
        <v>4702</v>
      </c>
      <c r="AQ971" t="s">
        <v>5289</v>
      </c>
      <c r="AR971" t="str">
        <f t="shared" si="144"/>
        <v>ERJ8GEYJ473V</v>
      </c>
    </row>
    <row r="972" spans="1:44" x14ac:dyDescent="0.3">
      <c r="A972" t="s">
        <v>3556</v>
      </c>
      <c r="B972" t="s">
        <v>3095</v>
      </c>
      <c r="C972" t="s">
        <v>3557</v>
      </c>
      <c r="D972" t="s">
        <v>3558</v>
      </c>
      <c r="E972" t="s">
        <v>32</v>
      </c>
      <c r="F972" t="s">
        <v>32</v>
      </c>
      <c r="G972" t="s">
        <v>3559</v>
      </c>
      <c r="H972" s="1">
        <v>12223</v>
      </c>
      <c r="I972">
        <v>0.15</v>
      </c>
      <c r="J972">
        <v>0</v>
      </c>
      <c r="K972">
        <v>1</v>
      </c>
      <c r="L972" t="s">
        <v>34</v>
      </c>
      <c r="M972" t="s">
        <v>3099</v>
      </c>
      <c r="N972" t="s">
        <v>36</v>
      </c>
      <c r="O972" t="s">
        <v>503</v>
      </c>
      <c r="P972" t="s">
        <v>38</v>
      </c>
      <c r="Q972" t="s">
        <v>3100</v>
      </c>
      <c r="R972" t="s">
        <v>40</v>
      </c>
      <c r="S972" t="s">
        <v>634</v>
      </c>
      <c r="T972" t="s">
        <v>243</v>
      </c>
      <c r="U972" t="s">
        <v>1188</v>
      </c>
      <c r="V972" t="s">
        <v>3101</v>
      </c>
      <c r="W972">
        <v>1206</v>
      </c>
      <c r="X972" t="s">
        <v>636</v>
      </c>
      <c r="Y972" t="s">
        <v>3102</v>
      </c>
      <c r="Z972" t="s">
        <v>2407</v>
      </c>
      <c r="AA972">
        <v>2</v>
      </c>
      <c r="AB972" t="s">
        <v>41</v>
      </c>
      <c r="AC972" t="str">
        <f t="shared" si="142"/>
        <v>8GE</v>
      </c>
      <c r="AD972" s="3">
        <f t="shared" si="146"/>
        <v>51000</v>
      </c>
      <c r="AE972" s="3" t="str">
        <f t="shared" si="145"/>
        <v>51.0 K</v>
      </c>
      <c r="AF972" t="str">
        <f>SUBSTITUTE(SUBSTITUTE(P972,"±",""),"%"," %")</f>
        <v>5 %</v>
      </c>
      <c r="AG972" t="str">
        <f t="shared" si="143"/>
        <v>112.9 V</v>
      </c>
      <c r="AI972" t="str">
        <f>SUBSTITUTE(LEFT(Q972,FIND("W,",Q972)),"W"," W @ 70 C")</f>
        <v>0.25 W @ 70 C</v>
      </c>
      <c r="AJ972" t="str">
        <f>SUBSTITUTE((SUBSTITUTE(T972,"ppm/°C","")),"/ "," to ")</f>
        <v>±200</v>
      </c>
      <c r="AK972" t="str">
        <f>LEFT(V972,FIND(" ",V972)-1)</f>
        <v>1206</v>
      </c>
      <c r="AL972" t="str">
        <f>SUBSTITUTE(SUBSTITUTE(U972,"°C ~ "," to +"),"°C"," C")</f>
        <v>-55 to +155 C</v>
      </c>
      <c r="AM972" s="2" t="str">
        <f t="shared" si="147"/>
        <v>513</v>
      </c>
      <c r="AN972" t="str">
        <f>IF(AC972="1GN","Grade 1","Grade 0")</f>
        <v>Grade 0</v>
      </c>
      <c r="AO972" s="2" t="str">
        <f t="shared" si="148"/>
        <v>5102</v>
      </c>
      <c r="AQ972" t="s">
        <v>5289</v>
      </c>
      <c r="AR972" t="str">
        <f t="shared" si="144"/>
        <v>ERJ8GEYJ513V</v>
      </c>
    </row>
    <row r="973" spans="1:44" x14ac:dyDescent="0.3">
      <c r="A973" t="s">
        <v>3560</v>
      </c>
      <c r="B973" t="s">
        <v>3095</v>
      </c>
      <c r="C973" t="s">
        <v>3561</v>
      </c>
      <c r="D973" t="s">
        <v>3562</v>
      </c>
      <c r="E973" t="s">
        <v>32</v>
      </c>
      <c r="F973" t="s">
        <v>32</v>
      </c>
      <c r="G973" t="s">
        <v>3563</v>
      </c>
      <c r="H973" s="1">
        <v>15840</v>
      </c>
      <c r="I973">
        <v>0.15</v>
      </c>
      <c r="J973">
        <v>0</v>
      </c>
      <c r="K973">
        <v>1</v>
      </c>
      <c r="L973" t="s">
        <v>34</v>
      </c>
      <c r="M973" t="s">
        <v>3099</v>
      </c>
      <c r="N973" t="s">
        <v>36</v>
      </c>
      <c r="O973" t="s">
        <v>507</v>
      </c>
      <c r="P973" t="s">
        <v>38</v>
      </c>
      <c r="Q973" t="s">
        <v>3100</v>
      </c>
      <c r="R973" t="s">
        <v>40</v>
      </c>
      <c r="S973" t="s">
        <v>634</v>
      </c>
      <c r="T973" t="s">
        <v>243</v>
      </c>
      <c r="U973" t="s">
        <v>1188</v>
      </c>
      <c r="V973" t="s">
        <v>3101</v>
      </c>
      <c r="W973">
        <v>1206</v>
      </c>
      <c r="X973" t="s">
        <v>636</v>
      </c>
      <c r="Y973" t="s">
        <v>3102</v>
      </c>
      <c r="Z973" t="s">
        <v>2407</v>
      </c>
      <c r="AA973">
        <v>2</v>
      </c>
      <c r="AB973" t="s">
        <v>41</v>
      </c>
      <c r="AC973" t="str">
        <f t="shared" ref="AC973:AC1044" si="149">MID(D973,5,3)</f>
        <v>8GE</v>
      </c>
      <c r="AD973" s="3">
        <f t="shared" si="146"/>
        <v>56000</v>
      </c>
      <c r="AE973" s="3" t="str">
        <f t="shared" si="145"/>
        <v>56.0 K</v>
      </c>
      <c r="AF973" t="str">
        <f>SUBSTITUTE(SUBSTITUTE(P973,"±",""),"%"," %")</f>
        <v>5 %</v>
      </c>
      <c r="AG973" t="str">
        <f t="shared" si="143"/>
        <v>118.3 V</v>
      </c>
      <c r="AI973" t="str">
        <f>SUBSTITUTE(LEFT(Q973,FIND("W,",Q973)),"W"," W @ 70 C")</f>
        <v>0.25 W @ 70 C</v>
      </c>
      <c r="AJ973" t="str">
        <f>SUBSTITUTE((SUBSTITUTE(T973,"ppm/°C","")),"/ "," to ")</f>
        <v>±200</v>
      </c>
      <c r="AK973" t="str">
        <f>LEFT(V973,FIND(" ",V973)-1)</f>
        <v>1206</v>
      </c>
      <c r="AL973" t="str">
        <f>SUBSTITUTE(SUBSTITUTE(U973,"°C ~ "," to +"),"°C"," C")</f>
        <v>-55 to +155 C</v>
      </c>
      <c r="AM973" s="2" t="str">
        <f t="shared" si="147"/>
        <v>563</v>
      </c>
      <c r="AN973" t="str">
        <f>IF(AC973="1GN","Grade 1","Grade 0")</f>
        <v>Grade 0</v>
      </c>
      <c r="AO973" s="2" t="str">
        <f t="shared" si="148"/>
        <v>5602</v>
      </c>
      <c r="AQ973" t="s">
        <v>5289</v>
      </c>
      <c r="AR973" t="str">
        <f t="shared" si="144"/>
        <v>ERJ8GEYJ563V</v>
      </c>
    </row>
    <row r="974" spans="1:44" x14ac:dyDescent="0.3">
      <c r="A974" t="s">
        <v>3564</v>
      </c>
      <c r="B974" t="s">
        <v>3095</v>
      </c>
      <c r="C974" t="s">
        <v>3565</v>
      </c>
      <c r="D974" t="s">
        <v>3566</v>
      </c>
      <c r="E974" t="s">
        <v>32</v>
      </c>
      <c r="F974" t="s">
        <v>32</v>
      </c>
      <c r="G974" t="s">
        <v>3567</v>
      </c>
      <c r="H974" s="1">
        <v>12940</v>
      </c>
      <c r="I974">
        <v>0.15</v>
      </c>
      <c r="J974">
        <v>0</v>
      </c>
      <c r="K974">
        <v>1</v>
      </c>
      <c r="L974" t="s">
        <v>34</v>
      </c>
      <c r="M974" t="s">
        <v>3099</v>
      </c>
      <c r="N974" t="s">
        <v>36</v>
      </c>
      <c r="O974" t="s">
        <v>511</v>
      </c>
      <c r="P974" t="s">
        <v>38</v>
      </c>
      <c r="Q974" t="s">
        <v>3100</v>
      </c>
      <c r="R974" t="s">
        <v>40</v>
      </c>
      <c r="S974" t="s">
        <v>634</v>
      </c>
      <c r="T974" t="s">
        <v>243</v>
      </c>
      <c r="U974" t="s">
        <v>1188</v>
      </c>
      <c r="V974" t="s">
        <v>3101</v>
      </c>
      <c r="W974">
        <v>1206</v>
      </c>
      <c r="X974" t="s">
        <v>636</v>
      </c>
      <c r="Y974" t="s">
        <v>3102</v>
      </c>
      <c r="Z974" t="s">
        <v>2407</v>
      </c>
      <c r="AA974">
        <v>2</v>
      </c>
      <c r="AB974" t="s">
        <v>41</v>
      </c>
      <c r="AC974" t="str">
        <f t="shared" si="149"/>
        <v>8GE</v>
      </c>
      <c r="AD974" s="3">
        <f t="shared" si="146"/>
        <v>62000</v>
      </c>
      <c r="AE974" s="3" t="str">
        <f t="shared" si="145"/>
        <v>62.0 K</v>
      </c>
      <c r="AF974" t="str">
        <f>SUBSTITUTE(SUBSTITUTE(P974,"±",""),"%"," %")</f>
        <v>5 %</v>
      </c>
      <c r="AG974" t="str">
        <f t="shared" si="143"/>
        <v>124.5 V</v>
      </c>
      <c r="AI974" t="str">
        <f>SUBSTITUTE(LEFT(Q974,FIND("W,",Q974)),"W"," W @ 70 C")</f>
        <v>0.25 W @ 70 C</v>
      </c>
      <c r="AJ974" t="str">
        <f>SUBSTITUTE((SUBSTITUTE(T974,"ppm/°C","")),"/ "," to ")</f>
        <v>±200</v>
      </c>
      <c r="AK974" t="str">
        <f>LEFT(V974,FIND(" ",V974)-1)</f>
        <v>1206</v>
      </c>
      <c r="AL974" t="str">
        <f>SUBSTITUTE(SUBSTITUTE(U974,"°C ~ "," to +"),"°C"," C")</f>
        <v>-55 to +155 C</v>
      </c>
      <c r="AM974" s="2" t="str">
        <f t="shared" si="147"/>
        <v>623</v>
      </c>
      <c r="AN974" t="str">
        <f>IF(AC974="1GN","Grade 1","Grade 0")</f>
        <v>Grade 0</v>
      </c>
      <c r="AO974" s="2" t="str">
        <f t="shared" si="148"/>
        <v>6202</v>
      </c>
      <c r="AQ974" t="s">
        <v>5289</v>
      </c>
      <c r="AR974" t="str">
        <f t="shared" si="144"/>
        <v>ERJ8GEYJ623V</v>
      </c>
    </row>
    <row r="975" spans="1:44" x14ac:dyDescent="0.3">
      <c r="A975" t="s">
        <v>3568</v>
      </c>
      <c r="B975" t="s">
        <v>3095</v>
      </c>
      <c r="C975" t="s">
        <v>3569</v>
      </c>
      <c r="D975" t="s">
        <v>3570</v>
      </c>
      <c r="E975" t="s">
        <v>32</v>
      </c>
      <c r="F975" t="s">
        <v>32</v>
      </c>
      <c r="G975" t="s">
        <v>3571</v>
      </c>
      <c r="H975">
        <v>0</v>
      </c>
      <c r="I975">
        <v>0.15</v>
      </c>
      <c r="J975">
        <v>0</v>
      </c>
      <c r="K975">
        <v>1</v>
      </c>
      <c r="L975" t="s">
        <v>34</v>
      </c>
      <c r="M975" t="s">
        <v>3099</v>
      </c>
      <c r="N975" t="s">
        <v>36</v>
      </c>
      <c r="O975" t="s">
        <v>515</v>
      </c>
      <c r="P975" t="s">
        <v>38</v>
      </c>
      <c r="Q975" t="s">
        <v>3100</v>
      </c>
      <c r="R975" t="s">
        <v>40</v>
      </c>
      <c r="S975" t="s">
        <v>634</v>
      </c>
      <c r="T975" t="s">
        <v>243</v>
      </c>
      <c r="U975" t="s">
        <v>1188</v>
      </c>
      <c r="V975" t="s">
        <v>3101</v>
      </c>
      <c r="W975">
        <v>1206</v>
      </c>
      <c r="X975" t="s">
        <v>636</v>
      </c>
      <c r="Y975" t="s">
        <v>3102</v>
      </c>
      <c r="Z975" t="s">
        <v>2407</v>
      </c>
      <c r="AA975">
        <v>2</v>
      </c>
      <c r="AB975" t="s">
        <v>41</v>
      </c>
      <c r="AC975" t="str">
        <f t="shared" si="149"/>
        <v>8GE</v>
      </c>
      <c r="AD975" s="3">
        <f t="shared" si="146"/>
        <v>68000</v>
      </c>
      <c r="AE975" s="3" t="str">
        <f t="shared" si="145"/>
        <v>68.0 K</v>
      </c>
      <c r="AF975" t="str">
        <f>SUBSTITUTE(SUBSTITUTE(P975,"±",""),"%"," %")</f>
        <v>5 %</v>
      </c>
      <c r="AG975" t="str">
        <f t="shared" si="143"/>
        <v>130.4 V</v>
      </c>
      <c r="AI975" t="str">
        <f>SUBSTITUTE(LEFT(Q975,FIND("W,",Q975)),"W"," W @ 70 C")</f>
        <v>0.25 W @ 70 C</v>
      </c>
      <c r="AJ975" t="str">
        <f>SUBSTITUTE((SUBSTITUTE(T975,"ppm/°C","")),"/ "," to ")</f>
        <v>±200</v>
      </c>
      <c r="AK975" t="str">
        <f>LEFT(V975,FIND(" ",V975)-1)</f>
        <v>1206</v>
      </c>
      <c r="AL975" t="str">
        <f>SUBSTITUTE(SUBSTITUTE(U975,"°C ~ "," to +"),"°C"," C")</f>
        <v>-55 to +155 C</v>
      </c>
      <c r="AM975" s="2" t="str">
        <f t="shared" si="147"/>
        <v>683</v>
      </c>
      <c r="AN975" t="str">
        <f>IF(AC975="1GN","Grade 1","Grade 0")</f>
        <v>Grade 0</v>
      </c>
      <c r="AO975" s="2" t="str">
        <f t="shared" si="148"/>
        <v>6802</v>
      </c>
      <c r="AQ975" t="s">
        <v>5289</v>
      </c>
      <c r="AR975" t="str">
        <f t="shared" si="144"/>
        <v>ERJ8GEYJ683V</v>
      </c>
    </row>
    <row r="976" spans="1:44" x14ac:dyDescent="0.3">
      <c r="A976" t="s">
        <v>3572</v>
      </c>
      <c r="B976" t="s">
        <v>3095</v>
      </c>
      <c r="C976" t="s">
        <v>3573</v>
      </c>
      <c r="D976" t="s">
        <v>3574</v>
      </c>
      <c r="E976" t="s">
        <v>32</v>
      </c>
      <c r="F976" t="s">
        <v>32</v>
      </c>
      <c r="G976" t="s">
        <v>3575</v>
      </c>
      <c r="H976" s="1">
        <v>13371</v>
      </c>
      <c r="I976">
        <v>0.15</v>
      </c>
      <c r="J976">
        <v>0</v>
      </c>
      <c r="K976">
        <v>1</v>
      </c>
      <c r="L976" t="s">
        <v>34</v>
      </c>
      <c r="M976" t="s">
        <v>3099</v>
      </c>
      <c r="N976" t="s">
        <v>36</v>
      </c>
      <c r="O976" t="s">
        <v>519</v>
      </c>
      <c r="P976" t="s">
        <v>38</v>
      </c>
      <c r="Q976" t="s">
        <v>3100</v>
      </c>
      <c r="R976" t="s">
        <v>40</v>
      </c>
      <c r="S976" t="s">
        <v>634</v>
      </c>
      <c r="T976" t="s">
        <v>243</v>
      </c>
      <c r="U976" t="s">
        <v>1188</v>
      </c>
      <c r="V976" t="s">
        <v>3101</v>
      </c>
      <c r="W976">
        <v>1206</v>
      </c>
      <c r="X976" t="s">
        <v>636</v>
      </c>
      <c r="Y976" t="s">
        <v>3102</v>
      </c>
      <c r="Z976" t="s">
        <v>2407</v>
      </c>
      <c r="AA976">
        <v>2</v>
      </c>
      <c r="AB976" t="s">
        <v>41</v>
      </c>
      <c r="AC976" t="str">
        <f t="shared" si="149"/>
        <v>8GE</v>
      </c>
      <c r="AD976" s="3">
        <f t="shared" si="146"/>
        <v>75000</v>
      </c>
      <c r="AE976" s="3" t="str">
        <f t="shared" si="145"/>
        <v>75.0 K</v>
      </c>
      <c r="AF976" t="str">
        <f>SUBSTITUTE(SUBSTITUTE(P976,"±",""),"%"," %")</f>
        <v>5 %</v>
      </c>
      <c r="AG976" t="str">
        <f t="shared" si="143"/>
        <v>136.9 V</v>
      </c>
      <c r="AI976" t="str">
        <f>SUBSTITUTE(LEFT(Q976,FIND("W,",Q976)),"W"," W @ 70 C")</f>
        <v>0.25 W @ 70 C</v>
      </c>
      <c r="AJ976" t="str">
        <f>SUBSTITUTE((SUBSTITUTE(T976,"ppm/°C","")),"/ "," to ")</f>
        <v>±200</v>
      </c>
      <c r="AK976" t="str">
        <f>LEFT(V976,FIND(" ",V976)-1)</f>
        <v>1206</v>
      </c>
      <c r="AL976" t="str">
        <f>SUBSTITUTE(SUBSTITUTE(U976,"°C ~ "," to +"),"°C"," C")</f>
        <v>-55 to +155 C</v>
      </c>
      <c r="AM976" s="2" t="str">
        <f t="shared" si="147"/>
        <v>753</v>
      </c>
      <c r="AN976" t="str">
        <f>IF(AC976="1GN","Grade 1","Grade 0")</f>
        <v>Grade 0</v>
      </c>
      <c r="AO976" s="2" t="str">
        <f t="shared" si="148"/>
        <v>7502</v>
      </c>
      <c r="AQ976" t="s">
        <v>5289</v>
      </c>
      <c r="AR976" t="str">
        <f t="shared" si="144"/>
        <v>ERJ8GEYJ753V</v>
      </c>
    </row>
    <row r="977" spans="1:44" x14ac:dyDescent="0.3">
      <c r="A977" t="s">
        <v>3576</v>
      </c>
      <c r="B977" t="s">
        <v>3095</v>
      </c>
      <c r="C977" t="s">
        <v>3577</v>
      </c>
      <c r="D977" t="s">
        <v>3578</v>
      </c>
      <c r="E977" t="s">
        <v>32</v>
      </c>
      <c r="F977" t="s">
        <v>32</v>
      </c>
      <c r="G977" t="s">
        <v>3579</v>
      </c>
      <c r="H977" s="1">
        <v>4563</v>
      </c>
      <c r="I977">
        <v>0.15</v>
      </c>
      <c r="J977">
        <v>0</v>
      </c>
      <c r="K977">
        <v>1</v>
      </c>
      <c r="L977" t="s">
        <v>34</v>
      </c>
      <c r="M977" t="s">
        <v>3099</v>
      </c>
      <c r="N977" t="s">
        <v>36</v>
      </c>
      <c r="O977" t="s">
        <v>523</v>
      </c>
      <c r="P977" t="s">
        <v>38</v>
      </c>
      <c r="Q977" t="s">
        <v>3100</v>
      </c>
      <c r="R977" t="s">
        <v>40</v>
      </c>
      <c r="S977" t="s">
        <v>634</v>
      </c>
      <c r="T977" t="s">
        <v>243</v>
      </c>
      <c r="U977" t="s">
        <v>1188</v>
      </c>
      <c r="V977" t="s">
        <v>3101</v>
      </c>
      <c r="W977">
        <v>1206</v>
      </c>
      <c r="X977" t="s">
        <v>636</v>
      </c>
      <c r="Y977" t="s">
        <v>3102</v>
      </c>
      <c r="Z977" t="s">
        <v>2407</v>
      </c>
      <c r="AA977">
        <v>2</v>
      </c>
      <c r="AB977" t="s">
        <v>41</v>
      </c>
      <c r="AC977" t="str">
        <f t="shared" si="149"/>
        <v>8GE</v>
      </c>
      <c r="AD977" s="3">
        <f t="shared" si="146"/>
        <v>82000</v>
      </c>
      <c r="AE977" s="3" t="str">
        <f t="shared" si="145"/>
        <v>82.0 K</v>
      </c>
      <c r="AF977" t="str">
        <f>SUBSTITUTE(SUBSTITUTE(P977,"±",""),"%"," %")</f>
        <v>5 %</v>
      </c>
      <c r="AG977" t="str">
        <f t="shared" si="143"/>
        <v>143.2 V</v>
      </c>
      <c r="AI977" t="str">
        <f>SUBSTITUTE(LEFT(Q977,FIND("W,",Q977)),"W"," W @ 70 C")</f>
        <v>0.25 W @ 70 C</v>
      </c>
      <c r="AJ977" t="str">
        <f>SUBSTITUTE((SUBSTITUTE(T977,"ppm/°C","")),"/ "," to ")</f>
        <v>±200</v>
      </c>
      <c r="AK977" t="str">
        <f>LEFT(V977,FIND(" ",V977)-1)</f>
        <v>1206</v>
      </c>
      <c r="AL977" t="str">
        <f>SUBSTITUTE(SUBSTITUTE(U977,"°C ~ "," to +"),"°C"," C")</f>
        <v>-55 to +155 C</v>
      </c>
      <c r="AM977" s="2" t="str">
        <f t="shared" si="147"/>
        <v>823</v>
      </c>
      <c r="AN977" t="str">
        <f>IF(AC977="1GN","Grade 1","Grade 0")</f>
        <v>Grade 0</v>
      </c>
      <c r="AO977" s="2" t="str">
        <f t="shared" si="148"/>
        <v>8202</v>
      </c>
      <c r="AQ977" t="s">
        <v>5289</v>
      </c>
      <c r="AR977" t="str">
        <f t="shared" si="144"/>
        <v>ERJ8GEYJ823V</v>
      </c>
    </row>
    <row r="978" spans="1:44" x14ac:dyDescent="0.3">
      <c r="A978" t="s">
        <v>3580</v>
      </c>
      <c r="B978" t="s">
        <v>3095</v>
      </c>
      <c r="C978" t="s">
        <v>3581</v>
      </c>
      <c r="D978" t="s">
        <v>3582</v>
      </c>
      <c r="E978" t="s">
        <v>32</v>
      </c>
      <c r="F978" t="s">
        <v>32</v>
      </c>
      <c r="G978" t="s">
        <v>3583</v>
      </c>
      <c r="H978">
        <v>25</v>
      </c>
      <c r="I978">
        <v>0.15</v>
      </c>
      <c r="J978">
        <v>0</v>
      </c>
      <c r="K978">
        <v>1</v>
      </c>
      <c r="L978" t="s">
        <v>34</v>
      </c>
      <c r="M978" t="s">
        <v>3099</v>
      </c>
      <c r="N978" t="s">
        <v>36</v>
      </c>
      <c r="O978" t="s">
        <v>527</v>
      </c>
      <c r="P978" t="s">
        <v>38</v>
      </c>
      <c r="Q978" t="s">
        <v>3100</v>
      </c>
      <c r="R978" t="s">
        <v>40</v>
      </c>
      <c r="S978" t="s">
        <v>634</v>
      </c>
      <c r="T978" t="s">
        <v>243</v>
      </c>
      <c r="U978" t="s">
        <v>1188</v>
      </c>
      <c r="V978" t="s">
        <v>3101</v>
      </c>
      <c r="W978">
        <v>1206</v>
      </c>
      <c r="X978" t="s">
        <v>636</v>
      </c>
      <c r="Y978" t="s">
        <v>3102</v>
      </c>
      <c r="Z978" t="s">
        <v>2407</v>
      </c>
      <c r="AA978">
        <v>2</v>
      </c>
      <c r="AB978" t="s">
        <v>41</v>
      </c>
      <c r="AC978" t="str">
        <f t="shared" si="149"/>
        <v>8GE</v>
      </c>
      <c r="AD978" s="3">
        <f t="shared" si="146"/>
        <v>91000</v>
      </c>
      <c r="AE978" s="3" t="str">
        <f t="shared" si="145"/>
        <v>91.0 K</v>
      </c>
      <c r="AF978" t="str">
        <f>SUBSTITUTE(SUBSTITUTE(P978,"±",""),"%"," %")</f>
        <v>5 %</v>
      </c>
      <c r="AG978" t="str">
        <f t="shared" si="143"/>
        <v>150.8 V</v>
      </c>
      <c r="AI978" t="str">
        <f>SUBSTITUTE(LEFT(Q978,FIND("W,",Q978)),"W"," W @ 70 C")</f>
        <v>0.25 W @ 70 C</v>
      </c>
      <c r="AJ978" t="str">
        <f>SUBSTITUTE((SUBSTITUTE(T978,"ppm/°C","")),"/ "," to ")</f>
        <v>±200</v>
      </c>
      <c r="AK978" t="str">
        <f>LEFT(V978,FIND(" ",V978)-1)</f>
        <v>1206</v>
      </c>
      <c r="AL978" t="str">
        <f>SUBSTITUTE(SUBSTITUTE(U978,"°C ~ "," to +"),"°C"," C")</f>
        <v>-55 to +155 C</v>
      </c>
      <c r="AM978" s="2" t="str">
        <f t="shared" si="147"/>
        <v>913</v>
      </c>
      <c r="AN978" t="str">
        <f>IF(AC978="1GN","Grade 1","Grade 0")</f>
        <v>Grade 0</v>
      </c>
      <c r="AO978" s="2" t="str">
        <f t="shared" si="148"/>
        <v>9102</v>
      </c>
      <c r="AQ978" t="s">
        <v>5289</v>
      </c>
      <c r="AR978" t="str">
        <f t="shared" si="144"/>
        <v>ERJ8GEYJ913V</v>
      </c>
    </row>
    <row r="979" spans="1:44" x14ac:dyDescent="0.3">
      <c r="A979" t="s">
        <v>3584</v>
      </c>
      <c r="B979" t="s">
        <v>3095</v>
      </c>
      <c r="C979" t="s">
        <v>3585</v>
      </c>
      <c r="D979" t="s">
        <v>3586</v>
      </c>
      <c r="E979" t="s">
        <v>32</v>
      </c>
      <c r="F979" t="s">
        <v>32</v>
      </c>
      <c r="G979" t="s">
        <v>3587</v>
      </c>
      <c r="H979" s="1">
        <v>71760</v>
      </c>
      <c r="I979">
        <v>0.15</v>
      </c>
      <c r="J979">
        <v>0</v>
      </c>
      <c r="K979">
        <v>1</v>
      </c>
      <c r="L979" t="s">
        <v>34</v>
      </c>
      <c r="M979" t="s">
        <v>3099</v>
      </c>
      <c r="N979" t="s">
        <v>36</v>
      </c>
      <c r="O979" t="s">
        <v>531</v>
      </c>
      <c r="P979" t="s">
        <v>38</v>
      </c>
      <c r="Q979" t="s">
        <v>3100</v>
      </c>
      <c r="R979" t="s">
        <v>40</v>
      </c>
      <c r="S979" t="s">
        <v>634</v>
      </c>
      <c r="T979" t="s">
        <v>243</v>
      </c>
      <c r="U979" t="s">
        <v>1188</v>
      </c>
      <c r="V979" t="s">
        <v>3101</v>
      </c>
      <c r="W979">
        <v>1206</v>
      </c>
      <c r="X979" t="s">
        <v>636</v>
      </c>
      <c r="Y979" t="s">
        <v>3102</v>
      </c>
      <c r="Z979" t="s">
        <v>2407</v>
      </c>
      <c r="AA979">
        <v>2</v>
      </c>
      <c r="AB979" t="s">
        <v>41</v>
      </c>
      <c r="AC979" t="str">
        <f t="shared" si="149"/>
        <v>8GE</v>
      </c>
      <c r="AD979" s="3">
        <f t="shared" si="146"/>
        <v>100000</v>
      </c>
      <c r="AE979" s="3" t="str">
        <f t="shared" si="145"/>
        <v>100 K</v>
      </c>
      <c r="AF979" t="str">
        <f>SUBSTITUTE(SUBSTITUTE(P979,"±",""),"%"," %")</f>
        <v>5 %</v>
      </c>
      <c r="AG979" t="str">
        <f t="shared" si="143"/>
        <v>158.1 V</v>
      </c>
      <c r="AI979" t="str">
        <f>SUBSTITUTE(LEFT(Q979,FIND("W,",Q979)),"W"," W @ 70 C")</f>
        <v>0.25 W @ 70 C</v>
      </c>
      <c r="AJ979" t="str">
        <f>SUBSTITUTE((SUBSTITUTE(T979,"ppm/°C","")),"/ "," to ")</f>
        <v>±200</v>
      </c>
      <c r="AK979" t="str">
        <f>LEFT(V979,FIND(" ",V979)-1)</f>
        <v>1206</v>
      </c>
      <c r="AL979" t="str">
        <f>SUBSTITUTE(SUBSTITUTE(U979,"°C ~ "," to +"),"°C"," C")</f>
        <v>-55 to +155 C</v>
      </c>
      <c r="AM979" s="2" t="str">
        <f t="shared" si="147"/>
        <v>104</v>
      </c>
      <c r="AN979" t="str">
        <f>IF(AC979="1GN","Grade 1","Grade 0")</f>
        <v>Grade 0</v>
      </c>
      <c r="AO979" s="2" t="str">
        <f t="shared" si="148"/>
        <v>1003</v>
      </c>
      <c r="AQ979" t="s">
        <v>5289</v>
      </c>
      <c r="AR979" t="str">
        <f t="shared" si="144"/>
        <v>ERJ8GEYJ104V</v>
      </c>
    </row>
    <row r="980" spans="1:44" x14ac:dyDescent="0.3">
      <c r="A980" t="s">
        <v>3588</v>
      </c>
      <c r="B980" t="s">
        <v>3095</v>
      </c>
      <c r="C980" t="s">
        <v>3589</v>
      </c>
      <c r="D980" t="s">
        <v>3590</v>
      </c>
      <c r="E980" t="s">
        <v>32</v>
      </c>
      <c r="F980" t="s">
        <v>32</v>
      </c>
      <c r="G980" t="s">
        <v>3591</v>
      </c>
      <c r="H980" s="1">
        <v>34397</v>
      </c>
      <c r="I980">
        <v>0.15</v>
      </c>
      <c r="J980">
        <v>0</v>
      </c>
      <c r="K980">
        <v>1</v>
      </c>
      <c r="L980" t="s">
        <v>34</v>
      </c>
      <c r="M980" t="s">
        <v>3099</v>
      </c>
      <c r="N980" t="s">
        <v>36</v>
      </c>
      <c r="O980" t="s">
        <v>535</v>
      </c>
      <c r="P980" t="s">
        <v>38</v>
      </c>
      <c r="Q980" t="s">
        <v>3100</v>
      </c>
      <c r="R980" t="s">
        <v>40</v>
      </c>
      <c r="S980" t="s">
        <v>634</v>
      </c>
      <c r="T980" t="s">
        <v>243</v>
      </c>
      <c r="U980" t="s">
        <v>1188</v>
      </c>
      <c r="V980" t="s">
        <v>3101</v>
      </c>
      <c r="W980">
        <v>1206</v>
      </c>
      <c r="X980" t="s">
        <v>636</v>
      </c>
      <c r="Y980" t="s">
        <v>3102</v>
      </c>
      <c r="Z980" t="s">
        <v>2407</v>
      </c>
      <c r="AA980">
        <v>2</v>
      </c>
      <c r="AB980" t="s">
        <v>41</v>
      </c>
      <c r="AC980" t="str">
        <f t="shared" si="149"/>
        <v>8GE</v>
      </c>
      <c r="AD980" s="3">
        <f t="shared" si="146"/>
        <v>110000</v>
      </c>
      <c r="AE980" s="3" t="str">
        <f t="shared" si="145"/>
        <v>110 K</v>
      </c>
      <c r="AF980" t="str">
        <f>SUBSTITUTE(SUBSTITUTE(P980,"±",""),"%"," %")</f>
        <v>5 %</v>
      </c>
      <c r="AG980" t="str">
        <f t="shared" si="143"/>
        <v>165.8 V</v>
      </c>
      <c r="AI980" t="str">
        <f>SUBSTITUTE(LEFT(Q980,FIND("W,",Q980)),"W"," W @ 70 C")</f>
        <v>0.25 W @ 70 C</v>
      </c>
      <c r="AJ980" t="str">
        <f>SUBSTITUTE((SUBSTITUTE(T980,"ppm/°C","")),"/ "," to ")</f>
        <v>±200</v>
      </c>
      <c r="AK980" t="str">
        <f>LEFT(V980,FIND(" ",V980)-1)</f>
        <v>1206</v>
      </c>
      <c r="AL980" t="str">
        <f>SUBSTITUTE(SUBSTITUTE(U980,"°C ~ "," to +"),"°C"," C")</f>
        <v>-55 to +155 C</v>
      </c>
      <c r="AM980" s="2" t="str">
        <f t="shared" si="147"/>
        <v>114</v>
      </c>
      <c r="AN980" t="str">
        <f>IF(AC980="1GN","Grade 1","Grade 0")</f>
        <v>Grade 0</v>
      </c>
      <c r="AO980" s="2" t="str">
        <f t="shared" si="148"/>
        <v>1103</v>
      </c>
      <c r="AQ980" t="s">
        <v>5289</v>
      </c>
      <c r="AR980" t="str">
        <f t="shared" si="144"/>
        <v>ERJ8GEYJ114V</v>
      </c>
    </row>
    <row r="981" spans="1:44" x14ac:dyDescent="0.3">
      <c r="A981" t="s">
        <v>3592</v>
      </c>
      <c r="B981" t="s">
        <v>3095</v>
      </c>
      <c r="C981" t="s">
        <v>3593</v>
      </c>
      <c r="D981" t="s">
        <v>3594</v>
      </c>
      <c r="E981" t="s">
        <v>32</v>
      </c>
      <c r="F981" t="s">
        <v>32</v>
      </c>
      <c r="G981" t="s">
        <v>3595</v>
      </c>
      <c r="H981" s="1">
        <v>49468</v>
      </c>
      <c r="I981">
        <v>0.15</v>
      </c>
      <c r="J981">
        <v>0</v>
      </c>
      <c r="K981">
        <v>1</v>
      </c>
      <c r="L981" t="s">
        <v>34</v>
      </c>
      <c r="M981" t="s">
        <v>3099</v>
      </c>
      <c r="N981" t="s">
        <v>36</v>
      </c>
      <c r="O981" t="s">
        <v>539</v>
      </c>
      <c r="P981" t="s">
        <v>38</v>
      </c>
      <c r="Q981" t="s">
        <v>3100</v>
      </c>
      <c r="R981" t="s">
        <v>40</v>
      </c>
      <c r="S981" t="s">
        <v>634</v>
      </c>
      <c r="T981" t="s">
        <v>243</v>
      </c>
      <c r="U981" t="s">
        <v>1188</v>
      </c>
      <c r="V981" t="s">
        <v>3101</v>
      </c>
      <c r="W981">
        <v>1206</v>
      </c>
      <c r="X981" t="s">
        <v>636</v>
      </c>
      <c r="Y981" t="s">
        <v>3102</v>
      </c>
      <c r="Z981" t="s">
        <v>2407</v>
      </c>
      <c r="AA981">
        <v>2</v>
      </c>
      <c r="AB981" t="s">
        <v>41</v>
      </c>
      <c r="AC981" t="str">
        <f t="shared" si="149"/>
        <v>8GE</v>
      </c>
      <c r="AD981" s="3">
        <f t="shared" si="146"/>
        <v>120000</v>
      </c>
      <c r="AE981" s="3" t="str">
        <f t="shared" si="145"/>
        <v>120 K</v>
      </c>
      <c r="AF981" t="str">
        <f>SUBSTITUTE(SUBSTITUTE(P981,"±",""),"%"," %")</f>
        <v>5 %</v>
      </c>
      <c r="AG981" t="str">
        <f t="shared" si="143"/>
        <v>173.2 V</v>
      </c>
      <c r="AI981" t="str">
        <f>SUBSTITUTE(LEFT(Q981,FIND("W,",Q981)),"W"," W @ 70 C")</f>
        <v>0.25 W @ 70 C</v>
      </c>
      <c r="AJ981" t="str">
        <f>SUBSTITUTE((SUBSTITUTE(T981,"ppm/°C","")),"/ "," to ")</f>
        <v>±200</v>
      </c>
      <c r="AK981" t="str">
        <f>LEFT(V981,FIND(" ",V981)-1)</f>
        <v>1206</v>
      </c>
      <c r="AL981" t="str">
        <f>SUBSTITUTE(SUBSTITUTE(U981,"°C ~ "," to +"),"°C"," C")</f>
        <v>-55 to +155 C</v>
      </c>
      <c r="AM981" s="2" t="str">
        <f t="shared" si="147"/>
        <v>124</v>
      </c>
      <c r="AN981" t="str">
        <f>IF(AC981="1GN","Grade 1","Grade 0")</f>
        <v>Grade 0</v>
      </c>
      <c r="AO981" s="2" t="str">
        <f t="shared" si="148"/>
        <v>1203</v>
      </c>
      <c r="AQ981" t="s">
        <v>5289</v>
      </c>
      <c r="AR981" t="str">
        <f t="shared" si="144"/>
        <v>ERJ8GEYJ124V</v>
      </c>
    </row>
    <row r="982" spans="1:44" x14ac:dyDescent="0.3">
      <c r="A982" t="s">
        <v>3596</v>
      </c>
      <c r="B982" t="s">
        <v>3095</v>
      </c>
      <c r="C982" t="s">
        <v>3597</v>
      </c>
      <c r="D982" t="s">
        <v>3598</v>
      </c>
      <c r="E982" t="s">
        <v>32</v>
      </c>
      <c r="F982" t="s">
        <v>32</v>
      </c>
      <c r="G982" t="s">
        <v>3599</v>
      </c>
      <c r="H982" s="1">
        <v>7096</v>
      </c>
      <c r="I982">
        <v>0.15</v>
      </c>
      <c r="J982">
        <v>0</v>
      </c>
      <c r="K982">
        <v>1</v>
      </c>
      <c r="L982" t="s">
        <v>34</v>
      </c>
      <c r="M982" t="s">
        <v>3099</v>
      </c>
      <c r="N982" t="s">
        <v>36</v>
      </c>
      <c r="O982" t="s">
        <v>543</v>
      </c>
      <c r="P982" t="s">
        <v>38</v>
      </c>
      <c r="Q982" t="s">
        <v>3100</v>
      </c>
      <c r="R982" t="s">
        <v>40</v>
      </c>
      <c r="S982" t="s">
        <v>634</v>
      </c>
      <c r="T982" t="s">
        <v>243</v>
      </c>
      <c r="U982" t="s">
        <v>1188</v>
      </c>
      <c r="V982" t="s">
        <v>3101</v>
      </c>
      <c r="W982">
        <v>1206</v>
      </c>
      <c r="X982" t="s">
        <v>636</v>
      </c>
      <c r="Y982" t="s">
        <v>3102</v>
      </c>
      <c r="Z982" t="s">
        <v>2407</v>
      </c>
      <c r="AA982">
        <v>2</v>
      </c>
      <c r="AB982" t="s">
        <v>41</v>
      </c>
      <c r="AC982" t="str">
        <f t="shared" si="149"/>
        <v>8GE</v>
      </c>
      <c r="AD982" s="3">
        <f t="shared" si="146"/>
        <v>130000</v>
      </c>
      <c r="AE982" s="3" t="str">
        <f t="shared" si="145"/>
        <v>130 K</v>
      </c>
      <c r="AF982" t="str">
        <f>SUBSTITUTE(SUBSTITUTE(P982,"±",""),"%"," %")</f>
        <v>5 %</v>
      </c>
      <c r="AG982" t="str">
        <f t="shared" si="143"/>
        <v>180.3 V</v>
      </c>
      <c r="AI982" t="str">
        <f>SUBSTITUTE(LEFT(Q982,FIND("W,",Q982)),"W"," W @ 70 C")</f>
        <v>0.25 W @ 70 C</v>
      </c>
      <c r="AJ982" t="str">
        <f>SUBSTITUTE((SUBSTITUTE(T982,"ppm/°C","")),"/ "," to ")</f>
        <v>±200</v>
      </c>
      <c r="AK982" t="str">
        <f>LEFT(V982,FIND(" ",V982)-1)</f>
        <v>1206</v>
      </c>
      <c r="AL982" t="str">
        <f>SUBSTITUTE(SUBSTITUTE(U982,"°C ~ "," to +"),"°C"," C")</f>
        <v>-55 to +155 C</v>
      </c>
      <c r="AM982" s="2" t="str">
        <f t="shared" si="147"/>
        <v>134</v>
      </c>
      <c r="AN982" t="str">
        <f>IF(AC982="1GN","Grade 1","Grade 0")</f>
        <v>Grade 0</v>
      </c>
      <c r="AO982" s="2" t="str">
        <f t="shared" si="148"/>
        <v>1303</v>
      </c>
      <c r="AQ982" t="s">
        <v>5289</v>
      </c>
      <c r="AR982" t="str">
        <f t="shared" si="144"/>
        <v>ERJ8GEYJ134V</v>
      </c>
    </row>
    <row r="983" spans="1:44" x14ac:dyDescent="0.3">
      <c r="A983" t="s">
        <v>3600</v>
      </c>
      <c r="B983" t="s">
        <v>3095</v>
      </c>
      <c r="C983" t="s">
        <v>3601</v>
      </c>
      <c r="D983" t="s">
        <v>3602</v>
      </c>
      <c r="E983" t="s">
        <v>32</v>
      </c>
      <c r="F983" t="s">
        <v>32</v>
      </c>
      <c r="G983" t="s">
        <v>3603</v>
      </c>
      <c r="H983" s="1">
        <v>39920</v>
      </c>
      <c r="I983">
        <v>0.15</v>
      </c>
      <c r="J983">
        <v>0</v>
      </c>
      <c r="K983">
        <v>1</v>
      </c>
      <c r="L983" t="s">
        <v>34</v>
      </c>
      <c r="M983" t="s">
        <v>3099</v>
      </c>
      <c r="N983" t="s">
        <v>36</v>
      </c>
      <c r="O983" t="s">
        <v>547</v>
      </c>
      <c r="P983" t="s">
        <v>38</v>
      </c>
      <c r="Q983" t="s">
        <v>3100</v>
      </c>
      <c r="R983" t="s">
        <v>40</v>
      </c>
      <c r="S983" t="s">
        <v>634</v>
      </c>
      <c r="T983" t="s">
        <v>243</v>
      </c>
      <c r="U983" t="s">
        <v>1188</v>
      </c>
      <c r="V983" t="s">
        <v>3101</v>
      </c>
      <c r="W983">
        <v>1206</v>
      </c>
      <c r="X983" t="s">
        <v>636</v>
      </c>
      <c r="Y983" t="s">
        <v>3102</v>
      </c>
      <c r="Z983" t="s">
        <v>2407</v>
      </c>
      <c r="AA983">
        <v>2</v>
      </c>
      <c r="AB983" t="s">
        <v>41</v>
      </c>
      <c r="AC983" t="str">
        <f t="shared" si="149"/>
        <v>8GE</v>
      </c>
      <c r="AD983" s="3">
        <f t="shared" si="146"/>
        <v>150000</v>
      </c>
      <c r="AE983" s="3" t="str">
        <f t="shared" si="145"/>
        <v>150 K</v>
      </c>
      <c r="AF983" t="str">
        <f>SUBSTITUTE(SUBSTITUTE(P983,"±",""),"%"," %")</f>
        <v>5 %</v>
      </c>
      <c r="AG983" t="str">
        <f t="shared" si="143"/>
        <v>193.6 V</v>
      </c>
      <c r="AI983" t="str">
        <f>SUBSTITUTE(LEFT(Q983,FIND("W,",Q983)),"W"," W @ 70 C")</f>
        <v>0.25 W @ 70 C</v>
      </c>
      <c r="AJ983" t="str">
        <f>SUBSTITUTE((SUBSTITUTE(T983,"ppm/°C","")),"/ "," to ")</f>
        <v>±200</v>
      </c>
      <c r="AK983" t="str">
        <f>LEFT(V983,FIND(" ",V983)-1)</f>
        <v>1206</v>
      </c>
      <c r="AL983" t="str">
        <f>SUBSTITUTE(SUBSTITUTE(U983,"°C ~ "," to +"),"°C"," C")</f>
        <v>-55 to +155 C</v>
      </c>
      <c r="AM983" s="2" t="str">
        <f t="shared" si="147"/>
        <v>154</v>
      </c>
      <c r="AN983" t="str">
        <f>IF(AC983="1GN","Grade 1","Grade 0")</f>
        <v>Grade 0</v>
      </c>
      <c r="AO983" s="2" t="str">
        <f t="shared" si="148"/>
        <v>1503</v>
      </c>
      <c r="AQ983" t="s">
        <v>5289</v>
      </c>
      <c r="AR983" t="str">
        <f t="shared" si="144"/>
        <v>ERJ8GEYJ154V</v>
      </c>
    </row>
    <row r="984" spans="1:44" x14ac:dyDescent="0.3">
      <c r="A984" t="s">
        <v>3604</v>
      </c>
      <c r="B984" t="s">
        <v>3095</v>
      </c>
      <c r="C984" t="s">
        <v>3605</v>
      </c>
      <c r="D984" t="s">
        <v>3606</v>
      </c>
      <c r="E984" t="s">
        <v>32</v>
      </c>
      <c r="F984" t="s">
        <v>32</v>
      </c>
      <c r="G984" t="s">
        <v>3607</v>
      </c>
      <c r="H984" s="1">
        <v>62028</v>
      </c>
      <c r="I984">
        <v>0.15</v>
      </c>
      <c r="J984">
        <v>0</v>
      </c>
      <c r="K984">
        <v>1</v>
      </c>
      <c r="L984" t="s">
        <v>34</v>
      </c>
      <c r="M984" t="s">
        <v>3099</v>
      </c>
      <c r="N984" t="s">
        <v>36</v>
      </c>
      <c r="O984" t="s">
        <v>551</v>
      </c>
      <c r="P984" t="s">
        <v>38</v>
      </c>
      <c r="Q984" t="s">
        <v>3100</v>
      </c>
      <c r="R984" t="s">
        <v>40</v>
      </c>
      <c r="S984" t="s">
        <v>634</v>
      </c>
      <c r="T984" t="s">
        <v>243</v>
      </c>
      <c r="U984" t="s">
        <v>1188</v>
      </c>
      <c r="V984" t="s">
        <v>3101</v>
      </c>
      <c r="W984">
        <v>1206</v>
      </c>
      <c r="X984" t="s">
        <v>636</v>
      </c>
      <c r="Y984" t="s">
        <v>3102</v>
      </c>
      <c r="Z984" t="s">
        <v>2407</v>
      </c>
      <c r="AA984">
        <v>2</v>
      </c>
      <c r="AB984" t="s">
        <v>41</v>
      </c>
      <c r="AC984" t="str">
        <f t="shared" si="149"/>
        <v>8GE</v>
      </c>
      <c r="AD984" s="3">
        <f t="shared" si="146"/>
        <v>160000</v>
      </c>
      <c r="AE984" s="3" t="str">
        <f t="shared" si="145"/>
        <v>160 K</v>
      </c>
      <c r="AF984" t="str">
        <f>SUBSTITUTE(SUBSTITUTE(P984,"±",""),"%"," %")</f>
        <v>5 %</v>
      </c>
      <c r="AG984" t="str">
        <f t="shared" si="143"/>
        <v>200 V</v>
      </c>
      <c r="AI984" t="str">
        <f>SUBSTITUTE(LEFT(Q984,FIND("W,",Q984)),"W"," W @ 70 C")</f>
        <v>0.25 W @ 70 C</v>
      </c>
      <c r="AJ984" t="str">
        <f>SUBSTITUTE((SUBSTITUTE(T984,"ppm/°C","")),"/ "," to ")</f>
        <v>±200</v>
      </c>
      <c r="AK984" t="str">
        <f>LEFT(V984,FIND(" ",V984)-1)</f>
        <v>1206</v>
      </c>
      <c r="AL984" t="str">
        <f>SUBSTITUTE(SUBSTITUTE(U984,"°C ~ "," to +"),"°C"," C")</f>
        <v>-55 to +155 C</v>
      </c>
      <c r="AM984" s="2" t="str">
        <f t="shared" si="147"/>
        <v>164</v>
      </c>
      <c r="AN984" t="str">
        <f>IF(AC984="1GN","Grade 1","Grade 0")</f>
        <v>Grade 0</v>
      </c>
      <c r="AO984" s="2" t="str">
        <f t="shared" si="148"/>
        <v>1603</v>
      </c>
      <c r="AQ984" t="s">
        <v>5289</v>
      </c>
      <c r="AR984" t="str">
        <f t="shared" si="144"/>
        <v>ERJ8GEYJ164V</v>
      </c>
    </row>
    <row r="985" spans="1:44" x14ac:dyDescent="0.3">
      <c r="A985" t="s">
        <v>3608</v>
      </c>
      <c r="B985" t="s">
        <v>3095</v>
      </c>
      <c r="C985" t="s">
        <v>3609</v>
      </c>
      <c r="D985" t="s">
        <v>3610</v>
      </c>
      <c r="E985" t="s">
        <v>32</v>
      </c>
      <c r="F985" t="s">
        <v>32</v>
      </c>
      <c r="G985" t="s">
        <v>3611</v>
      </c>
      <c r="H985" s="1">
        <v>23413</v>
      </c>
      <c r="I985">
        <v>0.15</v>
      </c>
      <c r="J985">
        <v>0</v>
      </c>
      <c r="K985">
        <v>1</v>
      </c>
      <c r="L985" t="s">
        <v>34</v>
      </c>
      <c r="M985" t="s">
        <v>3099</v>
      </c>
      <c r="N985" t="s">
        <v>36</v>
      </c>
      <c r="O985" t="s">
        <v>555</v>
      </c>
      <c r="P985" t="s">
        <v>38</v>
      </c>
      <c r="Q985" t="s">
        <v>3100</v>
      </c>
      <c r="R985" t="s">
        <v>40</v>
      </c>
      <c r="S985" t="s">
        <v>634</v>
      </c>
      <c r="T985" t="s">
        <v>243</v>
      </c>
      <c r="U985" t="s">
        <v>1188</v>
      </c>
      <c r="V985" t="s">
        <v>3101</v>
      </c>
      <c r="W985">
        <v>1206</v>
      </c>
      <c r="X985" t="s">
        <v>636</v>
      </c>
      <c r="Y985" t="s">
        <v>3102</v>
      </c>
      <c r="Z985" t="s">
        <v>2407</v>
      </c>
      <c r="AA985">
        <v>2</v>
      </c>
      <c r="AB985" t="s">
        <v>41</v>
      </c>
      <c r="AC985" t="str">
        <f t="shared" si="149"/>
        <v>8GE</v>
      </c>
      <c r="AD985" s="3">
        <f t="shared" si="146"/>
        <v>180000</v>
      </c>
      <c r="AE985" s="3" t="str">
        <f t="shared" si="145"/>
        <v>180 K</v>
      </c>
      <c r="AF985" t="str">
        <f>SUBSTITUTE(SUBSTITUTE(P985,"±",""),"%"," %")</f>
        <v>5 %</v>
      </c>
      <c r="AG985" t="str">
        <f t="shared" si="143"/>
        <v>212.1 V</v>
      </c>
      <c r="AI985" t="str">
        <f>SUBSTITUTE(LEFT(Q985,FIND("W,",Q985)),"W"," W @ 70 C")</f>
        <v>0.25 W @ 70 C</v>
      </c>
      <c r="AJ985" t="str">
        <f>SUBSTITUTE((SUBSTITUTE(T985,"ppm/°C","")),"/ "," to ")</f>
        <v>±200</v>
      </c>
      <c r="AK985" t="str">
        <f>LEFT(V985,FIND(" ",V985)-1)</f>
        <v>1206</v>
      </c>
      <c r="AL985" t="str">
        <f>SUBSTITUTE(SUBSTITUTE(U985,"°C ~ "," to +"),"°C"," C")</f>
        <v>-55 to +155 C</v>
      </c>
      <c r="AM985" s="2" t="str">
        <f t="shared" si="147"/>
        <v>184</v>
      </c>
      <c r="AN985" t="str">
        <f>IF(AC985="1GN","Grade 1","Grade 0")</f>
        <v>Grade 0</v>
      </c>
      <c r="AO985" s="2" t="str">
        <f t="shared" si="148"/>
        <v>1803</v>
      </c>
      <c r="AQ985" t="s">
        <v>5289</v>
      </c>
      <c r="AR985" t="str">
        <f t="shared" si="144"/>
        <v>ERJ8GEYJ184V</v>
      </c>
    </row>
    <row r="986" spans="1:44" x14ac:dyDescent="0.3">
      <c r="A986" t="s">
        <v>3612</v>
      </c>
      <c r="B986" t="s">
        <v>3095</v>
      </c>
      <c r="C986" t="s">
        <v>3613</v>
      </c>
      <c r="D986" t="s">
        <v>3614</v>
      </c>
      <c r="E986" t="s">
        <v>32</v>
      </c>
      <c r="F986" t="s">
        <v>32</v>
      </c>
      <c r="G986" t="s">
        <v>3615</v>
      </c>
      <c r="H986">
        <v>0</v>
      </c>
      <c r="I986">
        <v>0.15</v>
      </c>
      <c r="J986">
        <v>0</v>
      </c>
      <c r="K986">
        <v>1</v>
      </c>
      <c r="L986" t="s">
        <v>34</v>
      </c>
      <c r="M986" t="s">
        <v>3099</v>
      </c>
      <c r="N986" t="s">
        <v>36</v>
      </c>
      <c r="O986" t="s">
        <v>559</v>
      </c>
      <c r="P986" t="s">
        <v>38</v>
      </c>
      <c r="Q986" t="s">
        <v>3100</v>
      </c>
      <c r="R986" t="s">
        <v>40</v>
      </c>
      <c r="S986" t="s">
        <v>634</v>
      </c>
      <c r="T986" t="s">
        <v>243</v>
      </c>
      <c r="U986" t="s">
        <v>1188</v>
      </c>
      <c r="V986" t="s">
        <v>3101</v>
      </c>
      <c r="W986">
        <v>1206</v>
      </c>
      <c r="X986" t="s">
        <v>636</v>
      </c>
      <c r="Y986" t="s">
        <v>3102</v>
      </c>
      <c r="Z986" t="s">
        <v>2407</v>
      </c>
      <c r="AA986">
        <v>2</v>
      </c>
      <c r="AB986" t="s">
        <v>41</v>
      </c>
      <c r="AC986" t="str">
        <f t="shared" si="149"/>
        <v>8GE</v>
      </c>
      <c r="AD986" s="3">
        <f t="shared" si="146"/>
        <v>200000</v>
      </c>
      <c r="AE986" s="3" t="str">
        <f t="shared" si="145"/>
        <v>200 K</v>
      </c>
      <c r="AF986" t="str">
        <f>SUBSTITUTE(SUBSTITUTE(P986,"±",""),"%"," %")</f>
        <v>5 %</v>
      </c>
      <c r="AG986" t="str">
        <f t="shared" si="143"/>
        <v>223.6 V</v>
      </c>
      <c r="AI986" t="str">
        <f>SUBSTITUTE(LEFT(Q986,FIND("W,",Q986)),"W"," W @ 70 C")</f>
        <v>0.25 W @ 70 C</v>
      </c>
      <c r="AJ986" t="str">
        <f>SUBSTITUTE((SUBSTITUTE(T986,"ppm/°C","")),"/ "," to ")</f>
        <v>±200</v>
      </c>
      <c r="AK986" t="str">
        <f>LEFT(V986,FIND(" ",V986)-1)</f>
        <v>1206</v>
      </c>
      <c r="AL986" t="str">
        <f>SUBSTITUTE(SUBSTITUTE(U986,"°C ~ "," to +"),"°C"," C")</f>
        <v>-55 to +155 C</v>
      </c>
      <c r="AM986" s="2" t="str">
        <f t="shared" si="147"/>
        <v>204</v>
      </c>
      <c r="AN986" t="str">
        <f>IF(AC986="1GN","Grade 1","Grade 0")</f>
        <v>Grade 0</v>
      </c>
      <c r="AO986" s="2" t="str">
        <f t="shared" si="148"/>
        <v>2003</v>
      </c>
      <c r="AQ986" t="s">
        <v>5289</v>
      </c>
      <c r="AR986" t="str">
        <f t="shared" si="144"/>
        <v>ERJ8GEYJ204V</v>
      </c>
    </row>
    <row r="987" spans="1:44" x14ac:dyDescent="0.3">
      <c r="A987" t="s">
        <v>3616</v>
      </c>
      <c r="B987" t="s">
        <v>3095</v>
      </c>
      <c r="C987" t="s">
        <v>3617</v>
      </c>
      <c r="D987" t="s">
        <v>3618</v>
      </c>
      <c r="E987" t="s">
        <v>32</v>
      </c>
      <c r="F987" t="s">
        <v>32</v>
      </c>
      <c r="G987" t="s">
        <v>3619</v>
      </c>
      <c r="H987" s="1">
        <v>73484</v>
      </c>
      <c r="I987">
        <v>0.15</v>
      </c>
      <c r="J987">
        <v>0</v>
      </c>
      <c r="K987">
        <v>1</v>
      </c>
      <c r="L987" t="s">
        <v>34</v>
      </c>
      <c r="M987" t="s">
        <v>3099</v>
      </c>
      <c r="N987" t="s">
        <v>36</v>
      </c>
      <c r="O987" t="s">
        <v>563</v>
      </c>
      <c r="P987" t="s">
        <v>38</v>
      </c>
      <c r="Q987" t="s">
        <v>3100</v>
      </c>
      <c r="R987" t="s">
        <v>40</v>
      </c>
      <c r="S987" t="s">
        <v>634</v>
      </c>
      <c r="T987" t="s">
        <v>243</v>
      </c>
      <c r="U987" t="s">
        <v>1188</v>
      </c>
      <c r="V987" t="s">
        <v>3101</v>
      </c>
      <c r="W987">
        <v>1206</v>
      </c>
      <c r="X987" t="s">
        <v>636</v>
      </c>
      <c r="Y987" t="s">
        <v>3102</v>
      </c>
      <c r="Z987" t="s">
        <v>2407</v>
      </c>
      <c r="AA987">
        <v>2</v>
      </c>
      <c r="AB987" t="s">
        <v>41</v>
      </c>
      <c r="AC987" t="str">
        <f t="shared" si="149"/>
        <v>8GE</v>
      </c>
      <c r="AD987" s="3">
        <f t="shared" si="146"/>
        <v>220000</v>
      </c>
      <c r="AE987" s="3" t="str">
        <f t="shared" si="145"/>
        <v>220 K</v>
      </c>
      <c r="AF987" t="str">
        <f>SUBSTITUTE(SUBSTITUTE(P987,"±",""),"%"," %")</f>
        <v>5 %</v>
      </c>
      <c r="AG987" t="str">
        <f t="shared" ref="AG987:AG1058" si="150">ROUND(MIN(SQRT(AD987*VALUE(LEFT(AI987,FIND("W",AI987)-2))),AP987),1)&amp;" V"</f>
        <v>234.5 V</v>
      </c>
      <c r="AI987" t="str">
        <f>SUBSTITUTE(LEFT(Q987,FIND("W,",Q987)),"W"," W @ 70 C")</f>
        <v>0.25 W @ 70 C</v>
      </c>
      <c r="AJ987" t="str">
        <f>SUBSTITUTE((SUBSTITUTE(T987,"ppm/°C","")),"/ "," to ")</f>
        <v>±200</v>
      </c>
      <c r="AK987" t="str">
        <f>LEFT(V987,FIND(" ",V987)-1)</f>
        <v>1206</v>
      </c>
      <c r="AL987" t="str">
        <f>SUBSTITUTE(SUBSTITUTE(U987,"°C ~ "," to +"),"°C"," C")</f>
        <v>-55 to +155 C</v>
      </c>
      <c r="AM987" s="2" t="str">
        <f t="shared" si="147"/>
        <v>224</v>
      </c>
      <c r="AN987" t="str">
        <f>IF(AC987="1GN","Grade 1","Grade 0")</f>
        <v>Grade 0</v>
      </c>
      <c r="AO987" s="2" t="str">
        <f t="shared" si="148"/>
        <v>2203</v>
      </c>
      <c r="AQ987" t="s">
        <v>5289</v>
      </c>
      <c r="AR987" t="str">
        <f t="shared" ref="AR987:AR1058" si="151">SUBSTITUTE(D987,"-","")</f>
        <v>ERJ8GEYJ224V</v>
      </c>
    </row>
    <row r="988" spans="1:44" x14ac:dyDescent="0.3">
      <c r="A988" t="s">
        <v>3620</v>
      </c>
      <c r="B988" t="s">
        <v>3095</v>
      </c>
      <c r="C988" t="s">
        <v>3621</v>
      </c>
      <c r="D988" t="s">
        <v>3622</v>
      </c>
      <c r="E988" t="s">
        <v>32</v>
      </c>
      <c r="F988" t="s">
        <v>32</v>
      </c>
      <c r="G988" t="s">
        <v>3623</v>
      </c>
      <c r="H988" s="1">
        <v>7846</v>
      </c>
      <c r="I988">
        <v>0.15</v>
      </c>
      <c r="J988">
        <v>0</v>
      </c>
      <c r="K988">
        <v>1</v>
      </c>
      <c r="L988" t="s">
        <v>34</v>
      </c>
      <c r="M988" t="s">
        <v>3099</v>
      </c>
      <c r="N988" t="s">
        <v>36</v>
      </c>
      <c r="O988" t="s">
        <v>567</v>
      </c>
      <c r="P988" t="s">
        <v>38</v>
      </c>
      <c r="Q988" t="s">
        <v>3100</v>
      </c>
      <c r="R988" t="s">
        <v>40</v>
      </c>
      <c r="S988" t="s">
        <v>634</v>
      </c>
      <c r="T988" t="s">
        <v>243</v>
      </c>
      <c r="U988" t="s">
        <v>1188</v>
      </c>
      <c r="V988" t="s">
        <v>3101</v>
      </c>
      <c r="W988">
        <v>1206</v>
      </c>
      <c r="X988" t="s">
        <v>636</v>
      </c>
      <c r="Y988" t="s">
        <v>3102</v>
      </c>
      <c r="Z988" t="s">
        <v>2407</v>
      </c>
      <c r="AA988">
        <v>2</v>
      </c>
      <c r="AB988" t="s">
        <v>41</v>
      </c>
      <c r="AC988" t="str">
        <f t="shared" si="149"/>
        <v>8GE</v>
      </c>
      <c r="AD988" s="3">
        <f t="shared" si="146"/>
        <v>240000</v>
      </c>
      <c r="AE988" s="3" t="str">
        <f t="shared" si="145"/>
        <v>240 K</v>
      </c>
      <c r="AF988" t="str">
        <f>SUBSTITUTE(SUBSTITUTE(P988,"±",""),"%"," %")</f>
        <v>5 %</v>
      </c>
      <c r="AG988" t="str">
        <f t="shared" si="150"/>
        <v>244.9 V</v>
      </c>
      <c r="AI988" t="str">
        <f>SUBSTITUTE(LEFT(Q988,FIND("W,",Q988)),"W"," W @ 70 C")</f>
        <v>0.25 W @ 70 C</v>
      </c>
      <c r="AJ988" t="str">
        <f>SUBSTITUTE((SUBSTITUTE(T988,"ppm/°C","")),"/ "," to ")</f>
        <v>±200</v>
      </c>
      <c r="AK988" t="str">
        <f>LEFT(V988,FIND(" ",V988)-1)</f>
        <v>1206</v>
      </c>
      <c r="AL988" t="str">
        <f>SUBSTITUTE(SUBSTITUTE(U988,"°C ~ "," to +"),"°C"," C")</f>
        <v>-55 to +155 C</v>
      </c>
      <c r="AM988" s="2" t="str">
        <f t="shared" si="147"/>
        <v>244</v>
      </c>
      <c r="AN988" t="str">
        <f>IF(AC988="1GN","Grade 1","Grade 0")</f>
        <v>Grade 0</v>
      </c>
      <c r="AO988" s="2" t="str">
        <f t="shared" si="148"/>
        <v>2403</v>
      </c>
      <c r="AQ988" t="s">
        <v>5289</v>
      </c>
      <c r="AR988" t="str">
        <f t="shared" si="151"/>
        <v>ERJ8GEYJ244V</v>
      </c>
    </row>
    <row r="989" spans="1:44" x14ac:dyDescent="0.3">
      <c r="A989" t="s">
        <v>3624</v>
      </c>
      <c r="B989" t="s">
        <v>3095</v>
      </c>
      <c r="C989" t="s">
        <v>3625</v>
      </c>
      <c r="D989" t="s">
        <v>3626</v>
      </c>
      <c r="E989" t="s">
        <v>32</v>
      </c>
      <c r="F989" t="s">
        <v>32</v>
      </c>
      <c r="G989" t="s">
        <v>3627</v>
      </c>
      <c r="H989">
        <v>0</v>
      </c>
      <c r="I989">
        <v>0.15</v>
      </c>
      <c r="J989">
        <v>0</v>
      </c>
      <c r="K989">
        <v>1</v>
      </c>
      <c r="L989" t="s">
        <v>34</v>
      </c>
      <c r="M989" t="s">
        <v>3099</v>
      </c>
      <c r="N989" t="s">
        <v>36</v>
      </c>
      <c r="O989" t="s">
        <v>571</v>
      </c>
      <c r="P989" t="s">
        <v>38</v>
      </c>
      <c r="Q989" t="s">
        <v>3100</v>
      </c>
      <c r="R989" t="s">
        <v>40</v>
      </c>
      <c r="S989" t="s">
        <v>634</v>
      </c>
      <c r="T989" t="s">
        <v>243</v>
      </c>
      <c r="U989" t="s">
        <v>1188</v>
      </c>
      <c r="V989" t="s">
        <v>3101</v>
      </c>
      <c r="W989">
        <v>1206</v>
      </c>
      <c r="X989" t="s">
        <v>636</v>
      </c>
      <c r="Y989" t="s">
        <v>3102</v>
      </c>
      <c r="Z989" t="s">
        <v>2407</v>
      </c>
      <c r="AA989">
        <v>2</v>
      </c>
      <c r="AB989" t="s">
        <v>41</v>
      </c>
      <c r="AC989" t="str">
        <f t="shared" si="149"/>
        <v>8GE</v>
      </c>
      <c r="AD989" s="3">
        <f t="shared" si="146"/>
        <v>270000</v>
      </c>
      <c r="AE989" s="3" t="str">
        <f t="shared" si="145"/>
        <v>270 K</v>
      </c>
      <c r="AF989" t="str">
        <f>SUBSTITUTE(SUBSTITUTE(P989,"±",""),"%"," %")</f>
        <v>5 %</v>
      </c>
      <c r="AG989" t="str">
        <f t="shared" si="150"/>
        <v>259.8 V</v>
      </c>
      <c r="AI989" t="str">
        <f>SUBSTITUTE(LEFT(Q989,FIND("W,",Q989)),"W"," W @ 70 C")</f>
        <v>0.25 W @ 70 C</v>
      </c>
      <c r="AJ989" t="str">
        <f>SUBSTITUTE((SUBSTITUTE(T989,"ppm/°C","")),"/ "," to ")</f>
        <v>±200</v>
      </c>
      <c r="AK989" t="str">
        <f>LEFT(V989,FIND(" ",V989)-1)</f>
        <v>1206</v>
      </c>
      <c r="AL989" t="str">
        <f>SUBSTITUTE(SUBSTITUTE(U989,"°C ~ "," to +"),"°C"," C")</f>
        <v>-55 to +155 C</v>
      </c>
      <c r="AM989" s="2" t="str">
        <f t="shared" si="147"/>
        <v>274</v>
      </c>
      <c r="AN989" t="str">
        <f>IF(AC989="1GN","Grade 1","Grade 0")</f>
        <v>Grade 0</v>
      </c>
      <c r="AO989" s="2" t="str">
        <f t="shared" si="148"/>
        <v>2703</v>
      </c>
      <c r="AQ989" t="s">
        <v>5289</v>
      </c>
      <c r="AR989" t="str">
        <f t="shared" si="151"/>
        <v>ERJ8GEYJ274V</v>
      </c>
    </row>
    <row r="990" spans="1:44" x14ac:dyDescent="0.3">
      <c r="A990" t="s">
        <v>3628</v>
      </c>
      <c r="B990" t="s">
        <v>3095</v>
      </c>
      <c r="C990" t="s">
        <v>3629</v>
      </c>
      <c r="D990" t="s">
        <v>3630</v>
      </c>
      <c r="E990" t="s">
        <v>32</v>
      </c>
      <c r="F990" t="s">
        <v>32</v>
      </c>
      <c r="G990" t="s">
        <v>3631</v>
      </c>
      <c r="H990" s="1">
        <v>34420</v>
      </c>
      <c r="I990">
        <v>0.15</v>
      </c>
      <c r="J990">
        <v>0</v>
      </c>
      <c r="K990">
        <v>1</v>
      </c>
      <c r="L990" t="s">
        <v>34</v>
      </c>
      <c r="M990" t="s">
        <v>3099</v>
      </c>
      <c r="N990" t="s">
        <v>36</v>
      </c>
      <c r="O990" t="s">
        <v>575</v>
      </c>
      <c r="P990" t="s">
        <v>38</v>
      </c>
      <c r="Q990" t="s">
        <v>3100</v>
      </c>
      <c r="R990" t="s">
        <v>40</v>
      </c>
      <c r="S990" t="s">
        <v>634</v>
      </c>
      <c r="T990" t="s">
        <v>243</v>
      </c>
      <c r="U990" t="s">
        <v>1188</v>
      </c>
      <c r="V990" t="s">
        <v>3101</v>
      </c>
      <c r="W990">
        <v>1206</v>
      </c>
      <c r="X990" t="s">
        <v>636</v>
      </c>
      <c r="Y990" t="s">
        <v>3102</v>
      </c>
      <c r="Z990" t="s">
        <v>2407</v>
      </c>
      <c r="AA990">
        <v>2</v>
      </c>
      <c r="AB990" t="s">
        <v>41</v>
      </c>
      <c r="AC990" t="str">
        <f t="shared" si="149"/>
        <v>8GE</v>
      </c>
      <c r="AD990" s="3">
        <f t="shared" si="146"/>
        <v>300000</v>
      </c>
      <c r="AE990" s="3" t="str">
        <f t="shared" si="145"/>
        <v>300 K</v>
      </c>
      <c r="AF990" t="str">
        <f>SUBSTITUTE(SUBSTITUTE(P990,"±",""),"%"," %")</f>
        <v>5 %</v>
      </c>
      <c r="AG990" t="str">
        <f t="shared" si="150"/>
        <v>273.9 V</v>
      </c>
      <c r="AI990" t="str">
        <f>SUBSTITUTE(LEFT(Q990,FIND("W,",Q990)),"W"," W @ 70 C")</f>
        <v>0.25 W @ 70 C</v>
      </c>
      <c r="AJ990" t="str">
        <f>SUBSTITUTE((SUBSTITUTE(T990,"ppm/°C","")),"/ "," to ")</f>
        <v>±200</v>
      </c>
      <c r="AK990" t="str">
        <f>LEFT(V990,FIND(" ",V990)-1)</f>
        <v>1206</v>
      </c>
      <c r="AL990" t="str">
        <f>SUBSTITUTE(SUBSTITUTE(U990,"°C ~ "," to +"),"°C"," C")</f>
        <v>-55 to +155 C</v>
      </c>
      <c r="AM990" s="2" t="str">
        <f t="shared" si="147"/>
        <v>304</v>
      </c>
      <c r="AN990" t="str">
        <f>IF(AC990="1GN","Grade 1","Grade 0")</f>
        <v>Grade 0</v>
      </c>
      <c r="AO990" s="2" t="str">
        <f t="shared" si="148"/>
        <v>3003</v>
      </c>
      <c r="AQ990" t="s">
        <v>5289</v>
      </c>
      <c r="AR990" t="str">
        <f t="shared" si="151"/>
        <v>ERJ8GEYJ304V</v>
      </c>
    </row>
    <row r="991" spans="1:44" x14ac:dyDescent="0.3">
      <c r="A991" t="s">
        <v>3632</v>
      </c>
      <c r="B991" t="s">
        <v>3095</v>
      </c>
      <c r="C991" t="s">
        <v>3633</v>
      </c>
      <c r="D991" t="s">
        <v>3634</v>
      </c>
      <c r="E991" t="s">
        <v>32</v>
      </c>
      <c r="F991" t="s">
        <v>32</v>
      </c>
      <c r="G991" t="s">
        <v>3635</v>
      </c>
      <c r="H991" s="1">
        <v>27078</v>
      </c>
      <c r="I991">
        <v>0.15</v>
      </c>
      <c r="J991">
        <v>0</v>
      </c>
      <c r="K991">
        <v>1</v>
      </c>
      <c r="L991" t="s">
        <v>34</v>
      </c>
      <c r="M991" t="s">
        <v>3099</v>
      </c>
      <c r="N991" t="s">
        <v>36</v>
      </c>
      <c r="O991" t="s">
        <v>579</v>
      </c>
      <c r="P991" t="s">
        <v>38</v>
      </c>
      <c r="Q991" t="s">
        <v>3100</v>
      </c>
      <c r="R991" t="s">
        <v>40</v>
      </c>
      <c r="S991" t="s">
        <v>634</v>
      </c>
      <c r="T991" t="s">
        <v>243</v>
      </c>
      <c r="U991" t="s">
        <v>1188</v>
      </c>
      <c r="V991" t="s">
        <v>3101</v>
      </c>
      <c r="W991">
        <v>1206</v>
      </c>
      <c r="X991" t="s">
        <v>636</v>
      </c>
      <c r="Y991" t="s">
        <v>3102</v>
      </c>
      <c r="Z991" t="s">
        <v>2407</v>
      </c>
      <c r="AA991">
        <v>2</v>
      </c>
      <c r="AB991" t="s">
        <v>41</v>
      </c>
      <c r="AC991" t="str">
        <f t="shared" si="149"/>
        <v>8GE</v>
      </c>
      <c r="AD991" s="3">
        <f t="shared" si="146"/>
        <v>330000</v>
      </c>
      <c r="AE991" s="3" t="str">
        <f t="shared" si="145"/>
        <v>330 K</v>
      </c>
      <c r="AF991" t="str">
        <f>SUBSTITUTE(SUBSTITUTE(P991,"±",""),"%"," %")</f>
        <v>5 %</v>
      </c>
      <c r="AG991" t="str">
        <f t="shared" si="150"/>
        <v>287.2 V</v>
      </c>
      <c r="AI991" t="str">
        <f>SUBSTITUTE(LEFT(Q991,FIND("W,",Q991)),"W"," W @ 70 C")</f>
        <v>0.25 W @ 70 C</v>
      </c>
      <c r="AJ991" t="str">
        <f>SUBSTITUTE((SUBSTITUTE(T991,"ppm/°C","")),"/ "," to ")</f>
        <v>±200</v>
      </c>
      <c r="AK991" t="str">
        <f>LEFT(V991,FIND(" ",V991)-1)</f>
        <v>1206</v>
      </c>
      <c r="AL991" t="str">
        <f>SUBSTITUTE(SUBSTITUTE(U991,"°C ~ "," to +"),"°C"," C")</f>
        <v>-55 to +155 C</v>
      </c>
      <c r="AM991" s="2" t="str">
        <f t="shared" si="147"/>
        <v>334</v>
      </c>
      <c r="AN991" t="str">
        <f>IF(AC991="1GN","Grade 1","Grade 0")</f>
        <v>Grade 0</v>
      </c>
      <c r="AO991" s="2" t="str">
        <f t="shared" si="148"/>
        <v>3303</v>
      </c>
      <c r="AQ991" t="s">
        <v>5289</v>
      </c>
      <c r="AR991" t="str">
        <f t="shared" si="151"/>
        <v>ERJ8GEYJ334V</v>
      </c>
    </row>
    <row r="992" spans="1:44" x14ac:dyDescent="0.3">
      <c r="A992" t="s">
        <v>3636</v>
      </c>
      <c r="B992" t="s">
        <v>3095</v>
      </c>
      <c r="C992" t="s">
        <v>3637</v>
      </c>
      <c r="D992" t="s">
        <v>3638</v>
      </c>
      <c r="E992" t="s">
        <v>32</v>
      </c>
      <c r="F992" t="s">
        <v>32</v>
      </c>
      <c r="G992" t="s">
        <v>3639</v>
      </c>
      <c r="H992" s="1">
        <v>3200</v>
      </c>
      <c r="I992">
        <v>0.15</v>
      </c>
      <c r="J992">
        <v>0</v>
      </c>
      <c r="K992">
        <v>1</v>
      </c>
      <c r="L992" t="s">
        <v>34</v>
      </c>
      <c r="M992" t="s">
        <v>3099</v>
      </c>
      <c r="N992" t="s">
        <v>36</v>
      </c>
      <c r="O992" t="s">
        <v>583</v>
      </c>
      <c r="P992" t="s">
        <v>38</v>
      </c>
      <c r="Q992" t="s">
        <v>3100</v>
      </c>
      <c r="R992" t="s">
        <v>40</v>
      </c>
      <c r="S992" t="s">
        <v>634</v>
      </c>
      <c r="T992" t="s">
        <v>243</v>
      </c>
      <c r="U992" t="s">
        <v>1188</v>
      </c>
      <c r="V992" t="s">
        <v>3101</v>
      </c>
      <c r="W992">
        <v>1206</v>
      </c>
      <c r="X992" t="s">
        <v>636</v>
      </c>
      <c r="Y992" t="s">
        <v>3102</v>
      </c>
      <c r="Z992" t="s">
        <v>2407</v>
      </c>
      <c r="AA992">
        <v>2</v>
      </c>
      <c r="AB992" t="s">
        <v>41</v>
      </c>
      <c r="AC992" t="str">
        <f t="shared" si="149"/>
        <v>8GE</v>
      </c>
      <c r="AD992" s="3">
        <f t="shared" si="146"/>
        <v>360000</v>
      </c>
      <c r="AE992" s="3" t="str">
        <f t="shared" si="145"/>
        <v>360 K</v>
      </c>
      <c r="AF992" t="str">
        <f>SUBSTITUTE(SUBSTITUTE(P992,"±",""),"%"," %")</f>
        <v>5 %</v>
      </c>
      <c r="AG992" t="str">
        <f t="shared" si="150"/>
        <v>300 V</v>
      </c>
      <c r="AI992" t="str">
        <f>SUBSTITUTE(LEFT(Q992,FIND("W,",Q992)),"W"," W @ 70 C")</f>
        <v>0.25 W @ 70 C</v>
      </c>
      <c r="AJ992" t="str">
        <f>SUBSTITUTE((SUBSTITUTE(T992,"ppm/°C","")),"/ "," to ")</f>
        <v>±200</v>
      </c>
      <c r="AK992" t="str">
        <f>LEFT(V992,FIND(" ",V992)-1)</f>
        <v>1206</v>
      </c>
      <c r="AL992" t="str">
        <f>SUBSTITUTE(SUBSTITUTE(U992,"°C ~ "," to +"),"°C"," C")</f>
        <v>-55 to +155 C</v>
      </c>
      <c r="AM992" s="2" t="str">
        <f t="shared" si="147"/>
        <v>364</v>
      </c>
      <c r="AN992" t="str">
        <f>IF(AC992="1GN","Grade 1","Grade 0")</f>
        <v>Grade 0</v>
      </c>
      <c r="AO992" s="2" t="str">
        <f t="shared" si="148"/>
        <v>3603</v>
      </c>
      <c r="AQ992" t="s">
        <v>5289</v>
      </c>
      <c r="AR992" t="str">
        <f t="shared" si="151"/>
        <v>ERJ8GEYJ364V</v>
      </c>
    </row>
    <row r="993" spans="1:44" x14ac:dyDescent="0.3">
      <c r="A993" t="s">
        <v>3640</v>
      </c>
      <c r="B993" t="s">
        <v>3095</v>
      </c>
      <c r="C993" t="s">
        <v>3641</v>
      </c>
      <c r="D993" t="s">
        <v>3642</v>
      </c>
      <c r="E993" t="s">
        <v>32</v>
      </c>
      <c r="F993" t="s">
        <v>32</v>
      </c>
      <c r="G993" t="s">
        <v>3643</v>
      </c>
      <c r="H993" s="1">
        <v>50481</v>
      </c>
      <c r="I993">
        <v>0.15</v>
      </c>
      <c r="J993">
        <v>0</v>
      </c>
      <c r="K993">
        <v>1</v>
      </c>
      <c r="L993" t="s">
        <v>34</v>
      </c>
      <c r="M993" t="s">
        <v>3099</v>
      </c>
      <c r="N993" t="s">
        <v>36</v>
      </c>
      <c r="O993" t="s">
        <v>587</v>
      </c>
      <c r="P993" t="s">
        <v>38</v>
      </c>
      <c r="Q993" t="s">
        <v>3100</v>
      </c>
      <c r="R993" t="s">
        <v>40</v>
      </c>
      <c r="S993" t="s">
        <v>634</v>
      </c>
      <c r="T993" t="s">
        <v>243</v>
      </c>
      <c r="U993" t="s">
        <v>1188</v>
      </c>
      <c r="V993" t="s">
        <v>3101</v>
      </c>
      <c r="W993">
        <v>1206</v>
      </c>
      <c r="X993" t="s">
        <v>636</v>
      </c>
      <c r="Y993" t="s">
        <v>3102</v>
      </c>
      <c r="Z993" t="s">
        <v>2407</v>
      </c>
      <c r="AA993">
        <v>2</v>
      </c>
      <c r="AB993" t="s">
        <v>41</v>
      </c>
      <c r="AC993" t="str">
        <f t="shared" si="149"/>
        <v>8GE</v>
      </c>
      <c r="AD993" s="3">
        <f t="shared" si="146"/>
        <v>390000</v>
      </c>
      <c r="AE993" s="3" t="str">
        <f t="shared" si="145"/>
        <v>390 K</v>
      </c>
      <c r="AF993" t="str">
        <f>SUBSTITUTE(SUBSTITUTE(P993,"±",""),"%"," %")</f>
        <v>5 %</v>
      </c>
      <c r="AG993" t="str">
        <f t="shared" si="150"/>
        <v>312.2 V</v>
      </c>
      <c r="AI993" t="str">
        <f>SUBSTITUTE(LEFT(Q993,FIND("W,",Q993)),"W"," W @ 70 C")</f>
        <v>0.25 W @ 70 C</v>
      </c>
      <c r="AJ993" t="str">
        <f>SUBSTITUTE((SUBSTITUTE(T993,"ppm/°C","")),"/ "," to ")</f>
        <v>±200</v>
      </c>
      <c r="AK993" t="str">
        <f>LEFT(V993,FIND(" ",V993)-1)</f>
        <v>1206</v>
      </c>
      <c r="AL993" t="str">
        <f>SUBSTITUTE(SUBSTITUTE(U993,"°C ~ "," to +"),"°C"," C")</f>
        <v>-55 to +155 C</v>
      </c>
      <c r="AM993" s="2" t="str">
        <f t="shared" si="147"/>
        <v>394</v>
      </c>
      <c r="AN993" t="str">
        <f>IF(AC993="1GN","Grade 1","Grade 0")</f>
        <v>Grade 0</v>
      </c>
      <c r="AO993" s="2" t="str">
        <f t="shared" si="148"/>
        <v>3903</v>
      </c>
      <c r="AQ993" t="s">
        <v>5289</v>
      </c>
      <c r="AR993" t="str">
        <f t="shared" si="151"/>
        <v>ERJ8GEYJ394V</v>
      </c>
    </row>
    <row r="994" spans="1:44" x14ac:dyDescent="0.3">
      <c r="A994" t="s">
        <v>3644</v>
      </c>
      <c r="B994" t="s">
        <v>3095</v>
      </c>
      <c r="C994" t="s">
        <v>3645</v>
      </c>
      <c r="D994" t="s">
        <v>3646</v>
      </c>
      <c r="E994" t="s">
        <v>32</v>
      </c>
      <c r="F994" t="s">
        <v>32</v>
      </c>
      <c r="G994" t="s">
        <v>3647</v>
      </c>
      <c r="H994" s="1">
        <v>48733</v>
      </c>
      <c r="I994">
        <v>0.15</v>
      </c>
      <c r="J994">
        <v>0</v>
      </c>
      <c r="K994">
        <v>1</v>
      </c>
      <c r="L994" t="s">
        <v>34</v>
      </c>
      <c r="M994" t="s">
        <v>3099</v>
      </c>
      <c r="N994" t="s">
        <v>36</v>
      </c>
      <c r="O994" t="s">
        <v>591</v>
      </c>
      <c r="P994" t="s">
        <v>38</v>
      </c>
      <c r="Q994" t="s">
        <v>3100</v>
      </c>
      <c r="R994" t="s">
        <v>40</v>
      </c>
      <c r="S994" t="s">
        <v>634</v>
      </c>
      <c r="T994" t="s">
        <v>243</v>
      </c>
      <c r="U994" t="s">
        <v>1188</v>
      </c>
      <c r="V994" t="s">
        <v>3101</v>
      </c>
      <c r="W994">
        <v>1206</v>
      </c>
      <c r="X994" t="s">
        <v>636</v>
      </c>
      <c r="Y994" t="s">
        <v>3102</v>
      </c>
      <c r="Z994" t="s">
        <v>2407</v>
      </c>
      <c r="AA994">
        <v>2</v>
      </c>
      <c r="AB994" t="s">
        <v>41</v>
      </c>
      <c r="AC994" t="str">
        <f t="shared" si="149"/>
        <v>8GE</v>
      </c>
      <c r="AD994" s="3">
        <f t="shared" si="146"/>
        <v>430000</v>
      </c>
      <c r="AE994" s="3" t="str">
        <f t="shared" si="145"/>
        <v>430 K</v>
      </c>
      <c r="AF994" t="str">
        <f>SUBSTITUTE(SUBSTITUTE(P994,"±",""),"%"," %")</f>
        <v>5 %</v>
      </c>
      <c r="AG994" t="str">
        <f t="shared" si="150"/>
        <v>327.9 V</v>
      </c>
      <c r="AI994" t="str">
        <f>SUBSTITUTE(LEFT(Q994,FIND("W,",Q994)),"W"," W @ 70 C")</f>
        <v>0.25 W @ 70 C</v>
      </c>
      <c r="AJ994" t="str">
        <f>SUBSTITUTE((SUBSTITUTE(T994,"ppm/°C","")),"/ "," to ")</f>
        <v>±200</v>
      </c>
      <c r="AK994" t="str">
        <f>LEFT(V994,FIND(" ",V994)-1)</f>
        <v>1206</v>
      </c>
      <c r="AL994" t="str">
        <f>SUBSTITUTE(SUBSTITUTE(U994,"°C ~ "," to +"),"°C"," C")</f>
        <v>-55 to +155 C</v>
      </c>
      <c r="AM994" s="2" t="str">
        <f t="shared" si="147"/>
        <v>434</v>
      </c>
      <c r="AN994" t="str">
        <f>IF(AC994="1GN","Grade 1","Grade 0")</f>
        <v>Grade 0</v>
      </c>
      <c r="AO994" s="2" t="str">
        <f t="shared" si="148"/>
        <v>4303</v>
      </c>
      <c r="AQ994" t="s">
        <v>5289</v>
      </c>
      <c r="AR994" t="str">
        <f t="shared" si="151"/>
        <v>ERJ8GEYJ434V</v>
      </c>
    </row>
    <row r="995" spans="1:44" x14ac:dyDescent="0.3">
      <c r="A995" t="s">
        <v>3648</v>
      </c>
      <c r="B995" t="s">
        <v>3095</v>
      </c>
      <c r="C995" t="s">
        <v>3649</v>
      </c>
      <c r="D995" t="s">
        <v>3650</v>
      </c>
      <c r="E995" t="s">
        <v>32</v>
      </c>
      <c r="F995" t="s">
        <v>32</v>
      </c>
      <c r="G995" t="s">
        <v>3651</v>
      </c>
      <c r="H995" s="1">
        <v>73017</v>
      </c>
      <c r="I995">
        <v>0.15</v>
      </c>
      <c r="J995">
        <v>0</v>
      </c>
      <c r="K995">
        <v>1</v>
      </c>
      <c r="L995" t="s">
        <v>34</v>
      </c>
      <c r="M995" t="s">
        <v>3099</v>
      </c>
      <c r="N995" t="s">
        <v>36</v>
      </c>
      <c r="O995" t="s">
        <v>595</v>
      </c>
      <c r="P995" t="s">
        <v>38</v>
      </c>
      <c r="Q995" t="s">
        <v>3100</v>
      </c>
      <c r="R995" t="s">
        <v>40</v>
      </c>
      <c r="S995" t="s">
        <v>634</v>
      </c>
      <c r="T995" t="s">
        <v>243</v>
      </c>
      <c r="U995" t="s">
        <v>1188</v>
      </c>
      <c r="V995" t="s">
        <v>3101</v>
      </c>
      <c r="W995">
        <v>1206</v>
      </c>
      <c r="X995" t="s">
        <v>636</v>
      </c>
      <c r="Y995" t="s">
        <v>3102</v>
      </c>
      <c r="Z995" t="s">
        <v>2407</v>
      </c>
      <c r="AA995">
        <v>2</v>
      </c>
      <c r="AB995" t="s">
        <v>41</v>
      </c>
      <c r="AC995" t="str">
        <f t="shared" si="149"/>
        <v>8GE</v>
      </c>
      <c r="AD995" s="3">
        <f t="shared" si="146"/>
        <v>470000</v>
      </c>
      <c r="AE995" s="3" t="str">
        <f t="shared" si="145"/>
        <v>470 K</v>
      </c>
      <c r="AF995" t="str">
        <f>SUBSTITUTE(SUBSTITUTE(P995,"±",""),"%"," %")</f>
        <v>5 %</v>
      </c>
      <c r="AG995" t="str">
        <f t="shared" si="150"/>
        <v>342.8 V</v>
      </c>
      <c r="AI995" t="str">
        <f>SUBSTITUTE(LEFT(Q995,FIND("W,",Q995)),"W"," W @ 70 C")</f>
        <v>0.25 W @ 70 C</v>
      </c>
      <c r="AJ995" t="str">
        <f>SUBSTITUTE((SUBSTITUTE(T995,"ppm/°C","")),"/ "," to ")</f>
        <v>±200</v>
      </c>
      <c r="AK995" t="str">
        <f>LEFT(V995,FIND(" ",V995)-1)</f>
        <v>1206</v>
      </c>
      <c r="AL995" t="str">
        <f>SUBSTITUTE(SUBSTITUTE(U995,"°C ~ "," to +"),"°C"," C")</f>
        <v>-55 to +155 C</v>
      </c>
      <c r="AM995" s="2" t="str">
        <f t="shared" si="147"/>
        <v>474</v>
      </c>
      <c r="AN995" t="str">
        <f>IF(AC995="1GN","Grade 1","Grade 0")</f>
        <v>Grade 0</v>
      </c>
      <c r="AO995" s="2" t="str">
        <f t="shared" si="148"/>
        <v>4703</v>
      </c>
      <c r="AQ995" t="s">
        <v>5289</v>
      </c>
      <c r="AR995" t="str">
        <f t="shared" si="151"/>
        <v>ERJ8GEYJ474V</v>
      </c>
    </row>
    <row r="996" spans="1:44" x14ac:dyDescent="0.3">
      <c r="A996" t="s">
        <v>3652</v>
      </c>
      <c r="B996" t="s">
        <v>3095</v>
      </c>
      <c r="C996" t="s">
        <v>3653</v>
      </c>
      <c r="D996" t="s">
        <v>3654</v>
      </c>
      <c r="E996" t="s">
        <v>32</v>
      </c>
      <c r="F996" t="s">
        <v>32</v>
      </c>
      <c r="G996" t="s">
        <v>3655</v>
      </c>
      <c r="H996" s="1">
        <v>48078</v>
      </c>
      <c r="I996">
        <v>0.15</v>
      </c>
      <c r="J996">
        <v>0</v>
      </c>
      <c r="K996">
        <v>1</v>
      </c>
      <c r="L996" t="s">
        <v>34</v>
      </c>
      <c r="M996" t="s">
        <v>3099</v>
      </c>
      <c r="N996" t="s">
        <v>36</v>
      </c>
      <c r="O996" t="s">
        <v>599</v>
      </c>
      <c r="P996" t="s">
        <v>38</v>
      </c>
      <c r="Q996" t="s">
        <v>3100</v>
      </c>
      <c r="R996" t="s">
        <v>40</v>
      </c>
      <c r="S996" t="s">
        <v>634</v>
      </c>
      <c r="T996" t="s">
        <v>243</v>
      </c>
      <c r="U996" t="s">
        <v>1188</v>
      </c>
      <c r="V996" t="s">
        <v>3101</v>
      </c>
      <c r="W996">
        <v>1206</v>
      </c>
      <c r="X996" t="s">
        <v>636</v>
      </c>
      <c r="Y996" t="s">
        <v>3102</v>
      </c>
      <c r="Z996" t="s">
        <v>2407</v>
      </c>
      <c r="AA996">
        <v>2</v>
      </c>
      <c r="AB996" t="s">
        <v>41</v>
      </c>
      <c r="AC996" t="str">
        <f t="shared" si="149"/>
        <v>8GE</v>
      </c>
      <c r="AD996" s="3">
        <f t="shared" si="146"/>
        <v>510000</v>
      </c>
      <c r="AE996" s="3" t="str">
        <f t="shared" si="145"/>
        <v>510 K</v>
      </c>
      <c r="AF996" t="str">
        <f>SUBSTITUTE(SUBSTITUTE(P996,"±",""),"%"," %")</f>
        <v>5 %</v>
      </c>
      <c r="AG996" t="str">
        <f t="shared" si="150"/>
        <v>357.1 V</v>
      </c>
      <c r="AI996" t="str">
        <f>SUBSTITUTE(LEFT(Q996,FIND("W,",Q996)),"W"," W @ 70 C")</f>
        <v>0.25 W @ 70 C</v>
      </c>
      <c r="AJ996" t="str">
        <f>SUBSTITUTE((SUBSTITUTE(T996,"ppm/°C","")),"/ "," to ")</f>
        <v>±200</v>
      </c>
      <c r="AK996" t="str">
        <f>LEFT(V996,FIND(" ",V996)-1)</f>
        <v>1206</v>
      </c>
      <c r="AL996" t="str">
        <f>SUBSTITUTE(SUBSTITUTE(U996,"°C ~ "," to +"),"°C"," C")</f>
        <v>-55 to +155 C</v>
      </c>
      <c r="AM996" s="2" t="str">
        <f t="shared" si="147"/>
        <v>514</v>
      </c>
      <c r="AN996" t="str">
        <f>IF(AC996="1GN","Grade 1","Grade 0")</f>
        <v>Grade 0</v>
      </c>
      <c r="AO996" s="2" t="str">
        <f t="shared" si="148"/>
        <v>5103</v>
      </c>
      <c r="AQ996" t="s">
        <v>5289</v>
      </c>
      <c r="AR996" t="str">
        <f t="shared" si="151"/>
        <v>ERJ8GEYJ514V</v>
      </c>
    </row>
    <row r="997" spans="1:44" x14ac:dyDescent="0.3">
      <c r="A997" t="s">
        <v>3656</v>
      </c>
      <c r="B997" t="s">
        <v>3095</v>
      </c>
      <c r="C997" t="s">
        <v>3657</v>
      </c>
      <c r="D997" t="s">
        <v>3658</v>
      </c>
      <c r="E997" t="s">
        <v>32</v>
      </c>
      <c r="F997" t="s">
        <v>32</v>
      </c>
      <c r="G997" t="s">
        <v>3659</v>
      </c>
      <c r="H997" s="1">
        <v>5793</v>
      </c>
      <c r="I997">
        <v>0.15</v>
      </c>
      <c r="J997">
        <v>0</v>
      </c>
      <c r="K997">
        <v>1</v>
      </c>
      <c r="L997" t="s">
        <v>34</v>
      </c>
      <c r="M997" t="s">
        <v>3099</v>
      </c>
      <c r="N997" t="s">
        <v>36</v>
      </c>
      <c r="O997" t="s">
        <v>603</v>
      </c>
      <c r="P997" t="s">
        <v>38</v>
      </c>
      <c r="Q997" t="s">
        <v>3100</v>
      </c>
      <c r="R997" t="s">
        <v>40</v>
      </c>
      <c r="S997" t="s">
        <v>634</v>
      </c>
      <c r="T997" t="s">
        <v>243</v>
      </c>
      <c r="U997" t="s">
        <v>1188</v>
      </c>
      <c r="V997" t="s">
        <v>3101</v>
      </c>
      <c r="W997">
        <v>1206</v>
      </c>
      <c r="X997" t="s">
        <v>636</v>
      </c>
      <c r="Y997" t="s">
        <v>3102</v>
      </c>
      <c r="Z997" t="s">
        <v>2407</v>
      </c>
      <c r="AA997">
        <v>2</v>
      </c>
      <c r="AB997" t="s">
        <v>41</v>
      </c>
      <c r="AC997" t="str">
        <f t="shared" si="149"/>
        <v>8GE</v>
      </c>
      <c r="AD997" s="3">
        <f t="shared" si="146"/>
        <v>560000</v>
      </c>
      <c r="AE997" s="3" t="str">
        <f t="shared" si="145"/>
        <v>560 K</v>
      </c>
      <c r="AF997" t="str">
        <f>SUBSTITUTE(SUBSTITUTE(P997,"±",""),"%"," %")</f>
        <v>5 %</v>
      </c>
      <c r="AG997" t="str">
        <f t="shared" si="150"/>
        <v>374.2 V</v>
      </c>
      <c r="AI997" t="str">
        <f>SUBSTITUTE(LEFT(Q997,FIND("W,",Q997)),"W"," W @ 70 C")</f>
        <v>0.25 W @ 70 C</v>
      </c>
      <c r="AJ997" t="str">
        <f>SUBSTITUTE((SUBSTITUTE(T997,"ppm/°C","")),"/ "," to ")</f>
        <v>±200</v>
      </c>
      <c r="AK997" t="str">
        <f>LEFT(V997,FIND(" ",V997)-1)</f>
        <v>1206</v>
      </c>
      <c r="AL997" t="str">
        <f>SUBSTITUTE(SUBSTITUTE(U997,"°C ~ "," to +"),"°C"," C")</f>
        <v>-55 to +155 C</v>
      </c>
      <c r="AM997" s="2" t="str">
        <f t="shared" si="147"/>
        <v>564</v>
      </c>
      <c r="AN997" t="str">
        <f>IF(AC997="1GN","Grade 1","Grade 0")</f>
        <v>Grade 0</v>
      </c>
      <c r="AO997" s="2" t="str">
        <f t="shared" si="148"/>
        <v>5603</v>
      </c>
      <c r="AQ997" t="s">
        <v>5289</v>
      </c>
      <c r="AR997" t="str">
        <f t="shared" si="151"/>
        <v>ERJ8GEYJ564V</v>
      </c>
    </row>
    <row r="998" spans="1:44" x14ac:dyDescent="0.3">
      <c r="A998" t="s">
        <v>3660</v>
      </c>
      <c r="B998" t="s">
        <v>3095</v>
      </c>
      <c r="C998" t="s">
        <v>3661</v>
      </c>
      <c r="D998" t="s">
        <v>3662</v>
      </c>
      <c r="E998" t="s">
        <v>32</v>
      </c>
      <c r="F998" t="s">
        <v>32</v>
      </c>
      <c r="G998" t="s">
        <v>3663</v>
      </c>
      <c r="H998">
        <v>0</v>
      </c>
      <c r="I998">
        <v>0.15</v>
      </c>
      <c r="J998">
        <v>0</v>
      </c>
      <c r="K998">
        <v>1</v>
      </c>
      <c r="L998" t="s">
        <v>34</v>
      </c>
      <c r="M998" t="s">
        <v>3099</v>
      </c>
      <c r="N998" t="s">
        <v>36</v>
      </c>
      <c r="O998" t="s">
        <v>607</v>
      </c>
      <c r="P998" t="s">
        <v>38</v>
      </c>
      <c r="Q998" t="s">
        <v>3100</v>
      </c>
      <c r="R998" t="s">
        <v>40</v>
      </c>
      <c r="S998" t="s">
        <v>634</v>
      </c>
      <c r="T998" t="s">
        <v>243</v>
      </c>
      <c r="U998" t="s">
        <v>1188</v>
      </c>
      <c r="V998" t="s">
        <v>3101</v>
      </c>
      <c r="W998">
        <v>1206</v>
      </c>
      <c r="X998" t="s">
        <v>636</v>
      </c>
      <c r="Y998" t="s">
        <v>3102</v>
      </c>
      <c r="Z998" t="s">
        <v>2407</v>
      </c>
      <c r="AA998">
        <v>2</v>
      </c>
      <c r="AB998" t="s">
        <v>41</v>
      </c>
      <c r="AC998" t="str">
        <f t="shared" si="149"/>
        <v>8GE</v>
      </c>
      <c r="AD998" s="3">
        <f t="shared" si="146"/>
        <v>620000</v>
      </c>
      <c r="AE998" s="3" t="str">
        <f t="shared" si="145"/>
        <v>620 K</v>
      </c>
      <c r="AF998" t="str">
        <f>SUBSTITUTE(SUBSTITUTE(P998,"±",""),"%"," %")</f>
        <v>5 %</v>
      </c>
      <c r="AG998" t="str">
        <f t="shared" si="150"/>
        <v>393.7 V</v>
      </c>
      <c r="AI998" t="str">
        <f>SUBSTITUTE(LEFT(Q998,FIND("W,",Q998)),"W"," W @ 70 C")</f>
        <v>0.25 W @ 70 C</v>
      </c>
      <c r="AJ998" t="str">
        <f>SUBSTITUTE((SUBSTITUTE(T998,"ppm/°C","")),"/ "," to ")</f>
        <v>±200</v>
      </c>
      <c r="AK998" t="str">
        <f>LEFT(V998,FIND(" ",V998)-1)</f>
        <v>1206</v>
      </c>
      <c r="AL998" t="str">
        <f>SUBSTITUTE(SUBSTITUTE(U998,"°C ~ "," to +"),"°C"," C")</f>
        <v>-55 to +155 C</v>
      </c>
      <c r="AM998" s="2" t="str">
        <f t="shared" si="147"/>
        <v>624</v>
      </c>
      <c r="AN998" t="str">
        <f>IF(AC998="1GN","Grade 1","Grade 0")</f>
        <v>Grade 0</v>
      </c>
      <c r="AO998" s="2" t="str">
        <f t="shared" si="148"/>
        <v>6203</v>
      </c>
      <c r="AQ998" t="s">
        <v>5289</v>
      </c>
      <c r="AR998" t="str">
        <f t="shared" si="151"/>
        <v>ERJ8GEYJ624V</v>
      </c>
    </row>
    <row r="999" spans="1:44" x14ac:dyDescent="0.3">
      <c r="A999" t="s">
        <v>3664</v>
      </c>
      <c r="B999" t="s">
        <v>3095</v>
      </c>
      <c r="C999" t="s">
        <v>3665</v>
      </c>
      <c r="D999" t="s">
        <v>3666</v>
      </c>
      <c r="E999" t="s">
        <v>32</v>
      </c>
      <c r="F999" t="s">
        <v>32</v>
      </c>
      <c r="G999" t="s">
        <v>3667</v>
      </c>
      <c r="H999" s="1">
        <v>31049</v>
      </c>
      <c r="I999">
        <v>0.15</v>
      </c>
      <c r="J999">
        <v>0</v>
      </c>
      <c r="K999">
        <v>1</v>
      </c>
      <c r="L999" t="s">
        <v>34</v>
      </c>
      <c r="M999" t="s">
        <v>3099</v>
      </c>
      <c r="N999" t="s">
        <v>36</v>
      </c>
      <c r="O999" t="s">
        <v>611</v>
      </c>
      <c r="P999" t="s">
        <v>38</v>
      </c>
      <c r="Q999" t="s">
        <v>3100</v>
      </c>
      <c r="R999" t="s">
        <v>40</v>
      </c>
      <c r="S999" t="s">
        <v>634</v>
      </c>
      <c r="T999" t="s">
        <v>243</v>
      </c>
      <c r="U999" t="s">
        <v>1188</v>
      </c>
      <c r="V999" t="s">
        <v>3101</v>
      </c>
      <c r="W999">
        <v>1206</v>
      </c>
      <c r="X999" t="s">
        <v>636</v>
      </c>
      <c r="Y999" t="s">
        <v>3102</v>
      </c>
      <c r="Z999" t="s">
        <v>2407</v>
      </c>
      <c r="AA999">
        <v>2</v>
      </c>
      <c r="AB999" t="s">
        <v>41</v>
      </c>
      <c r="AC999" t="str">
        <f t="shared" si="149"/>
        <v>8GE</v>
      </c>
      <c r="AD999" s="3">
        <f t="shared" si="146"/>
        <v>680000</v>
      </c>
      <c r="AE999" s="3" t="str">
        <f t="shared" si="145"/>
        <v>680 K</v>
      </c>
      <c r="AF999" t="str">
        <f>SUBSTITUTE(SUBSTITUTE(P999,"±",""),"%"," %")</f>
        <v>5 %</v>
      </c>
      <c r="AG999" t="str">
        <f t="shared" si="150"/>
        <v>412.3 V</v>
      </c>
      <c r="AI999" t="str">
        <f>SUBSTITUTE(LEFT(Q999,FIND("W,",Q999)),"W"," W @ 70 C")</f>
        <v>0.25 W @ 70 C</v>
      </c>
      <c r="AJ999" t="str">
        <f>SUBSTITUTE((SUBSTITUTE(T999,"ppm/°C","")),"/ "," to ")</f>
        <v>±200</v>
      </c>
      <c r="AK999" t="str">
        <f>LEFT(V999,FIND(" ",V999)-1)</f>
        <v>1206</v>
      </c>
      <c r="AL999" t="str">
        <f>SUBSTITUTE(SUBSTITUTE(U999,"°C ~ "," to +"),"°C"," C")</f>
        <v>-55 to +155 C</v>
      </c>
      <c r="AM999" s="2" t="str">
        <f t="shared" si="147"/>
        <v>684</v>
      </c>
      <c r="AN999" t="str">
        <f>IF(AC999="1GN","Grade 1","Grade 0")</f>
        <v>Grade 0</v>
      </c>
      <c r="AO999" s="2" t="str">
        <f t="shared" si="148"/>
        <v>6803</v>
      </c>
      <c r="AQ999" t="s">
        <v>5289</v>
      </c>
      <c r="AR999" t="str">
        <f t="shared" si="151"/>
        <v>ERJ8GEYJ684V</v>
      </c>
    </row>
    <row r="1000" spans="1:44" x14ac:dyDescent="0.3">
      <c r="A1000" t="s">
        <v>3668</v>
      </c>
      <c r="B1000" t="s">
        <v>3095</v>
      </c>
      <c r="C1000" t="s">
        <v>3669</v>
      </c>
      <c r="D1000" t="s">
        <v>3670</v>
      </c>
      <c r="E1000" t="s">
        <v>32</v>
      </c>
      <c r="F1000" t="s">
        <v>32</v>
      </c>
      <c r="G1000" t="s">
        <v>3671</v>
      </c>
      <c r="H1000" s="1">
        <v>33084</v>
      </c>
      <c r="I1000">
        <v>0.15</v>
      </c>
      <c r="J1000">
        <v>0</v>
      </c>
      <c r="K1000">
        <v>1</v>
      </c>
      <c r="L1000" t="s">
        <v>34</v>
      </c>
      <c r="M1000" t="s">
        <v>3099</v>
      </c>
      <c r="N1000" t="s">
        <v>36</v>
      </c>
      <c r="O1000" t="s">
        <v>615</v>
      </c>
      <c r="P1000" t="s">
        <v>38</v>
      </c>
      <c r="Q1000" t="s">
        <v>3100</v>
      </c>
      <c r="R1000" t="s">
        <v>40</v>
      </c>
      <c r="S1000" t="s">
        <v>634</v>
      </c>
      <c r="T1000" t="s">
        <v>243</v>
      </c>
      <c r="U1000" t="s">
        <v>1188</v>
      </c>
      <c r="V1000" t="s">
        <v>3101</v>
      </c>
      <c r="W1000">
        <v>1206</v>
      </c>
      <c r="X1000" t="s">
        <v>636</v>
      </c>
      <c r="Y1000" t="s">
        <v>3102</v>
      </c>
      <c r="Z1000" t="s">
        <v>2407</v>
      </c>
      <c r="AA1000">
        <v>2</v>
      </c>
      <c r="AB1000" t="s">
        <v>41</v>
      </c>
      <c r="AC1000" t="str">
        <f t="shared" si="149"/>
        <v>8GE</v>
      </c>
      <c r="AD1000" s="3">
        <f t="shared" si="146"/>
        <v>750000</v>
      </c>
      <c r="AE1000" s="3" t="str">
        <f t="shared" si="145"/>
        <v>750 K</v>
      </c>
      <c r="AF1000" t="str">
        <f>SUBSTITUTE(SUBSTITUTE(P1000,"±",""),"%"," %")</f>
        <v>5 %</v>
      </c>
      <c r="AG1000" t="str">
        <f t="shared" si="150"/>
        <v>433 V</v>
      </c>
      <c r="AI1000" t="str">
        <f>SUBSTITUTE(LEFT(Q1000,FIND("W,",Q1000)),"W"," W @ 70 C")</f>
        <v>0.25 W @ 70 C</v>
      </c>
      <c r="AJ1000" t="str">
        <f>SUBSTITUTE((SUBSTITUTE(T1000,"ppm/°C","")),"/ "," to ")</f>
        <v>±200</v>
      </c>
      <c r="AK1000" t="str">
        <f>LEFT(V1000,FIND(" ",V1000)-1)</f>
        <v>1206</v>
      </c>
      <c r="AL1000" t="str">
        <f>SUBSTITUTE(SUBSTITUTE(U1000,"°C ~ "," to +"),"°C"," C")</f>
        <v>-55 to +155 C</v>
      </c>
      <c r="AM1000" s="2" t="str">
        <f t="shared" si="147"/>
        <v>754</v>
      </c>
      <c r="AN1000" t="str">
        <f>IF(AC1000="1GN","Grade 1","Grade 0")</f>
        <v>Grade 0</v>
      </c>
      <c r="AO1000" s="2" t="str">
        <f t="shared" si="148"/>
        <v>7503</v>
      </c>
      <c r="AQ1000" t="s">
        <v>5289</v>
      </c>
      <c r="AR1000" t="str">
        <f t="shared" si="151"/>
        <v>ERJ8GEYJ754V</v>
      </c>
    </row>
    <row r="1001" spans="1:44" x14ac:dyDescent="0.3">
      <c r="A1001" t="s">
        <v>3672</v>
      </c>
      <c r="B1001" t="s">
        <v>3095</v>
      </c>
      <c r="C1001" t="s">
        <v>3673</v>
      </c>
      <c r="D1001" t="s">
        <v>3674</v>
      </c>
      <c r="E1001" t="s">
        <v>32</v>
      </c>
      <c r="F1001" t="s">
        <v>32</v>
      </c>
      <c r="G1001" t="s">
        <v>3675</v>
      </c>
      <c r="H1001">
        <v>895</v>
      </c>
      <c r="I1001">
        <v>0.15</v>
      </c>
      <c r="J1001">
        <v>0</v>
      </c>
      <c r="K1001">
        <v>1</v>
      </c>
      <c r="L1001" t="s">
        <v>34</v>
      </c>
      <c r="M1001" t="s">
        <v>3099</v>
      </c>
      <c r="N1001" t="s">
        <v>36</v>
      </c>
      <c r="O1001" t="s">
        <v>619</v>
      </c>
      <c r="P1001" t="s">
        <v>38</v>
      </c>
      <c r="Q1001" t="s">
        <v>3100</v>
      </c>
      <c r="R1001" t="s">
        <v>40</v>
      </c>
      <c r="S1001" t="s">
        <v>634</v>
      </c>
      <c r="T1001" t="s">
        <v>243</v>
      </c>
      <c r="U1001" t="s">
        <v>1188</v>
      </c>
      <c r="V1001" t="s">
        <v>3101</v>
      </c>
      <c r="W1001">
        <v>1206</v>
      </c>
      <c r="X1001" t="s">
        <v>636</v>
      </c>
      <c r="Y1001" t="s">
        <v>3102</v>
      </c>
      <c r="Z1001" t="s">
        <v>2407</v>
      </c>
      <c r="AA1001">
        <v>2</v>
      </c>
      <c r="AB1001" t="s">
        <v>41</v>
      </c>
      <c r="AC1001" t="str">
        <f t="shared" si="149"/>
        <v>8GE</v>
      </c>
      <c r="AD1001" s="3">
        <f t="shared" si="146"/>
        <v>820000</v>
      </c>
      <c r="AE1001" s="3" t="str">
        <f t="shared" si="145"/>
        <v>820 K</v>
      </c>
      <c r="AF1001" t="str">
        <f>SUBSTITUTE(SUBSTITUTE(P1001,"±",""),"%"," %")</f>
        <v>5 %</v>
      </c>
      <c r="AG1001" t="str">
        <f t="shared" si="150"/>
        <v>452.8 V</v>
      </c>
      <c r="AI1001" t="str">
        <f>SUBSTITUTE(LEFT(Q1001,FIND("W,",Q1001)),"W"," W @ 70 C")</f>
        <v>0.25 W @ 70 C</v>
      </c>
      <c r="AJ1001" t="str">
        <f>SUBSTITUTE((SUBSTITUTE(T1001,"ppm/°C","")),"/ "," to ")</f>
        <v>±200</v>
      </c>
      <c r="AK1001" t="str">
        <f>LEFT(V1001,FIND(" ",V1001)-1)</f>
        <v>1206</v>
      </c>
      <c r="AL1001" t="str">
        <f>SUBSTITUTE(SUBSTITUTE(U1001,"°C ~ "," to +"),"°C"," C")</f>
        <v>-55 to +155 C</v>
      </c>
      <c r="AM1001" s="2" t="str">
        <f t="shared" si="147"/>
        <v>824</v>
      </c>
      <c r="AN1001" t="str">
        <f>IF(AC1001="1GN","Grade 1","Grade 0")</f>
        <v>Grade 0</v>
      </c>
      <c r="AO1001" s="2" t="str">
        <f t="shared" si="148"/>
        <v>8203</v>
      </c>
      <c r="AQ1001" t="s">
        <v>5289</v>
      </c>
      <c r="AR1001" t="str">
        <f t="shared" si="151"/>
        <v>ERJ8GEYJ824V</v>
      </c>
    </row>
    <row r="1002" spans="1:44" x14ac:dyDescent="0.3">
      <c r="A1002" t="s">
        <v>3676</v>
      </c>
      <c r="B1002" t="s">
        <v>3095</v>
      </c>
      <c r="C1002" t="s">
        <v>3677</v>
      </c>
      <c r="D1002" t="s">
        <v>3678</v>
      </c>
      <c r="E1002" t="s">
        <v>32</v>
      </c>
      <c r="F1002" t="s">
        <v>32</v>
      </c>
      <c r="G1002" t="s">
        <v>3679</v>
      </c>
      <c r="H1002" s="1">
        <v>14445</v>
      </c>
      <c r="I1002">
        <v>0.15</v>
      </c>
      <c r="J1002">
        <v>0</v>
      </c>
      <c r="K1002">
        <v>1</v>
      </c>
      <c r="L1002" t="s">
        <v>34</v>
      </c>
      <c r="M1002" t="s">
        <v>3099</v>
      </c>
      <c r="N1002" t="s">
        <v>36</v>
      </c>
      <c r="O1002" t="s">
        <v>623</v>
      </c>
      <c r="P1002" t="s">
        <v>38</v>
      </c>
      <c r="Q1002" t="s">
        <v>3100</v>
      </c>
      <c r="R1002" t="s">
        <v>40</v>
      </c>
      <c r="S1002" t="s">
        <v>634</v>
      </c>
      <c r="T1002" t="s">
        <v>243</v>
      </c>
      <c r="U1002" t="s">
        <v>1188</v>
      </c>
      <c r="V1002" t="s">
        <v>3101</v>
      </c>
      <c r="W1002">
        <v>1206</v>
      </c>
      <c r="X1002" t="s">
        <v>636</v>
      </c>
      <c r="Y1002" t="s">
        <v>3102</v>
      </c>
      <c r="Z1002" t="s">
        <v>2407</v>
      </c>
      <c r="AA1002">
        <v>2</v>
      </c>
      <c r="AB1002" t="s">
        <v>41</v>
      </c>
      <c r="AC1002" t="str">
        <f t="shared" si="149"/>
        <v>8GE</v>
      </c>
      <c r="AD1002" s="3">
        <f t="shared" si="146"/>
        <v>910000</v>
      </c>
      <c r="AE1002" s="3" t="str">
        <f t="shared" si="145"/>
        <v>910 K</v>
      </c>
      <c r="AF1002" t="str">
        <f>SUBSTITUTE(SUBSTITUTE(P1002,"±",""),"%"," %")</f>
        <v>5 %</v>
      </c>
      <c r="AG1002" t="str">
        <f t="shared" si="150"/>
        <v>477 V</v>
      </c>
      <c r="AI1002" t="str">
        <f>SUBSTITUTE(LEFT(Q1002,FIND("W,",Q1002)),"W"," W @ 70 C")</f>
        <v>0.25 W @ 70 C</v>
      </c>
      <c r="AJ1002" t="str">
        <f>SUBSTITUTE((SUBSTITUTE(T1002,"ppm/°C","")),"/ "," to ")</f>
        <v>±200</v>
      </c>
      <c r="AK1002" t="str">
        <f>LEFT(V1002,FIND(" ",V1002)-1)</f>
        <v>1206</v>
      </c>
      <c r="AL1002" t="str">
        <f>SUBSTITUTE(SUBSTITUTE(U1002,"°C ~ "," to +"),"°C"," C")</f>
        <v>-55 to +155 C</v>
      </c>
      <c r="AM1002" s="2" t="str">
        <f t="shared" si="147"/>
        <v>914</v>
      </c>
      <c r="AN1002" t="str">
        <f>IF(AC1002="1GN","Grade 1","Grade 0")</f>
        <v>Grade 0</v>
      </c>
      <c r="AO1002" s="2" t="str">
        <f t="shared" si="148"/>
        <v>9103</v>
      </c>
      <c r="AQ1002" t="s">
        <v>5289</v>
      </c>
      <c r="AR1002" t="str">
        <f t="shared" si="151"/>
        <v>ERJ8GEYJ914V</v>
      </c>
    </row>
    <row r="1003" spans="1:44" x14ac:dyDescent="0.3">
      <c r="A1003" t="s">
        <v>3680</v>
      </c>
      <c r="B1003" t="s">
        <v>3095</v>
      </c>
      <c r="C1003" t="s">
        <v>3681</v>
      </c>
      <c r="D1003" t="s">
        <v>3682</v>
      </c>
      <c r="E1003" t="s">
        <v>32</v>
      </c>
      <c r="F1003" t="s">
        <v>32</v>
      </c>
      <c r="G1003" t="s">
        <v>3683</v>
      </c>
      <c r="H1003" s="1">
        <v>141439</v>
      </c>
      <c r="I1003">
        <v>0.15</v>
      </c>
      <c r="J1003">
        <v>0</v>
      </c>
      <c r="K1003">
        <v>1</v>
      </c>
      <c r="L1003" t="s">
        <v>34</v>
      </c>
      <c r="M1003" t="s">
        <v>3099</v>
      </c>
      <c r="N1003" t="s">
        <v>36</v>
      </c>
      <c r="O1003" t="s">
        <v>627</v>
      </c>
      <c r="P1003" t="s">
        <v>38</v>
      </c>
      <c r="Q1003" t="s">
        <v>3100</v>
      </c>
      <c r="R1003" t="s">
        <v>40</v>
      </c>
      <c r="S1003" t="s">
        <v>634</v>
      </c>
      <c r="T1003" t="s">
        <v>243</v>
      </c>
      <c r="U1003" t="s">
        <v>1188</v>
      </c>
      <c r="V1003" t="s">
        <v>3101</v>
      </c>
      <c r="W1003">
        <v>1206</v>
      </c>
      <c r="X1003" t="s">
        <v>636</v>
      </c>
      <c r="Y1003" t="s">
        <v>3102</v>
      </c>
      <c r="Z1003" t="s">
        <v>2407</v>
      </c>
      <c r="AA1003">
        <v>2</v>
      </c>
      <c r="AB1003" t="s">
        <v>41</v>
      </c>
      <c r="AC1003" t="str">
        <f t="shared" si="149"/>
        <v>8GE</v>
      </c>
      <c r="AD1003" s="3">
        <f t="shared" si="146"/>
        <v>1000000</v>
      </c>
      <c r="AE1003" s="3" t="str">
        <f t="shared" si="145"/>
        <v>1 M</v>
      </c>
      <c r="AF1003" t="str">
        <f>SUBSTITUTE(SUBSTITUTE(P1003,"±",""),"%"," %")</f>
        <v>5 %</v>
      </c>
      <c r="AG1003" t="str">
        <f t="shared" si="150"/>
        <v>500 V</v>
      </c>
      <c r="AI1003" t="str">
        <f>SUBSTITUTE(LEFT(Q1003,FIND("W,",Q1003)),"W"," W @ 70 C")</f>
        <v>0.25 W @ 70 C</v>
      </c>
      <c r="AJ1003" t="str">
        <f>SUBSTITUTE((SUBSTITUTE(T1003,"ppm/°C","")),"/ "," to ")</f>
        <v>±200</v>
      </c>
      <c r="AK1003" t="str">
        <f>LEFT(V1003,FIND(" ",V1003)-1)</f>
        <v>1206</v>
      </c>
      <c r="AL1003" t="str">
        <f>SUBSTITUTE(SUBSTITUTE(U1003,"°C ~ "," to +"),"°C"," C")</f>
        <v>-55 to +155 C</v>
      </c>
      <c r="AM1003" s="2" t="str">
        <f t="shared" si="147"/>
        <v>105</v>
      </c>
      <c r="AN1003" t="str">
        <f>IF(AC1003="1GN","Grade 1","Grade 0")</f>
        <v>Grade 0</v>
      </c>
      <c r="AO1003" s="2" t="str">
        <f t="shared" si="148"/>
        <v>1004</v>
      </c>
      <c r="AQ1003" t="s">
        <v>5289</v>
      </c>
      <c r="AR1003" t="str">
        <f t="shared" si="151"/>
        <v>ERJ8GEYJ105V</v>
      </c>
    </row>
    <row r="1004" spans="1:44" x14ac:dyDescent="0.3">
      <c r="A1004" t="s">
        <v>41</v>
      </c>
      <c r="B1004" t="s">
        <v>3095</v>
      </c>
      <c r="C1004" t="s">
        <v>3684</v>
      </c>
      <c r="D1004" t="s">
        <v>3685</v>
      </c>
      <c r="E1004" t="s">
        <v>32</v>
      </c>
      <c r="F1004" t="s">
        <v>32</v>
      </c>
      <c r="G1004" t="s">
        <v>3683</v>
      </c>
      <c r="H1004">
        <v>0</v>
      </c>
      <c r="I1004" t="s">
        <v>3088</v>
      </c>
      <c r="J1004">
        <v>0</v>
      </c>
      <c r="K1004">
        <v>0</v>
      </c>
      <c r="L1004" t="s">
        <v>3201</v>
      </c>
      <c r="M1004" t="s">
        <v>3099</v>
      </c>
      <c r="N1004" t="s">
        <v>3088</v>
      </c>
      <c r="O1004" t="s">
        <v>627</v>
      </c>
      <c r="P1004" t="s">
        <v>38</v>
      </c>
      <c r="Q1004" t="s">
        <v>3100</v>
      </c>
      <c r="R1004" t="s">
        <v>40</v>
      </c>
      <c r="S1004" t="s">
        <v>41</v>
      </c>
      <c r="T1004" t="s">
        <v>243</v>
      </c>
      <c r="U1004" t="s">
        <v>41</v>
      </c>
      <c r="V1004" t="s">
        <v>3101</v>
      </c>
      <c r="W1004">
        <v>1206</v>
      </c>
      <c r="X1004" t="s">
        <v>41</v>
      </c>
      <c r="Y1004" t="s">
        <v>41</v>
      </c>
      <c r="Z1004" t="s">
        <v>41</v>
      </c>
      <c r="AA1004">
        <v>2</v>
      </c>
      <c r="AB1004" t="s">
        <v>41</v>
      </c>
      <c r="AC1004" t="str">
        <f t="shared" si="149"/>
        <v>8GC</v>
      </c>
      <c r="AD1004" s="3">
        <f t="shared" si="146"/>
        <v>1000000</v>
      </c>
      <c r="AE1004" s="3" t="str">
        <f t="shared" si="145"/>
        <v>1 M</v>
      </c>
      <c r="AF1004" t="str">
        <f>SUBSTITUTE(SUBSTITUTE(P1004,"±",""),"%"," %")</f>
        <v>5 %</v>
      </c>
      <c r="AG1004" t="str">
        <f t="shared" si="150"/>
        <v>500 V</v>
      </c>
      <c r="AI1004" t="str">
        <f>SUBSTITUTE(LEFT(Q1004,FIND("W,",Q1004)),"W"," W @ 70 C")</f>
        <v>0.25 W @ 70 C</v>
      </c>
      <c r="AJ1004" t="str">
        <f>SUBSTITUTE((SUBSTITUTE(T1004,"ppm/°C","")),"/ "," to ")</f>
        <v>±200</v>
      </c>
      <c r="AK1004" t="str">
        <f>LEFT(V1004,FIND(" ",V1004)-1)</f>
        <v>1206</v>
      </c>
      <c r="AL1004" t="str">
        <f>SUBSTITUTE(SUBSTITUTE(U1004,"°C ~ "," to +"),"°C"," C")</f>
        <v>-</v>
      </c>
      <c r="AM1004" s="2" t="str">
        <f t="shared" si="147"/>
        <v>105</v>
      </c>
      <c r="AN1004" t="str">
        <f>IF(AC1004="1GN","Grade 1","Grade 0")</f>
        <v>Grade 0</v>
      </c>
      <c r="AO1004" s="2" t="str">
        <f t="shared" si="148"/>
        <v>1004</v>
      </c>
      <c r="AQ1004" t="s">
        <v>5289</v>
      </c>
      <c r="AR1004" t="str">
        <f t="shared" si="151"/>
        <v>ERJ8GCYJ105M</v>
      </c>
    </row>
    <row r="1005" spans="1:44" x14ac:dyDescent="0.3">
      <c r="A1005" t="s">
        <v>3686</v>
      </c>
      <c r="B1005" t="s">
        <v>3095</v>
      </c>
      <c r="C1005" t="s">
        <v>3687</v>
      </c>
      <c r="D1005" t="s">
        <v>3688</v>
      </c>
      <c r="E1005" t="s">
        <v>32</v>
      </c>
      <c r="F1005" t="s">
        <v>32</v>
      </c>
      <c r="G1005" t="s">
        <v>3689</v>
      </c>
      <c r="H1005">
        <v>935</v>
      </c>
      <c r="I1005">
        <v>0.15</v>
      </c>
      <c r="J1005">
        <v>0</v>
      </c>
      <c r="K1005">
        <v>1</v>
      </c>
      <c r="L1005" t="s">
        <v>34</v>
      </c>
      <c r="M1005" t="s">
        <v>3099</v>
      </c>
      <c r="N1005" t="s">
        <v>36</v>
      </c>
      <c r="O1005" t="s">
        <v>1088</v>
      </c>
      <c r="P1005" t="s">
        <v>38</v>
      </c>
      <c r="Q1005" t="s">
        <v>3100</v>
      </c>
      <c r="R1005" t="s">
        <v>40</v>
      </c>
      <c r="S1005" t="s">
        <v>634</v>
      </c>
      <c r="T1005" t="s">
        <v>1089</v>
      </c>
      <c r="U1005" t="s">
        <v>1188</v>
      </c>
      <c r="V1005" t="s">
        <v>3101</v>
      </c>
      <c r="W1005">
        <v>1206</v>
      </c>
      <c r="X1005" t="s">
        <v>636</v>
      </c>
      <c r="Y1005" t="s">
        <v>3102</v>
      </c>
      <c r="Z1005" t="s">
        <v>2407</v>
      </c>
      <c r="AA1005">
        <v>2</v>
      </c>
      <c r="AB1005" t="s">
        <v>41</v>
      </c>
      <c r="AC1005" t="str">
        <f t="shared" si="149"/>
        <v>8GE</v>
      </c>
      <c r="AD1005" s="3">
        <f t="shared" si="146"/>
        <v>1100000</v>
      </c>
      <c r="AE1005" s="3" t="str">
        <f t="shared" si="145"/>
        <v>1.1 M</v>
      </c>
      <c r="AF1005" t="str">
        <f>SUBSTITUTE(SUBSTITUTE(P1005,"±",""),"%"," %")</f>
        <v>5 %</v>
      </c>
      <c r="AG1005" t="str">
        <f t="shared" si="150"/>
        <v>524.4 V</v>
      </c>
      <c r="AI1005" t="str">
        <f>SUBSTITUTE(LEFT(Q1005,FIND("W,",Q1005)),"W"," W @ 70 C")</f>
        <v>0.25 W @ 70 C</v>
      </c>
      <c r="AJ1005" t="str">
        <f>SUBSTITUTE((SUBSTITUTE(T1005,"ppm/°C","")),"/ "," to ")</f>
        <v>-400 to +150</v>
      </c>
      <c r="AK1005" t="str">
        <f>LEFT(V1005,FIND(" ",V1005)-1)</f>
        <v>1206</v>
      </c>
      <c r="AL1005" t="str">
        <f>SUBSTITUTE(SUBSTITUTE(U1005,"°C ~ "," to +"),"°C"," C")</f>
        <v>-55 to +155 C</v>
      </c>
      <c r="AM1005" s="2" t="str">
        <f t="shared" si="147"/>
        <v>115</v>
      </c>
      <c r="AN1005" t="str">
        <f>IF(AC1005="1GN","Grade 1","Grade 0")</f>
        <v>Grade 0</v>
      </c>
      <c r="AO1005" s="2" t="str">
        <f t="shared" si="148"/>
        <v>1104</v>
      </c>
      <c r="AQ1005" t="s">
        <v>5289</v>
      </c>
      <c r="AR1005" t="str">
        <f t="shared" si="151"/>
        <v>ERJ8GEYJ115V</v>
      </c>
    </row>
    <row r="1006" spans="1:44" x14ac:dyDescent="0.3">
      <c r="A1006" t="s">
        <v>3690</v>
      </c>
      <c r="B1006" t="s">
        <v>3095</v>
      </c>
      <c r="C1006" t="s">
        <v>3691</v>
      </c>
      <c r="D1006" t="s">
        <v>3692</v>
      </c>
      <c r="E1006" t="s">
        <v>32</v>
      </c>
      <c r="F1006" t="s">
        <v>32</v>
      </c>
      <c r="G1006" t="s">
        <v>3693</v>
      </c>
      <c r="H1006" s="1">
        <v>3580</v>
      </c>
      <c r="I1006">
        <v>0.15</v>
      </c>
      <c r="J1006">
        <v>0</v>
      </c>
      <c r="K1006">
        <v>1</v>
      </c>
      <c r="L1006" t="s">
        <v>34</v>
      </c>
      <c r="M1006" t="s">
        <v>3099</v>
      </c>
      <c r="N1006" t="s">
        <v>36</v>
      </c>
      <c r="O1006" t="s">
        <v>1093</v>
      </c>
      <c r="P1006" t="s">
        <v>38</v>
      </c>
      <c r="Q1006" t="s">
        <v>3100</v>
      </c>
      <c r="R1006" t="s">
        <v>40</v>
      </c>
      <c r="S1006" t="s">
        <v>634</v>
      </c>
      <c r="T1006" t="s">
        <v>1089</v>
      </c>
      <c r="U1006" t="s">
        <v>1188</v>
      </c>
      <c r="V1006" t="s">
        <v>3101</v>
      </c>
      <c r="W1006">
        <v>1206</v>
      </c>
      <c r="X1006" t="s">
        <v>636</v>
      </c>
      <c r="Y1006" t="s">
        <v>3102</v>
      </c>
      <c r="Z1006" t="s">
        <v>2407</v>
      </c>
      <c r="AA1006">
        <v>2</v>
      </c>
      <c r="AB1006" t="s">
        <v>41</v>
      </c>
      <c r="AC1006" t="str">
        <f t="shared" si="149"/>
        <v>8GE</v>
      </c>
      <c r="AD1006" s="3">
        <f t="shared" si="146"/>
        <v>1200000</v>
      </c>
      <c r="AE1006" s="3" t="str">
        <f t="shared" si="145"/>
        <v>1.2 M</v>
      </c>
      <c r="AF1006" t="str">
        <f>SUBSTITUTE(SUBSTITUTE(P1006,"±",""),"%"," %")</f>
        <v>5 %</v>
      </c>
      <c r="AG1006" t="str">
        <f t="shared" si="150"/>
        <v>547.7 V</v>
      </c>
      <c r="AI1006" t="str">
        <f>SUBSTITUTE(LEFT(Q1006,FIND("W,",Q1006)),"W"," W @ 70 C")</f>
        <v>0.25 W @ 70 C</v>
      </c>
      <c r="AJ1006" t="str">
        <f>SUBSTITUTE((SUBSTITUTE(T1006,"ppm/°C","")),"/ "," to ")</f>
        <v>-400 to +150</v>
      </c>
      <c r="AK1006" t="str">
        <f>LEFT(V1006,FIND(" ",V1006)-1)</f>
        <v>1206</v>
      </c>
      <c r="AL1006" t="str">
        <f>SUBSTITUTE(SUBSTITUTE(U1006,"°C ~ "," to +"),"°C"," C")</f>
        <v>-55 to +155 C</v>
      </c>
      <c r="AM1006" s="2" t="str">
        <f t="shared" si="147"/>
        <v>125</v>
      </c>
      <c r="AN1006" t="str">
        <f>IF(AC1006="1GN","Grade 1","Grade 0")</f>
        <v>Grade 0</v>
      </c>
      <c r="AO1006" s="2" t="str">
        <f t="shared" si="148"/>
        <v>1204</v>
      </c>
      <c r="AQ1006" t="s">
        <v>5289</v>
      </c>
      <c r="AR1006" t="str">
        <f t="shared" si="151"/>
        <v>ERJ8GEYJ125V</v>
      </c>
    </row>
    <row r="1007" spans="1:44" x14ac:dyDescent="0.3">
      <c r="A1007" t="s">
        <v>3694</v>
      </c>
      <c r="B1007" t="s">
        <v>3095</v>
      </c>
      <c r="C1007" t="s">
        <v>3695</v>
      </c>
      <c r="D1007" t="s">
        <v>3696</v>
      </c>
      <c r="E1007" t="s">
        <v>32</v>
      </c>
      <c r="F1007" t="s">
        <v>32</v>
      </c>
      <c r="G1007" t="s">
        <v>3697</v>
      </c>
      <c r="H1007" s="1">
        <v>48258</v>
      </c>
      <c r="I1007">
        <v>0.15</v>
      </c>
      <c r="J1007">
        <v>0</v>
      </c>
      <c r="K1007">
        <v>1</v>
      </c>
      <c r="L1007" t="s">
        <v>34</v>
      </c>
      <c r="M1007" t="s">
        <v>3099</v>
      </c>
      <c r="N1007" t="s">
        <v>36</v>
      </c>
      <c r="O1007" t="s">
        <v>1097</v>
      </c>
      <c r="P1007" t="s">
        <v>38</v>
      </c>
      <c r="Q1007" t="s">
        <v>3100</v>
      </c>
      <c r="R1007" t="s">
        <v>40</v>
      </c>
      <c r="S1007" t="s">
        <v>634</v>
      </c>
      <c r="T1007" t="s">
        <v>1089</v>
      </c>
      <c r="U1007" t="s">
        <v>1188</v>
      </c>
      <c r="V1007" t="s">
        <v>3101</v>
      </c>
      <c r="W1007">
        <v>1206</v>
      </c>
      <c r="X1007" t="s">
        <v>636</v>
      </c>
      <c r="Y1007" t="s">
        <v>3102</v>
      </c>
      <c r="Z1007" t="s">
        <v>2407</v>
      </c>
      <c r="AA1007">
        <v>2</v>
      </c>
      <c r="AB1007" t="s">
        <v>41</v>
      </c>
      <c r="AC1007" t="str">
        <f t="shared" si="149"/>
        <v>8GE</v>
      </c>
      <c r="AD1007" s="3">
        <f t="shared" si="146"/>
        <v>1300000</v>
      </c>
      <c r="AE1007" s="3" t="str">
        <f t="shared" si="145"/>
        <v>1.3 M</v>
      </c>
      <c r="AF1007" t="str">
        <f>SUBSTITUTE(SUBSTITUTE(P1007,"±",""),"%"," %")</f>
        <v>5 %</v>
      </c>
      <c r="AG1007" t="str">
        <f t="shared" si="150"/>
        <v>570.1 V</v>
      </c>
      <c r="AI1007" t="str">
        <f>SUBSTITUTE(LEFT(Q1007,FIND("W,",Q1007)),"W"," W @ 70 C")</f>
        <v>0.25 W @ 70 C</v>
      </c>
      <c r="AJ1007" t="str">
        <f>SUBSTITUTE((SUBSTITUTE(T1007,"ppm/°C","")),"/ "," to ")</f>
        <v>-400 to +150</v>
      </c>
      <c r="AK1007" t="str">
        <f>LEFT(V1007,FIND(" ",V1007)-1)</f>
        <v>1206</v>
      </c>
      <c r="AL1007" t="str">
        <f>SUBSTITUTE(SUBSTITUTE(U1007,"°C ~ "," to +"),"°C"," C")</f>
        <v>-55 to +155 C</v>
      </c>
      <c r="AM1007" s="2" t="str">
        <f t="shared" si="147"/>
        <v>135</v>
      </c>
      <c r="AN1007" t="str">
        <f>IF(AC1007="1GN","Grade 1","Grade 0")</f>
        <v>Grade 0</v>
      </c>
      <c r="AO1007" s="2" t="str">
        <f t="shared" si="148"/>
        <v>1304</v>
      </c>
      <c r="AQ1007" t="s">
        <v>5289</v>
      </c>
      <c r="AR1007" t="str">
        <f t="shared" si="151"/>
        <v>ERJ8GEYJ135V</v>
      </c>
    </row>
    <row r="1008" spans="1:44" x14ac:dyDescent="0.3">
      <c r="A1008" t="s">
        <v>3698</v>
      </c>
      <c r="B1008" t="s">
        <v>3095</v>
      </c>
      <c r="C1008" t="s">
        <v>3699</v>
      </c>
      <c r="D1008" t="s">
        <v>3700</v>
      </c>
      <c r="E1008" t="s">
        <v>32</v>
      </c>
      <c r="F1008" t="s">
        <v>32</v>
      </c>
      <c r="G1008" t="s">
        <v>3701</v>
      </c>
      <c r="H1008" s="1">
        <v>24185</v>
      </c>
      <c r="I1008">
        <v>0.15</v>
      </c>
      <c r="J1008">
        <v>0</v>
      </c>
      <c r="K1008">
        <v>1</v>
      </c>
      <c r="L1008" t="s">
        <v>34</v>
      </c>
      <c r="M1008" t="s">
        <v>3099</v>
      </c>
      <c r="N1008" t="s">
        <v>36</v>
      </c>
      <c r="O1008" t="s">
        <v>1101</v>
      </c>
      <c r="P1008" t="s">
        <v>38</v>
      </c>
      <c r="Q1008" t="s">
        <v>3100</v>
      </c>
      <c r="R1008" t="s">
        <v>40</v>
      </c>
      <c r="S1008" t="s">
        <v>634</v>
      </c>
      <c r="T1008" t="s">
        <v>1089</v>
      </c>
      <c r="U1008" t="s">
        <v>1188</v>
      </c>
      <c r="V1008" t="s">
        <v>3101</v>
      </c>
      <c r="W1008">
        <v>1206</v>
      </c>
      <c r="X1008" t="s">
        <v>636</v>
      </c>
      <c r="Y1008" t="s">
        <v>3102</v>
      </c>
      <c r="Z1008" t="s">
        <v>2407</v>
      </c>
      <c r="AA1008">
        <v>2</v>
      </c>
      <c r="AB1008" t="s">
        <v>41</v>
      </c>
      <c r="AC1008" t="str">
        <f t="shared" si="149"/>
        <v>8GE</v>
      </c>
      <c r="AD1008" s="3">
        <f t="shared" si="146"/>
        <v>1500000</v>
      </c>
      <c r="AE1008" s="3" t="str">
        <f t="shared" si="145"/>
        <v>1.5 M</v>
      </c>
      <c r="AF1008" t="str">
        <f>SUBSTITUTE(SUBSTITUTE(P1008,"±",""),"%"," %")</f>
        <v>5 %</v>
      </c>
      <c r="AG1008" t="str">
        <f t="shared" si="150"/>
        <v>612.4 V</v>
      </c>
      <c r="AI1008" t="str">
        <f>SUBSTITUTE(LEFT(Q1008,FIND("W,",Q1008)),"W"," W @ 70 C")</f>
        <v>0.25 W @ 70 C</v>
      </c>
      <c r="AJ1008" t="str">
        <f>SUBSTITUTE((SUBSTITUTE(T1008,"ppm/°C","")),"/ "," to ")</f>
        <v>-400 to +150</v>
      </c>
      <c r="AK1008" t="str">
        <f>LEFT(V1008,FIND(" ",V1008)-1)</f>
        <v>1206</v>
      </c>
      <c r="AL1008" t="str">
        <f>SUBSTITUTE(SUBSTITUTE(U1008,"°C ~ "," to +"),"°C"," C")</f>
        <v>-55 to +155 C</v>
      </c>
      <c r="AM1008" s="2" t="str">
        <f t="shared" si="147"/>
        <v>155</v>
      </c>
      <c r="AN1008" t="str">
        <f>IF(AC1008="1GN","Grade 1","Grade 0")</f>
        <v>Grade 0</v>
      </c>
      <c r="AO1008" s="2" t="str">
        <f t="shared" si="148"/>
        <v>1504</v>
      </c>
      <c r="AQ1008" t="s">
        <v>5289</v>
      </c>
      <c r="AR1008" t="str">
        <f t="shared" si="151"/>
        <v>ERJ8GEYJ155V</v>
      </c>
    </row>
    <row r="1009" spans="1:44" x14ac:dyDescent="0.3">
      <c r="A1009" t="s">
        <v>3702</v>
      </c>
      <c r="B1009" t="s">
        <v>3095</v>
      </c>
      <c r="C1009" t="s">
        <v>3703</v>
      </c>
      <c r="D1009" t="s">
        <v>3704</v>
      </c>
      <c r="E1009" t="s">
        <v>32</v>
      </c>
      <c r="F1009" t="s">
        <v>32</v>
      </c>
      <c r="G1009" t="s">
        <v>3705</v>
      </c>
      <c r="H1009" s="1">
        <v>22849</v>
      </c>
      <c r="I1009">
        <v>0.15</v>
      </c>
      <c r="J1009">
        <v>0</v>
      </c>
      <c r="K1009">
        <v>1</v>
      </c>
      <c r="L1009" t="s">
        <v>34</v>
      </c>
      <c r="M1009" t="s">
        <v>3099</v>
      </c>
      <c r="N1009" t="s">
        <v>36</v>
      </c>
      <c r="O1009" t="s">
        <v>1105</v>
      </c>
      <c r="P1009" t="s">
        <v>38</v>
      </c>
      <c r="Q1009" t="s">
        <v>3100</v>
      </c>
      <c r="R1009" t="s">
        <v>40</v>
      </c>
      <c r="S1009" t="s">
        <v>634</v>
      </c>
      <c r="T1009" t="s">
        <v>1089</v>
      </c>
      <c r="U1009" t="s">
        <v>1188</v>
      </c>
      <c r="V1009" t="s">
        <v>3101</v>
      </c>
      <c r="W1009">
        <v>1206</v>
      </c>
      <c r="X1009" t="s">
        <v>636</v>
      </c>
      <c r="Y1009" t="s">
        <v>3102</v>
      </c>
      <c r="Z1009" t="s">
        <v>2407</v>
      </c>
      <c r="AA1009">
        <v>2</v>
      </c>
      <c r="AB1009" t="s">
        <v>41</v>
      </c>
      <c r="AC1009" t="str">
        <f t="shared" si="149"/>
        <v>8GE</v>
      </c>
      <c r="AD1009" s="3">
        <f t="shared" si="146"/>
        <v>1600000</v>
      </c>
      <c r="AE1009" s="3" t="str">
        <f t="shared" si="145"/>
        <v>1.6 M</v>
      </c>
      <c r="AF1009" t="str">
        <f>SUBSTITUTE(SUBSTITUTE(P1009,"±",""),"%"," %")</f>
        <v>5 %</v>
      </c>
      <c r="AG1009" t="str">
        <f t="shared" si="150"/>
        <v>632.5 V</v>
      </c>
      <c r="AI1009" t="str">
        <f>SUBSTITUTE(LEFT(Q1009,FIND("W,",Q1009)),"W"," W @ 70 C")</f>
        <v>0.25 W @ 70 C</v>
      </c>
      <c r="AJ1009" t="str">
        <f>SUBSTITUTE((SUBSTITUTE(T1009,"ppm/°C","")),"/ "," to ")</f>
        <v>-400 to +150</v>
      </c>
      <c r="AK1009" t="str">
        <f>LEFT(V1009,FIND(" ",V1009)-1)</f>
        <v>1206</v>
      </c>
      <c r="AL1009" t="str">
        <f>SUBSTITUTE(SUBSTITUTE(U1009,"°C ~ "," to +"),"°C"," C")</f>
        <v>-55 to +155 C</v>
      </c>
      <c r="AM1009" s="2" t="str">
        <f t="shared" si="147"/>
        <v>165</v>
      </c>
      <c r="AN1009" t="str">
        <f>IF(AC1009="1GN","Grade 1","Grade 0")</f>
        <v>Grade 0</v>
      </c>
      <c r="AO1009" s="2" t="str">
        <f t="shared" si="148"/>
        <v>1604</v>
      </c>
      <c r="AQ1009" t="s">
        <v>5289</v>
      </c>
      <c r="AR1009" t="str">
        <f t="shared" si="151"/>
        <v>ERJ8GEYJ165V</v>
      </c>
    </row>
    <row r="1010" spans="1:44" x14ac:dyDescent="0.3">
      <c r="A1010" t="s">
        <v>3706</v>
      </c>
      <c r="B1010" t="s">
        <v>3095</v>
      </c>
      <c r="C1010" t="s">
        <v>3707</v>
      </c>
      <c r="D1010" t="s">
        <v>3708</v>
      </c>
      <c r="E1010" t="s">
        <v>32</v>
      </c>
      <c r="F1010" t="s">
        <v>32</v>
      </c>
      <c r="G1010" t="s">
        <v>3709</v>
      </c>
      <c r="H1010" s="1">
        <v>9770</v>
      </c>
      <c r="I1010">
        <v>0.15</v>
      </c>
      <c r="J1010">
        <v>0</v>
      </c>
      <c r="K1010">
        <v>1</v>
      </c>
      <c r="L1010" t="s">
        <v>34</v>
      </c>
      <c r="M1010" t="s">
        <v>3099</v>
      </c>
      <c r="N1010" t="s">
        <v>36</v>
      </c>
      <c r="O1010" t="s">
        <v>1109</v>
      </c>
      <c r="P1010" t="s">
        <v>38</v>
      </c>
      <c r="Q1010" t="s">
        <v>3100</v>
      </c>
      <c r="R1010" t="s">
        <v>40</v>
      </c>
      <c r="S1010" t="s">
        <v>634</v>
      </c>
      <c r="T1010" t="s">
        <v>1089</v>
      </c>
      <c r="U1010" t="s">
        <v>1188</v>
      </c>
      <c r="V1010" t="s">
        <v>3101</v>
      </c>
      <c r="W1010">
        <v>1206</v>
      </c>
      <c r="X1010" t="s">
        <v>636</v>
      </c>
      <c r="Y1010" t="s">
        <v>3102</v>
      </c>
      <c r="Z1010" t="s">
        <v>2407</v>
      </c>
      <c r="AA1010">
        <v>2</v>
      </c>
      <c r="AB1010" t="s">
        <v>41</v>
      </c>
      <c r="AC1010" t="str">
        <f t="shared" si="149"/>
        <v>8GE</v>
      </c>
      <c r="AD1010" s="3">
        <f t="shared" si="146"/>
        <v>1800000</v>
      </c>
      <c r="AE1010" s="3" t="str">
        <f t="shared" si="145"/>
        <v>1.8 M</v>
      </c>
      <c r="AF1010" t="str">
        <f>SUBSTITUTE(SUBSTITUTE(P1010,"±",""),"%"," %")</f>
        <v>5 %</v>
      </c>
      <c r="AG1010" t="str">
        <f t="shared" si="150"/>
        <v>670.8 V</v>
      </c>
      <c r="AI1010" t="str">
        <f>SUBSTITUTE(LEFT(Q1010,FIND("W,",Q1010)),"W"," W @ 70 C")</f>
        <v>0.25 W @ 70 C</v>
      </c>
      <c r="AJ1010" t="str">
        <f>SUBSTITUTE((SUBSTITUTE(T1010,"ppm/°C","")),"/ "," to ")</f>
        <v>-400 to +150</v>
      </c>
      <c r="AK1010" t="str">
        <f>LEFT(V1010,FIND(" ",V1010)-1)</f>
        <v>1206</v>
      </c>
      <c r="AL1010" t="str">
        <f>SUBSTITUTE(SUBSTITUTE(U1010,"°C ~ "," to +"),"°C"," C")</f>
        <v>-55 to +155 C</v>
      </c>
      <c r="AM1010" s="2" t="str">
        <f t="shared" si="147"/>
        <v>185</v>
      </c>
      <c r="AN1010" t="str">
        <f>IF(AC1010="1GN","Grade 1","Grade 0")</f>
        <v>Grade 0</v>
      </c>
      <c r="AO1010" s="2" t="str">
        <f t="shared" si="148"/>
        <v>1804</v>
      </c>
      <c r="AQ1010" t="s">
        <v>5289</v>
      </c>
      <c r="AR1010" t="str">
        <f t="shared" si="151"/>
        <v>ERJ8GEYJ185V</v>
      </c>
    </row>
    <row r="1011" spans="1:44" x14ac:dyDescent="0.3">
      <c r="A1011" t="s">
        <v>3710</v>
      </c>
      <c r="B1011" t="s">
        <v>3095</v>
      </c>
      <c r="C1011" t="s">
        <v>3711</v>
      </c>
      <c r="D1011" t="s">
        <v>3712</v>
      </c>
      <c r="E1011" t="s">
        <v>32</v>
      </c>
      <c r="F1011" t="s">
        <v>32</v>
      </c>
      <c r="G1011" t="s">
        <v>3713</v>
      </c>
      <c r="H1011">
        <v>0</v>
      </c>
      <c r="I1011">
        <v>0.15</v>
      </c>
      <c r="J1011">
        <v>0</v>
      </c>
      <c r="K1011">
        <v>1</v>
      </c>
      <c r="L1011" t="s">
        <v>34</v>
      </c>
      <c r="M1011" t="s">
        <v>3099</v>
      </c>
      <c r="N1011" t="s">
        <v>36</v>
      </c>
      <c r="O1011" t="s">
        <v>1113</v>
      </c>
      <c r="P1011" t="s">
        <v>38</v>
      </c>
      <c r="Q1011" t="s">
        <v>3100</v>
      </c>
      <c r="R1011" t="s">
        <v>40</v>
      </c>
      <c r="S1011" t="s">
        <v>634</v>
      </c>
      <c r="T1011" t="s">
        <v>1089</v>
      </c>
      <c r="U1011" t="s">
        <v>1188</v>
      </c>
      <c r="V1011" t="s">
        <v>3101</v>
      </c>
      <c r="W1011">
        <v>1206</v>
      </c>
      <c r="X1011" t="s">
        <v>636</v>
      </c>
      <c r="Y1011" t="s">
        <v>3102</v>
      </c>
      <c r="Z1011" t="s">
        <v>2407</v>
      </c>
      <c r="AA1011">
        <v>2</v>
      </c>
      <c r="AB1011" t="s">
        <v>41</v>
      </c>
      <c r="AC1011" t="str">
        <f t="shared" si="149"/>
        <v>8GE</v>
      </c>
      <c r="AD1011" s="3">
        <f t="shared" si="146"/>
        <v>2000000</v>
      </c>
      <c r="AE1011" s="3" t="str">
        <f t="shared" si="145"/>
        <v>2 M</v>
      </c>
      <c r="AF1011" t="str">
        <f>SUBSTITUTE(SUBSTITUTE(P1011,"±",""),"%"," %")</f>
        <v>5 %</v>
      </c>
      <c r="AG1011" t="str">
        <f t="shared" si="150"/>
        <v>707.1 V</v>
      </c>
      <c r="AI1011" t="str">
        <f>SUBSTITUTE(LEFT(Q1011,FIND("W,",Q1011)),"W"," W @ 70 C")</f>
        <v>0.25 W @ 70 C</v>
      </c>
      <c r="AJ1011" t="str">
        <f>SUBSTITUTE((SUBSTITUTE(T1011,"ppm/°C","")),"/ "," to ")</f>
        <v>-400 to +150</v>
      </c>
      <c r="AK1011" t="str">
        <f>LEFT(V1011,FIND(" ",V1011)-1)</f>
        <v>1206</v>
      </c>
      <c r="AL1011" t="str">
        <f>SUBSTITUTE(SUBSTITUTE(U1011,"°C ~ "," to +"),"°C"," C")</f>
        <v>-55 to +155 C</v>
      </c>
      <c r="AM1011" s="2" t="str">
        <f t="shared" si="147"/>
        <v>205</v>
      </c>
      <c r="AN1011" t="str">
        <f>IF(AC1011="1GN","Grade 1","Grade 0")</f>
        <v>Grade 0</v>
      </c>
      <c r="AO1011" s="2" t="str">
        <f t="shared" si="148"/>
        <v>2004</v>
      </c>
      <c r="AQ1011" t="s">
        <v>5289</v>
      </c>
      <c r="AR1011" t="str">
        <f t="shared" si="151"/>
        <v>ERJ8GEYJ205V</v>
      </c>
    </row>
    <row r="1012" spans="1:44" x14ac:dyDescent="0.3">
      <c r="A1012" t="s">
        <v>3714</v>
      </c>
      <c r="B1012" t="s">
        <v>3095</v>
      </c>
      <c r="C1012" t="s">
        <v>3715</v>
      </c>
      <c r="D1012" t="s">
        <v>3716</v>
      </c>
      <c r="E1012" t="s">
        <v>32</v>
      </c>
      <c r="F1012" t="s">
        <v>32</v>
      </c>
      <c r="G1012" t="s">
        <v>3717</v>
      </c>
      <c r="H1012">
        <v>99</v>
      </c>
      <c r="I1012">
        <v>0.15</v>
      </c>
      <c r="J1012">
        <v>0</v>
      </c>
      <c r="K1012">
        <v>1</v>
      </c>
      <c r="L1012" t="s">
        <v>34</v>
      </c>
      <c r="M1012" t="s">
        <v>3099</v>
      </c>
      <c r="N1012" t="s">
        <v>36</v>
      </c>
      <c r="O1012" t="s">
        <v>1117</v>
      </c>
      <c r="P1012" t="s">
        <v>38</v>
      </c>
      <c r="Q1012" t="s">
        <v>3100</v>
      </c>
      <c r="R1012" t="s">
        <v>40</v>
      </c>
      <c r="S1012" t="s">
        <v>634</v>
      </c>
      <c r="T1012" t="s">
        <v>1089</v>
      </c>
      <c r="U1012" t="s">
        <v>1188</v>
      </c>
      <c r="V1012" t="s">
        <v>3101</v>
      </c>
      <c r="W1012">
        <v>1206</v>
      </c>
      <c r="X1012" t="s">
        <v>636</v>
      </c>
      <c r="Y1012" t="s">
        <v>3102</v>
      </c>
      <c r="Z1012" t="s">
        <v>2407</v>
      </c>
      <c r="AA1012">
        <v>2</v>
      </c>
      <c r="AB1012" t="s">
        <v>41</v>
      </c>
      <c r="AC1012" t="str">
        <f t="shared" si="149"/>
        <v>8GE</v>
      </c>
      <c r="AD1012" s="3">
        <f t="shared" si="146"/>
        <v>2200000</v>
      </c>
      <c r="AE1012" s="3" t="str">
        <f t="shared" si="145"/>
        <v>2.2 M</v>
      </c>
      <c r="AF1012" t="str">
        <f>SUBSTITUTE(SUBSTITUTE(P1012,"±",""),"%"," %")</f>
        <v>5 %</v>
      </c>
      <c r="AG1012" t="str">
        <f t="shared" si="150"/>
        <v>741.6 V</v>
      </c>
      <c r="AI1012" t="str">
        <f>SUBSTITUTE(LEFT(Q1012,FIND("W,",Q1012)),"W"," W @ 70 C")</f>
        <v>0.25 W @ 70 C</v>
      </c>
      <c r="AJ1012" t="str">
        <f>SUBSTITUTE((SUBSTITUTE(T1012,"ppm/°C","")),"/ "," to ")</f>
        <v>-400 to +150</v>
      </c>
      <c r="AK1012" t="str">
        <f>LEFT(V1012,FIND(" ",V1012)-1)</f>
        <v>1206</v>
      </c>
      <c r="AL1012" t="str">
        <f>SUBSTITUTE(SUBSTITUTE(U1012,"°C ~ "," to +"),"°C"," C")</f>
        <v>-55 to +155 C</v>
      </c>
      <c r="AM1012" s="2" t="str">
        <f t="shared" si="147"/>
        <v>225</v>
      </c>
      <c r="AN1012" t="str">
        <f>IF(AC1012="1GN","Grade 1","Grade 0")</f>
        <v>Grade 0</v>
      </c>
      <c r="AO1012" s="2" t="str">
        <f t="shared" si="148"/>
        <v>2204</v>
      </c>
      <c r="AQ1012" t="s">
        <v>5289</v>
      </c>
      <c r="AR1012" t="str">
        <f t="shared" si="151"/>
        <v>ERJ8GEYJ225V</v>
      </c>
    </row>
    <row r="1013" spans="1:44" x14ac:dyDescent="0.3">
      <c r="A1013" t="s">
        <v>3718</v>
      </c>
      <c r="B1013" t="s">
        <v>3095</v>
      </c>
      <c r="C1013" t="s">
        <v>3719</v>
      </c>
      <c r="D1013" t="s">
        <v>3720</v>
      </c>
      <c r="E1013" t="s">
        <v>32</v>
      </c>
      <c r="F1013" t="s">
        <v>32</v>
      </c>
      <c r="G1013" t="s">
        <v>3721</v>
      </c>
      <c r="H1013" s="1">
        <v>38380</v>
      </c>
      <c r="I1013">
        <v>0.15</v>
      </c>
      <c r="J1013">
        <v>0</v>
      </c>
      <c r="K1013">
        <v>1</v>
      </c>
      <c r="L1013" t="s">
        <v>34</v>
      </c>
      <c r="M1013" t="s">
        <v>3099</v>
      </c>
      <c r="N1013" t="s">
        <v>36</v>
      </c>
      <c r="O1013" t="s">
        <v>1121</v>
      </c>
      <c r="P1013" t="s">
        <v>38</v>
      </c>
      <c r="Q1013" t="s">
        <v>3100</v>
      </c>
      <c r="R1013" t="s">
        <v>40</v>
      </c>
      <c r="S1013" t="s">
        <v>634</v>
      </c>
      <c r="T1013" t="s">
        <v>1089</v>
      </c>
      <c r="U1013" t="s">
        <v>1188</v>
      </c>
      <c r="V1013" t="s">
        <v>3101</v>
      </c>
      <c r="W1013">
        <v>1206</v>
      </c>
      <c r="X1013" t="s">
        <v>636</v>
      </c>
      <c r="Y1013" t="s">
        <v>3102</v>
      </c>
      <c r="Z1013" t="s">
        <v>2407</v>
      </c>
      <c r="AA1013">
        <v>2</v>
      </c>
      <c r="AB1013" t="s">
        <v>41</v>
      </c>
      <c r="AC1013" t="str">
        <f t="shared" si="149"/>
        <v>8GE</v>
      </c>
      <c r="AD1013" s="3">
        <f t="shared" si="146"/>
        <v>2400000</v>
      </c>
      <c r="AE1013" s="3" t="str">
        <f t="shared" si="145"/>
        <v>2.4 M</v>
      </c>
      <c r="AF1013" t="str">
        <f>SUBSTITUTE(SUBSTITUTE(P1013,"±",""),"%"," %")</f>
        <v>5 %</v>
      </c>
      <c r="AG1013" t="str">
        <f t="shared" si="150"/>
        <v>774.6 V</v>
      </c>
      <c r="AI1013" t="str">
        <f>SUBSTITUTE(LEFT(Q1013,FIND("W,",Q1013)),"W"," W @ 70 C")</f>
        <v>0.25 W @ 70 C</v>
      </c>
      <c r="AJ1013" t="str">
        <f>SUBSTITUTE((SUBSTITUTE(T1013,"ppm/°C","")),"/ "," to ")</f>
        <v>-400 to +150</v>
      </c>
      <c r="AK1013" t="str">
        <f>LEFT(V1013,FIND(" ",V1013)-1)</f>
        <v>1206</v>
      </c>
      <c r="AL1013" t="str">
        <f>SUBSTITUTE(SUBSTITUTE(U1013,"°C ~ "," to +"),"°C"," C")</f>
        <v>-55 to +155 C</v>
      </c>
      <c r="AM1013" s="2" t="str">
        <f t="shared" si="147"/>
        <v>245</v>
      </c>
      <c r="AN1013" t="str">
        <f>IF(AC1013="1GN","Grade 1","Grade 0")</f>
        <v>Grade 0</v>
      </c>
      <c r="AO1013" s="2" t="str">
        <f t="shared" si="148"/>
        <v>2404</v>
      </c>
      <c r="AQ1013" t="s">
        <v>5289</v>
      </c>
      <c r="AR1013" t="str">
        <f t="shared" si="151"/>
        <v>ERJ8GEYJ245V</v>
      </c>
    </row>
    <row r="1014" spans="1:44" x14ac:dyDescent="0.3">
      <c r="A1014" t="s">
        <v>3722</v>
      </c>
      <c r="B1014" t="s">
        <v>3095</v>
      </c>
      <c r="C1014" t="s">
        <v>3723</v>
      </c>
      <c r="D1014" t="s">
        <v>3724</v>
      </c>
      <c r="E1014" t="s">
        <v>32</v>
      </c>
      <c r="F1014" t="s">
        <v>32</v>
      </c>
      <c r="G1014" t="s">
        <v>3725</v>
      </c>
      <c r="H1014" s="1">
        <v>41939</v>
      </c>
      <c r="I1014">
        <v>0.15</v>
      </c>
      <c r="J1014">
        <v>0</v>
      </c>
      <c r="K1014">
        <v>1</v>
      </c>
      <c r="L1014" t="s">
        <v>34</v>
      </c>
      <c r="M1014" t="s">
        <v>3099</v>
      </c>
      <c r="N1014" t="s">
        <v>36</v>
      </c>
      <c r="O1014" t="s">
        <v>1125</v>
      </c>
      <c r="P1014" t="s">
        <v>38</v>
      </c>
      <c r="Q1014" t="s">
        <v>3100</v>
      </c>
      <c r="R1014" t="s">
        <v>40</v>
      </c>
      <c r="S1014" t="s">
        <v>634</v>
      </c>
      <c r="T1014" t="s">
        <v>1089</v>
      </c>
      <c r="U1014" t="s">
        <v>1188</v>
      </c>
      <c r="V1014" t="s">
        <v>3101</v>
      </c>
      <c r="W1014">
        <v>1206</v>
      </c>
      <c r="X1014" t="s">
        <v>636</v>
      </c>
      <c r="Y1014" t="s">
        <v>3102</v>
      </c>
      <c r="Z1014" t="s">
        <v>2407</v>
      </c>
      <c r="AA1014">
        <v>2</v>
      </c>
      <c r="AB1014" t="s">
        <v>41</v>
      </c>
      <c r="AC1014" t="str">
        <f t="shared" si="149"/>
        <v>8GE</v>
      </c>
      <c r="AD1014" s="3">
        <f t="shared" si="146"/>
        <v>2700000</v>
      </c>
      <c r="AE1014" s="3" t="str">
        <f t="shared" si="145"/>
        <v>2.7 M</v>
      </c>
      <c r="AF1014" t="str">
        <f>SUBSTITUTE(SUBSTITUTE(P1014,"±",""),"%"," %")</f>
        <v>5 %</v>
      </c>
      <c r="AG1014" t="str">
        <f t="shared" si="150"/>
        <v>821.6 V</v>
      </c>
      <c r="AI1014" t="str">
        <f>SUBSTITUTE(LEFT(Q1014,FIND("W,",Q1014)),"W"," W @ 70 C")</f>
        <v>0.25 W @ 70 C</v>
      </c>
      <c r="AJ1014" t="str">
        <f>SUBSTITUTE((SUBSTITUTE(T1014,"ppm/°C","")),"/ "," to ")</f>
        <v>-400 to +150</v>
      </c>
      <c r="AK1014" t="str">
        <f>LEFT(V1014,FIND(" ",V1014)-1)</f>
        <v>1206</v>
      </c>
      <c r="AL1014" t="str">
        <f>SUBSTITUTE(SUBSTITUTE(U1014,"°C ~ "," to +"),"°C"," C")</f>
        <v>-55 to +155 C</v>
      </c>
      <c r="AM1014" s="2" t="str">
        <f t="shared" si="147"/>
        <v>275</v>
      </c>
      <c r="AN1014" t="str">
        <f>IF(AC1014="1GN","Grade 1","Grade 0")</f>
        <v>Grade 0</v>
      </c>
      <c r="AO1014" s="2" t="str">
        <f t="shared" si="148"/>
        <v>2704</v>
      </c>
      <c r="AQ1014" t="s">
        <v>5289</v>
      </c>
      <c r="AR1014" t="str">
        <f t="shared" si="151"/>
        <v>ERJ8GEYJ275V</v>
      </c>
    </row>
    <row r="1015" spans="1:44" x14ac:dyDescent="0.3">
      <c r="A1015" t="s">
        <v>3726</v>
      </c>
      <c r="B1015" t="s">
        <v>3095</v>
      </c>
      <c r="C1015" t="s">
        <v>3727</v>
      </c>
      <c r="D1015" t="s">
        <v>3728</v>
      </c>
      <c r="E1015" t="s">
        <v>32</v>
      </c>
      <c r="F1015" t="s">
        <v>32</v>
      </c>
      <c r="G1015" t="s">
        <v>3729</v>
      </c>
      <c r="H1015" s="1">
        <v>6769</v>
      </c>
      <c r="I1015">
        <v>0.15</v>
      </c>
      <c r="J1015">
        <v>0</v>
      </c>
      <c r="K1015">
        <v>1</v>
      </c>
      <c r="L1015" t="s">
        <v>34</v>
      </c>
      <c r="M1015" t="s">
        <v>3099</v>
      </c>
      <c r="N1015" t="s">
        <v>36</v>
      </c>
      <c r="O1015" t="s">
        <v>1129</v>
      </c>
      <c r="P1015" t="s">
        <v>38</v>
      </c>
      <c r="Q1015" t="s">
        <v>3100</v>
      </c>
      <c r="R1015" t="s">
        <v>40</v>
      </c>
      <c r="S1015" t="s">
        <v>634</v>
      </c>
      <c r="T1015" t="s">
        <v>1089</v>
      </c>
      <c r="U1015" t="s">
        <v>1188</v>
      </c>
      <c r="V1015" t="s">
        <v>3101</v>
      </c>
      <c r="W1015">
        <v>1206</v>
      </c>
      <c r="X1015" t="s">
        <v>636</v>
      </c>
      <c r="Y1015" t="s">
        <v>3102</v>
      </c>
      <c r="Z1015" t="s">
        <v>2407</v>
      </c>
      <c r="AA1015">
        <v>2</v>
      </c>
      <c r="AB1015" t="s">
        <v>41</v>
      </c>
      <c r="AC1015" t="str">
        <f t="shared" si="149"/>
        <v>8GE</v>
      </c>
      <c r="AD1015" s="3">
        <f t="shared" si="146"/>
        <v>3000000</v>
      </c>
      <c r="AE1015" s="3" t="str">
        <f t="shared" si="145"/>
        <v>3 M</v>
      </c>
      <c r="AF1015" t="str">
        <f>SUBSTITUTE(SUBSTITUTE(P1015,"±",""),"%"," %")</f>
        <v>5 %</v>
      </c>
      <c r="AG1015" t="str">
        <f t="shared" si="150"/>
        <v>866 V</v>
      </c>
      <c r="AI1015" t="str">
        <f>SUBSTITUTE(LEFT(Q1015,FIND("W,",Q1015)),"W"," W @ 70 C")</f>
        <v>0.25 W @ 70 C</v>
      </c>
      <c r="AJ1015" t="str">
        <f>SUBSTITUTE((SUBSTITUTE(T1015,"ppm/°C","")),"/ "," to ")</f>
        <v>-400 to +150</v>
      </c>
      <c r="AK1015" t="str">
        <f>LEFT(V1015,FIND(" ",V1015)-1)</f>
        <v>1206</v>
      </c>
      <c r="AL1015" t="str">
        <f>SUBSTITUTE(SUBSTITUTE(U1015,"°C ~ "," to +"),"°C"," C")</f>
        <v>-55 to +155 C</v>
      </c>
      <c r="AM1015" s="2" t="str">
        <f t="shared" si="147"/>
        <v>305</v>
      </c>
      <c r="AN1015" t="str">
        <f>IF(AC1015="1GN","Grade 1","Grade 0")</f>
        <v>Grade 0</v>
      </c>
      <c r="AO1015" s="2" t="str">
        <f t="shared" si="148"/>
        <v>3004</v>
      </c>
      <c r="AQ1015" t="s">
        <v>5289</v>
      </c>
      <c r="AR1015" t="str">
        <f t="shared" si="151"/>
        <v>ERJ8GEYJ305V</v>
      </c>
    </row>
    <row r="1016" spans="1:44" x14ac:dyDescent="0.3">
      <c r="A1016" t="s">
        <v>3730</v>
      </c>
      <c r="B1016" t="s">
        <v>3095</v>
      </c>
      <c r="C1016" t="s">
        <v>3731</v>
      </c>
      <c r="D1016" t="s">
        <v>3732</v>
      </c>
      <c r="E1016" t="s">
        <v>32</v>
      </c>
      <c r="F1016" t="s">
        <v>32</v>
      </c>
      <c r="G1016" t="s">
        <v>3733</v>
      </c>
      <c r="H1016" s="1">
        <v>89458</v>
      </c>
      <c r="I1016">
        <v>0.15</v>
      </c>
      <c r="J1016">
        <v>0</v>
      </c>
      <c r="K1016">
        <v>1</v>
      </c>
      <c r="L1016" t="s">
        <v>34</v>
      </c>
      <c r="M1016" t="s">
        <v>3099</v>
      </c>
      <c r="N1016" t="s">
        <v>36</v>
      </c>
      <c r="O1016" t="s">
        <v>1133</v>
      </c>
      <c r="P1016" t="s">
        <v>38</v>
      </c>
      <c r="Q1016" t="s">
        <v>3100</v>
      </c>
      <c r="R1016" t="s">
        <v>40</v>
      </c>
      <c r="S1016" t="s">
        <v>634</v>
      </c>
      <c r="T1016" t="s">
        <v>1089</v>
      </c>
      <c r="U1016" t="s">
        <v>1188</v>
      </c>
      <c r="V1016" t="s">
        <v>3101</v>
      </c>
      <c r="W1016">
        <v>1206</v>
      </c>
      <c r="X1016" t="s">
        <v>636</v>
      </c>
      <c r="Y1016" t="s">
        <v>3102</v>
      </c>
      <c r="Z1016" t="s">
        <v>2407</v>
      </c>
      <c r="AA1016">
        <v>2</v>
      </c>
      <c r="AB1016" t="s">
        <v>41</v>
      </c>
      <c r="AC1016" t="str">
        <f t="shared" si="149"/>
        <v>8GE</v>
      </c>
      <c r="AD1016" s="3">
        <f t="shared" si="146"/>
        <v>3300000</v>
      </c>
      <c r="AE1016" s="3" t="str">
        <f t="shared" si="145"/>
        <v>3.3 M</v>
      </c>
      <c r="AF1016" t="str">
        <f>SUBSTITUTE(SUBSTITUTE(P1016,"±",""),"%"," %")</f>
        <v>5 %</v>
      </c>
      <c r="AG1016" t="str">
        <f t="shared" si="150"/>
        <v>908.3 V</v>
      </c>
      <c r="AI1016" t="str">
        <f>SUBSTITUTE(LEFT(Q1016,FIND("W,",Q1016)),"W"," W @ 70 C")</f>
        <v>0.25 W @ 70 C</v>
      </c>
      <c r="AJ1016" t="str">
        <f>SUBSTITUTE((SUBSTITUTE(T1016,"ppm/°C","")),"/ "," to ")</f>
        <v>-400 to +150</v>
      </c>
      <c r="AK1016" t="str">
        <f>LEFT(V1016,FIND(" ",V1016)-1)</f>
        <v>1206</v>
      </c>
      <c r="AL1016" t="str">
        <f>SUBSTITUTE(SUBSTITUTE(U1016,"°C ~ "," to +"),"°C"," C")</f>
        <v>-55 to +155 C</v>
      </c>
      <c r="AM1016" s="2" t="str">
        <f t="shared" si="147"/>
        <v>335</v>
      </c>
      <c r="AN1016" t="str">
        <f>IF(AC1016="1GN","Grade 1","Grade 0")</f>
        <v>Grade 0</v>
      </c>
      <c r="AO1016" s="2" t="str">
        <f t="shared" si="148"/>
        <v>3304</v>
      </c>
      <c r="AQ1016" t="s">
        <v>5289</v>
      </c>
      <c r="AR1016" t="str">
        <f t="shared" si="151"/>
        <v>ERJ8GEYJ335V</v>
      </c>
    </row>
    <row r="1017" spans="1:44" x14ac:dyDescent="0.3">
      <c r="A1017" t="s">
        <v>3734</v>
      </c>
      <c r="B1017" t="s">
        <v>3095</v>
      </c>
      <c r="C1017" t="s">
        <v>3735</v>
      </c>
      <c r="D1017" t="s">
        <v>3736</v>
      </c>
      <c r="E1017" t="s">
        <v>32</v>
      </c>
      <c r="F1017" t="s">
        <v>32</v>
      </c>
      <c r="G1017" t="s">
        <v>3737</v>
      </c>
      <c r="H1017" s="1">
        <v>11369</v>
      </c>
      <c r="I1017">
        <v>0.15</v>
      </c>
      <c r="J1017">
        <v>0</v>
      </c>
      <c r="K1017">
        <v>1</v>
      </c>
      <c r="L1017" t="s">
        <v>34</v>
      </c>
      <c r="M1017" t="s">
        <v>3099</v>
      </c>
      <c r="N1017" t="s">
        <v>36</v>
      </c>
      <c r="O1017" t="s">
        <v>1137</v>
      </c>
      <c r="P1017" t="s">
        <v>38</v>
      </c>
      <c r="Q1017" t="s">
        <v>3100</v>
      </c>
      <c r="R1017" t="s">
        <v>40</v>
      </c>
      <c r="S1017" t="s">
        <v>634</v>
      </c>
      <c r="T1017" t="s">
        <v>1089</v>
      </c>
      <c r="U1017" t="s">
        <v>1188</v>
      </c>
      <c r="V1017" t="s">
        <v>3101</v>
      </c>
      <c r="W1017">
        <v>1206</v>
      </c>
      <c r="X1017" t="s">
        <v>636</v>
      </c>
      <c r="Y1017" t="s">
        <v>3102</v>
      </c>
      <c r="Z1017" t="s">
        <v>2407</v>
      </c>
      <c r="AA1017">
        <v>2</v>
      </c>
      <c r="AB1017" t="s">
        <v>41</v>
      </c>
      <c r="AC1017" t="str">
        <f t="shared" si="149"/>
        <v>8GE</v>
      </c>
      <c r="AD1017" s="3">
        <f t="shared" si="146"/>
        <v>3600000</v>
      </c>
      <c r="AE1017" s="3" t="str">
        <f t="shared" si="145"/>
        <v>3.6 M</v>
      </c>
      <c r="AF1017" t="str">
        <f>SUBSTITUTE(SUBSTITUTE(P1017,"±",""),"%"," %")</f>
        <v>5 %</v>
      </c>
      <c r="AG1017" t="str">
        <f t="shared" si="150"/>
        <v>948.7 V</v>
      </c>
      <c r="AI1017" t="str">
        <f>SUBSTITUTE(LEFT(Q1017,FIND("W,",Q1017)),"W"," W @ 70 C")</f>
        <v>0.25 W @ 70 C</v>
      </c>
      <c r="AJ1017" t="str">
        <f>SUBSTITUTE((SUBSTITUTE(T1017,"ppm/°C","")),"/ "," to ")</f>
        <v>-400 to +150</v>
      </c>
      <c r="AK1017" t="str">
        <f>LEFT(V1017,FIND(" ",V1017)-1)</f>
        <v>1206</v>
      </c>
      <c r="AL1017" t="str">
        <f>SUBSTITUTE(SUBSTITUTE(U1017,"°C ~ "," to +"),"°C"," C")</f>
        <v>-55 to +155 C</v>
      </c>
      <c r="AM1017" s="2" t="str">
        <f t="shared" si="147"/>
        <v>365</v>
      </c>
      <c r="AN1017" t="str">
        <f>IF(AC1017="1GN","Grade 1","Grade 0")</f>
        <v>Grade 0</v>
      </c>
      <c r="AO1017" s="2" t="str">
        <f t="shared" si="148"/>
        <v>3604</v>
      </c>
      <c r="AQ1017" t="s">
        <v>5289</v>
      </c>
      <c r="AR1017" t="str">
        <f t="shared" si="151"/>
        <v>ERJ8GEYJ365V</v>
      </c>
    </row>
    <row r="1018" spans="1:44" x14ac:dyDescent="0.3">
      <c r="A1018" t="s">
        <v>3738</v>
      </c>
      <c r="B1018" t="s">
        <v>3095</v>
      </c>
      <c r="C1018" t="s">
        <v>3739</v>
      </c>
      <c r="D1018" t="s">
        <v>3740</v>
      </c>
      <c r="E1018" t="s">
        <v>32</v>
      </c>
      <c r="F1018" t="s">
        <v>32</v>
      </c>
      <c r="G1018" t="s">
        <v>3741</v>
      </c>
      <c r="H1018" s="1">
        <v>34435</v>
      </c>
      <c r="I1018">
        <v>0.15</v>
      </c>
      <c r="J1018">
        <v>0</v>
      </c>
      <c r="K1018">
        <v>1</v>
      </c>
      <c r="L1018" t="s">
        <v>34</v>
      </c>
      <c r="M1018" t="s">
        <v>3099</v>
      </c>
      <c r="N1018" t="s">
        <v>36</v>
      </c>
      <c r="O1018" t="s">
        <v>1141</v>
      </c>
      <c r="P1018" t="s">
        <v>38</v>
      </c>
      <c r="Q1018" t="s">
        <v>3100</v>
      </c>
      <c r="R1018" t="s">
        <v>40</v>
      </c>
      <c r="S1018" t="s">
        <v>634</v>
      </c>
      <c r="T1018" t="s">
        <v>1089</v>
      </c>
      <c r="U1018" t="s">
        <v>1188</v>
      </c>
      <c r="V1018" t="s">
        <v>3101</v>
      </c>
      <c r="W1018">
        <v>1206</v>
      </c>
      <c r="X1018" t="s">
        <v>636</v>
      </c>
      <c r="Y1018" t="s">
        <v>3102</v>
      </c>
      <c r="Z1018" t="s">
        <v>2407</v>
      </c>
      <c r="AA1018">
        <v>2</v>
      </c>
      <c r="AB1018" t="s">
        <v>41</v>
      </c>
      <c r="AC1018" t="str">
        <f t="shared" si="149"/>
        <v>8GE</v>
      </c>
      <c r="AD1018" s="3">
        <f t="shared" si="146"/>
        <v>3900000</v>
      </c>
      <c r="AE1018" s="3" t="str">
        <f t="shared" si="145"/>
        <v>3.9 M</v>
      </c>
      <c r="AF1018" t="str">
        <f>SUBSTITUTE(SUBSTITUTE(P1018,"±",""),"%"," %")</f>
        <v>5 %</v>
      </c>
      <c r="AG1018" t="str">
        <f t="shared" si="150"/>
        <v>987.4 V</v>
      </c>
      <c r="AI1018" t="str">
        <f>SUBSTITUTE(LEFT(Q1018,FIND("W,",Q1018)),"W"," W @ 70 C")</f>
        <v>0.25 W @ 70 C</v>
      </c>
      <c r="AJ1018" t="str">
        <f>SUBSTITUTE((SUBSTITUTE(T1018,"ppm/°C","")),"/ "," to ")</f>
        <v>-400 to +150</v>
      </c>
      <c r="AK1018" t="str">
        <f>LEFT(V1018,FIND(" ",V1018)-1)</f>
        <v>1206</v>
      </c>
      <c r="AL1018" t="str">
        <f>SUBSTITUTE(SUBSTITUTE(U1018,"°C ~ "," to +"),"°C"," C")</f>
        <v>-55 to +155 C</v>
      </c>
      <c r="AM1018" s="2" t="str">
        <f t="shared" si="147"/>
        <v>395</v>
      </c>
      <c r="AN1018" t="str">
        <f>IF(AC1018="1GN","Grade 1","Grade 0")</f>
        <v>Grade 0</v>
      </c>
      <c r="AO1018" s="2" t="str">
        <f t="shared" si="148"/>
        <v>3904</v>
      </c>
      <c r="AQ1018" t="s">
        <v>5289</v>
      </c>
      <c r="AR1018" t="str">
        <f t="shared" si="151"/>
        <v>ERJ8GEYJ395V</v>
      </c>
    </row>
    <row r="1019" spans="1:44" x14ac:dyDescent="0.3">
      <c r="A1019" t="s">
        <v>3742</v>
      </c>
      <c r="B1019" t="s">
        <v>3095</v>
      </c>
      <c r="C1019" t="s">
        <v>3743</v>
      </c>
      <c r="D1019" t="s">
        <v>3744</v>
      </c>
      <c r="E1019" t="s">
        <v>32</v>
      </c>
      <c r="F1019" t="s">
        <v>32</v>
      </c>
      <c r="G1019" t="s">
        <v>3745</v>
      </c>
      <c r="H1019" s="1">
        <v>40474</v>
      </c>
      <c r="I1019">
        <v>0.15</v>
      </c>
      <c r="J1019">
        <v>0</v>
      </c>
      <c r="K1019">
        <v>1</v>
      </c>
      <c r="L1019" t="s">
        <v>34</v>
      </c>
      <c r="M1019" t="s">
        <v>3099</v>
      </c>
      <c r="N1019" t="s">
        <v>36</v>
      </c>
      <c r="O1019" t="s">
        <v>1145</v>
      </c>
      <c r="P1019" t="s">
        <v>38</v>
      </c>
      <c r="Q1019" t="s">
        <v>3100</v>
      </c>
      <c r="R1019" t="s">
        <v>40</v>
      </c>
      <c r="S1019" t="s">
        <v>634</v>
      </c>
      <c r="T1019" t="s">
        <v>1089</v>
      </c>
      <c r="U1019" t="s">
        <v>1188</v>
      </c>
      <c r="V1019" t="s">
        <v>3101</v>
      </c>
      <c r="W1019">
        <v>1206</v>
      </c>
      <c r="X1019" t="s">
        <v>636</v>
      </c>
      <c r="Y1019" t="s">
        <v>3102</v>
      </c>
      <c r="Z1019" t="s">
        <v>2407</v>
      </c>
      <c r="AA1019">
        <v>2</v>
      </c>
      <c r="AB1019" t="s">
        <v>41</v>
      </c>
      <c r="AC1019" t="str">
        <f t="shared" si="149"/>
        <v>8GE</v>
      </c>
      <c r="AD1019" s="3">
        <f t="shared" si="146"/>
        <v>4300000</v>
      </c>
      <c r="AE1019" s="3" t="str">
        <f t="shared" si="145"/>
        <v>4.3 M</v>
      </c>
      <c r="AF1019" t="str">
        <f>SUBSTITUTE(SUBSTITUTE(P1019,"±",""),"%"," %")</f>
        <v>5 %</v>
      </c>
      <c r="AG1019" t="str">
        <f t="shared" si="150"/>
        <v>1036.8 V</v>
      </c>
      <c r="AI1019" t="str">
        <f>SUBSTITUTE(LEFT(Q1019,FIND("W,",Q1019)),"W"," W @ 70 C")</f>
        <v>0.25 W @ 70 C</v>
      </c>
      <c r="AJ1019" t="str">
        <f>SUBSTITUTE((SUBSTITUTE(T1019,"ppm/°C","")),"/ "," to ")</f>
        <v>-400 to +150</v>
      </c>
      <c r="AK1019" t="str">
        <f>LEFT(V1019,FIND(" ",V1019)-1)</f>
        <v>1206</v>
      </c>
      <c r="AL1019" t="str">
        <f>SUBSTITUTE(SUBSTITUTE(U1019,"°C ~ "," to +"),"°C"," C")</f>
        <v>-55 to +155 C</v>
      </c>
      <c r="AM1019" s="2" t="str">
        <f t="shared" si="147"/>
        <v>435</v>
      </c>
      <c r="AN1019" t="str">
        <f>IF(AC1019="1GN","Grade 1","Grade 0")</f>
        <v>Grade 0</v>
      </c>
      <c r="AO1019" s="2" t="str">
        <f t="shared" si="148"/>
        <v>4304</v>
      </c>
      <c r="AQ1019" t="s">
        <v>5289</v>
      </c>
      <c r="AR1019" t="str">
        <f t="shared" si="151"/>
        <v>ERJ8GEYJ435V</v>
      </c>
    </row>
    <row r="1020" spans="1:44" x14ac:dyDescent="0.3">
      <c r="A1020" t="s">
        <v>3746</v>
      </c>
      <c r="B1020" t="s">
        <v>3095</v>
      </c>
      <c r="C1020" t="s">
        <v>3747</v>
      </c>
      <c r="D1020" t="s">
        <v>3748</v>
      </c>
      <c r="E1020" t="s">
        <v>32</v>
      </c>
      <c r="F1020" t="s">
        <v>32</v>
      </c>
      <c r="G1020" t="s">
        <v>3749</v>
      </c>
      <c r="H1020">
        <v>0</v>
      </c>
      <c r="I1020">
        <v>0.15</v>
      </c>
      <c r="J1020">
        <v>0</v>
      </c>
      <c r="K1020">
        <v>1</v>
      </c>
      <c r="L1020" t="s">
        <v>34</v>
      </c>
      <c r="M1020" t="s">
        <v>3099</v>
      </c>
      <c r="N1020" t="s">
        <v>36</v>
      </c>
      <c r="O1020" t="s">
        <v>1149</v>
      </c>
      <c r="P1020" t="s">
        <v>38</v>
      </c>
      <c r="Q1020" t="s">
        <v>3100</v>
      </c>
      <c r="R1020" t="s">
        <v>40</v>
      </c>
      <c r="S1020" t="s">
        <v>634</v>
      </c>
      <c r="T1020" t="s">
        <v>1089</v>
      </c>
      <c r="U1020" t="s">
        <v>1188</v>
      </c>
      <c r="V1020" t="s">
        <v>3101</v>
      </c>
      <c r="W1020">
        <v>1206</v>
      </c>
      <c r="X1020" t="s">
        <v>636</v>
      </c>
      <c r="Y1020" t="s">
        <v>3102</v>
      </c>
      <c r="Z1020" t="s">
        <v>2407</v>
      </c>
      <c r="AA1020">
        <v>2</v>
      </c>
      <c r="AB1020" t="s">
        <v>41</v>
      </c>
      <c r="AC1020" t="str">
        <f t="shared" si="149"/>
        <v>8GE</v>
      </c>
      <c r="AD1020" s="3">
        <f t="shared" si="146"/>
        <v>4700000</v>
      </c>
      <c r="AE1020" s="3" t="str">
        <f t="shared" si="145"/>
        <v>4.7 M</v>
      </c>
      <c r="AF1020" t="str">
        <f>SUBSTITUTE(SUBSTITUTE(P1020,"±",""),"%"," %")</f>
        <v>5 %</v>
      </c>
      <c r="AG1020" t="str">
        <f t="shared" si="150"/>
        <v>1084 V</v>
      </c>
      <c r="AI1020" t="str">
        <f>SUBSTITUTE(LEFT(Q1020,FIND("W,",Q1020)),"W"," W @ 70 C")</f>
        <v>0.25 W @ 70 C</v>
      </c>
      <c r="AJ1020" t="str">
        <f>SUBSTITUTE((SUBSTITUTE(T1020,"ppm/°C","")),"/ "," to ")</f>
        <v>-400 to +150</v>
      </c>
      <c r="AK1020" t="str">
        <f>LEFT(V1020,FIND(" ",V1020)-1)</f>
        <v>1206</v>
      </c>
      <c r="AL1020" t="str">
        <f>SUBSTITUTE(SUBSTITUTE(U1020,"°C ~ "," to +"),"°C"," C")</f>
        <v>-55 to +155 C</v>
      </c>
      <c r="AM1020" s="2" t="str">
        <f t="shared" si="147"/>
        <v>475</v>
      </c>
      <c r="AN1020" t="str">
        <f>IF(AC1020="1GN","Grade 1","Grade 0")</f>
        <v>Grade 0</v>
      </c>
      <c r="AO1020" s="2" t="str">
        <f t="shared" si="148"/>
        <v>4704</v>
      </c>
      <c r="AQ1020" t="s">
        <v>5289</v>
      </c>
      <c r="AR1020" t="str">
        <f t="shared" si="151"/>
        <v>ERJ8GEYJ475V</v>
      </c>
    </row>
    <row r="1021" spans="1:44" x14ac:dyDescent="0.3">
      <c r="A1021" t="s">
        <v>3750</v>
      </c>
      <c r="B1021" t="s">
        <v>3095</v>
      </c>
      <c r="C1021" t="s">
        <v>3751</v>
      </c>
      <c r="D1021" t="s">
        <v>3752</v>
      </c>
      <c r="E1021" t="s">
        <v>32</v>
      </c>
      <c r="F1021" t="s">
        <v>32</v>
      </c>
      <c r="G1021" t="s">
        <v>3753</v>
      </c>
      <c r="H1021">
        <v>25</v>
      </c>
      <c r="I1021">
        <v>0.15</v>
      </c>
      <c r="J1021">
        <v>0</v>
      </c>
      <c r="K1021">
        <v>1</v>
      </c>
      <c r="L1021" t="s">
        <v>34</v>
      </c>
      <c r="M1021" t="s">
        <v>3099</v>
      </c>
      <c r="N1021" t="s">
        <v>36</v>
      </c>
      <c r="O1021" t="s">
        <v>1153</v>
      </c>
      <c r="P1021" t="s">
        <v>38</v>
      </c>
      <c r="Q1021" t="s">
        <v>3100</v>
      </c>
      <c r="R1021" t="s">
        <v>40</v>
      </c>
      <c r="S1021" t="s">
        <v>634</v>
      </c>
      <c r="T1021" t="s">
        <v>1089</v>
      </c>
      <c r="U1021" t="s">
        <v>1188</v>
      </c>
      <c r="V1021" t="s">
        <v>3101</v>
      </c>
      <c r="W1021">
        <v>1206</v>
      </c>
      <c r="X1021" t="s">
        <v>636</v>
      </c>
      <c r="Y1021" t="s">
        <v>3102</v>
      </c>
      <c r="Z1021" t="s">
        <v>2407</v>
      </c>
      <c r="AA1021">
        <v>2</v>
      </c>
      <c r="AB1021" t="s">
        <v>41</v>
      </c>
      <c r="AC1021" t="str">
        <f t="shared" si="149"/>
        <v>8GE</v>
      </c>
      <c r="AD1021" s="3">
        <f t="shared" si="146"/>
        <v>5100000</v>
      </c>
      <c r="AE1021" s="3" t="str">
        <f t="shared" si="145"/>
        <v>5.1 M</v>
      </c>
      <c r="AF1021" t="str">
        <f>SUBSTITUTE(SUBSTITUTE(P1021,"±",""),"%"," %")</f>
        <v>5 %</v>
      </c>
      <c r="AG1021" t="str">
        <f t="shared" si="150"/>
        <v>1129.2 V</v>
      </c>
      <c r="AI1021" t="str">
        <f>SUBSTITUTE(LEFT(Q1021,FIND("W,",Q1021)),"W"," W @ 70 C")</f>
        <v>0.25 W @ 70 C</v>
      </c>
      <c r="AJ1021" t="str">
        <f>SUBSTITUTE((SUBSTITUTE(T1021,"ppm/°C","")),"/ "," to ")</f>
        <v>-400 to +150</v>
      </c>
      <c r="AK1021" t="str">
        <f>LEFT(V1021,FIND(" ",V1021)-1)</f>
        <v>1206</v>
      </c>
      <c r="AL1021" t="str">
        <f>SUBSTITUTE(SUBSTITUTE(U1021,"°C ~ "," to +"),"°C"," C")</f>
        <v>-55 to +155 C</v>
      </c>
      <c r="AM1021" s="2" t="str">
        <f t="shared" si="147"/>
        <v>515</v>
      </c>
      <c r="AN1021" t="str">
        <f>IF(AC1021="1GN","Grade 1","Grade 0")</f>
        <v>Grade 0</v>
      </c>
      <c r="AO1021" s="2" t="str">
        <f t="shared" si="148"/>
        <v>5104</v>
      </c>
      <c r="AQ1021" t="s">
        <v>5289</v>
      </c>
      <c r="AR1021" t="str">
        <f t="shared" si="151"/>
        <v>ERJ8GEYJ515V</v>
      </c>
    </row>
    <row r="1022" spans="1:44" x14ac:dyDescent="0.3">
      <c r="A1022" t="s">
        <v>3754</v>
      </c>
      <c r="B1022" t="s">
        <v>3095</v>
      </c>
      <c r="C1022" t="s">
        <v>3755</v>
      </c>
      <c r="D1022" t="s">
        <v>3756</v>
      </c>
      <c r="E1022" t="s">
        <v>32</v>
      </c>
      <c r="F1022" t="s">
        <v>32</v>
      </c>
      <c r="G1022" t="s">
        <v>3757</v>
      </c>
      <c r="H1022" s="1">
        <v>69119</v>
      </c>
      <c r="I1022">
        <v>0.15</v>
      </c>
      <c r="J1022">
        <v>0</v>
      </c>
      <c r="K1022">
        <v>1</v>
      </c>
      <c r="L1022" t="s">
        <v>34</v>
      </c>
      <c r="M1022" t="s">
        <v>3099</v>
      </c>
      <c r="N1022" t="s">
        <v>36</v>
      </c>
      <c r="O1022" t="s">
        <v>1157</v>
      </c>
      <c r="P1022" t="s">
        <v>38</v>
      </c>
      <c r="Q1022" t="s">
        <v>3100</v>
      </c>
      <c r="R1022" t="s">
        <v>40</v>
      </c>
      <c r="S1022" t="s">
        <v>634</v>
      </c>
      <c r="T1022" t="s">
        <v>1089</v>
      </c>
      <c r="U1022" t="s">
        <v>1188</v>
      </c>
      <c r="V1022" t="s">
        <v>3101</v>
      </c>
      <c r="W1022">
        <v>1206</v>
      </c>
      <c r="X1022" t="s">
        <v>636</v>
      </c>
      <c r="Y1022" t="s">
        <v>3102</v>
      </c>
      <c r="Z1022" t="s">
        <v>2407</v>
      </c>
      <c r="AA1022">
        <v>2</v>
      </c>
      <c r="AB1022" t="s">
        <v>41</v>
      </c>
      <c r="AC1022" t="str">
        <f t="shared" si="149"/>
        <v>8GE</v>
      </c>
      <c r="AD1022" s="3">
        <f t="shared" si="146"/>
        <v>5600000</v>
      </c>
      <c r="AE1022" s="3" t="str">
        <f t="shared" si="145"/>
        <v>5.6 M</v>
      </c>
      <c r="AF1022" t="str">
        <f>SUBSTITUTE(SUBSTITUTE(P1022,"±",""),"%"," %")</f>
        <v>5 %</v>
      </c>
      <c r="AG1022" t="str">
        <f t="shared" si="150"/>
        <v>1183.2 V</v>
      </c>
      <c r="AI1022" t="str">
        <f>SUBSTITUTE(LEFT(Q1022,FIND("W,",Q1022)),"W"," W @ 70 C")</f>
        <v>0.25 W @ 70 C</v>
      </c>
      <c r="AJ1022" t="str">
        <f>SUBSTITUTE((SUBSTITUTE(T1022,"ppm/°C","")),"/ "," to ")</f>
        <v>-400 to +150</v>
      </c>
      <c r="AK1022" t="str">
        <f>LEFT(V1022,FIND(" ",V1022)-1)</f>
        <v>1206</v>
      </c>
      <c r="AL1022" t="str">
        <f>SUBSTITUTE(SUBSTITUTE(U1022,"°C ~ "," to +"),"°C"," C")</f>
        <v>-55 to +155 C</v>
      </c>
      <c r="AM1022" s="2" t="str">
        <f t="shared" si="147"/>
        <v>565</v>
      </c>
      <c r="AN1022" t="str">
        <f>IF(AC1022="1GN","Grade 1","Grade 0")</f>
        <v>Grade 0</v>
      </c>
      <c r="AO1022" s="2" t="str">
        <f t="shared" si="148"/>
        <v>5604</v>
      </c>
      <c r="AQ1022" t="s">
        <v>5289</v>
      </c>
      <c r="AR1022" t="str">
        <f t="shared" si="151"/>
        <v>ERJ8GEYJ565V</v>
      </c>
    </row>
    <row r="1023" spans="1:44" x14ac:dyDescent="0.3">
      <c r="A1023" t="s">
        <v>3758</v>
      </c>
      <c r="B1023" t="s">
        <v>3095</v>
      </c>
      <c r="C1023" t="s">
        <v>3759</v>
      </c>
      <c r="D1023" t="s">
        <v>3760</v>
      </c>
      <c r="E1023" t="s">
        <v>32</v>
      </c>
      <c r="F1023" t="s">
        <v>32</v>
      </c>
      <c r="G1023" t="s">
        <v>3761</v>
      </c>
      <c r="H1023" s="1">
        <v>37509</v>
      </c>
      <c r="I1023">
        <v>0.15</v>
      </c>
      <c r="J1023">
        <v>0</v>
      </c>
      <c r="K1023">
        <v>1</v>
      </c>
      <c r="L1023" t="s">
        <v>34</v>
      </c>
      <c r="M1023" t="s">
        <v>3099</v>
      </c>
      <c r="N1023" t="s">
        <v>36</v>
      </c>
      <c r="O1023" t="s">
        <v>1161</v>
      </c>
      <c r="P1023" t="s">
        <v>38</v>
      </c>
      <c r="Q1023" t="s">
        <v>3100</v>
      </c>
      <c r="R1023" t="s">
        <v>40</v>
      </c>
      <c r="S1023" t="s">
        <v>634</v>
      </c>
      <c r="T1023" t="s">
        <v>1089</v>
      </c>
      <c r="U1023" t="s">
        <v>1188</v>
      </c>
      <c r="V1023" t="s">
        <v>3101</v>
      </c>
      <c r="W1023">
        <v>1206</v>
      </c>
      <c r="X1023" t="s">
        <v>636</v>
      </c>
      <c r="Y1023" t="s">
        <v>3102</v>
      </c>
      <c r="Z1023" t="s">
        <v>2407</v>
      </c>
      <c r="AA1023">
        <v>2</v>
      </c>
      <c r="AB1023" t="s">
        <v>41</v>
      </c>
      <c r="AC1023" t="str">
        <f t="shared" si="149"/>
        <v>8GE</v>
      </c>
      <c r="AD1023" s="3">
        <f t="shared" si="146"/>
        <v>6200000</v>
      </c>
      <c r="AE1023" s="3" t="str">
        <f t="shared" si="145"/>
        <v>6.2 M</v>
      </c>
      <c r="AF1023" t="str">
        <f>SUBSTITUTE(SUBSTITUTE(P1023,"±",""),"%"," %")</f>
        <v>5 %</v>
      </c>
      <c r="AG1023" t="str">
        <f t="shared" si="150"/>
        <v>1245 V</v>
      </c>
      <c r="AI1023" t="str">
        <f>SUBSTITUTE(LEFT(Q1023,FIND("W,",Q1023)),"W"," W @ 70 C")</f>
        <v>0.25 W @ 70 C</v>
      </c>
      <c r="AJ1023" t="str">
        <f>SUBSTITUTE((SUBSTITUTE(T1023,"ppm/°C","")),"/ "," to ")</f>
        <v>-400 to +150</v>
      </c>
      <c r="AK1023" t="str">
        <f>LEFT(V1023,FIND(" ",V1023)-1)</f>
        <v>1206</v>
      </c>
      <c r="AL1023" t="str">
        <f>SUBSTITUTE(SUBSTITUTE(U1023,"°C ~ "," to +"),"°C"," C")</f>
        <v>-55 to +155 C</v>
      </c>
      <c r="AM1023" s="2" t="str">
        <f t="shared" si="147"/>
        <v>625</v>
      </c>
      <c r="AN1023" t="str">
        <f>IF(AC1023="1GN","Grade 1","Grade 0")</f>
        <v>Grade 0</v>
      </c>
      <c r="AO1023" s="2" t="str">
        <f t="shared" si="148"/>
        <v>6204</v>
      </c>
      <c r="AQ1023" t="s">
        <v>5289</v>
      </c>
      <c r="AR1023" t="str">
        <f t="shared" si="151"/>
        <v>ERJ8GEYJ625V</v>
      </c>
    </row>
    <row r="1024" spans="1:44" x14ac:dyDescent="0.3">
      <c r="A1024" t="s">
        <v>3762</v>
      </c>
      <c r="B1024" t="s">
        <v>3095</v>
      </c>
      <c r="C1024" t="s">
        <v>3763</v>
      </c>
      <c r="D1024" t="s">
        <v>3764</v>
      </c>
      <c r="E1024" t="s">
        <v>32</v>
      </c>
      <c r="F1024" t="s">
        <v>32</v>
      </c>
      <c r="G1024" t="s">
        <v>3765</v>
      </c>
      <c r="H1024" s="1">
        <v>15757</v>
      </c>
      <c r="I1024">
        <v>0.15</v>
      </c>
      <c r="J1024">
        <v>0</v>
      </c>
      <c r="K1024">
        <v>1</v>
      </c>
      <c r="L1024" t="s">
        <v>34</v>
      </c>
      <c r="M1024" t="s">
        <v>3099</v>
      </c>
      <c r="N1024" t="s">
        <v>36</v>
      </c>
      <c r="O1024" t="s">
        <v>1165</v>
      </c>
      <c r="P1024" t="s">
        <v>38</v>
      </c>
      <c r="Q1024" t="s">
        <v>3100</v>
      </c>
      <c r="R1024" t="s">
        <v>40</v>
      </c>
      <c r="S1024" t="s">
        <v>634</v>
      </c>
      <c r="T1024" t="s">
        <v>1089</v>
      </c>
      <c r="U1024" t="s">
        <v>1188</v>
      </c>
      <c r="V1024" t="s">
        <v>3101</v>
      </c>
      <c r="W1024">
        <v>1206</v>
      </c>
      <c r="X1024" t="s">
        <v>636</v>
      </c>
      <c r="Y1024" t="s">
        <v>3102</v>
      </c>
      <c r="Z1024" t="s">
        <v>2407</v>
      </c>
      <c r="AA1024">
        <v>2</v>
      </c>
      <c r="AB1024" t="s">
        <v>41</v>
      </c>
      <c r="AC1024" t="str">
        <f t="shared" si="149"/>
        <v>8GE</v>
      </c>
      <c r="AD1024" s="3">
        <f t="shared" si="146"/>
        <v>6800000</v>
      </c>
      <c r="AE1024" s="3" t="str">
        <f t="shared" si="145"/>
        <v>6.8 M</v>
      </c>
      <c r="AF1024" t="str">
        <f>SUBSTITUTE(SUBSTITUTE(P1024,"±",""),"%"," %")</f>
        <v>5 %</v>
      </c>
      <c r="AG1024" t="str">
        <f t="shared" si="150"/>
        <v>1303.8 V</v>
      </c>
      <c r="AI1024" t="str">
        <f>SUBSTITUTE(LEFT(Q1024,FIND("W,",Q1024)),"W"," W @ 70 C")</f>
        <v>0.25 W @ 70 C</v>
      </c>
      <c r="AJ1024" t="str">
        <f>SUBSTITUTE((SUBSTITUTE(T1024,"ppm/°C","")),"/ "," to ")</f>
        <v>-400 to +150</v>
      </c>
      <c r="AK1024" t="str">
        <f>LEFT(V1024,FIND(" ",V1024)-1)</f>
        <v>1206</v>
      </c>
      <c r="AL1024" t="str">
        <f>SUBSTITUTE(SUBSTITUTE(U1024,"°C ~ "," to +"),"°C"," C")</f>
        <v>-55 to +155 C</v>
      </c>
      <c r="AM1024" s="2" t="str">
        <f t="shared" si="147"/>
        <v>685</v>
      </c>
      <c r="AN1024" t="str">
        <f>IF(AC1024="1GN","Grade 1","Grade 0")</f>
        <v>Grade 0</v>
      </c>
      <c r="AO1024" s="2" t="str">
        <f t="shared" si="148"/>
        <v>6804</v>
      </c>
      <c r="AQ1024" t="s">
        <v>5289</v>
      </c>
      <c r="AR1024" t="str">
        <f t="shared" si="151"/>
        <v>ERJ8GEYJ685V</v>
      </c>
    </row>
    <row r="1025" spans="1:44" x14ac:dyDescent="0.3">
      <c r="A1025" t="s">
        <v>3766</v>
      </c>
      <c r="B1025" t="s">
        <v>3095</v>
      </c>
      <c r="C1025" t="s">
        <v>3767</v>
      </c>
      <c r="D1025" t="s">
        <v>3768</v>
      </c>
      <c r="E1025" t="s">
        <v>32</v>
      </c>
      <c r="F1025" t="s">
        <v>32</v>
      </c>
      <c r="G1025" t="s">
        <v>3769</v>
      </c>
      <c r="H1025" s="1">
        <v>1174</v>
      </c>
      <c r="I1025">
        <v>0.15</v>
      </c>
      <c r="J1025">
        <v>0</v>
      </c>
      <c r="K1025">
        <v>1</v>
      </c>
      <c r="L1025" t="s">
        <v>34</v>
      </c>
      <c r="M1025" t="s">
        <v>3099</v>
      </c>
      <c r="N1025" t="s">
        <v>36</v>
      </c>
      <c r="O1025" t="s">
        <v>1169</v>
      </c>
      <c r="P1025" t="s">
        <v>38</v>
      </c>
      <c r="Q1025" t="s">
        <v>3100</v>
      </c>
      <c r="R1025" t="s">
        <v>40</v>
      </c>
      <c r="S1025" t="s">
        <v>634</v>
      </c>
      <c r="T1025" t="s">
        <v>1089</v>
      </c>
      <c r="U1025" t="s">
        <v>1188</v>
      </c>
      <c r="V1025" t="s">
        <v>3101</v>
      </c>
      <c r="W1025">
        <v>1206</v>
      </c>
      <c r="X1025" t="s">
        <v>636</v>
      </c>
      <c r="Y1025" t="s">
        <v>3102</v>
      </c>
      <c r="Z1025" t="s">
        <v>2407</v>
      </c>
      <c r="AA1025">
        <v>2</v>
      </c>
      <c r="AB1025" t="s">
        <v>41</v>
      </c>
      <c r="AC1025" t="str">
        <f t="shared" si="149"/>
        <v>8GE</v>
      </c>
      <c r="AD1025" s="3">
        <f t="shared" si="146"/>
        <v>7500000</v>
      </c>
      <c r="AE1025" s="3" t="str">
        <f t="shared" si="145"/>
        <v>7.5 M</v>
      </c>
      <c r="AF1025" t="str">
        <f>SUBSTITUTE(SUBSTITUTE(P1025,"±",""),"%"," %")</f>
        <v>5 %</v>
      </c>
      <c r="AG1025" t="str">
        <f t="shared" si="150"/>
        <v>1369.3 V</v>
      </c>
      <c r="AI1025" t="str">
        <f>SUBSTITUTE(LEFT(Q1025,FIND("W,",Q1025)),"W"," W @ 70 C")</f>
        <v>0.25 W @ 70 C</v>
      </c>
      <c r="AJ1025" t="str">
        <f>SUBSTITUTE((SUBSTITUTE(T1025,"ppm/°C","")),"/ "," to ")</f>
        <v>-400 to +150</v>
      </c>
      <c r="AK1025" t="str">
        <f>LEFT(V1025,FIND(" ",V1025)-1)</f>
        <v>1206</v>
      </c>
      <c r="AL1025" t="str">
        <f>SUBSTITUTE(SUBSTITUTE(U1025,"°C ~ "," to +"),"°C"," C")</f>
        <v>-55 to +155 C</v>
      </c>
      <c r="AM1025" s="2" t="str">
        <f t="shared" si="147"/>
        <v>755</v>
      </c>
      <c r="AN1025" t="str">
        <f>IF(AC1025="1GN","Grade 1","Grade 0")</f>
        <v>Grade 0</v>
      </c>
      <c r="AO1025" s="2" t="str">
        <f t="shared" si="148"/>
        <v>7504</v>
      </c>
      <c r="AQ1025" t="s">
        <v>5289</v>
      </c>
      <c r="AR1025" t="str">
        <f t="shared" si="151"/>
        <v>ERJ8GEYJ755V</v>
      </c>
    </row>
    <row r="1026" spans="1:44" x14ac:dyDescent="0.3">
      <c r="A1026" t="s">
        <v>3770</v>
      </c>
      <c r="B1026" t="s">
        <v>3095</v>
      </c>
      <c r="C1026" t="s">
        <v>3771</v>
      </c>
      <c r="D1026" t="s">
        <v>3772</v>
      </c>
      <c r="E1026" t="s">
        <v>32</v>
      </c>
      <c r="F1026" t="s">
        <v>32</v>
      </c>
      <c r="G1026" t="s">
        <v>3773</v>
      </c>
      <c r="H1026" s="1">
        <v>2187</v>
      </c>
      <c r="I1026">
        <v>0.15</v>
      </c>
      <c r="J1026">
        <v>0</v>
      </c>
      <c r="K1026">
        <v>1</v>
      </c>
      <c r="L1026" t="s">
        <v>34</v>
      </c>
      <c r="M1026" t="s">
        <v>3099</v>
      </c>
      <c r="N1026" t="s">
        <v>36</v>
      </c>
      <c r="O1026" t="s">
        <v>1173</v>
      </c>
      <c r="P1026" t="s">
        <v>38</v>
      </c>
      <c r="Q1026" t="s">
        <v>3100</v>
      </c>
      <c r="R1026" t="s">
        <v>40</v>
      </c>
      <c r="S1026" t="s">
        <v>634</v>
      </c>
      <c r="T1026" t="s">
        <v>1089</v>
      </c>
      <c r="U1026" t="s">
        <v>1188</v>
      </c>
      <c r="V1026" t="s">
        <v>3101</v>
      </c>
      <c r="W1026">
        <v>1206</v>
      </c>
      <c r="X1026" t="s">
        <v>636</v>
      </c>
      <c r="Y1026" t="s">
        <v>3102</v>
      </c>
      <c r="Z1026" t="s">
        <v>2407</v>
      </c>
      <c r="AA1026">
        <v>2</v>
      </c>
      <c r="AB1026" t="s">
        <v>41</v>
      </c>
      <c r="AC1026" t="str">
        <f t="shared" si="149"/>
        <v>8GE</v>
      </c>
      <c r="AD1026" s="3">
        <f t="shared" si="146"/>
        <v>8199999.9999999991</v>
      </c>
      <c r="AE1026" s="3" t="str">
        <f t="shared" si="145"/>
        <v>8.2 M</v>
      </c>
      <c r="AF1026" t="str">
        <f>SUBSTITUTE(SUBSTITUTE(P1026,"±",""),"%"," %")</f>
        <v>5 %</v>
      </c>
      <c r="AG1026" t="str">
        <f t="shared" si="150"/>
        <v>1431.8 V</v>
      </c>
      <c r="AI1026" t="str">
        <f>SUBSTITUTE(LEFT(Q1026,FIND("W,",Q1026)),"W"," W @ 70 C")</f>
        <v>0.25 W @ 70 C</v>
      </c>
      <c r="AJ1026" t="str">
        <f>SUBSTITUTE((SUBSTITUTE(T1026,"ppm/°C","")),"/ "," to ")</f>
        <v>-400 to +150</v>
      </c>
      <c r="AK1026" t="str">
        <f>LEFT(V1026,FIND(" ",V1026)-1)</f>
        <v>1206</v>
      </c>
      <c r="AL1026" t="str">
        <f>SUBSTITUTE(SUBSTITUTE(U1026,"°C ~ "," to +"),"°C"," C")</f>
        <v>-55 to +155 C</v>
      </c>
      <c r="AM1026" s="2" t="str">
        <f t="shared" si="147"/>
        <v>825</v>
      </c>
      <c r="AN1026" t="str">
        <f>IF(AC1026="1GN","Grade 1","Grade 0")</f>
        <v>Grade 0</v>
      </c>
      <c r="AO1026" s="2" t="str">
        <f t="shared" si="148"/>
        <v>8204</v>
      </c>
      <c r="AQ1026" t="s">
        <v>5289</v>
      </c>
      <c r="AR1026" t="str">
        <f t="shared" si="151"/>
        <v>ERJ8GEYJ825V</v>
      </c>
    </row>
    <row r="1027" spans="1:44" x14ac:dyDescent="0.3">
      <c r="A1027" t="s">
        <v>3774</v>
      </c>
      <c r="B1027" t="s">
        <v>3095</v>
      </c>
      <c r="C1027" t="s">
        <v>3775</v>
      </c>
      <c r="D1027" t="s">
        <v>3776</v>
      </c>
      <c r="E1027" t="s">
        <v>32</v>
      </c>
      <c r="F1027" t="s">
        <v>32</v>
      </c>
      <c r="G1027" t="s">
        <v>3777</v>
      </c>
      <c r="H1027" s="1">
        <v>23790</v>
      </c>
      <c r="I1027">
        <v>0.15</v>
      </c>
      <c r="J1027">
        <v>0</v>
      </c>
      <c r="K1027">
        <v>1</v>
      </c>
      <c r="L1027" t="s">
        <v>34</v>
      </c>
      <c r="M1027" t="s">
        <v>3099</v>
      </c>
      <c r="N1027" t="s">
        <v>36</v>
      </c>
      <c r="O1027" t="s">
        <v>1177</v>
      </c>
      <c r="P1027" t="s">
        <v>38</v>
      </c>
      <c r="Q1027" t="s">
        <v>3100</v>
      </c>
      <c r="R1027" t="s">
        <v>40</v>
      </c>
      <c r="S1027" t="s">
        <v>634</v>
      </c>
      <c r="T1027" t="s">
        <v>1089</v>
      </c>
      <c r="U1027" t="s">
        <v>1188</v>
      </c>
      <c r="V1027" t="s">
        <v>3101</v>
      </c>
      <c r="W1027">
        <v>1206</v>
      </c>
      <c r="X1027" t="s">
        <v>636</v>
      </c>
      <c r="Y1027" t="s">
        <v>3102</v>
      </c>
      <c r="Z1027" t="s">
        <v>2407</v>
      </c>
      <c r="AA1027">
        <v>2</v>
      </c>
      <c r="AB1027" t="s">
        <v>41</v>
      </c>
      <c r="AC1027" t="str">
        <f t="shared" si="149"/>
        <v>8GE</v>
      </c>
      <c r="AD1027" s="3">
        <f t="shared" si="146"/>
        <v>9100000</v>
      </c>
      <c r="AE1027" s="3" t="str">
        <f t="shared" si="145"/>
        <v>9.1 M</v>
      </c>
      <c r="AF1027" t="str">
        <f>SUBSTITUTE(SUBSTITUTE(P1027,"±",""),"%"," %")</f>
        <v>5 %</v>
      </c>
      <c r="AG1027" t="str">
        <f t="shared" si="150"/>
        <v>1508.3 V</v>
      </c>
      <c r="AI1027" t="str">
        <f>SUBSTITUTE(LEFT(Q1027,FIND("W,",Q1027)),"W"," W @ 70 C")</f>
        <v>0.25 W @ 70 C</v>
      </c>
      <c r="AJ1027" t="str">
        <f>SUBSTITUTE((SUBSTITUTE(T1027,"ppm/°C","")),"/ "," to ")</f>
        <v>-400 to +150</v>
      </c>
      <c r="AK1027" t="str">
        <f>LEFT(V1027,FIND(" ",V1027)-1)</f>
        <v>1206</v>
      </c>
      <c r="AL1027" t="str">
        <f>SUBSTITUTE(SUBSTITUTE(U1027,"°C ~ "," to +"),"°C"," C")</f>
        <v>-55 to +155 C</v>
      </c>
      <c r="AM1027" s="2" t="str">
        <f t="shared" si="147"/>
        <v>915</v>
      </c>
      <c r="AN1027" t="str">
        <f>IF(AC1027="1GN","Grade 1","Grade 0")</f>
        <v>Grade 0</v>
      </c>
      <c r="AO1027" s="2" t="str">
        <f t="shared" si="148"/>
        <v>9104</v>
      </c>
      <c r="AQ1027" t="s">
        <v>5289</v>
      </c>
      <c r="AR1027" t="str">
        <f t="shared" si="151"/>
        <v>ERJ8GEYJ915V</v>
      </c>
    </row>
    <row r="1028" spans="1:44" x14ac:dyDescent="0.3">
      <c r="A1028" t="s">
        <v>3778</v>
      </c>
      <c r="B1028" t="s">
        <v>3095</v>
      </c>
      <c r="C1028" t="s">
        <v>3779</v>
      </c>
      <c r="D1028" t="s">
        <v>3780</v>
      </c>
      <c r="E1028" t="s">
        <v>32</v>
      </c>
      <c r="F1028" t="s">
        <v>32</v>
      </c>
      <c r="G1028" t="s">
        <v>3781</v>
      </c>
      <c r="H1028">
        <v>11</v>
      </c>
      <c r="I1028">
        <v>0.15</v>
      </c>
      <c r="J1028">
        <v>0</v>
      </c>
      <c r="K1028">
        <v>1</v>
      </c>
      <c r="L1028" t="s">
        <v>34</v>
      </c>
      <c r="M1028" t="s">
        <v>3099</v>
      </c>
      <c r="N1028" t="s">
        <v>36</v>
      </c>
      <c r="O1028" t="s">
        <v>1181</v>
      </c>
      <c r="P1028" t="s">
        <v>38</v>
      </c>
      <c r="Q1028" t="s">
        <v>3100</v>
      </c>
      <c r="R1028" t="s">
        <v>40</v>
      </c>
      <c r="S1028" t="s">
        <v>634</v>
      </c>
      <c r="T1028" t="s">
        <v>1089</v>
      </c>
      <c r="U1028" t="s">
        <v>1188</v>
      </c>
      <c r="V1028" t="s">
        <v>3101</v>
      </c>
      <c r="W1028">
        <v>1206</v>
      </c>
      <c r="X1028" t="s">
        <v>636</v>
      </c>
      <c r="Y1028" t="s">
        <v>3102</v>
      </c>
      <c r="Z1028" t="s">
        <v>2407</v>
      </c>
      <c r="AA1028">
        <v>2</v>
      </c>
      <c r="AB1028" t="s">
        <v>41</v>
      </c>
      <c r="AC1028" t="str">
        <f t="shared" si="149"/>
        <v>8GE</v>
      </c>
      <c r="AD1028" s="3">
        <f t="shared" si="146"/>
        <v>10000000</v>
      </c>
      <c r="AE1028" s="3" t="str">
        <f t="shared" si="145"/>
        <v>10 M</v>
      </c>
      <c r="AF1028" t="str">
        <f>SUBSTITUTE(SUBSTITUTE(P1028,"±",""),"%"," %")</f>
        <v>5 %</v>
      </c>
      <c r="AG1028" t="str">
        <f t="shared" si="150"/>
        <v>1581.1 V</v>
      </c>
      <c r="AI1028" t="str">
        <f>SUBSTITUTE(LEFT(Q1028,FIND("W,",Q1028)),"W"," W @ 70 C")</f>
        <v>0.25 W @ 70 C</v>
      </c>
      <c r="AJ1028" t="str">
        <f>SUBSTITUTE((SUBSTITUTE(T1028,"ppm/°C","")),"/ "," to ")</f>
        <v>-400 to +150</v>
      </c>
      <c r="AK1028" t="str">
        <f>LEFT(V1028,FIND(" ",V1028)-1)</f>
        <v>1206</v>
      </c>
      <c r="AL1028" t="str">
        <f>SUBSTITUTE(SUBSTITUTE(U1028,"°C ~ "," to +"),"°C"," C")</f>
        <v>-55 to +155 C</v>
      </c>
      <c r="AM1028" s="2" t="str">
        <f t="shared" si="147"/>
        <v>106</v>
      </c>
      <c r="AN1028" t="str">
        <f>IF(AC1028="1GN","Grade 1","Grade 0")</f>
        <v>Grade 0</v>
      </c>
      <c r="AO1028" s="2" t="str">
        <f t="shared" si="148"/>
        <v>1005</v>
      </c>
      <c r="AQ1028" t="s">
        <v>5289</v>
      </c>
      <c r="AR1028" t="str">
        <f t="shared" si="151"/>
        <v>ERJ8GEYJ106V</v>
      </c>
    </row>
    <row r="1029" spans="1:44" x14ac:dyDescent="0.3">
      <c r="A1029" t="s">
        <v>2935</v>
      </c>
      <c r="B1029" t="s">
        <v>3095</v>
      </c>
      <c r="C1029" t="s">
        <v>3782</v>
      </c>
      <c r="D1029" t="s">
        <v>3783</v>
      </c>
      <c r="E1029" t="s">
        <v>32</v>
      </c>
      <c r="F1029" t="s">
        <v>32</v>
      </c>
      <c r="G1029" t="s">
        <v>3784</v>
      </c>
      <c r="H1029">
        <v>0</v>
      </c>
      <c r="I1029">
        <v>3.3300000000000001E-3</v>
      </c>
      <c r="J1029">
        <v>0</v>
      </c>
      <c r="K1029">
        <v>50000</v>
      </c>
      <c r="L1029" t="s">
        <v>50</v>
      </c>
      <c r="M1029" t="s">
        <v>3099</v>
      </c>
      <c r="N1029" t="s">
        <v>36</v>
      </c>
      <c r="O1029" t="s">
        <v>3785</v>
      </c>
      <c r="P1029" t="s">
        <v>38</v>
      </c>
      <c r="Q1029" t="s">
        <v>3100</v>
      </c>
      <c r="R1029" t="s">
        <v>40</v>
      </c>
      <c r="S1029" t="s">
        <v>634</v>
      </c>
      <c r="T1029" t="s">
        <v>1089</v>
      </c>
      <c r="U1029" t="s">
        <v>1188</v>
      </c>
      <c r="V1029" t="s">
        <v>3101</v>
      </c>
      <c r="W1029">
        <v>1206</v>
      </c>
      <c r="X1029" t="s">
        <v>636</v>
      </c>
      <c r="Y1029" t="s">
        <v>3102</v>
      </c>
      <c r="Z1029" t="s">
        <v>2407</v>
      </c>
      <c r="AA1029">
        <v>2</v>
      </c>
      <c r="AB1029" t="s">
        <v>41</v>
      </c>
      <c r="AC1029" t="str">
        <f t="shared" si="149"/>
        <v>8GE</v>
      </c>
      <c r="AD1029" s="3">
        <f t="shared" si="146"/>
        <v>18000000</v>
      </c>
      <c r="AE1029" s="3" t="str">
        <f t="shared" si="145"/>
        <v>18 M</v>
      </c>
      <c r="AF1029" t="str">
        <f>SUBSTITUTE(SUBSTITUTE(P1029,"±",""),"%"," %")</f>
        <v>5 %</v>
      </c>
      <c r="AG1029" t="str">
        <f t="shared" si="150"/>
        <v>2121.3 V</v>
      </c>
      <c r="AI1029" t="str">
        <f>SUBSTITUTE(LEFT(Q1029,FIND("W,",Q1029)),"W"," W @ 70 C")</f>
        <v>0.25 W @ 70 C</v>
      </c>
      <c r="AJ1029" t="str">
        <f>SUBSTITUTE((SUBSTITUTE(T1029,"ppm/°C","")),"/ "," to ")</f>
        <v>-400 to +150</v>
      </c>
      <c r="AK1029" t="str">
        <f>LEFT(V1029,FIND(" ",V1029)-1)</f>
        <v>1206</v>
      </c>
      <c r="AL1029" t="str">
        <f>SUBSTITUTE(SUBSTITUTE(U1029,"°C ~ "," to +"),"°C"," C")</f>
        <v>-55 to +155 C</v>
      </c>
      <c r="AM1029" s="2" t="str">
        <f t="shared" si="147"/>
        <v>186</v>
      </c>
      <c r="AN1029" t="str">
        <f>IF(AC1029="1GN","Grade 1","Grade 0")</f>
        <v>Grade 0</v>
      </c>
      <c r="AO1029" s="2" t="str">
        <f t="shared" si="148"/>
        <v>1805</v>
      </c>
      <c r="AQ1029" t="s">
        <v>5289</v>
      </c>
      <c r="AR1029" t="str">
        <f t="shared" si="151"/>
        <v>ERJ8GEYJ186V</v>
      </c>
    </row>
    <row r="1030" spans="1:44" x14ac:dyDescent="0.3">
      <c r="AD1030" s="3" t="str">
        <f t="shared" si="146"/>
        <v>NOT FOUND</v>
      </c>
      <c r="AE1030" s="3" t="e">
        <f t="shared" ref="AE1030:AE1101" si="152">IF(AD1030&gt;9999999,AD1030/1000000&amp;" M",IF(AD1030&gt;999999,AD1030/1000000&amp;" M",IF(AD1030&gt;99999,AD1030/1000&amp;" K",IF(AD1030&gt;9999,TEXT(AD1030/1000,"0.0")&amp;" K",IF(AD1030&gt;999,TEXT(AD1030/1000,"0.00")&amp;" K",IF(AD1030&gt;99,AD1030/1&amp;" R",IF(AD1030&gt;=10,TEXT(AD1030,"00.0")&amp;" R",TEXT(AD1030,"0.00")&amp;" R")))))))</f>
        <v>#VALUE!</v>
      </c>
      <c r="AF1030" t="str">
        <f>SUBSTITUTE(SUBSTITUTE(P1030,"±",""),"%"," %")</f>
        <v/>
      </c>
      <c r="AG1030" t="e">
        <f t="shared" si="150"/>
        <v>#VALUE!</v>
      </c>
      <c r="AI1030" t="e">
        <f>SUBSTITUTE(LEFT(Q1030,FIND("W,",Q1030)),"W"," W @ 70 C")</f>
        <v>#VALUE!</v>
      </c>
      <c r="AJ1030" t="str">
        <f>SUBSTITUTE((SUBSTITUTE(T1030,"ppm/°C","")),"/ "," to ")</f>
        <v/>
      </c>
      <c r="AK1030" t="e">
        <f>LEFT(V1030,FIND(" ",V1030)-1)</f>
        <v>#VALUE!</v>
      </c>
      <c r="AL1030" t="str">
        <f>SUBSTITUTE(SUBSTITUTE(U1030,"°C ~ "," to +"),"°C"," C")</f>
        <v/>
      </c>
      <c r="AM1030" s="2" t="e">
        <f t="shared" si="147"/>
        <v>#VALUE!</v>
      </c>
      <c r="AO1030" s="2" t="e">
        <f t="shared" si="148"/>
        <v>#VALUE!</v>
      </c>
      <c r="AQ1030" t="s">
        <v>5289</v>
      </c>
      <c r="AR1030" t="str">
        <f t="shared" si="151"/>
        <v/>
      </c>
    </row>
    <row r="1031" spans="1:44" x14ac:dyDescent="0.3">
      <c r="AD1031" s="3" t="str">
        <f t="shared" si="146"/>
        <v>NOT FOUND</v>
      </c>
      <c r="AE1031" s="3" t="e">
        <f t="shared" si="152"/>
        <v>#VALUE!</v>
      </c>
      <c r="AF1031" t="str">
        <f>SUBSTITUTE(SUBSTITUTE(P1031,"±",""),"%"," %")</f>
        <v/>
      </c>
      <c r="AG1031" t="e">
        <f t="shared" si="150"/>
        <v>#VALUE!</v>
      </c>
      <c r="AI1031" t="e">
        <f>SUBSTITUTE(LEFT(Q1031,FIND("W,",Q1031)),"W"," W @ 70 C")</f>
        <v>#VALUE!</v>
      </c>
      <c r="AJ1031" t="str">
        <f>SUBSTITUTE((SUBSTITUTE(T1031,"ppm/°C","")),"/ "," to ")</f>
        <v/>
      </c>
      <c r="AK1031" t="e">
        <f>LEFT(V1031,FIND(" ",V1031)-1)</f>
        <v>#VALUE!</v>
      </c>
      <c r="AL1031" t="str">
        <f>SUBSTITUTE(SUBSTITUTE(U1031,"°C ~ "," to +"),"°C"," C")</f>
        <v/>
      </c>
      <c r="AM1031" s="2" t="e">
        <f t="shared" si="147"/>
        <v>#VALUE!</v>
      </c>
      <c r="AO1031" s="2" t="e">
        <f t="shared" si="148"/>
        <v>#VALUE!</v>
      </c>
      <c r="AQ1031" t="s">
        <v>5289</v>
      </c>
      <c r="AR1031" t="str">
        <f t="shared" si="151"/>
        <v/>
      </c>
    </row>
    <row r="1036" spans="1:44" x14ac:dyDescent="0.3">
      <c r="A1036" t="s">
        <v>28</v>
      </c>
      <c r="B1036" t="s">
        <v>3786</v>
      </c>
      <c r="C1036" t="s">
        <v>3787</v>
      </c>
      <c r="D1036" t="s">
        <v>3788</v>
      </c>
      <c r="E1036" t="s">
        <v>32</v>
      </c>
      <c r="F1036" t="s">
        <v>32</v>
      </c>
      <c r="G1036" t="s">
        <v>3789</v>
      </c>
      <c r="H1036">
        <v>900</v>
      </c>
      <c r="I1036">
        <v>0.59</v>
      </c>
      <c r="J1036">
        <v>0</v>
      </c>
      <c r="K1036">
        <v>1</v>
      </c>
      <c r="L1036" t="s">
        <v>34</v>
      </c>
      <c r="M1036" t="s">
        <v>3790</v>
      </c>
      <c r="N1036" t="s">
        <v>36</v>
      </c>
      <c r="O1036" t="s">
        <v>63</v>
      </c>
      <c r="P1036" t="s">
        <v>38</v>
      </c>
      <c r="Q1036" t="s">
        <v>3791</v>
      </c>
      <c r="R1036" t="s">
        <v>40</v>
      </c>
      <c r="S1036" t="s">
        <v>634</v>
      </c>
      <c r="T1036" t="s">
        <v>42</v>
      </c>
      <c r="U1036" t="s">
        <v>1188</v>
      </c>
      <c r="V1036" t="s">
        <v>3792</v>
      </c>
      <c r="W1036">
        <v>1812</v>
      </c>
      <c r="X1036" t="s">
        <v>636</v>
      </c>
      <c r="Y1036" t="s">
        <v>3793</v>
      </c>
      <c r="Z1036" t="s">
        <v>2407</v>
      </c>
      <c r="AA1036">
        <v>2</v>
      </c>
      <c r="AB1036" t="s">
        <v>41</v>
      </c>
      <c r="AC1036" t="str">
        <f>MID(D1036,5,2)</f>
        <v>12</v>
      </c>
      <c r="AD1036" s="3">
        <f t="shared" ref="AD1036:AD1103" si="153">IF(IFERROR(FIND("MOhms",O1036),0)&gt;0,LEFT(O1036,FIND("MOhms",O1036)-1)*1000000,IF(IFERROR(FIND("kOhms",O1036),0)&gt;0,LEFT(O1036,FIND("kOhms",O1036)-1)*1000,IF(IFERROR(FIND("Ohms",O1036),0)&gt;0,LEFT(O1036,FIND("Ohms",O1036)-1)*1,"NOT FOUND")))</f>
        <v>1.5</v>
      </c>
      <c r="AE1036" s="3" t="str">
        <f t="shared" si="152"/>
        <v>1.50 R</v>
      </c>
      <c r="AF1036" t="str">
        <f>SUBSTITUTE(SUBSTITUTE(P1036,"±",""),"%"," %")</f>
        <v>5 %</v>
      </c>
      <c r="AG1036" t="str">
        <f t="shared" si="150"/>
        <v>1.1 V</v>
      </c>
      <c r="AI1036" t="str">
        <f>SUBSTITUTE(LEFT(Q1036,FIND("W,",Q1036)),"W"," W @ 70 C")</f>
        <v>0.75 W @ 70 C</v>
      </c>
      <c r="AJ1036" t="str">
        <f>SUBSTITUTE((SUBSTITUTE(T1036,"ppm/°C","")),"/ "," to ")</f>
        <v>-100 to +600</v>
      </c>
      <c r="AK1036" t="str">
        <f>LEFT(V1036,FIND(" ",V1036)-1)</f>
        <v>1812</v>
      </c>
      <c r="AL1036" t="str">
        <f>SUBSTITUTE(SUBSTITUTE(U1036,"°C ~ "," to +"),"°C"," C")</f>
        <v>-55 to +155 C</v>
      </c>
      <c r="AM1036" s="2" t="str">
        <f t="shared" ref="AM1036:AM1103" si="154">IF(AD1036&gt;9999999,AD1036/1000000&amp;"6",IF(AD1036&gt;999999,AD1036/100000&amp;"5",IF(AD1036&gt;99999,AD1036/10000&amp;"4",IF(AD1036&gt;9999,AD1036/1000&amp;"3",IF(AD1036&gt;999,AD1036/100&amp;"2",IF(AD1036&gt;99,AD1036/10&amp;"1",IF(AD1036&gt;=10,AD1036/1&amp;"0",LEFT(SUBSTITUTE(TEXT(AD1036,"0.000"),".","R"),3))))))))</f>
        <v>1R5</v>
      </c>
      <c r="AN1036" t="str">
        <f>IF(AC1036="1GN","Grade 1","Grade 0")</f>
        <v>Grade 0</v>
      </c>
      <c r="AO1036" s="2" t="str">
        <f t="shared" ref="AO1036:AO1103" si="155">IF(AD1036&gt;9999999,AD1036/100000&amp;"5",IF(AD1036&gt;999999,AD1036/10000&amp;"4",IF(AD1036&gt;99999,AD1036/1000&amp;"3",IF(AD1036&gt;9999,AD1036/100&amp;"2",IF(AD1036&gt;999,AD1036/10&amp;"1",IF(AD1036&gt;99,AD1036/1&amp;"R",IF(AD1036&gt;=10,AD1036/1&amp;"R0",LEFT(SUBSTITUTE(TEXT(AD1036,"0.000"),".","R"),4))))))))</f>
        <v>1R50</v>
      </c>
      <c r="AQ1036" t="s">
        <v>5289</v>
      </c>
      <c r="AR1036" t="str">
        <f t="shared" si="151"/>
        <v>ERJ12YJ1R5U</v>
      </c>
    </row>
    <row r="1037" spans="1:44" x14ac:dyDescent="0.3">
      <c r="A1037" t="s">
        <v>28</v>
      </c>
      <c r="B1037" t="s">
        <v>3786</v>
      </c>
      <c r="C1037" t="s">
        <v>3794</v>
      </c>
      <c r="D1037" t="s">
        <v>3795</v>
      </c>
      <c r="E1037" t="s">
        <v>32</v>
      </c>
      <c r="F1037" t="s">
        <v>32</v>
      </c>
      <c r="G1037" t="s">
        <v>3796</v>
      </c>
      <c r="H1037" s="1">
        <v>69849</v>
      </c>
      <c r="I1037">
        <v>0.59</v>
      </c>
      <c r="J1037">
        <v>0</v>
      </c>
      <c r="K1037">
        <v>1</v>
      </c>
      <c r="L1037" t="s">
        <v>34</v>
      </c>
      <c r="M1037" t="s">
        <v>3790</v>
      </c>
      <c r="N1037" t="s">
        <v>36</v>
      </c>
      <c r="O1037" t="s">
        <v>145</v>
      </c>
      <c r="P1037" t="s">
        <v>38</v>
      </c>
      <c r="Q1037" t="s">
        <v>3791</v>
      </c>
      <c r="R1037" t="s">
        <v>40</v>
      </c>
      <c r="S1037" t="s">
        <v>634</v>
      </c>
      <c r="T1037" t="s">
        <v>243</v>
      </c>
      <c r="U1037" t="s">
        <v>1188</v>
      </c>
      <c r="V1037" t="s">
        <v>3792</v>
      </c>
      <c r="W1037">
        <v>1812</v>
      </c>
      <c r="X1037" t="s">
        <v>636</v>
      </c>
      <c r="Y1037" t="s">
        <v>3793</v>
      </c>
      <c r="Z1037" t="s">
        <v>2407</v>
      </c>
      <c r="AA1037">
        <v>2</v>
      </c>
      <c r="AB1037" t="s">
        <v>41</v>
      </c>
      <c r="AC1037" t="str">
        <f>MID(D1037,5,2)</f>
        <v>12</v>
      </c>
      <c r="AD1037" s="3">
        <f t="shared" si="153"/>
        <v>10</v>
      </c>
      <c r="AE1037" s="3" t="str">
        <f t="shared" si="152"/>
        <v>10.0 R</v>
      </c>
      <c r="AF1037" t="str">
        <f>SUBSTITUTE(SUBSTITUTE(P1037,"±",""),"%"," %")</f>
        <v>5 %</v>
      </c>
      <c r="AG1037" t="str">
        <f t="shared" si="150"/>
        <v>2.7 V</v>
      </c>
      <c r="AI1037" t="str">
        <f>SUBSTITUTE(LEFT(Q1037,FIND("W,",Q1037)),"W"," W @ 70 C")</f>
        <v>0.75 W @ 70 C</v>
      </c>
      <c r="AJ1037" t="str">
        <f>SUBSTITUTE((SUBSTITUTE(T1037,"ppm/°C","")),"/ "," to ")</f>
        <v>±200</v>
      </c>
      <c r="AK1037" t="str">
        <f>LEFT(V1037,FIND(" ",V1037)-1)</f>
        <v>1812</v>
      </c>
      <c r="AL1037" t="str">
        <f>SUBSTITUTE(SUBSTITUTE(U1037,"°C ~ "," to +"),"°C"," C")</f>
        <v>-55 to +155 C</v>
      </c>
      <c r="AM1037" s="2" t="str">
        <f t="shared" si="154"/>
        <v>100</v>
      </c>
      <c r="AN1037" t="str">
        <f>IF(AC1037="1GN","Grade 1","Grade 0")</f>
        <v>Grade 0</v>
      </c>
      <c r="AO1037" s="2" t="str">
        <f t="shared" si="155"/>
        <v>10R0</v>
      </c>
      <c r="AQ1037" t="s">
        <v>5289</v>
      </c>
      <c r="AR1037" t="str">
        <f t="shared" si="151"/>
        <v>ERJ12YJ100U</v>
      </c>
    </row>
    <row r="1038" spans="1:44" x14ac:dyDescent="0.3">
      <c r="AD1038" s="3" t="str">
        <f t="shared" si="153"/>
        <v>NOT FOUND</v>
      </c>
      <c r="AE1038" s="3" t="e">
        <f t="shared" si="152"/>
        <v>#VALUE!</v>
      </c>
      <c r="AF1038" t="str">
        <f>SUBSTITUTE(SUBSTITUTE(P1038,"±",""),"%"," %")</f>
        <v/>
      </c>
      <c r="AG1038" t="e">
        <f t="shared" si="150"/>
        <v>#VALUE!</v>
      </c>
      <c r="AI1038" t="e">
        <f>SUBSTITUTE(LEFT(Q1038,FIND("W,",Q1038)),"W"," W @ 70 C")</f>
        <v>#VALUE!</v>
      </c>
      <c r="AJ1038" t="str">
        <f>SUBSTITUTE((SUBSTITUTE(T1038,"ppm/°C","")),"/ "," to ")</f>
        <v/>
      </c>
      <c r="AK1038" t="e">
        <f>LEFT(V1038,FIND(" ",V1038)-1)</f>
        <v>#VALUE!</v>
      </c>
      <c r="AL1038" t="str">
        <f>SUBSTITUTE(SUBSTITUTE(U1038,"°C ~ "," to +"),"°C"," C")</f>
        <v/>
      </c>
      <c r="AM1038" s="2" t="e">
        <f t="shared" si="154"/>
        <v>#VALUE!</v>
      </c>
      <c r="AO1038" s="2" t="e">
        <f t="shared" si="155"/>
        <v>#VALUE!</v>
      </c>
      <c r="AQ1038" t="s">
        <v>5289</v>
      </c>
      <c r="AR1038" t="str">
        <f t="shared" si="151"/>
        <v/>
      </c>
    </row>
    <row r="1039" spans="1:44" x14ac:dyDescent="0.3">
      <c r="AD1039" s="3" t="str">
        <f t="shared" si="153"/>
        <v>NOT FOUND</v>
      </c>
      <c r="AE1039" s="3" t="e">
        <f t="shared" si="152"/>
        <v>#VALUE!</v>
      </c>
      <c r="AF1039" t="str">
        <f>SUBSTITUTE(SUBSTITUTE(P1039,"±",""),"%"," %")</f>
        <v/>
      </c>
      <c r="AG1039" t="e">
        <f t="shared" si="150"/>
        <v>#VALUE!</v>
      </c>
      <c r="AI1039" t="e">
        <f>SUBSTITUTE(LEFT(Q1039,FIND("W,",Q1039)),"W"," W @ 70 C")</f>
        <v>#VALUE!</v>
      </c>
      <c r="AJ1039" t="str">
        <f>SUBSTITUTE((SUBSTITUTE(T1039,"ppm/°C","")),"/ "," to ")</f>
        <v/>
      </c>
      <c r="AK1039" t="e">
        <f>LEFT(V1039,FIND(" ",V1039)-1)</f>
        <v>#VALUE!</v>
      </c>
      <c r="AL1039" t="str">
        <f>SUBSTITUTE(SUBSTITUTE(U1039,"°C ~ "," to +"),"°C"," C")</f>
        <v/>
      </c>
      <c r="AM1039" s="2" t="e">
        <f t="shared" si="154"/>
        <v>#VALUE!</v>
      </c>
      <c r="AO1039" s="2" t="e">
        <f t="shared" si="155"/>
        <v>#VALUE!</v>
      </c>
      <c r="AQ1039" t="s">
        <v>5289</v>
      </c>
      <c r="AR1039" t="str">
        <f t="shared" si="151"/>
        <v/>
      </c>
    </row>
    <row r="1041" spans="1:59" x14ac:dyDescent="0.3">
      <c r="AT1041" t="s">
        <v>5312</v>
      </c>
    </row>
    <row r="1042" spans="1:59" x14ac:dyDescent="0.3">
      <c r="AT1042" t="s">
        <v>5315</v>
      </c>
      <c r="AU1042" t="s">
        <v>5314</v>
      </c>
    </row>
    <row r="1043" spans="1:59" x14ac:dyDescent="0.3">
      <c r="AT1043" t="s">
        <v>5299</v>
      </c>
      <c r="AU1043" t="s">
        <v>5300</v>
      </c>
      <c r="AV1043" t="s">
        <v>5301</v>
      </c>
      <c r="AW1043" t="s">
        <v>5302</v>
      </c>
      <c r="AX1043" t="s">
        <v>5303</v>
      </c>
      <c r="AY1043" t="s">
        <v>5304</v>
      </c>
      <c r="AZ1043" t="s">
        <v>5305</v>
      </c>
      <c r="BA1043" t="s">
        <v>5306</v>
      </c>
      <c r="BB1043" t="s">
        <v>5307</v>
      </c>
      <c r="BC1043" t="s">
        <v>5308</v>
      </c>
      <c r="BD1043" t="s">
        <v>5309</v>
      </c>
      <c r="BF1043" t="s">
        <v>5310</v>
      </c>
      <c r="BG1043" t="s">
        <v>5311</v>
      </c>
    </row>
    <row r="1044" spans="1:59" x14ac:dyDescent="0.3">
      <c r="A1044" t="s">
        <v>28</v>
      </c>
      <c r="B1044" t="s">
        <v>3797</v>
      </c>
      <c r="C1044" t="s">
        <v>3798</v>
      </c>
      <c r="D1044" t="s">
        <v>3799</v>
      </c>
      <c r="E1044" t="s">
        <v>32</v>
      </c>
      <c r="F1044" t="s">
        <v>32</v>
      </c>
      <c r="G1044" t="s">
        <v>3800</v>
      </c>
      <c r="H1044" s="1">
        <v>27846</v>
      </c>
      <c r="I1044">
        <v>0.55000000000000004</v>
      </c>
      <c r="J1044">
        <v>0</v>
      </c>
      <c r="K1044">
        <v>1</v>
      </c>
      <c r="L1044" t="s">
        <v>34</v>
      </c>
      <c r="M1044" t="s">
        <v>3801</v>
      </c>
      <c r="N1044" t="s">
        <v>36</v>
      </c>
      <c r="O1044" t="s">
        <v>37</v>
      </c>
      <c r="P1044" t="s">
        <v>38</v>
      </c>
      <c r="Q1044" t="s">
        <v>3791</v>
      </c>
      <c r="R1044" t="s">
        <v>40</v>
      </c>
      <c r="S1044" t="s">
        <v>634</v>
      </c>
      <c r="T1044" t="s">
        <v>42</v>
      </c>
      <c r="U1044" t="s">
        <v>1188</v>
      </c>
      <c r="V1044" t="s">
        <v>3802</v>
      </c>
      <c r="W1044">
        <v>2010</v>
      </c>
      <c r="X1044" t="s">
        <v>636</v>
      </c>
      <c r="Y1044" t="s">
        <v>3803</v>
      </c>
      <c r="Z1044" t="s">
        <v>2407</v>
      </c>
      <c r="AA1044">
        <v>2</v>
      </c>
      <c r="AB1044" t="s">
        <v>41</v>
      </c>
      <c r="AC1044" t="str">
        <f t="shared" si="149"/>
        <v>12Z</v>
      </c>
      <c r="AD1044" s="3">
        <f t="shared" si="153"/>
        <v>1</v>
      </c>
      <c r="AE1044" s="3" t="str">
        <f t="shared" si="152"/>
        <v>1.00 R</v>
      </c>
      <c r="AF1044" t="str">
        <f>SUBSTITUTE(SUBSTITUTE(P1044,"±",""),"%"," %")</f>
        <v>5 %</v>
      </c>
      <c r="AG1044" t="str">
        <f t="shared" si="150"/>
        <v>0.9 V</v>
      </c>
      <c r="AI1044" t="str">
        <f>SUBSTITUTE(LEFT(Q1044,FIND("W,",Q1044)),"W"," W @ 70 C")</f>
        <v>0.75 W @ 70 C</v>
      </c>
      <c r="AJ1044" t="str">
        <f>SUBSTITUTE((SUBSTITUTE(T1044,"ppm/°C","")),"/ "," to ")</f>
        <v>-100 to +600</v>
      </c>
      <c r="AK1044" t="str">
        <f>LEFT(V1044,FIND(" ",V1044)-1)</f>
        <v>2010</v>
      </c>
      <c r="AL1044" t="str">
        <f>SUBSTITUTE(SUBSTITUTE(U1044,"°C ~ "," to +"),"°C"," C")</f>
        <v>-55 to +155 C</v>
      </c>
      <c r="AM1044" s="2" t="str">
        <f t="shared" si="154"/>
        <v>1R0</v>
      </c>
      <c r="AN1044" t="str">
        <f>IF(AC1044="1GN","Grade 1","Grade 0")</f>
        <v>Grade 0</v>
      </c>
      <c r="AO1044" s="2" t="str">
        <f t="shared" si="155"/>
        <v>1R00</v>
      </c>
      <c r="AQ1044" t="s">
        <v>5289</v>
      </c>
      <c r="AR1044" t="str">
        <f t="shared" si="151"/>
        <v>ERJ12ZYJ1R0U</v>
      </c>
      <c r="AT1044" t="str">
        <f>"technology "&amp;SUBSTITUTE(AE1044," ","")&amp;";"</f>
        <v>technology 1.00R;</v>
      </c>
      <c r="AU1044" t="str">
        <f>"attribute value '"&amp;AE1044&amp;"';"</f>
        <v>attribute value '1.00 R';</v>
      </c>
      <c r="AV1044" t="str">
        <f>"attribute tolerance '"&amp;AF1044&amp;"';"</f>
        <v>attribute tolerance '5 %';</v>
      </c>
      <c r="AW1044" t="str">
        <f>"attribute rcwv '"&amp;AG1044&amp;"';"</f>
        <v>attribute rcwv '0.9 V';</v>
      </c>
      <c r="AX1044" t="str">
        <f>"attribute max_v '"&amp;AH1044&amp;"';"</f>
        <v>attribute max_v '';</v>
      </c>
      <c r="AY1044" t="str">
        <f>"attribute power_v '"&amp;AI1044&amp;"';"</f>
        <v>attribute power_v '0.75 W @ 70 C';</v>
      </c>
      <c r="AZ1044" t="str">
        <f>"attribute tcr '"&amp;AJ1044&amp;"';"</f>
        <v>attribute tcr '-100 to +600';</v>
      </c>
      <c r="BA1044" t="str">
        <f>"attribute size '"&amp;AK1044&amp;"';"</f>
        <v>attribute size '2010';</v>
      </c>
      <c r="BB1044" t="str">
        <f>"attribute operating_temp '"&amp;AL1044&amp;"';"</f>
        <v>attribute operating_temp '-55 to +155 C';</v>
      </c>
      <c r="BC1044" t="str">
        <f>"attribute pkg_code '"&amp;AM1044&amp;"';"</f>
        <v>attribute pkg_code '1R0';</v>
      </c>
      <c r="BD1044" t="str">
        <f>"attribute aec-q200 '"&amp;AN1044&amp;"';"</f>
        <v>attribute aec-q200 'Grade 0';</v>
      </c>
      <c r="BF1044" t="str">
        <f>"attribute mfg '"&amp;AQ1044&amp;"';"</f>
        <v>attribute mfg 'Panasonic';</v>
      </c>
      <c r="BG1044" t="str">
        <f>"attribute mpn '"&amp;AR1044&amp;"';"</f>
        <v>attribute mpn 'ERJ12ZYJ1R0U';</v>
      </c>
    </row>
    <row r="1045" spans="1:59" x14ac:dyDescent="0.3">
      <c r="A1045" t="s">
        <v>28</v>
      </c>
      <c r="B1045" t="s">
        <v>3797</v>
      </c>
      <c r="C1045" t="s">
        <v>3804</v>
      </c>
      <c r="D1045" t="s">
        <v>3805</v>
      </c>
      <c r="E1045" t="s">
        <v>32</v>
      </c>
      <c r="F1045" t="s">
        <v>32</v>
      </c>
      <c r="G1045" t="s">
        <v>3806</v>
      </c>
      <c r="H1045" s="1">
        <v>2840</v>
      </c>
      <c r="I1045">
        <v>0.55000000000000004</v>
      </c>
      <c r="J1045">
        <v>0</v>
      </c>
      <c r="K1045">
        <v>1</v>
      </c>
      <c r="L1045" t="s">
        <v>34</v>
      </c>
      <c r="M1045" t="s">
        <v>3801</v>
      </c>
      <c r="N1045" t="s">
        <v>36</v>
      </c>
      <c r="O1045" t="s">
        <v>51</v>
      </c>
      <c r="P1045" t="s">
        <v>38</v>
      </c>
      <c r="Q1045" t="s">
        <v>3791</v>
      </c>
      <c r="R1045" t="s">
        <v>40</v>
      </c>
      <c r="S1045" t="s">
        <v>634</v>
      </c>
      <c r="T1045" t="s">
        <v>42</v>
      </c>
      <c r="U1045" t="s">
        <v>1188</v>
      </c>
      <c r="V1045" t="s">
        <v>3802</v>
      </c>
      <c r="W1045">
        <v>2010</v>
      </c>
      <c r="X1045" t="s">
        <v>636</v>
      </c>
      <c r="Y1045" t="s">
        <v>3803</v>
      </c>
      <c r="Z1045" t="s">
        <v>2407</v>
      </c>
      <c r="AA1045">
        <v>2</v>
      </c>
      <c r="AB1045" t="s">
        <v>41</v>
      </c>
      <c r="AC1045" t="str">
        <f t="shared" ref="AC1045:AC1108" si="156">MID(D1045,5,3)</f>
        <v>12Z</v>
      </c>
      <c r="AD1045" s="3">
        <f t="shared" si="153"/>
        <v>1.1000000000000001</v>
      </c>
      <c r="AE1045" s="3" t="str">
        <f t="shared" si="152"/>
        <v>1.10 R</v>
      </c>
      <c r="AF1045" t="str">
        <f>SUBSTITUTE(SUBSTITUTE(P1045,"±",""),"%"," %")</f>
        <v>5 %</v>
      </c>
      <c r="AG1045" t="str">
        <f t="shared" si="150"/>
        <v>0.9 V</v>
      </c>
      <c r="AI1045" t="str">
        <f>SUBSTITUTE(LEFT(Q1045,FIND("W,",Q1045)),"W"," W @ 70 C")</f>
        <v>0.75 W @ 70 C</v>
      </c>
      <c r="AJ1045" t="str">
        <f>SUBSTITUTE((SUBSTITUTE(T1045,"ppm/°C","")),"/ "," to ")</f>
        <v>-100 to +600</v>
      </c>
      <c r="AK1045" t="str">
        <f>LEFT(V1045,FIND(" ",V1045)-1)</f>
        <v>2010</v>
      </c>
      <c r="AL1045" t="str">
        <f>SUBSTITUTE(SUBSTITUTE(U1045,"°C ~ "," to +"),"°C"," C")</f>
        <v>-55 to +155 C</v>
      </c>
      <c r="AM1045" s="2" t="str">
        <f t="shared" si="154"/>
        <v>1R1</v>
      </c>
      <c r="AN1045" t="str">
        <f>IF(AC1045="1GN","Grade 1","Grade 0")</f>
        <v>Grade 0</v>
      </c>
      <c r="AO1045" s="2" t="str">
        <f t="shared" si="155"/>
        <v>1R10</v>
      </c>
      <c r="AQ1045" t="s">
        <v>5289</v>
      </c>
      <c r="AR1045" t="str">
        <f t="shared" si="151"/>
        <v>ERJ12ZYJ1R1U</v>
      </c>
      <c r="AT1045" t="str">
        <f t="shared" ref="AT1045:AT1108" si="157">"technology "&amp;SUBSTITUTE(AE1045," ","")&amp;";"</f>
        <v>technology 1.10R;</v>
      </c>
      <c r="AU1045" t="str">
        <f t="shared" ref="AU1045:AU1108" si="158">"attribute value '"&amp;AE1045&amp;"';"</f>
        <v>attribute value '1.10 R';</v>
      </c>
      <c r="AV1045" t="str">
        <f t="shared" ref="AV1045:AV1108" si="159">"attribute tolerance '"&amp;AF1045&amp;"';"</f>
        <v>attribute tolerance '5 %';</v>
      </c>
      <c r="AW1045" t="str">
        <f t="shared" ref="AW1045:AW1108" si="160">"attribute rcwv '"&amp;AG1045&amp;"';"</f>
        <v>attribute rcwv '0.9 V';</v>
      </c>
      <c r="AX1045" t="str">
        <f t="shared" ref="AX1045:AX1108" si="161">"attribute max_v '"&amp;AH1045&amp;"';"</f>
        <v>attribute max_v '';</v>
      </c>
      <c r="AY1045" t="str">
        <f t="shared" ref="AY1045:AY1108" si="162">"attribute power_v '"&amp;AI1045&amp;"';"</f>
        <v>attribute power_v '0.75 W @ 70 C';</v>
      </c>
      <c r="AZ1045" t="str">
        <f t="shared" ref="AZ1045:AZ1108" si="163">"attribute tcr '"&amp;AJ1045&amp;"';"</f>
        <v>attribute tcr '-100 to +600';</v>
      </c>
      <c r="BA1045" t="str">
        <f t="shared" ref="BA1045:BA1108" si="164">"attribute size '"&amp;AK1045&amp;"';"</f>
        <v>attribute size '2010';</v>
      </c>
      <c r="BB1045" t="str">
        <f t="shared" ref="BB1045:BB1108" si="165">"attribute operating_temp '"&amp;AL1045&amp;"';"</f>
        <v>attribute operating_temp '-55 to +155 C';</v>
      </c>
      <c r="BC1045" t="str">
        <f t="shared" ref="BC1045:BC1108" si="166">"attribute pkg_code '"&amp;AM1045&amp;"';"</f>
        <v>attribute pkg_code '1R1';</v>
      </c>
      <c r="BD1045" t="str">
        <f t="shared" ref="BD1045:BD1108" si="167">"attribute aec-q200 '"&amp;AN1045&amp;"';"</f>
        <v>attribute aec-q200 'Grade 0';</v>
      </c>
      <c r="BF1045" t="str">
        <f t="shared" ref="BF1045:BF1108" si="168">"attribute mfg '"&amp;AQ1045&amp;"';"</f>
        <v>attribute mfg 'Panasonic';</v>
      </c>
      <c r="BG1045" t="str">
        <f t="shared" ref="BG1045:BG1108" si="169">"attribute mpn '"&amp;AR1045&amp;"';"</f>
        <v>attribute mpn 'ERJ12ZYJ1R1U';</v>
      </c>
    </row>
    <row r="1046" spans="1:59" x14ac:dyDescent="0.3">
      <c r="A1046" t="s">
        <v>28</v>
      </c>
      <c r="B1046" t="s">
        <v>3797</v>
      </c>
      <c r="C1046" t="s">
        <v>3807</v>
      </c>
      <c r="D1046" t="s">
        <v>3808</v>
      </c>
      <c r="E1046" t="s">
        <v>32</v>
      </c>
      <c r="F1046" t="s">
        <v>32</v>
      </c>
      <c r="G1046" t="s">
        <v>3809</v>
      </c>
      <c r="H1046">
        <v>848</v>
      </c>
      <c r="I1046">
        <v>0.55000000000000004</v>
      </c>
      <c r="J1046">
        <v>0</v>
      </c>
      <c r="K1046">
        <v>1</v>
      </c>
      <c r="L1046" t="s">
        <v>34</v>
      </c>
      <c r="M1046" t="s">
        <v>3801</v>
      </c>
      <c r="N1046" t="s">
        <v>36</v>
      </c>
      <c r="O1046" t="s">
        <v>55</v>
      </c>
      <c r="P1046" t="s">
        <v>38</v>
      </c>
      <c r="Q1046" t="s">
        <v>3791</v>
      </c>
      <c r="R1046" t="s">
        <v>40</v>
      </c>
      <c r="S1046" t="s">
        <v>634</v>
      </c>
      <c r="T1046" t="s">
        <v>42</v>
      </c>
      <c r="U1046" t="s">
        <v>1188</v>
      </c>
      <c r="V1046" t="s">
        <v>3802</v>
      </c>
      <c r="W1046">
        <v>2010</v>
      </c>
      <c r="X1046" t="s">
        <v>636</v>
      </c>
      <c r="Y1046" t="s">
        <v>3803</v>
      </c>
      <c r="Z1046" t="s">
        <v>2407</v>
      </c>
      <c r="AA1046">
        <v>2</v>
      </c>
      <c r="AB1046" t="s">
        <v>41</v>
      </c>
      <c r="AC1046" t="str">
        <f t="shared" si="156"/>
        <v>12Z</v>
      </c>
      <c r="AD1046" s="3">
        <f t="shared" si="153"/>
        <v>1.2</v>
      </c>
      <c r="AE1046" s="3" t="str">
        <f t="shared" si="152"/>
        <v>1.20 R</v>
      </c>
      <c r="AF1046" t="str">
        <f>SUBSTITUTE(SUBSTITUTE(P1046,"±",""),"%"," %")</f>
        <v>5 %</v>
      </c>
      <c r="AG1046" t="str">
        <f t="shared" si="150"/>
        <v>0.9 V</v>
      </c>
      <c r="AI1046" t="str">
        <f>SUBSTITUTE(LEFT(Q1046,FIND("W,",Q1046)),"W"," W @ 70 C")</f>
        <v>0.75 W @ 70 C</v>
      </c>
      <c r="AJ1046" t="str">
        <f>SUBSTITUTE((SUBSTITUTE(T1046,"ppm/°C","")),"/ "," to ")</f>
        <v>-100 to +600</v>
      </c>
      <c r="AK1046" t="str">
        <f>LEFT(V1046,FIND(" ",V1046)-1)</f>
        <v>2010</v>
      </c>
      <c r="AL1046" t="str">
        <f>SUBSTITUTE(SUBSTITUTE(U1046,"°C ~ "," to +"),"°C"," C")</f>
        <v>-55 to +155 C</v>
      </c>
      <c r="AM1046" s="2" t="str">
        <f t="shared" si="154"/>
        <v>1R2</v>
      </c>
      <c r="AN1046" t="str">
        <f>IF(AC1046="1GN","Grade 1","Grade 0")</f>
        <v>Grade 0</v>
      </c>
      <c r="AO1046" s="2" t="str">
        <f t="shared" si="155"/>
        <v>1R20</v>
      </c>
      <c r="AQ1046" t="s">
        <v>5289</v>
      </c>
      <c r="AR1046" t="str">
        <f t="shared" si="151"/>
        <v>ERJ12ZYJ1R2U</v>
      </c>
      <c r="AT1046" t="str">
        <f t="shared" si="157"/>
        <v>technology 1.20R;</v>
      </c>
      <c r="AU1046" t="str">
        <f t="shared" si="158"/>
        <v>attribute value '1.20 R';</v>
      </c>
      <c r="AV1046" t="str">
        <f t="shared" si="159"/>
        <v>attribute tolerance '5 %';</v>
      </c>
      <c r="AW1046" t="str">
        <f t="shared" si="160"/>
        <v>attribute rcwv '0.9 V';</v>
      </c>
      <c r="AX1046" t="str">
        <f t="shared" si="161"/>
        <v>attribute max_v '';</v>
      </c>
      <c r="AY1046" t="str">
        <f t="shared" si="162"/>
        <v>attribute power_v '0.75 W @ 70 C';</v>
      </c>
      <c r="AZ1046" t="str">
        <f t="shared" si="163"/>
        <v>attribute tcr '-100 to +600';</v>
      </c>
      <c r="BA1046" t="str">
        <f t="shared" si="164"/>
        <v>attribute size '2010';</v>
      </c>
      <c r="BB1046" t="str">
        <f t="shared" si="165"/>
        <v>attribute operating_temp '-55 to +155 C';</v>
      </c>
      <c r="BC1046" t="str">
        <f t="shared" si="166"/>
        <v>attribute pkg_code '1R2';</v>
      </c>
      <c r="BD1046" t="str">
        <f t="shared" si="167"/>
        <v>attribute aec-q200 'Grade 0';</v>
      </c>
      <c r="BF1046" t="str">
        <f t="shared" si="168"/>
        <v>attribute mfg 'Panasonic';</v>
      </c>
      <c r="BG1046" t="str">
        <f t="shared" si="169"/>
        <v>attribute mpn 'ERJ12ZYJ1R2U';</v>
      </c>
    </row>
    <row r="1047" spans="1:59" x14ac:dyDescent="0.3">
      <c r="A1047" t="s">
        <v>28</v>
      </c>
      <c r="B1047" t="s">
        <v>3797</v>
      </c>
      <c r="C1047" t="s">
        <v>3810</v>
      </c>
      <c r="D1047" t="s">
        <v>3811</v>
      </c>
      <c r="E1047" t="s">
        <v>32</v>
      </c>
      <c r="F1047" t="s">
        <v>32</v>
      </c>
      <c r="G1047" t="s">
        <v>3812</v>
      </c>
      <c r="H1047" s="1">
        <v>10000</v>
      </c>
      <c r="I1047">
        <v>0.55000000000000004</v>
      </c>
      <c r="J1047">
        <v>0</v>
      </c>
      <c r="K1047">
        <v>1</v>
      </c>
      <c r="L1047" t="s">
        <v>34</v>
      </c>
      <c r="M1047" t="s">
        <v>3801</v>
      </c>
      <c r="N1047" t="s">
        <v>36</v>
      </c>
      <c r="O1047" t="s">
        <v>59</v>
      </c>
      <c r="P1047" t="s">
        <v>38</v>
      </c>
      <c r="Q1047" t="s">
        <v>3791</v>
      </c>
      <c r="R1047" t="s">
        <v>40</v>
      </c>
      <c r="S1047" t="s">
        <v>634</v>
      </c>
      <c r="T1047" t="s">
        <v>42</v>
      </c>
      <c r="U1047" t="s">
        <v>1188</v>
      </c>
      <c r="V1047" t="s">
        <v>3802</v>
      </c>
      <c r="W1047">
        <v>2010</v>
      </c>
      <c r="X1047" t="s">
        <v>636</v>
      </c>
      <c r="Y1047" t="s">
        <v>3803</v>
      </c>
      <c r="Z1047" t="s">
        <v>2407</v>
      </c>
      <c r="AA1047">
        <v>2</v>
      </c>
      <c r="AB1047" t="s">
        <v>41</v>
      </c>
      <c r="AC1047" t="str">
        <f t="shared" si="156"/>
        <v>12Z</v>
      </c>
      <c r="AD1047" s="3">
        <f t="shared" si="153"/>
        <v>1.3</v>
      </c>
      <c r="AE1047" s="3" t="str">
        <f t="shared" si="152"/>
        <v>1.30 R</v>
      </c>
      <c r="AF1047" t="str">
        <f>SUBSTITUTE(SUBSTITUTE(P1047,"±",""),"%"," %")</f>
        <v>5 %</v>
      </c>
      <c r="AG1047" t="str">
        <f t="shared" si="150"/>
        <v>1 V</v>
      </c>
      <c r="AI1047" t="str">
        <f>SUBSTITUTE(LEFT(Q1047,FIND("W,",Q1047)),"W"," W @ 70 C")</f>
        <v>0.75 W @ 70 C</v>
      </c>
      <c r="AJ1047" t="str">
        <f>SUBSTITUTE((SUBSTITUTE(T1047,"ppm/°C","")),"/ "," to ")</f>
        <v>-100 to +600</v>
      </c>
      <c r="AK1047" t="str">
        <f>LEFT(V1047,FIND(" ",V1047)-1)</f>
        <v>2010</v>
      </c>
      <c r="AL1047" t="str">
        <f>SUBSTITUTE(SUBSTITUTE(U1047,"°C ~ "," to +"),"°C"," C")</f>
        <v>-55 to +155 C</v>
      </c>
      <c r="AM1047" s="2" t="str">
        <f t="shared" si="154"/>
        <v>1R3</v>
      </c>
      <c r="AN1047" t="str">
        <f>IF(AC1047="1GN","Grade 1","Grade 0")</f>
        <v>Grade 0</v>
      </c>
      <c r="AO1047" s="2" t="str">
        <f t="shared" si="155"/>
        <v>1R30</v>
      </c>
      <c r="AQ1047" t="s">
        <v>5289</v>
      </c>
      <c r="AR1047" t="str">
        <f t="shared" si="151"/>
        <v>ERJ12ZYJ1R3U</v>
      </c>
      <c r="AT1047" t="str">
        <f t="shared" si="157"/>
        <v>technology 1.30R;</v>
      </c>
      <c r="AU1047" t="str">
        <f t="shared" si="158"/>
        <v>attribute value '1.30 R';</v>
      </c>
      <c r="AV1047" t="str">
        <f t="shared" si="159"/>
        <v>attribute tolerance '5 %';</v>
      </c>
      <c r="AW1047" t="str">
        <f t="shared" si="160"/>
        <v>attribute rcwv '1 V';</v>
      </c>
      <c r="AX1047" t="str">
        <f t="shared" si="161"/>
        <v>attribute max_v '';</v>
      </c>
      <c r="AY1047" t="str">
        <f t="shared" si="162"/>
        <v>attribute power_v '0.75 W @ 70 C';</v>
      </c>
      <c r="AZ1047" t="str">
        <f t="shared" si="163"/>
        <v>attribute tcr '-100 to +600';</v>
      </c>
      <c r="BA1047" t="str">
        <f t="shared" si="164"/>
        <v>attribute size '2010';</v>
      </c>
      <c r="BB1047" t="str">
        <f t="shared" si="165"/>
        <v>attribute operating_temp '-55 to +155 C';</v>
      </c>
      <c r="BC1047" t="str">
        <f t="shared" si="166"/>
        <v>attribute pkg_code '1R3';</v>
      </c>
      <c r="BD1047" t="str">
        <f t="shared" si="167"/>
        <v>attribute aec-q200 'Grade 0';</v>
      </c>
      <c r="BF1047" t="str">
        <f t="shared" si="168"/>
        <v>attribute mfg 'Panasonic';</v>
      </c>
      <c r="BG1047" t="str">
        <f t="shared" si="169"/>
        <v>attribute mpn 'ERJ12ZYJ1R3U';</v>
      </c>
    </row>
    <row r="1048" spans="1:59" x14ac:dyDescent="0.3">
      <c r="A1048" t="s">
        <v>28</v>
      </c>
      <c r="B1048" t="s">
        <v>3797</v>
      </c>
      <c r="C1048" t="s">
        <v>3813</v>
      </c>
      <c r="D1048" t="s">
        <v>3814</v>
      </c>
      <c r="E1048" t="s">
        <v>32</v>
      </c>
      <c r="F1048" t="s">
        <v>32</v>
      </c>
      <c r="G1048" t="s">
        <v>3815</v>
      </c>
      <c r="H1048" s="1">
        <v>5250</v>
      </c>
      <c r="I1048">
        <v>0.55000000000000004</v>
      </c>
      <c r="J1048">
        <v>0</v>
      </c>
      <c r="K1048">
        <v>1</v>
      </c>
      <c r="L1048" t="s">
        <v>34</v>
      </c>
      <c r="M1048" t="s">
        <v>3801</v>
      </c>
      <c r="N1048" t="s">
        <v>36</v>
      </c>
      <c r="O1048" t="s">
        <v>63</v>
      </c>
      <c r="P1048" t="s">
        <v>38</v>
      </c>
      <c r="Q1048" t="s">
        <v>3791</v>
      </c>
      <c r="R1048" t="s">
        <v>40</v>
      </c>
      <c r="S1048" t="s">
        <v>634</v>
      </c>
      <c r="T1048" t="s">
        <v>42</v>
      </c>
      <c r="U1048" t="s">
        <v>1188</v>
      </c>
      <c r="V1048" t="s">
        <v>3802</v>
      </c>
      <c r="W1048">
        <v>2010</v>
      </c>
      <c r="X1048" t="s">
        <v>636</v>
      </c>
      <c r="Y1048" t="s">
        <v>3803</v>
      </c>
      <c r="Z1048" t="s">
        <v>2407</v>
      </c>
      <c r="AA1048">
        <v>2</v>
      </c>
      <c r="AB1048" t="s">
        <v>41</v>
      </c>
      <c r="AC1048" t="str">
        <f t="shared" si="156"/>
        <v>12Z</v>
      </c>
      <c r="AD1048" s="3">
        <f t="shared" si="153"/>
        <v>1.5</v>
      </c>
      <c r="AE1048" s="3" t="str">
        <f t="shared" si="152"/>
        <v>1.50 R</v>
      </c>
      <c r="AF1048" t="str">
        <f>SUBSTITUTE(SUBSTITUTE(P1048,"±",""),"%"," %")</f>
        <v>5 %</v>
      </c>
      <c r="AG1048" t="str">
        <f t="shared" si="150"/>
        <v>1.1 V</v>
      </c>
      <c r="AI1048" t="str">
        <f>SUBSTITUTE(LEFT(Q1048,FIND("W,",Q1048)),"W"," W @ 70 C")</f>
        <v>0.75 W @ 70 C</v>
      </c>
      <c r="AJ1048" t="str">
        <f>SUBSTITUTE((SUBSTITUTE(T1048,"ppm/°C","")),"/ "," to ")</f>
        <v>-100 to +600</v>
      </c>
      <c r="AK1048" t="str">
        <f>LEFT(V1048,FIND(" ",V1048)-1)</f>
        <v>2010</v>
      </c>
      <c r="AL1048" t="str">
        <f>SUBSTITUTE(SUBSTITUTE(U1048,"°C ~ "," to +"),"°C"," C")</f>
        <v>-55 to +155 C</v>
      </c>
      <c r="AM1048" s="2" t="str">
        <f t="shared" si="154"/>
        <v>1R5</v>
      </c>
      <c r="AN1048" t="str">
        <f>IF(AC1048="1GN","Grade 1","Grade 0")</f>
        <v>Grade 0</v>
      </c>
      <c r="AO1048" s="2" t="str">
        <f t="shared" si="155"/>
        <v>1R50</v>
      </c>
      <c r="AQ1048" t="s">
        <v>5289</v>
      </c>
      <c r="AR1048" t="str">
        <f t="shared" si="151"/>
        <v>ERJ12ZYJ1R5U</v>
      </c>
      <c r="AT1048" t="str">
        <f t="shared" si="157"/>
        <v>technology 1.50R;</v>
      </c>
      <c r="AU1048" t="str">
        <f t="shared" si="158"/>
        <v>attribute value '1.50 R';</v>
      </c>
      <c r="AV1048" t="str">
        <f t="shared" si="159"/>
        <v>attribute tolerance '5 %';</v>
      </c>
      <c r="AW1048" t="str">
        <f t="shared" si="160"/>
        <v>attribute rcwv '1.1 V';</v>
      </c>
      <c r="AX1048" t="str">
        <f t="shared" si="161"/>
        <v>attribute max_v '';</v>
      </c>
      <c r="AY1048" t="str">
        <f t="shared" si="162"/>
        <v>attribute power_v '0.75 W @ 70 C';</v>
      </c>
      <c r="AZ1048" t="str">
        <f t="shared" si="163"/>
        <v>attribute tcr '-100 to +600';</v>
      </c>
      <c r="BA1048" t="str">
        <f t="shared" si="164"/>
        <v>attribute size '2010';</v>
      </c>
      <c r="BB1048" t="str">
        <f t="shared" si="165"/>
        <v>attribute operating_temp '-55 to +155 C';</v>
      </c>
      <c r="BC1048" t="str">
        <f t="shared" si="166"/>
        <v>attribute pkg_code '1R5';</v>
      </c>
      <c r="BD1048" t="str">
        <f t="shared" si="167"/>
        <v>attribute aec-q200 'Grade 0';</v>
      </c>
      <c r="BF1048" t="str">
        <f t="shared" si="168"/>
        <v>attribute mfg 'Panasonic';</v>
      </c>
      <c r="BG1048" t="str">
        <f t="shared" si="169"/>
        <v>attribute mpn 'ERJ12ZYJ1R5U';</v>
      </c>
    </row>
    <row r="1049" spans="1:59" x14ac:dyDescent="0.3">
      <c r="A1049" t="s">
        <v>28</v>
      </c>
      <c r="B1049" t="s">
        <v>3797</v>
      </c>
      <c r="C1049" t="s">
        <v>3816</v>
      </c>
      <c r="D1049" t="s">
        <v>3817</v>
      </c>
      <c r="E1049" t="s">
        <v>32</v>
      </c>
      <c r="F1049" t="s">
        <v>32</v>
      </c>
      <c r="G1049" t="s">
        <v>3818</v>
      </c>
      <c r="H1049" s="1">
        <v>12595</v>
      </c>
      <c r="I1049">
        <v>0.55000000000000004</v>
      </c>
      <c r="J1049">
        <v>0</v>
      </c>
      <c r="K1049">
        <v>1</v>
      </c>
      <c r="L1049" t="s">
        <v>34</v>
      </c>
      <c r="M1049" t="s">
        <v>3801</v>
      </c>
      <c r="N1049" t="s">
        <v>36</v>
      </c>
      <c r="O1049" t="s">
        <v>68</v>
      </c>
      <c r="P1049" t="s">
        <v>38</v>
      </c>
      <c r="Q1049" t="s">
        <v>3791</v>
      </c>
      <c r="R1049" t="s">
        <v>40</v>
      </c>
      <c r="S1049" t="s">
        <v>634</v>
      </c>
      <c r="T1049" t="s">
        <v>42</v>
      </c>
      <c r="U1049" t="s">
        <v>1188</v>
      </c>
      <c r="V1049" t="s">
        <v>3802</v>
      </c>
      <c r="W1049">
        <v>2010</v>
      </c>
      <c r="X1049" t="s">
        <v>636</v>
      </c>
      <c r="Y1049" t="s">
        <v>3803</v>
      </c>
      <c r="Z1049" t="s">
        <v>2407</v>
      </c>
      <c r="AA1049">
        <v>2</v>
      </c>
      <c r="AB1049" t="s">
        <v>41</v>
      </c>
      <c r="AC1049" t="str">
        <f t="shared" si="156"/>
        <v>12Z</v>
      </c>
      <c r="AD1049" s="3">
        <f t="shared" si="153"/>
        <v>1.6</v>
      </c>
      <c r="AE1049" s="3" t="str">
        <f t="shared" si="152"/>
        <v>1.60 R</v>
      </c>
      <c r="AF1049" t="str">
        <f>SUBSTITUTE(SUBSTITUTE(P1049,"±",""),"%"," %")</f>
        <v>5 %</v>
      </c>
      <c r="AG1049" t="str">
        <f t="shared" si="150"/>
        <v>1.1 V</v>
      </c>
      <c r="AI1049" t="str">
        <f>SUBSTITUTE(LEFT(Q1049,FIND("W,",Q1049)),"W"," W @ 70 C")</f>
        <v>0.75 W @ 70 C</v>
      </c>
      <c r="AJ1049" t="str">
        <f>SUBSTITUTE((SUBSTITUTE(T1049,"ppm/°C","")),"/ "," to ")</f>
        <v>-100 to +600</v>
      </c>
      <c r="AK1049" t="str">
        <f>LEFT(V1049,FIND(" ",V1049)-1)</f>
        <v>2010</v>
      </c>
      <c r="AL1049" t="str">
        <f>SUBSTITUTE(SUBSTITUTE(U1049,"°C ~ "," to +"),"°C"," C")</f>
        <v>-55 to +155 C</v>
      </c>
      <c r="AM1049" s="2" t="str">
        <f t="shared" si="154"/>
        <v>1R6</v>
      </c>
      <c r="AN1049" t="str">
        <f>IF(AC1049="1GN","Grade 1","Grade 0")</f>
        <v>Grade 0</v>
      </c>
      <c r="AO1049" s="2" t="str">
        <f t="shared" si="155"/>
        <v>1R60</v>
      </c>
      <c r="AQ1049" t="s">
        <v>5289</v>
      </c>
      <c r="AR1049" t="str">
        <f t="shared" si="151"/>
        <v>ERJ12ZYJ1R6U</v>
      </c>
      <c r="AT1049" t="str">
        <f t="shared" si="157"/>
        <v>technology 1.60R;</v>
      </c>
      <c r="AU1049" t="str">
        <f t="shared" si="158"/>
        <v>attribute value '1.60 R';</v>
      </c>
      <c r="AV1049" t="str">
        <f t="shared" si="159"/>
        <v>attribute tolerance '5 %';</v>
      </c>
      <c r="AW1049" t="str">
        <f t="shared" si="160"/>
        <v>attribute rcwv '1.1 V';</v>
      </c>
      <c r="AX1049" t="str">
        <f t="shared" si="161"/>
        <v>attribute max_v '';</v>
      </c>
      <c r="AY1049" t="str">
        <f t="shared" si="162"/>
        <v>attribute power_v '0.75 W @ 70 C';</v>
      </c>
      <c r="AZ1049" t="str">
        <f t="shared" si="163"/>
        <v>attribute tcr '-100 to +600';</v>
      </c>
      <c r="BA1049" t="str">
        <f t="shared" si="164"/>
        <v>attribute size '2010';</v>
      </c>
      <c r="BB1049" t="str">
        <f t="shared" si="165"/>
        <v>attribute operating_temp '-55 to +155 C';</v>
      </c>
      <c r="BC1049" t="str">
        <f t="shared" si="166"/>
        <v>attribute pkg_code '1R6';</v>
      </c>
      <c r="BD1049" t="str">
        <f t="shared" si="167"/>
        <v>attribute aec-q200 'Grade 0';</v>
      </c>
      <c r="BF1049" t="str">
        <f t="shared" si="168"/>
        <v>attribute mfg 'Panasonic';</v>
      </c>
      <c r="BG1049" t="str">
        <f t="shared" si="169"/>
        <v>attribute mpn 'ERJ12ZYJ1R6U';</v>
      </c>
    </row>
    <row r="1050" spans="1:59" x14ac:dyDescent="0.3">
      <c r="A1050" t="s">
        <v>28</v>
      </c>
      <c r="B1050" t="s">
        <v>3797</v>
      </c>
      <c r="C1050" t="s">
        <v>3819</v>
      </c>
      <c r="D1050" t="s">
        <v>3820</v>
      </c>
      <c r="E1050" t="s">
        <v>32</v>
      </c>
      <c r="F1050" t="s">
        <v>32</v>
      </c>
      <c r="G1050" t="s">
        <v>3821</v>
      </c>
      <c r="H1050" s="1">
        <v>5900</v>
      </c>
      <c r="I1050">
        <v>0.55000000000000004</v>
      </c>
      <c r="J1050">
        <v>0</v>
      </c>
      <c r="K1050">
        <v>1</v>
      </c>
      <c r="L1050" t="s">
        <v>34</v>
      </c>
      <c r="M1050" t="s">
        <v>3801</v>
      </c>
      <c r="N1050" t="s">
        <v>36</v>
      </c>
      <c r="O1050" t="s">
        <v>72</v>
      </c>
      <c r="P1050" t="s">
        <v>38</v>
      </c>
      <c r="Q1050" t="s">
        <v>3791</v>
      </c>
      <c r="R1050" t="s">
        <v>40</v>
      </c>
      <c r="S1050" t="s">
        <v>634</v>
      </c>
      <c r="T1050" t="s">
        <v>42</v>
      </c>
      <c r="U1050" t="s">
        <v>1188</v>
      </c>
      <c r="V1050" t="s">
        <v>3802</v>
      </c>
      <c r="W1050">
        <v>2010</v>
      </c>
      <c r="X1050" t="s">
        <v>636</v>
      </c>
      <c r="Y1050" t="s">
        <v>3803</v>
      </c>
      <c r="Z1050" t="s">
        <v>2407</v>
      </c>
      <c r="AA1050">
        <v>2</v>
      </c>
      <c r="AB1050" t="s">
        <v>41</v>
      </c>
      <c r="AC1050" t="str">
        <f t="shared" si="156"/>
        <v>12Z</v>
      </c>
      <c r="AD1050" s="3">
        <f t="shared" si="153"/>
        <v>1.8</v>
      </c>
      <c r="AE1050" s="3" t="str">
        <f t="shared" si="152"/>
        <v>1.80 R</v>
      </c>
      <c r="AF1050" t="str">
        <f>SUBSTITUTE(SUBSTITUTE(P1050,"±",""),"%"," %")</f>
        <v>5 %</v>
      </c>
      <c r="AG1050" t="str">
        <f t="shared" si="150"/>
        <v>1.2 V</v>
      </c>
      <c r="AI1050" t="str">
        <f>SUBSTITUTE(LEFT(Q1050,FIND("W,",Q1050)),"W"," W @ 70 C")</f>
        <v>0.75 W @ 70 C</v>
      </c>
      <c r="AJ1050" t="str">
        <f>SUBSTITUTE((SUBSTITUTE(T1050,"ppm/°C","")),"/ "," to ")</f>
        <v>-100 to +600</v>
      </c>
      <c r="AK1050" t="str">
        <f>LEFT(V1050,FIND(" ",V1050)-1)</f>
        <v>2010</v>
      </c>
      <c r="AL1050" t="str">
        <f>SUBSTITUTE(SUBSTITUTE(U1050,"°C ~ "," to +"),"°C"," C")</f>
        <v>-55 to +155 C</v>
      </c>
      <c r="AM1050" s="2" t="str">
        <f t="shared" si="154"/>
        <v>1R8</v>
      </c>
      <c r="AN1050" t="str">
        <f>IF(AC1050="1GN","Grade 1","Grade 0")</f>
        <v>Grade 0</v>
      </c>
      <c r="AO1050" s="2" t="str">
        <f t="shared" si="155"/>
        <v>1R80</v>
      </c>
      <c r="AQ1050" t="s">
        <v>5289</v>
      </c>
      <c r="AR1050" t="str">
        <f t="shared" si="151"/>
        <v>ERJ12ZYJ1R8U</v>
      </c>
      <c r="AT1050" t="str">
        <f t="shared" si="157"/>
        <v>technology 1.80R;</v>
      </c>
      <c r="AU1050" t="str">
        <f t="shared" si="158"/>
        <v>attribute value '1.80 R';</v>
      </c>
      <c r="AV1050" t="str">
        <f t="shared" si="159"/>
        <v>attribute tolerance '5 %';</v>
      </c>
      <c r="AW1050" t="str">
        <f t="shared" si="160"/>
        <v>attribute rcwv '1.2 V';</v>
      </c>
      <c r="AX1050" t="str">
        <f t="shared" si="161"/>
        <v>attribute max_v '';</v>
      </c>
      <c r="AY1050" t="str">
        <f t="shared" si="162"/>
        <v>attribute power_v '0.75 W @ 70 C';</v>
      </c>
      <c r="AZ1050" t="str">
        <f t="shared" si="163"/>
        <v>attribute tcr '-100 to +600';</v>
      </c>
      <c r="BA1050" t="str">
        <f t="shared" si="164"/>
        <v>attribute size '2010';</v>
      </c>
      <c r="BB1050" t="str">
        <f t="shared" si="165"/>
        <v>attribute operating_temp '-55 to +155 C';</v>
      </c>
      <c r="BC1050" t="str">
        <f t="shared" si="166"/>
        <v>attribute pkg_code '1R8';</v>
      </c>
      <c r="BD1050" t="str">
        <f t="shared" si="167"/>
        <v>attribute aec-q200 'Grade 0';</v>
      </c>
      <c r="BF1050" t="str">
        <f t="shared" si="168"/>
        <v>attribute mfg 'Panasonic';</v>
      </c>
      <c r="BG1050" t="str">
        <f t="shared" si="169"/>
        <v>attribute mpn 'ERJ12ZYJ1R8U';</v>
      </c>
    </row>
    <row r="1051" spans="1:59" x14ac:dyDescent="0.3">
      <c r="A1051" t="s">
        <v>28</v>
      </c>
      <c r="B1051" t="s">
        <v>3797</v>
      </c>
      <c r="C1051" t="s">
        <v>3822</v>
      </c>
      <c r="D1051" t="s">
        <v>3823</v>
      </c>
      <c r="E1051" t="s">
        <v>32</v>
      </c>
      <c r="F1051" t="s">
        <v>32</v>
      </c>
      <c r="G1051" t="s">
        <v>3824</v>
      </c>
      <c r="H1051" s="1">
        <v>8899</v>
      </c>
      <c r="I1051">
        <v>0.55000000000000004</v>
      </c>
      <c r="J1051">
        <v>0</v>
      </c>
      <c r="K1051">
        <v>1</v>
      </c>
      <c r="L1051" t="s">
        <v>34</v>
      </c>
      <c r="M1051" t="s">
        <v>3801</v>
      </c>
      <c r="N1051" t="s">
        <v>36</v>
      </c>
      <c r="O1051" t="s">
        <v>76</v>
      </c>
      <c r="P1051" t="s">
        <v>38</v>
      </c>
      <c r="Q1051" t="s">
        <v>3791</v>
      </c>
      <c r="R1051" t="s">
        <v>40</v>
      </c>
      <c r="S1051" t="s">
        <v>634</v>
      </c>
      <c r="T1051" t="s">
        <v>42</v>
      </c>
      <c r="U1051" t="s">
        <v>1188</v>
      </c>
      <c r="V1051" t="s">
        <v>3802</v>
      </c>
      <c r="W1051">
        <v>2010</v>
      </c>
      <c r="X1051" t="s">
        <v>636</v>
      </c>
      <c r="Y1051" t="s">
        <v>3803</v>
      </c>
      <c r="Z1051" t="s">
        <v>2407</v>
      </c>
      <c r="AA1051">
        <v>2</v>
      </c>
      <c r="AB1051" t="s">
        <v>41</v>
      </c>
      <c r="AC1051" t="str">
        <f t="shared" si="156"/>
        <v>12Z</v>
      </c>
      <c r="AD1051" s="3">
        <f t="shared" si="153"/>
        <v>2</v>
      </c>
      <c r="AE1051" s="3" t="str">
        <f t="shared" si="152"/>
        <v>2.00 R</v>
      </c>
      <c r="AF1051" t="str">
        <f>SUBSTITUTE(SUBSTITUTE(P1051,"±",""),"%"," %")</f>
        <v>5 %</v>
      </c>
      <c r="AG1051" t="str">
        <f t="shared" si="150"/>
        <v>1.2 V</v>
      </c>
      <c r="AI1051" t="str">
        <f>SUBSTITUTE(LEFT(Q1051,FIND("W,",Q1051)),"W"," W @ 70 C")</f>
        <v>0.75 W @ 70 C</v>
      </c>
      <c r="AJ1051" t="str">
        <f>SUBSTITUTE((SUBSTITUTE(T1051,"ppm/°C","")),"/ "," to ")</f>
        <v>-100 to +600</v>
      </c>
      <c r="AK1051" t="str">
        <f>LEFT(V1051,FIND(" ",V1051)-1)</f>
        <v>2010</v>
      </c>
      <c r="AL1051" t="str">
        <f>SUBSTITUTE(SUBSTITUTE(U1051,"°C ~ "," to +"),"°C"," C")</f>
        <v>-55 to +155 C</v>
      </c>
      <c r="AM1051" s="2" t="str">
        <f t="shared" si="154"/>
        <v>2R0</v>
      </c>
      <c r="AN1051" t="str">
        <f>IF(AC1051="1GN","Grade 1","Grade 0")</f>
        <v>Grade 0</v>
      </c>
      <c r="AO1051" s="2" t="str">
        <f t="shared" si="155"/>
        <v>2R00</v>
      </c>
      <c r="AQ1051" t="s">
        <v>5289</v>
      </c>
      <c r="AR1051" t="str">
        <f t="shared" si="151"/>
        <v>ERJ12ZYJ2R0U</v>
      </c>
      <c r="AT1051" t="str">
        <f t="shared" si="157"/>
        <v>technology 2.00R;</v>
      </c>
      <c r="AU1051" t="str">
        <f t="shared" si="158"/>
        <v>attribute value '2.00 R';</v>
      </c>
      <c r="AV1051" t="str">
        <f t="shared" si="159"/>
        <v>attribute tolerance '5 %';</v>
      </c>
      <c r="AW1051" t="str">
        <f t="shared" si="160"/>
        <v>attribute rcwv '1.2 V';</v>
      </c>
      <c r="AX1051" t="str">
        <f t="shared" si="161"/>
        <v>attribute max_v '';</v>
      </c>
      <c r="AY1051" t="str">
        <f t="shared" si="162"/>
        <v>attribute power_v '0.75 W @ 70 C';</v>
      </c>
      <c r="AZ1051" t="str">
        <f t="shared" si="163"/>
        <v>attribute tcr '-100 to +600';</v>
      </c>
      <c r="BA1051" t="str">
        <f t="shared" si="164"/>
        <v>attribute size '2010';</v>
      </c>
      <c r="BB1051" t="str">
        <f t="shared" si="165"/>
        <v>attribute operating_temp '-55 to +155 C';</v>
      </c>
      <c r="BC1051" t="str">
        <f t="shared" si="166"/>
        <v>attribute pkg_code '2R0';</v>
      </c>
      <c r="BD1051" t="str">
        <f t="shared" si="167"/>
        <v>attribute aec-q200 'Grade 0';</v>
      </c>
      <c r="BF1051" t="str">
        <f t="shared" si="168"/>
        <v>attribute mfg 'Panasonic';</v>
      </c>
      <c r="BG1051" t="str">
        <f t="shared" si="169"/>
        <v>attribute mpn 'ERJ12ZYJ2R0U';</v>
      </c>
    </row>
    <row r="1052" spans="1:59" x14ac:dyDescent="0.3">
      <c r="A1052" t="s">
        <v>28</v>
      </c>
      <c r="B1052" t="s">
        <v>3797</v>
      </c>
      <c r="C1052" t="s">
        <v>3825</v>
      </c>
      <c r="D1052" t="s">
        <v>3826</v>
      </c>
      <c r="E1052" t="s">
        <v>32</v>
      </c>
      <c r="F1052" t="s">
        <v>32</v>
      </c>
      <c r="G1052" t="s">
        <v>3827</v>
      </c>
      <c r="H1052">
        <v>174</v>
      </c>
      <c r="I1052">
        <v>0.55000000000000004</v>
      </c>
      <c r="J1052">
        <v>0</v>
      </c>
      <c r="K1052">
        <v>1</v>
      </c>
      <c r="L1052" t="s">
        <v>34</v>
      </c>
      <c r="M1052" t="s">
        <v>3801</v>
      </c>
      <c r="N1052" t="s">
        <v>36</v>
      </c>
      <c r="O1052" t="s">
        <v>80</v>
      </c>
      <c r="P1052" t="s">
        <v>38</v>
      </c>
      <c r="Q1052" t="s">
        <v>3791</v>
      </c>
      <c r="R1052" t="s">
        <v>40</v>
      </c>
      <c r="S1052" t="s">
        <v>634</v>
      </c>
      <c r="T1052" t="s">
        <v>42</v>
      </c>
      <c r="U1052" t="s">
        <v>1188</v>
      </c>
      <c r="V1052" t="s">
        <v>3802</v>
      </c>
      <c r="W1052">
        <v>2010</v>
      </c>
      <c r="X1052" t="s">
        <v>636</v>
      </c>
      <c r="Y1052" t="s">
        <v>3803</v>
      </c>
      <c r="Z1052" t="s">
        <v>2407</v>
      </c>
      <c r="AA1052">
        <v>2</v>
      </c>
      <c r="AB1052" t="s">
        <v>41</v>
      </c>
      <c r="AC1052" t="str">
        <f t="shared" si="156"/>
        <v>12Z</v>
      </c>
      <c r="AD1052" s="3">
        <f t="shared" si="153"/>
        <v>2.2000000000000002</v>
      </c>
      <c r="AE1052" s="3" t="str">
        <f t="shared" si="152"/>
        <v>2.20 R</v>
      </c>
      <c r="AF1052" t="str">
        <f>SUBSTITUTE(SUBSTITUTE(P1052,"±",""),"%"," %")</f>
        <v>5 %</v>
      </c>
      <c r="AG1052" t="str">
        <f t="shared" si="150"/>
        <v>1.3 V</v>
      </c>
      <c r="AI1052" t="str">
        <f>SUBSTITUTE(LEFT(Q1052,FIND("W,",Q1052)),"W"," W @ 70 C")</f>
        <v>0.75 W @ 70 C</v>
      </c>
      <c r="AJ1052" t="str">
        <f>SUBSTITUTE((SUBSTITUTE(T1052,"ppm/°C","")),"/ "," to ")</f>
        <v>-100 to +600</v>
      </c>
      <c r="AK1052" t="str">
        <f>LEFT(V1052,FIND(" ",V1052)-1)</f>
        <v>2010</v>
      </c>
      <c r="AL1052" t="str">
        <f>SUBSTITUTE(SUBSTITUTE(U1052,"°C ~ "," to +"),"°C"," C")</f>
        <v>-55 to +155 C</v>
      </c>
      <c r="AM1052" s="2" t="str">
        <f t="shared" si="154"/>
        <v>2R2</v>
      </c>
      <c r="AN1052" t="str">
        <f>IF(AC1052="1GN","Grade 1","Grade 0")</f>
        <v>Grade 0</v>
      </c>
      <c r="AO1052" s="2" t="str">
        <f t="shared" si="155"/>
        <v>2R20</v>
      </c>
      <c r="AQ1052" t="s">
        <v>5289</v>
      </c>
      <c r="AR1052" t="str">
        <f t="shared" si="151"/>
        <v>ERJ12ZYJ2R2U</v>
      </c>
      <c r="AT1052" t="str">
        <f t="shared" si="157"/>
        <v>technology 2.20R;</v>
      </c>
      <c r="AU1052" t="str">
        <f t="shared" si="158"/>
        <v>attribute value '2.20 R';</v>
      </c>
      <c r="AV1052" t="str">
        <f t="shared" si="159"/>
        <v>attribute tolerance '5 %';</v>
      </c>
      <c r="AW1052" t="str">
        <f t="shared" si="160"/>
        <v>attribute rcwv '1.3 V';</v>
      </c>
      <c r="AX1052" t="str">
        <f t="shared" si="161"/>
        <v>attribute max_v '';</v>
      </c>
      <c r="AY1052" t="str">
        <f t="shared" si="162"/>
        <v>attribute power_v '0.75 W @ 70 C';</v>
      </c>
      <c r="AZ1052" t="str">
        <f t="shared" si="163"/>
        <v>attribute tcr '-100 to +600';</v>
      </c>
      <c r="BA1052" t="str">
        <f t="shared" si="164"/>
        <v>attribute size '2010';</v>
      </c>
      <c r="BB1052" t="str">
        <f t="shared" si="165"/>
        <v>attribute operating_temp '-55 to +155 C';</v>
      </c>
      <c r="BC1052" t="str">
        <f t="shared" si="166"/>
        <v>attribute pkg_code '2R2';</v>
      </c>
      <c r="BD1052" t="str">
        <f t="shared" si="167"/>
        <v>attribute aec-q200 'Grade 0';</v>
      </c>
      <c r="BF1052" t="str">
        <f t="shared" si="168"/>
        <v>attribute mfg 'Panasonic';</v>
      </c>
      <c r="BG1052" t="str">
        <f t="shared" si="169"/>
        <v>attribute mpn 'ERJ12ZYJ2R2U';</v>
      </c>
    </row>
    <row r="1053" spans="1:59" x14ac:dyDescent="0.3">
      <c r="A1053" t="s">
        <v>28</v>
      </c>
      <c r="B1053" t="s">
        <v>3797</v>
      </c>
      <c r="C1053" t="s">
        <v>3828</v>
      </c>
      <c r="D1053" t="s">
        <v>3829</v>
      </c>
      <c r="E1053" t="s">
        <v>32</v>
      </c>
      <c r="F1053" t="s">
        <v>32</v>
      </c>
      <c r="G1053" t="s">
        <v>3830</v>
      </c>
      <c r="H1053">
        <v>430</v>
      </c>
      <c r="I1053">
        <v>0.55000000000000004</v>
      </c>
      <c r="J1053">
        <v>0</v>
      </c>
      <c r="K1053">
        <v>1</v>
      </c>
      <c r="L1053" t="s">
        <v>34</v>
      </c>
      <c r="M1053" t="s">
        <v>3801</v>
      </c>
      <c r="N1053" t="s">
        <v>36</v>
      </c>
      <c r="O1053" t="s">
        <v>84</v>
      </c>
      <c r="P1053" t="s">
        <v>38</v>
      </c>
      <c r="Q1053" t="s">
        <v>3791</v>
      </c>
      <c r="R1053" t="s">
        <v>40</v>
      </c>
      <c r="S1053" t="s">
        <v>634</v>
      </c>
      <c r="T1053" t="s">
        <v>42</v>
      </c>
      <c r="U1053" t="s">
        <v>1188</v>
      </c>
      <c r="V1053" t="s">
        <v>3802</v>
      </c>
      <c r="W1053">
        <v>2010</v>
      </c>
      <c r="X1053" t="s">
        <v>636</v>
      </c>
      <c r="Y1053" t="s">
        <v>3803</v>
      </c>
      <c r="Z1053" t="s">
        <v>2407</v>
      </c>
      <c r="AA1053">
        <v>2</v>
      </c>
      <c r="AB1053" t="s">
        <v>41</v>
      </c>
      <c r="AC1053" t="str">
        <f t="shared" si="156"/>
        <v>12Z</v>
      </c>
      <c r="AD1053" s="3">
        <f t="shared" si="153"/>
        <v>2.4</v>
      </c>
      <c r="AE1053" s="3" t="str">
        <f t="shared" si="152"/>
        <v>2.40 R</v>
      </c>
      <c r="AF1053" t="str">
        <f>SUBSTITUTE(SUBSTITUTE(P1053,"±",""),"%"," %")</f>
        <v>5 %</v>
      </c>
      <c r="AG1053" t="str">
        <f t="shared" si="150"/>
        <v>1.3 V</v>
      </c>
      <c r="AI1053" t="str">
        <f>SUBSTITUTE(LEFT(Q1053,FIND("W,",Q1053)),"W"," W @ 70 C")</f>
        <v>0.75 W @ 70 C</v>
      </c>
      <c r="AJ1053" t="str">
        <f>SUBSTITUTE((SUBSTITUTE(T1053,"ppm/°C","")),"/ "," to ")</f>
        <v>-100 to +600</v>
      </c>
      <c r="AK1053" t="str">
        <f>LEFT(V1053,FIND(" ",V1053)-1)</f>
        <v>2010</v>
      </c>
      <c r="AL1053" t="str">
        <f>SUBSTITUTE(SUBSTITUTE(U1053,"°C ~ "," to +"),"°C"," C")</f>
        <v>-55 to +155 C</v>
      </c>
      <c r="AM1053" s="2" t="str">
        <f t="shared" si="154"/>
        <v>2R4</v>
      </c>
      <c r="AN1053" t="str">
        <f>IF(AC1053="1GN","Grade 1","Grade 0")</f>
        <v>Grade 0</v>
      </c>
      <c r="AO1053" s="2" t="str">
        <f t="shared" si="155"/>
        <v>2R40</v>
      </c>
      <c r="AQ1053" t="s">
        <v>5289</v>
      </c>
      <c r="AR1053" t="str">
        <f t="shared" si="151"/>
        <v>ERJ12ZYJ2R4U</v>
      </c>
      <c r="AT1053" t="str">
        <f t="shared" si="157"/>
        <v>technology 2.40R;</v>
      </c>
      <c r="AU1053" t="str">
        <f t="shared" si="158"/>
        <v>attribute value '2.40 R';</v>
      </c>
      <c r="AV1053" t="str">
        <f t="shared" si="159"/>
        <v>attribute tolerance '5 %';</v>
      </c>
      <c r="AW1053" t="str">
        <f t="shared" si="160"/>
        <v>attribute rcwv '1.3 V';</v>
      </c>
      <c r="AX1053" t="str">
        <f t="shared" si="161"/>
        <v>attribute max_v '';</v>
      </c>
      <c r="AY1053" t="str">
        <f t="shared" si="162"/>
        <v>attribute power_v '0.75 W @ 70 C';</v>
      </c>
      <c r="AZ1053" t="str">
        <f t="shared" si="163"/>
        <v>attribute tcr '-100 to +600';</v>
      </c>
      <c r="BA1053" t="str">
        <f t="shared" si="164"/>
        <v>attribute size '2010';</v>
      </c>
      <c r="BB1053" t="str">
        <f t="shared" si="165"/>
        <v>attribute operating_temp '-55 to +155 C';</v>
      </c>
      <c r="BC1053" t="str">
        <f t="shared" si="166"/>
        <v>attribute pkg_code '2R4';</v>
      </c>
      <c r="BD1053" t="str">
        <f t="shared" si="167"/>
        <v>attribute aec-q200 'Grade 0';</v>
      </c>
      <c r="BF1053" t="str">
        <f t="shared" si="168"/>
        <v>attribute mfg 'Panasonic';</v>
      </c>
      <c r="BG1053" t="str">
        <f t="shared" si="169"/>
        <v>attribute mpn 'ERJ12ZYJ2R4U';</v>
      </c>
    </row>
    <row r="1054" spans="1:59" x14ac:dyDescent="0.3">
      <c r="A1054" t="s">
        <v>28</v>
      </c>
      <c r="B1054" t="s">
        <v>3797</v>
      </c>
      <c r="C1054" t="s">
        <v>3831</v>
      </c>
      <c r="D1054" t="s">
        <v>3832</v>
      </c>
      <c r="E1054" t="s">
        <v>32</v>
      </c>
      <c r="F1054" t="s">
        <v>32</v>
      </c>
      <c r="G1054" t="s">
        <v>3833</v>
      </c>
      <c r="H1054" s="1">
        <v>9843</v>
      </c>
      <c r="I1054">
        <v>0.55000000000000004</v>
      </c>
      <c r="J1054">
        <v>0</v>
      </c>
      <c r="K1054">
        <v>1</v>
      </c>
      <c r="L1054" t="s">
        <v>34</v>
      </c>
      <c r="M1054" t="s">
        <v>3801</v>
      </c>
      <c r="N1054" t="s">
        <v>36</v>
      </c>
      <c r="O1054" t="s">
        <v>88</v>
      </c>
      <c r="P1054" t="s">
        <v>38</v>
      </c>
      <c r="Q1054" t="s">
        <v>3791</v>
      </c>
      <c r="R1054" t="s">
        <v>40</v>
      </c>
      <c r="S1054" t="s">
        <v>634</v>
      </c>
      <c r="T1054" t="s">
        <v>42</v>
      </c>
      <c r="U1054" t="s">
        <v>1188</v>
      </c>
      <c r="V1054" t="s">
        <v>3802</v>
      </c>
      <c r="W1054">
        <v>2010</v>
      </c>
      <c r="X1054" t="s">
        <v>636</v>
      </c>
      <c r="Y1054" t="s">
        <v>3803</v>
      </c>
      <c r="Z1054" t="s">
        <v>2407</v>
      </c>
      <c r="AA1054">
        <v>2</v>
      </c>
      <c r="AB1054" t="s">
        <v>41</v>
      </c>
      <c r="AC1054" t="str">
        <f t="shared" si="156"/>
        <v>12Z</v>
      </c>
      <c r="AD1054" s="3">
        <f t="shared" si="153"/>
        <v>2.7</v>
      </c>
      <c r="AE1054" s="3" t="str">
        <f t="shared" si="152"/>
        <v>2.70 R</v>
      </c>
      <c r="AF1054" t="str">
        <f>SUBSTITUTE(SUBSTITUTE(P1054,"±",""),"%"," %")</f>
        <v>5 %</v>
      </c>
      <c r="AG1054" t="str">
        <f t="shared" si="150"/>
        <v>1.4 V</v>
      </c>
      <c r="AI1054" t="str">
        <f>SUBSTITUTE(LEFT(Q1054,FIND("W,",Q1054)),"W"," W @ 70 C")</f>
        <v>0.75 W @ 70 C</v>
      </c>
      <c r="AJ1054" t="str">
        <f>SUBSTITUTE((SUBSTITUTE(T1054,"ppm/°C","")),"/ "," to ")</f>
        <v>-100 to +600</v>
      </c>
      <c r="AK1054" t="str">
        <f>LEFT(V1054,FIND(" ",V1054)-1)</f>
        <v>2010</v>
      </c>
      <c r="AL1054" t="str">
        <f>SUBSTITUTE(SUBSTITUTE(U1054,"°C ~ "," to +"),"°C"," C")</f>
        <v>-55 to +155 C</v>
      </c>
      <c r="AM1054" s="2" t="str">
        <f t="shared" si="154"/>
        <v>2R7</v>
      </c>
      <c r="AN1054" t="str">
        <f>IF(AC1054="1GN","Grade 1","Grade 0")</f>
        <v>Grade 0</v>
      </c>
      <c r="AO1054" s="2" t="str">
        <f t="shared" si="155"/>
        <v>2R70</v>
      </c>
      <c r="AQ1054" t="s">
        <v>5289</v>
      </c>
      <c r="AR1054" t="str">
        <f t="shared" si="151"/>
        <v>ERJ12ZYJ2R7U</v>
      </c>
      <c r="AT1054" t="str">
        <f t="shared" si="157"/>
        <v>technology 2.70R;</v>
      </c>
      <c r="AU1054" t="str">
        <f t="shared" si="158"/>
        <v>attribute value '2.70 R';</v>
      </c>
      <c r="AV1054" t="str">
        <f t="shared" si="159"/>
        <v>attribute tolerance '5 %';</v>
      </c>
      <c r="AW1054" t="str">
        <f t="shared" si="160"/>
        <v>attribute rcwv '1.4 V';</v>
      </c>
      <c r="AX1054" t="str">
        <f t="shared" si="161"/>
        <v>attribute max_v '';</v>
      </c>
      <c r="AY1054" t="str">
        <f t="shared" si="162"/>
        <v>attribute power_v '0.75 W @ 70 C';</v>
      </c>
      <c r="AZ1054" t="str">
        <f t="shared" si="163"/>
        <v>attribute tcr '-100 to +600';</v>
      </c>
      <c r="BA1054" t="str">
        <f t="shared" si="164"/>
        <v>attribute size '2010';</v>
      </c>
      <c r="BB1054" t="str">
        <f t="shared" si="165"/>
        <v>attribute operating_temp '-55 to +155 C';</v>
      </c>
      <c r="BC1054" t="str">
        <f t="shared" si="166"/>
        <v>attribute pkg_code '2R7';</v>
      </c>
      <c r="BD1054" t="str">
        <f t="shared" si="167"/>
        <v>attribute aec-q200 'Grade 0';</v>
      </c>
      <c r="BF1054" t="str">
        <f t="shared" si="168"/>
        <v>attribute mfg 'Panasonic';</v>
      </c>
      <c r="BG1054" t="str">
        <f t="shared" si="169"/>
        <v>attribute mpn 'ERJ12ZYJ2R7U';</v>
      </c>
    </row>
    <row r="1055" spans="1:59" x14ac:dyDescent="0.3">
      <c r="A1055" t="s">
        <v>28</v>
      </c>
      <c r="B1055" t="s">
        <v>3797</v>
      </c>
      <c r="C1055" t="s">
        <v>3834</v>
      </c>
      <c r="D1055" t="s">
        <v>3835</v>
      </c>
      <c r="E1055" t="s">
        <v>32</v>
      </c>
      <c r="F1055" t="s">
        <v>32</v>
      </c>
      <c r="G1055" t="s">
        <v>3836</v>
      </c>
      <c r="H1055">
        <v>246</v>
      </c>
      <c r="I1055">
        <v>0.55000000000000004</v>
      </c>
      <c r="J1055">
        <v>0</v>
      </c>
      <c r="K1055">
        <v>1</v>
      </c>
      <c r="L1055" t="s">
        <v>34</v>
      </c>
      <c r="M1055" t="s">
        <v>3801</v>
      </c>
      <c r="N1055" t="s">
        <v>36</v>
      </c>
      <c r="O1055" t="s">
        <v>92</v>
      </c>
      <c r="P1055" t="s">
        <v>38</v>
      </c>
      <c r="Q1055" t="s">
        <v>3791</v>
      </c>
      <c r="R1055" t="s">
        <v>40</v>
      </c>
      <c r="S1055" t="s">
        <v>634</v>
      </c>
      <c r="T1055" t="s">
        <v>42</v>
      </c>
      <c r="U1055" t="s">
        <v>1188</v>
      </c>
      <c r="V1055" t="s">
        <v>3802</v>
      </c>
      <c r="W1055">
        <v>2010</v>
      </c>
      <c r="X1055" t="s">
        <v>636</v>
      </c>
      <c r="Y1055" t="s">
        <v>3803</v>
      </c>
      <c r="Z1055" t="s">
        <v>2407</v>
      </c>
      <c r="AA1055">
        <v>2</v>
      </c>
      <c r="AB1055" t="s">
        <v>41</v>
      </c>
      <c r="AC1055" t="str">
        <f t="shared" si="156"/>
        <v>12Z</v>
      </c>
      <c r="AD1055" s="3">
        <f t="shared" si="153"/>
        <v>3</v>
      </c>
      <c r="AE1055" s="3" t="str">
        <f t="shared" si="152"/>
        <v>3.00 R</v>
      </c>
      <c r="AF1055" t="str">
        <f>SUBSTITUTE(SUBSTITUTE(P1055,"±",""),"%"," %")</f>
        <v>5 %</v>
      </c>
      <c r="AG1055" t="str">
        <f t="shared" si="150"/>
        <v>1.5 V</v>
      </c>
      <c r="AI1055" t="str">
        <f>SUBSTITUTE(LEFT(Q1055,FIND("W,",Q1055)),"W"," W @ 70 C")</f>
        <v>0.75 W @ 70 C</v>
      </c>
      <c r="AJ1055" t="str">
        <f>SUBSTITUTE((SUBSTITUTE(T1055,"ppm/°C","")),"/ "," to ")</f>
        <v>-100 to +600</v>
      </c>
      <c r="AK1055" t="str">
        <f>LEFT(V1055,FIND(" ",V1055)-1)</f>
        <v>2010</v>
      </c>
      <c r="AL1055" t="str">
        <f>SUBSTITUTE(SUBSTITUTE(U1055,"°C ~ "," to +"),"°C"," C")</f>
        <v>-55 to +155 C</v>
      </c>
      <c r="AM1055" s="2" t="str">
        <f t="shared" si="154"/>
        <v>3R0</v>
      </c>
      <c r="AN1055" t="str">
        <f>IF(AC1055="1GN","Grade 1","Grade 0")</f>
        <v>Grade 0</v>
      </c>
      <c r="AO1055" s="2" t="str">
        <f t="shared" si="155"/>
        <v>3R00</v>
      </c>
      <c r="AQ1055" t="s">
        <v>5289</v>
      </c>
      <c r="AR1055" t="str">
        <f t="shared" si="151"/>
        <v>ERJ12ZYJ3R0U</v>
      </c>
      <c r="AT1055" t="str">
        <f t="shared" si="157"/>
        <v>technology 3.00R;</v>
      </c>
      <c r="AU1055" t="str">
        <f t="shared" si="158"/>
        <v>attribute value '3.00 R';</v>
      </c>
      <c r="AV1055" t="str">
        <f t="shared" si="159"/>
        <v>attribute tolerance '5 %';</v>
      </c>
      <c r="AW1055" t="str">
        <f t="shared" si="160"/>
        <v>attribute rcwv '1.5 V';</v>
      </c>
      <c r="AX1055" t="str">
        <f t="shared" si="161"/>
        <v>attribute max_v '';</v>
      </c>
      <c r="AY1055" t="str">
        <f t="shared" si="162"/>
        <v>attribute power_v '0.75 W @ 70 C';</v>
      </c>
      <c r="AZ1055" t="str">
        <f t="shared" si="163"/>
        <v>attribute tcr '-100 to +600';</v>
      </c>
      <c r="BA1055" t="str">
        <f t="shared" si="164"/>
        <v>attribute size '2010';</v>
      </c>
      <c r="BB1055" t="str">
        <f t="shared" si="165"/>
        <v>attribute operating_temp '-55 to +155 C';</v>
      </c>
      <c r="BC1055" t="str">
        <f t="shared" si="166"/>
        <v>attribute pkg_code '3R0';</v>
      </c>
      <c r="BD1055" t="str">
        <f t="shared" si="167"/>
        <v>attribute aec-q200 'Grade 0';</v>
      </c>
      <c r="BF1055" t="str">
        <f t="shared" si="168"/>
        <v>attribute mfg 'Panasonic';</v>
      </c>
      <c r="BG1055" t="str">
        <f t="shared" si="169"/>
        <v>attribute mpn 'ERJ12ZYJ3R0U';</v>
      </c>
    </row>
    <row r="1056" spans="1:59" x14ac:dyDescent="0.3">
      <c r="A1056" t="s">
        <v>28</v>
      </c>
      <c r="B1056" t="s">
        <v>3797</v>
      </c>
      <c r="C1056" t="s">
        <v>3837</v>
      </c>
      <c r="D1056" t="s">
        <v>3838</v>
      </c>
      <c r="E1056" t="s">
        <v>32</v>
      </c>
      <c r="F1056" t="s">
        <v>32</v>
      </c>
      <c r="G1056" t="s">
        <v>3839</v>
      </c>
      <c r="H1056">
        <v>0</v>
      </c>
      <c r="I1056">
        <v>0.55000000000000004</v>
      </c>
      <c r="J1056">
        <v>0</v>
      </c>
      <c r="K1056">
        <v>1</v>
      </c>
      <c r="L1056" t="s">
        <v>34</v>
      </c>
      <c r="M1056" t="s">
        <v>3801</v>
      </c>
      <c r="N1056" t="s">
        <v>36</v>
      </c>
      <c r="O1056" t="s">
        <v>96</v>
      </c>
      <c r="P1056" t="s">
        <v>38</v>
      </c>
      <c r="Q1056" t="s">
        <v>3791</v>
      </c>
      <c r="R1056" t="s">
        <v>40</v>
      </c>
      <c r="S1056" t="s">
        <v>634</v>
      </c>
      <c r="T1056" t="s">
        <v>42</v>
      </c>
      <c r="U1056" t="s">
        <v>1188</v>
      </c>
      <c r="V1056" t="s">
        <v>3802</v>
      </c>
      <c r="W1056">
        <v>2010</v>
      </c>
      <c r="X1056" t="s">
        <v>636</v>
      </c>
      <c r="Y1056" t="s">
        <v>3803</v>
      </c>
      <c r="Z1056" t="s">
        <v>2407</v>
      </c>
      <c r="AA1056">
        <v>2</v>
      </c>
      <c r="AB1056" t="s">
        <v>41</v>
      </c>
      <c r="AC1056" t="str">
        <f t="shared" si="156"/>
        <v>12Z</v>
      </c>
      <c r="AD1056" s="3">
        <f t="shared" si="153"/>
        <v>3.3</v>
      </c>
      <c r="AE1056" s="3" t="str">
        <f t="shared" si="152"/>
        <v>3.30 R</v>
      </c>
      <c r="AF1056" t="str">
        <f>SUBSTITUTE(SUBSTITUTE(P1056,"±",""),"%"," %")</f>
        <v>5 %</v>
      </c>
      <c r="AG1056" t="str">
        <f t="shared" si="150"/>
        <v>1.6 V</v>
      </c>
      <c r="AI1056" t="str">
        <f>SUBSTITUTE(LEFT(Q1056,FIND("W,",Q1056)),"W"," W @ 70 C")</f>
        <v>0.75 W @ 70 C</v>
      </c>
      <c r="AJ1056" t="str">
        <f>SUBSTITUTE((SUBSTITUTE(T1056,"ppm/°C","")),"/ "," to ")</f>
        <v>-100 to +600</v>
      </c>
      <c r="AK1056" t="str">
        <f>LEFT(V1056,FIND(" ",V1056)-1)</f>
        <v>2010</v>
      </c>
      <c r="AL1056" t="str">
        <f>SUBSTITUTE(SUBSTITUTE(U1056,"°C ~ "," to +"),"°C"," C")</f>
        <v>-55 to +155 C</v>
      </c>
      <c r="AM1056" s="2" t="str">
        <f t="shared" si="154"/>
        <v>3R3</v>
      </c>
      <c r="AN1056" t="str">
        <f>IF(AC1056="1GN","Grade 1","Grade 0")</f>
        <v>Grade 0</v>
      </c>
      <c r="AO1056" s="2" t="str">
        <f t="shared" si="155"/>
        <v>3R30</v>
      </c>
      <c r="AQ1056" t="s">
        <v>5289</v>
      </c>
      <c r="AR1056" t="str">
        <f t="shared" si="151"/>
        <v>ERJ12ZYJ3R3U</v>
      </c>
      <c r="AT1056" t="str">
        <f t="shared" si="157"/>
        <v>technology 3.30R;</v>
      </c>
      <c r="AU1056" t="str">
        <f t="shared" si="158"/>
        <v>attribute value '3.30 R';</v>
      </c>
      <c r="AV1056" t="str">
        <f t="shared" si="159"/>
        <v>attribute tolerance '5 %';</v>
      </c>
      <c r="AW1056" t="str">
        <f t="shared" si="160"/>
        <v>attribute rcwv '1.6 V';</v>
      </c>
      <c r="AX1056" t="str">
        <f t="shared" si="161"/>
        <v>attribute max_v '';</v>
      </c>
      <c r="AY1056" t="str">
        <f t="shared" si="162"/>
        <v>attribute power_v '0.75 W @ 70 C';</v>
      </c>
      <c r="AZ1056" t="str">
        <f t="shared" si="163"/>
        <v>attribute tcr '-100 to +600';</v>
      </c>
      <c r="BA1056" t="str">
        <f t="shared" si="164"/>
        <v>attribute size '2010';</v>
      </c>
      <c r="BB1056" t="str">
        <f t="shared" si="165"/>
        <v>attribute operating_temp '-55 to +155 C';</v>
      </c>
      <c r="BC1056" t="str">
        <f t="shared" si="166"/>
        <v>attribute pkg_code '3R3';</v>
      </c>
      <c r="BD1056" t="str">
        <f t="shared" si="167"/>
        <v>attribute aec-q200 'Grade 0';</v>
      </c>
      <c r="BF1056" t="str">
        <f t="shared" si="168"/>
        <v>attribute mfg 'Panasonic';</v>
      </c>
      <c r="BG1056" t="str">
        <f t="shared" si="169"/>
        <v>attribute mpn 'ERJ12ZYJ3R3U';</v>
      </c>
    </row>
    <row r="1057" spans="1:59" x14ac:dyDescent="0.3">
      <c r="A1057" t="s">
        <v>28</v>
      </c>
      <c r="B1057" t="s">
        <v>3797</v>
      </c>
      <c r="C1057" t="s">
        <v>3840</v>
      </c>
      <c r="D1057" t="s">
        <v>3841</v>
      </c>
      <c r="E1057" t="s">
        <v>32</v>
      </c>
      <c r="F1057" t="s">
        <v>32</v>
      </c>
      <c r="G1057" t="s">
        <v>3842</v>
      </c>
      <c r="H1057">
        <v>48</v>
      </c>
      <c r="I1057">
        <v>0.55000000000000004</v>
      </c>
      <c r="J1057">
        <v>0</v>
      </c>
      <c r="K1057">
        <v>1</v>
      </c>
      <c r="L1057" t="s">
        <v>34</v>
      </c>
      <c r="M1057" t="s">
        <v>3801</v>
      </c>
      <c r="N1057" t="s">
        <v>36</v>
      </c>
      <c r="O1057" t="s">
        <v>100</v>
      </c>
      <c r="P1057" t="s">
        <v>38</v>
      </c>
      <c r="Q1057" t="s">
        <v>3791</v>
      </c>
      <c r="R1057" t="s">
        <v>40</v>
      </c>
      <c r="S1057" t="s">
        <v>634</v>
      </c>
      <c r="T1057" t="s">
        <v>42</v>
      </c>
      <c r="U1057" t="s">
        <v>1188</v>
      </c>
      <c r="V1057" t="s">
        <v>3802</v>
      </c>
      <c r="W1057">
        <v>2010</v>
      </c>
      <c r="X1057" t="s">
        <v>636</v>
      </c>
      <c r="Y1057" t="s">
        <v>3803</v>
      </c>
      <c r="Z1057" t="s">
        <v>2407</v>
      </c>
      <c r="AA1057">
        <v>2</v>
      </c>
      <c r="AB1057" t="s">
        <v>41</v>
      </c>
      <c r="AC1057" t="str">
        <f t="shared" si="156"/>
        <v>12Z</v>
      </c>
      <c r="AD1057" s="3">
        <f t="shared" si="153"/>
        <v>3.6</v>
      </c>
      <c r="AE1057" s="3" t="str">
        <f t="shared" si="152"/>
        <v>3.60 R</v>
      </c>
      <c r="AF1057" t="str">
        <f>SUBSTITUTE(SUBSTITUTE(P1057,"±",""),"%"," %")</f>
        <v>5 %</v>
      </c>
      <c r="AG1057" t="str">
        <f t="shared" si="150"/>
        <v>1.6 V</v>
      </c>
      <c r="AI1057" t="str">
        <f>SUBSTITUTE(LEFT(Q1057,FIND("W,",Q1057)),"W"," W @ 70 C")</f>
        <v>0.75 W @ 70 C</v>
      </c>
      <c r="AJ1057" t="str">
        <f>SUBSTITUTE((SUBSTITUTE(T1057,"ppm/°C","")),"/ "," to ")</f>
        <v>-100 to +600</v>
      </c>
      <c r="AK1057" t="str">
        <f>LEFT(V1057,FIND(" ",V1057)-1)</f>
        <v>2010</v>
      </c>
      <c r="AL1057" t="str">
        <f>SUBSTITUTE(SUBSTITUTE(U1057,"°C ~ "," to +"),"°C"," C")</f>
        <v>-55 to +155 C</v>
      </c>
      <c r="AM1057" s="2" t="str">
        <f t="shared" si="154"/>
        <v>3R6</v>
      </c>
      <c r="AN1057" t="str">
        <f>IF(AC1057="1GN","Grade 1","Grade 0")</f>
        <v>Grade 0</v>
      </c>
      <c r="AO1057" s="2" t="str">
        <f t="shared" si="155"/>
        <v>3R60</v>
      </c>
      <c r="AQ1057" t="s">
        <v>5289</v>
      </c>
      <c r="AR1057" t="str">
        <f t="shared" si="151"/>
        <v>ERJ12ZYJ3R6U</v>
      </c>
      <c r="AT1057" t="str">
        <f t="shared" si="157"/>
        <v>technology 3.60R;</v>
      </c>
      <c r="AU1057" t="str">
        <f t="shared" si="158"/>
        <v>attribute value '3.60 R';</v>
      </c>
      <c r="AV1057" t="str">
        <f t="shared" si="159"/>
        <v>attribute tolerance '5 %';</v>
      </c>
      <c r="AW1057" t="str">
        <f t="shared" si="160"/>
        <v>attribute rcwv '1.6 V';</v>
      </c>
      <c r="AX1057" t="str">
        <f t="shared" si="161"/>
        <v>attribute max_v '';</v>
      </c>
      <c r="AY1057" t="str">
        <f t="shared" si="162"/>
        <v>attribute power_v '0.75 W @ 70 C';</v>
      </c>
      <c r="AZ1057" t="str">
        <f t="shared" si="163"/>
        <v>attribute tcr '-100 to +600';</v>
      </c>
      <c r="BA1057" t="str">
        <f t="shared" si="164"/>
        <v>attribute size '2010';</v>
      </c>
      <c r="BB1057" t="str">
        <f t="shared" si="165"/>
        <v>attribute operating_temp '-55 to +155 C';</v>
      </c>
      <c r="BC1057" t="str">
        <f t="shared" si="166"/>
        <v>attribute pkg_code '3R6';</v>
      </c>
      <c r="BD1057" t="str">
        <f t="shared" si="167"/>
        <v>attribute aec-q200 'Grade 0';</v>
      </c>
      <c r="BF1057" t="str">
        <f t="shared" si="168"/>
        <v>attribute mfg 'Panasonic';</v>
      </c>
      <c r="BG1057" t="str">
        <f t="shared" si="169"/>
        <v>attribute mpn 'ERJ12ZYJ3R6U';</v>
      </c>
    </row>
    <row r="1058" spans="1:59" x14ac:dyDescent="0.3">
      <c r="A1058" t="s">
        <v>28</v>
      </c>
      <c r="B1058" t="s">
        <v>3797</v>
      </c>
      <c r="C1058" t="s">
        <v>3843</v>
      </c>
      <c r="D1058" t="s">
        <v>3844</v>
      </c>
      <c r="E1058" t="s">
        <v>32</v>
      </c>
      <c r="F1058" t="s">
        <v>32</v>
      </c>
      <c r="G1058" t="s">
        <v>3845</v>
      </c>
      <c r="H1058" s="1">
        <v>961665</v>
      </c>
      <c r="I1058">
        <v>0.55000000000000004</v>
      </c>
      <c r="J1058">
        <v>0</v>
      </c>
      <c r="K1058">
        <v>1</v>
      </c>
      <c r="L1058" t="s">
        <v>34</v>
      </c>
      <c r="M1058" t="s">
        <v>3801</v>
      </c>
      <c r="N1058" t="s">
        <v>36</v>
      </c>
      <c r="O1058" t="s">
        <v>104</v>
      </c>
      <c r="P1058" t="s">
        <v>38</v>
      </c>
      <c r="Q1058" t="s">
        <v>3791</v>
      </c>
      <c r="R1058" t="s">
        <v>40</v>
      </c>
      <c r="S1058" t="s">
        <v>634</v>
      </c>
      <c r="T1058" t="s">
        <v>42</v>
      </c>
      <c r="U1058" t="s">
        <v>1188</v>
      </c>
      <c r="V1058" t="s">
        <v>3802</v>
      </c>
      <c r="W1058">
        <v>2010</v>
      </c>
      <c r="X1058" t="s">
        <v>636</v>
      </c>
      <c r="Y1058" t="s">
        <v>3803</v>
      </c>
      <c r="Z1058" t="s">
        <v>2407</v>
      </c>
      <c r="AA1058">
        <v>2</v>
      </c>
      <c r="AB1058" t="s">
        <v>41</v>
      </c>
      <c r="AC1058" t="str">
        <f t="shared" si="156"/>
        <v>12Z</v>
      </c>
      <c r="AD1058" s="3">
        <f t="shared" si="153"/>
        <v>3.9</v>
      </c>
      <c r="AE1058" s="3" t="str">
        <f t="shared" si="152"/>
        <v>3.90 R</v>
      </c>
      <c r="AF1058" t="str">
        <f>SUBSTITUTE(SUBSTITUTE(P1058,"±",""),"%"," %")</f>
        <v>5 %</v>
      </c>
      <c r="AG1058" t="str">
        <f t="shared" si="150"/>
        <v>1.7 V</v>
      </c>
      <c r="AI1058" t="str">
        <f>SUBSTITUTE(LEFT(Q1058,FIND("W,",Q1058)),"W"," W @ 70 C")</f>
        <v>0.75 W @ 70 C</v>
      </c>
      <c r="AJ1058" t="str">
        <f>SUBSTITUTE((SUBSTITUTE(T1058,"ppm/°C","")),"/ "," to ")</f>
        <v>-100 to +600</v>
      </c>
      <c r="AK1058" t="str">
        <f>LEFT(V1058,FIND(" ",V1058)-1)</f>
        <v>2010</v>
      </c>
      <c r="AL1058" t="str">
        <f>SUBSTITUTE(SUBSTITUTE(U1058,"°C ~ "," to +"),"°C"," C")</f>
        <v>-55 to +155 C</v>
      </c>
      <c r="AM1058" s="2" t="str">
        <f t="shared" si="154"/>
        <v>3R9</v>
      </c>
      <c r="AN1058" t="str">
        <f>IF(AC1058="1GN","Grade 1","Grade 0")</f>
        <v>Grade 0</v>
      </c>
      <c r="AO1058" s="2" t="str">
        <f t="shared" si="155"/>
        <v>3R90</v>
      </c>
      <c r="AQ1058" t="s">
        <v>5289</v>
      </c>
      <c r="AR1058" t="str">
        <f t="shared" si="151"/>
        <v>ERJ12ZYJ3R9U</v>
      </c>
      <c r="AT1058" t="str">
        <f t="shared" si="157"/>
        <v>technology 3.90R;</v>
      </c>
      <c r="AU1058" t="str">
        <f t="shared" si="158"/>
        <v>attribute value '3.90 R';</v>
      </c>
      <c r="AV1058" t="str">
        <f t="shared" si="159"/>
        <v>attribute tolerance '5 %';</v>
      </c>
      <c r="AW1058" t="str">
        <f t="shared" si="160"/>
        <v>attribute rcwv '1.7 V';</v>
      </c>
      <c r="AX1058" t="str">
        <f t="shared" si="161"/>
        <v>attribute max_v '';</v>
      </c>
      <c r="AY1058" t="str">
        <f t="shared" si="162"/>
        <v>attribute power_v '0.75 W @ 70 C';</v>
      </c>
      <c r="AZ1058" t="str">
        <f t="shared" si="163"/>
        <v>attribute tcr '-100 to +600';</v>
      </c>
      <c r="BA1058" t="str">
        <f t="shared" si="164"/>
        <v>attribute size '2010';</v>
      </c>
      <c r="BB1058" t="str">
        <f t="shared" si="165"/>
        <v>attribute operating_temp '-55 to +155 C';</v>
      </c>
      <c r="BC1058" t="str">
        <f t="shared" si="166"/>
        <v>attribute pkg_code '3R9';</v>
      </c>
      <c r="BD1058" t="str">
        <f t="shared" si="167"/>
        <v>attribute aec-q200 'Grade 0';</v>
      </c>
      <c r="BF1058" t="str">
        <f t="shared" si="168"/>
        <v>attribute mfg 'Panasonic';</v>
      </c>
      <c r="BG1058" t="str">
        <f t="shared" si="169"/>
        <v>attribute mpn 'ERJ12ZYJ3R9U';</v>
      </c>
    </row>
    <row r="1059" spans="1:59" x14ac:dyDescent="0.3">
      <c r="A1059" t="s">
        <v>28</v>
      </c>
      <c r="B1059" t="s">
        <v>3797</v>
      </c>
      <c r="C1059" t="s">
        <v>3846</v>
      </c>
      <c r="D1059" t="s">
        <v>3847</v>
      </c>
      <c r="E1059" t="s">
        <v>32</v>
      </c>
      <c r="F1059" t="s">
        <v>32</v>
      </c>
      <c r="G1059" t="s">
        <v>3848</v>
      </c>
      <c r="H1059">
        <v>0</v>
      </c>
      <c r="I1059">
        <v>0.55000000000000004</v>
      </c>
      <c r="J1059">
        <v>0</v>
      </c>
      <c r="K1059">
        <v>1</v>
      </c>
      <c r="L1059" t="s">
        <v>34</v>
      </c>
      <c r="M1059" t="s">
        <v>3801</v>
      </c>
      <c r="N1059" t="s">
        <v>36</v>
      </c>
      <c r="O1059" t="s">
        <v>108</v>
      </c>
      <c r="P1059" t="s">
        <v>38</v>
      </c>
      <c r="Q1059" t="s">
        <v>3791</v>
      </c>
      <c r="R1059" t="s">
        <v>40</v>
      </c>
      <c r="S1059" t="s">
        <v>634</v>
      </c>
      <c r="T1059" t="s">
        <v>42</v>
      </c>
      <c r="U1059" t="s">
        <v>1188</v>
      </c>
      <c r="V1059" t="s">
        <v>3802</v>
      </c>
      <c r="W1059">
        <v>2010</v>
      </c>
      <c r="X1059" t="s">
        <v>636</v>
      </c>
      <c r="Y1059" t="s">
        <v>3803</v>
      </c>
      <c r="Z1059" t="s">
        <v>2407</v>
      </c>
      <c r="AA1059">
        <v>2</v>
      </c>
      <c r="AB1059" t="s">
        <v>41</v>
      </c>
      <c r="AC1059" t="str">
        <f t="shared" si="156"/>
        <v>12Z</v>
      </c>
      <c r="AD1059" s="3">
        <f t="shared" si="153"/>
        <v>4.3</v>
      </c>
      <c r="AE1059" s="3" t="str">
        <f t="shared" si="152"/>
        <v>4.30 R</v>
      </c>
      <c r="AF1059" t="str">
        <f>SUBSTITUTE(SUBSTITUTE(P1059,"±",""),"%"," %")</f>
        <v>5 %</v>
      </c>
      <c r="AG1059" t="str">
        <f t="shared" ref="AG1059:AG1122" si="170">ROUND(MIN(SQRT(AD1059*VALUE(LEFT(AI1059,FIND("W",AI1059)-2))),AP1059),1)&amp;" V"</f>
        <v>1.8 V</v>
      </c>
      <c r="AI1059" t="str">
        <f>SUBSTITUTE(LEFT(Q1059,FIND("W,",Q1059)),"W"," W @ 70 C")</f>
        <v>0.75 W @ 70 C</v>
      </c>
      <c r="AJ1059" t="str">
        <f>SUBSTITUTE((SUBSTITUTE(T1059,"ppm/°C","")),"/ "," to ")</f>
        <v>-100 to +600</v>
      </c>
      <c r="AK1059" t="str">
        <f>LEFT(V1059,FIND(" ",V1059)-1)</f>
        <v>2010</v>
      </c>
      <c r="AL1059" t="str">
        <f>SUBSTITUTE(SUBSTITUTE(U1059,"°C ~ "," to +"),"°C"," C")</f>
        <v>-55 to +155 C</v>
      </c>
      <c r="AM1059" s="2" t="str">
        <f t="shared" si="154"/>
        <v>4R3</v>
      </c>
      <c r="AN1059" t="str">
        <f>IF(AC1059="1GN","Grade 1","Grade 0")</f>
        <v>Grade 0</v>
      </c>
      <c r="AO1059" s="2" t="str">
        <f t="shared" si="155"/>
        <v>4R30</v>
      </c>
      <c r="AQ1059" t="s">
        <v>5289</v>
      </c>
      <c r="AR1059" t="str">
        <f t="shared" ref="AR1059:AR1122" si="171">SUBSTITUTE(D1059,"-","")</f>
        <v>ERJ12ZYJ4R3U</v>
      </c>
      <c r="AT1059" t="str">
        <f t="shared" si="157"/>
        <v>technology 4.30R;</v>
      </c>
      <c r="AU1059" t="str">
        <f t="shared" si="158"/>
        <v>attribute value '4.30 R';</v>
      </c>
      <c r="AV1059" t="str">
        <f t="shared" si="159"/>
        <v>attribute tolerance '5 %';</v>
      </c>
      <c r="AW1059" t="str">
        <f t="shared" si="160"/>
        <v>attribute rcwv '1.8 V';</v>
      </c>
      <c r="AX1059" t="str">
        <f t="shared" si="161"/>
        <v>attribute max_v '';</v>
      </c>
      <c r="AY1059" t="str">
        <f t="shared" si="162"/>
        <v>attribute power_v '0.75 W @ 70 C';</v>
      </c>
      <c r="AZ1059" t="str">
        <f t="shared" si="163"/>
        <v>attribute tcr '-100 to +600';</v>
      </c>
      <c r="BA1059" t="str">
        <f t="shared" si="164"/>
        <v>attribute size '2010';</v>
      </c>
      <c r="BB1059" t="str">
        <f t="shared" si="165"/>
        <v>attribute operating_temp '-55 to +155 C';</v>
      </c>
      <c r="BC1059" t="str">
        <f t="shared" si="166"/>
        <v>attribute pkg_code '4R3';</v>
      </c>
      <c r="BD1059" t="str">
        <f t="shared" si="167"/>
        <v>attribute aec-q200 'Grade 0';</v>
      </c>
      <c r="BF1059" t="str">
        <f t="shared" si="168"/>
        <v>attribute mfg 'Panasonic';</v>
      </c>
      <c r="BG1059" t="str">
        <f t="shared" si="169"/>
        <v>attribute mpn 'ERJ12ZYJ4R3U';</v>
      </c>
    </row>
    <row r="1060" spans="1:59" x14ac:dyDescent="0.3">
      <c r="A1060" t="s">
        <v>28</v>
      </c>
      <c r="B1060" t="s">
        <v>3797</v>
      </c>
      <c r="C1060" t="s">
        <v>3849</v>
      </c>
      <c r="D1060" t="s">
        <v>3850</v>
      </c>
      <c r="E1060" t="s">
        <v>32</v>
      </c>
      <c r="F1060" t="s">
        <v>32</v>
      </c>
      <c r="G1060" t="s">
        <v>3851</v>
      </c>
      <c r="H1060">
        <v>22</v>
      </c>
      <c r="I1060">
        <v>0.55000000000000004</v>
      </c>
      <c r="J1060">
        <v>0</v>
      </c>
      <c r="K1060">
        <v>1</v>
      </c>
      <c r="L1060" t="s">
        <v>34</v>
      </c>
      <c r="M1060" t="s">
        <v>3801</v>
      </c>
      <c r="N1060" t="s">
        <v>36</v>
      </c>
      <c r="O1060" t="s">
        <v>113</v>
      </c>
      <c r="P1060" t="s">
        <v>38</v>
      </c>
      <c r="Q1060" t="s">
        <v>3791</v>
      </c>
      <c r="R1060" t="s">
        <v>40</v>
      </c>
      <c r="S1060" t="s">
        <v>634</v>
      </c>
      <c r="T1060" t="s">
        <v>42</v>
      </c>
      <c r="U1060" t="s">
        <v>1188</v>
      </c>
      <c r="V1060" t="s">
        <v>3802</v>
      </c>
      <c r="W1060">
        <v>2010</v>
      </c>
      <c r="X1060" t="s">
        <v>636</v>
      </c>
      <c r="Y1060" t="s">
        <v>3803</v>
      </c>
      <c r="Z1060" t="s">
        <v>2407</v>
      </c>
      <c r="AA1060">
        <v>2</v>
      </c>
      <c r="AB1060" t="s">
        <v>41</v>
      </c>
      <c r="AC1060" t="str">
        <f t="shared" si="156"/>
        <v>12Z</v>
      </c>
      <c r="AD1060" s="3">
        <f t="shared" si="153"/>
        <v>4.7</v>
      </c>
      <c r="AE1060" s="3" t="str">
        <f t="shared" si="152"/>
        <v>4.70 R</v>
      </c>
      <c r="AF1060" t="str">
        <f>SUBSTITUTE(SUBSTITUTE(P1060,"±",""),"%"," %")</f>
        <v>5 %</v>
      </c>
      <c r="AG1060" t="str">
        <f t="shared" si="170"/>
        <v>1.9 V</v>
      </c>
      <c r="AI1060" t="str">
        <f>SUBSTITUTE(LEFT(Q1060,FIND("W,",Q1060)),"W"," W @ 70 C")</f>
        <v>0.75 W @ 70 C</v>
      </c>
      <c r="AJ1060" t="str">
        <f>SUBSTITUTE((SUBSTITUTE(T1060,"ppm/°C","")),"/ "," to ")</f>
        <v>-100 to +600</v>
      </c>
      <c r="AK1060" t="str">
        <f>LEFT(V1060,FIND(" ",V1060)-1)</f>
        <v>2010</v>
      </c>
      <c r="AL1060" t="str">
        <f>SUBSTITUTE(SUBSTITUTE(U1060,"°C ~ "," to +"),"°C"," C")</f>
        <v>-55 to +155 C</v>
      </c>
      <c r="AM1060" s="2" t="str">
        <f t="shared" si="154"/>
        <v>4R7</v>
      </c>
      <c r="AN1060" t="str">
        <f>IF(AC1060="1GN","Grade 1","Grade 0")</f>
        <v>Grade 0</v>
      </c>
      <c r="AO1060" s="2" t="str">
        <f t="shared" si="155"/>
        <v>4R70</v>
      </c>
      <c r="AQ1060" t="s">
        <v>5289</v>
      </c>
      <c r="AR1060" t="str">
        <f t="shared" si="171"/>
        <v>ERJ12ZYJ4R7U</v>
      </c>
      <c r="AT1060" t="str">
        <f t="shared" si="157"/>
        <v>technology 4.70R;</v>
      </c>
      <c r="AU1060" t="str">
        <f t="shared" si="158"/>
        <v>attribute value '4.70 R';</v>
      </c>
      <c r="AV1060" t="str">
        <f t="shared" si="159"/>
        <v>attribute tolerance '5 %';</v>
      </c>
      <c r="AW1060" t="str">
        <f t="shared" si="160"/>
        <v>attribute rcwv '1.9 V';</v>
      </c>
      <c r="AX1060" t="str">
        <f t="shared" si="161"/>
        <v>attribute max_v '';</v>
      </c>
      <c r="AY1060" t="str">
        <f t="shared" si="162"/>
        <v>attribute power_v '0.75 W @ 70 C';</v>
      </c>
      <c r="AZ1060" t="str">
        <f t="shared" si="163"/>
        <v>attribute tcr '-100 to +600';</v>
      </c>
      <c r="BA1060" t="str">
        <f t="shared" si="164"/>
        <v>attribute size '2010';</v>
      </c>
      <c r="BB1060" t="str">
        <f t="shared" si="165"/>
        <v>attribute operating_temp '-55 to +155 C';</v>
      </c>
      <c r="BC1060" t="str">
        <f t="shared" si="166"/>
        <v>attribute pkg_code '4R7';</v>
      </c>
      <c r="BD1060" t="str">
        <f t="shared" si="167"/>
        <v>attribute aec-q200 'Grade 0';</v>
      </c>
      <c r="BF1060" t="str">
        <f t="shared" si="168"/>
        <v>attribute mfg 'Panasonic';</v>
      </c>
      <c r="BG1060" t="str">
        <f t="shared" si="169"/>
        <v>attribute mpn 'ERJ12ZYJ4R7U';</v>
      </c>
    </row>
    <row r="1061" spans="1:59" x14ac:dyDescent="0.3">
      <c r="A1061" t="s">
        <v>28</v>
      </c>
      <c r="B1061" t="s">
        <v>3797</v>
      </c>
      <c r="C1061" t="s">
        <v>3852</v>
      </c>
      <c r="D1061" t="s">
        <v>3853</v>
      </c>
      <c r="E1061" t="s">
        <v>32</v>
      </c>
      <c r="F1061" t="s">
        <v>32</v>
      </c>
      <c r="G1061" t="s">
        <v>3854</v>
      </c>
      <c r="H1061" s="1">
        <v>11008</v>
      </c>
      <c r="I1061">
        <v>0.55000000000000004</v>
      </c>
      <c r="J1061">
        <v>0</v>
      </c>
      <c r="K1061">
        <v>1</v>
      </c>
      <c r="L1061" t="s">
        <v>34</v>
      </c>
      <c r="M1061" t="s">
        <v>3801</v>
      </c>
      <c r="N1061" t="s">
        <v>36</v>
      </c>
      <c r="O1061" t="s">
        <v>117</v>
      </c>
      <c r="P1061" t="s">
        <v>38</v>
      </c>
      <c r="Q1061" t="s">
        <v>3791</v>
      </c>
      <c r="R1061" t="s">
        <v>40</v>
      </c>
      <c r="S1061" t="s">
        <v>634</v>
      </c>
      <c r="T1061" t="s">
        <v>42</v>
      </c>
      <c r="U1061" t="s">
        <v>1188</v>
      </c>
      <c r="V1061" t="s">
        <v>3802</v>
      </c>
      <c r="W1061">
        <v>2010</v>
      </c>
      <c r="X1061" t="s">
        <v>636</v>
      </c>
      <c r="Y1061" t="s">
        <v>3803</v>
      </c>
      <c r="Z1061" t="s">
        <v>2407</v>
      </c>
      <c r="AA1061">
        <v>2</v>
      </c>
      <c r="AB1061" t="s">
        <v>41</v>
      </c>
      <c r="AC1061" t="str">
        <f t="shared" si="156"/>
        <v>12Z</v>
      </c>
      <c r="AD1061" s="3">
        <f t="shared" si="153"/>
        <v>5.0999999999999996</v>
      </c>
      <c r="AE1061" s="3" t="str">
        <f t="shared" si="152"/>
        <v>5.10 R</v>
      </c>
      <c r="AF1061" t="str">
        <f>SUBSTITUTE(SUBSTITUTE(P1061,"±",""),"%"," %")</f>
        <v>5 %</v>
      </c>
      <c r="AG1061" t="str">
        <f t="shared" si="170"/>
        <v>2 V</v>
      </c>
      <c r="AI1061" t="str">
        <f>SUBSTITUTE(LEFT(Q1061,FIND("W,",Q1061)),"W"," W @ 70 C")</f>
        <v>0.75 W @ 70 C</v>
      </c>
      <c r="AJ1061" t="str">
        <f>SUBSTITUTE((SUBSTITUTE(T1061,"ppm/°C","")),"/ "," to ")</f>
        <v>-100 to +600</v>
      </c>
      <c r="AK1061" t="str">
        <f>LEFT(V1061,FIND(" ",V1061)-1)</f>
        <v>2010</v>
      </c>
      <c r="AL1061" t="str">
        <f>SUBSTITUTE(SUBSTITUTE(U1061,"°C ~ "," to +"),"°C"," C")</f>
        <v>-55 to +155 C</v>
      </c>
      <c r="AM1061" s="2" t="str">
        <f t="shared" si="154"/>
        <v>5R1</v>
      </c>
      <c r="AN1061" t="str">
        <f>IF(AC1061="1GN","Grade 1","Grade 0")</f>
        <v>Grade 0</v>
      </c>
      <c r="AO1061" s="2" t="str">
        <f t="shared" si="155"/>
        <v>5R10</v>
      </c>
      <c r="AQ1061" t="s">
        <v>5289</v>
      </c>
      <c r="AR1061" t="str">
        <f t="shared" si="171"/>
        <v>ERJ12ZYJ5R1U</v>
      </c>
      <c r="AT1061" t="str">
        <f t="shared" si="157"/>
        <v>technology 5.10R;</v>
      </c>
      <c r="AU1061" t="str">
        <f t="shared" si="158"/>
        <v>attribute value '5.10 R';</v>
      </c>
      <c r="AV1061" t="str">
        <f t="shared" si="159"/>
        <v>attribute tolerance '5 %';</v>
      </c>
      <c r="AW1061" t="str">
        <f t="shared" si="160"/>
        <v>attribute rcwv '2 V';</v>
      </c>
      <c r="AX1061" t="str">
        <f t="shared" si="161"/>
        <v>attribute max_v '';</v>
      </c>
      <c r="AY1061" t="str">
        <f t="shared" si="162"/>
        <v>attribute power_v '0.75 W @ 70 C';</v>
      </c>
      <c r="AZ1061" t="str">
        <f t="shared" si="163"/>
        <v>attribute tcr '-100 to +600';</v>
      </c>
      <c r="BA1061" t="str">
        <f t="shared" si="164"/>
        <v>attribute size '2010';</v>
      </c>
      <c r="BB1061" t="str">
        <f t="shared" si="165"/>
        <v>attribute operating_temp '-55 to +155 C';</v>
      </c>
      <c r="BC1061" t="str">
        <f t="shared" si="166"/>
        <v>attribute pkg_code '5R1';</v>
      </c>
      <c r="BD1061" t="str">
        <f t="shared" si="167"/>
        <v>attribute aec-q200 'Grade 0';</v>
      </c>
      <c r="BF1061" t="str">
        <f t="shared" si="168"/>
        <v>attribute mfg 'Panasonic';</v>
      </c>
      <c r="BG1061" t="str">
        <f t="shared" si="169"/>
        <v>attribute mpn 'ERJ12ZYJ5R1U';</v>
      </c>
    </row>
    <row r="1062" spans="1:59" x14ac:dyDescent="0.3">
      <c r="A1062" t="s">
        <v>28</v>
      </c>
      <c r="B1062" t="s">
        <v>3797</v>
      </c>
      <c r="C1062" t="s">
        <v>3855</v>
      </c>
      <c r="D1062" t="s">
        <v>3856</v>
      </c>
      <c r="E1062" t="s">
        <v>32</v>
      </c>
      <c r="F1062" t="s">
        <v>32</v>
      </c>
      <c r="G1062" t="s">
        <v>3857</v>
      </c>
      <c r="H1062" s="1">
        <v>15133</v>
      </c>
      <c r="I1062">
        <v>0.55000000000000004</v>
      </c>
      <c r="J1062">
        <v>0</v>
      </c>
      <c r="K1062">
        <v>1</v>
      </c>
      <c r="L1062" t="s">
        <v>34</v>
      </c>
      <c r="M1062" t="s">
        <v>3801</v>
      </c>
      <c r="N1062" t="s">
        <v>36</v>
      </c>
      <c r="O1062" t="s">
        <v>121</v>
      </c>
      <c r="P1062" t="s">
        <v>38</v>
      </c>
      <c r="Q1062" t="s">
        <v>3791</v>
      </c>
      <c r="R1062" t="s">
        <v>40</v>
      </c>
      <c r="S1062" t="s">
        <v>634</v>
      </c>
      <c r="T1062" t="s">
        <v>42</v>
      </c>
      <c r="U1062" t="s">
        <v>1188</v>
      </c>
      <c r="V1062" t="s">
        <v>3802</v>
      </c>
      <c r="W1062">
        <v>2010</v>
      </c>
      <c r="X1062" t="s">
        <v>636</v>
      </c>
      <c r="Y1062" t="s">
        <v>3803</v>
      </c>
      <c r="Z1062" t="s">
        <v>2407</v>
      </c>
      <c r="AA1062">
        <v>2</v>
      </c>
      <c r="AB1062" t="s">
        <v>41</v>
      </c>
      <c r="AC1062" t="str">
        <f t="shared" si="156"/>
        <v>12Z</v>
      </c>
      <c r="AD1062" s="3">
        <f t="shared" si="153"/>
        <v>5.6</v>
      </c>
      <c r="AE1062" s="3" t="str">
        <f t="shared" si="152"/>
        <v>5.60 R</v>
      </c>
      <c r="AF1062" t="str">
        <f>SUBSTITUTE(SUBSTITUTE(P1062,"±",""),"%"," %")</f>
        <v>5 %</v>
      </c>
      <c r="AG1062" t="str">
        <f t="shared" si="170"/>
        <v>2 V</v>
      </c>
      <c r="AI1062" t="str">
        <f>SUBSTITUTE(LEFT(Q1062,FIND("W,",Q1062)),"W"," W @ 70 C")</f>
        <v>0.75 W @ 70 C</v>
      </c>
      <c r="AJ1062" t="str">
        <f>SUBSTITUTE((SUBSTITUTE(T1062,"ppm/°C","")),"/ "," to ")</f>
        <v>-100 to +600</v>
      </c>
      <c r="AK1062" t="str">
        <f>LEFT(V1062,FIND(" ",V1062)-1)</f>
        <v>2010</v>
      </c>
      <c r="AL1062" t="str">
        <f>SUBSTITUTE(SUBSTITUTE(U1062,"°C ~ "," to +"),"°C"," C")</f>
        <v>-55 to +155 C</v>
      </c>
      <c r="AM1062" s="2" t="str">
        <f t="shared" si="154"/>
        <v>5R6</v>
      </c>
      <c r="AN1062" t="str">
        <f>IF(AC1062="1GN","Grade 1","Grade 0")</f>
        <v>Grade 0</v>
      </c>
      <c r="AO1062" s="2" t="str">
        <f t="shared" si="155"/>
        <v>5R60</v>
      </c>
      <c r="AQ1062" t="s">
        <v>5289</v>
      </c>
      <c r="AR1062" t="str">
        <f t="shared" si="171"/>
        <v>ERJ12ZYJ5R6U</v>
      </c>
      <c r="AT1062" t="str">
        <f t="shared" si="157"/>
        <v>technology 5.60R;</v>
      </c>
      <c r="AU1062" t="str">
        <f t="shared" si="158"/>
        <v>attribute value '5.60 R';</v>
      </c>
      <c r="AV1062" t="str">
        <f t="shared" si="159"/>
        <v>attribute tolerance '5 %';</v>
      </c>
      <c r="AW1062" t="str">
        <f t="shared" si="160"/>
        <v>attribute rcwv '2 V';</v>
      </c>
      <c r="AX1062" t="str">
        <f t="shared" si="161"/>
        <v>attribute max_v '';</v>
      </c>
      <c r="AY1062" t="str">
        <f t="shared" si="162"/>
        <v>attribute power_v '0.75 W @ 70 C';</v>
      </c>
      <c r="AZ1062" t="str">
        <f t="shared" si="163"/>
        <v>attribute tcr '-100 to +600';</v>
      </c>
      <c r="BA1062" t="str">
        <f t="shared" si="164"/>
        <v>attribute size '2010';</v>
      </c>
      <c r="BB1062" t="str">
        <f t="shared" si="165"/>
        <v>attribute operating_temp '-55 to +155 C';</v>
      </c>
      <c r="BC1062" t="str">
        <f t="shared" si="166"/>
        <v>attribute pkg_code '5R6';</v>
      </c>
      <c r="BD1062" t="str">
        <f t="shared" si="167"/>
        <v>attribute aec-q200 'Grade 0';</v>
      </c>
      <c r="BF1062" t="str">
        <f t="shared" si="168"/>
        <v>attribute mfg 'Panasonic';</v>
      </c>
      <c r="BG1062" t="str">
        <f t="shared" si="169"/>
        <v>attribute mpn 'ERJ12ZYJ5R6U';</v>
      </c>
    </row>
    <row r="1063" spans="1:59" x14ac:dyDescent="0.3">
      <c r="A1063" t="s">
        <v>28</v>
      </c>
      <c r="B1063" t="s">
        <v>3797</v>
      </c>
      <c r="C1063" t="s">
        <v>3858</v>
      </c>
      <c r="D1063" t="s">
        <v>3859</v>
      </c>
      <c r="E1063" t="s">
        <v>32</v>
      </c>
      <c r="F1063" t="s">
        <v>32</v>
      </c>
      <c r="G1063" t="s">
        <v>3860</v>
      </c>
      <c r="H1063" s="1">
        <v>9791</v>
      </c>
      <c r="I1063">
        <v>0.55000000000000004</v>
      </c>
      <c r="J1063">
        <v>0</v>
      </c>
      <c r="K1063">
        <v>1</v>
      </c>
      <c r="L1063" t="s">
        <v>34</v>
      </c>
      <c r="M1063" t="s">
        <v>3801</v>
      </c>
      <c r="N1063" t="s">
        <v>36</v>
      </c>
      <c r="O1063" t="s">
        <v>125</v>
      </c>
      <c r="P1063" t="s">
        <v>38</v>
      </c>
      <c r="Q1063" t="s">
        <v>3791</v>
      </c>
      <c r="R1063" t="s">
        <v>40</v>
      </c>
      <c r="S1063" t="s">
        <v>634</v>
      </c>
      <c r="T1063" t="s">
        <v>42</v>
      </c>
      <c r="U1063" t="s">
        <v>1188</v>
      </c>
      <c r="V1063" t="s">
        <v>3802</v>
      </c>
      <c r="W1063">
        <v>2010</v>
      </c>
      <c r="X1063" t="s">
        <v>636</v>
      </c>
      <c r="Y1063" t="s">
        <v>3803</v>
      </c>
      <c r="Z1063" t="s">
        <v>2407</v>
      </c>
      <c r="AA1063">
        <v>2</v>
      </c>
      <c r="AB1063" t="s">
        <v>41</v>
      </c>
      <c r="AC1063" t="str">
        <f t="shared" si="156"/>
        <v>12Z</v>
      </c>
      <c r="AD1063" s="3">
        <f t="shared" si="153"/>
        <v>6.2</v>
      </c>
      <c r="AE1063" s="3" t="str">
        <f t="shared" si="152"/>
        <v>6.20 R</v>
      </c>
      <c r="AF1063" t="str">
        <f>SUBSTITUTE(SUBSTITUTE(P1063,"±",""),"%"," %")</f>
        <v>5 %</v>
      </c>
      <c r="AG1063" t="str">
        <f t="shared" si="170"/>
        <v>2.2 V</v>
      </c>
      <c r="AI1063" t="str">
        <f>SUBSTITUTE(LEFT(Q1063,FIND("W,",Q1063)),"W"," W @ 70 C")</f>
        <v>0.75 W @ 70 C</v>
      </c>
      <c r="AJ1063" t="str">
        <f>SUBSTITUTE((SUBSTITUTE(T1063,"ppm/°C","")),"/ "," to ")</f>
        <v>-100 to +600</v>
      </c>
      <c r="AK1063" t="str">
        <f>LEFT(V1063,FIND(" ",V1063)-1)</f>
        <v>2010</v>
      </c>
      <c r="AL1063" t="str">
        <f>SUBSTITUTE(SUBSTITUTE(U1063,"°C ~ "," to +"),"°C"," C")</f>
        <v>-55 to +155 C</v>
      </c>
      <c r="AM1063" s="2" t="str">
        <f t="shared" si="154"/>
        <v>6R2</v>
      </c>
      <c r="AN1063" t="str">
        <f>IF(AC1063="1GN","Grade 1","Grade 0")</f>
        <v>Grade 0</v>
      </c>
      <c r="AO1063" s="2" t="str">
        <f t="shared" si="155"/>
        <v>6R20</v>
      </c>
      <c r="AQ1063" t="s">
        <v>5289</v>
      </c>
      <c r="AR1063" t="str">
        <f t="shared" si="171"/>
        <v>ERJ12ZYJ6R2U</v>
      </c>
      <c r="AT1063" t="str">
        <f t="shared" si="157"/>
        <v>technology 6.20R;</v>
      </c>
      <c r="AU1063" t="str">
        <f t="shared" si="158"/>
        <v>attribute value '6.20 R';</v>
      </c>
      <c r="AV1063" t="str">
        <f t="shared" si="159"/>
        <v>attribute tolerance '5 %';</v>
      </c>
      <c r="AW1063" t="str">
        <f t="shared" si="160"/>
        <v>attribute rcwv '2.2 V';</v>
      </c>
      <c r="AX1063" t="str">
        <f t="shared" si="161"/>
        <v>attribute max_v '';</v>
      </c>
      <c r="AY1063" t="str">
        <f t="shared" si="162"/>
        <v>attribute power_v '0.75 W @ 70 C';</v>
      </c>
      <c r="AZ1063" t="str">
        <f t="shared" si="163"/>
        <v>attribute tcr '-100 to +600';</v>
      </c>
      <c r="BA1063" t="str">
        <f t="shared" si="164"/>
        <v>attribute size '2010';</v>
      </c>
      <c r="BB1063" t="str">
        <f t="shared" si="165"/>
        <v>attribute operating_temp '-55 to +155 C';</v>
      </c>
      <c r="BC1063" t="str">
        <f t="shared" si="166"/>
        <v>attribute pkg_code '6R2';</v>
      </c>
      <c r="BD1063" t="str">
        <f t="shared" si="167"/>
        <v>attribute aec-q200 'Grade 0';</v>
      </c>
      <c r="BF1063" t="str">
        <f t="shared" si="168"/>
        <v>attribute mfg 'Panasonic';</v>
      </c>
      <c r="BG1063" t="str">
        <f t="shared" si="169"/>
        <v>attribute mpn 'ERJ12ZYJ6R2U';</v>
      </c>
    </row>
    <row r="1064" spans="1:59" x14ac:dyDescent="0.3">
      <c r="A1064" t="s">
        <v>28</v>
      </c>
      <c r="B1064" t="s">
        <v>3797</v>
      </c>
      <c r="C1064" t="s">
        <v>3861</v>
      </c>
      <c r="D1064" t="s">
        <v>3862</v>
      </c>
      <c r="E1064" t="s">
        <v>32</v>
      </c>
      <c r="F1064" t="s">
        <v>32</v>
      </c>
      <c r="G1064" t="s">
        <v>3863</v>
      </c>
      <c r="H1064" s="1">
        <v>3126</v>
      </c>
      <c r="I1064">
        <v>0.55000000000000004</v>
      </c>
      <c r="J1064">
        <v>0</v>
      </c>
      <c r="K1064">
        <v>1</v>
      </c>
      <c r="L1064" t="s">
        <v>34</v>
      </c>
      <c r="M1064" t="s">
        <v>3801</v>
      </c>
      <c r="N1064" t="s">
        <v>36</v>
      </c>
      <c r="O1064" t="s">
        <v>129</v>
      </c>
      <c r="P1064" t="s">
        <v>38</v>
      </c>
      <c r="Q1064" t="s">
        <v>3791</v>
      </c>
      <c r="R1064" t="s">
        <v>40</v>
      </c>
      <c r="S1064" t="s">
        <v>634</v>
      </c>
      <c r="T1064" t="s">
        <v>42</v>
      </c>
      <c r="U1064" t="s">
        <v>1188</v>
      </c>
      <c r="V1064" t="s">
        <v>3802</v>
      </c>
      <c r="W1064">
        <v>2010</v>
      </c>
      <c r="X1064" t="s">
        <v>636</v>
      </c>
      <c r="Y1064" t="s">
        <v>3803</v>
      </c>
      <c r="Z1064" t="s">
        <v>2407</v>
      </c>
      <c r="AA1064">
        <v>2</v>
      </c>
      <c r="AB1064" t="s">
        <v>41</v>
      </c>
      <c r="AC1064" t="str">
        <f t="shared" si="156"/>
        <v>12Z</v>
      </c>
      <c r="AD1064" s="3">
        <f t="shared" si="153"/>
        <v>6.8</v>
      </c>
      <c r="AE1064" s="3" t="str">
        <f t="shared" si="152"/>
        <v>6.80 R</v>
      </c>
      <c r="AF1064" t="str">
        <f>SUBSTITUTE(SUBSTITUTE(P1064,"±",""),"%"," %")</f>
        <v>5 %</v>
      </c>
      <c r="AG1064" t="str">
        <f t="shared" si="170"/>
        <v>2.3 V</v>
      </c>
      <c r="AI1064" t="str">
        <f>SUBSTITUTE(LEFT(Q1064,FIND("W,",Q1064)),"W"," W @ 70 C")</f>
        <v>0.75 W @ 70 C</v>
      </c>
      <c r="AJ1064" t="str">
        <f>SUBSTITUTE((SUBSTITUTE(T1064,"ppm/°C","")),"/ "," to ")</f>
        <v>-100 to +600</v>
      </c>
      <c r="AK1064" t="str">
        <f>LEFT(V1064,FIND(" ",V1064)-1)</f>
        <v>2010</v>
      </c>
      <c r="AL1064" t="str">
        <f>SUBSTITUTE(SUBSTITUTE(U1064,"°C ~ "," to +"),"°C"," C")</f>
        <v>-55 to +155 C</v>
      </c>
      <c r="AM1064" s="2" t="str">
        <f t="shared" si="154"/>
        <v>6R8</v>
      </c>
      <c r="AN1064" t="str">
        <f>IF(AC1064="1GN","Grade 1","Grade 0")</f>
        <v>Grade 0</v>
      </c>
      <c r="AO1064" s="2" t="str">
        <f t="shared" si="155"/>
        <v>6R80</v>
      </c>
      <c r="AQ1064" t="s">
        <v>5289</v>
      </c>
      <c r="AR1064" t="str">
        <f t="shared" si="171"/>
        <v>ERJ12ZYJ6R8U</v>
      </c>
      <c r="AT1064" t="str">
        <f t="shared" si="157"/>
        <v>technology 6.80R;</v>
      </c>
      <c r="AU1064" t="str">
        <f t="shared" si="158"/>
        <v>attribute value '6.80 R';</v>
      </c>
      <c r="AV1064" t="str">
        <f t="shared" si="159"/>
        <v>attribute tolerance '5 %';</v>
      </c>
      <c r="AW1064" t="str">
        <f t="shared" si="160"/>
        <v>attribute rcwv '2.3 V';</v>
      </c>
      <c r="AX1064" t="str">
        <f t="shared" si="161"/>
        <v>attribute max_v '';</v>
      </c>
      <c r="AY1064" t="str">
        <f t="shared" si="162"/>
        <v>attribute power_v '0.75 W @ 70 C';</v>
      </c>
      <c r="AZ1064" t="str">
        <f t="shared" si="163"/>
        <v>attribute tcr '-100 to +600';</v>
      </c>
      <c r="BA1064" t="str">
        <f t="shared" si="164"/>
        <v>attribute size '2010';</v>
      </c>
      <c r="BB1064" t="str">
        <f t="shared" si="165"/>
        <v>attribute operating_temp '-55 to +155 C';</v>
      </c>
      <c r="BC1064" t="str">
        <f t="shared" si="166"/>
        <v>attribute pkg_code '6R8';</v>
      </c>
      <c r="BD1064" t="str">
        <f t="shared" si="167"/>
        <v>attribute aec-q200 'Grade 0';</v>
      </c>
      <c r="BF1064" t="str">
        <f t="shared" si="168"/>
        <v>attribute mfg 'Panasonic';</v>
      </c>
      <c r="BG1064" t="str">
        <f t="shared" si="169"/>
        <v>attribute mpn 'ERJ12ZYJ6R8U';</v>
      </c>
    </row>
    <row r="1065" spans="1:59" x14ac:dyDescent="0.3">
      <c r="A1065" t="s">
        <v>28</v>
      </c>
      <c r="B1065" t="s">
        <v>3797</v>
      </c>
      <c r="C1065" t="s">
        <v>3864</v>
      </c>
      <c r="D1065" t="s">
        <v>3865</v>
      </c>
      <c r="E1065" t="s">
        <v>32</v>
      </c>
      <c r="F1065" t="s">
        <v>32</v>
      </c>
      <c r="G1065" t="s">
        <v>3866</v>
      </c>
      <c r="H1065" s="1">
        <v>9975</v>
      </c>
      <c r="I1065">
        <v>0.55000000000000004</v>
      </c>
      <c r="J1065">
        <v>0</v>
      </c>
      <c r="K1065">
        <v>1</v>
      </c>
      <c r="L1065" t="s">
        <v>34</v>
      </c>
      <c r="M1065" t="s">
        <v>3801</v>
      </c>
      <c r="N1065" t="s">
        <v>36</v>
      </c>
      <c r="O1065" t="s">
        <v>133</v>
      </c>
      <c r="P1065" t="s">
        <v>38</v>
      </c>
      <c r="Q1065" t="s">
        <v>3791</v>
      </c>
      <c r="R1065" t="s">
        <v>40</v>
      </c>
      <c r="S1065" t="s">
        <v>634</v>
      </c>
      <c r="T1065" t="s">
        <v>42</v>
      </c>
      <c r="U1065" t="s">
        <v>1188</v>
      </c>
      <c r="V1065" t="s">
        <v>3802</v>
      </c>
      <c r="W1065">
        <v>2010</v>
      </c>
      <c r="X1065" t="s">
        <v>636</v>
      </c>
      <c r="Y1065" t="s">
        <v>3803</v>
      </c>
      <c r="Z1065" t="s">
        <v>2407</v>
      </c>
      <c r="AA1065">
        <v>2</v>
      </c>
      <c r="AB1065" t="s">
        <v>41</v>
      </c>
      <c r="AC1065" t="str">
        <f t="shared" si="156"/>
        <v>12Z</v>
      </c>
      <c r="AD1065" s="3">
        <f t="shared" si="153"/>
        <v>7.5</v>
      </c>
      <c r="AE1065" s="3" t="str">
        <f t="shared" si="152"/>
        <v>7.50 R</v>
      </c>
      <c r="AF1065" t="str">
        <f>SUBSTITUTE(SUBSTITUTE(P1065,"±",""),"%"," %")</f>
        <v>5 %</v>
      </c>
      <c r="AG1065" t="str">
        <f t="shared" si="170"/>
        <v>2.4 V</v>
      </c>
      <c r="AI1065" t="str">
        <f>SUBSTITUTE(LEFT(Q1065,FIND("W,",Q1065)),"W"," W @ 70 C")</f>
        <v>0.75 W @ 70 C</v>
      </c>
      <c r="AJ1065" t="str">
        <f>SUBSTITUTE((SUBSTITUTE(T1065,"ppm/°C","")),"/ "," to ")</f>
        <v>-100 to +600</v>
      </c>
      <c r="AK1065" t="str">
        <f>LEFT(V1065,FIND(" ",V1065)-1)</f>
        <v>2010</v>
      </c>
      <c r="AL1065" t="str">
        <f>SUBSTITUTE(SUBSTITUTE(U1065,"°C ~ "," to +"),"°C"," C")</f>
        <v>-55 to +155 C</v>
      </c>
      <c r="AM1065" s="2" t="str">
        <f t="shared" si="154"/>
        <v>7R5</v>
      </c>
      <c r="AN1065" t="str">
        <f>IF(AC1065="1GN","Grade 1","Grade 0")</f>
        <v>Grade 0</v>
      </c>
      <c r="AO1065" s="2" t="str">
        <f t="shared" si="155"/>
        <v>7R50</v>
      </c>
      <c r="AQ1065" t="s">
        <v>5289</v>
      </c>
      <c r="AR1065" t="str">
        <f t="shared" si="171"/>
        <v>ERJ12ZYJ7R5U</v>
      </c>
      <c r="AT1065" t="str">
        <f t="shared" si="157"/>
        <v>technology 7.50R;</v>
      </c>
      <c r="AU1065" t="str">
        <f t="shared" si="158"/>
        <v>attribute value '7.50 R';</v>
      </c>
      <c r="AV1065" t="str">
        <f t="shared" si="159"/>
        <v>attribute tolerance '5 %';</v>
      </c>
      <c r="AW1065" t="str">
        <f t="shared" si="160"/>
        <v>attribute rcwv '2.4 V';</v>
      </c>
      <c r="AX1065" t="str">
        <f t="shared" si="161"/>
        <v>attribute max_v '';</v>
      </c>
      <c r="AY1065" t="str">
        <f t="shared" si="162"/>
        <v>attribute power_v '0.75 W @ 70 C';</v>
      </c>
      <c r="AZ1065" t="str">
        <f t="shared" si="163"/>
        <v>attribute tcr '-100 to +600';</v>
      </c>
      <c r="BA1065" t="str">
        <f t="shared" si="164"/>
        <v>attribute size '2010';</v>
      </c>
      <c r="BB1065" t="str">
        <f t="shared" si="165"/>
        <v>attribute operating_temp '-55 to +155 C';</v>
      </c>
      <c r="BC1065" t="str">
        <f t="shared" si="166"/>
        <v>attribute pkg_code '7R5';</v>
      </c>
      <c r="BD1065" t="str">
        <f t="shared" si="167"/>
        <v>attribute aec-q200 'Grade 0';</v>
      </c>
      <c r="BF1065" t="str">
        <f t="shared" si="168"/>
        <v>attribute mfg 'Panasonic';</v>
      </c>
      <c r="BG1065" t="str">
        <f t="shared" si="169"/>
        <v>attribute mpn 'ERJ12ZYJ7R5U';</v>
      </c>
    </row>
    <row r="1066" spans="1:59" x14ac:dyDescent="0.3">
      <c r="A1066" t="s">
        <v>28</v>
      </c>
      <c r="B1066" t="s">
        <v>3797</v>
      </c>
      <c r="C1066" t="s">
        <v>3867</v>
      </c>
      <c r="D1066" t="s">
        <v>3868</v>
      </c>
      <c r="E1066" t="s">
        <v>32</v>
      </c>
      <c r="F1066" t="s">
        <v>32</v>
      </c>
      <c r="G1066" t="s">
        <v>3869</v>
      </c>
      <c r="H1066" s="1">
        <v>2443</v>
      </c>
      <c r="I1066">
        <v>0.55000000000000004</v>
      </c>
      <c r="J1066">
        <v>0</v>
      </c>
      <c r="K1066">
        <v>1</v>
      </c>
      <c r="L1066" t="s">
        <v>34</v>
      </c>
      <c r="M1066" t="s">
        <v>3801</v>
      </c>
      <c r="N1066" t="s">
        <v>36</v>
      </c>
      <c r="O1066" t="s">
        <v>137</v>
      </c>
      <c r="P1066" t="s">
        <v>38</v>
      </c>
      <c r="Q1066" t="s">
        <v>3791</v>
      </c>
      <c r="R1066" t="s">
        <v>40</v>
      </c>
      <c r="S1066" t="s">
        <v>634</v>
      </c>
      <c r="T1066" t="s">
        <v>42</v>
      </c>
      <c r="U1066" t="s">
        <v>1188</v>
      </c>
      <c r="V1066" t="s">
        <v>3802</v>
      </c>
      <c r="W1066">
        <v>2010</v>
      </c>
      <c r="X1066" t="s">
        <v>636</v>
      </c>
      <c r="Y1066" t="s">
        <v>3803</v>
      </c>
      <c r="Z1066" t="s">
        <v>2407</v>
      </c>
      <c r="AA1066">
        <v>2</v>
      </c>
      <c r="AB1066" t="s">
        <v>41</v>
      </c>
      <c r="AC1066" t="str">
        <f t="shared" si="156"/>
        <v>12Z</v>
      </c>
      <c r="AD1066" s="3">
        <f t="shared" si="153"/>
        <v>8.1999999999999993</v>
      </c>
      <c r="AE1066" s="3" t="str">
        <f t="shared" si="152"/>
        <v>8.20 R</v>
      </c>
      <c r="AF1066" t="str">
        <f>SUBSTITUTE(SUBSTITUTE(P1066,"±",""),"%"," %")</f>
        <v>5 %</v>
      </c>
      <c r="AG1066" t="str">
        <f t="shared" si="170"/>
        <v>2.5 V</v>
      </c>
      <c r="AI1066" t="str">
        <f>SUBSTITUTE(LEFT(Q1066,FIND("W,",Q1066)),"W"," W @ 70 C")</f>
        <v>0.75 W @ 70 C</v>
      </c>
      <c r="AJ1066" t="str">
        <f>SUBSTITUTE((SUBSTITUTE(T1066,"ppm/°C","")),"/ "," to ")</f>
        <v>-100 to +600</v>
      </c>
      <c r="AK1066" t="str">
        <f>LEFT(V1066,FIND(" ",V1066)-1)</f>
        <v>2010</v>
      </c>
      <c r="AL1066" t="str">
        <f>SUBSTITUTE(SUBSTITUTE(U1066,"°C ~ "," to +"),"°C"," C")</f>
        <v>-55 to +155 C</v>
      </c>
      <c r="AM1066" s="2" t="str">
        <f t="shared" si="154"/>
        <v>8R2</v>
      </c>
      <c r="AN1066" t="str">
        <f>IF(AC1066="1GN","Grade 1","Grade 0")</f>
        <v>Grade 0</v>
      </c>
      <c r="AO1066" s="2" t="str">
        <f t="shared" si="155"/>
        <v>8R20</v>
      </c>
      <c r="AQ1066" t="s">
        <v>5289</v>
      </c>
      <c r="AR1066" t="str">
        <f t="shared" si="171"/>
        <v>ERJ12ZYJ8R2U</v>
      </c>
      <c r="AT1066" t="str">
        <f t="shared" si="157"/>
        <v>technology 8.20R;</v>
      </c>
      <c r="AU1066" t="str">
        <f t="shared" si="158"/>
        <v>attribute value '8.20 R';</v>
      </c>
      <c r="AV1066" t="str">
        <f t="shared" si="159"/>
        <v>attribute tolerance '5 %';</v>
      </c>
      <c r="AW1066" t="str">
        <f t="shared" si="160"/>
        <v>attribute rcwv '2.5 V';</v>
      </c>
      <c r="AX1066" t="str">
        <f t="shared" si="161"/>
        <v>attribute max_v '';</v>
      </c>
      <c r="AY1066" t="str">
        <f t="shared" si="162"/>
        <v>attribute power_v '0.75 W @ 70 C';</v>
      </c>
      <c r="AZ1066" t="str">
        <f t="shared" si="163"/>
        <v>attribute tcr '-100 to +600';</v>
      </c>
      <c r="BA1066" t="str">
        <f t="shared" si="164"/>
        <v>attribute size '2010';</v>
      </c>
      <c r="BB1066" t="str">
        <f t="shared" si="165"/>
        <v>attribute operating_temp '-55 to +155 C';</v>
      </c>
      <c r="BC1066" t="str">
        <f t="shared" si="166"/>
        <v>attribute pkg_code '8R2';</v>
      </c>
      <c r="BD1066" t="str">
        <f t="shared" si="167"/>
        <v>attribute aec-q200 'Grade 0';</v>
      </c>
      <c r="BF1066" t="str">
        <f t="shared" si="168"/>
        <v>attribute mfg 'Panasonic';</v>
      </c>
      <c r="BG1066" t="str">
        <f t="shared" si="169"/>
        <v>attribute mpn 'ERJ12ZYJ8R2U';</v>
      </c>
    </row>
    <row r="1067" spans="1:59" x14ac:dyDescent="0.3">
      <c r="A1067" t="s">
        <v>28</v>
      </c>
      <c r="B1067" t="s">
        <v>3797</v>
      </c>
      <c r="C1067" t="s">
        <v>3870</v>
      </c>
      <c r="D1067" t="s">
        <v>3871</v>
      </c>
      <c r="E1067" t="s">
        <v>32</v>
      </c>
      <c r="F1067" t="s">
        <v>32</v>
      </c>
      <c r="G1067" t="s">
        <v>3872</v>
      </c>
      <c r="H1067" s="1">
        <v>8985</v>
      </c>
      <c r="I1067">
        <v>0.55000000000000004</v>
      </c>
      <c r="J1067">
        <v>0</v>
      </c>
      <c r="K1067">
        <v>1</v>
      </c>
      <c r="L1067" t="s">
        <v>34</v>
      </c>
      <c r="M1067" t="s">
        <v>3801</v>
      </c>
      <c r="N1067" t="s">
        <v>36</v>
      </c>
      <c r="O1067" t="s">
        <v>141</v>
      </c>
      <c r="P1067" t="s">
        <v>38</v>
      </c>
      <c r="Q1067" t="s">
        <v>3791</v>
      </c>
      <c r="R1067" t="s">
        <v>40</v>
      </c>
      <c r="S1067" t="s">
        <v>634</v>
      </c>
      <c r="T1067" t="s">
        <v>42</v>
      </c>
      <c r="U1067" t="s">
        <v>1188</v>
      </c>
      <c r="V1067" t="s">
        <v>3802</v>
      </c>
      <c r="W1067">
        <v>2010</v>
      </c>
      <c r="X1067" t="s">
        <v>636</v>
      </c>
      <c r="Y1067" t="s">
        <v>3803</v>
      </c>
      <c r="Z1067" t="s">
        <v>2407</v>
      </c>
      <c r="AA1067">
        <v>2</v>
      </c>
      <c r="AB1067" t="s">
        <v>41</v>
      </c>
      <c r="AC1067" t="str">
        <f t="shared" si="156"/>
        <v>12Z</v>
      </c>
      <c r="AD1067" s="3">
        <f t="shared" si="153"/>
        <v>9.1</v>
      </c>
      <c r="AE1067" s="3" t="str">
        <f t="shared" si="152"/>
        <v>9.10 R</v>
      </c>
      <c r="AF1067" t="str">
        <f>SUBSTITUTE(SUBSTITUTE(P1067,"±",""),"%"," %")</f>
        <v>5 %</v>
      </c>
      <c r="AG1067" t="str">
        <f t="shared" si="170"/>
        <v>2.6 V</v>
      </c>
      <c r="AI1067" t="str">
        <f>SUBSTITUTE(LEFT(Q1067,FIND("W,",Q1067)),"W"," W @ 70 C")</f>
        <v>0.75 W @ 70 C</v>
      </c>
      <c r="AJ1067" t="str">
        <f>SUBSTITUTE((SUBSTITUTE(T1067,"ppm/°C","")),"/ "," to ")</f>
        <v>-100 to +600</v>
      </c>
      <c r="AK1067" t="str">
        <f>LEFT(V1067,FIND(" ",V1067)-1)</f>
        <v>2010</v>
      </c>
      <c r="AL1067" t="str">
        <f>SUBSTITUTE(SUBSTITUTE(U1067,"°C ~ "," to +"),"°C"," C")</f>
        <v>-55 to +155 C</v>
      </c>
      <c r="AM1067" s="2" t="str">
        <f t="shared" si="154"/>
        <v>9R1</v>
      </c>
      <c r="AN1067" t="str">
        <f>IF(AC1067="1GN","Grade 1","Grade 0")</f>
        <v>Grade 0</v>
      </c>
      <c r="AO1067" s="2" t="str">
        <f t="shared" si="155"/>
        <v>9R10</v>
      </c>
      <c r="AQ1067" t="s">
        <v>5289</v>
      </c>
      <c r="AR1067" t="str">
        <f t="shared" si="171"/>
        <v>ERJ12ZYJ9R1U</v>
      </c>
      <c r="AT1067" t="str">
        <f t="shared" si="157"/>
        <v>technology 9.10R;</v>
      </c>
      <c r="AU1067" t="str">
        <f t="shared" si="158"/>
        <v>attribute value '9.10 R';</v>
      </c>
      <c r="AV1067" t="str">
        <f t="shared" si="159"/>
        <v>attribute tolerance '5 %';</v>
      </c>
      <c r="AW1067" t="str">
        <f t="shared" si="160"/>
        <v>attribute rcwv '2.6 V';</v>
      </c>
      <c r="AX1067" t="str">
        <f t="shared" si="161"/>
        <v>attribute max_v '';</v>
      </c>
      <c r="AY1067" t="str">
        <f t="shared" si="162"/>
        <v>attribute power_v '0.75 W @ 70 C';</v>
      </c>
      <c r="AZ1067" t="str">
        <f t="shared" si="163"/>
        <v>attribute tcr '-100 to +600';</v>
      </c>
      <c r="BA1067" t="str">
        <f t="shared" si="164"/>
        <v>attribute size '2010';</v>
      </c>
      <c r="BB1067" t="str">
        <f t="shared" si="165"/>
        <v>attribute operating_temp '-55 to +155 C';</v>
      </c>
      <c r="BC1067" t="str">
        <f t="shared" si="166"/>
        <v>attribute pkg_code '9R1';</v>
      </c>
      <c r="BD1067" t="str">
        <f t="shared" si="167"/>
        <v>attribute aec-q200 'Grade 0';</v>
      </c>
      <c r="BF1067" t="str">
        <f t="shared" si="168"/>
        <v>attribute mfg 'Panasonic';</v>
      </c>
      <c r="BG1067" t="str">
        <f t="shared" si="169"/>
        <v>attribute mpn 'ERJ12ZYJ9R1U';</v>
      </c>
    </row>
    <row r="1068" spans="1:59" x14ac:dyDescent="0.3">
      <c r="A1068" t="s">
        <v>28</v>
      </c>
      <c r="B1068" t="s">
        <v>3797</v>
      </c>
      <c r="C1068" t="s">
        <v>3873</v>
      </c>
      <c r="D1068" t="s">
        <v>3874</v>
      </c>
      <c r="E1068" t="s">
        <v>32</v>
      </c>
      <c r="F1068" t="s">
        <v>32</v>
      </c>
      <c r="G1068" t="s">
        <v>3875</v>
      </c>
      <c r="H1068" s="1">
        <v>34427</v>
      </c>
      <c r="I1068">
        <v>0.55000000000000004</v>
      </c>
      <c r="J1068">
        <v>0</v>
      </c>
      <c r="K1068">
        <v>1</v>
      </c>
      <c r="L1068" t="s">
        <v>34</v>
      </c>
      <c r="M1068" t="s">
        <v>3801</v>
      </c>
      <c r="N1068" t="s">
        <v>36</v>
      </c>
      <c r="O1068" t="s">
        <v>145</v>
      </c>
      <c r="P1068" t="s">
        <v>38</v>
      </c>
      <c r="Q1068" t="s">
        <v>3791</v>
      </c>
      <c r="R1068" t="s">
        <v>40</v>
      </c>
      <c r="S1068" t="s">
        <v>634</v>
      </c>
      <c r="T1068" t="s">
        <v>243</v>
      </c>
      <c r="U1068" t="s">
        <v>1188</v>
      </c>
      <c r="V1068" t="s">
        <v>3802</v>
      </c>
      <c r="W1068">
        <v>2010</v>
      </c>
      <c r="X1068" t="s">
        <v>636</v>
      </c>
      <c r="Y1068" t="s">
        <v>3803</v>
      </c>
      <c r="Z1068" t="s">
        <v>2407</v>
      </c>
      <c r="AA1068">
        <v>2</v>
      </c>
      <c r="AB1068" t="s">
        <v>41</v>
      </c>
      <c r="AC1068" t="str">
        <f t="shared" si="156"/>
        <v>12Z</v>
      </c>
      <c r="AD1068" s="3">
        <f t="shared" si="153"/>
        <v>10</v>
      </c>
      <c r="AE1068" s="3" t="str">
        <f t="shared" si="152"/>
        <v>10.0 R</v>
      </c>
      <c r="AF1068" t="str">
        <f>SUBSTITUTE(SUBSTITUTE(P1068,"±",""),"%"," %")</f>
        <v>5 %</v>
      </c>
      <c r="AG1068" t="str">
        <f t="shared" si="170"/>
        <v>2.7 V</v>
      </c>
      <c r="AI1068" t="str">
        <f>SUBSTITUTE(LEFT(Q1068,FIND("W,",Q1068)),"W"," W @ 70 C")</f>
        <v>0.75 W @ 70 C</v>
      </c>
      <c r="AJ1068" t="str">
        <f>SUBSTITUTE((SUBSTITUTE(T1068,"ppm/°C","")),"/ "," to ")</f>
        <v>±200</v>
      </c>
      <c r="AK1068" t="str">
        <f>LEFT(V1068,FIND(" ",V1068)-1)</f>
        <v>2010</v>
      </c>
      <c r="AL1068" t="str">
        <f>SUBSTITUTE(SUBSTITUTE(U1068,"°C ~ "," to +"),"°C"," C")</f>
        <v>-55 to +155 C</v>
      </c>
      <c r="AM1068" s="2" t="str">
        <f t="shared" si="154"/>
        <v>100</v>
      </c>
      <c r="AN1068" t="str">
        <f>IF(AC1068="1GN","Grade 1","Grade 0")</f>
        <v>Grade 0</v>
      </c>
      <c r="AO1068" s="2" t="str">
        <f t="shared" si="155"/>
        <v>10R0</v>
      </c>
      <c r="AQ1068" t="s">
        <v>5289</v>
      </c>
      <c r="AR1068" t="str">
        <f t="shared" si="171"/>
        <v>ERJ12ZYJ100U</v>
      </c>
      <c r="AT1068" t="str">
        <f t="shared" si="157"/>
        <v>technology 10.0R;</v>
      </c>
      <c r="AU1068" t="str">
        <f t="shared" si="158"/>
        <v>attribute value '10.0 R';</v>
      </c>
      <c r="AV1068" t="str">
        <f t="shared" si="159"/>
        <v>attribute tolerance '5 %';</v>
      </c>
      <c r="AW1068" t="str">
        <f t="shared" si="160"/>
        <v>attribute rcwv '2.7 V';</v>
      </c>
      <c r="AX1068" t="str">
        <f t="shared" si="161"/>
        <v>attribute max_v '';</v>
      </c>
      <c r="AY1068" t="str">
        <f t="shared" si="162"/>
        <v>attribute power_v '0.75 W @ 70 C';</v>
      </c>
      <c r="AZ1068" t="str">
        <f t="shared" si="163"/>
        <v>attribute tcr '±200';</v>
      </c>
      <c r="BA1068" t="str">
        <f t="shared" si="164"/>
        <v>attribute size '2010';</v>
      </c>
      <c r="BB1068" t="str">
        <f t="shared" si="165"/>
        <v>attribute operating_temp '-55 to +155 C';</v>
      </c>
      <c r="BC1068" t="str">
        <f t="shared" si="166"/>
        <v>attribute pkg_code '100';</v>
      </c>
      <c r="BD1068" t="str">
        <f t="shared" si="167"/>
        <v>attribute aec-q200 'Grade 0';</v>
      </c>
      <c r="BF1068" t="str">
        <f t="shared" si="168"/>
        <v>attribute mfg 'Panasonic';</v>
      </c>
      <c r="BG1068" t="str">
        <f t="shared" si="169"/>
        <v>attribute mpn 'ERJ12ZYJ100U';</v>
      </c>
    </row>
    <row r="1069" spans="1:59" x14ac:dyDescent="0.3">
      <c r="A1069" t="s">
        <v>28</v>
      </c>
      <c r="B1069" t="s">
        <v>3797</v>
      </c>
      <c r="C1069" t="s">
        <v>3876</v>
      </c>
      <c r="D1069" t="s">
        <v>3877</v>
      </c>
      <c r="E1069" t="s">
        <v>32</v>
      </c>
      <c r="F1069" t="s">
        <v>32</v>
      </c>
      <c r="G1069" t="s">
        <v>3878</v>
      </c>
      <c r="H1069">
        <v>49</v>
      </c>
      <c r="I1069">
        <v>0.55000000000000004</v>
      </c>
      <c r="J1069">
        <v>0</v>
      </c>
      <c r="K1069">
        <v>1</v>
      </c>
      <c r="L1069" t="s">
        <v>34</v>
      </c>
      <c r="M1069" t="s">
        <v>3801</v>
      </c>
      <c r="N1069" t="s">
        <v>36</v>
      </c>
      <c r="O1069" t="s">
        <v>150</v>
      </c>
      <c r="P1069" t="s">
        <v>38</v>
      </c>
      <c r="Q1069" t="s">
        <v>3791</v>
      </c>
      <c r="R1069" t="s">
        <v>40</v>
      </c>
      <c r="S1069" t="s">
        <v>634</v>
      </c>
      <c r="T1069" t="s">
        <v>243</v>
      </c>
      <c r="U1069" t="s">
        <v>1188</v>
      </c>
      <c r="V1069" t="s">
        <v>3802</v>
      </c>
      <c r="W1069">
        <v>2010</v>
      </c>
      <c r="X1069" t="s">
        <v>636</v>
      </c>
      <c r="Y1069" t="s">
        <v>3803</v>
      </c>
      <c r="Z1069" t="s">
        <v>2407</v>
      </c>
      <c r="AA1069">
        <v>2</v>
      </c>
      <c r="AB1069" t="s">
        <v>41</v>
      </c>
      <c r="AC1069" t="str">
        <f t="shared" si="156"/>
        <v>12Z</v>
      </c>
      <c r="AD1069" s="3">
        <f t="shared" si="153"/>
        <v>11</v>
      </c>
      <c r="AE1069" s="3" t="str">
        <f t="shared" si="152"/>
        <v>11.0 R</v>
      </c>
      <c r="AF1069" t="str">
        <f>SUBSTITUTE(SUBSTITUTE(P1069,"±",""),"%"," %")</f>
        <v>5 %</v>
      </c>
      <c r="AG1069" t="str">
        <f t="shared" si="170"/>
        <v>2.9 V</v>
      </c>
      <c r="AI1069" t="str">
        <f>SUBSTITUTE(LEFT(Q1069,FIND("W,",Q1069)),"W"," W @ 70 C")</f>
        <v>0.75 W @ 70 C</v>
      </c>
      <c r="AJ1069" t="str">
        <f>SUBSTITUTE((SUBSTITUTE(T1069,"ppm/°C","")),"/ "," to ")</f>
        <v>±200</v>
      </c>
      <c r="AK1069" t="str">
        <f>LEFT(V1069,FIND(" ",V1069)-1)</f>
        <v>2010</v>
      </c>
      <c r="AL1069" t="str">
        <f>SUBSTITUTE(SUBSTITUTE(U1069,"°C ~ "," to +"),"°C"," C")</f>
        <v>-55 to +155 C</v>
      </c>
      <c r="AM1069" s="2" t="str">
        <f t="shared" si="154"/>
        <v>110</v>
      </c>
      <c r="AN1069" t="str">
        <f>IF(AC1069="1GN","Grade 1","Grade 0")</f>
        <v>Grade 0</v>
      </c>
      <c r="AO1069" s="2" t="str">
        <f t="shared" si="155"/>
        <v>11R0</v>
      </c>
      <c r="AQ1069" t="s">
        <v>5289</v>
      </c>
      <c r="AR1069" t="str">
        <f t="shared" si="171"/>
        <v>ERJ12ZYJ110U</v>
      </c>
      <c r="AT1069" t="str">
        <f t="shared" si="157"/>
        <v>technology 11.0R;</v>
      </c>
      <c r="AU1069" t="str">
        <f t="shared" si="158"/>
        <v>attribute value '11.0 R';</v>
      </c>
      <c r="AV1069" t="str">
        <f t="shared" si="159"/>
        <v>attribute tolerance '5 %';</v>
      </c>
      <c r="AW1069" t="str">
        <f t="shared" si="160"/>
        <v>attribute rcwv '2.9 V';</v>
      </c>
      <c r="AX1069" t="str">
        <f t="shared" si="161"/>
        <v>attribute max_v '';</v>
      </c>
      <c r="AY1069" t="str">
        <f t="shared" si="162"/>
        <v>attribute power_v '0.75 W @ 70 C';</v>
      </c>
      <c r="AZ1069" t="str">
        <f t="shared" si="163"/>
        <v>attribute tcr '±200';</v>
      </c>
      <c r="BA1069" t="str">
        <f t="shared" si="164"/>
        <v>attribute size '2010';</v>
      </c>
      <c r="BB1069" t="str">
        <f t="shared" si="165"/>
        <v>attribute operating_temp '-55 to +155 C';</v>
      </c>
      <c r="BC1069" t="str">
        <f t="shared" si="166"/>
        <v>attribute pkg_code '110';</v>
      </c>
      <c r="BD1069" t="str">
        <f t="shared" si="167"/>
        <v>attribute aec-q200 'Grade 0';</v>
      </c>
      <c r="BF1069" t="str">
        <f t="shared" si="168"/>
        <v>attribute mfg 'Panasonic';</v>
      </c>
      <c r="BG1069" t="str">
        <f t="shared" si="169"/>
        <v>attribute mpn 'ERJ12ZYJ110U';</v>
      </c>
    </row>
    <row r="1070" spans="1:59" x14ac:dyDescent="0.3">
      <c r="A1070" t="s">
        <v>28</v>
      </c>
      <c r="B1070" t="s">
        <v>3797</v>
      </c>
      <c r="C1070" t="s">
        <v>3879</v>
      </c>
      <c r="D1070" t="s">
        <v>3880</v>
      </c>
      <c r="E1070" t="s">
        <v>32</v>
      </c>
      <c r="F1070" t="s">
        <v>32</v>
      </c>
      <c r="G1070" t="s">
        <v>3881</v>
      </c>
      <c r="H1070" s="1">
        <v>1512</v>
      </c>
      <c r="I1070">
        <v>0.55000000000000004</v>
      </c>
      <c r="J1070">
        <v>0</v>
      </c>
      <c r="K1070">
        <v>1</v>
      </c>
      <c r="L1070" t="s">
        <v>34</v>
      </c>
      <c r="M1070" t="s">
        <v>3801</v>
      </c>
      <c r="N1070" t="s">
        <v>36</v>
      </c>
      <c r="O1070" t="s">
        <v>154</v>
      </c>
      <c r="P1070" t="s">
        <v>38</v>
      </c>
      <c r="Q1070" t="s">
        <v>3791</v>
      </c>
      <c r="R1070" t="s">
        <v>40</v>
      </c>
      <c r="S1070" t="s">
        <v>634</v>
      </c>
      <c r="T1070" t="s">
        <v>243</v>
      </c>
      <c r="U1070" t="s">
        <v>1188</v>
      </c>
      <c r="V1070" t="s">
        <v>3802</v>
      </c>
      <c r="W1070">
        <v>2010</v>
      </c>
      <c r="X1070" t="s">
        <v>636</v>
      </c>
      <c r="Y1070" t="s">
        <v>3803</v>
      </c>
      <c r="Z1070" t="s">
        <v>2407</v>
      </c>
      <c r="AA1070">
        <v>2</v>
      </c>
      <c r="AB1070" t="s">
        <v>41</v>
      </c>
      <c r="AC1070" t="str">
        <f t="shared" si="156"/>
        <v>12Z</v>
      </c>
      <c r="AD1070" s="3">
        <f t="shared" si="153"/>
        <v>12</v>
      </c>
      <c r="AE1070" s="3" t="str">
        <f t="shared" si="152"/>
        <v>12.0 R</v>
      </c>
      <c r="AF1070" t="str">
        <f>SUBSTITUTE(SUBSTITUTE(P1070,"±",""),"%"," %")</f>
        <v>5 %</v>
      </c>
      <c r="AG1070" t="str">
        <f t="shared" si="170"/>
        <v>3 V</v>
      </c>
      <c r="AI1070" t="str">
        <f>SUBSTITUTE(LEFT(Q1070,FIND("W,",Q1070)),"W"," W @ 70 C")</f>
        <v>0.75 W @ 70 C</v>
      </c>
      <c r="AJ1070" t="str">
        <f>SUBSTITUTE((SUBSTITUTE(T1070,"ppm/°C","")),"/ "," to ")</f>
        <v>±200</v>
      </c>
      <c r="AK1070" t="str">
        <f>LEFT(V1070,FIND(" ",V1070)-1)</f>
        <v>2010</v>
      </c>
      <c r="AL1070" t="str">
        <f>SUBSTITUTE(SUBSTITUTE(U1070,"°C ~ "," to +"),"°C"," C")</f>
        <v>-55 to +155 C</v>
      </c>
      <c r="AM1070" s="2" t="str">
        <f t="shared" si="154"/>
        <v>120</v>
      </c>
      <c r="AN1070" t="str">
        <f>IF(AC1070="1GN","Grade 1","Grade 0")</f>
        <v>Grade 0</v>
      </c>
      <c r="AO1070" s="2" t="str">
        <f t="shared" si="155"/>
        <v>12R0</v>
      </c>
      <c r="AQ1070" t="s">
        <v>5289</v>
      </c>
      <c r="AR1070" t="str">
        <f t="shared" si="171"/>
        <v>ERJ12ZYJ120U</v>
      </c>
      <c r="AT1070" t="str">
        <f t="shared" si="157"/>
        <v>technology 12.0R;</v>
      </c>
      <c r="AU1070" t="str">
        <f t="shared" si="158"/>
        <v>attribute value '12.0 R';</v>
      </c>
      <c r="AV1070" t="str">
        <f t="shared" si="159"/>
        <v>attribute tolerance '5 %';</v>
      </c>
      <c r="AW1070" t="str">
        <f t="shared" si="160"/>
        <v>attribute rcwv '3 V';</v>
      </c>
      <c r="AX1070" t="str">
        <f t="shared" si="161"/>
        <v>attribute max_v '';</v>
      </c>
      <c r="AY1070" t="str">
        <f t="shared" si="162"/>
        <v>attribute power_v '0.75 W @ 70 C';</v>
      </c>
      <c r="AZ1070" t="str">
        <f t="shared" si="163"/>
        <v>attribute tcr '±200';</v>
      </c>
      <c r="BA1070" t="str">
        <f t="shared" si="164"/>
        <v>attribute size '2010';</v>
      </c>
      <c r="BB1070" t="str">
        <f t="shared" si="165"/>
        <v>attribute operating_temp '-55 to +155 C';</v>
      </c>
      <c r="BC1070" t="str">
        <f t="shared" si="166"/>
        <v>attribute pkg_code '120';</v>
      </c>
      <c r="BD1070" t="str">
        <f t="shared" si="167"/>
        <v>attribute aec-q200 'Grade 0';</v>
      </c>
      <c r="BF1070" t="str">
        <f t="shared" si="168"/>
        <v>attribute mfg 'Panasonic';</v>
      </c>
      <c r="BG1070" t="str">
        <f t="shared" si="169"/>
        <v>attribute mpn 'ERJ12ZYJ120U';</v>
      </c>
    </row>
    <row r="1071" spans="1:59" x14ac:dyDescent="0.3">
      <c r="A1071" t="s">
        <v>28</v>
      </c>
      <c r="B1071" t="s">
        <v>3797</v>
      </c>
      <c r="C1071" t="s">
        <v>3882</v>
      </c>
      <c r="D1071" t="s">
        <v>3883</v>
      </c>
      <c r="E1071" t="s">
        <v>32</v>
      </c>
      <c r="F1071" t="s">
        <v>32</v>
      </c>
      <c r="G1071" t="s">
        <v>3884</v>
      </c>
      <c r="H1071">
        <v>0</v>
      </c>
      <c r="I1071">
        <v>0.55000000000000004</v>
      </c>
      <c r="J1071">
        <v>0</v>
      </c>
      <c r="K1071">
        <v>1</v>
      </c>
      <c r="L1071" t="s">
        <v>34</v>
      </c>
      <c r="M1071" t="s">
        <v>3801</v>
      </c>
      <c r="N1071" t="s">
        <v>36</v>
      </c>
      <c r="O1071" t="s">
        <v>158</v>
      </c>
      <c r="P1071" t="s">
        <v>38</v>
      </c>
      <c r="Q1071" t="s">
        <v>3791</v>
      </c>
      <c r="R1071" t="s">
        <v>40</v>
      </c>
      <c r="S1071" t="s">
        <v>634</v>
      </c>
      <c r="T1071" t="s">
        <v>243</v>
      </c>
      <c r="U1071" t="s">
        <v>1188</v>
      </c>
      <c r="V1071" t="s">
        <v>3802</v>
      </c>
      <c r="W1071">
        <v>2010</v>
      </c>
      <c r="X1071" t="s">
        <v>636</v>
      </c>
      <c r="Y1071" t="s">
        <v>3803</v>
      </c>
      <c r="Z1071" t="s">
        <v>2407</v>
      </c>
      <c r="AA1071">
        <v>2</v>
      </c>
      <c r="AB1071" t="s">
        <v>41</v>
      </c>
      <c r="AC1071" t="str">
        <f t="shared" si="156"/>
        <v>12Z</v>
      </c>
      <c r="AD1071" s="3">
        <f t="shared" si="153"/>
        <v>13</v>
      </c>
      <c r="AE1071" s="3" t="str">
        <f t="shared" si="152"/>
        <v>13.0 R</v>
      </c>
      <c r="AF1071" t="str">
        <f>SUBSTITUTE(SUBSTITUTE(P1071,"±",""),"%"," %")</f>
        <v>5 %</v>
      </c>
      <c r="AG1071" t="str">
        <f t="shared" si="170"/>
        <v>3.1 V</v>
      </c>
      <c r="AI1071" t="str">
        <f>SUBSTITUTE(LEFT(Q1071,FIND("W,",Q1071)),"W"," W @ 70 C")</f>
        <v>0.75 W @ 70 C</v>
      </c>
      <c r="AJ1071" t="str">
        <f>SUBSTITUTE((SUBSTITUTE(T1071,"ppm/°C","")),"/ "," to ")</f>
        <v>±200</v>
      </c>
      <c r="AK1071" t="str">
        <f>LEFT(V1071,FIND(" ",V1071)-1)</f>
        <v>2010</v>
      </c>
      <c r="AL1071" t="str">
        <f>SUBSTITUTE(SUBSTITUTE(U1071,"°C ~ "," to +"),"°C"," C")</f>
        <v>-55 to +155 C</v>
      </c>
      <c r="AM1071" s="2" t="str">
        <f t="shared" si="154"/>
        <v>130</v>
      </c>
      <c r="AN1071" t="str">
        <f>IF(AC1071="1GN","Grade 1","Grade 0")</f>
        <v>Grade 0</v>
      </c>
      <c r="AO1071" s="2" t="str">
        <f t="shared" si="155"/>
        <v>13R0</v>
      </c>
      <c r="AQ1071" t="s">
        <v>5289</v>
      </c>
      <c r="AR1071" t="str">
        <f t="shared" si="171"/>
        <v>ERJ12ZYJ130U</v>
      </c>
      <c r="AT1071" t="str">
        <f t="shared" si="157"/>
        <v>technology 13.0R;</v>
      </c>
      <c r="AU1071" t="str">
        <f t="shared" si="158"/>
        <v>attribute value '13.0 R';</v>
      </c>
      <c r="AV1071" t="str">
        <f t="shared" si="159"/>
        <v>attribute tolerance '5 %';</v>
      </c>
      <c r="AW1071" t="str">
        <f t="shared" si="160"/>
        <v>attribute rcwv '3.1 V';</v>
      </c>
      <c r="AX1071" t="str">
        <f t="shared" si="161"/>
        <v>attribute max_v '';</v>
      </c>
      <c r="AY1071" t="str">
        <f t="shared" si="162"/>
        <v>attribute power_v '0.75 W @ 70 C';</v>
      </c>
      <c r="AZ1071" t="str">
        <f t="shared" si="163"/>
        <v>attribute tcr '±200';</v>
      </c>
      <c r="BA1071" t="str">
        <f t="shared" si="164"/>
        <v>attribute size '2010';</v>
      </c>
      <c r="BB1071" t="str">
        <f t="shared" si="165"/>
        <v>attribute operating_temp '-55 to +155 C';</v>
      </c>
      <c r="BC1071" t="str">
        <f t="shared" si="166"/>
        <v>attribute pkg_code '130';</v>
      </c>
      <c r="BD1071" t="str">
        <f t="shared" si="167"/>
        <v>attribute aec-q200 'Grade 0';</v>
      </c>
      <c r="BF1071" t="str">
        <f t="shared" si="168"/>
        <v>attribute mfg 'Panasonic';</v>
      </c>
      <c r="BG1071" t="str">
        <f t="shared" si="169"/>
        <v>attribute mpn 'ERJ12ZYJ130U';</v>
      </c>
    </row>
    <row r="1072" spans="1:59" x14ac:dyDescent="0.3">
      <c r="A1072" t="s">
        <v>28</v>
      </c>
      <c r="B1072" t="s">
        <v>3797</v>
      </c>
      <c r="C1072" t="s">
        <v>3885</v>
      </c>
      <c r="D1072" t="s">
        <v>3886</v>
      </c>
      <c r="E1072" t="s">
        <v>32</v>
      </c>
      <c r="F1072" t="s">
        <v>32</v>
      </c>
      <c r="G1072" t="s">
        <v>3887</v>
      </c>
      <c r="H1072" s="1">
        <v>4988</v>
      </c>
      <c r="I1072">
        <v>0.55000000000000004</v>
      </c>
      <c r="J1072">
        <v>0</v>
      </c>
      <c r="K1072">
        <v>1</v>
      </c>
      <c r="L1072" t="s">
        <v>34</v>
      </c>
      <c r="M1072" t="s">
        <v>3801</v>
      </c>
      <c r="N1072" t="s">
        <v>36</v>
      </c>
      <c r="O1072" t="s">
        <v>162</v>
      </c>
      <c r="P1072" t="s">
        <v>38</v>
      </c>
      <c r="Q1072" t="s">
        <v>3791</v>
      </c>
      <c r="R1072" t="s">
        <v>40</v>
      </c>
      <c r="S1072" t="s">
        <v>634</v>
      </c>
      <c r="T1072" t="s">
        <v>243</v>
      </c>
      <c r="U1072" t="s">
        <v>1188</v>
      </c>
      <c r="V1072" t="s">
        <v>3802</v>
      </c>
      <c r="W1072">
        <v>2010</v>
      </c>
      <c r="X1072" t="s">
        <v>636</v>
      </c>
      <c r="Y1072" t="s">
        <v>3803</v>
      </c>
      <c r="Z1072" t="s">
        <v>2407</v>
      </c>
      <c r="AA1072">
        <v>2</v>
      </c>
      <c r="AB1072" t="s">
        <v>41</v>
      </c>
      <c r="AC1072" t="str">
        <f t="shared" si="156"/>
        <v>12Z</v>
      </c>
      <c r="AD1072" s="3">
        <f t="shared" si="153"/>
        <v>15</v>
      </c>
      <c r="AE1072" s="3" t="str">
        <f t="shared" si="152"/>
        <v>15.0 R</v>
      </c>
      <c r="AF1072" t="str">
        <f>SUBSTITUTE(SUBSTITUTE(P1072,"±",""),"%"," %")</f>
        <v>5 %</v>
      </c>
      <c r="AG1072" t="str">
        <f t="shared" si="170"/>
        <v>3.4 V</v>
      </c>
      <c r="AI1072" t="str">
        <f>SUBSTITUTE(LEFT(Q1072,FIND("W,",Q1072)),"W"," W @ 70 C")</f>
        <v>0.75 W @ 70 C</v>
      </c>
      <c r="AJ1072" t="str">
        <f>SUBSTITUTE((SUBSTITUTE(T1072,"ppm/°C","")),"/ "," to ")</f>
        <v>±200</v>
      </c>
      <c r="AK1072" t="str">
        <f>LEFT(V1072,FIND(" ",V1072)-1)</f>
        <v>2010</v>
      </c>
      <c r="AL1072" t="str">
        <f>SUBSTITUTE(SUBSTITUTE(U1072,"°C ~ "," to +"),"°C"," C")</f>
        <v>-55 to +155 C</v>
      </c>
      <c r="AM1072" s="2" t="str">
        <f t="shared" si="154"/>
        <v>150</v>
      </c>
      <c r="AN1072" t="str">
        <f>IF(AC1072="1GN","Grade 1","Grade 0")</f>
        <v>Grade 0</v>
      </c>
      <c r="AO1072" s="2" t="str">
        <f t="shared" si="155"/>
        <v>15R0</v>
      </c>
      <c r="AQ1072" t="s">
        <v>5289</v>
      </c>
      <c r="AR1072" t="str">
        <f t="shared" si="171"/>
        <v>ERJ12ZYJ150U</v>
      </c>
      <c r="AT1072" t="str">
        <f t="shared" si="157"/>
        <v>technology 15.0R;</v>
      </c>
      <c r="AU1072" t="str">
        <f t="shared" si="158"/>
        <v>attribute value '15.0 R';</v>
      </c>
      <c r="AV1072" t="str">
        <f t="shared" si="159"/>
        <v>attribute tolerance '5 %';</v>
      </c>
      <c r="AW1072" t="str">
        <f t="shared" si="160"/>
        <v>attribute rcwv '3.4 V';</v>
      </c>
      <c r="AX1072" t="str">
        <f t="shared" si="161"/>
        <v>attribute max_v '';</v>
      </c>
      <c r="AY1072" t="str">
        <f t="shared" si="162"/>
        <v>attribute power_v '0.75 W @ 70 C';</v>
      </c>
      <c r="AZ1072" t="str">
        <f t="shared" si="163"/>
        <v>attribute tcr '±200';</v>
      </c>
      <c r="BA1072" t="str">
        <f t="shared" si="164"/>
        <v>attribute size '2010';</v>
      </c>
      <c r="BB1072" t="str">
        <f t="shared" si="165"/>
        <v>attribute operating_temp '-55 to +155 C';</v>
      </c>
      <c r="BC1072" t="str">
        <f t="shared" si="166"/>
        <v>attribute pkg_code '150';</v>
      </c>
      <c r="BD1072" t="str">
        <f t="shared" si="167"/>
        <v>attribute aec-q200 'Grade 0';</v>
      </c>
      <c r="BF1072" t="str">
        <f t="shared" si="168"/>
        <v>attribute mfg 'Panasonic';</v>
      </c>
      <c r="BG1072" t="str">
        <f t="shared" si="169"/>
        <v>attribute mpn 'ERJ12ZYJ150U';</v>
      </c>
    </row>
    <row r="1073" spans="1:59" x14ac:dyDescent="0.3">
      <c r="A1073" t="s">
        <v>28</v>
      </c>
      <c r="B1073" t="s">
        <v>3797</v>
      </c>
      <c r="C1073" t="s">
        <v>3888</v>
      </c>
      <c r="D1073" t="s">
        <v>3889</v>
      </c>
      <c r="E1073" t="s">
        <v>32</v>
      </c>
      <c r="F1073" t="s">
        <v>32</v>
      </c>
      <c r="G1073" t="s">
        <v>3890</v>
      </c>
      <c r="H1073">
        <v>0</v>
      </c>
      <c r="I1073">
        <v>0.55000000000000004</v>
      </c>
      <c r="J1073">
        <v>0</v>
      </c>
      <c r="K1073">
        <v>1</v>
      </c>
      <c r="L1073" t="s">
        <v>34</v>
      </c>
      <c r="M1073" t="s">
        <v>3801</v>
      </c>
      <c r="N1073" t="s">
        <v>36</v>
      </c>
      <c r="O1073" t="s">
        <v>166</v>
      </c>
      <c r="P1073" t="s">
        <v>38</v>
      </c>
      <c r="Q1073" t="s">
        <v>3791</v>
      </c>
      <c r="R1073" t="s">
        <v>40</v>
      </c>
      <c r="S1073" t="s">
        <v>634</v>
      </c>
      <c r="T1073" t="s">
        <v>243</v>
      </c>
      <c r="U1073" t="s">
        <v>1188</v>
      </c>
      <c r="V1073" t="s">
        <v>3802</v>
      </c>
      <c r="W1073">
        <v>2010</v>
      </c>
      <c r="X1073" t="s">
        <v>636</v>
      </c>
      <c r="Y1073" t="s">
        <v>3803</v>
      </c>
      <c r="Z1073" t="s">
        <v>2407</v>
      </c>
      <c r="AA1073">
        <v>2</v>
      </c>
      <c r="AB1073" t="s">
        <v>41</v>
      </c>
      <c r="AC1073" t="str">
        <f t="shared" si="156"/>
        <v>12Z</v>
      </c>
      <c r="AD1073" s="3">
        <f t="shared" si="153"/>
        <v>16</v>
      </c>
      <c r="AE1073" s="3" t="str">
        <f t="shared" si="152"/>
        <v>16.0 R</v>
      </c>
      <c r="AF1073" t="str">
        <f>SUBSTITUTE(SUBSTITUTE(P1073,"±",""),"%"," %")</f>
        <v>5 %</v>
      </c>
      <c r="AG1073" t="str">
        <f t="shared" si="170"/>
        <v>3.5 V</v>
      </c>
      <c r="AI1073" t="str">
        <f>SUBSTITUTE(LEFT(Q1073,FIND("W,",Q1073)),"W"," W @ 70 C")</f>
        <v>0.75 W @ 70 C</v>
      </c>
      <c r="AJ1073" t="str">
        <f>SUBSTITUTE((SUBSTITUTE(T1073,"ppm/°C","")),"/ "," to ")</f>
        <v>±200</v>
      </c>
      <c r="AK1073" t="str">
        <f>LEFT(V1073,FIND(" ",V1073)-1)</f>
        <v>2010</v>
      </c>
      <c r="AL1073" t="str">
        <f>SUBSTITUTE(SUBSTITUTE(U1073,"°C ~ "," to +"),"°C"," C")</f>
        <v>-55 to +155 C</v>
      </c>
      <c r="AM1073" s="2" t="str">
        <f t="shared" si="154"/>
        <v>160</v>
      </c>
      <c r="AN1073" t="str">
        <f>IF(AC1073="1GN","Grade 1","Grade 0")</f>
        <v>Grade 0</v>
      </c>
      <c r="AO1073" s="2" t="str">
        <f t="shared" si="155"/>
        <v>16R0</v>
      </c>
      <c r="AQ1073" t="s">
        <v>5289</v>
      </c>
      <c r="AR1073" t="str">
        <f t="shared" si="171"/>
        <v>ERJ12ZYJ160U</v>
      </c>
      <c r="AT1073" t="str">
        <f t="shared" si="157"/>
        <v>technology 16.0R;</v>
      </c>
      <c r="AU1073" t="str">
        <f t="shared" si="158"/>
        <v>attribute value '16.0 R';</v>
      </c>
      <c r="AV1073" t="str">
        <f t="shared" si="159"/>
        <v>attribute tolerance '5 %';</v>
      </c>
      <c r="AW1073" t="str">
        <f t="shared" si="160"/>
        <v>attribute rcwv '3.5 V';</v>
      </c>
      <c r="AX1073" t="str">
        <f t="shared" si="161"/>
        <v>attribute max_v '';</v>
      </c>
      <c r="AY1073" t="str">
        <f t="shared" si="162"/>
        <v>attribute power_v '0.75 W @ 70 C';</v>
      </c>
      <c r="AZ1073" t="str">
        <f t="shared" si="163"/>
        <v>attribute tcr '±200';</v>
      </c>
      <c r="BA1073" t="str">
        <f t="shared" si="164"/>
        <v>attribute size '2010';</v>
      </c>
      <c r="BB1073" t="str">
        <f t="shared" si="165"/>
        <v>attribute operating_temp '-55 to +155 C';</v>
      </c>
      <c r="BC1073" t="str">
        <f t="shared" si="166"/>
        <v>attribute pkg_code '160';</v>
      </c>
      <c r="BD1073" t="str">
        <f t="shared" si="167"/>
        <v>attribute aec-q200 'Grade 0';</v>
      </c>
      <c r="BF1073" t="str">
        <f t="shared" si="168"/>
        <v>attribute mfg 'Panasonic';</v>
      </c>
      <c r="BG1073" t="str">
        <f t="shared" si="169"/>
        <v>attribute mpn 'ERJ12ZYJ160U';</v>
      </c>
    </row>
    <row r="1074" spans="1:59" x14ac:dyDescent="0.3">
      <c r="A1074" t="s">
        <v>28</v>
      </c>
      <c r="B1074" t="s">
        <v>3797</v>
      </c>
      <c r="C1074" t="s">
        <v>3891</v>
      </c>
      <c r="D1074" t="s">
        <v>3892</v>
      </c>
      <c r="E1074" t="s">
        <v>32</v>
      </c>
      <c r="F1074" t="s">
        <v>32</v>
      </c>
      <c r="G1074" t="s">
        <v>3893</v>
      </c>
      <c r="H1074" s="1">
        <v>21435</v>
      </c>
      <c r="I1074">
        <v>0.55000000000000004</v>
      </c>
      <c r="J1074">
        <v>0</v>
      </c>
      <c r="K1074">
        <v>1</v>
      </c>
      <c r="L1074" t="s">
        <v>34</v>
      </c>
      <c r="M1074" t="s">
        <v>3801</v>
      </c>
      <c r="N1074" t="s">
        <v>36</v>
      </c>
      <c r="O1074" t="s">
        <v>170</v>
      </c>
      <c r="P1074" t="s">
        <v>38</v>
      </c>
      <c r="Q1074" t="s">
        <v>3791</v>
      </c>
      <c r="R1074" t="s">
        <v>40</v>
      </c>
      <c r="S1074" t="s">
        <v>634</v>
      </c>
      <c r="T1074" t="s">
        <v>243</v>
      </c>
      <c r="U1074" t="s">
        <v>1188</v>
      </c>
      <c r="V1074" t="s">
        <v>3802</v>
      </c>
      <c r="W1074">
        <v>2010</v>
      </c>
      <c r="X1074" t="s">
        <v>636</v>
      </c>
      <c r="Y1074" t="s">
        <v>3803</v>
      </c>
      <c r="Z1074" t="s">
        <v>2407</v>
      </c>
      <c r="AA1074">
        <v>2</v>
      </c>
      <c r="AB1074" t="s">
        <v>41</v>
      </c>
      <c r="AC1074" t="str">
        <f t="shared" si="156"/>
        <v>12Z</v>
      </c>
      <c r="AD1074" s="3">
        <f t="shared" si="153"/>
        <v>18</v>
      </c>
      <c r="AE1074" s="3" t="str">
        <f t="shared" si="152"/>
        <v>18.0 R</v>
      </c>
      <c r="AF1074" t="str">
        <f>SUBSTITUTE(SUBSTITUTE(P1074,"±",""),"%"," %")</f>
        <v>5 %</v>
      </c>
      <c r="AG1074" t="str">
        <f t="shared" si="170"/>
        <v>3.7 V</v>
      </c>
      <c r="AI1074" t="str">
        <f>SUBSTITUTE(LEFT(Q1074,FIND("W,",Q1074)),"W"," W @ 70 C")</f>
        <v>0.75 W @ 70 C</v>
      </c>
      <c r="AJ1074" t="str">
        <f>SUBSTITUTE((SUBSTITUTE(T1074,"ppm/°C","")),"/ "," to ")</f>
        <v>±200</v>
      </c>
      <c r="AK1074" t="str">
        <f>LEFT(V1074,FIND(" ",V1074)-1)</f>
        <v>2010</v>
      </c>
      <c r="AL1074" t="str">
        <f>SUBSTITUTE(SUBSTITUTE(U1074,"°C ~ "," to +"),"°C"," C")</f>
        <v>-55 to +155 C</v>
      </c>
      <c r="AM1074" s="2" t="str">
        <f t="shared" si="154"/>
        <v>180</v>
      </c>
      <c r="AN1074" t="str">
        <f>IF(AC1074="1GN","Grade 1","Grade 0")</f>
        <v>Grade 0</v>
      </c>
      <c r="AO1074" s="2" t="str">
        <f t="shared" si="155"/>
        <v>18R0</v>
      </c>
      <c r="AQ1074" t="s">
        <v>5289</v>
      </c>
      <c r="AR1074" t="str">
        <f t="shared" si="171"/>
        <v>ERJ12ZYJ180U</v>
      </c>
      <c r="AT1074" t="str">
        <f t="shared" si="157"/>
        <v>technology 18.0R;</v>
      </c>
      <c r="AU1074" t="str">
        <f t="shared" si="158"/>
        <v>attribute value '18.0 R';</v>
      </c>
      <c r="AV1074" t="str">
        <f t="shared" si="159"/>
        <v>attribute tolerance '5 %';</v>
      </c>
      <c r="AW1074" t="str">
        <f t="shared" si="160"/>
        <v>attribute rcwv '3.7 V';</v>
      </c>
      <c r="AX1074" t="str">
        <f t="shared" si="161"/>
        <v>attribute max_v '';</v>
      </c>
      <c r="AY1074" t="str">
        <f t="shared" si="162"/>
        <v>attribute power_v '0.75 W @ 70 C';</v>
      </c>
      <c r="AZ1074" t="str">
        <f t="shared" si="163"/>
        <v>attribute tcr '±200';</v>
      </c>
      <c r="BA1074" t="str">
        <f t="shared" si="164"/>
        <v>attribute size '2010';</v>
      </c>
      <c r="BB1074" t="str">
        <f t="shared" si="165"/>
        <v>attribute operating_temp '-55 to +155 C';</v>
      </c>
      <c r="BC1074" t="str">
        <f t="shared" si="166"/>
        <v>attribute pkg_code '180';</v>
      </c>
      <c r="BD1074" t="str">
        <f t="shared" si="167"/>
        <v>attribute aec-q200 'Grade 0';</v>
      </c>
      <c r="BF1074" t="str">
        <f t="shared" si="168"/>
        <v>attribute mfg 'Panasonic';</v>
      </c>
      <c r="BG1074" t="str">
        <f t="shared" si="169"/>
        <v>attribute mpn 'ERJ12ZYJ180U';</v>
      </c>
    </row>
    <row r="1075" spans="1:59" x14ac:dyDescent="0.3">
      <c r="A1075" t="s">
        <v>28</v>
      </c>
      <c r="B1075" t="s">
        <v>3797</v>
      </c>
      <c r="C1075" t="s">
        <v>3894</v>
      </c>
      <c r="D1075" t="s">
        <v>3895</v>
      </c>
      <c r="E1075" t="s">
        <v>32</v>
      </c>
      <c r="F1075" t="s">
        <v>32</v>
      </c>
      <c r="G1075" t="s">
        <v>3896</v>
      </c>
      <c r="H1075" s="1">
        <v>3183</v>
      </c>
      <c r="I1075">
        <v>0.55000000000000004</v>
      </c>
      <c r="J1075">
        <v>0</v>
      </c>
      <c r="K1075">
        <v>1</v>
      </c>
      <c r="L1075" t="s">
        <v>34</v>
      </c>
      <c r="M1075" t="s">
        <v>3801</v>
      </c>
      <c r="N1075" t="s">
        <v>36</v>
      </c>
      <c r="O1075" t="s">
        <v>174</v>
      </c>
      <c r="P1075" t="s">
        <v>38</v>
      </c>
      <c r="Q1075" t="s">
        <v>3791</v>
      </c>
      <c r="R1075" t="s">
        <v>40</v>
      </c>
      <c r="S1075" t="s">
        <v>634</v>
      </c>
      <c r="T1075" t="s">
        <v>243</v>
      </c>
      <c r="U1075" t="s">
        <v>1188</v>
      </c>
      <c r="V1075" t="s">
        <v>3802</v>
      </c>
      <c r="W1075">
        <v>2010</v>
      </c>
      <c r="X1075" t="s">
        <v>636</v>
      </c>
      <c r="Y1075" t="s">
        <v>3803</v>
      </c>
      <c r="Z1075" t="s">
        <v>2407</v>
      </c>
      <c r="AA1075">
        <v>2</v>
      </c>
      <c r="AB1075" t="s">
        <v>41</v>
      </c>
      <c r="AC1075" t="str">
        <f t="shared" si="156"/>
        <v>12Z</v>
      </c>
      <c r="AD1075" s="3">
        <f t="shared" si="153"/>
        <v>20</v>
      </c>
      <c r="AE1075" s="3" t="str">
        <f t="shared" si="152"/>
        <v>20.0 R</v>
      </c>
      <c r="AF1075" t="str">
        <f>SUBSTITUTE(SUBSTITUTE(P1075,"±",""),"%"," %")</f>
        <v>5 %</v>
      </c>
      <c r="AG1075" t="str">
        <f t="shared" si="170"/>
        <v>3.9 V</v>
      </c>
      <c r="AI1075" t="str">
        <f>SUBSTITUTE(LEFT(Q1075,FIND("W,",Q1075)),"W"," W @ 70 C")</f>
        <v>0.75 W @ 70 C</v>
      </c>
      <c r="AJ1075" t="str">
        <f>SUBSTITUTE((SUBSTITUTE(T1075,"ppm/°C","")),"/ "," to ")</f>
        <v>±200</v>
      </c>
      <c r="AK1075" t="str">
        <f>LEFT(V1075,FIND(" ",V1075)-1)</f>
        <v>2010</v>
      </c>
      <c r="AL1075" t="str">
        <f>SUBSTITUTE(SUBSTITUTE(U1075,"°C ~ "," to +"),"°C"," C")</f>
        <v>-55 to +155 C</v>
      </c>
      <c r="AM1075" s="2" t="str">
        <f t="shared" si="154"/>
        <v>200</v>
      </c>
      <c r="AN1075" t="str">
        <f>IF(AC1075="1GN","Grade 1","Grade 0")</f>
        <v>Grade 0</v>
      </c>
      <c r="AO1075" s="2" t="str">
        <f t="shared" si="155"/>
        <v>20R0</v>
      </c>
      <c r="AQ1075" t="s">
        <v>5289</v>
      </c>
      <c r="AR1075" t="str">
        <f t="shared" si="171"/>
        <v>ERJ12ZYJ200U</v>
      </c>
      <c r="AT1075" t="str">
        <f t="shared" si="157"/>
        <v>technology 20.0R;</v>
      </c>
      <c r="AU1075" t="str">
        <f t="shared" si="158"/>
        <v>attribute value '20.0 R';</v>
      </c>
      <c r="AV1075" t="str">
        <f t="shared" si="159"/>
        <v>attribute tolerance '5 %';</v>
      </c>
      <c r="AW1075" t="str">
        <f t="shared" si="160"/>
        <v>attribute rcwv '3.9 V';</v>
      </c>
      <c r="AX1075" t="str">
        <f t="shared" si="161"/>
        <v>attribute max_v '';</v>
      </c>
      <c r="AY1075" t="str">
        <f t="shared" si="162"/>
        <v>attribute power_v '0.75 W @ 70 C';</v>
      </c>
      <c r="AZ1075" t="str">
        <f t="shared" si="163"/>
        <v>attribute tcr '±200';</v>
      </c>
      <c r="BA1075" t="str">
        <f t="shared" si="164"/>
        <v>attribute size '2010';</v>
      </c>
      <c r="BB1075" t="str">
        <f t="shared" si="165"/>
        <v>attribute operating_temp '-55 to +155 C';</v>
      </c>
      <c r="BC1075" t="str">
        <f t="shared" si="166"/>
        <v>attribute pkg_code '200';</v>
      </c>
      <c r="BD1075" t="str">
        <f t="shared" si="167"/>
        <v>attribute aec-q200 'Grade 0';</v>
      </c>
      <c r="BF1075" t="str">
        <f t="shared" si="168"/>
        <v>attribute mfg 'Panasonic';</v>
      </c>
      <c r="BG1075" t="str">
        <f t="shared" si="169"/>
        <v>attribute mpn 'ERJ12ZYJ200U';</v>
      </c>
    </row>
    <row r="1076" spans="1:59" x14ac:dyDescent="0.3">
      <c r="A1076" t="s">
        <v>28</v>
      </c>
      <c r="B1076" t="s">
        <v>3797</v>
      </c>
      <c r="C1076" t="s">
        <v>3897</v>
      </c>
      <c r="D1076" t="s">
        <v>3898</v>
      </c>
      <c r="E1076" t="s">
        <v>32</v>
      </c>
      <c r="F1076" t="s">
        <v>32</v>
      </c>
      <c r="G1076" t="s">
        <v>3899</v>
      </c>
      <c r="H1076" s="1">
        <v>6380</v>
      </c>
      <c r="I1076">
        <v>0.55000000000000004</v>
      </c>
      <c r="J1076">
        <v>0</v>
      </c>
      <c r="K1076">
        <v>1</v>
      </c>
      <c r="L1076" t="s">
        <v>34</v>
      </c>
      <c r="M1076" t="s">
        <v>3801</v>
      </c>
      <c r="N1076" t="s">
        <v>36</v>
      </c>
      <c r="O1076" t="s">
        <v>178</v>
      </c>
      <c r="P1076" t="s">
        <v>38</v>
      </c>
      <c r="Q1076" t="s">
        <v>3791</v>
      </c>
      <c r="R1076" t="s">
        <v>40</v>
      </c>
      <c r="S1076" t="s">
        <v>634</v>
      </c>
      <c r="T1076" t="s">
        <v>243</v>
      </c>
      <c r="U1076" t="s">
        <v>1188</v>
      </c>
      <c r="V1076" t="s">
        <v>3802</v>
      </c>
      <c r="W1076">
        <v>2010</v>
      </c>
      <c r="X1076" t="s">
        <v>636</v>
      </c>
      <c r="Y1076" t="s">
        <v>3803</v>
      </c>
      <c r="Z1076" t="s">
        <v>2407</v>
      </c>
      <c r="AA1076">
        <v>2</v>
      </c>
      <c r="AB1076" t="s">
        <v>41</v>
      </c>
      <c r="AC1076" t="str">
        <f t="shared" si="156"/>
        <v>12Z</v>
      </c>
      <c r="AD1076" s="3">
        <f t="shared" si="153"/>
        <v>22</v>
      </c>
      <c r="AE1076" s="3" t="str">
        <f t="shared" si="152"/>
        <v>22.0 R</v>
      </c>
      <c r="AF1076" t="str">
        <f>SUBSTITUTE(SUBSTITUTE(P1076,"±",""),"%"," %")</f>
        <v>5 %</v>
      </c>
      <c r="AG1076" t="str">
        <f t="shared" si="170"/>
        <v>4.1 V</v>
      </c>
      <c r="AI1076" t="str">
        <f>SUBSTITUTE(LEFT(Q1076,FIND("W,",Q1076)),"W"," W @ 70 C")</f>
        <v>0.75 W @ 70 C</v>
      </c>
      <c r="AJ1076" t="str">
        <f>SUBSTITUTE((SUBSTITUTE(T1076,"ppm/°C","")),"/ "," to ")</f>
        <v>±200</v>
      </c>
      <c r="AK1076" t="str">
        <f>LEFT(V1076,FIND(" ",V1076)-1)</f>
        <v>2010</v>
      </c>
      <c r="AL1076" t="str">
        <f>SUBSTITUTE(SUBSTITUTE(U1076,"°C ~ "," to +"),"°C"," C")</f>
        <v>-55 to +155 C</v>
      </c>
      <c r="AM1076" s="2" t="str">
        <f t="shared" si="154"/>
        <v>220</v>
      </c>
      <c r="AN1076" t="str">
        <f>IF(AC1076="1GN","Grade 1","Grade 0")</f>
        <v>Grade 0</v>
      </c>
      <c r="AO1076" s="2" t="str">
        <f t="shared" si="155"/>
        <v>22R0</v>
      </c>
      <c r="AQ1076" t="s">
        <v>5289</v>
      </c>
      <c r="AR1076" t="str">
        <f t="shared" si="171"/>
        <v>ERJ12ZYJ220U</v>
      </c>
      <c r="AT1076" t="str">
        <f t="shared" si="157"/>
        <v>technology 22.0R;</v>
      </c>
      <c r="AU1076" t="str">
        <f t="shared" si="158"/>
        <v>attribute value '22.0 R';</v>
      </c>
      <c r="AV1076" t="str">
        <f t="shared" si="159"/>
        <v>attribute tolerance '5 %';</v>
      </c>
      <c r="AW1076" t="str">
        <f t="shared" si="160"/>
        <v>attribute rcwv '4.1 V';</v>
      </c>
      <c r="AX1076" t="str">
        <f t="shared" si="161"/>
        <v>attribute max_v '';</v>
      </c>
      <c r="AY1076" t="str">
        <f t="shared" si="162"/>
        <v>attribute power_v '0.75 W @ 70 C';</v>
      </c>
      <c r="AZ1076" t="str">
        <f t="shared" si="163"/>
        <v>attribute tcr '±200';</v>
      </c>
      <c r="BA1076" t="str">
        <f t="shared" si="164"/>
        <v>attribute size '2010';</v>
      </c>
      <c r="BB1076" t="str">
        <f t="shared" si="165"/>
        <v>attribute operating_temp '-55 to +155 C';</v>
      </c>
      <c r="BC1076" t="str">
        <f t="shared" si="166"/>
        <v>attribute pkg_code '220';</v>
      </c>
      <c r="BD1076" t="str">
        <f t="shared" si="167"/>
        <v>attribute aec-q200 'Grade 0';</v>
      </c>
      <c r="BF1076" t="str">
        <f t="shared" si="168"/>
        <v>attribute mfg 'Panasonic';</v>
      </c>
      <c r="BG1076" t="str">
        <f t="shared" si="169"/>
        <v>attribute mpn 'ERJ12ZYJ220U';</v>
      </c>
    </row>
    <row r="1077" spans="1:59" x14ac:dyDescent="0.3">
      <c r="A1077" t="s">
        <v>28</v>
      </c>
      <c r="B1077" t="s">
        <v>3797</v>
      </c>
      <c r="C1077" t="s">
        <v>3900</v>
      </c>
      <c r="D1077" t="s">
        <v>3901</v>
      </c>
      <c r="E1077" t="s">
        <v>32</v>
      </c>
      <c r="F1077" t="s">
        <v>32</v>
      </c>
      <c r="G1077" t="s">
        <v>3902</v>
      </c>
      <c r="H1077" s="1">
        <v>5593</v>
      </c>
      <c r="I1077">
        <v>0.55000000000000004</v>
      </c>
      <c r="J1077">
        <v>0</v>
      </c>
      <c r="K1077">
        <v>1</v>
      </c>
      <c r="L1077" t="s">
        <v>34</v>
      </c>
      <c r="M1077" t="s">
        <v>3801</v>
      </c>
      <c r="N1077" t="s">
        <v>36</v>
      </c>
      <c r="O1077" t="s">
        <v>182</v>
      </c>
      <c r="P1077" t="s">
        <v>38</v>
      </c>
      <c r="Q1077" t="s">
        <v>3791</v>
      </c>
      <c r="R1077" t="s">
        <v>40</v>
      </c>
      <c r="S1077" t="s">
        <v>634</v>
      </c>
      <c r="T1077" t="s">
        <v>243</v>
      </c>
      <c r="U1077" t="s">
        <v>1188</v>
      </c>
      <c r="V1077" t="s">
        <v>3802</v>
      </c>
      <c r="W1077">
        <v>2010</v>
      </c>
      <c r="X1077" t="s">
        <v>636</v>
      </c>
      <c r="Y1077" t="s">
        <v>3803</v>
      </c>
      <c r="Z1077" t="s">
        <v>2407</v>
      </c>
      <c r="AA1077">
        <v>2</v>
      </c>
      <c r="AB1077" t="s">
        <v>41</v>
      </c>
      <c r="AC1077" t="str">
        <f t="shared" si="156"/>
        <v>12Z</v>
      </c>
      <c r="AD1077" s="3">
        <f t="shared" si="153"/>
        <v>24</v>
      </c>
      <c r="AE1077" s="3" t="str">
        <f t="shared" si="152"/>
        <v>24.0 R</v>
      </c>
      <c r="AF1077" t="str">
        <f>SUBSTITUTE(SUBSTITUTE(P1077,"±",""),"%"," %")</f>
        <v>5 %</v>
      </c>
      <c r="AG1077" t="str">
        <f t="shared" si="170"/>
        <v>4.2 V</v>
      </c>
      <c r="AI1077" t="str">
        <f>SUBSTITUTE(LEFT(Q1077,FIND("W,",Q1077)),"W"," W @ 70 C")</f>
        <v>0.75 W @ 70 C</v>
      </c>
      <c r="AJ1077" t="str">
        <f>SUBSTITUTE((SUBSTITUTE(T1077,"ppm/°C","")),"/ "," to ")</f>
        <v>±200</v>
      </c>
      <c r="AK1077" t="str">
        <f>LEFT(V1077,FIND(" ",V1077)-1)</f>
        <v>2010</v>
      </c>
      <c r="AL1077" t="str">
        <f>SUBSTITUTE(SUBSTITUTE(U1077,"°C ~ "," to +"),"°C"," C")</f>
        <v>-55 to +155 C</v>
      </c>
      <c r="AM1077" s="2" t="str">
        <f t="shared" si="154"/>
        <v>240</v>
      </c>
      <c r="AN1077" t="str">
        <f>IF(AC1077="1GN","Grade 1","Grade 0")</f>
        <v>Grade 0</v>
      </c>
      <c r="AO1077" s="2" t="str">
        <f t="shared" si="155"/>
        <v>24R0</v>
      </c>
      <c r="AQ1077" t="s">
        <v>5289</v>
      </c>
      <c r="AR1077" t="str">
        <f t="shared" si="171"/>
        <v>ERJ12ZYJ240U</v>
      </c>
      <c r="AT1077" t="str">
        <f t="shared" si="157"/>
        <v>technology 24.0R;</v>
      </c>
      <c r="AU1077" t="str">
        <f t="shared" si="158"/>
        <v>attribute value '24.0 R';</v>
      </c>
      <c r="AV1077" t="str">
        <f t="shared" si="159"/>
        <v>attribute tolerance '5 %';</v>
      </c>
      <c r="AW1077" t="str">
        <f t="shared" si="160"/>
        <v>attribute rcwv '4.2 V';</v>
      </c>
      <c r="AX1077" t="str">
        <f t="shared" si="161"/>
        <v>attribute max_v '';</v>
      </c>
      <c r="AY1077" t="str">
        <f t="shared" si="162"/>
        <v>attribute power_v '0.75 W @ 70 C';</v>
      </c>
      <c r="AZ1077" t="str">
        <f t="shared" si="163"/>
        <v>attribute tcr '±200';</v>
      </c>
      <c r="BA1077" t="str">
        <f t="shared" si="164"/>
        <v>attribute size '2010';</v>
      </c>
      <c r="BB1077" t="str">
        <f t="shared" si="165"/>
        <v>attribute operating_temp '-55 to +155 C';</v>
      </c>
      <c r="BC1077" t="str">
        <f t="shared" si="166"/>
        <v>attribute pkg_code '240';</v>
      </c>
      <c r="BD1077" t="str">
        <f t="shared" si="167"/>
        <v>attribute aec-q200 'Grade 0';</v>
      </c>
      <c r="BF1077" t="str">
        <f t="shared" si="168"/>
        <v>attribute mfg 'Panasonic';</v>
      </c>
      <c r="BG1077" t="str">
        <f t="shared" si="169"/>
        <v>attribute mpn 'ERJ12ZYJ240U';</v>
      </c>
    </row>
    <row r="1078" spans="1:59" x14ac:dyDescent="0.3">
      <c r="A1078" t="s">
        <v>28</v>
      </c>
      <c r="B1078" t="s">
        <v>3797</v>
      </c>
      <c r="C1078" t="s">
        <v>3903</v>
      </c>
      <c r="D1078" t="s">
        <v>3904</v>
      </c>
      <c r="E1078" t="s">
        <v>32</v>
      </c>
      <c r="F1078" t="s">
        <v>32</v>
      </c>
      <c r="G1078" t="s">
        <v>3905</v>
      </c>
      <c r="H1078">
        <v>0</v>
      </c>
      <c r="I1078">
        <v>0.55000000000000004</v>
      </c>
      <c r="J1078">
        <v>0</v>
      </c>
      <c r="K1078">
        <v>1</v>
      </c>
      <c r="L1078" t="s">
        <v>34</v>
      </c>
      <c r="M1078" t="s">
        <v>3801</v>
      </c>
      <c r="N1078" t="s">
        <v>36</v>
      </c>
      <c r="O1078" t="s">
        <v>186</v>
      </c>
      <c r="P1078" t="s">
        <v>38</v>
      </c>
      <c r="Q1078" t="s">
        <v>3791</v>
      </c>
      <c r="R1078" t="s">
        <v>40</v>
      </c>
      <c r="S1078" t="s">
        <v>634</v>
      </c>
      <c r="T1078" t="s">
        <v>243</v>
      </c>
      <c r="U1078" t="s">
        <v>1188</v>
      </c>
      <c r="V1078" t="s">
        <v>3802</v>
      </c>
      <c r="W1078">
        <v>2010</v>
      </c>
      <c r="X1078" t="s">
        <v>636</v>
      </c>
      <c r="Y1078" t="s">
        <v>3803</v>
      </c>
      <c r="Z1078" t="s">
        <v>2407</v>
      </c>
      <c r="AA1078">
        <v>2</v>
      </c>
      <c r="AB1078" t="s">
        <v>41</v>
      </c>
      <c r="AC1078" t="str">
        <f t="shared" si="156"/>
        <v>12Z</v>
      </c>
      <c r="AD1078" s="3">
        <f t="shared" si="153"/>
        <v>27</v>
      </c>
      <c r="AE1078" s="3" t="str">
        <f t="shared" si="152"/>
        <v>27.0 R</v>
      </c>
      <c r="AF1078" t="str">
        <f>SUBSTITUTE(SUBSTITUTE(P1078,"±",""),"%"," %")</f>
        <v>5 %</v>
      </c>
      <c r="AG1078" t="str">
        <f t="shared" si="170"/>
        <v>4.5 V</v>
      </c>
      <c r="AI1078" t="str">
        <f>SUBSTITUTE(LEFT(Q1078,FIND("W,",Q1078)),"W"," W @ 70 C")</f>
        <v>0.75 W @ 70 C</v>
      </c>
      <c r="AJ1078" t="str">
        <f>SUBSTITUTE((SUBSTITUTE(T1078,"ppm/°C","")),"/ "," to ")</f>
        <v>±200</v>
      </c>
      <c r="AK1078" t="str">
        <f>LEFT(V1078,FIND(" ",V1078)-1)</f>
        <v>2010</v>
      </c>
      <c r="AL1078" t="str">
        <f>SUBSTITUTE(SUBSTITUTE(U1078,"°C ~ "," to +"),"°C"," C")</f>
        <v>-55 to +155 C</v>
      </c>
      <c r="AM1078" s="2" t="str">
        <f t="shared" si="154"/>
        <v>270</v>
      </c>
      <c r="AN1078" t="str">
        <f>IF(AC1078="1GN","Grade 1","Grade 0")</f>
        <v>Grade 0</v>
      </c>
      <c r="AO1078" s="2" t="str">
        <f t="shared" si="155"/>
        <v>27R0</v>
      </c>
      <c r="AQ1078" t="s">
        <v>5289</v>
      </c>
      <c r="AR1078" t="str">
        <f t="shared" si="171"/>
        <v>ERJ12ZYJ270U</v>
      </c>
      <c r="AT1078" t="str">
        <f t="shared" si="157"/>
        <v>technology 27.0R;</v>
      </c>
      <c r="AU1078" t="str">
        <f t="shared" si="158"/>
        <v>attribute value '27.0 R';</v>
      </c>
      <c r="AV1078" t="str">
        <f t="shared" si="159"/>
        <v>attribute tolerance '5 %';</v>
      </c>
      <c r="AW1078" t="str">
        <f t="shared" si="160"/>
        <v>attribute rcwv '4.5 V';</v>
      </c>
      <c r="AX1078" t="str">
        <f t="shared" si="161"/>
        <v>attribute max_v '';</v>
      </c>
      <c r="AY1078" t="str">
        <f t="shared" si="162"/>
        <v>attribute power_v '0.75 W @ 70 C';</v>
      </c>
      <c r="AZ1078" t="str">
        <f t="shared" si="163"/>
        <v>attribute tcr '±200';</v>
      </c>
      <c r="BA1078" t="str">
        <f t="shared" si="164"/>
        <v>attribute size '2010';</v>
      </c>
      <c r="BB1078" t="str">
        <f t="shared" si="165"/>
        <v>attribute operating_temp '-55 to +155 C';</v>
      </c>
      <c r="BC1078" t="str">
        <f t="shared" si="166"/>
        <v>attribute pkg_code '270';</v>
      </c>
      <c r="BD1078" t="str">
        <f t="shared" si="167"/>
        <v>attribute aec-q200 'Grade 0';</v>
      </c>
      <c r="BF1078" t="str">
        <f t="shared" si="168"/>
        <v>attribute mfg 'Panasonic';</v>
      </c>
      <c r="BG1078" t="str">
        <f t="shared" si="169"/>
        <v>attribute mpn 'ERJ12ZYJ270U';</v>
      </c>
    </row>
    <row r="1079" spans="1:59" x14ac:dyDescent="0.3">
      <c r="A1079" t="s">
        <v>28</v>
      </c>
      <c r="B1079" t="s">
        <v>3797</v>
      </c>
      <c r="C1079" t="s">
        <v>3906</v>
      </c>
      <c r="D1079" t="s">
        <v>3907</v>
      </c>
      <c r="E1079" t="s">
        <v>32</v>
      </c>
      <c r="F1079" t="s">
        <v>32</v>
      </c>
      <c r="G1079" t="s">
        <v>3908</v>
      </c>
      <c r="H1079" s="1">
        <v>12180</v>
      </c>
      <c r="I1079">
        <v>0.55000000000000004</v>
      </c>
      <c r="J1079">
        <v>0</v>
      </c>
      <c r="K1079">
        <v>1</v>
      </c>
      <c r="L1079" t="s">
        <v>34</v>
      </c>
      <c r="M1079" t="s">
        <v>3801</v>
      </c>
      <c r="N1079" t="s">
        <v>36</v>
      </c>
      <c r="O1079" t="s">
        <v>190</v>
      </c>
      <c r="P1079" t="s">
        <v>38</v>
      </c>
      <c r="Q1079" t="s">
        <v>3791</v>
      </c>
      <c r="R1079" t="s">
        <v>40</v>
      </c>
      <c r="S1079" t="s">
        <v>634</v>
      </c>
      <c r="T1079" t="s">
        <v>243</v>
      </c>
      <c r="U1079" t="s">
        <v>1188</v>
      </c>
      <c r="V1079" t="s">
        <v>3802</v>
      </c>
      <c r="W1079">
        <v>2010</v>
      </c>
      <c r="X1079" t="s">
        <v>636</v>
      </c>
      <c r="Y1079" t="s">
        <v>3803</v>
      </c>
      <c r="Z1079" t="s">
        <v>2407</v>
      </c>
      <c r="AA1079">
        <v>2</v>
      </c>
      <c r="AB1079" t="s">
        <v>41</v>
      </c>
      <c r="AC1079" t="str">
        <f t="shared" si="156"/>
        <v>12Z</v>
      </c>
      <c r="AD1079" s="3">
        <f t="shared" si="153"/>
        <v>30</v>
      </c>
      <c r="AE1079" s="3" t="str">
        <f t="shared" si="152"/>
        <v>30.0 R</v>
      </c>
      <c r="AF1079" t="str">
        <f>SUBSTITUTE(SUBSTITUTE(P1079,"±",""),"%"," %")</f>
        <v>5 %</v>
      </c>
      <c r="AG1079" t="str">
        <f t="shared" si="170"/>
        <v>4.7 V</v>
      </c>
      <c r="AI1079" t="str">
        <f>SUBSTITUTE(LEFT(Q1079,FIND("W,",Q1079)),"W"," W @ 70 C")</f>
        <v>0.75 W @ 70 C</v>
      </c>
      <c r="AJ1079" t="str">
        <f>SUBSTITUTE((SUBSTITUTE(T1079,"ppm/°C","")),"/ "," to ")</f>
        <v>±200</v>
      </c>
      <c r="AK1079" t="str">
        <f>LEFT(V1079,FIND(" ",V1079)-1)</f>
        <v>2010</v>
      </c>
      <c r="AL1079" t="str">
        <f>SUBSTITUTE(SUBSTITUTE(U1079,"°C ~ "," to +"),"°C"," C")</f>
        <v>-55 to +155 C</v>
      </c>
      <c r="AM1079" s="2" t="str">
        <f t="shared" si="154"/>
        <v>300</v>
      </c>
      <c r="AN1079" t="str">
        <f>IF(AC1079="1GN","Grade 1","Grade 0")</f>
        <v>Grade 0</v>
      </c>
      <c r="AO1079" s="2" t="str">
        <f t="shared" si="155"/>
        <v>30R0</v>
      </c>
      <c r="AQ1079" t="s">
        <v>5289</v>
      </c>
      <c r="AR1079" t="str">
        <f t="shared" si="171"/>
        <v>ERJ12ZYJ300U</v>
      </c>
      <c r="AT1079" t="str">
        <f t="shared" si="157"/>
        <v>technology 30.0R;</v>
      </c>
      <c r="AU1079" t="str">
        <f t="shared" si="158"/>
        <v>attribute value '30.0 R';</v>
      </c>
      <c r="AV1079" t="str">
        <f t="shared" si="159"/>
        <v>attribute tolerance '5 %';</v>
      </c>
      <c r="AW1079" t="str">
        <f t="shared" si="160"/>
        <v>attribute rcwv '4.7 V';</v>
      </c>
      <c r="AX1079" t="str">
        <f t="shared" si="161"/>
        <v>attribute max_v '';</v>
      </c>
      <c r="AY1079" t="str">
        <f t="shared" si="162"/>
        <v>attribute power_v '0.75 W @ 70 C';</v>
      </c>
      <c r="AZ1079" t="str">
        <f t="shared" si="163"/>
        <v>attribute tcr '±200';</v>
      </c>
      <c r="BA1079" t="str">
        <f t="shared" si="164"/>
        <v>attribute size '2010';</v>
      </c>
      <c r="BB1079" t="str">
        <f t="shared" si="165"/>
        <v>attribute operating_temp '-55 to +155 C';</v>
      </c>
      <c r="BC1079" t="str">
        <f t="shared" si="166"/>
        <v>attribute pkg_code '300';</v>
      </c>
      <c r="BD1079" t="str">
        <f t="shared" si="167"/>
        <v>attribute aec-q200 'Grade 0';</v>
      </c>
      <c r="BF1079" t="str">
        <f t="shared" si="168"/>
        <v>attribute mfg 'Panasonic';</v>
      </c>
      <c r="BG1079" t="str">
        <f t="shared" si="169"/>
        <v>attribute mpn 'ERJ12ZYJ300U';</v>
      </c>
    </row>
    <row r="1080" spans="1:59" x14ac:dyDescent="0.3">
      <c r="A1080" t="s">
        <v>28</v>
      </c>
      <c r="B1080" t="s">
        <v>3797</v>
      </c>
      <c r="C1080" t="s">
        <v>3909</v>
      </c>
      <c r="D1080" t="s">
        <v>3910</v>
      </c>
      <c r="E1080" t="s">
        <v>32</v>
      </c>
      <c r="F1080" t="s">
        <v>32</v>
      </c>
      <c r="G1080" t="s">
        <v>3911</v>
      </c>
      <c r="H1080" s="1">
        <v>12375</v>
      </c>
      <c r="I1080">
        <v>0.55000000000000004</v>
      </c>
      <c r="J1080">
        <v>0</v>
      </c>
      <c r="K1080">
        <v>1</v>
      </c>
      <c r="L1080" t="s">
        <v>34</v>
      </c>
      <c r="M1080" t="s">
        <v>3801</v>
      </c>
      <c r="N1080" t="s">
        <v>36</v>
      </c>
      <c r="O1080" t="s">
        <v>194</v>
      </c>
      <c r="P1080" t="s">
        <v>38</v>
      </c>
      <c r="Q1080" t="s">
        <v>3791</v>
      </c>
      <c r="R1080" t="s">
        <v>40</v>
      </c>
      <c r="S1080" t="s">
        <v>634</v>
      </c>
      <c r="T1080" t="s">
        <v>243</v>
      </c>
      <c r="U1080" t="s">
        <v>1188</v>
      </c>
      <c r="V1080" t="s">
        <v>3802</v>
      </c>
      <c r="W1080">
        <v>2010</v>
      </c>
      <c r="X1080" t="s">
        <v>636</v>
      </c>
      <c r="Y1080" t="s">
        <v>3803</v>
      </c>
      <c r="Z1080" t="s">
        <v>2407</v>
      </c>
      <c r="AA1080">
        <v>2</v>
      </c>
      <c r="AB1080" t="s">
        <v>41</v>
      </c>
      <c r="AC1080" t="str">
        <f t="shared" si="156"/>
        <v>12Z</v>
      </c>
      <c r="AD1080" s="3">
        <f t="shared" si="153"/>
        <v>33</v>
      </c>
      <c r="AE1080" s="3" t="str">
        <f t="shared" si="152"/>
        <v>33.0 R</v>
      </c>
      <c r="AF1080" t="str">
        <f>SUBSTITUTE(SUBSTITUTE(P1080,"±",""),"%"," %")</f>
        <v>5 %</v>
      </c>
      <c r="AG1080" t="str">
        <f t="shared" si="170"/>
        <v>5 V</v>
      </c>
      <c r="AI1080" t="str">
        <f>SUBSTITUTE(LEFT(Q1080,FIND("W,",Q1080)),"W"," W @ 70 C")</f>
        <v>0.75 W @ 70 C</v>
      </c>
      <c r="AJ1080" t="str">
        <f>SUBSTITUTE((SUBSTITUTE(T1080,"ppm/°C","")),"/ "," to ")</f>
        <v>±200</v>
      </c>
      <c r="AK1080" t="str">
        <f>LEFT(V1080,FIND(" ",V1080)-1)</f>
        <v>2010</v>
      </c>
      <c r="AL1080" t="str">
        <f>SUBSTITUTE(SUBSTITUTE(U1080,"°C ~ "," to +"),"°C"," C")</f>
        <v>-55 to +155 C</v>
      </c>
      <c r="AM1080" s="2" t="str">
        <f t="shared" si="154"/>
        <v>330</v>
      </c>
      <c r="AN1080" t="str">
        <f>IF(AC1080="1GN","Grade 1","Grade 0")</f>
        <v>Grade 0</v>
      </c>
      <c r="AO1080" s="2" t="str">
        <f t="shared" si="155"/>
        <v>33R0</v>
      </c>
      <c r="AQ1080" t="s">
        <v>5289</v>
      </c>
      <c r="AR1080" t="str">
        <f t="shared" si="171"/>
        <v>ERJ12ZYJ330U</v>
      </c>
      <c r="AT1080" t="str">
        <f t="shared" si="157"/>
        <v>technology 33.0R;</v>
      </c>
      <c r="AU1080" t="str">
        <f t="shared" si="158"/>
        <v>attribute value '33.0 R';</v>
      </c>
      <c r="AV1080" t="str">
        <f t="shared" si="159"/>
        <v>attribute tolerance '5 %';</v>
      </c>
      <c r="AW1080" t="str">
        <f t="shared" si="160"/>
        <v>attribute rcwv '5 V';</v>
      </c>
      <c r="AX1080" t="str">
        <f t="shared" si="161"/>
        <v>attribute max_v '';</v>
      </c>
      <c r="AY1080" t="str">
        <f t="shared" si="162"/>
        <v>attribute power_v '0.75 W @ 70 C';</v>
      </c>
      <c r="AZ1080" t="str">
        <f t="shared" si="163"/>
        <v>attribute tcr '±200';</v>
      </c>
      <c r="BA1080" t="str">
        <f t="shared" si="164"/>
        <v>attribute size '2010';</v>
      </c>
      <c r="BB1080" t="str">
        <f t="shared" si="165"/>
        <v>attribute operating_temp '-55 to +155 C';</v>
      </c>
      <c r="BC1080" t="str">
        <f t="shared" si="166"/>
        <v>attribute pkg_code '330';</v>
      </c>
      <c r="BD1080" t="str">
        <f t="shared" si="167"/>
        <v>attribute aec-q200 'Grade 0';</v>
      </c>
      <c r="BF1080" t="str">
        <f t="shared" si="168"/>
        <v>attribute mfg 'Panasonic';</v>
      </c>
      <c r="BG1080" t="str">
        <f t="shared" si="169"/>
        <v>attribute mpn 'ERJ12ZYJ330U';</v>
      </c>
    </row>
    <row r="1081" spans="1:59" x14ac:dyDescent="0.3">
      <c r="A1081" t="s">
        <v>28</v>
      </c>
      <c r="B1081" t="s">
        <v>3797</v>
      </c>
      <c r="C1081" t="s">
        <v>3912</v>
      </c>
      <c r="D1081" t="s">
        <v>3913</v>
      </c>
      <c r="E1081" t="s">
        <v>32</v>
      </c>
      <c r="F1081" t="s">
        <v>32</v>
      </c>
      <c r="G1081" t="s">
        <v>3914</v>
      </c>
      <c r="H1081" s="1">
        <v>1131</v>
      </c>
      <c r="I1081">
        <v>0.55000000000000004</v>
      </c>
      <c r="J1081">
        <v>0</v>
      </c>
      <c r="K1081">
        <v>1</v>
      </c>
      <c r="L1081" t="s">
        <v>34</v>
      </c>
      <c r="M1081" t="s">
        <v>3801</v>
      </c>
      <c r="N1081" t="s">
        <v>36</v>
      </c>
      <c r="O1081" t="s">
        <v>198</v>
      </c>
      <c r="P1081" t="s">
        <v>38</v>
      </c>
      <c r="Q1081" t="s">
        <v>3791</v>
      </c>
      <c r="R1081" t="s">
        <v>40</v>
      </c>
      <c r="S1081" t="s">
        <v>634</v>
      </c>
      <c r="T1081" t="s">
        <v>243</v>
      </c>
      <c r="U1081" t="s">
        <v>1188</v>
      </c>
      <c r="V1081" t="s">
        <v>3802</v>
      </c>
      <c r="W1081">
        <v>2010</v>
      </c>
      <c r="X1081" t="s">
        <v>636</v>
      </c>
      <c r="Y1081" t="s">
        <v>3803</v>
      </c>
      <c r="Z1081" t="s">
        <v>2407</v>
      </c>
      <c r="AA1081">
        <v>2</v>
      </c>
      <c r="AB1081" t="s">
        <v>41</v>
      </c>
      <c r="AC1081" t="str">
        <f t="shared" si="156"/>
        <v>12Z</v>
      </c>
      <c r="AD1081" s="3">
        <f t="shared" si="153"/>
        <v>36</v>
      </c>
      <c r="AE1081" s="3" t="str">
        <f t="shared" si="152"/>
        <v>36.0 R</v>
      </c>
      <c r="AF1081" t="str">
        <f>SUBSTITUTE(SUBSTITUTE(P1081,"±",""),"%"," %")</f>
        <v>5 %</v>
      </c>
      <c r="AG1081" t="str">
        <f t="shared" si="170"/>
        <v>5.2 V</v>
      </c>
      <c r="AI1081" t="str">
        <f>SUBSTITUTE(LEFT(Q1081,FIND("W,",Q1081)),"W"," W @ 70 C")</f>
        <v>0.75 W @ 70 C</v>
      </c>
      <c r="AJ1081" t="str">
        <f>SUBSTITUTE((SUBSTITUTE(T1081,"ppm/°C","")),"/ "," to ")</f>
        <v>±200</v>
      </c>
      <c r="AK1081" t="str">
        <f>LEFT(V1081,FIND(" ",V1081)-1)</f>
        <v>2010</v>
      </c>
      <c r="AL1081" t="str">
        <f>SUBSTITUTE(SUBSTITUTE(U1081,"°C ~ "," to +"),"°C"," C")</f>
        <v>-55 to +155 C</v>
      </c>
      <c r="AM1081" s="2" t="str">
        <f t="shared" si="154"/>
        <v>360</v>
      </c>
      <c r="AN1081" t="str">
        <f>IF(AC1081="1GN","Grade 1","Grade 0")</f>
        <v>Grade 0</v>
      </c>
      <c r="AO1081" s="2" t="str">
        <f t="shared" si="155"/>
        <v>36R0</v>
      </c>
      <c r="AQ1081" t="s">
        <v>5289</v>
      </c>
      <c r="AR1081" t="str">
        <f t="shared" si="171"/>
        <v>ERJ12ZYJ360U</v>
      </c>
      <c r="AT1081" t="str">
        <f t="shared" si="157"/>
        <v>technology 36.0R;</v>
      </c>
      <c r="AU1081" t="str">
        <f t="shared" si="158"/>
        <v>attribute value '36.0 R';</v>
      </c>
      <c r="AV1081" t="str">
        <f t="shared" si="159"/>
        <v>attribute tolerance '5 %';</v>
      </c>
      <c r="AW1081" t="str">
        <f t="shared" si="160"/>
        <v>attribute rcwv '5.2 V';</v>
      </c>
      <c r="AX1081" t="str">
        <f t="shared" si="161"/>
        <v>attribute max_v '';</v>
      </c>
      <c r="AY1081" t="str">
        <f t="shared" si="162"/>
        <v>attribute power_v '0.75 W @ 70 C';</v>
      </c>
      <c r="AZ1081" t="str">
        <f t="shared" si="163"/>
        <v>attribute tcr '±200';</v>
      </c>
      <c r="BA1081" t="str">
        <f t="shared" si="164"/>
        <v>attribute size '2010';</v>
      </c>
      <c r="BB1081" t="str">
        <f t="shared" si="165"/>
        <v>attribute operating_temp '-55 to +155 C';</v>
      </c>
      <c r="BC1081" t="str">
        <f t="shared" si="166"/>
        <v>attribute pkg_code '360';</v>
      </c>
      <c r="BD1081" t="str">
        <f t="shared" si="167"/>
        <v>attribute aec-q200 'Grade 0';</v>
      </c>
      <c r="BF1081" t="str">
        <f t="shared" si="168"/>
        <v>attribute mfg 'Panasonic';</v>
      </c>
      <c r="BG1081" t="str">
        <f t="shared" si="169"/>
        <v>attribute mpn 'ERJ12ZYJ360U';</v>
      </c>
    </row>
    <row r="1082" spans="1:59" x14ac:dyDescent="0.3">
      <c r="A1082" t="s">
        <v>28</v>
      </c>
      <c r="B1082" t="s">
        <v>3797</v>
      </c>
      <c r="C1082" t="s">
        <v>3915</v>
      </c>
      <c r="D1082" t="s">
        <v>3916</v>
      </c>
      <c r="E1082" t="s">
        <v>32</v>
      </c>
      <c r="F1082" t="s">
        <v>32</v>
      </c>
      <c r="G1082" t="s">
        <v>3917</v>
      </c>
      <c r="H1082" s="1">
        <v>89787</v>
      </c>
      <c r="I1082">
        <v>0.55000000000000004</v>
      </c>
      <c r="J1082">
        <v>0</v>
      </c>
      <c r="K1082">
        <v>1</v>
      </c>
      <c r="L1082" t="s">
        <v>34</v>
      </c>
      <c r="M1082" t="s">
        <v>3801</v>
      </c>
      <c r="N1082" t="s">
        <v>36</v>
      </c>
      <c r="O1082" t="s">
        <v>202</v>
      </c>
      <c r="P1082" t="s">
        <v>38</v>
      </c>
      <c r="Q1082" t="s">
        <v>3791</v>
      </c>
      <c r="R1082" t="s">
        <v>40</v>
      </c>
      <c r="S1082" t="s">
        <v>634</v>
      </c>
      <c r="T1082" t="s">
        <v>243</v>
      </c>
      <c r="U1082" t="s">
        <v>1188</v>
      </c>
      <c r="V1082" t="s">
        <v>3802</v>
      </c>
      <c r="W1082">
        <v>2010</v>
      </c>
      <c r="X1082" t="s">
        <v>636</v>
      </c>
      <c r="Y1082" t="s">
        <v>3803</v>
      </c>
      <c r="Z1082" t="s">
        <v>2407</v>
      </c>
      <c r="AA1082">
        <v>2</v>
      </c>
      <c r="AB1082" t="s">
        <v>41</v>
      </c>
      <c r="AC1082" t="str">
        <f t="shared" si="156"/>
        <v>12Z</v>
      </c>
      <c r="AD1082" s="3">
        <f t="shared" si="153"/>
        <v>39</v>
      </c>
      <c r="AE1082" s="3" t="str">
        <f t="shared" si="152"/>
        <v>39.0 R</v>
      </c>
      <c r="AF1082" t="str">
        <f>SUBSTITUTE(SUBSTITUTE(P1082,"±",""),"%"," %")</f>
        <v>5 %</v>
      </c>
      <c r="AG1082" t="str">
        <f t="shared" si="170"/>
        <v>5.4 V</v>
      </c>
      <c r="AI1082" t="str">
        <f>SUBSTITUTE(LEFT(Q1082,FIND("W,",Q1082)),"W"," W @ 70 C")</f>
        <v>0.75 W @ 70 C</v>
      </c>
      <c r="AJ1082" t="str">
        <f>SUBSTITUTE((SUBSTITUTE(T1082,"ppm/°C","")),"/ "," to ")</f>
        <v>±200</v>
      </c>
      <c r="AK1082" t="str">
        <f>LEFT(V1082,FIND(" ",V1082)-1)</f>
        <v>2010</v>
      </c>
      <c r="AL1082" t="str">
        <f>SUBSTITUTE(SUBSTITUTE(U1082,"°C ~ "," to +"),"°C"," C")</f>
        <v>-55 to +155 C</v>
      </c>
      <c r="AM1082" s="2" t="str">
        <f t="shared" si="154"/>
        <v>390</v>
      </c>
      <c r="AN1082" t="str">
        <f>IF(AC1082="1GN","Grade 1","Grade 0")</f>
        <v>Grade 0</v>
      </c>
      <c r="AO1082" s="2" t="str">
        <f t="shared" si="155"/>
        <v>39R0</v>
      </c>
      <c r="AQ1082" t="s">
        <v>5289</v>
      </c>
      <c r="AR1082" t="str">
        <f t="shared" si="171"/>
        <v>ERJ12ZYJ390U</v>
      </c>
      <c r="AT1082" t="str">
        <f t="shared" si="157"/>
        <v>technology 39.0R;</v>
      </c>
      <c r="AU1082" t="str">
        <f t="shared" si="158"/>
        <v>attribute value '39.0 R';</v>
      </c>
      <c r="AV1082" t="str">
        <f t="shared" si="159"/>
        <v>attribute tolerance '5 %';</v>
      </c>
      <c r="AW1082" t="str">
        <f t="shared" si="160"/>
        <v>attribute rcwv '5.4 V';</v>
      </c>
      <c r="AX1082" t="str">
        <f t="shared" si="161"/>
        <v>attribute max_v '';</v>
      </c>
      <c r="AY1082" t="str">
        <f t="shared" si="162"/>
        <v>attribute power_v '0.75 W @ 70 C';</v>
      </c>
      <c r="AZ1082" t="str">
        <f t="shared" si="163"/>
        <v>attribute tcr '±200';</v>
      </c>
      <c r="BA1082" t="str">
        <f t="shared" si="164"/>
        <v>attribute size '2010';</v>
      </c>
      <c r="BB1082" t="str">
        <f t="shared" si="165"/>
        <v>attribute operating_temp '-55 to +155 C';</v>
      </c>
      <c r="BC1082" t="str">
        <f t="shared" si="166"/>
        <v>attribute pkg_code '390';</v>
      </c>
      <c r="BD1082" t="str">
        <f t="shared" si="167"/>
        <v>attribute aec-q200 'Grade 0';</v>
      </c>
      <c r="BF1082" t="str">
        <f t="shared" si="168"/>
        <v>attribute mfg 'Panasonic';</v>
      </c>
      <c r="BG1082" t="str">
        <f t="shared" si="169"/>
        <v>attribute mpn 'ERJ12ZYJ390U';</v>
      </c>
    </row>
    <row r="1083" spans="1:59" x14ac:dyDescent="0.3">
      <c r="A1083" t="s">
        <v>28</v>
      </c>
      <c r="B1083" t="s">
        <v>3797</v>
      </c>
      <c r="C1083" t="s">
        <v>3918</v>
      </c>
      <c r="D1083" t="s">
        <v>3919</v>
      </c>
      <c r="E1083" t="s">
        <v>32</v>
      </c>
      <c r="F1083" t="s">
        <v>32</v>
      </c>
      <c r="G1083" t="s">
        <v>3920</v>
      </c>
      <c r="H1083" s="1">
        <v>8213</v>
      </c>
      <c r="I1083">
        <v>0.55000000000000004</v>
      </c>
      <c r="J1083">
        <v>0</v>
      </c>
      <c r="K1083">
        <v>1</v>
      </c>
      <c r="L1083" t="s">
        <v>34</v>
      </c>
      <c r="M1083" t="s">
        <v>3801</v>
      </c>
      <c r="N1083" t="s">
        <v>36</v>
      </c>
      <c r="O1083" t="s">
        <v>206</v>
      </c>
      <c r="P1083" t="s">
        <v>38</v>
      </c>
      <c r="Q1083" t="s">
        <v>3791</v>
      </c>
      <c r="R1083" t="s">
        <v>40</v>
      </c>
      <c r="S1083" t="s">
        <v>634</v>
      </c>
      <c r="T1083" t="s">
        <v>243</v>
      </c>
      <c r="U1083" t="s">
        <v>1188</v>
      </c>
      <c r="V1083" t="s">
        <v>3802</v>
      </c>
      <c r="W1083">
        <v>2010</v>
      </c>
      <c r="X1083" t="s">
        <v>636</v>
      </c>
      <c r="Y1083" t="s">
        <v>3803</v>
      </c>
      <c r="Z1083" t="s">
        <v>2407</v>
      </c>
      <c r="AA1083">
        <v>2</v>
      </c>
      <c r="AB1083" t="s">
        <v>41</v>
      </c>
      <c r="AC1083" t="str">
        <f t="shared" si="156"/>
        <v>12Z</v>
      </c>
      <c r="AD1083" s="3">
        <f t="shared" si="153"/>
        <v>43</v>
      </c>
      <c r="AE1083" s="3" t="str">
        <f t="shared" si="152"/>
        <v>43.0 R</v>
      </c>
      <c r="AF1083" t="str">
        <f>SUBSTITUTE(SUBSTITUTE(P1083,"±",""),"%"," %")</f>
        <v>5 %</v>
      </c>
      <c r="AG1083" t="str">
        <f t="shared" si="170"/>
        <v>5.7 V</v>
      </c>
      <c r="AI1083" t="str">
        <f>SUBSTITUTE(LEFT(Q1083,FIND("W,",Q1083)),"W"," W @ 70 C")</f>
        <v>0.75 W @ 70 C</v>
      </c>
      <c r="AJ1083" t="str">
        <f>SUBSTITUTE((SUBSTITUTE(T1083,"ppm/°C","")),"/ "," to ")</f>
        <v>±200</v>
      </c>
      <c r="AK1083" t="str">
        <f>LEFT(V1083,FIND(" ",V1083)-1)</f>
        <v>2010</v>
      </c>
      <c r="AL1083" t="str">
        <f>SUBSTITUTE(SUBSTITUTE(U1083,"°C ~ "," to +"),"°C"," C")</f>
        <v>-55 to +155 C</v>
      </c>
      <c r="AM1083" s="2" t="str">
        <f t="shared" si="154"/>
        <v>430</v>
      </c>
      <c r="AN1083" t="str">
        <f>IF(AC1083="1GN","Grade 1","Grade 0")</f>
        <v>Grade 0</v>
      </c>
      <c r="AO1083" s="2" t="str">
        <f t="shared" si="155"/>
        <v>43R0</v>
      </c>
      <c r="AQ1083" t="s">
        <v>5289</v>
      </c>
      <c r="AR1083" t="str">
        <f t="shared" si="171"/>
        <v>ERJ12ZYJ430U</v>
      </c>
      <c r="AT1083" t="str">
        <f t="shared" si="157"/>
        <v>technology 43.0R;</v>
      </c>
      <c r="AU1083" t="str">
        <f t="shared" si="158"/>
        <v>attribute value '43.0 R';</v>
      </c>
      <c r="AV1083" t="str">
        <f t="shared" si="159"/>
        <v>attribute tolerance '5 %';</v>
      </c>
      <c r="AW1083" t="str">
        <f t="shared" si="160"/>
        <v>attribute rcwv '5.7 V';</v>
      </c>
      <c r="AX1083" t="str">
        <f t="shared" si="161"/>
        <v>attribute max_v '';</v>
      </c>
      <c r="AY1083" t="str">
        <f t="shared" si="162"/>
        <v>attribute power_v '0.75 W @ 70 C';</v>
      </c>
      <c r="AZ1083" t="str">
        <f t="shared" si="163"/>
        <v>attribute tcr '±200';</v>
      </c>
      <c r="BA1083" t="str">
        <f t="shared" si="164"/>
        <v>attribute size '2010';</v>
      </c>
      <c r="BB1083" t="str">
        <f t="shared" si="165"/>
        <v>attribute operating_temp '-55 to +155 C';</v>
      </c>
      <c r="BC1083" t="str">
        <f t="shared" si="166"/>
        <v>attribute pkg_code '430';</v>
      </c>
      <c r="BD1083" t="str">
        <f t="shared" si="167"/>
        <v>attribute aec-q200 'Grade 0';</v>
      </c>
      <c r="BF1083" t="str">
        <f t="shared" si="168"/>
        <v>attribute mfg 'Panasonic';</v>
      </c>
      <c r="BG1083" t="str">
        <f t="shared" si="169"/>
        <v>attribute mpn 'ERJ12ZYJ430U';</v>
      </c>
    </row>
    <row r="1084" spans="1:59" x14ac:dyDescent="0.3">
      <c r="A1084" t="s">
        <v>28</v>
      </c>
      <c r="B1084" t="s">
        <v>3797</v>
      </c>
      <c r="C1084" t="s">
        <v>3921</v>
      </c>
      <c r="D1084" t="s">
        <v>3922</v>
      </c>
      <c r="E1084" t="s">
        <v>32</v>
      </c>
      <c r="F1084" t="s">
        <v>32</v>
      </c>
      <c r="G1084" t="s">
        <v>3923</v>
      </c>
      <c r="H1084" s="1">
        <v>84384</v>
      </c>
      <c r="I1084">
        <v>0.55000000000000004</v>
      </c>
      <c r="J1084">
        <v>0</v>
      </c>
      <c r="K1084">
        <v>1</v>
      </c>
      <c r="L1084" t="s">
        <v>34</v>
      </c>
      <c r="M1084" t="s">
        <v>3801</v>
      </c>
      <c r="N1084" t="s">
        <v>36</v>
      </c>
      <c r="O1084" t="s">
        <v>210</v>
      </c>
      <c r="P1084" t="s">
        <v>38</v>
      </c>
      <c r="Q1084" t="s">
        <v>3791</v>
      </c>
      <c r="R1084" t="s">
        <v>40</v>
      </c>
      <c r="S1084" t="s">
        <v>634</v>
      </c>
      <c r="T1084" t="s">
        <v>243</v>
      </c>
      <c r="U1084" t="s">
        <v>1188</v>
      </c>
      <c r="V1084" t="s">
        <v>3802</v>
      </c>
      <c r="W1084">
        <v>2010</v>
      </c>
      <c r="X1084" t="s">
        <v>636</v>
      </c>
      <c r="Y1084" t="s">
        <v>3803</v>
      </c>
      <c r="Z1084" t="s">
        <v>2407</v>
      </c>
      <c r="AA1084">
        <v>2</v>
      </c>
      <c r="AB1084" t="s">
        <v>41</v>
      </c>
      <c r="AC1084" t="str">
        <f t="shared" si="156"/>
        <v>12Z</v>
      </c>
      <c r="AD1084" s="3">
        <f t="shared" si="153"/>
        <v>47</v>
      </c>
      <c r="AE1084" s="3" t="str">
        <f t="shared" si="152"/>
        <v>47.0 R</v>
      </c>
      <c r="AF1084" t="str">
        <f>SUBSTITUTE(SUBSTITUTE(P1084,"±",""),"%"," %")</f>
        <v>5 %</v>
      </c>
      <c r="AG1084" t="str">
        <f t="shared" si="170"/>
        <v>5.9 V</v>
      </c>
      <c r="AI1084" t="str">
        <f>SUBSTITUTE(LEFT(Q1084,FIND("W,",Q1084)),"W"," W @ 70 C")</f>
        <v>0.75 W @ 70 C</v>
      </c>
      <c r="AJ1084" t="str">
        <f>SUBSTITUTE((SUBSTITUTE(T1084,"ppm/°C","")),"/ "," to ")</f>
        <v>±200</v>
      </c>
      <c r="AK1084" t="str">
        <f>LEFT(V1084,FIND(" ",V1084)-1)</f>
        <v>2010</v>
      </c>
      <c r="AL1084" t="str">
        <f>SUBSTITUTE(SUBSTITUTE(U1084,"°C ~ "," to +"),"°C"," C")</f>
        <v>-55 to +155 C</v>
      </c>
      <c r="AM1084" s="2" t="str">
        <f t="shared" si="154"/>
        <v>470</v>
      </c>
      <c r="AN1084" t="str">
        <f>IF(AC1084="1GN","Grade 1","Grade 0")</f>
        <v>Grade 0</v>
      </c>
      <c r="AO1084" s="2" t="str">
        <f t="shared" si="155"/>
        <v>47R0</v>
      </c>
      <c r="AQ1084" t="s">
        <v>5289</v>
      </c>
      <c r="AR1084" t="str">
        <f t="shared" si="171"/>
        <v>ERJ12ZYJ470U</v>
      </c>
      <c r="AT1084" t="str">
        <f t="shared" si="157"/>
        <v>technology 47.0R;</v>
      </c>
      <c r="AU1084" t="str">
        <f t="shared" si="158"/>
        <v>attribute value '47.0 R';</v>
      </c>
      <c r="AV1084" t="str">
        <f t="shared" si="159"/>
        <v>attribute tolerance '5 %';</v>
      </c>
      <c r="AW1084" t="str">
        <f t="shared" si="160"/>
        <v>attribute rcwv '5.9 V';</v>
      </c>
      <c r="AX1084" t="str">
        <f t="shared" si="161"/>
        <v>attribute max_v '';</v>
      </c>
      <c r="AY1084" t="str">
        <f t="shared" si="162"/>
        <v>attribute power_v '0.75 W @ 70 C';</v>
      </c>
      <c r="AZ1084" t="str">
        <f t="shared" si="163"/>
        <v>attribute tcr '±200';</v>
      </c>
      <c r="BA1084" t="str">
        <f t="shared" si="164"/>
        <v>attribute size '2010';</v>
      </c>
      <c r="BB1084" t="str">
        <f t="shared" si="165"/>
        <v>attribute operating_temp '-55 to +155 C';</v>
      </c>
      <c r="BC1084" t="str">
        <f t="shared" si="166"/>
        <v>attribute pkg_code '470';</v>
      </c>
      <c r="BD1084" t="str">
        <f t="shared" si="167"/>
        <v>attribute aec-q200 'Grade 0';</v>
      </c>
      <c r="BF1084" t="str">
        <f t="shared" si="168"/>
        <v>attribute mfg 'Panasonic';</v>
      </c>
      <c r="BG1084" t="str">
        <f t="shared" si="169"/>
        <v>attribute mpn 'ERJ12ZYJ470U';</v>
      </c>
    </row>
    <row r="1085" spans="1:59" x14ac:dyDescent="0.3">
      <c r="A1085" t="s">
        <v>28</v>
      </c>
      <c r="B1085" t="s">
        <v>3797</v>
      </c>
      <c r="C1085" t="s">
        <v>3924</v>
      </c>
      <c r="D1085" t="s">
        <v>3925</v>
      </c>
      <c r="E1085" t="s">
        <v>32</v>
      </c>
      <c r="F1085" t="s">
        <v>32</v>
      </c>
      <c r="G1085" t="s">
        <v>3926</v>
      </c>
      <c r="H1085">
        <v>989</v>
      </c>
      <c r="I1085">
        <v>0.55000000000000004</v>
      </c>
      <c r="J1085">
        <v>0</v>
      </c>
      <c r="K1085">
        <v>1</v>
      </c>
      <c r="L1085" t="s">
        <v>34</v>
      </c>
      <c r="M1085" t="s">
        <v>3801</v>
      </c>
      <c r="N1085" t="s">
        <v>36</v>
      </c>
      <c r="O1085" t="s">
        <v>214</v>
      </c>
      <c r="P1085" t="s">
        <v>38</v>
      </c>
      <c r="Q1085" t="s">
        <v>3791</v>
      </c>
      <c r="R1085" t="s">
        <v>40</v>
      </c>
      <c r="S1085" t="s">
        <v>634</v>
      </c>
      <c r="T1085" t="s">
        <v>243</v>
      </c>
      <c r="U1085" t="s">
        <v>1188</v>
      </c>
      <c r="V1085" t="s">
        <v>3802</v>
      </c>
      <c r="W1085">
        <v>2010</v>
      </c>
      <c r="X1085" t="s">
        <v>636</v>
      </c>
      <c r="Y1085" t="s">
        <v>3803</v>
      </c>
      <c r="Z1085" t="s">
        <v>2407</v>
      </c>
      <c r="AA1085">
        <v>2</v>
      </c>
      <c r="AB1085" t="s">
        <v>41</v>
      </c>
      <c r="AC1085" t="str">
        <f t="shared" si="156"/>
        <v>12Z</v>
      </c>
      <c r="AD1085" s="3">
        <f t="shared" si="153"/>
        <v>51</v>
      </c>
      <c r="AE1085" s="3" t="str">
        <f t="shared" si="152"/>
        <v>51.0 R</v>
      </c>
      <c r="AF1085" t="str">
        <f>SUBSTITUTE(SUBSTITUTE(P1085,"±",""),"%"," %")</f>
        <v>5 %</v>
      </c>
      <c r="AG1085" t="str">
        <f t="shared" si="170"/>
        <v>6.2 V</v>
      </c>
      <c r="AI1085" t="str">
        <f>SUBSTITUTE(LEFT(Q1085,FIND("W,",Q1085)),"W"," W @ 70 C")</f>
        <v>0.75 W @ 70 C</v>
      </c>
      <c r="AJ1085" t="str">
        <f>SUBSTITUTE((SUBSTITUTE(T1085,"ppm/°C","")),"/ "," to ")</f>
        <v>±200</v>
      </c>
      <c r="AK1085" t="str">
        <f>LEFT(V1085,FIND(" ",V1085)-1)</f>
        <v>2010</v>
      </c>
      <c r="AL1085" t="str">
        <f>SUBSTITUTE(SUBSTITUTE(U1085,"°C ~ "," to +"),"°C"," C")</f>
        <v>-55 to +155 C</v>
      </c>
      <c r="AM1085" s="2" t="str">
        <f t="shared" si="154"/>
        <v>510</v>
      </c>
      <c r="AN1085" t="str">
        <f>IF(AC1085="1GN","Grade 1","Grade 0")</f>
        <v>Grade 0</v>
      </c>
      <c r="AO1085" s="2" t="str">
        <f t="shared" si="155"/>
        <v>51R0</v>
      </c>
      <c r="AQ1085" t="s">
        <v>5289</v>
      </c>
      <c r="AR1085" t="str">
        <f t="shared" si="171"/>
        <v>ERJ12ZYJ510U</v>
      </c>
      <c r="AT1085" t="str">
        <f t="shared" si="157"/>
        <v>technology 51.0R;</v>
      </c>
      <c r="AU1085" t="str">
        <f t="shared" si="158"/>
        <v>attribute value '51.0 R';</v>
      </c>
      <c r="AV1085" t="str">
        <f t="shared" si="159"/>
        <v>attribute tolerance '5 %';</v>
      </c>
      <c r="AW1085" t="str">
        <f t="shared" si="160"/>
        <v>attribute rcwv '6.2 V';</v>
      </c>
      <c r="AX1085" t="str">
        <f t="shared" si="161"/>
        <v>attribute max_v '';</v>
      </c>
      <c r="AY1085" t="str">
        <f t="shared" si="162"/>
        <v>attribute power_v '0.75 W @ 70 C';</v>
      </c>
      <c r="AZ1085" t="str">
        <f t="shared" si="163"/>
        <v>attribute tcr '±200';</v>
      </c>
      <c r="BA1085" t="str">
        <f t="shared" si="164"/>
        <v>attribute size '2010';</v>
      </c>
      <c r="BB1085" t="str">
        <f t="shared" si="165"/>
        <v>attribute operating_temp '-55 to +155 C';</v>
      </c>
      <c r="BC1085" t="str">
        <f t="shared" si="166"/>
        <v>attribute pkg_code '510';</v>
      </c>
      <c r="BD1085" t="str">
        <f t="shared" si="167"/>
        <v>attribute aec-q200 'Grade 0';</v>
      </c>
      <c r="BF1085" t="str">
        <f t="shared" si="168"/>
        <v>attribute mfg 'Panasonic';</v>
      </c>
      <c r="BG1085" t="str">
        <f t="shared" si="169"/>
        <v>attribute mpn 'ERJ12ZYJ510U';</v>
      </c>
    </row>
    <row r="1086" spans="1:59" x14ac:dyDescent="0.3">
      <c r="A1086" t="s">
        <v>28</v>
      </c>
      <c r="B1086" t="s">
        <v>3797</v>
      </c>
      <c r="C1086" t="s">
        <v>3927</v>
      </c>
      <c r="D1086" t="s">
        <v>3928</v>
      </c>
      <c r="E1086" t="s">
        <v>32</v>
      </c>
      <c r="F1086" t="s">
        <v>32</v>
      </c>
      <c r="G1086" t="s">
        <v>3929</v>
      </c>
      <c r="H1086" s="1">
        <v>8543</v>
      </c>
      <c r="I1086">
        <v>0.55000000000000004</v>
      </c>
      <c r="J1086">
        <v>0</v>
      </c>
      <c r="K1086">
        <v>1</v>
      </c>
      <c r="L1086" t="s">
        <v>34</v>
      </c>
      <c r="M1086" t="s">
        <v>3801</v>
      </c>
      <c r="N1086" t="s">
        <v>36</v>
      </c>
      <c r="O1086" t="s">
        <v>218</v>
      </c>
      <c r="P1086" t="s">
        <v>38</v>
      </c>
      <c r="Q1086" t="s">
        <v>3791</v>
      </c>
      <c r="R1086" t="s">
        <v>40</v>
      </c>
      <c r="S1086" t="s">
        <v>634</v>
      </c>
      <c r="T1086" t="s">
        <v>243</v>
      </c>
      <c r="U1086" t="s">
        <v>1188</v>
      </c>
      <c r="V1086" t="s">
        <v>3802</v>
      </c>
      <c r="W1086">
        <v>2010</v>
      </c>
      <c r="X1086" t="s">
        <v>636</v>
      </c>
      <c r="Y1086" t="s">
        <v>3803</v>
      </c>
      <c r="Z1086" t="s">
        <v>2407</v>
      </c>
      <c r="AA1086">
        <v>2</v>
      </c>
      <c r="AB1086" t="s">
        <v>41</v>
      </c>
      <c r="AC1086" t="str">
        <f t="shared" si="156"/>
        <v>12Z</v>
      </c>
      <c r="AD1086" s="3">
        <f t="shared" si="153"/>
        <v>56</v>
      </c>
      <c r="AE1086" s="3" t="str">
        <f t="shared" si="152"/>
        <v>56.0 R</v>
      </c>
      <c r="AF1086" t="str">
        <f>SUBSTITUTE(SUBSTITUTE(P1086,"±",""),"%"," %")</f>
        <v>5 %</v>
      </c>
      <c r="AG1086" t="str">
        <f t="shared" si="170"/>
        <v>6.5 V</v>
      </c>
      <c r="AI1086" t="str">
        <f>SUBSTITUTE(LEFT(Q1086,FIND("W,",Q1086)),"W"," W @ 70 C")</f>
        <v>0.75 W @ 70 C</v>
      </c>
      <c r="AJ1086" t="str">
        <f>SUBSTITUTE((SUBSTITUTE(T1086,"ppm/°C","")),"/ "," to ")</f>
        <v>±200</v>
      </c>
      <c r="AK1086" t="str">
        <f>LEFT(V1086,FIND(" ",V1086)-1)</f>
        <v>2010</v>
      </c>
      <c r="AL1086" t="str">
        <f>SUBSTITUTE(SUBSTITUTE(U1086,"°C ~ "," to +"),"°C"," C")</f>
        <v>-55 to +155 C</v>
      </c>
      <c r="AM1086" s="2" t="str">
        <f t="shared" si="154"/>
        <v>560</v>
      </c>
      <c r="AN1086" t="str">
        <f>IF(AC1086="1GN","Grade 1","Grade 0")</f>
        <v>Grade 0</v>
      </c>
      <c r="AO1086" s="2" t="str">
        <f t="shared" si="155"/>
        <v>56R0</v>
      </c>
      <c r="AQ1086" t="s">
        <v>5289</v>
      </c>
      <c r="AR1086" t="str">
        <f t="shared" si="171"/>
        <v>ERJ12ZYJ560U</v>
      </c>
      <c r="AT1086" t="str">
        <f t="shared" si="157"/>
        <v>technology 56.0R;</v>
      </c>
      <c r="AU1086" t="str">
        <f t="shared" si="158"/>
        <v>attribute value '56.0 R';</v>
      </c>
      <c r="AV1086" t="str">
        <f t="shared" si="159"/>
        <v>attribute tolerance '5 %';</v>
      </c>
      <c r="AW1086" t="str">
        <f t="shared" si="160"/>
        <v>attribute rcwv '6.5 V';</v>
      </c>
      <c r="AX1086" t="str">
        <f t="shared" si="161"/>
        <v>attribute max_v '';</v>
      </c>
      <c r="AY1086" t="str">
        <f t="shared" si="162"/>
        <v>attribute power_v '0.75 W @ 70 C';</v>
      </c>
      <c r="AZ1086" t="str">
        <f t="shared" si="163"/>
        <v>attribute tcr '±200';</v>
      </c>
      <c r="BA1086" t="str">
        <f t="shared" si="164"/>
        <v>attribute size '2010';</v>
      </c>
      <c r="BB1086" t="str">
        <f t="shared" si="165"/>
        <v>attribute operating_temp '-55 to +155 C';</v>
      </c>
      <c r="BC1086" t="str">
        <f t="shared" si="166"/>
        <v>attribute pkg_code '560';</v>
      </c>
      <c r="BD1086" t="str">
        <f t="shared" si="167"/>
        <v>attribute aec-q200 'Grade 0';</v>
      </c>
      <c r="BF1086" t="str">
        <f t="shared" si="168"/>
        <v>attribute mfg 'Panasonic';</v>
      </c>
      <c r="BG1086" t="str">
        <f t="shared" si="169"/>
        <v>attribute mpn 'ERJ12ZYJ560U';</v>
      </c>
    </row>
    <row r="1087" spans="1:59" x14ac:dyDescent="0.3">
      <c r="A1087" t="s">
        <v>28</v>
      </c>
      <c r="B1087" t="s">
        <v>3797</v>
      </c>
      <c r="C1087" t="s">
        <v>3930</v>
      </c>
      <c r="D1087" t="s">
        <v>3931</v>
      </c>
      <c r="E1087" t="s">
        <v>32</v>
      </c>
      <c r="F1087" t="s">
        <v>32</v>
      </c>
      <c r="G1087" t="s">
        <v>3932</v>
      </c>
      <c r="H1087" s="1">
        <v>1691</v>
      </c>
      <c r="I1087">
        <v>0.55000000000000004</v>
      </c>
      <c r="J1087">
        <v>0</v>
      </c>
      <c r="K1087">
        <v>1</v>
      </c>
      <c r="L1087" t="s">
        <v>34</v>
      </c>
      <c r="M1087" t="s">
        <v>3801</v>
      </c>
      <c r="N1087" t="s">
        <v>36</v>
      </c>
      <c r="O1087" t="s">
        <v>222</v>
      </c>
      <c r="P1087" t="s">
        <v>38</v>
      </c>
      <c r="Q1087" t="s">
        <v>3791</v>
      </c>
      <c r="R1087" t="s">
        <v>40</v>
      </c>
      <c r="S1087" t="s">
        <v>634</v>
      </c>
      <c r="T1087" t="s">
        <v>243</v>
      </c>
      <c r="U1087" t="s">
        <v>1188</v>
      </c>
      <c r="V1087" t="s">
        <v>3802</v>
      </c>
      <c r="W1087">
        <v>2010</v>
      </c>
      <c r="X1087" t="s">
        <v>636</v>
      </c>
      <c r="Y1087" t="s">
        <v>3803</v>
      </c>
      <c r="Z1087" t="s">
        <v>2407</v>
      </c>
      <c r="AA1087">
        <v>2</v>
      </c>
      <c r="AB1087" t="s">
        <v>41</v>
      </c>
      <c r="AC1087" t="str">
        <f t="shared" si="156"/>
        <v>12Z</v>
      </c>
      <c r="AD1087" s="3">
        <f t="shared" si="153"/>
        <v>62</v>
      </c>
      <c r="AE1087" s="3" t="str">
        <f t="shared" si="152"/>
        <v>62.0 R</v>
      </c>
      <c r="AF1087" t="str">
        <f>SUBSTITUTE(SUBSTITUTE(P1087,"±",""),"%"," %")</f>
        <v>5 %</v>
      </c>
      <c r="AG1087" t="str">
        <f t="shared" si="170"/>
        <v>6.8 V</v>
      </c>
      <c r="AI1087" t="str">
        <f>SUBSTITUTE(LEFT(Q1087,FIND("W,",Q1087)),"W"," W @ 70 C")</f>
        <v>0.75 W @ 70 C</v>
      </c>
      <c r="AJ1087" t="str">
        <f>SUBSTITUTE((SUBSTITUTE(T1087,"ppm/°C","")),"/ "," to ")</f>
        <v>±200</v>
      </c>
      <c r="AK1087" t="str">
        <f>LEFT(V1087,FIND(" ",V1087)-1)</f>
        <v>2010</v>
      </c>
      <c r="AL1087" t="str">
        <f>SUBSTITUTE(SUBSTITUTE(U1087,"°C ~ "," to +"),"°C"," C")</f>
        <v>-55 to +155 C</v>
      </c>
      <c r="AM1087" s="2" t="str">
        <f t="shared" si="154"/>
        <v>620</v>
      </c>
      <c r="AN1087" t="str">
        <f>IF(AC1087="1GN","Grade 1","Grade 0")</f>
        <v>Grade 0</v>
      </c>
      <c r="AO1087" s="2" t="str">
        <f t="shared" si="155"/>
        <v>62R0</v>
      </c>
      <c r="AQ1087" t="s">
        <v>5289</v>
      </c>
      <c r="AR1087" t="str">
        <f t="shared" si="171"/>
        <v>ERJ12ZYJ620U</v>
      </c>
      <c r="AT1087" t="str">
        <f t="shared" si="157"/>
        <v>technology 62.0R;</v>
      </c>
      <c r="AU1087" t="str">
        <f t="shared" si="158"/>
        <v>attribute value '62.0 R';</v>
      </c>
      <c r="AV1087" t="str">
        <f t="shared" si="159"/>
        <v>attribute tolerance '5 %';</v>
      </c>
      <c r="AW1087" t="str">
        <f t="shared" si="160"/>
        <v>attribute rcwv '6.8 V';</v>
      </c>
      <c r="AX1087" t="str">
        <f t="shared" si="161"/>
        <v>attribute max_v '';</v>
      </c>
      <c r="AY1087" t="str">
        <f t="shared" si="162"/>
        <v>attribute power_v '0.75 W @ 70 C';</v>
      </c>
      <c r="AZ1087" t="str">
        <f t="shared" si="163"/>
        <v>attribute tcr '±200';</v>
      </c>
      <c r="BA1087" t="str">
        <f t="shared" si="164"/>
        <v>attribute size '2010';</v>
      </c>
      <c r="BB1087" t="str">
        <f t="shared" si="165"/>
        <v>attribute operating_temp '-55 to +155 C';</v>
      </c>
      <c r="BC1087" t="str">
        <f t="shared" si="166"/>
        <v>attribute pkg_code '620';</v>
      </c>
      <c r="BD1087" t="str">
        <f t="shared" si="167"/>
        <v>attribute aec-q200 'Grade 0';</v>
      </c>
      <c r="BF1087" t="str">
        <f t="shared" si="168"/>
        <v>attribute mfg 'Panasonic';</v>
      </c>
      <c r="BG1087" t="str">
        <f t="shared" si="169"/>
        <v>attribute mpn 'ERJ12ZYJ620U';</v>
      </c>
    </row>
    <row r="1088" spans="1:59" x14ac:dyDescent="0.3">
      <c r="A1088" t="s">
        <v>28</v>
      </c>
      <c r="B1088" t="s">
        <v>3797</v>
      </c>
      <c r="C1088" t="s">
        <v>3933</v>
      </c>
      <c r="D1088" t="s">
        <v>3934</v>
      </c>
      <c r="E1088" t="s">
        <v>32</v>
      </c>
      <c r="F1088" t="s">
        <v>32</v>
      </c>
      <c r="G1088" t="s">
        <v>3935</v>
      </c>
      <c r="H1088" s="1">
        <v>9900</v>
      </c>
      <c r="I1088">
        <v>0.55000000000000004</v>
      </c>
      <c r="J1088">
        <v>0</v>
      </c>
      <c r="K1088">
        <v>1</v>
      </c>
      <c r="L1088" t="s">
        <v>34</v>
      </c>
      <c r="M1088" t="s">
        <v>3801</v>
      </c>
      <c r="N1088" t="s">
        <v>36</v>
      </c>
      <c r="O1088" t="s">
        <v>226</v>
      </c>
      <c r="P1088" t="s">
        <v>38</v>
      </c>
      <c r="Q1088" t="s">
        <v>3791</v>
      </c>
      <c r="R1088" t="s">
        <v>40</v>
      </c>
      <c r="S1088" t="s">
        <v>634</v>
      </c>
      <c r="T1088" t="s">
        <v>243</v>
      </c>
      <c r="U1088" t="s">
        <v>1188</v>
      </c>
      <c r="V1088" t="s">
        <v>3802</v>
      </c>
      <c r="W1088">
        <v>2010</v>
      </c>
      <c r="X1088" t="s">
        <v>636</v>
      </c>
      <c r="Y1088" t="s">
        <v>3803</v>
      </c>
      <c r="Z1088" t="s">
        <v>2407</v>
      </c>
      <c r="AA1088">
        <v>2</v>
      </c>
      <c r="AB1088" t="s">
        <v>41</v>
      </c>
      <c r="AC1088" t="str">
        <f t="shared" si="156"/>
        <v>12Z</v>
      </c>
      <c r="AD1088" s="3">
        <f t="shared" si="153"/>
        <v>68</v>
      </c>
      <c r="AE1088" s="3" t="str">
        <f t="shared" si="152"/>
        <v>68.0 R</v>
      </c>
      <c r="AF1088" t="str">
        <f>SUBSTITUTE(SUBSTITUTE(P1088,"±",""),"%"," %")</f>
        <v>5 %</v>
      </c>
      <c r="AG1088" t="str">
        <f t="shared" si="170"/>
        <v>7.1 V</v>
      </c>
      <c r="AI1088" t="str">
        <f>SUBSTITUTE(LEFT(Q1088,FIND("W,",Q1088)),"W"," W @ 70 C")</f>
        <v>0.75 W @ 70 C</v>
      </c>
      <c r="AJ1088" t="str">
        <f>SUBSTITUTE((SUBSTITUTE(T1088,"ppm/°C","")),"/ "," to ")</f>
        <v>±200</v>
      </c>
      <c r="AK1088" t="str">
        <f>LEFT(V1088,FIND(" ",V1088)-1)</f>
        <v>2010</v>
      </c>
      <c r="AL1088" t="str">
        <f>SUBSTITUTE(SUBSTITUTE(U1088,"°C ~ "," to +"),"°C"," C")</f>
        <v>-55 to +155 C</v>
      </c>
      <c r="AM1088" s="2" t="str">
        <f t="shared" si="154"/>
        <v>680</v>
      </c>
      <c r="AN1088" t="str">
        <f>IF(AC1088="1GN","Grade 1","Grade 0")</f>
        <v>Grade 0</v>
      </c>
      <c r="AO1088" s="2" t="str">
        <f t="shared" si="155"/>
        <v>68R0</v>
      </c>
      <c r="AQ1088" t="s">
        <v>5289</v>
      </c>
      <c r="AR1088" t="str">
        <f t="shared" si="171"/>
        <v>ERJ12ZYJ680U</v>
      </c>
      <c r="AT1088" t="str">
        <f t="shared" si="157"/>
        <v>technology 68.0R;</v>
      </c>
      <c r="AU1088" t="str">
        <f t="shared" si="158"/>
        <v>attribute value '68.0 R';</v>
      </c>
      <c r="AV1088" t="str">
        <f t="shared" si="159"/>
        <v>attribute tolerance '5 %';</v>
      </c>
      <c r="AW1088" t="str">
        <f t="shared" si="160"/>
        <v>attribute rcwv '7.1 V';</v>
      </c>
      <c r="AX1088" t="str">
        <f t="shared" si="161"/>
        <v>attribute max_v '';</v>
      </c>
      <c r="AY1088" t="str">
        <f t="shared" si="162"/>
        <v>attribute power_v '0.75 W @ 70 C';</v>
      </c>
      <c r="AZ1088" t="str">
        <f t="shared" si="163"/>
        <v>attribute tcr '±200';</v>
      </c>
      <c r="BA1088" t="str">
        <f t="shared" si="164"/>
        <v>attribute size '2010';</v>
      </c>
      <c r="BB1088" t="str">
        <f t="shared" si="165"/>
        <v>attribute operating_temp '-55 to +155 C';</v>
      </c>
      <c r="BC1088" t="str">
        <f t="shared" si="166"/>
        <v>attribute pkg_code '680';</v>
      </c>
      <c r="BD1088" t="str">
        <f t="shared" si="167"/>
        <v>attribute aec-q200 'Grade 0';</v>
      </c>
      <c r="BF1088" t="str">
        <f t="shared" si="168"/>
        <v>attribute mfg 'Panasonic';</v>
      </c>
      <c r="BG1088" t="str">
        <f t="shared" si="169"/>
        <v>attribute mpn 'ERJ12ZYJ680U';</v>
      </c>
    </row>
    <row r="1089" spans="1:59" x14ac:dyDescent="0.3">
      <c r="A1089" t="s">
        <v>28</v>
      </c>
      <c r="B1089" t="s">
        <v>3797</v>
      </c>
      <c r="C1089" t="s">
        <v>3936</v>
      </c>
      <c r="D1089" t="s">
        <v>3937</v>
      </c>
      <c r="E1089" t="s">
        <v>32</v>
      </c>
      <c r="F1089" t="s">
        <v>32</v>
      </c>
      <c r="G1089" t="s">
        <v>3938</v>
      </c>
      <c r="H1089" s="1">
        <v>86879</v>
      </c>
      <c r="I1089">
        <v>0.55000000000000004</v>
      </c>
      <c r="J1089">
        <v>0</v>
      </c>
      <c r="K1089">
        <v>1</v>
      </c>
      <c r="L1089" t="s">
        <v>34</v>
      </c>
      <c r="M1089" t="s">
        <v>3801</v>
      </c>
      <c r="N1089" t="s">
        <v>36</v>
      </c>
      <c r="O1089" t="s">
        <v>230</v>
      </c>
      <c r="P1089" t="s">
        <v>38</v>
      </c>
      <c r="Q1089" t="s">
        <v>3791</v>
      </c>
      <c r="R1089" t="s">
        <v>40</v>
      </c>
      <c r="S1089" t="s">
        <v>634</v>
      </c>
      <c r="T1089" t="s">
        <v>243</v>
      </c>
      <c r="U1089" t="s">
        <v>1188</v>
      </c>
      <c r="V1089" t="s">
        <v>3802</v>
      </c>
      <c r="W1089">
        <v>2010</v>
      </c>
      <c r="X1089" t="s">
        <v>636</v>
      </c>
      <c r="Y1089" t="s">
        <v>3803</v>
      </c>
      <c r="Z1089" t="s">
        <v>2407</v>
      </c>
      <c r="AA1089">
        <v>2</v>
      </c>
      <c r="AB1089" t="s">
        <v>41</v>
      </c>
      <c r="AC1089" t="str">
        <f t="shared" si="156"/>
        <v>12Z</v>
      </c>
      <c r="AD1089" s="3">
        <f t="shared" si="153"/>
        <v>75</v>
      </c>
      <c r="AE1089" s="3" t="str">
        <f t="shared" si="152"/>
        <v>75.0 R</v>
      </c>
      <c r="AF1089" t="str">
        <f>SUBSTITUTE(SUBSTITUTE(P1089,"±",""),"%"," %")</f>
        <v>5 %</v>
      </c>
      <c r="AG1089" t="str">
        <f t="shared" si="170"/>
        <v>7.5 V</v>
      </c>
      <c r="AI1089" t="str">
        <f>SUBSTITUTE(LEFT(Q1089,FIND("W,",Q1089)),"W"," W @ 70 C")</f>
        <v>0.75 W @ 70 C</v>
      </c>
      <c r="AJ1089" t="str">
        <f>SUBSTITUTE((SUBSTITUTE(T1089,"ppm/°C","")),"/ "," to ")</f>
        <v>±200</v>
      </c>
      <c r="AK1089" t="str">
        <f>LEFT(V1089,FIND(" ",V1089)-1)</f>
        <v>2010</v>
      </c>
      <c r="AL1089" t="str">
        <f>SUBSTITUTE(SUBSTITUTE(U1089,"°C ~ "," to +"),"°C"," C")</f>
        <v>-55 to +155 C</v>
      </c>
      <c r="AM1089" s="2" t="str">
        <f t="shared" si="154"/>
        <v>750</v>
      </c>
      <c r="AN1089" t="str">
        <f>IF(AC1089="1GN","Grade 1","Grade 0")</f>
        <v>Grade 0</v>
      </c>
      <c r="AO1089" s="2" t="str">
        <f t="shared" si="155"/>
        <v>75R0</v>
      </c>
      <c r="AQ1089" t="s">
        <v>5289</v>
      </c>
      <c r="AR1089" t="str">
        <f t="shared" si="171"/>
        <v>ERJ12ZYJ750U</v>
      </c>
      <c r="AT1089" t="str">
        <f t="shared" si="157"/>
        <v>technology 75.0R;</v>
      </c>
      <c r="AU1089" t="str">
        <f t="shared" si="158"/>
        <v>attribute value '75.0 R';</v>
      </c>
      <c r="AV1089" t="str">
        <f t="shared" si="159"/>
        <v>attribute tolerance '5 %';</v>
      </c>
      <c r="AW1089" t="str">
        <f t="shared" si="160"/>
        <v>attribute rcwv '7.5 V';</v>
      </c>
      <c r="AX1089" t="str">
        <f t="shared" si="161"/>
        <v>attribute max_v '';</v>
      </c>
      <c r="AY1089" t="str">
        <f t="shared" si="162"/>
        <v>attribute power_v '0.75 W @ 70 C';</v>
      </c>
      <c r="AZ1089" t="str">
        <f t="shared" si="163"/>
        <v>attribute tcr '±200';</v>
      </c>
      <c r="BA1089" t="str">
        <f t="shared" si="164"/>
        <v>attribute size '2010';</v>
      </c>
      <c r="BB1089" t="str">
        <f t="shared" si="165"/>
        <v>attribute operating_temp '-55 to +155 C';</v>
      </c>
      <c r="BC1089" t="str">
        <f t="shared" si="166"/>
        <v>attribute pkg_code '750';</v>
      </c>
      <c r="BD1089" t="str">
        <f t="shared" si="167"/>
        <v>attribute aec-q200 'Grade 0';</v>
      </c>
      <c r="BF1089" t="str">
        <f t="shared" si="168"/>
        <v>attribute mfg 'Panasonic';</v>
      </c>
      <c r="BG1089" t="str">
        <f t="shared" si="169"/>
        <v>attribute mpn 'ERJ12ZYJ750U';</v>
      </c>
    </row>
    <row r="1090" spans="1:59" x14ac:dyDescent="0.3">
      <c r="A1090" t="s">
        <v>28</v>
      </c>
      <c r="B1090" t="s">
        <v>3797</v>
      </c>
      <c r="C1090" t="s">
        <v>3939</v>
      </c>
      <c r="D1090" t="s">
        <v>3940</v>
      </c>
      <c r="E1090" t="s">
        <v>32</v>
      </c>
      <c r="F1090" t="s">
        <v>32</v>
      </c>
      <c r="G1090" t="s">
        <v>3941</v>
      </c>
      <c r="H1090" s="1">
        <v>4900</v>
      </c>
      <c r="I1090">
        <v>0.55000000000000004</v>
      </c>
      <c r="J1090">
        <v>0</v>
      </c>
      <c r="K1090">
        <v>1</v>
      </c>
      <c r="L1090" t="s">
        <v>34</v>
      </c>
      <c r="M1090" t="s">
        <v>3801</v>
      </c>
      <c r="N1090" t="s">
        <v>36</v>
      </c>
      <c r="O1090" t="s">
        <v>234</v>
      </c>
      <c r="P1090" t="s">
        <v>38</v>
      </c>
      <c r="Q1090" t="s">
        <v>3791</v>
      </c>
      <c r="R1090" t="s">
        <v>40</v>
      </c>
      <c r="S1090" t="s">
        <v>634</v>
      </c>
      <c r="T1090" t="s">
        <v>243</v>
      </c>
      <c r="U1090" t="s">
        <v>1188</v>
      </c>
      <c r="V1090" t="s">
        <v>3802</v>
      </c>
      <c r="W1090">
        <v>2010</v>
      </c>
      <c r="X1090" t="s">
        <v>636</v>
      </c>
      <c r="Y1090" t="s">
        <v>3803</v>
      </c>
      <c r="Z1090" t="s">
        <v>2407</v>
      </c>
      <c r="AA1090">
        <v>2</v>
      </c>
      <c r="AB1090" t="s">
        <v>41</v>
      </c>
      <c r="AC1090" t="str">
        <f t="shared" si="156"/>
        <v>12Z</v>
      </c>
      <c r="AD1090" s="3">
        <f t="shared" si="153"/>
        <v>82</v>
      </c>
      <c r="AE1090" s="3" t="str">
        <f t="shared" si="152"/>
        <v>82.0 R</v>
      </c>
      <c r="AF1090" t="str">
        <f>SUBSTITUTE(SUBSTITUTE(P1090,"±",""),"%"," %")</f>
        <v>5 %</v>
      </c>
      <c r="AG1090" t="str">
        <f t="shared" si="170"/>
        <v>7.8 V</v>
      </c>
      <c r="AI1090" t="str">
        <f>SUBSTITUTE(LEFT(Q1090,FIND("W,",Q1090)),"W"," W @ 70 C")</f>
        <v>0.75 W @ 70 C</v>
      </c>
      <c r="AJ1090" t="str">
        <f>SUBSTITUTE((SUBSTITUTE(T1090,"ppm/°C","")),"/ "," to ")</f>
        <v>±200</v>
      </c>
      <c r="AK1090" t="str">
        <f>LEFT(V1090,FIND(" ",V1090)-1)</f>
        <v>2010</v>
      </c>
      <c r="AL1090" t="str">
        <f>SUBSTITUTE(SUBSTITUTE(U1090,"°C ~ "," to +"),"°C"," C")</f>
        <v>-55 to +155 C</v>
      </c>
      <c r="AM1090" s="2" t="str">
        <f t="shared" si="154"/>
        <v>820</v>
      </c>
      <c r="AN1090" t="str">
        <f>IF(AC1090="1GN","Grade 1","Grade 0")</f>
        <v>Grade 0</v>
      </c>
      <c r="AO1090" s="2" t="str">
        <f t="shared" si="155"/>
        <v>82R0</v>
      </c>
      <c r="AQ1090" t="s">
        <v>5289</v>
      </c>
      <c r="AR1090" t="str">
        <f t="shared" si="171"/>
        <v>ERJ12ZYJ820U</v>
      </c>
      <c r="AT1090" t="str">
        <f t="shared" si="157"/>
        <v>technology 82.0R;</v>
      </c>
      <c r="AU1090" t="str">
        <f t="shared" si="158"/>
        <v>attribute value '82.0 R';</v>
      </c>
      <c r="AV1090" t="str">
        <f t="shared" si="159"/>
        <v>attribute tolerance '5 %';</v>
      </c>
      <c r="AW1090" t="str">
        <f t="shared" si="160"/>
        <v>attribute rcwv '7.8 V';</v>
      </c>
      <c r="AX1090" t="str">
        <f t="shared" si="161"/>
        <v>attribute max_v '';</v>
      </c>
      <c r="AY1090" t="str">
        <f t="shared" si="162"/>
        <v>attribute power_v '0.75 W @ 70 C';</v>
      </c>
      <c r="AZ1090" t="str">
        <f t="shared" si="163"/>
        <v>attribute tcr '±200';</v>
      </c>
      <c r="BA1090" t="str">
        <f t="shared" si="164"/>
        <v>attribute size '2010';</v>
      </c>
      <c r="BB1090" t="str">
        <f t="shared" si="165"/>
        <v>attribute operating_temp '-55 to +155 C';</v>
      </c>
      <c r="BC1090" t="str">
        <f t="shared" si="166"/>
        <v>attribute pkg_code '820';</v>
      </c>
      <c r="BD1090" t="str">
        <f t="shared" si="167"/>
        <v>attribute aec-q200 'Grade 0';</v>
      </c>
      <c r="BF1090" t="str">
        <f t="shared" si="168"/>
        <v>attribute mfg 'Panasonic';</v>
      </c>
      <c r="BG1090" t="str">
        <f t="shared" si="169"/>
        <v>attribute mpn 'ERJ12ZYJ820U';</v>
      </c>
    </row>
    <row r="1091" spans="1:59" x14ac:dyDescent="0.3">
      <c r="A1091" t="s">
        <v>28</v>
      </c>
      <c r="B1091" t="s">
        <v>3797</v>
      </c>
      <c r="C1091" t="s">
        <v>3942</v>
      </c>
      <c r="D1091" t="s">
        <v>3943</v>
      </c>
      <c r="E1091" t="s">
        <v>32</v>
      </c>
      <c r="F1091" t="s">
        <v>32</v>
      </c>
      <c r="G1091" t="s">
        <v>3944</v>
      </c>
      <c r="H1091" s="1">
        <v>16322</v>
      </c>
      <c r="I1091">
        <v>0.55000000000000004</v>
      </c>
      <c r="J1091">
        <v>0</v>
      </c>
      <c r="K1091">
        <v>1</v>
      </c>
      <c r="L1091" t="s">
        <v>34</v>
      </c>
      <c r="M1091" t="s">
        <v>3801</v>
      </c>
      <c r="N1091" t="s">
        <v>36</v>
      </c>
      <c r="O1091" t="s">
        <v>238</v>
      </c>
      <c r="P1091" t="s">
        <v>38</v>
      </c>
      <c r="Q1091" t="s">
        <v>3791</v>
      </c>
      <c r="R1091" t="s">
        <v>40</v>
      </c>
      <c r="S1091" t="s">
        <v>634</v>
      </c>
      <c r="T1091" t="s">
        <v>243</v>
      </c>
      <c r="U1091" t="s">
        <v>1188</v>
      </c>
      <c r="V1091" t="s">
        <v>3802</v>
      </c>
      <c r="W1091">
        <v>2010</v>
      </c>
      <c r="X1091" t="s">
        <v>636</v>
      </c>
      <c r="Y1091" t="s">
        <v>3803</v>
      </c>
      <c r="Z1091" t="s">
        <v>2407</v>
      </c>
      <c r="AA1091">
        <v>2</v>
      </c>
      <c r="AB1091" t="s">
        <v>41</v>
      </c>
      <c r="AC1091" t="str">
        <f t="shared" si="156"/>
        <v>12Z</v>
      </c>
      <c r="AD1091" s="3">
        <f t="shared" si="153"/>
        <v>91</v>
      </c>
      <c r="AE1091" s="3" t="str">
        <f t="shared" si="152"/>
        <v>91.0 R</v>
      </c>
      <c r="AF1091" t="str">
        <f>SUBSTITUTE(SUBSTITUTE(P1091,"±",""),"%"," %")</f>
        <v>5 %</v>
      </c>
      <c r="AG1091" t="str">
        <f t="shared" si="170"/>
        <v>8.3 V</v>
      </c>
      <c r="AI1091" t="str">
        <f>SUBSTITUTE(LEFT(Q1091,FIND("W,",Q1091)),"W"," W @ 70 C")</f>
        <v>0.75 W @ 70 C</v>
      </c>
      <c r="AJ1091" t="str">
        <f>SUBSTITUTE((SUBSTITUTE(T1091,"ppm/°C","")),"/ "," to ")</f>
        <v>±200</v>
      </c>
      <c r="AK1091" t="str">
        <f>LEFT(V1091,FIND(" ",V1091)-1)</f>
        <v>2010</v>
      </c>
      <c r="AL1091" t="str">
        <f>SUBSTITUTE(SUBSTITUTE(U1091,"°C ~ "," to +"),"°C"," C")</f>
        <v>-55 to +155 C</v>
      </c>
      <c r="AM1091" s="2" t="str">
        <f t="shared" si="154"/>
        <v>910</v>
      </c>
      <c r="AN1091" t="str">
        <f>IF(AC1091="1GN","Grade 1","Grade 0")</f>
        <v>Grade 0</v>
      </c>
      <c r="AO1091" s="2" t="str">
        <f t="shared" si="155"/>
        <v>91R0</v>
      </c>
      <c r="AQ1091" t="s">
        <v>5289</v>
      </c>
      <c r="AR1091" t="str">
        <f t="shared" si="171"/>
        <v>ERJ12ZYJ910U</v>
      </c>
      <c r="AT1091" t="str">
        <f t="shared" si="157"/>
        <v>technology 91.0R;</v>
      </c>
      <c r="AU1091" t="str">
        <f t="shared" si="158"/>
        <v>attribute value '91.0 R';</v>
      </c>
      <c r="AV1091" t="str">
        <f t="shared" si="159"/>
        <v>attribute tolerance '5 %';</v>
      </c>
      <c r="AW1091" t="str">
        <f t="shared" si="160"/>
        <v>attribute rcwv '8.3 V';</v>
      </c>
      <c r="AX1091" t="str">
        <f t="shared" si="161"/>
        <v>attribute max_v '';</v>
      </c>
      <c r="AY1091" t="str">
        <f t="shared" si="162"/>
        <v>attribute power_v '0.75 W @ 70 C';</v>
      </c>
      <c r="AZ1091" t="str">
        <f t="shared" si="163"/>
        <v>attribute tcr '±200';</v>
      </c>
      <c r="BA1091" t="str">
        <f t="shared" si="164"/>
        <v>attribute size '2010';</v>
      </c>
      <c r="BB1091" t="str">
        <f t="shared" si="165"/>
        <v>attribute operating_temp '-55 to +155 C';</v>
      </c>
      <c r="BC1091" t="str">
        <f t="shared" si="166"/>
        <v>attribute pkg_code '910';</v>
      </c>
      <c r="BD1091" t="str">
        <f t="shared" si="167"/>
        <v>attribute aec-q200 'Grade 0';</v>
      </c>
      <c r="BF1091" t="str">
        <f t="shared" si="168"/>
        <v>attribute mfg 'Panasonic';</v>
      </c>
      <c r="BG1091" t="str">
        <f t="shared" si="169"/>
        <v>attribute mpn 'ERJ12ZYJ910U';</v>
      </c>
    </row>
    <row r="1092" spans="1:59" x14ac:dyDescent="0.3">
      <c r="A1092" t="s">
        <v>28</v>
      </c>
      <c r="B1092" t="s">
        <v>3797</v>
      </c>
      <c r="C1092" t="s">
        <v>3945</v>
      </c>
      <c r="D1092" t="s">
        <v>3946</v>
      </c>
      <c r="E1092" t="s">
        <v>32</v>
      </c>
      <c r="F1092" t="s">
        <v>32</v>
      </c>
      <c r="G1092" t="s">
        <v>3947</v>
      </c>
      <c r="H1092" s="1">
        <v>24045</v>
      </c>
      <c r="I1092">
        <v>0.55000000000000004</v>
      </c>
      <c r="J1092">
        <v>0</v>
      </c>
      <c r="K1092">
        <v>1</v>
      </c>
      <c r="L1092" t="s">
        <v>34</v>
      </c>
      <c r="M1092" t="s">
        <v>3801</v>
      </c>
      <c r="N1092" t="s">
        <v>36</v>
      </c>
      <c r="O1092" t="s">
        <v>242</v>
      </c>
      <c r="P1092" t="s">
        <v>38</v>
      </c>
      <c r="Q1092" t="s">
        <v>3791</v>
      </c>
      <c r="R1092" t="s">
        <v>40</v>
      </c>
      <c r="S1092" t="s">
        <v>634</v>
      </c>
      <c r="T1092" t="s">
        <v>243</v>
      </c>
      <c r="U1092" t="s">
        <v>1188</v>
      </c>
      <c r="V1092" t="s">
        <v>3802</v>
      </c>
      <c r="W1092">
        <v>2010</v>
      </c>
      <c r="X1092" t="s">
        <v>636</v>
      </c>
      <c r="Y1092" t="s">
        <v>3803</v>
      </c>
      <c r="Z1092" t="s">
        <v>2407</v>
      </c>
      <c r="AA1092">
        <v>2</v>
      </c>
      <c r="AB1092" t="s">
        <v>41</v>
      </c>
      <c r="AC1092" t="str">
        <f t="shared" si="156"/>
        <v>12Z</v>
      </c>
      <c r="AD1092" s="3">
        <f t="shared" si="153"/>
        <v>100</v>
      </c>
      <c r="AE1092" s="3" t="str">
        <f t="shared" si="152"/>
        <v>100 R</v>
      </c>
      <c r="AF1092" t="str">
        <f>SUBSTITUTE(SUBSTITUTE(P1092,"±",""),"%"," %")</f>
        <v>5 %</v>
      </c>
      <c r="AG1092" t="str">
        <f t="shared" si="170"/>
        <v>8.7 V</v>
      </c>
      <c r="AI1092" t="str">
        <f>SUBSTITUTE(LEFT(Q1092,FIND("W,",Q1092)),"W"," W @ 70 C")</f>
        <v>0.75 W @ 70 C</v>
      </c>
      <c r="AJ1092" t="str">
        <f>SUBSTITUTE((SUBSTITUTE(T1092,"ppm/°C","")),"/ "," to ")</f>
        <v>±200</v>
      </c>
      <c r="AK1092" t="str">
        <f>LEFT(V1092,FIND(" ",V1092)-1)</f>
        <v>2010</v>
      </c>
      <c r="AL1092" t="str">
        <f>SUBSTITUTE(SUBSTITUTE(U1092,"°C ~ "," to +"),"°C"," C")</f>
        <v>-55 to +155 C</v>
      </c>
      <c r="AM1092" s="2" t="str">
        <f t="shared" si="154"/>
        <v>101</v>
      </c>
      <c r="AN1092" t="str">
        <f>IF(AC1092="1GN","Grade 1","Grade 0")</f>
        <v>Grade 0</v>
      </c>
      <c r="AO1092" s="2" t="str">
        <f t="shared" si="155"/>
        <v>100R</v>
      </c>
      <c r="AQ1092" t="s">
        <v>5289</v>
      </c>
      <c r="AR1092" t="str">
        <f t="shared" si="171"/>
        <v>ERJ12ZYJ101U</v>
      </c>
      <c r="AT1092" t="str">
        <f t="shared" si="157"/>
        <v>technology 100R;</v>
      </c>
      <c r="AU1092" t="str">
        <f t="shared" si="158"/>
        <v>attribute value '100 R';</v>
      </c>
      <c r="AV1092" t="str">
        <f t="shared" si="159"/>
        <v>attribute tolerance '5 %';</v>
      </c>
      <c r="AW1092" t="str">
        <f t="shared" si="160"/>
        <v>attribute rcwv '8.7 V';</v>
      </c>
      <c r="AX1092" t="str">
        <f t="shared" si="161"/>
        <v>attribute max_v '';</v>
      </c>
      <c r="AY1092" t="str">
        <f t="shared" si="162"/>
        <v>attribute power_v '0.75 W @ 70 C';</v>
      </c>
      <c r="AZ1092" t="str">
        <f t="shared" si="163"/>
        <v>attribute tcr '±200';</v>
      </c>
      <c r="BA1092" t="str">
        <f t="shared" si="164"/>
        <v>attribute size '2010';</v>
      </c>
      <c r="BB1092" t="str">
        <f t="shared" si="165"/>
        <v>attribute operating_temp '-55 to +155 C';</v>
      </c>
      <c r="BC1092" t="str">
        <f t="shared" si="166"/>
        <v>attribute pkg_code '101';</v>
      </c>
      <c r="BD1092" t="str">
        <f t="shared" si="167"/>
        <v>attribute aec-q200 'Grade 0';</v>
      </c>
      <c r="BF1092" t="str">
        <f t="shared" si="168"/>
        <v>attribute mfg 'Panasonic';</v>
      </c>
      <c r="BG1092" t="str">
        <f t="shared" si="169"/>
        <v>attribute mpn 'ERJ12ZYJ101U';</v>
      </c>
    </row>
    <row r="1093" spans="1:59" x14ac:dyDescent="0.3">
      <c r="A1093" t="s">
        <v>28</v>
      </c>
      <c r="B1093" t="s">
        <v>3797</v>
      </c>
      <c r="C1093" t="s">
        <v>3948</v>
      </c>
      <c r="D1093" t="s">
        <v>3949</v>
      </c>
      <c r="E1093" t="s">
        <v>32</v>
      </c>
      <c r="F1093" t="s">
        <v>32</v>
      </c>
      <c r="G1093" t="s">
        <v>3950</v>
      </c>
      <c r="H1093" s="1">
        <v>10000</v>
      </c>
      <c r="I1093">
        <v>0.55000000000000004</v>
      </c>
      <c r="J1093">
        <v>0</v>
      </c>
      <c r="K1093">
        <v>1</v>
      </c>
      <c r="L1093" t="s">
        <v>34</v>
      </c>
      <c r="M1093" t="s">
        <v>3801</v>
      </c>
      <c r="N1093" t="s">
        <v>36</v>
      </c>
      <c r="O1093" t="s">
        <v>247</v>
      </c>
      <c r="P1093" t="s">
        <v>38</v>
      </c>
      <c r="Q1093" t="s">
        <v>3791</v>
      </c>
      <c r="R1093" t="s">
        <v>40</v>
      </c>
      <c r="S1093" t="s">
        <v>634</v>
      </c>
      <c r="T1093" t="s">
        <v>243</v>
      </c>
      <c r="U1093" t="s">
        <v>1188</v>
      </c>
      <c r="V1093" t="s">
        <v>3802</v>
      </c>
      <c r="W1093">
        <v>2010</v>
      </c>
      <c r="X1093" t="s">
        <v>636</v>
      </c>
      <c r="Y1093" t="s">
        <v>3803</v>
      </c>
      <c r="Z1093" t="s">
        <v>2407</v>
      </c>
      <c r="AA1093">
        <v>2</v>
      </c>
      <c r="AB1093" t="s">
        <v>41</v>
      </c>
      <c r="AC1093" t="str">
        <f t="shared" si="156"/>
        <v>12Z</v>
      </c>
      <c r="AD1093" s="3">
        <f t="shared" si="153"/>
        <v>110</v>
      </c>
      <c r="AE1093" s="3" t="str">
        <f t="shared" si="152"/>
        <v>110 R</v>
      </c>
      <c r="AF1093" t="str">
        <f>SUBSTITUTE(SUBSTITUTE(P1093,"±",""),"%"," %")</f>
        <v>5 %</v>
      </c>
      <c r="AG1093" t="str">
        <f t="shared" si="170"/>
        <v>9.1 V</v>
      </c>
      <c r="AI1093" t="str">
        <f>SUBSTITUTE(LEFT(Q1093,FIND("W,",Q1093)),"W"," W @ 70 C")</f>
        <v>0.75 W @ 70 C</v>
      </c>
      <c r="AJ1093" t="str">
        <f>SUBSTITUTE((SUBSTITUTE(T1093,"ppm/°C","")),"/ "," to ")</f>
        <v>±200</v>
      </c>
      <c r="AK1093" t="str">
        <f>LEFT(V1093,FIND(" ",V1093)-1)</f>
        <v>2010</v>
      </c>
      <c r="AL1093" t="str">
        <f>SUBSTITUTE(SUBSTITUTE(U1093,"°C ~ "," to +"),"°C"," C")</f>
        <v>-55 to +155 C</v>
      </c>
      <c r="AM1093" s="2" t="str">
        <f t="shared" si="154"/>
        <v>111</v>
      </c>
      <c r="AN1093" t="str">
        <f>IF(AC1093="1GN","Grade 1","Grade 0")</f>
        <v>Grade 0</v>
      </c>
      <c r="AO1093" s="2" t="str">
        <f t="shared" si="155"/>
        <v>110R</v>
      </c>
      <c r="AQ1093" t="s">
        <v>5289</v>
      </c>
      <c r="AR1093" t="str">
        <f t="shared" si="171"/>
        <v>ERJ12ZYJ111U</v>
      </c>
      <c r="AT1093" t="str">
        <f t="shared" si="157"/>
        <v>technology 110R;</v>
      </c>
      <c r="AU1093" t="str">
        <f t="shared" si="158"/>
        <v>attribute value '110 R';</v>
      </c>
      <c r="AV1093" t="str">
        <f t="shared" si="159"/>
        <v>attribute tolerance '5 %';</v>
      </c>
      <c r="AW1093" t="str">
        <f t="shared" si="160"/>
        <v>attribute rcwv '9.1 V';</v>
      </c>
      <c r="AX1093" t="str">
        <f t="shared" si="161"/>
        <v>attribute max_v '';</v>
      </c>
      <c r="AY1093" t="str">
        <f t="shared" si="162"/>
        <v>attribute power_v '0.75 W @ 70 C';</v>
      </c>
      <c r="AZ1093" t="str">
        <f t="shared" si="163"/>
        <v>attribute tcr '±200';</v>
      </c>
      <c r="BA1093" t="str">
        <f t="shared" si="164"/>
        <v>attribute size '2010';</v>
      </c>
      <c r="BB1093" t="str">
        <f t="shared" si="165"/>
        <v>attribute operating_temp '-55 to +155 C';</v>
      </c>
      <c r="BC1093" t="str">
        <f t="shared" si="166"/>
        <v>attribute pkg_code '111';</v>
      </c>
      <c r="BD1093" t="str">
        <f t="shared" si="167"/>
        <v>attribute aec-q200 'Grade 0';</v>
      </c>
      <c r="BF1093" t="str">
        <f t="shared" si="168"/>
        <v>attribute mfg 'Panasonic';</v>
      </c>
      <c r="BG1093" t="str">
        <f t="shared" si="169"/>
        <v>attribute mpn 'ERJ12ZYJ111U';</v>
      </c>
    </row>
    <row r="1094" spans="1:59" x14ac:dyDescent="0.3">
      <c r="A1094" t="s">
        <v>28</v>
      </c>
      <c r="B1094" t="s">
        <v>3797</v>
      </c>
      <c r="C1094" t="s">
        <v>3951</v>
      </c>
      <c r="D1094" t="s">
        <v>3952</v>
      </c>
      <c r="E1094" t="s">
        <v>32</v>
      </c>
      <c r="F1094" t="s">
        <v>32</v>
      </c>
      <c r="G1094" t="s">
        <v>3953</v>
      </c>
      <c r="H1094" s="1">
        <v>7094</v>
      </c>
      <c r="I1094">
        <v>0.55000000000000004</v>
      </c>
      <c r="J1094">
        <v>0</v>
      </c>
      <c r="K1094">
        <v>1</v>
      </c>
      <c r="L1094" t="s">
        <v>34</v>
      </c>
      <c r="M1094" t="s">
        <v>3801</v>
      </c>
      <c r="N1094" t="s">
        <v>36</v>
      </c>
      <c r="O1094" t="s">
        <v>251</v>
      </c>
      <c r="P1094" t="s">
        <v>38</v>
      </c>
      <c r="Q1094" t="s">
        <v>3791</v>
      </c>
      <c r="R1094" t="s">
        <v>40</v>
      </c>
      <c r="S1094" t="s">
        <v>634</v>
      </c>
      <c r="T1094" t="s">
        <v>243</v>
      </c>
      <c r="U1094" t="s">
        <v>1188</v>
      </c>
      <c r="V1094" t="s">
        <v>3802</v>
      </c>
      <c r="W1094">
        <v>2010</v>
      </c>
      <c r="X1094" t="s">
        <v>636</v>
      </c>
      <c r="Y1094" t="s">
        <v>3803</v>
      </c>
      <c r="Z1094" t="s">
        <v>2407</v>
      </c>
      <c r="AA1094">
        <v>2</v>
      </c>
      <c r="AB1094" t="s">
        <v>41</v>
      </c>
      <c r="AC1094" t="str">
        <f t="shared" si="156"/>
        <v>12Z</v>
      </c>
      <c r="AD1094" s="3">
        <f t="shared" si="153"/>
        <v>120</v>
      </c>
      <c r="AE1094" s="3" t="str">
        <f t="shared" si="152"/>
        <v>120 R</v>
      </c>
      <c r="AF1094" t="str">
        <f>SUBSTITUTE(SUBSTITUTE(P1094,"±",""),"%"," %")</f>
        <v>5 %</v>
      </c>
      <c r="AG1094" t="str">
        <f t="shared" si="170"/>
        <v>9.5 V</v>
      </c>
      <c r="AI1094" t="str">
        <f>SUBSTITUTE(LEFT(Q1094,FIND("W,",Q1094)),"W"," W @ 70 C")</f>
        <v>0.75 W @ 70 C</v>
      </c>
      <c r="AJ1094" t="str">
        <f>SUBSTITUTE((SUBSTITUTE(T1094,"ppm/°C","")),"/ "," to ")</f>
        <v>±200</v>
      </c>
      <c r="AK1094" t="str">
        <f>LEFT(V1094,FIND(" ",V1094)-1)</f>
        <v>2010</v>
      </c>
      <c r="AL1094" t="str">
        <f>SUBSTITUTE(SUBSTITUTE(U1094,"°C ~ "," to +"),"°C"," C")</f>
        <v>-55 to +155 C</v>
      </c>
      <c r="AM1094" s="2" t="str">
        <f t="shared" si="154"/>
        <v>121</v>
      </c>
      <c r="AN1094" t="str">
        <f>IF(AC1094="1GN","Grade 1","Grade 0")</f>
        <v>Grade 0</v>
      </c>
      <c r="AO1094" s="2" t="str">
        <f t="shared" si="155"/>
        <v>120R</v>
      </c>
      <c r="AQ1094" t="s">
        <v>5289</v>
      </c>
      <c r="AR1094" t="str">
        <f t="shared" si="171"/>
        <v>ERJ12ZYJ121U</v>
      </c>
      <c r="AT1094" t="str">
        <f t="shared" si="157"/>
        <v>technology 120R;</v>
      </c>
      <c r="AU1094" t="str">
        <f t="shared" si="158"/>
        <v>attribute value '120 R';</v>
      </c>
      <c r="AV1094" t="str">
        <f t="shared" si="159"/>
        <v>attribute tolerance '5 %';</v>
      </c>
      <c r="AW1094" t="str">
        <f t="shared" si="160"/>
        <v>attribute rcwv '9.5 V';</v>
      </c>
      <c r="AX1094" t="str">
        <f t="shared" si="161"/>
        <v>attribute max_v '';</v>
      </c>
      <c r="AY1094" t="str">
        <f t="shared" si="162"/>
        <v>attribute power_v '0.75 W @ 70 C';</v>
      </c>
      <c r="AZ1094" t="str">
        <f t="shared" si="163"/>
        <v>attribute tcr '±200';</v>
      </c>
      <c r="BA1094" t="str">
        <f t="shared" si="164"/>
        <v>attribute size '2010';</v>
      </c>
      <c r="BB1094" t="str">
        <f t="shared" si="165"/>
        <v>attribute operating_temp '-55 to +155 C';</v>
      </c>
      <c r="BC1094" t="str">
        <f t="shared" si="166"/>
        <v>attribute pkg_code '121';</v>
      </c>
      <c r="BD1094" t="str">
        <f t="shared" si="167"/>
        <v>attribute aec-q200 'Grade 0';</v>
      </c>
      <c r="BF1094" t="str">
        <f t="shared" si="168"/>
        <v>attribute mfg 'Panasonic';</v>
      </c>
      <c r="BG1094" t="str">
        <f t="shared" si="169"/>
        <v>attribute mpn 'ERJ12ZYJ121U';</v>
      </c>
    </row>
    <row r="1095" spans="1:59" x14ac:dyDescent="0.3">
      <c r="A1095" t="s">
        <v>28</v>
      </c>
      <c r="B1095" t="s">
        <v>3797</v>
      </c>
      <c r="C1095" t="s">
        <v>3954</v>
      </c>
      <c r="D1095" t="s">
        <v>3955</v>
      </c>
      <c r="E1095" t="s">
        <v>32</v>
      </c>
      <c r="F1095" t="s">
        <v>32</v>
      </c>
      <c r="G1095" t="s">
        <v>3956</v>
      </c>
      <c r="H1095">
        <v>44</v>
      </c>
      <c r="I1095">
        <v>0.55000000000000004</v>
      </c>
      <c r="J1095">
        <v>0</v>
      </c>
      <c r="K1095">
        <v>1</v>
      </c>
      <c r="L1095" t="s">
        <v>34</v>
      </c>
      <c r="M1095" t="s">
        <v>3801</v>
      </c>
      <c r="N1095" t="s">
        <v>36</v>
      </c>
      <c r="O1095" t="s">
        <v>255</v>
      </c>
      <c r="P1095" t="s">
        <v>38</v>
      </c>
      <c r="Q1095" t="s">
        <v>3791</v>
      </c>
      <c r="R1095" t="s">
        <v>40</v>
      </c>
      <c r="S1095" t="s">
        <v>634</v>
      </c>
      <c r="T1095" t="s">
        <v>243</v>
      </c>
      <c r="U1095" t="s">
        <v>1188</v>
      </c>
      <c r="V1095" t="s">
        <v>3802</v>
      </c>
      <c r="W1095">
        <v>2010</v>
      </c>
      <c r="X1095" t="s">
        <v>636</v>
      </c>
      <c r="Y1095" t="s">
        <v>3803</v>
      </c>
      <c r="Z1095" t="s">
        <v>2407</v>
      </c>
      <c r="AA1095">
        <v>2</v>
      </c>
      <c r="AB1095" t="s">
        <v>41</v>
      </c>
      <c r="AC1095" t="str">
        <f t="shared" si="156"/>
        <v>12Z</v>
      </c>
      <c r="AD1095" s="3">
        <f t="shared" si="153"/>
        <v>130</v>
      </c>
      <c r="AE1095" s="3" t="str">
        <f t="shared" si="152"/>
        <v>130 R</v>
      </c>
      <c r="AF1095" t="str">
        <f>SUBSTITUTE(SUBSTITUTE(P1095,"±",""),"%"," %")</f>
        <v>5 %</v>
      </c>
      <c r="AG1095" t="str">
        <f t="shared" si="170"/>
        <v>9.9 V</v>
      </c>
      <c r="AI1095" t="str">
        <f>SUBSTITUTE(LEFT(Q1095,FIND("W,",Q1095)),"W"," W @ 70 C")</f>
        <v>0.75 W @ 70 C</v>
      </c>
      <c r="AJ1095" t="str">
        <f>SUBSTITUTE((SUBSTITUTE(T1095,"ppm/°C","")),"/ "," to ")</f>
        <v>±200</v>
      </c>
      <c r="AK1095" t="str">
        <f>LEFT(V1095,FIND(" ",V1095)-1)</f>
        <v>2010</v>
      </c>
      <c r="AL1095" t="str">
        <f>SUBSTITUTE(SUBSTITUTE(U1095,"°C ~ "," to +"),"°C"," C")</f>
        <v>-55 to +155 C</v>
      </c>
      <c r="AM1095" s="2" t="str">
        <f t="shared" si="154"/>
        <v>131</v>
      </c>
      <c r="AN1095" t="str">
        <f>IF(AC1095="1GN","Grade 1","Grade 0")</f>
        <v>Grade 0</v>
      </c>
      <c r="AO1095" s="2" t="str">
        <f t="shared" si="155"/>
        <v>130R</v>
      </c>
      <c r="AQ1095" t="s">
        <v>5289</v>
      </c>
      <c r="AR1095" t="str">
        <f t="shared" si="171"/>
        <v>ERJ12ZYJ131U</v>
      </c>
      <c r="AT1095" t="str">
        <f t="shared" si="157"/>
        <v>technology 130R;</v>
      </c>
      <c r="AU1095" t="str">
        <f t="shared" si="158"/>
        <v>attribute value '130 R';</v>
      </c>
      <c r="AV1095" t="str">
        <f t="shared" si="159"/>
        <v>attribute tolerance '5 %';</v>
      </c>
      <c r="AW1095" t="str">
        <f t="shared" si="160"/>
        <v>attribute rcwv '9.9 V';</v>
      </c>
      <c r="AX1095" t="str">
        <f t="shared" si="161"/>
        <v>attribute max_v '';</v>
      </c>
      <c r="AY1095" t="str">
        <f t="shared" si="162"/>
        <v>attribute power_v '0.75 W @ 70 C';</v>
      </c>
      <c r="AZ1095" t="str">
        <f t="shared" si="163"/>
        <v>attribute tcr '±200';</v>
      </c>
      <c r="BA1095" t="str">
        <f t="shared" si="164"/>
        <v>attribute size '2010';</v>
      </c>
      <c r="BB1095" t="str">
        <f t="shared" si="165"/>
        <v>attribute operating_temp '-55 to +155 C';</v>
      </c>
      <c r="BC1095" t="str">
        <f t="shared" si="166"/>
        <v>attribute pkg_code '131';</v>
      </c>
      <c r="BD1095" t="str">
        <f t="shared" si="167"/>
        <v>attribute aec-q200 'Grade 0';</v>
      </c>
      <c r="BF1095" t="str">
        <f t="shared" si="168"/>
        <v>attribute mfg 'Panasonic';</v>
      </c>
      <c r="BG1095" t="str">
        <f t="shared" si="169"/>
        <v>attribute mpn 'ERJ12ZYJ131U';</v>
      </c>
    </row>
    <row r="1096" spans="1:59" x14ac:dyDescent="0.3">
      <c r="A1096" t="s">
        <v>28</v>
      </c>
      <c r="B1096" t="s">
        <v>3797</v>
      </c>
      <c r="C1096" t="s">
        <v>3957</v>
      </c>
      <c r="D1096" t="s">
        <v>3958</v>
      </c>
      <c r="E1096" t="s">
        <v>32</v>
      </c>
      <c r="F1096" t="s">
        <v>32</v>
      </c>
      <c r="G1096" t="s">
        <v>3959</v>
      </c>
      <c r="H1096" s="1">
        <v>3351</v>
      </c>
      <c r="I1096">
        <v>0.55000000000000004</v>
      </c>
      <c r="J1096">
        <v>0</v>
      </c>
      <c r="K1096">
        <v>1</v>
      </c>
      <c r="L1096" t="s">
        <v>34</v>
      </c>
      <c r="M1096" t="s">
        <v>3801</v>
      </c>
      <c r="N1096" t="s">
        <v>36</v>
      </c>
      <c r="O1096" t="s">
        <v>259</v>
      </c>
      <c r="P1096" t="s">
        <v>38</v>
      </c>
      <c r="Q1096" t="s">
        <v>3791</v>
      </c>
      <c r="R1096" t="s">
        <v>40</v>
      </c>
      <c r="S1096" t="s">
        <v>634</v>
      </c>
      <c r="T1096" t="s">
        <v>243</v>
      </c>
      <c r="U1096" t="s">
        <v>1188</v>
      </c>
      <c r="V1096" t="s">
        <v>3802</v>
      </c>
      <c r="W1096">
        <v>2010</v>
      </c>
      <c r="X1096" t="s">
        <v>636</v>
      </c>
      <c r="Y1096" t="s">
        <v>3803</v>
      </c>
      <c r="Z1096" t="s">
        <v>2407</v>
      </c>
      <c r="AA1096">
        <v>2</v>
      </c>
      <c r="AB1096" t="s">
        <v>41</v>
      </c>
      <c r="AC1096" t="str">
        <f t="shared" si="156"/>
        <v>12Z</v>
      </c>
      <c r="AD1096" s="3">
        <f t="shared" si="153"/>
        <v>150</v>
      </c>
      <c r="AE1096" s="3" t="str">
        <f t="shared" si="152"/>
        <v>150 R</v>
      </c>
      <c r="AF1096" t="str">
        <f>SUBSTITUTE(SUBSTITUTE(P1096,"±",""),"%"," %")</f>
        <v>5 %</v>
      </c>
      <c r="AG1096" t="str">
        <f t="shared" si="170"/>
        <v>10.6 V</v>
      </c>
      <c r="AI1096" t="str">
        <f>SUBSTITUTE(LEFT(Q1096,FIND("W,",Q1096)),"W"," W @ 70 C")</f>
        <v>0.75 W @ 70 C</v>
      </c>
      <c r="AJ1096" t="str">
        <f>SUBSTITUTE((SUBSTITUTE(T1096,"ppm/°C","")),"/ "," to ")</f>
        <v>±200</v>
      </c>
      <c r="AK1096" t="str">
        <f>LEFT(V1096,FIND(" ",V1096)-1)</f>
        <v>2010</v>
      </c>
      <c r="AL1096" t="str">
        <f>SUBSTITUTE(SUBSTITUTE(U1096,"°C ~ "," to +"),"°C"," C")</f>
        <v>-55 to +155 C</v>
      </c>
      <c r="AM1096" s="2" t="str">
        <f t="shared" si="154"/>
        <v>151</v>
      </c>
      <c r="AN1096" t="str">
        <f>IF(AC1096="1GN","Grade 1","Grade 0")</f>
        <v>Grade 0</v>
      </c>
      <c r="AO1096" s="2" t="str">
        <f t="shared" si="155"/>
        <v>150R</v>
      </c>
      <c r="AQ1096" t="s">
        <v>5289</v>
      </c>
      <c r="AR1096" t="str">
        <f t="shared" si="171"/>
        <v>ERJ12ZYJ151U</v>
      </c>
      <c r="AT1096" t="str">
        <f t="shared" si="157"/>
        <v>technology 150R;</v>
      </c>
      <c r="AU1096" t="str">
        <f t="shared" si="158"/>
        <v>attribute value '150 R';</v>
      </c>
      <c r="AV1096" t="str">
        <f t="shared" si="159"/>
        <v>attribute tolerance '5 %';</v>
      </c>
      <c r="AW1096" t="str">
        <f t="shared" si="160"/>
        <v>attribute rcwv '10.6 V';</v>
      </c>
      <c r="AX1096" t="str">
        <f t="shared" si="161"/>
        <v>attribute max_v '';</v>
      </c>
      <c r="AY1096" t="str">
        <f t="shared" si="162"/>
        <v>attribute power_v '0.75 W @ 70 C';</v>
      </c>
      <c r="AZ1096" t="str">
        <f t="shared" si="163"/>
        <v>attribute tcr '±200';</v>
      </c>
      <c r="BA1096" t="str">
        <f t="shared" si="164"/>
        <v>attribute size '2010';</v>
      </c>
      <c r="BB1096" t="str">
        <f t="shared" si="165"/>
        <v>attribute operating_temp '-55 to +155 C';</v>
      </c>
      <c r="BC1096" t="str">
        <f t="shared" si="166"/>
        <v>attribute pkg_code '151';</v>
      </c>
      <c r="BD1096" t="str">
        <f t="shared" si="167"/>
        <v>attribute aec-q200 'Grade 0';</v>
      </c>
      <c r="BF1096" t="str">
        <f t="shared" si="168"/>
        <v>attribute mfg 'Panasonic';</v>
      </c>
      <c r="BG1096" t="str">
        <f t="shared" si="169"/>
        <v>attribute mpn 'ERJ12ZYJ151U';</v>
      </c>
    </row>
    <row r="1097" spans="1:59" x14ac:dyDescent="0.3">
      <c r="A1097" t="s">
        <v>28</v>
      </c>
      <c r="B1097" t="s">
        <v>3797</v>
      </c>
      <c r="C1097" t="s">
        <v>3960</v>
      </c>
      <c r="D1097" t="s">
        <v>3961</v>
      </c>
      <c r="E1097" t="s">
        <v>32</v>
      </c>
      <c r="F1097" t="s">
        <v>32</v>
      </c>
      <c r="G1097" t="s">
        <v>3962</v>
      </c>
      <c r="H1097" s="1">
        <v>9605</v>
      </c>
      <c r="I1097">
        <v>0.55000000000000004</v>
      </c>
      <c r="J1097">
        <v>0</v>
      </c>
      <c r="K1097">
        <v>1</v>
      </c>
      <c r="L1097" t="s">
        <v>34</v>
      </c>
      <c r="M1097" t="s">
        <v>3801</v>
      </c>
      <c r="N1097" t="s">
        <v>36</v>
      </c>
      <c r="O1097" t="s">
        <v>263</v>
      </c>
      <c r="P1097" t="s">
        <v>38</v>
      </c>
      <c r="Q1097" t="s">
        <v>3791</v>
      </c>
      <c r="R1097" t="s">
        <v>40</v>
      </c>
      <c r="S1097" t="s">
        <v>634</v>
      </c>
      <c r="T1097" t="s">
        <v>243</v>
      </c>
      <c r="U1097" t="s">
        <v>1188</v>
      </c>
      <c r="V1097" t="s">
        <v>3802</v>
      </c>
      <c r="W1097">
        <v>2010</v>
      </c>
      <c r="X1097" t="s">
        <v>636</v>
      </c>
      <c r="Y1097" t="s">
        <v>3803</v>
      </c>
      <c r="Z1097" t="s">
        <v>2407</v>
      </c>
      <c r="AA1097">
        <v>2</v>
      </c>
      <c r="AB1097" t="s">
        <v>41</v>
      </c>
      <c r="AC1097" t="str">
        <f t="shared" si="156"/>
        <v>12Z</v>
      </c>
      <c r="AD1097" s="3">
        <f t="shared" si="153"/>
        <v>160</v>
      </c>
      <c r="AE1097" s="3" t="str">
        <f t="shared" si="152"/>
        <v>160 R</v>
      </c>
      <c r="AF1097" t="str">
        <f>SUBSTITUTE(SUBSTITUTE(P1097,"±",""),"%"," %")</f>
        <v>5 %</v>
      </c>
      <c r="AG1097" t="str">
        <f t="shared" si="170"/>
        <v>11 V</v>
      </c>
      <c r="AI1097" t="str">
        <f>SUBSTITUTE(LEFT(Q1097,FIND("W,",Q1097)),"W"," W @ 70 C")</f>
        <v>0.75 W @ 70 C</v>
      </c>
      <c r="AJ1097" t="str">
        <f>SUBSTITUTE((SUBSTITUTE(T1097,"ppm/°C","")),"/ "," to ")</f>
        <v>±200</v>
      </c>
      <c r="AK1097" t="str">
        <f>LEFT(V1097,FIND(" ",V1097)-1)</f>
        <v>2010</v>
      </c>
      <c r="AL1097" t="str">
        <f>SUBSTITUTE(SUBSTITUTE(U1097,"°C ~ "," to +"),"°C"," C")</f>
        <v>-55 to +155 C</v>
      </c>
      <c r="AM1097" s="2" t="str">
        <f t="shared" si="154"/>
        <v>161</v>
      </c>
      <c r="AN1097" t="str">
        <f>IF(AC1097="1GN","Grade 1","Grade 0")</f>
        <v>Grade 0</v>
      </c>
      <c r="AO1097" s="2" t="str">
        <f t="shared" si="155"/>
        <v>160R</v>
      </c>
      <c r="AQ1097" t="s">
        <v>5289</v>
      </c>
      <c r="AR1097" t="str">
        <f t="shared" si="171"/>
        <v>ERJ12ZYJ161U</v>
      </c>
      <c r="AT1097" t="str">
        <f t="shared" si="157"/>
        <v>technology 160R;</v>
      </c>
      <c r="AU1097" t="str">
        <f t="shared" si="158"/>
        <v>attribute value '160 R';</v>
      </c>
      <c r="AV1097" t="str">
        <f t="shared" si="159"/>
        <v>attribute tolerance '5 %';</v>
      </c>
      <c r="AW1097" t="str">
        <f t="shared" si="160"/>
        <v>attribute rcwv '11 V';</v>
      </c>
      <c r="AX1097" t="str">
        <f t="shared" si="161"/>
        <v>attribute max_v '';</v>
      </c>
      <c r="AY1097" t="str">
        <f t="shared" si="162"/>
        <v>attribute power_v '0.75 W @ 70 C';</v>
      </c>
      <c r="AZ1097" t="str">
        <f t="shared" si="163"/>
        <v>attribute tcr '±200';</v>
      </c>
      <c r="BA1097" t="str">
        <f t="shared" si="164"/>
        <v>attribute size '2010';</v>
      </c>
      <c r="BB1097" t="str">
        <f t="shared" si="165"/>
        <v>attribute operating_temp '-55 to +155 C';</v>
      </c>
      <c r="BC1097" t="str">
        <f t="shared" si="166"/>
        <v>attribute pkg_code '161';</v>
      </c>
      <c r="BD1097" t="str">
        <f t="shared" si="167"/>
        <v>attribute aec-q200 'Grade 0';</v>
      </c>
      <c r="BF1097" t="str">
        <f t="shared" si="168"/>
        <v>attribute mfg 'Panasonic';</v>
      </c>
      <c r="BG1097" t="str">
        <f t="shared" si="169"/>
        <v>attribute mpn 'ERJ12ZYJ161U';</v>
      </c>
    </row>
    <row r="1098" spans="1:59" x14ac:dyDescent="0.3">
      <c r="A1098" t="s">
        <v>28</v>
      </c>
      <c r="B1098" t="s">
        <v>3797</v>
      </c>
      <c r="C1098" t="s">
        <v>3963</v>
      </c>
      <c r="D1098" t="s">
        <v>3964</v>
      </c>
      <c r="E1098" t="s">
        <v>32</v>
      </c>
      <c r="F1098" t="s">
        <v>32</v>
      </c>
      <c r="G1098" t="s">
        <v>3965</v>
      </c>
      <c r="H1098">
        <v>156</v>
      </c>
      <c r="I1098">
        <v>0.55000000000000004</v>
      </c>
      <c r="J1098">
        <v>0</v>
      </c>
      <c r="K1098">
        <v>1</v>
      </c>
      <c r="L1098" t="s">
        <v>34</v>
      </c>
      <c r="M1098" t="s">
        <v>3801</v>
      </c>
      <c r="N1098" t="s">
        <v>36</v>
      </c>
      <c r="O1098" t="s">
        <v>267</v>
      </c>
      <c r="P1098" t="s">
        <v>38</v>
      </c>
      <c r="Q1098" t="s">
        <v>3791</v>
      </c>
      <c r="R1098" t="s">
        <v>40</v>
      </c>
      <c r="S1098" t="s">
        <v>634</v>
      </c>
      <c r="T1098" t="s">
        <v>243</v>
      </c>
      <c r="U1098" t="s">
        <v>1188</v>
      </c>
      <c r="V1098" t="s">
        <v>3802</v>
      </c>
      <c r="W1098">
        <v>2010</v>
      </c>
      <c r="X1098" t="s">
        <v>636</v>
      </c>
      <c r="Y1098" t="s">
        <v>3803</v>
      </c>
      <c r="Z1098" t="s">
        <v>2407</v>
      </c>
      <c r="AA1098">
        <v>2</v>
      </c>
      <c r="AB1098" t="s">
        <v>41</v>
      </c>
      <c r="AC1098" t="str">
        <f t="shared" si="156"/>
        <v>12Z</v>
      </c>
      <c r="AD1098" s="3">
        <f t="shared" si="153"/>
        <v>180</v>
      </c>
      <c r="AE1098" s="3" t="str">
        <f t="shared" si="152"/>
        <v>180 R</v>
      </c>
      <c r="AF1098" t="str">
        <f>SUBSTITUTE(SUBSTITUTE(P1098,"±",""),"%"," %")</f>
        <v>5 %</v>
      </c>
      <c r="AG1098" t="str">
        <f t="shared" si="170"/>
        <v>11.6 V</v>
      </c>
      <c r="AI1098" t="str">
        <f>SUBSTITUTE(LEFT(Q1098,FIND("W,",Q1098)),"W"," W @ 70 C")</f>
        <v>0.75 W @ 70 C</v>
      </c>
      <c r="AJ1098" t="str">
        <f>SUBSTITUTE((SUBSTITUTE(T1098,"ppm/°C","")),"/ "," to ")</f>
        <v>±200</v>
      </c>
      <c r="AK1098" t="str">
        <f>LEFT(V1098,FIND(" ",V1098)-1)</f>
        <v>2010</v>
      </c>
      <c r="AL1098" t="str">
        <f>SUBSTITUTE(SUBSTITUTE(U1098,"°C ~ "," to +"),"°C"," C")</f>
        <v>-55 to +155 C</v>
      </c>
      <c r="AM1098" s="2" t="str">
        <f t="shared" si="154"/>
        <v>181</v>
      </c>
      <c r="AN1098" t="str">
        <f>IF(AC1098="1GN","Grade 1","Grade 0")</f>
        <v>Grade 0</v>
      </c>
      <c r="AO1098" s="2" t="str">
        <f t="shared" si="155"/>
        <v>180R</v>
      </c>
      <c r="AQ1098" t="s">
        <v>5289</v>
      </c>
      <c r="AR1098" t="str">
        <f t="shared" si="171"/>
        <v>ERJ12ZYJ181U</v>
      </c>
      <c r="AT1098" t="str">
        <f t="shared" si="157"/>
        <v>technology 180R;</v>
      </c>
      <c r="AU1098" t="str">
        <f t="shared" si="158"/>
        <v>attribute value '180 R';</v>
      </c>
      <c r="AV1098" t="str">
        <f t="shared" si="159"/>
        <v>attribute tolerance '5 %';</v>
      </c>
      <c r="AW1098" t="str">
        <f t="shared" si="160"/>
        <v>attribute rcwv '11.6 V';</v>
      </c>
      <c r="AX1098" t="str">
        <f t="shared" si="161"/>
        <v>attribute max_v '';</v>
      </c>
      <c r="AY1098" t="str">
        <f t="shared" si="162"/>
        <v>attribute power_v '0.75 W @ 70 C';</v>
      </c>
      <c r="AZ1098" t="str">
        <f t="shared" si="163"/>
        <v>attribute tcr '±200';</v>
      </c>
      <c r="BA1098" t="str">
        <f t="shared" si="164"/>
        <v>attribute size '2010';</v>
      </c>
      <c r="BB1098" t="str">
        <f t="shared" si="165"/>
        <v>attribute operating_temp '-55 to +155 C';</v>
      </c>
      <c r="BC1098" t="str">
        <f t="shared" si="166"/>
        <v>attribute pkg_code '181';</v>
      </c>
      <c r="BD1098" t="str">
        <f t="shared" si="167"/>
        <v>attribute aec-q200 'Grade 0';</v>
      </c>
      <c r="BF1098" t="str">
        <f t="shared" si="168"/>
        <v>attribute mfg 'Panasonic';</v>
      </c>
      <c r="BG1098" t="str">
        <f t="shared" si="169"/>
        <v>attribute mpn 'ERJ12ZYJ181U';</v>
      </c>
    </row>
    <row r="1099" spans="1:59" x14ac:dyDescent="0.3">
      <c r="A1099" t="s">
        <v>28</v>
      </c>
      <c r="B1099" t="s">
        <v>3797</v>
      </c>
      <c r="C1099" t="s">
        <v>3966</v>
      </c>
      <c r="D1099" t="s">
        <v>3967</v>
      </c>
      <c r="E1099" t="s">
        <v>32</v>
      </c>
      <c r="F1099" t="s">
        <v>32</v>
      </c>
      <c r="G1099" t="s">
        <v>3968</v>
      </c>
      <c r="H1099" s="1">
        <v>4430</v>
      </c>
      <c r="I1099">
        <v>0.55000000000000004</v>
      </c>
      <c r="J1099">
        <v>0</v>
      </c>
      <c r="K1099">
        <v>1</v>
      </c>
      <c r="L1099" t="s">
        <v>34</v>
      </c>
      <c r="M1099" t="s">
        <v>3801</v>
      </c>
      <c r="N1099" t="s">
        <v>36</v>
      </c>
      <c r="O1099" t="s">
        <v>271</v>
      </c>
      <c r="P1099" t="s">
        <v>38</v>
      </c>
      <c r="Q1099" t="s">
        <v>3791</v>
      </c>
      <c r="R1099" t="s">
        <v>40</v>
      </c>
      <c r="S1099" t="s">
        <v>634</v>
      </c>
      <c r="T1099" t="s">
        <v>243</v>
      </c>
      <c r="U1099" t="s">
        <v>1188</v>
      </c>
      <c r="V1099" t="s">
        <v>3802</v>
      </c>
      <c r="W1099">
        <v>2010</v>
      </c>
      <c r="X1099" t="s">
        <v>636</v>
      </c>
      <c r="Y1099" t="s">
        <v>3803</v>
      </c>
      <c r="Z1099" t="s">
        <v>2407</v>
      </c>
      <c r="AA1099">
        <v>2</v>
      </c>
      <c r="AB1099" t="s">
        <v>41</v>
      </c>
      <c r="AC1099" t="str">
        <f t="shared" si="156"/>
        <v>12Z</v>
      </c>
      <c r="AD1099" s="3">
        <f t="shared" si="153"/>
        <v>200</v>
      </c>
      <c r="AE1099" s="3" t="str">
        <f t="shared" si="152"/>
        <v>200 R</v>
      </c>
      <c r="AF1099" t="str">
        <f>SUBSTITUTE(SUBSTITUTE(P1099,"±",""),"%"," %")</f>
        <v>5 %</v>
      </c>
      <c r="AG1099" t="str">
        <f t="shared" si="170"/>
        <v>12.2 V</v>
      </c>
      <c r="AI1099" t="str">
        <f>SUBSTITUTE(LEFT(Q1099,FIND("W,",Q1099)),"W"," W @ 70 C")</f>
        <v>0.75 W @ 70 C</v>
      </c>
      <c r="AJ1099" t="str">
        <f>SUBSTITUTE((SUBSTITUTE(T1099,"ppm/°C","")),"/ "," to ")</f>
        <v>±200</v>
      </c>
      <c r="AK1099" t="str">
        <f>LEFT(V1099,FIND(" ",V1099)-1)</f>
        <v>2010</v>
      </c>
      <c r="AL1099" t="str">
        <f>SUBSTITUTE(SUBSTITUTE(U1099,"°C ~ "," to +"),"°C"," C")</f>
        <v>-55 to +155 C</v>
      </c>
      <c r="AM1099" s="2" t="str">
        <f t="shared" si="154"/>
        <v>201</v>
      </c>
      <c r="AN1099" t="str">
        <f>IF(AC1099="1GN","Grade 1","Grade 0")</f>
        <v>Grade 0</v>
      </c>
      <c r="AO1099" s="2" t="str">
        <f t="shared" si="155"/>
        <v>200R</v>
      </c>
      <c r="AQ1099" t="s">
        <v>5289</v>
      </c>
      <c r="AR1099" t="str">
        <f t="shared" si="171"/>
        <v>ERJ12ZYJ201U</v>
      </c>
      <c r="AT1099" t="str">
        <f t="shared" si="157"/>
        <v>technology 200R;</v>
      </c>
      <c r="AU1099" t="str">
        <f t="shared" si="158"/>
        <v>attribute value '200 R';</v>
      </c>
      <c r="AV1099" t="str">
        <f t="shared" si="159"/>
        <v>attribute tolerance '5 %';</v>
      </c>
      <c r="AW1099" t="str">
        <f t="shared" si="160"/>
        <v>attribute rcwv '12.2 V';</v>
      </c>
      <c r="AX1099" t="str">
        <f t="shared" si="161"/>
        <v>attribute max_v '';</v>
      </c>
      <c r="AY1099" t="str">
        <f t="shared" si="162"/>
        <v>attribute power_v '0.75 W @ 70 C';</v>
      </c>
      <c r="AZ1099" t="str">
        <f t="shared" si="163"/>
        <v>attribute tcr '±200';</v>
      </c>
      <c r="BA1099" t="str">
        <f t="shared" si="164"/>
        <v>attribute size '2010';</v>
      </c>
      <c r="BB1099" t="str">
        <f t="shared" si="165"/>
        <v>attribute operating_temp '-55 to +155 C';</v>
      </c>
      <c r="BC1099" t="str">
        <f t="shared" si="166"/>
        <v>attribute pkg_code '201';</v>
      </c>
      <c r="BD1099" t="str">
        <f t="shared" si="167"/>
        <v>attribute aec-q200 'Grade 0';</v>
      </c>
      <c r="BF1099" t="str">
        <f t="shared" si="168"/>
        <v>attribute mfg 'Panasonic';</v>
      </c>
      <c r="BG1099" t="str">
        <f t="shared" si="169"/>
        <v>attribute mpn 'ERJ12ZYJ201U';</v>
      </c>
    </row>
    <row r="1100" spans="1:59" x14ac:dyDescent="0.3">
      <c r="A1100" t="s">
        <v>28</v>
      </c>
      <c r="B1100" t="s">
        <v>3797</v>
      </c>
      <c r="C1100" t="s">
        <v>3969</v>
      </c>
      <c r="D1100" t="s">
        <v>3970</v>
      </c>
      <c r="E1100" t="s">
        <v>32</v>
      </c>
      <c r="F1100" t="s">
        <v>32</v>
      </c>
      <c r="G1100" t="s">
        <v>3971</v>
      </c>
      <c r="H1100" s="1">
        <v>27844</v>
      </c>
      <c r="I1100">
        <v>0.55000000000000004</v>
      </c>
      <c r="J1100">
        <v>0</v>
      </c>
      <c r="K1100">
        <v>1</v>
      </c>
      <c r="L1100" t="s">
        <v>34</v>
      </c>
      <c r="M1100" t="s">
        <v>3801</v>
      </c>
      <c r="N1100" t="s">
        <v>36</v>
      </c>
      <c r="O1100" t="s">
        <v>275</v>
      </c>
      <c r="P1100" t="s">
        <v>38</v>
      </c>
      <c r="Q1100" t="s">
        <v>3791</v>
      </c>
      <c r="R1100" t="s">
        <v>40</v>
      </c>
      <c r="S1100" t="s">
        <v>634</v>
      </c>
      <c r="T1100" t="s">
        <v>243</v>
      </c>
      <c r="U1100" t="s">
        <v>1188</v>
      </c>
      <c r="V1100" t="s">
        <v>3802</v>
      </c>
      <c r="W1100">
        <v>2010</v>
      </c>
      <c r="X1100" t="s">
        <v>636</v>
      </c>
      <c r="Y1100" t="s">
        <v>3803</v>
      </c>
      <c r="Z1100" t="s">
        <v>2407</v>
      </c>
      <c r="AA1100">
        <v>2</v>
      </c>
      <c r="AB1100" t="s">
        <v>41</v>
      </c>
      <c r="AC1100" t="str">
        <f t="shared" si="156"/>
        <v>12Z</v>
      </c>
      <c r="AD1100" s="3">
        <f t="shared" si="153"/>
        <v>220</v>
      </c>
      <c r="AE1100" s="3" t="str">
        <f t="shared" si="152"/>
        <v>220 R</v>
      </c>
      <c r="AF1100" t="str">
        <f>SUBSTITUTE(SUBSTITUTE(P1100,"±",""),"%"," %")</f>
        <v>5 %</v>
      </c>
      <c r="AG1100" t="str">
        <f t="shared" si="170"/>
        <v>12.8 V</v>
      </c>
      <c r="AI1100" t="str">
        <f>SUBSTITUTE(LEFT(Q1100,FIND("W,",Q1100)),"W"," W @ 70 C")</f>
        <v>0.75 W @ 70 C</v>
      </c>
      <c r="AJ1100" t="str">
        <f>SUBSTITUTE((SUBSTITUTE(T1100,"ppm/°C","")),"/ "," to ")</f>
        <v>±200</v>
      </c>
      <c r="AK1100" t="str">
        <f>LEFT(V1100,FIND(" ",V1100)-1)</f>
        <v>2010</v>
      </c>
      <c r="AL1100" t="str">
        <f>SUBSTITUTE(SUBSTITUTE(U1100,"°C ~ "," to +"),"°C"," C")</f>
        <v>-55 to +155 C</v>
      </c>
      <c r="AM1100" s="2" t="str">
        <f t="shared" si="154"/>
        <v>221</v>
      </c>
      <c r="AN1100" t="str">
        <f>IF(AC1100="1GN","Grade 1","Grade 0")</f>
        <v>Grade 0</v>
      </c>
      <c r="AO1100" s="2" t="str">
        <f t="shared" si="155"/>
        <v>220R</v>
      </c>
      <c r="AQ1100" t="s">
        <v>5289</v>
      </c>
      <c r="AR1100" t="str">
        <f t="shared" si="171"/>
        <v>ERJ12ZYJ221U</v>
      </c>
      <c r="AT1100" t="str">
        <f t="shared" si="157"/>
        <v>technology 220R;</v>
      </c>
      <c r="AU1100" t="str">
        <f t="shared" si="158"/>
        <v>attribute value '220 R';</v>
      </c>
      <c r="AV1100" t="str">
        <f t="shared" si="159"/>
        <v>attribute tolerance '5 %';</v>
      </c>
      <c r="AW1100" t="str">
        <f t="shared" si="160"/>
        <v>attribute rcwv '12.8 V';</v>
      </c>
      <c r="AX1100" t="str">
        <f t="shared" si="161"/>
        <v>attribute max_v '';</v>
      </c>
      <c r="AY1100" t="str">
        <f t="shared" si="162"/>
        <v>attribute power_v '0.75 W @ 70 C';</v>
      </c>
      <c r="AZ1100" t="str">
        <f t="shared" si="163"/>
        <v>attribute tcr '±200';</v>
      </c>
      <c r="BA1100" t="str">
        <f t="shared" si="164"/>
        <v>attribute size '2010';</v>
      </c>
      <c r="BB1100" t="str">
        <f t="shared" si="165"/>
        <v>attribute operating_temp '-55 to +155 C';</v>
      </c>
      <c r="BC1100" t="str">
        <f t="shared" si="166"/>
        <v>attribute pkg_code '221';</v>
      </c>
      <c r="BD1100" t="str">
        <f t="shared" si="167"/>
        <v>attribute aec-q200 'Grade 0';</v>
      </c>
      <c r="BF1100" t="str">
        <f t="shared" si="168"/>
        <v>attribute mfg 'Panasonic';</v>
      </c>
      <c r="BG1100" t="str">
        <f t="shared" si="169"/>
        <v>attribute mpn 'ERJ12ZYJ221U';</v>
      </c>
    </row>
    <row r="1101" spans="1:59" x14ac:dyDescent="0.3">
      <c r="A1101" t="s">
        <v>28</v>
      </c>
      <c r="B1101" t="s">
        <v>3797</v>
      </c>
      <c r="C1101" t="s">
        <v>3972</v>
      </c>
      <c r="D1101" t="s">
        <v>3973</v>
      </c>
      <c r="E1101" t="s">
        <v>32</v>
      </c>
      <c r="F1101" t="s">
        <v>32</v>
      </c>
      <c r="G1101" t="s">
        <v>3974</v>
      </c>
      <c r="H1101" s="1">
        <v>13272</v>
      </c>
      <c r="I1101">
        <v>0.55000000000000004</v>
      </c>
      <c r="J1101">
        <v>0</v>
      </c>
      <c r="K1101">
        <v>1</v>
      </c>
      <c r="L1101" t="s">
        <v>34</v>
      </c>
      <c r="M1101" t="s">
        <v>3801</v>
      </c>
      <c r="N1101" t="s">
        <v>36</v>
      </c>
      <c r="O1101" t="s">
        <v>279</v>
      </c>
      <c r="P1101" t="s">
        <v>38</v>
      </c>
      <c r="Q1101" t="s">
        <v>3791</v>
      </c>
      <c r="R1101" t="s">
        <v>40</v>
      </c>
      <c r="S1101" t="s">
        <v>634</v>
      </c>
      <c r="T1101" t="s">
        <v>243</v>
      </c>
      <c r="U1101" t="s">
        <v>1188</v>
      </c>
      <c r="V1101" t="s">
        <v>3802</v>
      </c>
      <c r="W1101">
        <v>2010</v>
      </c>
      <c r="X1101" t="s">
        <v>636</v>
      </c>
      <c r="Y1101" t="s">
        <v>3803</v>
      </c>
      <c r="Z1101" t="s">
        <v>2407</v>
      </c>
      <c r="AA1101">
        <v>2</v>
      </c>
      <c r="AB1101" t="s">
        <v>41</v>
      </c>
      <c r="AC1101" t="str">
        <f t="shared" si="156"/>
        <v>12Z</v>
      </c>
      <c r="AD1101" s="3">
        <f t="shared" si="153"/>
        <v>240</v>
      </c>
      <c r="AE1101" s="3" t="str">
        <f t="shared" si="152"/>
        <v>240 R</v>
      </c>
      <c r="AF1101" t="str">
        <f>SUBSTITUTE(SUBSTITUTE(P1101,"±",""),"%"," %")</f>
        <v>5 %</v>
      </c>
      <c r="AG1101" t="str">
        <f t="shared" si="170"/>
        <v>13.4 V</v>
      </c>
      <c r="AI1101" t="str">
        <f>SUBSTITUTE(LEFT(Q1101,FIND("W,",Q1101)),"W"," W @ 70 C")</f>
        <v>0.75 W @ 70 C</v>
      </c>
      <c r="AJ1101" t="str">
        <f>SUBSTITUTE((SUBSTITUTE(T1101,"ppm/°C","")),"/ "," to ")</f>
        <v>±200</v>
      </c>
      <c r="AK1101" t="str">
        <f>LEFT(V1101,FIND(" ",V1101)-1)</f>
        <v>2010</v>
      </c>
      <c r="AL1101" t="str">
        <f>SUBSTITUTE(SUBSTITUTE(U1101,"°C ~ "," to +"),"°C"," C")</f>
        <v>-55 to +155 C</v>
      </c>
      <c r="AM1101" s="2" t="str">
        <f t="shared" si="154"/>
        <v>241</v>
      </c>
      <c r="AN1101" t="str">
        <f>IF(AC1101="1GN","Grade 1","Grade 0")</f>
        <v>Grade 0</v>
      </c>
      <c r="AO1101" s="2" t="str">
        <f t="shared" si="155"/>
        <v>240R</v>
      </c>
      <c r="AQ1101" t="s">
        <v>5289</v>
      </c>
      <c r="AR1101" t="str">
        <f t="shared" si="171"/>
        <v>ERJ12ZYJ241U</v>
      </c>
      <c r="AT1101" t="str">
        <f t="shared" si="157"/>
        <v>technology 240R;</v>
      </c>
      <c r="AU1101" t="str">
        <f t="shared" si="158"/>
        <v>attribute value '240 R';</v>
      </c>
      <c r="AV1101" t="str">
        <f t="shared" si="159"/>
        <v>attribute tolerance '5 %';</v>
      </c>
      <c r="AW1101" t="str">
        <f t="shared" si="160"/>
        <v>attribute rcwv '13.4 V';</v>
      </c>
      <c r="AX1101" t="str">
        <f t="shared" si="161"/>
        <v>attribute max_v '';</v>
      </c>
      <c r="AY1101" t="str">
        <f t="shared" si="162"/>
        <v>attribute power_v '0.75 W @ 70 C';</v>
      </c>
      <c r="AZ1101" t="str">
        <f t="shared" si="163"/>
        <v>attribute tcr '±200';</v>
      </c>
      <c r="BA1101" t="str">
        <f t="shared" si="164"/>
        <v>attribute size '2010';</v>
      </c>
      <c r="BB1101" t="str">
        <f t="shared" si="165"/>
        <v>attribute operating_temp '-55 to +155 C';</v>
      </c>
      <c r="BC1101" t="str">
        <f t="shared" si="166"/>
        <v>attribute pkg_code '241';</v>
      </c>
      <c r="BD1101" t="str">
        <f t="shared" si="167"/>
        <v>attribute aec-q200 'Grade 0';</v>
      </c>
      <c r="BF1101" t="str">
        <f t="shared" si="168"/>
        <v>attribute mfg 'Panasonic';</v>
      </c>
      <c r="BG1101" t="str">
        <f t="shared" si="169"/>
        <v>attribute mpn 'ERJ12ZYJ241U';</v>
      </c>
    </row>
    <row r="1102" spans="1:59" x14ac:dyDescent="0.3">
      <c r="A1102" t="s">
        <v>28</v>
      </c>
      <c r="B1102" t="s">
        <v>3797</v>
      </c>
      <c r="C1102" t="s">
        <v>3975</v>
      </c>
      <c r="D1102" t="s">
        <v>3976</v>
      </c>
      <c r="E1102" t="s">
        <v>32</v>
      </c>
      <c r="F1102" t="s">
        <v>32</v>
      </c>
      <c r="G1102" t="s">
        <v>3977</v>
      </c>
      <c r="H1102" s="1">
        <v>2336</v>
      </c>
      <c r="I1102">
        <v>0.55000000000000004</v>
      </c>
      <c r="J1102">
        <v>0</v>
      </c>
      <c r="K1102">
        <v>1</v>
      </c>
      <c r="L1102" t="s">
        <v>34</v>
      </c>
      <c r="M1102" t="s">
        <v>3801</v>
      </c>
      <c r="N1102" t="s">
        <v>36</v>
      </c>
      <c r="O1102" t="s">
        <v>283</v>
      </c>
      <c r="P1102" t="s">
        <v>38</v>
      </c>
      <c r="Q1102" t="s">
        <v>3791</v>
      </c>
      <c r="R1102" t="s">
        <v>40</v>
      </c>
      <c r="S1102" t="s">
        <v>634</v>
      </c>
      <c r="T1102" t="s">
        <v>243</v>
      </c>
      <c r="U1102" t="s">
        <v>1188</v>
      </c>
      <c r="V1102" t="s">
        <v>3802</v>
      </c>
      <c r="W1102">
        <v>2010</v>
      </c>
      <c r="X1102" t="s">
        <v>636</v>
      </c>
      <c r="Y1102" t="s">
        <v>3803</v>
      </c>
      <c r="Z1102" t="s">
        <v>2407</v>
      </c>
      <c r="AA1102">
        <v>2</v>
      </c>
      <c r="AB1102" t="s">
        <v>41</v>
      </c>
      <c r="AC1102" t="str">
        <f t="shared" si="156"/>
        <v>12Z</v>
      </c>
      <c r="AD1102" s="3">
        <f t="shared" si="153"/>
        <v>270</v>
      </c>
      <c r="AE1102" s="3" t="str">
        <f t="shared" ref="AE1102:AE1165" si="172">IF(AD1102&gt;9999999,AD1102/1000000&amp;" M",IF(AD1102&gt;999999,AD1102/1000000&amp;" M",IF(AD1102&gt;99999,AD1102/1000&amp;" K",IF(AD1102&gt;9999,TEXT(AD1102/1000,"0.0")&amp;" K",IF(AD1102&gt;999,TEXT(AD1102/1000,"0.00")&amp;" K",IF(AD1102&gt;99,AD1102/1&amp;" R",IF(AD1102&gt;=10,TEXT(AD1102,"00.0")&amp;" R",TEXT(AD1102,"0.00")&amp;" R")))))))</f>
        <v>270 R</v>
      </c>
      <c r="AF1102" t="str">
        <f>SUBSTITUTE(SUBSTITUTE(P1102,"±",""),"%"," %")</f>
        <v>5 %</v>
      </c>
      <c r="AG1102" t="str">
        <f t="shared" si="170"/>
        <v>14.2 V</v>
      </c>
      <c r="AI1102" t="str">
        <f>SUBSTITUTE(LEFT(Q1102,FIND("W,",Q1102)),"W"," W @ 70 C")</f>
        <v>0.75 W @ 70 C</v>
      </c>
      <c r="AJ1102" t="str">
        <f>SUBSTITUTE((SUBSTITUTE(T1102,"ppm/°C","")),"/ "," to ")</f>
        <v>±200</v>
      </c>
      <c r="AK1102" t="str">
        <f>LEFT(V1102,FIND(" ",V1102)-1)</f>
        <v>2010</v>
      </c>
      <c r="AL1102" t="str">
        <f>SUBSTITUTE(SUBSTITUTE(U1102,"°C ~ "," to +"),"°C"," C")</f>
        <v>-55 to +155 C</v>
      </c>
      <c r="AM1102" s="2" t="str">
        <f t="shared" si="154"/>
        <v>271</v>
      </c>
      <c r="AN1102" t="str">
        <f>IF(AC1102="1GN","Grade 1","Grade 0")</f>
        <v>Grade 0</v>
      </c>
      <c r="AO1102" s="2" t="str">
        <f t="shared" si="155"/>
        <v>270R</v>
      </c>
      <c r="AQ1102" t="s">
        <v>5289</v>
      </c>
      <c r="AR1102" t="str">
        <f t="shared" si="171"/>
        <v>ERJ12ZYJ271U</v>
      </c>
      <c r="AT1102" t="str">
        <f t="shared" si="157"/>
        <v>technology 270R;</v>
      </c>
      <c r="AU1102" t="str">
        <f t="shared" si="158"/>
        <v>attribute value '270 R';</v>
      </c>
      <c r="AV1102" t="str">
        <f t="shared" si="159"/>
        <v>attribute tolerance '5 %';</v>
      </c>
      <c r="AW1102" t="str">
        <f t="shared" si="160"/>
        <v>attribute rcwv '14.2 V';</v>
      </c>
      <c r="AX1102" t="str">
        <f t="shared" si="161"/>
        <v>attribute max_v '';</v>
      </c>
      <c r="AY1102" t="str">
        <f t="shared" si="162"/>
        <v>attribute power_v '0.75 W @ 70 C';</v>
      </c>
      <c r="AZ1102" t="str">
        <f t="shared" si="163"/>
        <v>attribute tcr '±200';</v>
      </c>
      <c r="BA1102" t="str">
        <f t="shared" si="164"/>
        <v>attribute size '2010';</v>
      </c>
      <c r="BB1102" t="str">
        <f t="shared" si="165"/>
        <v>attribute operating_temp '-55 to +155 C';</v>
      </c>
      <c r="BC1102" t="str">
        <f t="shared" si="166"/>
        <v>attribute pkg_code '271';</v>
      </c>
      <c r="BD1102" t="str">
        <f t="shared" si="167"/>
        <v>attribute aec-q200 'Grade 0';</v>
      </c>
      <c r="BF1102" t="str">
        <f t="shared" si="168"/>
        <v>attribute mfg 'Panasonic';</v>
      </c>
      <c r="BG1102" t="str">
        <f t="shared" si="169"/>
        <v>attribute mpn 'ERJ12ZYJ271U';</v>
      </c>
    </row>
    <row r="1103" spans="1:59" x14ac:dyDescent="0.3">
      <c r="A1103" t="s">
        <v>28</v>
      </c>
      <c r="B1103" t="s">
        <v>3797</v>
      </c>
      <c r="C1103" t="s">
        <v>3978</v>
      </c>
      <c r="D1103" t="s">
        <v>3979</v>
      </c>
      <c r="E1103" t="s">
        <v>32</v>
      </c>
      <c r="F1103" t="s">
        <v>32</v>
      </c>
      <c r="G1103" t="s">
        <v>3980</v>
      </c>
      <c r="H1103" s="1">
        <v>218080</v>
      </c>
      <c r="I1103">
        <v>0.55000000000000004</v>
      </c>
      <c r="J1103">
        <v>0</v>
      </c>
      <c r="K1103">
        <v>1</v>
      </c>
      <c r="L1103" t="s">
        <v>34</v>
      </c>
      <c r="M1103" t="s">
        <v>3801</v>
      </c>
      <c r="N1103" t="s">
        <v>36</v>
      </c>
      <c r="O1103" t="s">
        <v>287</v>
      </c>
      <c r="P1103" t="s">
        <v>38</v>
      </c>
      <c r="Q1103" t="s">
        <v>3791</v>
      </c>
      <c r="R1103" t="s">
        <v>40</v>
      </c>
      <c r="S1103" t="s">
        <v>634</v>
      </c>
      <c r="T1103" t="s">
        <v>243</v>
      </c>
      <c r="U1103" t="s">
        <v>1188</v>
      </c>
      <c r="V1103" t="s">
        <v>3802</v>
      </c>
      <c r="W1103">
        <v>2010</v>
      </c>
      <c r="X1103" t="s">
        <v>636</v>
      </c>
      <c r="Y1103" t="s">
        <v>3803</v>
      </c>
      <c r="Z1103" t="s">
        <v>2407</v>
      </c>
      <c r="AA1103">
        <v>2</v>
      </c>
      <c r="AB1103" t="s">
        <v>41</v>
      </c>
      <c r="AC1103" t="str">
        <f t="shared" si="156"/>
        <v>12Z</v>
      </c>
      <c r="AD1103" s="3">
        <f t="shared" si="153"/>
        <v>300</v>
      </c>
      <c r="AE1103" s="3" t="str">
        <f t="shared" si="172"/>
        <v>300 R</v>
      </c>
      <c r="AF1103" t="str">
        <f>SUBSTITUTE(SUBSTITUTE(P1103,"±",""),"%"," %")</f>
        <v>5 %</v>
      </c>
      <c r="AG1103" t="str">
        <f t="shared" si="170"/>
        <v>15 V</v>
      </c>
      <c r="AI1103" t="str">
        <f>SUBSTITUTE(LEFT(Q1103,FIND("W,",Q1103)),"W"," W @ 70 C")</f>
        <v>0.75 W @ 70 C</v>
      </c>
      <c r="AJ1103" t="str">
        <f>SUBSTITUTE((SUBSTITUTE(T1103,"ppm/°C","")),"/ "," to ")</f>
        <v>±200</v>
      </c>
      <c r="AK1103" t="str">
        <f>LEFT(V1103,FIND(" ",V1103)-1)</f>
        <v>2010</v>
      </c>
      <c r="AL1103" t="str">
        <f>SUBSTITUTE(SUBSTITUTE(U1103,"°C ~ "," to +"),"°C"," C")</f>
        <v>-55 to +155 C</v>
      </c>
      <c r="AM1103" s="2" t="str">
        <f t="shared" si="154"/>
        <v>301</v>
      </c>
      <c r="AN1103" t="str">
        <f>IF(AC1103="1GN","Grade 1","Grade 0")</f>
        <v>Grade 0</v>
      </c>
      <c r="AO1103" s="2" t="str">
        <f t="shared" si="155"/>
        <v>300R</v>
      </c>
      <c r="AQ1103" t="s">
        <v>5289</v>
      </c>
      <c r="AR1103" t="str">
        <f t="shared" si="171"/>
        <v>ERJ12ZYJ301U</v>
      </c>
      <c r="AT1103" t="str">
        <f t="shared" si="157"/>
        <v>technology 300R;</v>
      </c>
      <c r="AU1103" t="str">
        <f t="shared" si="158"/>
        <v>attribute value '300 R';</v>
      </c>
      <c r="AV1103" t="str">
        <f t="shared" si="159"/>
        <v>attribute tolerance '5 %';</v>
      </c>
      <c r="AW1103" t="str">
        <f t="shared" si="160"/>
        <v>attribute rcwv '15 V';</v>
      </c>
      <c r="AX1103" t="str">
        <f t="shared" si="161"/>
        <v>attribute max_v '';</v>
      </c>
      <c r="AY1103" t="str">
        <f t="shared" si="162"/>
        <v>attribute power_v '0.75 W @ 70 C';</v>
      </c>
      <c r="AZ1103" t="str">
        <f t="shared" si="163"/>
        <v>attribute tcr '±200';</v>
      </c>
      <c r="BA1103" t="str">
        <f t="shared" si="164"/>
        <v>attribute size '2010';</v>
      </c>
      <c r="BB1103" t="str">
        <f t="shared" si="165"/>
        <v>attribute operating_temp '-55 to +155 C';</v>
      </c>
      <c r="BC1103" t="str">
        <f t="shared" si="166"/>
        <v>attribute pkg_code '301';</v>
      </c>
      <c r="BD1103" t="str">
        <f t="shared" si="167"/>
        <v>attribute aec-q200 'Grade 0';</v>
      </c>
      <c r="BF1103" t="str">
        <f t="shared" si="168"/>
        <v>attribute mfg 'Panasonic';</v>
      </c>
      <c r="BG1103" t="str">
        <f t="shared" si="169"/>
        <v>attribute mpn 'ERJ12ZYJ301U';</v>
      </c>
    </row>
    <row r="1104" spans="1:59" x14ac:dyDescent="0.3">
      <c r="A1104" t="s">
        <v>28</v>
      </c>
      <c r="B1104" t="s">
        <v>3797</v>
      </c>
      <c r="C1104" t="s">
        <v>3981</v>
      </c>
      <c r="D1104" t="s">
        <v>3982</v>
      </c>
      <c r="E1104" t="s">
        <v>32</v>
      </c>
      <c r="F1104" t="s">
        <v>32</v>
      </c>
      <c r="G1104" t="s">
        <v>3983</v>
      </c>
      <c r="H1104" s="1">
        <v>7899</v>
      </c>
      <c r="I1104">
        <v>0.55000000000000004</v>
      </c>
      <c r="J1104">
        <v>0</v>
      </c>
      <c r="K1104">
        <v>1</v>
      </c>
      <c r="L1104" t="s">
        <v>34</v>
      </c>
      <c r="M1104" t="s">
        <v>3801</v>
      </c>
      <c r="N1104" t="s">
        <v>36</v>
      </c>
      <c r="O1104" t="s">
        <v>291</v>
      </c>
      <c r="P1104" t="s">
        <v>38</v>
      </c>
      <c r="Q1104" t="s">
        <v>3791</v>
      </c>
      <c r="R1104" t="s">
        <v>40</v>
      </c>
      <c r="S1104" t="s">
        <v>634</v>
      </c>
      <c r="T1104" t="s">
        <v>243</v>
      </c>
      <c r="U1104" t="s">
        <v>1188</v>
      </c>
      <c r="V1104" t="s">
        <v>3802</v>
      </c>
      <c r="W1104">
        <v>2010</v>
      </c>
      <c r="X1104" t="s">
        <v>636</v>
      </c>
      <c r="Y1104" t="s">
        <v>3803</v>
      </c>
      <c r="Z1104" t="s">
        <v>2407</v>
      </c>
      <c r="AA1104">
        <v>2</v>
      </c>
      <c r="AB1104" t="s">
        <v>41</v>
      </c>
      <c r="AC1104" t="str">
        <f t="shared" si="156"/>
        <v>12Z</v>
      </c>
      <c r="AD1104" s="3">
        <f t="shared" ref="AD1104:AD1167" si="173">IF(IFERROR(FIND("MOhms",O1104),0)&gt;0,LEFT(O1104,FIND("MOhms",O1104)-1)*1000000,IF(IFERROR(FIND("kOhms",O1104),0)&gt;0,LEFT(O1104,FIND("kOhms",O1104)-1)*1000,IF(IFERROR(FIND("Ohms",O1104),0)&gt;0,LEFT(O1104,FIND("Ohms",O1104)-1)*1,"NOT FOUND")))</f>
        <v>330</v>
      </c>
      <c r="AE1104" s="3" t="str">
        <f t="shared" si="172"/>
        <v>330 R</v>
      </c>
      <c r="AF1104" t="str">
        <f>SUBSTITUTE(SUBSTITUTE(P1104,"±",""),"%"," %")</f>
        <v>5 %</v>
      </c>
      <c r="AG1104" t="str">
        <f t="shared" si="170"/>
        <v>15.7 V</v>
      </c>
      <c r="AI1104" t="str">
        <f>SUBSTITUTE(LEFT(Q1104,FIND("W,",Q1104)),"W"," W @ 70 C")</f>
        <v>0.75 W @ 70 C</v>
      </c>
      <c r="AJ1104" t="str">
        <f>SUBSTITUTE((SUBSTITUTE(T1104,"ppm/°C","")),"/ "," to ")</f>
        <v>±200</v>
      </c>
      <c r="AK1104" t="str">
        <f>LEFT(V1104,FIND(" ",V1104)-1)</f>
        <v>2010</v>
      </c>
      <c r="AL1104" t="str">
        <f>SUBSTITUTE(SUBSTITUTE(U1104,"°C ~ "," to +"),"°C"," C")</f>
        <v>-55 to +155 C</v>
      </c>
      <c r="AM1104" s="2" t="str">
        <f t="shared" ref="AM1104:AM1167" si="174">IF(AD1104&gt;9999999,AD1104/1000000&amp;"6",IF(AD1104&gt;999999,AD1104/100000&amp;"5",IF(AD1104&gt;99999,AD1104/10000&amp;"4",IF(AD1104&gt;9999,AD1104/1000&amp;"3",IF(AD1104&gt;999,AD1104/100&amp;"2",IF(AD1104&gt;99,AD1104/10&amp;"1",IF(AD1104&gt;=10,AD1104/1&amp;"0",LEFT(SUBSTITUTE(TEXT(AD1104,"0.000"),".","R"),3))))))))</f>
        <v>331</v>
      </c>
      <c r="AN1104" t="str">
        <f>IF(AC1104="1GN","Grade 1","Grade 0")</f>
        <v>Grade 0</v>
      </c>
      <c r="AO1104" s="2" t="str">
        <f t="shared" ref="AO1104:AO1167" si="175">IF(AD1104&gt;9999999,AD1104/100000&amp;"5",IF(AD1104&gt;999999,AD1104/10000&amp;"4",IF(AD1104&gt;99999,AD1104/1000&amp;"3",IF(AD1104&gt;9999,AD1104/100&amp;"2",IF(AD1104&gt;999,AD1104/10&amp;"1",IF(AD1104&gt;99,AD1104/1&amp;"R",IF(AD1104&gt;=10,AD1104/1&amp;"R0",LEFT(SUBSTITUTE(TEXT(AD1104,"0.000"),".","R"),4))))))))</f>
        <v>330R</v>
      </c>
      <c r="AQ1104" t="s">
        <v>5289</v>
      </c>
      <c r="AR1104" t="str">
        <f t="shared" si="171"/>
        <v>ERJ12ZYJ331U</v>
      </c>
      <c r="AT1104" t="str">
        <f t="shared" si="157"/>
        <v>technology 330R;</v>
      </c>
      <c r="AU1104" t="str">
        <f t="shared" si="158"/>
        <v>attribute value '330 R';</v>
      </c>
      <c r="AV1104" t="str">
        <f t="shared" si="159"/>
        <v>attribute tolerance '5 %';</v>
      </c>
      <c r="AW1104" t="str">
        <f t="shared" si="160"/>
        <v>attribute rcwv '15.7 V';</v>
      </c>
      <c r="AX1104" t="str">
        <f t="shared" si="161"/>
        <v>attribute max_v '';</v>
      </c>
      <c r="AY1104" t="str">
        <f t="shared" si="162"/>
        <v>attribute power_v '0.75 W @ 70 C';</v>
      </c>
      <c r="AZ1104" t="str">
        <f t="shared" si="163"/>
        <v>attribute tcr '±200';</v>
      </c>
      <c r="BA1104" t="str">
        <f t="shared" si="164"/>
        <v>attribute size '2010';</v>
      </c>
      <c r="BB1104" t="str">
        <f t="shared" si="165"/>
        <v>attribute operating_temp '-55 to +155 C';</v>
      </c>
      <c r="BC1104" t="str">
        <f t="shared" si="166"/>
        <v>attribute pkg_code '331';</v>
      </c>
      <c r="BD1104" t="str">
        <f t="shared" si="167"/>
        <v>attribute aec-q200 'Grade 0';</v>
      </c>
      <c r="BF1104" t="str">
        <f t="shared" si="168"/>
        <v>attribute mfg 'Panasonic';</v>
      </c>
      <c r="BG1104" t="str">
        <f t="shared" si="169"/>
        <v>attribute mpn 'ERJ12ZYJ331U';</v>
      </c>
    </row>
    <row r="1105" spans="1:59" x14ac:dyDescent="0.3">
      <c r="A1105" t="s">
        <v>28</v>
      </c>
      <c r="B1105" t="s">
        <v>3797</v>
      </c>
      <c r="C1105" t="s">
        <v>3984</v>
      </c>
      <c r="D1105" t="s">
        <v>3985</v>
      </c>
      <c r="E1105" t="s">
        <v>32</v>
      </c>
      <c r="F1105" t="s">
        <v>32</v>
      </c>
      <c r="G1105" t="s">
        <v>3986</v>
      </c>
      <c r="H1105">
        <v>0</v>
      </c>
      <c r="I1105">
        <v>0.55000000000000004</v>
      </c>
      <c r="J1105">
        <v>0</v>
      </c>
      <c r="K1105">
        <v>1</v>
      </c>
      <c r="L1105" t="s">
        <v>34</v>
      </c>
      <c r="M1105" t="s">
        <v>3801</v>
      </c>
      <c r="N1105" t="s">
        <v>36</v>
      </c>
      <c r="O1105" t="s">
        <v>295</v>
      </c>
      <c r="P1105" t="s">
        <v>38</v>
      </c>
      <c r="Q1105" t="s">
        <v>3791</v>
      </c>
      <c r="R1105" t="s">
        <v>40</v>
      </c>
      <c r="S1105" t="s">
        <v>634</v>
      </c>
      <c r="T1105" t="s">
        <v>243</v>
      </c>
      <c r="U1105" t="s">
        <v>1188</v>
      </c>
      <c r="V1105" t="s">
        <v>3802</v>
      </c>
      <c r="W1105">
        <v>2010</v>
      </c>
      <c r="X1105" t="s">
        <v>636</v>
      </c>
      <c r="Y1105" t="s">
        <v>3803</v>
      </c>
      <c r="Z1105" t="s">
        <v>2407</v>
      </c>
      <c r="AA1105">
        <v>2</v>
      </c>
      <c r="AB1105" t="s">
        <v>41</v>
      </c>
      <c r="AC1105" t="str">
        <f t="shared" si="156"/>
        <v>12Z</v>
      </c>
      <c r="AD1105" s="3">
        <f t="shared" si="173"/>
        <v>360</v>
      </c>
      <c r="AE1105" s="3" t="str">
        <f t="shared" si="172"/>
        <v>360 R</v>
      </c>
      <c r="AF1105" t="str">
        <f>SUBSTITUTE(SUBSTITUTE(P1105,"±",""),"%"," %")</f>
        <v>5 %</v>
      </c>
      <c r="AG1105" t="str">
        <f t="shared" si="170"/>
        <v>16.4 V</v>
      </c>
      <c r="AI1105" t="str">
        <f>SUBSTITUTE(LEFT(Q1105,FIND("W,",Q1105)),"W"," W @ 70 C")</f>
        <v>0.75 W @ 70 C</v>
      </c>
      <c r="AJ1105" t="str">
        <f>SUBSTITUTE((SUBSTITUTE(T1105,"ppm/°C","")),"/ "," to ")</f>
        <v>±200</v>
      </c>
      <c r="AK1105" t="str">
        <f>LEFT(V1105,FIND(" ",V1105)-1)</f>
        <v>2010</v>
      </c>
      <c r="AL1105" t="str">
        <f>SUBSTITUTE(SUBSTITUTE(U1105,"°C ~ "," to +"),"°C"," C")</f>
        <v>-55 to +155 C</v>
      </c>
      <c r="AM1105" s="2" t="str">
        <f t="shared" si="174"/>
        <v>361</v>
      </c>
      <c r="AN1105" t="str">
        <f>IF(AC1105="1GN","Grade 1","Grade 0")</f>
        <v>Grade 0</v>
      </c>
      <c r="AO1105" s="2" t="str">
        <f t="shared" si="175"/>
        <v>360R</v>
      </c>
      <c r="AQ1105" t="s">
        <v>5289</v>
      </c>
      <c r="AR1105" t="str">
        <f t="shared" si="171"/>
        <v>ERJ12ZYJ361U</v>
      </c>
      <c r="AT1105" t="str">
        <f t="shared" si="157"/>
        <v>technology 360R;</v>
      </c>
      <c r="AU1105" t="str">
        <f t="shared" si="158"/>
        <v>attribute value '360 R';</v>
      </c>
      <c r="AV1105" t="str">
        <f t="shared" si="159"/>
        <v>attribute tolerance '5 %';</v>
      </c>
      <c r="AW1105" t="str">
        <f t="shared" si="160"/>
        <v>attribute rcwv '16.4 V';</v>
      </c>
      <c r="AX1105" t="str">
        <f t="shared" si="161"/>
        <v>attribute max_v '';</v>
      </c>
      <c r="AY1105" t="str">
        <f t="shared" si="162"/>
        <v>attribute power_v '0.75 W @ 70 C';</v>
      </c>
      <c r="AZ1105" t="str">
        <f t="shared" si="163"/>
        <v>attribute tcr '±200';</v>
      </c>
      <c r="BA1105" t="str">
        <f t="shared" si="164"/>
        <v>attribute size '2010';</v>
      </c>
      <c r="BB1105" t="str">
        <f t="shared" si="165"/>
        <v>attribute operating_temp '-55 to +155 C';</v>
      </c>
      <c r="BC1105" t="str">
        <f t="shared" si="166"/>
        <v>attribute pkg_code '361';</v>
      </c>
      <c r="BD1105" t="str">
        <f t="shared" si="167"/>
        <v>attribute aec-q200 'Grade 0';</v>
      </c>
      <c r="BF1105" t="str">
        <f t="shared" si="168"/>
        <v>attribute mfg 'Panasonic';</v>
      </c>
      <c r="BG1105" t="str">
        <f t="shared" si="169"/>
        <v>attribute mpn 'ERJ12ZYJ361U';</v>
      </c>
    </row>
    <row r="1106" spans="1:59" x14ac:dyDescent="0.3">
      <c r="A1106" t="s">
        <v>28</v>
      </c>
      <c r="B1106" t="s">
        <v>3797</v>
      </c>
      <c r="C1106" t="s">
        <v>3987</v>
      </c>
      <c r="D1106" t="s">
        <v>3988</v>
      </c>
      <c r="E1106" t="s">
        <v>32</v>
      </c>
      <c r="F1106" t="s">
        <v>32</v>
      </c>
      <c r="G1106" t="s">
        <v>3989</v>
      </c>
      <c r="H1106" s="1">
        <v>191200</v>
      </c>
      <c r="I1106">
        <v>0.55000000000000004</v>
      </c>
      <c r="J1106">
        <v>0</v>
      </c>
      <c r="K1106">
        <v>1</v>
      </c>
      <c r="L1106" t="s">
        <v>34</v>
      </c>
      <c r="M1106" t="s">
        <v>3801</v>
      </c>
      <c r="N1106" t="s">
        <v>36</v>
      </c>
      <c r="O1106" t="s">
        <v>299</v>
      </c>
      <c r="P1106" t="s">
        <v>38</v>
      </c>
      <c r="Q1106" t="s">
        <v>3791</v>
      </c>
      <c r="R1106" t="s">
        <v>40</v>
      </c>
      <c r="S1106" t="s">
        <v>634</v>
      </c>
      <c r="T1106" t="s">
        <v>243</v>
      </c>
      <c r="U1106" t="s">
        <v>1188</v>
      </c>
      <c r="V1106" t="s">
        <v>3802</v>
      </c>
      <c r="W1106">
        <v>2010</v>
      </c>
      <c r="X1106" t="s">
        <v>636</v>
      </c>
      <c r="Y1106" t="s">
        <v>3803</v>
      </c>
      <c r="Z1106" t="s">
        <v>2407</v>
      </c>
      <c r="AA1106">
        <v>2</v>
      </c>
      <c r="AB1106" t="s">
        <v>41</v>
      </c>
      <c r="AC1106" t="str">
        <f t="shared" si="156"/>
        <v>12Z</v>
      </c>
      <c r="AD1106" s="3">
        <f t="shared" si="173"/>
        <v>390</v>
      </c>
      <c r="AE1106" s="3" t="str">
        <f t="shared" si="172"/>
        <v>390 R</v>
      </c>
      <c r="AF1106" t="str">
        <f>SUBSTITUTE(SUBSTITUTE(P1106,"±",""),"%"," %")</f>
        <v>5 %</v>
      </c>
      <c r="AG1106" t="str">
        <f t="shared" si="170"/>
        <v>17.1 V</v>
      </c>
      <c r="AI1106" t="str">
        <f>SUBSTITUTE(LEFT(Q1106,FIND("W,",Q1106)),"W"," W @ 70 C")</f>
        <v>0.75 W @ 70 C</v>
      </c>
      <c r="AJ1106" t="str">
        <f>SUBSTITUTE((SUBSTITUTE(T1106,"ppm/°C","")),"/ "," to ")</f>
        <v>±200</v>
      </c>
      <c r="AK1106" t="str">
        <f>LEFT(V1106,FIND(" ",V1106)-1)</f>
        <v>2010</v>
      </c>
      <c r="AL1106" t="str">
        <f>SUBSTITUTE(SUBSTITUTE(U1106,"°C ~ "," to +"),"°C"," C")</f>
        <v>-55 to +155 C</v>
      </c>
      <c r="AM1106" s="2" t="str">
        <f t="shared" si="174"/>
        <v>391</v>
      </c>
      <c r="AN1106" t="str">
        <f>IF(AC1106="1GN","Grade 1","Grade 0")</f>
        <v>Grade 0</v>
      </c>
      <c r="AO1106" s="2" t="str">
        <f t="shared" si="175"/>
        <v>390R</v>
      </c>
      <c r="AQ1106" t="s">
        <v>5289</v>
      </c>
      <c r="AR1106" t="str">
        <f t="shared" si="171"/>
        <v>ERJ12ZYJ391U</v>
      </c>
      <c r="AT1106" t="str">
        <f t="shared" si="157"/>
        <v>technology 390R;</v>
      </c>
      <c r="AU1106" t="str">
        <f t="shared" si="158"/>
        <v>attribute value '390 R';</v>
      </c>
      <c r="AV1106" t="str">
        <f t="shared" si="159"/>
        <v>attribute tolerance '5 %';</v>
      </c>
      <c r="AW1106" t="str">
        <f t="shared" si="160"/>
        <v>attribute rcwv '17.1 V';</v>
      </c>
      <c r="AX1106" t="str">
        <f t="shared" si="161"/>
        <v>attribute max_v '';</v>
      </c>
      <c r="AY1106" t="str">
        <f t="shared" si="162"/>
        <v>attribute power_v '0.75 W @ 70 C';</v>
      </c>
      <c r="AZ1106" t="str">
        <f t="shared" si="163"/>
        <v>attribute tcr '±200';</v>
      </c>
      <c r="BA1106" t="str">
        <f t="shared" si="164"/>
        <v>attribute size '2010';</v>
      </c>
      <c r="BB1106" t="str">
        <f t="shared" si="165"/>
        <v>attribute operating_temp '-55 to +155 C';</v>
      </c>
      <c r="BC1106" t="str">
        <f t="shared" si="166"/>
        <v>attribute pkg_code '391';</v>
      </c>
      <c r="BD1106" t="str">
        <f t="shared" si="167"/>
        <v>attribute aec-q200 'Grade 0';</v>
      </c>
      <c r="BF1106" t="str">
        <f t="shared" si="168"/>
        <v>attribute mfg 'Panasonic';</v>
      </c>
      <c r="BG1106" t="str">
        <f t="shared" si="169"/>
        <v>attribute mpn 'ERJ12ZYJ391U';</v>
      </c>
    </row>
    <row r="1107" spans="1:59" x14ac:dyDescent="0.3">
      <c r="A1107" t="s">
        <v>28</v>
      </c>
      <c r="B1107" t="s">
        <v>3797</v>
      </c>
      <c r="C1107" t="s">
        <v>3990</v>
      </c>
      <c r="D1107" t="s">
        <v>3991</v>
      </c>
      <c r="E1107" t="s">
        <v>32</v>
      </c>
      <c r="F1107" t="s">
        <v>32</v>
      </c>
      <c r="G1107" t="s">
        <v>3992</v>
      </c>
      <c r="H1107" s="1">
        <v>9645</v>
      </c>
      <c r="I1107">
        <v>0.55000000000000004</v>
      </c>
      <c r="J1107">
        <v>0</v>
      </c>
      <c r="K1107">
        <v>1</v>
      </c>
      <c r="L1107" t="s">
        <v>34</v>
      </c>
      <c r="M1107" t="s">
        <v>3801</v>
      </c>
      <c r="N1107" t="s">
        <v>36</v>
      </c>
      <c r="O1107" t="s">
        <v>303</v>
      </c>
      <c r="P1107" t="s">
        <v>38</v>
      </c>
      <c r="Q1107" t="s">
        <v>3791</v>
      </c>
      <c r="R1107" t="s">
        <v>40</v>
      </c>
      <c r="S1107" t="s">
        <v>634</v>
      </c>
      <c r="T1107" t="s">
        <v>243</v>
      </c>
      <c r="U1107" t="s">
        <v>1188</v>
      </c>
      <c r="V1107" t="s">
        <v>3802</v>
      </c>
      <c r="W1107">
        <v>2010</v>
      </c>
      <c r="X1107" t="s">
        <v>636</v>
      </c>
      <c r="Y1107" t="s">
        <v>3803</v>
      </c>
      <c r="Z1107" t="s">
        <v>2407</v>
      </c>
      <c r="AA1107">
        <v>2</v>
      </c>
      <c r="AB1107" t="s">
        <v>41</v>
      </c>
      <c r="AC1107" t="str">
        <f t="shared" si="156"/>
        <v>12Z</v>
      </c>
      <c r="AD1107" s="3">
        <f t="shared" si="173"/>
        <v>430</v>
      </c>
      <c r="AE1107" s="3" t="str">
        <f t="shared" si="172"/>
        <v>430 R</v>
      </c>
      <c r="AF1107" t="str">
        <f>SUBSTITUTE(SUBSTITUTE(P1107,"±",""),"%"," %")</f>
        <v>5 %</v>
      </c>
      <c r="AG1107" t="str">
        <f t="shared" si="170"/>
        <v>18 V</v>
      </c>
      <c r="AI1107" t="str">
        <f>SUBSTITUTE(LEFT(Q1107,FIND("W,",Q1107)),"W"," W @ 70 C")</f>
        <v>0.75 W @ 70 C</v>
      </c>
      <c r="AJ1107" t="str">
        <f>SUBSTITUTE((SUBSTITUTE(T1107,"ppm/°C","")),"/ "," to ")</f>
        <v>±200</v>
      </c>
      <c r="AK1107" t="str">
        <f>LEFT(V1107,FIND(" ",V1107)-1)</f>
        <v>2010</v>
      </c>
      <c r="AL1107" t="str">
        <f>SUBSTITUTE(SUBSTITUTE(U1107,"°C ~ "," to +"),"°C"," C")</f>
        <v>-55 to +155 C</v>
      </c>
      <c r="AM1107" s="2" t="str">
        <f t="shared" si="174"/>
        <v>431</v>
      </c>
      <c r="AN1107" t="str">
        <f>IF(AC1107="1GN","Grade 1","Grade 0")</f>
        <v>Grade 0</v>
      </c>
      <c r="AO1107" s="2" t="str">
        <f t="shared" si="175"/>
        <v>430R</v>
      </c>
      <c r="AQ1107" t="s">
        <v>5289</v>
      </c>
      <c r="AR1107" t="str">
        <f t="shared" si="171"/>
        <v>ERJ12ZYJ431U</v>
      </c>
      <c r="AT1107" t="str">
        <f t="shared" si="157"/>
        <v>technology 430R;</v>
      </c>
      <c r="AU1107" t="str">
        <f t="shared" si="158"/>
        <v>attribute value '430 R';</v>
      </c>
      <c r="AV1107" t="str">
        <f t="shared" si="159"/>
        <v>attribute tolerance '5 %';</v>
      </c>
      <c r="AW1107" t="str">
        <f t="shared" si="160"/>
        <v>attribute rcwv '18 V';</v>
      </c>
      <c r="AX1107" t="str">
        <f t="shared" si="161"/>
        <v>attribute max_v '';</v>
      </c>
      <c r="AY1107" t="str">
        <f t="shared" si="162"/>
        <v>attribute power_v '0.75 W @ 70 C';</v>
      </c>
      <c r="AZ1107" t="str">
        <f t="shared" si="163"/>
        <v>attribute tcr '±200';</v>
      </c>
      <c r="BA1107" t="str">
        <f t="shared" si="164"/>
        <v>attribute size '2010';</v>
      </c>
      <c r="BB1107" t="str">
        <f t="shared" si="165"/>
        <v>attribute operating_temp '-55 to +155 C';</v>
      </c>
      <c r="BC1107" t="str">
        <f t="shared" si="166"/>
        <v>attribute pkg_code '431';</v>
      </c>
      <c r="BD1107" t="str">
        <f t="shared" si="167"/>
        <v>attribute aec-q200 'Grade 0';</v>
      </c>
      <c r="BF1107" t="str">
        <f t="shared" si="168"/>
        <v>attribute mfg 'Panasonic';</v>
      </c>
      <c r="BG1107" t="str">
        <f t="shared" si="169"/>
        <v>attribute mpn 'ERJ12ZYJ431U';</v>
      </c>
    </row>
    <row r="1108" spans="1:59" x14ac:dyDescent="0.3">
      <c r="A1108" t="s">
        <v>28</v>
      </c>
      <c r="B1108" t="s">
        <v>3797</v>
      </c>
      <c r="C1108" t="s">
        <v>3993</v>
      </c>
      <c r="D1108" t="s">
        <v>3994</v>
      </c>
      <c r="E1108" t="s">
        <v>32</v>
      </c>
      <c r="F1108" t="s">
        <v>32</v>
      </c>
      <c r="G1108" t="s">
        <v>3995</v>
      </c>
      <c r="H1108" s="1">
        <v>5940</v>
      </c>
      <c r="I1108">
        <v>0.55000000000000004</v>
      </c>
      <c r="J1108">
        <v>0</v>
      </c>
      <c r="K1108">
        <v>1</v>
      </c>
      <c r="L1108" t="s">
        <v>34</v>
      </c>
      <c r="M1108" t="s">
        <v>3801</v>
      </c>
      <c r="N1108" t="s">
        <v>36</v>
      </c>
      <c r="O1108" t="s">
        <v>307</v>
      </c>
      <c r="P1108" t="s">
        <v>38</v>
      </c>
      <c r="Q1108" t="s">
        <v>3791</v>
      </c>
      <c r="R1108" t="s">
        <v>40</v>
      </c>
      <c r="S1108" t="s">
        <v>634</v>
      </c>
      <c r="T1108" t="s">
        <v>243</v>
      </c>
      <c r="U1108" t="s">
        <v>1188</v>
      </c>
      <c r="V1108" t="s">
        <v>3802</v>
      </c>
      <c r="W1108">
        <v>2010</v>
      </c>
      <c r="X1108" t="s">
        <v>636</v>
      </c>
      <c r="Y1108" t="s">
        <v>3803</v>
      </c>
      <c r="Z1108" t="s">
        <v>2407</v>
      </c>
      <c r="AA1108">
        <v>2</v>
      </c>
      <c r="AB1108" t="s">
        <v>41</v>
      </c>
      <c r="AC1108" t="str">
        <f t="shared" si="156"/>
        <v>12Z</v>
      </c>
      <c r="AD1108" s="3">
        <f t="shared" si="173"/>
        <v>470</v>
      </c>
      <c r="AE1108" s="3" t="str">
        <f t="shared" si="172"/>
        <v>470 R</v>
      </c>
      <c r="AF1108" t="str">
        <f>SUBSTITUTE(SUBSTITUTE(P1108,"±",""),"%"," %")</f>
        <v>5 %</v>
      </c>
      <c r="AG1108" t="str">
        <f t="shared" si="170"/>
        <v>18.8 V</v>
      </c>
      <c r="AI1108" t="str">
        <f>SUBSTITUTE(LEFT(Q1108,FIND("W,",Q1108)),"W"," W @ 70 C")</f>
        <v>0.75 W @ 70 C</v>
      </c>
      <c r="AJ1108" t="str">
        <f>SUBSTITUTE((SUBSTITUTE(T1108,"ppm/°C","")),"/ "," to ")</f>
        <v>±200</v>
      </c>
      <c r="AK1108" t="str">
        <f>LEFT(V1108,FIND(" ",V1108)-1)</f>
        <v>2010</v>
      </c>
      <c r="AL1108" t="str">
        <f>SUBSTITUTE(SUBSTITUTE(U1108,"°C ~ "," to +"),"°C"," C")</f>
        <v>-55 to +155 C</v>
      </c>
      <c r="AM1108" s="2" t="str">
        <f t="shared" si="174"/>
        <v>471</v>
      </c>
      <c r="AN1108" t="str">
        <f>IF(AC1108="1GN","Grade 1","Grade 0")</f>
        <v>Grade 0</v>
      </c>
      <c r="AO1108" s="2" t="str">
        <f t="shared" si="175"/>
        <v>470R</v>
      </c>
      <c r="AQ1108" t="s">
        <v>5289</v>
      </c>
      <c r="AR1108" t="str">
        <f t="shared" si="171"/>
        <v>ERJ12ZYJ471U</v>
      </c>
      <c r="AT1108" t="str">
        <f t="shared" si="157"/>
        <v>technology 470R;</v>
      </c>
      <c r="AU1108" t="str">
        <f t="shared" si="158"/>
        <v>attribute value '470 R';</v>
      </c>
      <c r="AV1108" t="str">
        <f t="shared" si="159"/>
        <v>attribute tolerance '5 %';</v>
      </c>
      <c r="AW1108" t="str">
        <f t="shared" si="160"/>
        <v>attribute rcwv '18.8 V';</v>
      </c>
      <c r="AX1108" t="str">
        <f t="shared" si="161"/>
        <v>attribute max_v '';</v>
      </c>
      <c r="AY1108" t="str">
        <f t="shared" si="162"/>
        <v>attribute power_v '0.75 W @ 70 C';</v>
      </c>
      <c r="AZ1108" t="str">
        <f t="shared" si="163"/>
        <v>attribute tcr '±200';</v>
      </c>
      <c r="BA1108" t="str">
        <f t="shared" si="164"/>
        <v>attribute size '2010';</v>
      </c>
      <c r="BB1108" t="str">
        <f t="shared" si="165"/>
        <v>attribute operating_temp '-55 to +155 C';</v>
      </c>
      <c r="BC1108" t="str">
        <f t="shared" si="166"/>
        <v>attribute pkg_code '471';</v>
      </c>
      <c r="BD1108" t="str">
        <f t="shared" si="167"/>
        <v>attribute aec-q200 'Grade 0';</v>
      </c>
      <c r="BF1108" t="str">
        <f t="shared" si="168"/>
        <v>attribute mfg 'Panasonic';</v>
      </c>
      <c r="BG1108" t="str">
        <f t="shared" si="169"/>
        <v>attribute mpn 'ERJ12ZYJ471U';</v>
      </c>
    </row>
    <row r="1109" spans="1:59" x14ac:dyDescent="0.3">
      <c r="A1109" t="s">
        <v>28</v>
      </c>
      <c r="B1109" t="s">
        <v>3797</v>
      </c>
      <c r="C1109" t="s">
        <v>3996</v>
      </c>
      <c r="D1109" t="s">
        <v>3997</v>
      </c>
      <c r="E1109" t="s">
        <v>32</v>
      </c>
      <c r="F1109" t="s">
        <v>32</v>
      </c>
      <c r="G1109" t="s">
        <v>3998</v>
      </c>
      <c r="H1109" s="1">
        <v>288406</v>
      </c>
      <c r="I1109">
        <v>0.55000000000000004</v>
      </c>
      <c r="J1109">
        <v>0</v>
      </c>
      <c r="K1109">
        <v>1</v>
      </c>
      <c r="L1109" t="s">
        <v>34</v>
      </c>
      <c r="M1109" t="s">
        <v>3801</v>
      </c>
      <c r="N1109" t="s">
        <v>36</v>
      </c>
      <c r="O1109" t="s">
        <v>311</v>
      </c>
      <c r="P1109" t="s">
        <v>38</v>
      </c>
      <c r="Q1109" t="s">
        <v>3791</v>
      </c>
      <c r="R1109" t="s">
        <v>40</v>
      </c>
      <c r="S1109" t="s">
        <v>634</v>
      </c>
      <c r="T1109" t="s">
        <v>243</v>
      </c>
      <c r="U1109" t="s">
        <v>1188</v>
      </c>
      <c r="V1109" t="s">
        <v>3802</v>
      </c>
      <c r="W1109">
        <v>2010</v>
      </c>
      <c r="X1109" t="s">
        <v>636</v>
      </c>
      <c r="Y1109" t="s">
        <v>3803</v>
      </c>
      <c r="Z1109" t="s">
        <v>2407</v>
      </c>
      <c r="AA1109">
        <v>2</v>
      </c>
      <c r="AB1109" t="s">
        <v>41</v>
      </c>
      <c r="AC1109" t="str">
        <f t="shared" ref="AC1109:AC1172" si="176">MID(D1109,5,3)</f>
        <v>12Z</v>
      </c>
      <c r="AD1109" s="3">
        <f t="shared" si="173"/>
        <v>510</v>
      </c>
      <c r="AE1109" s="3" t="str">
        <f t="shared" si="172"/>
        <v>510 R</v>
      </c>
      <c r="AF1109" t="str">
        <f>SUBSTITUTE(SUBSTITUTE(P1109,"±",""),"%"," %")</f>
        <v>5 %</v>
      </c>
      <c r="AG1109" t="str">
        <f t="shared" si="170"/>
        <v>19.6 V</v>
      </c>
      <c r="AI1109" t="str">
        <f>SUBSTITUTE(LEFT(Q1109,FIND("W,",Q1109)),"W"," W @ 70 C")</f>
        <v>0.75 W @ 70 C</v>
      </c>
      <c r="AJ1109" t="str">
        <f>SUBSTITUTE((SUBSTITUTE(T1109,"ppm/°C","")),"/ "," to ")</f>
        <v>±200</v>
      </c>
      <c r="AK1109" t="str">
        <f>LEFT(V1109,FIND(" ",V1109)-1)</f>
        <v>2010</v>
      </c>
      <c r="AL1109" t="str">
        <f>SUBSTITUTE(SUBSTITUTE(U1109,"°C ~ "," to +"),"°C"," C")</f>
        <v>-55 to +155 C</v>
      </c>
      <c r="AM1109" s="2" t="str">
        <f t="shared" si="174"/>
        <v>511</v>
      </c>
      <c r="AN1109" t="str">
        <f>IF(AC1109="1GN","Grade 1","Grade 0")</f>
        <v>Grade 0</v>
      </c>
      <c r="AO1109" s="2" t="str">
        <f t="shared" si="175"/>
        <v>510R</v>
      </c>
      <c r="AQ1109" t="s">
        <v>5289</v>
      </c>
      <c r="AR1109" t="str">
        <f t="shared" si="171"/>
        <v>ERJ12ZYJ511U</v>
      </c>
      <c r="AT1109" t="str">
        <f t="shared" ref="AT1109:AT1172" si="177">"technology "&amp;SUBSTITUTE(AE1109," ","")&amp;";"</f>
        <v>technology 510R;</v>
      </c>
      <c r="AU1109" t="str">
        <f t="shared" ref="AU1109:AU1172" si="178">"attribute value '"&amp;AE1109&amp;"';"</f>
        <v>attribute value '510 R';</v>
      </c>
      <c r="AV1109" t="str">
        <f t="shared" ref="AV1109:AV1172" si="179">"attribute tolerance '"&amp;AF1109&amp;"';"</f>
        <v>attribute tolerance '5 %';</v>
      </c>
      <c r="AW1109" t="str">
        <f t="shared" ref="AW1109:AW1172" si="180">"attribute rcwv '"&amp;AG1109&amp;"';"</f>
        <v>attribute rcwv '19.6 V';</v>
      </c>
      <c r="AX1109" t="str">
        <f t="shared" ref="AX1109:AX1172" si="181">"attribute max_v '"&amp;AH1109&amp;"';"</f>
        <v>attribute max_v '';</v>
      </c>
      <c r="AY1109" t="str">
        <f t="shared" ref="AY1109:AY1172" si="182">"attribute power_v '"&amp;AI1109&amp;"';"</f>
        <v>attribute power_v '0.75 W @ 70 C';</v>
      </c>
      <c r="AZ1109" t="str">
        <f t="shared" ref="AZ1109:AZ1172" si="183">"attribute tcr '"&amp;AJ1109&amp;"';"</f>
        <v>attribute tcr '±200';</v>
      </c>
      <c r="BA1109" t="str">
        <f t="shared" ref="BA1109:BA1172" si="184">"attribute size '"&amp;AK1109&amp;"';"</f>
        <v>attribute size '2010';</v>
      </c>
      <c r="BB1109" t="str">
        <f t="shared" ref="BB1109:BB1172" si="185">"attribute operating_temp '"&amp;AL1109&amp;"';"</f>
        <v>attribute operating_temp '-55 to +155 C';</v>
      </c>
      <c r="BC1109" t="str">
        <f t="shared" ref="BC1109:BC1172" si="186">"attribute pkg_code '"&amp;AM1109&amp;"';"</f>
        <v>attribute pkg_code '511';</v>
      </c>
      <c r="BD1109" t="str">
        <f t="shared" ref="BD1109:BD1172" si="187">"attribute aec-q200 '"&amp;AN1109&amp;"';"</f>
        <v>attribute aec-q200 'Grade 0';</v>
      </c>
      <c r="BF1109" t="str">
        <f t="shared" ref="BF1109:BF1172" si="188">"attribute mfg '"&amp;AQ1109&amp;"';"</f>
        <v>attribute mfg 'Panasonic';</v>
      </c>
      <c r="BG1109" t="str">
        <f t="shared" ref="BG1109:BG1172" si="189">"attribute mpn '"&amp;AR1109&amp;"';"</f>
        <v>attribute mpn 'ERJ12ZYJ511U';</v>
      </c>
    </row>
    <row r="1110" spans="1:59" x14ac:dyDescent="0.3">
      <c r="A1110" t="s">
        <v>28</v>
      </c>
      <c r="B1110" t="s">
        <v>3797</v>
      </c>
      <c r="C1110" t="s">
        <v>3999</v>
      </c>
      <c r="D1110" t="s">
        <v>4000</v>
      </c>
      <c r="E1110" t="s">
        <v>32</v>
      </c>
      <c r="F1110" t="s">
        <v>32</v>
      </c>
      <c r="G1110" t="s">
        <v>4001</v>
      </c>
      <c r="H1110" s="1">
        <v>9742</v>
      </c>
      <c r="I1110">
        <v>0.55000000000000004</v>
      </c>
      <c r="J1110">
        <v>0</v>
      </c>
      <c r="K1110">
        <v>1</v>
      </c>
      <c r="L1110" t="s">
        <v>34</v>
      </c>
      <c r="M1110" t="s">
        <v>3801</v>
      </c>
      <c r="N1110" t="s">
        <v>36</v>
      </c>
      <c r="O1110" t="s">
        <v>315</v>
      </c>
      <c r="P1110" t="s">
        <v>38</v>
      </c>
      <c r="Q1110" t="s">
        <v>3791</v>
      </c>
      <c r="R1110" t="s">
        <v>40</v>
      </c>
      <c r="S1110" t="s">
        <v>634</v>
      </c>
      <c r="T1110" t="s">
        <v>243</v>
      </c>
      <c r="U1110" t="s">
        <v>1188</v>
      </c>
      <c r="V1110" t="s">
        <v>3802</v>
      </c>
      <c r="W1110">
        <v>2010</v>
      </c>
      <c r="X1110" t="s">
        <v>636</v>
      </c>
      <c r="Y1110" t="s">
        <v>3803</v>
      </c>
      <c r="Z1110" t="s">
        <v>2407</v>
      </c>
      <c r="AA1110">
        <v>2</v>
      </c>
      <c r="AB1110" t="s">
        <v>41</v>
      </c>
      <c r="AC1110" t="str">
        <f t="shared" si="176"/>
        <v>12Z</v>
      </c>
      <c r="AD1110" s="3">
        <f t="shared" si="173"/>
        <v>560</v>
      </c>
      <c r="AE1110" s="3" t="str">
        <f t="shared" si="172"/>
        <v>560 R</v>
      </c>
      <c r="AF1110" t="str">
        <f>SUBSTITUTE(SUBSTITUTE(P1110,"±",""),"%"," %")</f>
        <v>5 %</v>
      </c>
      <c r="AG1110" t="str">
        <f t="shared" si="170"/>
        <v>20.5 V</v>
      </c>
      <c r="AI1110" t="str">
        <f>SUBSTITUTE(LEFT(Q1110,FIND("W,",Q1110)),"W"," W @ 70 C")</f>
        <v>0.75 W @ 70 C</v>
      </c>
      <c r="AJ1110" t="str">
        <f>SUBSTITUTE((SUBSTITUTE(T1110,"ppm/°C","")),"/ "," to ")</f>
        <v>±200</v>
      </c>
      <c r="AK1110" t="str">
        <f>LEFT(V1110,FIND(" ",V1110)-1)</f>
        <v>2010</v>
      </c>
      <c r="AL1110" t="str">
        <f>SUBSTITUTE(SUBSTITUTE(U1110,"°C ~ "," to +"),"°C"," C")</f>
        <v>-55 to +155 C</v>
      </c>
      <c r="AM1110" s="2" t="str">
        <f t="shared" si="174"/>
        <v>561</v>
      </c>
      <c r="AN1110" t="str">
        <f>IF(AC1110="1GN","Grade 1","Grade 0")</f>
        <v>Grade 0</v>
      </c>
      <c r="AO1110" s="2" t="str">
        <f t="shared" si="175"/>
        <v>560R</v>
      </c>
      <c r="AQ1110" t="s">
        <v>5289</v>
      </c>
      <c r="AR1110" t="str">
        <f t="shared" si="171"/>
        <v>ERJ12ZYJ561U</v>
      </c>
      <c r="AT1110" t="str">
        <f t="shared" si="177"/>
        <v>technology 560R;</v>
      </c>
      <c r="AU1110" t="str">
        <f t="shared" si="178"/>
        <v>attribute value '560 R';</v>
      </c>
      <c r="AV1110" t="str">
        <f t="shared" si="179"/>
        <v>attribute tolerance '5 %';</v>
      </c>
      <c r="AW1110" t="str">
        <f t="shared" si="180"/>
        <v>attribute rcwv '20.5 V';</v>
      </c>
      <c r="AX1110" t="str">
        <f t="shared" si="181"/>
        <v>attribute max_v '';</v>
      </c>
      <c r="AY1110" t="str">
        <f t="shared" si="182"/>
        <v>attribute power_v '0.75 W @ 70 C';</v>
      </c>
      <c r="AZ1110" t="str">
        <f t="shared" si="183"/>
        <v>attribute tcr '±200';</v>
      </c>
      <c r="BA1110" t="str">
        <f t="shared" si="184"/>
        <v>attribute size '2010';</v>
      </c>
      <c r="BB1110" t="str">
        <f t="shared" si="185"/>
        <v>attribute operating_temp '-55 to +155 C';</v>
      </c>
      <c r="BC1110" t="str">
        <f t="shared" si="186"/>
        <v>attribute pkg_code '561';</v>
      </c>
      <c r="BD1110" t="str">
        <f t="shared" si="187"/>
        <v>attribute aec-q200 'Grade 0';</v>
      </c>
      <c r="BF1110" t="str">
        <f t="shared" si="188"/>
        <v>attribute mfg 'Panasonic';</v>
      </c>
      <c r="BG1110" t="str">
        <f t="shared" si="189"/>
        <v>attribute mpn 'ERJ12ZYJ561U';</v>
      </c>
    </row>
    <row r="1111" spans="1:59" x14ac:dyDescent="0.3">
      <c r="A1111" t="s">
        <v>28</v>
      </c>
      <c r="B1111" t="s">
        <v>3797</v>
      </c>
      <c r="C1111" t="s">
        <v>4002</v>
      </c>
      <c r="D1111" t="s">
        <v>4003</v>
      </c>
      <c r="E1111" t="s">
        <v>32</v>
      </c>
      <c r="F1111" t="s">
        <v>32</v>
      </c>
      <c r="G1111" t="s">
        <v>4004</v>
      </c>
      <c r="H1111">
        <v>0</v>
      </c>
      <c r="I1111">
        <v>0.55000000000000004</v>
      </c>
      <c r="J1111">
        <v>0</v>
      </c>
      <c r="K1111">
        <v>1</v>
      </c>
      <c r="L1111" t="s">
        <v>34</v>
      </c>
      <c r="M1111" t="s">
        <v>3801</v>
      </c>
      <c r="N1111" t="s">
        <v>36</v>
      </c>
      <c r="O1111" t="s">
        <v>319</v>
      </c>
      <c r="P1111" t="s">
        <v>38</v>
      </c>
      <c r="Q1111" t="s">
        <v>3791</v>
      </c>
      <c r="R1111" t="s">
        <v>40</v>
      </c>
      <c r="S1111" t="s">
        <v>634</v>
      </c>
      <c r="T1111" t="s">
        <v>243</v>
      </c>
      <c r="U1111" t="s">
        <v>1188</v>
      </c>
      <c r="V1111" t="s">
        <v>3802</v>
      </c>
      <c r="W1111">
        <v>2010</v>
      </c>
      <c r="X1111" t="s">
        <v>636</v>
      </c>
      <c r="Y1111" t="s">
        <v>3803</v>
      </c>
      <c r="Z1111" t="s">
        <v>2407</v>
      </c>
      <c r="AA1111">
        <v>2</v>
      </c>
      <c r="AB1111" t="s">
        <v>41</v>
      </c>
      <c r="AC1111" t="str">
        <f t="shared" si="176"/>
        <v>12Z</v>
      </c>
      <c r="AD1111" s="3">
        <f t="shared" si="173"/>
        <v>620</v>
      </c>
      <c r="AE1111" s="3" t="str">
        <f t="shared" si="172"/>
        <v>620 R</v>
      </c>
      <c r="AF1111" t="str">
        <f>SUBSTITUTE(SUBSTITUTE(P1111,"±",""),"%"," %")</f>
        <v>5 %</v>
      </c>
      <c r="AG1111" t="str">
        <f t="shared" si="170"/>
        <v>21.6 V</v>
      </c>
      <c r="AI1111" t="str">
        <f>SUBSTITUTE(LEFT(Q1111,FIND("W,",Q1111)),"W"," W @ 70 C")</f>
        <v>0.75 W @ 70 C</v>
      </c>
      <c r="AJ1111" t="str">
        <f>SUBSTITUTE((SUBSTITUTE(T1111,"ppm/°C","")),"/ "," to ")</f>
        <v>±200</v>
      </c>
      <c r="AK1111" t="str">
        <f>LEFT(V1111,FIND(" ",V1111)-1)</f>
        <v>2010</v>
      </c>
      <c r="AL1111" t="str">
        <f>SUBSTITUTE(SUBSTITUTE(U1111,"°C ~ "," to +"),"°C"," C")</f>
        <v>-55 to +155 C</v>
      </c>
      <c r="AM1111" s="2" t="str">
        <f t="shared" si="174"/>
        <v>621</v>
      </c>
      <c r="AN1111" t="str">
        <f>IF(AC1111="1GN","Grade 1","Grade 0")</f>
        <v>Grade 0</v>
      </c>
      <c r="AO1111" s="2" t="str">
        <f t="shared" si="175"/>
        <v>620R</v>
      </c>
      <c r="AQ1111" t="s">
        <v>5289</v>
      </c>
      <c r="AR1111" t="str">
        <f t="shared" si="171"/>
        <v>ERJ12ZYJ621U</v>
      </c>
      <c r="AT1111" t="str">
        <f t="shared" si="177"/>
        <v>technology 620R;</v>
      </c>
      <c r="AU1111" t="str">
        <f t="shared" si="178"/>
        <v>attribute value '620 R';</v>
      </c>
      <c r="AV1111" t="str">
        <f t="shared" si="179"/>
        <v>attribute tolerance '5 %';</v>
      </c>
      <c r="AW1111" t="str">
        <f t="shared" si="180"/>
        <v>attribute rcwv '21.6 V';</v>
      </c>
      <c r="AX1111" t="str">
        <f t="shared" si="181"/>
        <v>attribute max_v '';</v>
      </c>
      <c r="AY1111" t="str">
        <f t="shared" si="182"/>
        <v>attribute power_v '0.75 W @ 70 C';</v>
      </c>
      <c r="AZ1111" t="str">
        <f t="shared" si="183"/>
        <v>attribute tcr '±200';</v>
      </c>
      <c r="BA1111" t="str">
        <f t="shared" si="184"/>
        <v>attribute size '2010';</v>
      </c>
      <c r="BB1111" t="str">
        <f t="shared" si="185"/>
        <v>attribute operating_temp '-55 to +155 C';</v>
      </c>
      <c r="BC1111" t="str">
        <f t="shared" si="186"/>
        <v>attribute pkg_code '621';</v>
      </c>
      <c r="BD1111" t="str">
        <f t="shared" si="187"/>
        <v>attribute aec-q200 'Grade 0';</v>
      </c>
      <c r="BF1111" t="str">
        <f t="shared" si="188"/>
        <v>attribute mfg 'Panasonic';</v>
      </c>
      <c r="BG1111" t="str">
        <f t="shared" si="189"/>
        <v>attribute mpn 'ERJ12ZYJ621U';</v>
      </c>
    </row>
    <row r="1112" spans="1:59" x14ac:dyDescent="0.3">
      <c r="A1112" t="s">
        <v>28</v>
      </c>
      <c r="B1112" t="s">
        <v>3797</v>
      </c>
      <c r="C1112" t="s">
        <v>4005</v>
      </c>
      <c r="D1112" t="s">
        <v>4006</v>
      </c>
      <c r="E1112" t="s">
        <v>32</v>
      </c>
      <c r="F1112" t="s">
        <v>32</v>
      </c>
      <c r="G1112" t="s">
        <v>4007</v>
      </c>
      <c r="H1112">
        <v>0</v>
      </c>
      <c r="I1112">
        <v>0.55000000000000004</v>
      </c>
      <c r="J1112">
        <v>0</v>
      </c>
      <c r="K1112">
        <v>1</v>
      </c>
      <c r="L1112" t="s">
        <v>34</v>
      </c>
      <c r="M1112" t="s">
        <v>3801</v>
      </c>
      <c r="N1112" t="s">
        <v>36</v>
      </c>
      <c r="O1112" t="s">
        <v>323</v>
      </c>
      <c r="P1112" t="s">
        <v>38</v>
      </c>
      <c r="Q1112" t="s">
        <v>3791</v>
      </c>
      <c r="R1112" t="s">
        <v>40</v>
      </c>
      <c r="S1112" t="s">
        <v>634</v>
      </c>
      <c r="T1112" t="s">
        <v>243</v>
      </c>
      <c r="U1112" t="s">
        <v>1188</v>
      </c>
      <c r="V1112" t="s">
        <v>3802</v>
      </c>
      <c r="W1112">
        <v>2010</v>
      </c>
      <c r="X1112" t="s">
        <v>636</v>
      </c>
      <c r="Y1112" t="s">
        <v>3803</v>
      </c>
      <c r="Z1112" t="s">
        <v>2407</v>
      </c>
      <c r="AA1112">
        <v>2</v>
      </c>
      <c r="AB1112" t="s">
        <v>41</v>
      </c>
      <c r="AC1112" t="str">
        <f t="shared" si="176"/>
        <v>12Z</v>
      </c>
      <c r="AD1112" s="3">
        <f t="shared" si="173"/>
        <v>680</v>
      </c>
      <c r="AE1112" s="3" t="str">
        <f t="shared" si="172"/>
        <v>680 R</v>
      </c>
      <c r="AF1112" t="str">
        <f>SUBSTITUTE(SUBSTITUTE(P1112,"±",""),"%"," %")</f>
        <v>5 %</v>
      </c>
      <c r="AG1112" t="str">
        <f t="shared" si="170"/>
        <v>22.6 V</v>
      </c>
      <c r="AI1112" t="str">
        <f>SUBSTITUTE(LEFT(Q1112,FIND("W,",Q1112)),"W"," W @ 70 C")</f>
        <v>0.75 W @ 70 C</v>
      </c>
      <c r="AJ1112" t="str">
        <f>SUBSTITUTE((SUBSTITUTE(T1112,"ppm/°C","")),"/ "," to ")</f>
        <v>±200</v>
      </c>
      <c r="AK1112" t="str">
        <f>LEFT(V1112,FIND(" ",V1112)-1)</f>
        <v>2010</v>
      </c>
      <c r="AL1112" t="str">
        <f>SUBSTITUTE(SUBSTITUTE(U1112,"°C ~ "," to +"),"°C"," C")</f>
        <v>-55 to +155 C</v>
      </c>
      <c r="AM1112" s="2" t="str">
        <f t="shared" si="174"/>
        <v>681</v>
      </c>
      <c r="AN1112" t="str">
        <f>IF(AC1112="1GN","Grade 1","Grade 0")</f>
        <v>Grade 0</v>
      </c>
      <c r="AO1112" s="2" t="str">
        <f t="shared" si="175"/>
        <v>680R</v>
      </c>
      <c r="AQ1112" t="s">
        <v>5289</v>
      </c>
      <c r="AR1112" t="str">
        <f t="shared" si="171"/>
        <v>ERJ12ZYJ681U</v>
      </c>
      <c r="AT1112" t="str">
        <f t="shared" si="177"/>
        <v>technology 680R;</v>
      </c>
      <c r="AU1112" t="str">
        <f t="shared" si="178"/>
        <v>attribute value '680 R';</v>
      </c>
      <c r="AV1112" t="str">
        <f t="shared" si="179"/>
        <v>attribute tolerance '5 %';</v>
      </c>
      <c r="AW1112" t="str">
        <f t="shared" si="180"/>
        <v>attribute rcwv '22.6 V';</v>
      </c>
      <c r="AX1112" t="str">
        <f t="shared" si="181"/>
        <v>attribute max_v '';</v>
      </c>
      <c r="AY1112" t="str">
        <f t="shared" si="182"/>
        <v>attribute power_v '0.75 W @ 70 C';</v>
      </c>
      <c r="AZ1112" t="str">
        <f t="shared" si="183"/>
        <v>attribute tcr '±200';</v>
      </c>
      <c r="BA1112" t="str">
        <f t="shared" si="184"/>
        <v>attribute size '2010';</v>
      </c>
      <c r="BB1112" t="str">
        <f t="shared" si="185"/>
        <v>attribute operating_temp '-55 to +155 C';</v>
      </c>
      <c r="BC1112" t="str">
        <f t="shared" si="186"/>
        <v>attribute pkg_code '681';</v>
      </c>
      <c r="BD1112" t="str">
        <f t="shared" si="187"/>
        <v>attribute aec-q200 'Grade 0';</v>
      </c>
      <c r="BF1112" t="str">
        <f t="shared" si="188"/>
        <v>attribute mfg 'Panasonic';</v>
      </c>
      <c r="BG1112" t="str">
        <f t="shared" si="189"/>
        <v>attribute mpn 'ERJ12ZYJ681U';</v>
      </c>
    </row>
    <row r="1113" spans="1:59" x14ac:dyDescent="0.3">
      <c r="A1113" t="s">
        <v>28</v>
      </c>
      <c r="B1113" t="s">
        <v>3797</v>
      </c>
      <c r="C1113" t="s">
        <v>4008</v>
      </c>
      <c r="D1113" t="s">
        <v>4009</v>
      </c>
      <c r="E1113" t="s">
        <v>32</v>
      </c>
      <c r="F1113" t="s">
        <v>32</v>
      </c>
      <c r="G1113" t="s">
        <v>4010</v>
      </c>
      <c r="H1113">
        <v>0</v>
      </c>
      <c r="I1113">
        <v>0.55000000000000004</v>
      </c>
      <c r="J1113">
        <v>0</v>
      </c>
      <c r="K1113">
        <v>1</v>
      </c>
      <c r="L1113" t="s">
        <v>34</v>
      </c>
      <c r="M1113" t="s">
        <v>3801</v>
      </c>
      <c r="N1113" t="s">
        <v>36</v>
      </c>
      <c r="O1113" t="s">
        <v>327</v>
      </c>
      <c r="P1113" t="s">
        <v>38</v>
      </c>
      <c r="Q1113" t="s">
        <v>3791</v>
      </c>
      <c r="R1113" t="s">
        <v>40</v>
      </c>
      <c r="S1113" t="s">
        <v>634</v>
      </c>
      <c r="T1113" t="s">
        <v>243</v>
      </c>
      <c r="U1113" t="s">
        <v>1188</v>
      </c>
      <c r="V1113" t="s">
        <v>3802</v>
      </c>
      <c r="W1113">
        <v>2010</v>
      </c>
      <c r="X1113" t="s">
        <v>636</v>
      </c>
      <c r="Y1113" t="s">
        <v>3803</v>
      </c>
      <c r="Z1113" t="s">
        <v>2407</v>
      </c>
      <c r="AA1113">
        <v>2</v>
      </c>
      <c r="AB1113" t="s">
        <v>41</v>
      </c>
      <c r="AC1113" t="str">
        <f t="shared" si="176"/>
        <v>12Z</v>
      </c>
      <c r="AD1113" s="3">
        <f t="shared" si="173"/>
        <v>750</v>
      </c>
      <c r="AE1113" s="3" t="str">
        <f t="shared" si="172"/>
        <v>750 R</v>
      </c>
      <c r="AF1113" t="str">
        <f>SUBSTITUTE(SUBSTITUTE(P1113,"±",""),"%"," %")</f>
        <v>5 %</v>
      </c>
      <c r="AG1113" t="str">
        <f t="shared" si="170"/>
        <v>23.7 V</v>
      </c>
      <c r="AI1113" t="str">
        <f>SUBSTITUTE(LEFT(Q1113,FIND("W,",Q1113)),"W"," W @ 70 C")</f>
        <v>0.75 W @ 70 C</v>
      </c>
      <c r="AJ1113" t="str">
        <f>SUBSTITUTE((SUBSTITUTE(T1113,"ppm/°C","")),"/ "," to ")</f>
        <v>±200</v>
      </c>
      <c r="AK1113" t="str">
        <f>LEFT(V1113,FIND(" ",V1113)-1)</f>
        <v>2010</v>
      </c>
      <c r="AL1113" t="str">
        <f>SUBSTITUTE(SUBSTITUTE(U1113,"°C ~ "," to +"),"°C"," C")</f>
        <v>-55 to +155 C</v>
      </c>
      <c r="AM1113" s="2" t="str">
        <f t="shared" si="174"/>
        <v>751</v>
      </c>
      <c r="AN1113" t="str">
        <f>IF(AC1113="1GN","Grade 1","Grade 0")</f>
        <v>Grade 0</v>
      </c>
      <c r="AO1113" s="2" t="str">
        <f t="shared" si="175"/>
        <v>750R</v>
      </c>
      <c r="AQ1113" t="s">
        <v>5289</v>
      </c>
      <c r="AR1113" t="str">
        <f t="shared" si="171"/>
        <v>ERJ12ZYJ751U</v>
      </c>
      <c r="AT1113" t="str">
        <f t="shared" si="177"/>
        <v>technology 750R;</v>
      </c>
      <c r="AU1113" t="str">
        <f t="shared" si="178"/>
        <v>attribute value '750 R';</v>
      </c>
      <c r="AV1113" t="str">
        <f t="shared" si="179"/>
        <v>attribute tolerance '5 %';</v>
      </c>
      <c r="AW1113" t="str">
        <f t="shared" si="180"/>
        <v>attribute rcwv '23.7 V';</v>
      </c>
      <c r="AX1113" t="str">
        <f t="shared" si="181"/>
        <v>attribute max_v '';</v>
      </c>
      <c r="AY1113" t="str">
        <f t="shared" si="182"/>
        <v>attribute power_v '0.75 W @ 70 C';</v>
      </c>
      <c r="AZ1113" t="str">
        <f t="shared" si="183"/>
        <v>attribute tcr '±200';</v>
      </c>
      <c r="BA1113" t="str">
        <f t="shared" si="184"/>
        <v>attribute size '2010';</v>
      </c>
      <c r="BB1113" t="str">
        <f t="shared" si="185"/>
        <v>attribute operating_temp '-55 to +155 C';</v>
      </c>
      <c r="BC1113" t="str">
        <f t="shared" si="186"/>
        <v>attribute pkg_code '751';</v>
      </c>
      <c r="BD1113" t="str">
        <f t="shared" si="187"/>
        <v>attribute aec-q200 'Grade 0';</v>
      </c>
      <c r="BF1113" t="str">
        <f t="shared" si="188"/>
        <v>attribute mfg 'Panasonic';</v>
      </c>
      <c r="BG1113" t="str">
        <f t="shared" si="189"/>
        <v>attribute mpn 'ERJ12ZYJ751U';</v>
      </c>
    </row>
    <row r="1114" spans="1:59" x14ac:dyDescent="0.3">
      <c r="A1114" t="s">
        <v>28</v>
      </c>
      <c r="B1114" t="s">
        <v>3797</v>
      </c>
      <c r="C1114" t="s">
        <v>4011</v>
      </c>
      <c r="D1114" t="s">
        <v>4012</v>
      </c>
      <c r="E1114" t="s">
        <v>32</v>
      </c>
      <c r="F1114" t="s">
        <v>32</v>
      </c>
      <c r="G1114" t="s">
        <v>4013</v>
      </c>
      <c r="H1114">
        <v>0</v>
      </c>
      <c r="I1114">
        <v>0.55000000000000004</v>
      </c>
      <c r="J1114">
        <v>0</v>
      </c>
      <c r="K1114">
        <v>1</v>
      </c>
      <c r="L1114" t="s">
        <v>34</v>
      </c>
      <c r="M1114" t="s">
        <v>3801</v>
      </c>
      <c r="N1114" t="s">
        <v>36</v>
      </c>
      <c r="O1114" t="s">
        <v>331</v>
      </c>
      <c r="P1114" t="s">
        <v>38</v>
      </c>
      <c r="Q1114" t="s">
        <v>3791</v>
      </c>
      <c r="R1114" t="s">
        <v>40</v>
      </c>
      <c r="S1114" t="s">
        <v>634</v>
      </c>
      <c r="T1114" t="s">
        <v>243</v>
      </c>
      <c r="U1114" t="s">
        <v>1188</v>
      </c>
      <c r="V1114" t="s">
        <v>3802</v>
      </c>
      <c r="W1114">
        <v>2010</v>
      </c>
      <c r="X1114" t="s">
        <v>636</v>
      </c>
      <c r="Y1114" t="s">
        <v>3803</v>
      </c>
      <c r="Z1114" t="s">
        <v>2407</v>
      </c>
      <c r="AA1114">
        <v>2</v>
      </c>
      <c r="AB1114" t="s">
        <v>41</v>
      </c>
      <c r="AC1114" t="str">
        <f t="shared" si="176"/>
        <v>12Z</v>
      </c>
      <c r="AD1114" s="3">
        <f t="shared" si="173"/>
        <v>820</v>
      </c>
      <c r="AE1114" s="3" t="str">
        <f t="shared" si="172"/>
        <v>820 R</v>
      </c>
      <c r="AF1114" t="str">
        <f>SUBSTITUTE(SUBSTITUTE(P1114,"±",""),"%"," %")</f>
        <v>5 %</v>
      </c>
      <c r="AG1114" t="str">
        <f t="shared" si="170"/>
        <v>24.8 V</v>
      </c>
      <c r="AI1114" t="str">
        <f>SUBSTITUTE(LEFT(Q1114,FIND("W,",Q1114)),"W"," W @ 70 C")</f>
        <v>0.75 W @ 70 C</v>
      </c>
      <c r="AJ1114" t="str">
        <f>SUBSTITUTE((SUBSTITUTE(T1114,"ppm/°C","")),"/ "," to ")</f>
        <v>±200</v>
      </c>
      <c r="AK1114" t="str">
        <f>LEFT(V1114,FIND(" ",V1114)-1)</f>
        <v>2010</v>
      </c>
      <c r="AL1114" t="str">
        <f>SUBSTITUTE(SUBSTITUTE(U1114,"°C ~ "," to +"),"°C"," C")</f>
        <v>-55 to +155 C</v>
      </c>
      <c r="AM1114" s="2" t="str">
        <f t="shared" si="174"/>
        <v>821</v>
      </c>
      <c r="AN1114" t="str">
        <f>IF(AC1114="1GN","Grade 1","Grade 0")</f>
        <v>Grade 0</v>
      </c>
      <c r="AO1114" s="2" t="str">
        <f t="shared" si="175"/>
        <v>820R</v>
      </c>
      <c r="AQ1114" t="s">
        <v>5289</v>
      </c>
      <c r="AR1114" t="str">
        <f t="shared" si="171"/>
        <v>ERJ12ZYJ821U</v>
      </c>
      <c r="AT1114" t="str">
        <f t="shared" si="177"/>
        <v>technology 820R;</v>
      </c>
      <c r="AU1114" t="str">
        <f t="shared" si="178"/>
        <v>attribute value '820 R';</v>
      </c>
      <c r="AV1114" t="str">
        <f t="shared" si="179"/>
        <v>attribute tolerance '5 %';</v>
      </c>
      <c r="AW1114" t="str">
        <f t="shared" si="180"/>
        <v>attribute rcwv '24.8 V';</v>
      </c>
      <c r="AX1114" t="str">
        <f t="shared" si="181"/>
        <v>attribute max_v '';</v>
      </c>
      <c r="AY1114" t="str">
        <f t="shared" si="182"/>
        <v>attribute power_v '0.75 W @ 70 C';</v>
      </c>
      <c r="AZ1114" t="str">
        <f t="shared" si="183"/>
        <v>attribute tcr '±200';</v>
      </c>
      <c r="BA1114" t="str">
        <f t="shared" si="184"/>
        <v>attribute size '2010';</v>
      </c>
      <c r="BB1114" t="str">
        <f t="shared" si="185"/>
        <v>attribute operating_temp '-55 to +155 C';</v>
      </c>
      <c r="BC1114" t="str">
        <f t="shared" si="186"/>
        <v>attribute pkg_code '821';</v>
      </c>
      <c r="BD1114" t="str">
        <f t="shared" si="187"/>
        <v>attribute aec-q200 'Grade 0';</v>
      </c>
      <c r="BF1114" t="str">
        <f t="shared" si="188"/>
        <v>attribute mfg 'Panasonic';</v>
      </c>
      <c r="BG1114" t="str">
        <f t="shared" si="189"/>
        <v>attribute mpn 'ERJ12ZYJ821U';</v>
      </c>
    </row>
    <row r="1115" spans="1:59" x14ac:dyDescent="0.3">
      <c r="A1115" t="s">
        <v>28</v>
      </c>
      <c r="B1115" t="s">
        <v>3797</v>
      </c>
      <c r="C1115" t="s">
        <v>4014</v>
      </c>
      <c r="D1115" t="s">
        <v>4015</v>
      </c>
      <c r="E1115" t="s">
        <v>32</v>
      </c>
      <c r="F1115" t="s">
        <v>32</v>
      </c>
      <c r="G1115" t="s">
        <v>4016</v>
      </c>
      <c r="H1115">
        <v>0</v>
      </c>
      <c r="I1115">
        <v>0.55000000000000004</v>
      </c>
      <c r="J1115">
        <v>0</v>
      </c>
      <c r="K1115">
        <v>1</v>
      </c>
      <c r="L1115" t="s">
        <v>34</v>
      </c>
      <c r="M1115" t="s">
        <v>3801</v>
      </c>
      <c r="N1115" t="s">
        <v>36</v>
      </c>
      <c r="O1115" t="s">
        <v>335</v>
      </c>
      <c r="P1115" t="s">
        <v>38</v>
      </c>
      <c r="Q1115" t="s">
        <v>3791</v>
      </c>
      <c r="R1115" t="s">
        <v>40</v>
      </c>
      <c r="S1115" t="s">
        <v>634</v>
      </c>
      <c r="T1115" t="s">
        <v>243</v>
      </c>
      <c r="U1115" t="s">
        <v>1188</v>
      </c>
      <c r="V1115" t="s">
        <v>3802</v>
      </c>
      <c r="W1115">
        <v>2010</v>
      </c>
      <c r="X1115" t="s">
        <v>636</v>
      </c>
      <c r="Y1115" t="s">
        <v>3803</v>
      </c>
      <c r="Z1115" t="s">
        <v>2407</v>
      </c>
      <c r="AA1115">
        <v>2</v>
      </c>
      <c r="AB1115" t="s">
        <v>41</v>
      </c>
      <c r="AC1115" t="str">
        <f t="shared" si="176"/>
        <v>12Z</v>
      </c>
      <c r="AD1115" s="3">
        <f t="shared" si="173"/>
        <v>910</v>
      </c>
      <c r="AE1115" s="3" t="str">
        <f t="shared" si="172"/>
        <v>910 R</v>
      </c>
      <c r="AF1115" t="str">
        <f>SUBSTITUTE(SUBSTITUTE(P1115,"±",""),"%"," %")</f>
        <v>5 %</v>
      </c>
      <c r="AG1115" t="str">
        <f t="shared" si="170"/>
        <v>26.1 V</v>
      </c>
      <c r="AI1115" t="str">
        <f>SUBSTITUTE(LEFT(Q1115,FIND("W,",Q1115)),"W"," W @ 70 C")</f>
        <v>0.75 W @ 70 C</v>
      </c>
      <c r="AJ1115" t="str">
        <f>SUBSTITUTE((SUBSTITUTE(T1115,"ppm/°C","")),"/ "," to ")</f>
        <v>±200</v>
      </c>
      <c r="AK1115" t="str">
        <f>LEFT(V1115,FIND(" ",V1115)-1)</f>
        <v>2010</v>
      </c>
      <c r="AL1115" t="str">
        <f>SUBSTITUTE(SUBSTITUTE(U1115,"°C ~ "," to +"),"°C"," C")</f>
        <v>-55 to +155 C</v>
      </c>
      <c r="AM1115" s="2" t="str">
        <f t="shared" si="174"/>
        <v>911</v>
      </c>
      <c r="AN1115" t="str">
        <f>IF(AC1115="1GN","Grade 1","Grade 0")</f>
        <v>Grade 0</v>
      </c>
      <c r="AO1115" s="2" t="str">
        <f t="shared" si="175"/>
        <v>910R</v>
      </c>
      <c r="AQ1115" t="s">
        <v>5289</v>
      </c>
      <c r="AR1115" t="str">
        <f t="shared" si="171"/>
        <v>ERJ12ZYJ911U</v>
      </c>
      <c r="AT1115" t="str">
        <f t="shared" si="177"/>
        <v>technology 910R;</v>
      </c>
      <c r="AU1115" t="str">
        <f t="shared" si="178"/>
        <v>attribute value '910 R';</v>
      </c>
      <c r="AV1115" t="str">
        <f t="shared" si="179"/>
        <v>attribute tolerance '5 %';</v>
      </c>
      <c r="AW1115" t="str">
        <f t="shared" si="180"/>
        <v>attribute rcwv '26.1 V';</v>
      </c>
      <c r="AX1115" t="str">
        <f t="shared" si="181"/>
        <v>attribute max_v '';</v>
      </c>
      <c r="AY1115" t="str">
        <f t="shared" si="182"/>
        <v>attribute power_v '0.75 W @ 70 C';</v>
      </c>
      <c r="AZ1115" t="str">
        <f t="shared" si="183"/>
        <v>attribute tcr '±200';</v>
      </c>
      <c r="BA1115" t="str">
        <f t="shared" si="184"/>
        <v>attribute size '2010';</v>
      </c>
      <c r="BB1115" t="str">
        <f t="shared" si="185"/>
        <v>attribute operating_temp '-55 to +155 C';</v>
      </c>
      <c r="BC1115" t="str">
        <f t="shared" si="186"/>
        <v>attribute pkg_code '911';</v>
      </c>
      <c r="BD1115" t="str">
        <f t="shared" si="187"/>
        <v>attribute aec-q200 'Grade 0';</v>
      </c>
      <c r="BF1115" t="str">
        <f t="shared" si="188"/>
        <v>attribute mfg 'Panasonic';</v>
      </c>
      <c r="BG1115" t="str">
        <f t="shared" si="189"/>
        <v>attribute mpn 'ERJ12ZYJ911U';</v>
      </c>
    </row>
    <row r="1116" spans="1:59" x14ac:dyDescent="0.3">
      <c r="A1116" t="s">
        <v>28</v>
      </c>
      <c r="B1116" t="s">
        <v>3797</v>
      </c>
      <c r="C1116" t="s">
        <v>4017</v>
      </c>
      <c r="D1116" t="s">
        <v>4018</v>
      </c>
      <c r="E1116" t="s">
        <v>32</v>
      </c>
      <c r="F1116" t="s">
        <v>32</v>
      </c>
      <c r="G1116" t="s">
        <v>4019</v>
      </c>
      <c r="H1116" s="1">
        <v>5619</v>
      </c>
      <c r="I1116">
        <v>0.55000000000000004</v>
      </c>
      <c r="J1116">
        <v>0</v>
      </c>
      <c r="K1116">
        <v>1</v>
      </c>
      <c r="L1116" t="s">
        <v>34</v>
      </c>
      <c r="M1116" t="s">
        <v>3801</v>
      </c>
      <c r="N1116" t="s">
        <v>36</v>
      </c>
      <c r="O1116" t="s">
        <v>339</v>
      </c>
      <c r="P1116" t="s">
        <v>38</v>
      </c>
      <c r="Q1116" t="s">
        <v>3791</v>
      </c>
      <c r="R1116" t="s">
        <v>40</v>
      </c>
      <c r="S1116" t="s">
        <v>634</v>
      </c>
      <c r="T1116" t="s">
        <v>243</v>
      </c>
      <c r="U1116" t="s">
        <v>1188</v>
      </c>
      <c r="V1116" t="s">
        <v>3802</v>
      </c>
      <c r="W1116">
        <v>2010</v>
      </c>
      <c r="X1116" t="s">
        <v>636</v>
      </c>
      <c r="Y1116" t="s">
        <v>3803</v>
      </c>
      <c r="Z1116" t="s">
        <v>2407</v>
      </c>
      <c r="AA1116">
        <v>2</v>
      </c>
      <c r="AB1116" t="s">
        <v>41</v>
      </c>
      <c r="AC1116" t="str">
        <f t="shared" si="176"/>
        <v>12Z</v>
      </c>
      <c r="AD1116" s="3">
        <f t="shared" si="173"/>
        <v>1000</v>
      </c>
      <c r="AE1116" s="3" t="str">
        <f t="shared" si="172"/>
        <v>1.00 K</v>
      </c>
      <c r="AF1116" t="str">
        <f>SUBSTITUTE(SUBSTITUTE(P1116,"±",""),"%"," %")</f>
        <v>5 %</v>
      </c>
      <c r="AG1116" t="str">
        <f t="shared" si="170"/>
        <v>27.4 V</v>
      </c>
      <c r="AI1116" t="str">
        <f>SUBSTITUTE(LEFT(Q1116,FIND("W,",Q1116)),"W"," W @ 70 C")</f>
        <v>0.75 W @ 70 C</v>
      </c>
      <c r="AJ1116" t="str">
        <f>SUBSTITUTE((SUBSTITUTE(T1116,"ppm/°C","")),"/ "," to ")</f>
        <v>±200</v>
      </c>
      <c r="AK1116" t="str">
        <f>LEFT(V1116,FIND(" ",V1116)-1)</f>
        <v>2010</v>
      </c>
      <c r="AL1116" t="str">
        <f>SUBSTITUTE(SUBSTITUTE(U1116,"°C ~ "," to +"),"°C"," C")</f>
        <v>-55 to +155 C</v>
      </c>
      <c r="AM1116" s="2" t="str">
        <f t="shared" si="174"/>
        <v>102</v>
      </c>
      <c r="AN1116" t="str">
        <f>IF(AC1116="1GN","Grade 1","Grade 0")</f>
        <v>Grade 0</v>
      </c>
      <c r="AO1116" s="2" t="str">
        <f t="shared" si="175"/>
        <v>1001</v>
      </c>
      <c r="AQ1116" t="s">
        <v>5289</v>
      </c>
      <c r="AR1116" t="str">
        <f t="shared" si="171"/>
        <v>ERJ12ZYJ102U</v>
      </c>
      <c r="AT1116" t="str">
        <f t="shared" si="177"/>
        <v>technology 1.00K;</v>
      </c>
      <c r="AU1116" t="str">
        <f t="shared" si="178"/>
        <v>attribute value '1.00 K';</v>
      </c>
      <c r="AV1116" t="str">
        <f t="shared" si="179"/>
        <v>attribute tolerance '5 %';</v>
      </c>
      <c r="AW1116" t="str">
        <f t="shared" si="180"/>
        <v>attribute rcwv '27.4 V';</v>
      </c>
      <c r="AX1116" t="str">
        <f t="shared" si="181"/>
        <v>attribute max_v '';</v>
      </c>
      <c r="AY1116" t="str">
        <f t="shared" si="182"/>
        <v>attribute power_v '0.75 W @ 70 C';</v>
      </c>
      <c r="AZ1116" t="str">
        <f t="shared" si="183"/>
        <v>attribute tcr '±200';</v>
      </c>
      <c r="BA1116" t="str">
        <f t="shared" si="184"/>
        <v>attribute size '2010';</v>
      </c>
      <c r="BB1116" t="str">
        <f t="shared" si="185"/>
        <v>attribute operating_temp '-55 to +155 C';</v>
      </c>
      <c r="BC1116" t="str">
        <f t="shared" si="186"/>
        <v>attribute pkg_code '102';</v>
      </c>
      <c r="BD1116" t="str">
        <f t="shared" si="187"/>
        <v>attribute aec-q200 'Grade 0';</v>
      </c>
      <c r="BF1116" t="str">
        <f t="shared" si="188"/>
        <v>attribute mfg 'Panasonic';</v>
      </c>
      <c r="BG1116" t="str">
        <f t="shared" si="189"/>
        <v>attribute mpn 'ERJ12ZYJ102U';</v>
      </c>
    </row>
    <row r="1117" spans="1:59" x14ac:dyDescent="0.3">
      <c r="A1117" t="s">
        <v>28</v>
      </c>
      <c r="B1117" t="s">
        <v>3797</v>
      </c>
      <c r="C1117" t="s">
        <v>4020</v>
      </c>
      <c r="D1117" t="s">
        <v>4021</v>
      </c>
      <c r="E1117" t="s">
        <v>32</v>
      </c>
      <c r="F1117" t="s">
        <v>32</v>
      </c>
      <c r="G1117" t="s">
        <v>4022</v>
      </c>
      <c r="H1117">
        <v>0</v>
      </c>
      <c r="I1117">
        <v>0.55000000000000004</v>
      </c>
      <c r="J1117">
        <v>0</v>
      </c>
      <c r="K1117">
        <v>1</v>
      </c>
      <c r="L1117" t="s">
        <v>34</v>
      </c>
      <c r="M1117" t="s">
        <v>3801</v>
      </c>
      <c r="N1117" t="s">
        <v>36</v>
      </c>
      <c r="O1117" t="s">
        <v>343</v>
      </c>
      <c r="P1117" t="s">
        <v>38</v>
      </c>
      <c r="Q1117" t="s">
        <v>3791</v>
      </c>
      <c r="R1117" t="s">
        <v>40</v>
      </c>
      <c r="S1117" t="s">
        <v>634</v>
      </c>
      <c r="T1117" t="s">
        <v>243</v>
      </c>
      <c r="U1117" t="s">
        <v>1188</v>
      </c>
      <c r="V1117" t="s">
        <v>3802</v>
      </c>
      <c r="W1117">
        <v>2010</v>
      </c>
      <c r="X1117" t="s">
        <v>636</v>
      </c>
      <c r="Y1117" t="s">
        <v>3803</v>
      </c>
      <c r="Z1117" t="s">
        <v>2407</v>
      </c>
      <c r="AA1117">
        <v>2</v>
      </c>
      <c r="AB1117" t="s">
        <v>41</v>
      </c>
      <c r="AC1117" t="str">
        <f t="shared" si="176"/>
        <v>12Z</v>
      </c>
      <c r="AD1117" s="3">
        <f t="shared" si="173"/>
        <v>1100</v>
      </c>
      <c r="AE1117" s="3" t="str">
        <f t="shared" si="172"/>
        <v>1.10 K</v>
      </c>
      <c r="AF1117" t="str">
        <f>SUBSTITUTE(SUBSTITUTE(P1117,"±",""),"%"," %")</f>
        <v>5 %</v>
      </c>
      <c r="AG1117" t="str">
        <f t="shared" si="170"/>
        <v>28.7 V</v>
      </c>
      <c r="AI1117" t="str">
        <f>SUBSTITUTE(LEFT(Q1117,FIND("W,",Q1117)),"W"," W @ 70 C")</f>
        <v>0.75 W @ 70 C</v>
      </c>
      <c r="AJ1117" t="str">
        <f>SUBSTITUTE((SUBSTITUTE(T1117,"ppm/°C","")),"/ "," to ")</f>
        <v>±200</v>
      </c>
      <c r="AK1117" t="str">
        <f>LEFT(V1117,FIND(" ",V1117)-1)</f>
        <v>2010</v>
      </c>
      <c r="AL1117" t="str">
        <f>SUBSTITUTE(SUBSTITUTE(U1117,"°C ~ "," to +"),"°C"," C")</f>
        <v>-55 to +155 C</v>
      </c>
      <c r="AM1117" s="2" t="str">
        <f t="shared" si="174"/>
        <v>112</v>
      </c>
      <c r="AN1117" t="str">
        <f>IF(AC1117="1GN","Grade 1","Grade 0")</f>
        <v>Grade 0</v>
      </c>
      <c r="AO1117" s="2" t="str">
        <f t="shared" si="175"/>
        <v>1101</v>
      </c>
      <c r="AQ1117" t="s">
        <v>5289</v>
      </c>
      <c r="AR1117" t="str">
        <f t="shared" si="171"/>
        <v>ERJ12ZYJ112U</v>
      </c>
      <c r="AT1117" t="str">
        <f t="shared" si="177"/>
        <v>technology 1.10K;</v>
      </c>
      <c r="AU1117" t="str">
        <f t="shared" si="178"/>
        <v>attribute value '1.10 K';</v>
      </c>
      <c r="AV1117" t="str">
        <f t="shared" si="179"/>
        <v>attribute tolerance '5 %';</v>
      </c>
      <c r="AW1117" t="str">
        <f t="shared" si="180"/>
        <v>attribute rcwv '28.7 V';</v>
      </c>
      <c r="AX1117" t="str">
        <f t="shared" si="181"/>
        <v>attribute max_v '';</v>
      </c>
      <c r="AY1117" t="str">
        <f t="shared" si="182"/>
        <v>attribute power_v '0.75 W @ 70 C';</v>
      </c>
      <c r="AZ1117" t="str">
        <f t="shared" si="183"/>
        <v>attribute tcr '±200';</v>
      </c>
      <c r="BA1117" t="str">
        <f t="shared" si="184"/>
        <v>attribute size '2010';</v>
      </c>
      <c r="BB1117" t="str">
        <f t="shared" si="185"/>
        <v>attribute operating_temp '-55 to +155 C';</v>
      </c>
      <c r="BC1117" t="str">
        <f t="shared" si="186"/>
        <v>attribute pkg_code '112';</v>
      </c>
      <c r="BD1117" t="str">
        <f t="shared" si="187"/>
        <v>attribute aec-q200 'Grade 0';</v>
      </c>
      <c r="BF1117" t="str">
        <f t="shared" si="188"/>
        <v>attribute mfg 'Panasonic';</v>
      </c>
      <c r="BG1117" t="str">
        <f t="shared" si="189"/>
        <v>attribute mpn 'ERJ12ZYJ112U';</v>
      </c>
    </row>
    <row r="1118" spans="1:59" x14ac:dyDescent="0.3">
      <c r="A1118" t="s">
        <v>28</v>
      </c>
      <c r="B1118" t="s">
        <v>3797</v>
      </c>
      <c r="C1118" t="s">
        <v>4023</v>
      </c>
      <c r="D1118" t="s">
        <v>4024</v>
      </c>
      <c r="E1118" t="s">
        <v>32</v>
      </c>
      <c r="F1118" t="s">
        <v>32</v>
      </c>
      <c r="G1118" t="s">
        <v>4025</v>
      </c>
      <c r="H1118" s="1">
        <v>155456</v>
      </c>
      <c r="I1118">
        <v>0.55000000000000004</v>
      </c>
      <c r="J1118">
        <v>0</v>
      </c>
      <c r="K1118">
        <v>1</v>
      </c>
      <c r="L1118" t="s">
        <v>34</v>
      </c>
      <c r="M1118" t="s">
        <v>3801</v>
      </c>
      <c r="N1118" t="s">
        <v>36</v>
      </c>
      <c r="O1118" t="s">
        <v>347</v>
      </c>
      <c r="P1118" t="s">
        <v>38</v>
      </c>
      <c r="Q1118" t="s">
        <v>3791</v>
      </c>
      <c r="R1118" t="s">
        <v>40</v>
      </c>
      <c r="S1118" t="s">
        <v>634</v>
      </c>
      <c r="T1118" t="s">
        <v>243</v>
      </c>
      <c r="U1118" t="s">
        <v>1188</v>
      </c>
      <c r="V1118" t="s">
        <v>3802</v>
      </c>
      <c r="W1118">
        <v>2010</v>
      </c>
      <c r="X1118" t="s">
        <v>636</v>
      </c>
      <c r="Y1118" t="s">
        <v>3803</v>
      </c>
      <c r="Z1118" t="s">
        <v>2407</v>
      </c>
      <c r="AA1118">
        <v>2</v>
      </c>
      <c r="AB1118" t="s">
        <v>41</v>
      </c>
      <c r="AC1118" t="str">
        <f t="shared" si="176"/>
        <v>12Z</v>
      </c>
      <c r="AD1118" s="3">
        <f t="shared" si="173"/>
        <v>1200</v>
      </c>
      <c r="AE1118" s="3" t="str">
        <f t="shared" si="172"/>
        <v>1.20 K</v>
      </c>
      <c r="AF1118" t="str">
        <f>SUBSTITUTE(SUBSTITUTE(P1118,"±",""),"%"," %")</f>
        <v>5 %</v>
      </c>
      <c r="AG1118" t="str">
        <f t="shared" si="170"/>
        <v>30 V</v>
      </c>
      <c r="AI1118" t="str">
        <f>SUBSTITUTE(LEFT(Q1118,FIND("W,",Q1118)),"W"," W @ 70 C")</f>
        <v>0.75 W @ 70 C</v>
      </c>
      <c r="AJ1118" t="str">
        <f>SUBSTITUTE((SUBSTITUTE(T1118,"ppm/°C","")),"/ "," to ")</f>
        <v>±200</v>
      </c>
      <c r="AK1118" t="str">
        <f>LEFT(V1118,FIND(" ",V1118)-1)</f>
        <v>2010</v>
      </c>
      <c r="AL1118" t="str">
        <f>SUBSTITUTE(SUBSTITUTE(U1118,"°C ~ "," to +"),"°C"," C")</f>
        <v>-55 to +155 C</v>
      </c>
      <c r="AM1118" s="2" t="str">
        <f t="shared" si="174"/>
        <v>122</v>
      </c>
      <c r="AN1118" t="str">
        <f>IF(AC1118="1GN","Grade 1","Grade 0")</f>
        <v>Grade 0</v>
      </c>
      <c r="AO1118" s="2" t="str">
        <f t="shared" si="175"/>
        <v>1201</v>
      </c>
      <c r="AQ1118" t="s">
        <v>5289</v>
      </c>
      <c r="AR1118" t="str">
        <f t="shared" si="171"/>
        <v>ERJ12ZYJ122U</v>
      </c>
      <c r="AT1118" t="str">
        <f t="shared" si="177"/>
        <v>technology 1.20K;</v>
      </c>
      <c r="AU1118" t="str">
        <f t="shared" si="178"/>
        <v>attribute value '1.20 K';</v>
      </c>
      <c r="AV1118" t="str">
        <f t="shared" si="179"/>
        <v>attribute tolerance '5 %';</v>
      </c>
      <c r="AW1118" t="str">
        <f t="shared" si="180"/>
        <v>attribute rcwv '30 V';</v>
      </c>
      <c r="AX1118" t="str">
        <f t="shared" si="181"/>
        <v>attribute max_v '';</v>
      </c>
      <c r="AY1118" t="str">
        <f t="shared" si="182"/>
        <v>attribute power_v '0.75 W @ 70 C';</v>
      </c>
      <c r="AZ1118" t="str">
        <f t="shared" si="183"/>
        <v>attribute tcr '±200';</v>
      </c>
      <c r="BA1118" t="str">
        <f t="shared" si="184"/>
        <v>attribute size '2010';</v>
      </c>
      <c r="BB1118" t="str">
        <f t="shared" si="185"/>
        <v>attribute operating_temp '-55 to +155 C';</v>
      </c>
      <c r="BC1118" t="str">
        <f t="shared" si="186"/>
        <v>attribute pkg_code '122';</v>
      </c>
      <c r="BD1118" t="str">
        <f t="shared" si="187"/>
        <v>attribute aec-q200 'Grade 0';</v>
      </c>
      <c r="BF1118" t="str">
        <f t="shared" si="188"/>
        <v>attribute mfg 'Panasonic';</v>
      </c>
      <c r="BG1118" t="str">
        <f t="shared" si="189"/>
        <v>attribute mpn 'ERJ12ZYJ122U';</v>
      </c>
    </row>
    <row r="1119" spans="1:59" x14ac:dyDescent="0.3">
      <c r="A1119" t="s">
        <v>28</v>
      </c>
      <c r="B1119" t="s">
        <v>3797</v>
      </c>
      <c r="C1119" t="s">
        <v>4026</v>
      </c>
      <c r="D1119" t="s">
        <v>4027</v>
      </c>
      <c r="E1119" t="s">
        <v>32</v>
      </c>
      <c r="F1119" t="s">
        <v>32</v>
      </c>
      <c r="G1119" t="s">
        <v>4028</v>
      </c>
      <c r="H1119" s="1">
        <v>5000</v>
      </c>
      <c r="I1119">
        <v>0.55000000000000004</v>
      </c>
      <c r="J1119">
        <v>0</v>
      </c>
      <c r="K1119">
        <v>1</v>
      </c>
      <c r="L1119" t="s">
        <v>34</v>
      </c>
      <c r="M1119" t="s">
        <v>3801</v>
      </c>
      <c r="N1119" t="s">
        <v>36</v>
      </c>
      <c r="O1119" t="s">
        <v>351</v>
      </c>
      <c r="P1119" t="s">
        <v>38</v>
      </c>
      <c r="Q1119" t="s">
        <v>3791</v>
      </c>
      <c r="R1119" t="s">
        <v>40</v>
      </c>
      <c r="S1119" t="s">
        <v>634</v>
      </c>
      <c r="T1119" t="s">
        <v>243</v>
      </c>
      <c r="U1119" t="s">
        <v>1188</v>
      </c>
      <c r="V1119" t="s">
        <v>3802</v>
      </c>
      <c r="W1119">
        <v>2010</v>
      </c>
      <c r="X1119" t="s">
        <v>636</v>
      </c>
      <c r="Y1119" t="s">
        <v>3803</v>
      </c>
      <c r="Z1119" t="s">
        <v>2407</v>
      </c>
      <c r="AA1119">
        <v>2</v>
      </c>
      <c r="AB1119" t="s">
        <v>41</v>
      </c>
      <c r="AC1119" t="str">
        <f t="shared" si="176"/>
        <v>12Z</v>
      </c>
      <c r="AD1119" s="3">
        <f t="shared" si="173"/>
        <v>1300</v>
      </c>
      <c r="AE1119" s="3" t="str">
        <f t="shared" si="172"/>
        <v>1.30 K</v>
      </c>
      <c r="AF1119" t="str">
        <f>SUBSTITUTE(SUBSTITUTE(P1119,"±",""),"%"," %")</f>
        <v>5 %</v>
      </c>
      <c r="AG1119" t="str">
        <f t="shared" si="170"/>
        <v>31.2 V</v>
      </c>
      <c r="AI1119" t="str">
        <f>SUBSTITUTE(LEFT(Q1119,FIND("W,",Q1119)),"W"," W @ 70 C")</f>
        <v>0.75 W @ 70 C</v>
      </c>
      <c r="AJ1119" t="str">
        <f>SUBSTITUTE((SUBSTITUTE(T1119,"ppm/°C","")),"/ "," to ")</f>
        <v>±200</v>
      </c>
      <c r="AK1119" t="str">
        <f>LEFT(V1119,FIND(" ",V1119)-1)</f>
        <v>2010</v>
      </c>
      <c r="AL1119" t="str">
        <f>SUBSTITUTE(SUBSTITUTE(U1119,"°C ~ "," to +"),"°C"," C")</f>
        <v>-55 to +155 C</v>
      </c>
      <c r="AM1119" s="2" t="str">
        <f t="shared" si="174"/>
        <v>132</v>
      </c>
      <c r="AN1119" t="str">
        <f>IF(AC1119="1GN","Grade 1","Grade 0")</f>
        <v>Grade 0</v>
      </c>
      <c r="AO1119" s="2" t="str">
        <f t="shared" si="175"/>
        <v>1301</v>
      </c>
      <c r="AQ1119" t="s">
        <v>5289</v>
      </c>
      <c r="AR1119" t="str">
        <f t="shared" si="171"/>
        <v>ERJ12ZYJ132U</v>
      </c>
      <c r="AT1119" t="str">
        <f t="shared" si="177"/>
        <v>technology 1.30K;</v>
      </c>
      <c r="AU1119" t="str">
        <f t="shared" si="178"/>
        <v>attribute value '1.30 K';</v>
      </c>
      <c r="AV1119" t="str">
        <f t="shared" si="179"/>
        <v>attribute tolerance '5 %';</v>
      </c>
      <c r="AW1119" t="str">
        <f t="shared" si="180"/>
        <v>attribute rcwv '31.2 V';</v>
      </c>
      <c r="AX1119" t="str">
        <f t="shared" si="181"/>
        <v>attribute max_v '';</v>
      </c>
      <c r="AY1119" t="str">
        <f t="shared" si="182"/>
        <v>attribute power_v '0.75 W @ 70 C';</v>
      </c>
      <c r="AZ1119" t="str">
        <f t="shared" si="183"/>
        <v>attribute tcr '±200';</v>
      </c>
      <c r="BA1119" t="str">
        <f t="shared" si="184"/>
        <v>attribute size '2010';</v>
      </c>
      <c r="BB1119" t="str">
        <f t="shared" si="185"/>
        <v>attribute operating_temp '-55 to +155 C';</v>
      </c>
      <c r="BC1119" t="str">
        <f t="shared" si="186"/>
        <v>attribute pkg_code '132';</v>
      </c>
      <c r="BD1119" t="str">
        <f t="shared" si="187"/>
        <v>attribute aec-q200 'Grade 0';</v>
      </c>
      <c r="BF1119" t="str">
        <f t="shared" si="188"/>
        <v>attribute mfg 'Panasonic';</v>
      </c>
      <c r="BG1119" t="str">
        <f t="shared" si="189"/>
        <v>attribute mpn 'ERJ12ZYJ132U';</v>
      </c>
    </row>
    <row r="1120" spans="1:59" x14ac:dyDescent="0.3">
      <c r="A1120" t="s">
        <v>28</v>
      </c>
      <c r="B1120" t="s">
        <v>3797</v>
      </c>
      <c r="C1120" t="s">
        <v>4029</v>
      </c>
      <c r="D1120" t="s">
        <v>4030</v>
      </c>
      <c r="E1120" t="s">
        <v>32</v>
      </c>
      <c r="F1120" t="s">
        <v>32</v>
      </c>
      <c r="G1120" t="s">
        <v>4031</v>
      </c>
      <c r="H1120">
        <v>0</v>
      </c>
      <c r="I1120">
        <v>0.55000000000000004</v>
      </c>
      <c r="J1120">
        <v>0</v>
      </c>
      <c r="K1120">
        <v>1</v>
      </c>
      <c r="L1120" t="s">
        <v>34</v>
      </c>
      <c r="M1120" t="s">
        <v>3801</v>
      </c>
      <c r="N1120" t="s">
        <v>36</v>
      </c>
      <c r="O1120" t="s">
        <v>355</v>
      </c>
      <c r="P1120" t="s">
        <v>38</v>
      </c>
      <c r="Q1120" t="s">
        <v>3791</v>
      </c>
      <c r="R1120" t="s">
        <v>40</v>
      </c>
      <c r="S1120" t="s">
        <v>634</v>
      </c>
      <c r="T1120" t="s">
        <v>243</v>
      </c>
      <c r="U1120" t="s">
        <v>1188</v>
      </c>
      <c r="V1120" t="s">
        <v>3802</v>
      </c>
      <c r="W1120">
        <v>2010</v>
      </c>
      <c r="X1120" t="s">
        <v>636</v>
      </c>
      <c r="Y1120" t="s">
        <v>3803</v>
      </c>
      <c r="Z1120" t="s">
        <v>2407</v>
      </c>
      <c r="AA1120">
        <v>2</v>
      </c>
      <c r="AB1120" t="s">
        <v>41</v>
      </c>
      <c r="AC1120" t="str">
        <f t="shared" si="176"/>
        <v>12Z</v>
      </c>
      <c r="AD1120" s="3">
        <f t="shared" si="173"/>
        <v>1500</v>
      </c>
      <c r="AE1120" s="3" t="str">
        <f t="shared" si="172"/>
        <v>1.50 K</v>
      </c>
      <c r="AF1120" t="str">
        <f>SUBSTITUTE(SUBSTITUTE(P1120,"±",""),"%"," %")</f>
        <v>5 %</v>
      </c>
      <c r="AG1120" t="str">
        <f t="shared" si="170"/>
        <v>33.5 V</v>
      </c>
      <c r="AI1120" t="str">
        <f>SUBSTITUTE(LEFT(Q1120,FIND("W,",Q1120)),"W"," W @ 70 C")</f>
        <v>0.75 W @ 70 C</v>
      </c>
      <c r="AJ1120" t="str">
        <f>SUBSTITUTE((SUBSTITUTE(T1120,"ppm/°C","")),"/ "," to ")</f>
        <v>±200</v>
      </c>
      <c r="AK1120" t="str">
        <f>LEFT(V1120,FIND(" ",V1120)-1)</f>
        <v>2010</v>
      </c>
      <c r="AL1120" t="str">
        <f>SUBSTITUTE(SUBSTITUTE(U1120,"°C ~ "," to +"),"°C"," C")</f>
        <v>-55 to +155 C</v>
      </c>
      <c r="AM1120" s="2" t="str">
        <f t="shared" si="174"/>
        <v>152</v>
      </c>
      <c r="AN1120" t="str">
        <f>IF(AC1120="1GN","Grade 1","Grade 0")</f>
        <v>Grade 0</v>
      </c>
      <c r="AO1120" s="2" t="str">
        <f t="shared" si="175"/>
        <v>1501</v>
      </c>
      <c r="AQ1120" t="s">
        <v>5289</v>
      </c>
      <c r="AR1120" t="str">
        <f t="shared" si="171"/>
        <v>ERJ12ZYJ152U</v>
      </c>
      <c r="AT1120" t="str">
        <f t="shared" si="177"/>
        <v>technology 1.50K;</v>
      </c>
      <c r="AU1120" t="str">
        <f t="shared" si="178"/>
        <v>attribute value '1.50 K';</v>
      </c>
      <c r="AV1120" t="str">
        <f t="shared" si="179"/>
        <v>attribute tolerance '5 %';</v>
      </c>
      <c r="AW1120" t="str">
        <f t="shared" si="180"/>
        <v>attribute rcwv '33.5 V';</v>
      </c>
      <c r="AX1120" t="str">
        <f t="shared" si="181"/>
        <v>attribute max_v '';</v>
      </c>
      <c r="AY1120" t="str">
        <f t="shared" si="182"/>
        <v>attribute power_v '0.75 W @ 70 C';</v>
      </c>
      <c r="AZ1120" t="str">
        <f t="shared" si="183"/>
        <v>attribute tcr '±200';</v>
      </c>
      <c r="BA1120" t="str">
        <f t="shared" si="184"/>
        <v>attribute size '2010';</v>
      </c>
      <c r="BB1120" t="str">
        <f t="shared" si="185"/>
        <v>attribute operating_temp '-55 to +155 C';</v>
      </c>
      <c r="BC1120" t="str">
        <f t="shared" si="186"/>
        <v>attribute pkg_code '152';</v>
      </c>
      <c r="BD1120" t="str">
        <f t="shared" si="187"/>
        <v>attribute aec-q200 'Grade 0';</v>
      </c>
      <c r="BF1120" t="str">
        <f t="shared" si="188"/>
        <v>attribute mfg 'Panasonic';</v>
      </c>
      <c r="BG1120" t="str">
        <f t="shared" si="189"/>
        <v>attribute mpn 'ERJ12ZYJ152U';</v>
      </c>
    </row>
    <row r="1121" spans="1:59" x14ac:dyDescent="0.3">
      <c r="A1121" t="s">
        <v>28</v>
      </c>
      <c r="B1121" t="s">
        <v>3797</v>
      </c>
      <c r="C1121" t="s">
        <v>4032</v>
      </c>
      <c r="D1121" t="s">
        <v>4033</v>
      </c>
      <c r="E1121" t="s">
        <v>32</v>
      </c>
      <c r="F1121" t="s">
        <v>32</v>
      </c>
      <c r="G1121" t="s">
        <v>4034</v>
      </c>
      <c r="H1121">
        <v>0</v>
      </c>
      <c r="I1121">
        <v>0.55000000000000004</v>
      </c>
      <c r="J1121">
        <v>0</v>
      </c>
      <c r="K1121">
        <v>1</v>
      </c>
      <c r="L1121" t="s">
        <v>34</v>
      </c>
      <c r="M1121" t="s">
        <v>3801</v>
      </c>
      <c r="N1121" t="s">
        <v>36</v>
      </c>
      <c r="O1121" t="s">
        <v>359</v>
      </c>
      <c r="P1121" t="s">
        <v>38</v>
      </c>
      <c r="Q1121" t="s">
        <v>3791</v>
      </c>
      <c r="R1121" t="s">
        <v>40</v>
      </c>
      <c r="S1121" t="s">
        <v>634</v>
      </c>
      <c r="T1121" t="s">
        <v>243</v>
      </c>
      <c r="U1121" t="s">
        <v>1188</v>
      </c>
      <c r="V1121" t="s">
        <v>3802</v>
      </c>
      <c r="W1121">
        <v>2010</v>
      </c>
      <c r="X1121" t="s">
        <v>636</v>
      </c>
      <c r="Y1121" t="s">
        <v>3803</v>
      </c>
      <c r="Z1121" t="s">
        <v>2407</v>
      </c>
      <c r="AA1121">
        <v>2</v>
      </c>
      <c r="AB1121" t="s">
        <v>41</v>
      </c>
      <c r="AC1121" t="str">
        <f t="shared" si="176"/>
        <v>12Z</v>
      </c>
      <c r="AD1121" s="3">
        <f t="shared" si="173"/>
        <v>1600</v>
      </c>
      <c r="AE1121" s="3" t="str">
        <f t="shared" si="172"/>
        <v>1.60 K</v>
      </c>
      <c r="AF1121" t="str">
        <f>SUBSTITUTE(SUBSTITUTE(P1121,"±",""),"%"," %")</f>
        <v>5 %</v>
      </c>
      <c r="AG1121" t="str">
        <f t="shared" si="170"/>
        <v>34.6 V</v>
      </c>
      <c r="AI1121" t="str">
        <f>SUBSTITUTE(LEFT(Q1121,FIND("W,",Q1121)),"W"," W @ 70 C")</f>
        <v>0.75 W @ 70 C</v>
      </c>
      <c r="AJ1121" t="str">
        <f>SUBSTITUTE((SUBSTITUTE(T1121,"ppm/°C","")),"/ "," to ")</f>
        <v>±200</v>
      </c>
      <c r="AK1121" t="str">
        <f>LEFT(V1121,FIND(" ",V1121)-1)</f>
        <v>2010</v>
      </c>
      <c r="AL1121" t="str">
        <f>SUBSTITUTE(SUBSTITUTE(U1121,"°C ~ "," to +"),"°C"," C")</f>
        <v>-55 to +155 C</v>
      </c>
      <c r="AM1121" s="2" t="str">
        <f t="shared" si="174"/>
        <v>162</v>
      </c>
      <c r="AN1121" t="str">
        <f>IF(AC1121="1GN","Grade 1","Grade 0")</f>
        <v>Grade 0</v>
      </c>
      <c r="AO1121" s="2" t="str">
        <f t="shared" si="175"/>
        <v>1601</v>
      </c>
      <c r="AQ1121" t="s">
        <v>5289</v>
      </c>
      <c r="AR1121" t="str">
        <f t="shared" si="171"/>
        <v>ERJ12ZYJ162U</v>
      </c>
      <c r="AT1121" t="str">
        <f t="shared" si="177"/>
        <v>technology 1.60K;</v>
      </c>
      <c r="AU1121" t="str">
        <f t="shared" si="178"/>
        <v>attribute value '1.60 K';</v>
      </c>
      <c r="AV1121" t="str">
        <f t="shared" si="179"/>
        <v>attribute tolerance '5 %';</v>
      </c>
      <c r="AW1121" t="str">
        <f t="shared" si="180"/>
        <v>attribute rcwv '34.6 V';</v>
      </c>
      <c r="AX1121" t="str">
        <f t="shared" si="181"/>
        <v>attribute max_v '';</v>
      </c>
      <c r="AY1121" t="str">
        <f t="shared" si="182"/>
        <v>attribute power_v '0.75 W @ 70 C';</v>
      </c>
      <c r="AZ1121" t="str">
        <f t="shared" si="183"/>
        <v>attribute tcr '±200';</v>
      </c>
      <c r="BA1121" t="str">
        <f t="shared" si="184"/>
        <v>attribute size '2010';</v>
      </c>
      <c r="BB1121" t="str">
        <f t="shared" si="185"/>
        <v>attribute operating_temp '-55 to +155 C';</v>
      </c>
      <c r="BC1121" t="str">
        <f t="shared" si="186"/>
        <v>attribute pkg_code '162';</v>
      </c>
      <c r="BD1121" t="str">
        <f t="shared" si="187"/>
        <v>attribute aec-q200 'Grade 0';</v>
      </c>
      <c r="BF1121" t="str">
        <f t="shared" si="188"/>
        <v>attribute mfg 'Panasonic';</v>
      </c>
      <c r="BG1121" t="str">
        <f t="shared" si="189"/>
        <v>attribute mpn 'ERJ12ZYJ162U';</v>
      </c>
    </row>
    <row r="1122" spans="1:59" x14ac:dyDescent="0.3">
      <c r="A1122" t="s">
        <v>28</v>
      </c>
      <c r="B1122" t="s">
        <v>3797</v>
      </c>
      <c r="C1122" t="s">
        <v>4035</v>
      </c>
      <c r="D1122" t="s">
        <v>4036</v>
      </c>
      <c r="E1122" t="s">
        <v>32</v>
      </c>
      <c r="F1122" t="s">
        <v>32</v>
      </c>
      <c r="G1122" t="s">
        <v>4037</v>
      </c>
      <c r="H1122">
        <v>967</v>
      </c>
      <c r="I1122">
        <v>0.55000000000000004</v>
      </c>
      <c r="J1122">
        <v>0</v>
      </c>
      <c r="K1122">
        <v>1</v>
      </c>
      <c r="L1122" t="s">
        <v>34</v>
      </c>
      <c r="M1122" t="s">
        <v>3801</v>
      </c>
      <c r="N1122" t="s">
        <v>36</v>
      </c>
      <c r="O1122" t="s">
        <v>363</v>
      </c>
      <c r="P1122" t="s">
        <v>38</v>
      </c>
      <c r="Q1122" t="s">
        <v>3791</v>
      </c>
      <c r="R1122" t="s">
        <v>40</v>
      </c>
      <c r="S1122" t="s">
        <v>634</v>
      </c>
      <c r="T1122" t="s">
        <v>243</v>
      </c>
      <c r="U1122" t="s">
        <v>1188</v>
      </c>
      <c r="V1122" t="s">
        <v>3802</v>
      </c>
      <c r="W1122">
        <v>2010</v>
      </c>
      <c r="X1122" t="s">
        <v>636</v>
      </c>
      <c r="Y1122" t="s">
        <v>3803</v>
      </c>
      <c r="Z1122" t="s">
        <v>2407</v>
      </c>
      <c r="AA1122">
        <v>2</v>
      </c>
      <c r="AB1122" t="s">
        <v>41</v>
      </c>
      <c r="AC1122" t="str">
        <f t="shared" si="176"/>
        <v>12Z</v>
      </c>
      <c r="AD1122" s="3">
        <f t="shared" si="173"/>
        <v>1800</v>
      </c>
      <c r="AE1122" s="3" t="str">
        <f t="shared" si="172"/>
        <v>1.80 K</v>
      </c>
      <c r="AF1122" t="str">
        <f>SUBSTITUTE(SUBSTITUTE(P1122,"±",""),"%"," %")</f>
        <v>5 %</v>
      </c>
      <c r="AG1122" t="str">
        <f t="shared" si="170"/>
        <v>36.7 V</v>
      </c>
      <c r="AI1122" t="str">
        <f>SUBSTITUTE(LEFT(Q1122,FIND("W,",Q1122)),"W"," W @ 70 C")</f>
        <v>0.75 W @ 70 C</v>
      </c>
      <c r="AJ1122" t="str">
        <f>SUBSTITUTE((SUBSTITUTE(T1122,"ppm/°C","")),"/ "," to ")</f>
        <v>±200</v>
      </c>
      <c r="AK1122" t="str">
        <f>LEFT(V1122,FIND(" ",V1122)-1)</f>
        <v>2010</v>
      </c>
      <c r="AL1122" t="str">
        <f>SUBSTITUTE(SUBSTITUTE(U1122,"°C ~ "," to +"),"°C"," C")</f>
        <v>-55 to +155 C</v>
      </c>
      <c r="AM1122" s="2" t="str">
        <f t="shared" si="174"/>
        <v>182</v>
      </c>
      <c r="AN1122" t="str">
        <f>IF(AC1122="1GN","Grade 1","Grade 0")</f>
        <v>Grade 0</v>
      </c>
      <c r="AO1122" s="2" t="str">
        <f t="shared" si="175"/>
        <v>1801</v>
      </c>
      <c r="AQ1122" t="s">
        <v>5289</v>
      </c>
      <c r="AR1122" t="str">
        <f t="shared" si="171"/>
        <v>ERJ12ZYJ182U</v>
      </c>
      <c r="AT1122" t="str">
        <f t="shared" si="177"/>
        <v>technology 1.80K;</v>
      </c>
      <c r="AU1122" t="str">
        <f t="shared" si="178"/>
        <v>attribute value '1.80 K';</v>
      </c>
      <c r="AV1122" t="str">
        <f t="shared" si="179"/>
        <v>attribute tolerance '5 %';</v>
      </c>
      <c r="AW1122" t="str">
        <f t="shared" si="180"/>
        <v>attribute rcwv '36.7 V';</v>
      </c>
      <c r="AX1122" t="str">
        <f t="shared" si="181"/>
        <v>attribute max_v '';</v>
      </c>
      <c r="AY1122" t="str">
        <f t="shared" si="182"/>
        <v>attribute power_v '0.75 W @ 70 C';</v>
      </c>
      <c r="AZ1122" t="str">
        <f t="shared" si="183"/>
        <v>attribute tcr '±200';</v>
      </c>
      <c r="BA1122" t="str">
        <f t="shared" si="184"/>
        <v>attribute size '2010';</v>
      </c>
      <c r="BB1122" t="str">
        <f t="shared" si="185"/>
        <v>attribute operating_temp '-55 to +155 C';</v>
      </c>
      <c r="BC1122" t="str">
        <f t="shared" si="186"/>
        <v>attribute pkg_code '182';</v>
      </c>
      <c r="BD1122" t="str">
        <f t="shared" si="187"/>
        <v>attribute aec-q200 'Grade 0';</v>
      </c>
      <c r="BF1122" t="str">
        <f t="shared" si="188"/>
        <v>attribute mfg 'Panasonic';</v>
      </c>
      <c r="BG1122" t="str">
        <f t="shared" si="189"/>
        <v>attribute mpn 'ERJ12ZYJ182U';</v>
      </c>
    </row>
    <row r="1123" spans="1:59" x14ac:dyDescent="0.3">
      <c r="A1123" t="s">
        <v>28</v>
      </c>
      <c r="B1123" t="s">
        <v>3797</v>
      </c>
      <c r="C1123" t="s">
        <v>4038</v>
      </c>
      <c r="D1123" t="s">
        <v>4039</v>
      </c>
      <c r="E1123" t="s">
        <v>32</v>
      </c>
      <c r="F1123" t="s">
        <v>32</v>
      </c>
      <c r="G1123" t="s">
        <v>4040</v>
      </c>
      <c r="H1123" s="1">
        <v>18082</v>
      </c>
      <c r="I1123">
        <v>0.55000000000000004</v>
      </c>
      <c r="J1123">
        <v>0</v>
      </c>
      <c r="K1123">
        <v>1</v>
      </c>
      <c r="L1123" t="s">
        <v>34</v>
      </c>
      <c r="M1123" t="s">
        <v>3801</v>
      </c>
      <c r="N1123" t="s">
        <v>36</v>
      </c>
      <c r="O1123" t="s">
        <v>367</v>
      </c>
      <c r="P1123" t="s">
        <v>38</v>
      </c>
      <c r="Q1123" t="s">
        <v>3791</v>
      </c>
      <c r="R1123" t="s">
        <v>40</v>
      </c>
      <c r="S1123" t="s">
        <v>634</v>
      </c>
      <c r="T1123" t="s">
        <v>243</v>
      </c>
      <c r="U1123" t="s">
        <v>1188</v>
      </c>
      <c r="V1123" t="s">
        <v>3802</v>
      </c>
      <c r="W1123">
        <v>2010</v>
      </c>
      <c r="X1123" t="s">
        <v>636</v>
      </c>
      <c r="Y1123" t="s">
        <v>3803</v>
      </c>
      <c r="Z1123" t="s">
        <v>2407</v>
      </c>
      <c r="AA1123">
        <v>2</v>
      </c>
      <c r="AB1123" t="s">
        <v>41</v>
      </c>
      <c r="AC1123" t="str">
        <f t="shared" si="176"/>
        <v>12Z</v>
      </c>
      <c r="AD1123" s="3">
        <f t="shared" si="173"/>
        <v>2000</v>
      </c>
      <c r="AE1123" s="3" t="str">
        <f t="shared" si="172"/>
        <v>2.00 K</v>
      </c>
      <c r="AF1123" t="str">
        <f>SUBSTITUTE(SUBSTITUTE(P1123,"±",""),"%"," %")</f>
        <v>5 %</v>
      </c>
      <c r="AG1123" t="str">
        <f t="shared" ref="AG1123:AG1186" si="190">ROUND(MIN(SQRT(AD1123*VALUE(LEFT(AI1123,FIND("W",AI1123)-2))),AP1123),1)&amp;" V"</f>
        <v>38.7 V</v>
      </c>
      <c r="AI1123" t="str">
        <f>SUBSTITUTE(LEFT(Q1123,FIND("W,",Q1123)),"W"," W @ 70 C")</f>
        <v>0.75 W @ 70 C</v>
      </c>
      <c r="AJ1123" t="str">
        <f>SUBSTITUTE((SUBSTITUTE(T1123,"ppm/°C","")),"/ "," to ")</f>
        <v>±200</v>
      </c>
      <c r="AK1123" t="str">
        <f>LEFT(V1123,FIND(" ",V1123)-1)</f>
        <v>2010</v>
      </c>
      <c r="AL1123" t="str">
        <f>SUBSTITUTE(SUBSTITUTE(U1123,"°C ~ "," to +"),"°C"," C")</f>
        <v>-55 to +155 C</v>
      </c>
      <c r="AM1123" s="2" t="str">
        <f t="shared" si="174"/>
        <v>202</v>
      </c>
      <c r="AN1123" t="str">
        <f>IF(AC1123="1GN","Grade 1","Grade 0")</f>
        <v>Grade 0</v>
      </c>
      <c r="AO1123" s="2" t="str">
        <f t="shared" si="175"/>
        <v>2001</v>
      </c>
      <c r="AQ1123" t="s">
        <v>5289</v>
      </c>
      <c r="AR1123" t="str">
        <f t="shared" ref="AR1123:AR1186" si="191">SUBSTITUTE(D1123,"-","")</f>
        <v>ERJ12ZYJ202U</v>
      </c>
      <c r="AT1123" t="str">
        <f t="shared" si="177"/>
        <v>technology 2.00K;</v>
      </c>
      <c r="AU1123" t="str">
        <f t="shared" si="178"/>
        <v>attribute value '2.00 K';</v>
      </c>
      <c r="AV1123" t="str">
        <f t="shared" si="179"/>
        <v>attribute tolerance '5 %';</v>
      </c>
      <c r="AW1123" t="str">
        <f t="shared" si="180"/>
        <v>attribute rcwv '38.7 V';</v>
      </c>
      <c r="AX1123" t="str">
        <f t="shared" si="181"/>
        <v>attribute max_v '';</v>
      </c>
      <c r="AY1123" t="str">
        <f t="shared" si="182"/>
        <v>attribute power_v '0.75 W @ 70 C';</v>
      </c>
      <c r="AZ1123" t="str">
        <f t="shared" si="183"/>
        <v>attribute tcr '±200';</v>
      </c>
      <c r="BA1123" t="str">
        <f t="shared" si="184"/>
        <v>attribute size '2010';</v>
      </c>
      <c r="BB1123" t="str">
        <f t="shared" si="185"/>
        <v>attribute operating_temp '-55 to +155 C';</v>
      </c>
      <c r="BC1123" t="str">
        <f t="shared" si="186"/>
        <v>attribute pkg_code '202';</v>
      </c>
      <c r="BD1123" t="str">
        <f t="shared" si="187"/>
        <v>attribute aec-q200 'Grade 0';</v>
      </c>
      <c r="BF1123" t="str">
        <f t="shared" si="188"/>
        <v>attribute mfg 'Panasonic';</v>
      </c>
      <c r="BG1123" t="str">
        <f t="shared" si="189"/>
        <v>attribute mpn 'ERJ12ZYJ202U';</v>
      </c>
    </row>
    <row r="1124" spans="1:59" x14ac:dyDescent="0.3">
      <c r="A1124" t="s">
        <v>28</v>
      </c>
      <c r="B1124" t="s">
        <v>3797</v>
      </c>
      <c r="C1124" t="s">
        <v>4041</v>
      </c>
      <c r="D1124" t="s">
        <v>4042</v>
      </c>
      <c r="E1124" t="s">
        <v>32</v>
      </c>
      <c r="F1124" t="s">
        <v>32</v>
      </c>
      <c r="G1124" t="s">
        <v>4043</v>
      </c>
      <c r="H1124" s="1">
        <v>5857</v>
      </c>
      <c r="I1124">
        <v>0.55000000000000004</v>
      </c>
      <c r="J1124">
        <v>0</v>
      </c>
      <c r="K1124">
        <v>1</v>
      </c>
      <c r="L1124" t="s">
        <v>34</v>
      </c>
      <c r="M1124" t="s">
        <v>3801</v>
      </c>
      <c r="N1124" t="s">
        <v>36</v>
      </c>
      <c r="O1124" t="s">
        <v>371</v>
      </c>
      <c r="P1124" t="s">
        <v>38</v>
      </c>
      <c r="Q1124" t="s">
        <v>3791</v>
      </c>
      <c r="R1124" t="s">
        <v>40</v>
      </c>
      <c r="S1124" t="s">
        <v>634</v>
      </c>
      <c r="T1124" t="s">
        <v>243</v>
      </c>
      <c r="U1124" t="s">
        <v>1188</v>
      </c>
      <c r="V1124" t="s">
        <v>3802</v>
      </c>
      <c r="W1124">
        <v>2010</v>
      </c>
      <c r="X1124" t="s">
        <v>636</v>
      </c>
      <c r="Y1124" t="s">
        <v>3803</v>
      </c>
      <c r="Z1124" t="s">
        <v>2407</v>
      </c>
      <c r="AA1124">
        <v>2</v>
      </c>
      <c r="AB1124" t="s">
        <v>41</v>
      </c>
      <c r="AC1124" t="str">
        <f t="shared" si="176"/>
        <v>12Z</v>
      </c>
      <c r="AD1124" s="3">
        <f t="shared" si="173"/>
        <v>2200</v>
      </c>
      <c r="AE1124" s="3" t="str">
        <f t="shared" si="172"/>
        <v>2.20 K</v>
      </c>
      <c r="AF1124" t="str">
        <f>SUBSTITUTE(SUBSTITUTE(P1124,"±",""),"%"," %")</f>
        <v>5 %</v>
      </c>
      <c r="AG1124" t="str">
        <f t="shared" si="190"/>
        <v>40.6 V</v>
      </c>
      <c r="AI1124" t="str">
        <f>SUBSTITUTE(LEFT(Q1124,FIND("W,",Q1124)),"W"," W @ 70 C")</f>
        <v>0.75 W @ 70 C</v>
      </c>
      <c r="AJ1124" t="str">
        <f>SUBSTITUTE((SUBSTITUTE(T1124,"ppm/°C","")),"/ "," to ")</f>
        <v>±200</v>
      </c>
      <c r="AK1124" t="str">
        <f>LEFT(V1124,FIND(" ",V1124)-1)</f>
        <v>2010</v>
      </c>
      <c r="AL1124" t="str">
        <f>SUBSTITUTE(SUBSTITUTE(U1124,"°C ~ "," to +"),"°C"," C")</f>
        <v>-55 to +155 C</v>
      </c>
      <c r="AM1124" s="2" t="str">
        <f t="shared" si="174"/>
        <v>222</v>
      </c>
      <c r="AN1124" t="str">
        <f>IF(AC1124="1GN","Grade 1","Grade 0")</f>
        <v>Grade 0</v>
      </c>
      <c r="AO1124" s="2" t="str">
        <f t="shared" si="175"/>
        <v>2201</v>
      </c>
      <c r="AQ1124" t="s">
        <v>5289</v>
      </c>
      <c r="AR1124" t="str">
        <f t="shared" si="191"/>
        <v>ERJ12ZYJ222U</v>
      </c>
      <c r="AT1124" t="str">
        <f t="shared" si="177"/>
        <v>technology 2.20K;</v>
      </c>
      <c r="AU1124" t="str">
        <f t="shared" si="178"/>
        <v>attribute value '2.20 K';</v>
      </c>
      <c r="AV1124" t="str">
        <f t="shared" si="179"/>
        <v>attribute tolerance '5 %';</v>
      </c>
      <c r="AW1124" t="str">
        <f t="shared" si="180"/>
        <v>attribute rcwv '40.6 V';</v>
      </c>
      <c r="AX1124" t="str">
        <f t="shared" si="181"/>
        <v>attribute max_v '';</v>
      </c>
      <c r="AY1124" t="str">
        <f t="shared" si="182"/>
        <v>attribute power_v '0.75 W @ 70 C';</v>
      </c>
      <c r="AZ1124" t="str">
        <f t="shared" si="183"/>
        <v>attribute tcr '±200';</v>
      </c>
      <c r="BA1124" t="str">
        <f t="shared" si="184"/>
        <v>attribute size '2010';</v>
      </c>
      <c r="BB1124" t="str">
        <f t="shared" si="185"/>
        <v>attribute operating_temp '-55 to +155 C';</v>
      </c>
      <c r="BC1124" t="str">
        <f t="shared" si="186"/>
        <v>attribute pkg_code '222';</v>
      </c>
      <c r="BD1124" t="str">
        <f t="shared" si="187"/>
        <v>attribute aec-q200 'Grade 0';</v>
      </c>
      <c r="BF1124" t="str">
        <f t="shared" si="188"/>
        <v>attribute mfg 'Panasonic';</v>
      </c>
      <c r="BG1124" t="str">
        <f t="shared" si="189"/>
        <v>attribute mpn 'ERJ12ZYJ222U';</v>
      </c>
    </row>
    <row r="1125" spans="1:59" x14ac:dyDescent="0.3">
      <c r="A1125" t="s">
        <v>28</v>
      </c>
      <c r="B1125" t="s">
        <v>3797</v>
      </c>
      <c r="C1125" t="s">
        <v>4044</v>
      </c>
      <c r="D1125" t="s">
        <v>4045</v>
      </c>
      <c r="E1125" t="s">
        <v>32</v>
      </c>
      <c r="F1125" t="s">
        <v>32</v>
      </c>
      <c r="G1125" t="s">
        <v>4046</v>
      </c>
      <c r="H1125" s="1">
        <v>77163</v>
      </c>
      <c r="I1125">
        <v>0.55000000000000004</v>
      </c>
      <c r="J1125">
        <v>0</v>
      </c>
      <c r="K1125">
        <v>1</v>
      </c>
      <c r="L1125" t="s">
        <v>34</v>
      </c>
      <c r="M1125" t="s">
        <v>3801</v>
      </c>
      <c r="N1125" t="s">
        <v>36</v>
      </c>
      <c r="O1125" t="s">
        <v>375</v>
      </c>
      <c r="P1125" t="s">
        <v>38</v>
      </c>
      <c r="Q1125" t="s">
        <v>3791</v>
      </c>
      <c r="R1125" t="s">
        <v>40</v>
      </c>
      <c r="S1125" t="s">
        <v>634</v>
      </c>
      <c r="T1125" t="s">
        <v>243</v>
      </c>
      <c r="U1125" t="s">
        <v>1188</v>
      </c>
      <c r="V1125" t="s">
        <v>3802</v>
      </c>
      <c r="W1125">
        <v>2010</v>
      </c>
      <c r="X1125" t="s">
        <v>636</v>
      </c>
      <c r="Y1125" t="s">
        <v>3803</v>
      </c>
      <c r="Z1125" t="s">
        <v>2407</v>
      </c>
      <c r="AA1125">
        <v>2</v>
      </c>
      <c r="AB1125" t="s">
        <v>41</v>
      </c>
      <c r="AC1125" t="str">
        <f t="shared" si="176"/>
        <v>12Z</v>
      </c>
      <c r="AD1125" s="3">
        <f t="shared" si="173"/>
        <v>2400</v>
      </c>
      <c r="AE1125" s="3" t="str">
        <f t="shared" si="172"/>
        <v>2.40 K</v>
      </c>
      <c r="AF1125" t="str">
        <f>SUBSTITUTE(SUBSTITUTE(P1125,"±",""),"%"," %")</f>
        <v>5 %</v>
      </c>
      <c r="AG1125" t="str">
        <f t="shared" si="190"/>
        <v>42.4 V</v>
      </c>
      <c r="AI1125" t="str">
        <f>SUBSTITUTE(LEFT(Q1125,FIND("W,",Q1125)),"W"," W @ 70 C")</f>
        <v>0.75 W @ 70 C</v>
      </c>
      <c r="AJ1125" t="str">
        <f>SUBSTITUTE((SUBSTITUTE(T1125,"ppm/°C","")),"/ "," to ")</f>
        <v>±200</v>
      </c>
      <c r="AK1125" t="str">
        <f>LEFT(V1125,FIND(" ",V1125)-1)</f>
        <v>2010</v>
      </c>
      <c r="AL1125" t="str">
        <f>SUBSTITUTE(SUBSTITUTE(U1125,"°C ~ "," to +"),"°C"," C")</f>
        <v>-55 to +155 C</v>
      </c>
      <c r="AM1125" s="2" t="str">
        <f t="shared" si="174"/>
        <v>242</v>
      </c>
      <c r="AN1125" t="str">
        <f>IF(AC1125="1GN","Grade 1","Grade 0")</f>
        <v>Grade 0</v>
      </c>
      <c r="AO1125" s="2" t="str">
        <f t="shared" si="175"/>
        <v>2401</v>
      </c>
      <c r="AQ1125" t="s">
        <v>5289</v>
      </c>
      <c r="AR1125" t="str">
        <f t="shared" si="191"/>
        <v>ERJ12ZYJ242U</v>
      </c>
      <c r="AT1125" t="str">
        <f t="shared" si="177"/>
        <v>technology 2.40K;</v>
      </c>
      <c r="AU1125" t="str">
        <f t="shared" si="178"/>
        <v>attribute value '2.40 K';</v>
      </c>
      <c r="AV1125" t="str">
        <f t="shared" si="179"/>
        <v>attribute tolerance '5 %';</v>
      </c>
      <c r="AW1125" t="str">
        <f t="shared" si="180"/>
        <v>attribute rcwv '42.4 V';</v>
      </c>
      <c r="AX1125" t="str">
        <f t="shared" si="181"/>
        <v>attribute max_v '';</v>
      </c>
      <c r="AY1125" t="str">
        <f t="shared" si="182"/>
        <v>attribute power_v '0.75 W @ 70 C';</v>
      </c>
      <c r="AZ1125" t="str">
        <f t="shared" si="183"/>
        <v>attribute tcr '±200';</v>
      </c>
      <c r="BA1125" t="str">
        <f t="shared" si="184"/>
        <v>attribute size '2010';</v>
      </c>
      <c r="BB1125" t="str">
        <f t="shared" si="185"/>
        <v>attribute operating_temp '-55 to +155 C';</v>
      </c>
      <c r="BC1125" t="str">
        <f t="shared" si="186"/>
        <v>attribute pkg_code '242';</v>
      </c>
      <c r="BD1125" t="str">
        <f t="shared" si="187"/>
        <v>attribute aec-q200 'Grade 0';</v>
      </c>
      <c r="BF1125" t="str">
        <f t="shared" si="188"/>
        <v>attribute mfg 'Panasonic';</v>
      </c>
      <c r="BG1125" t="str">
        <f t="shared" si="189"/>
        <v>attribute mpn 'ERJ12ZYJ242U';</v>
      </c>
    </row>
    <row r="1126" spans="1:59" x14ac:dyDescent="0.3">
      <c r="A1126" t="s">
        <v>28</v>
      </c>
      <c r="B1126" t="s">
        <v>3797</v>
      </c>
      <c r="C1126" t="s">
        <v>4047</v>
      </c>
      <c r="D1126" t="s">
        <v>4048</v>
      </c>
      <c r="E1126" t="s">
        <v>32</v>
      </c>
      <c r="F1126" t="s">
        <v>32</v>
      </c>
      <c r="G1126" t="s">
        <v>4049</v>
      </c>
      <c r="H1126">
        <v>0</v>
      </c>
      <c r="I1126">
        <v>0.55000000000000004</v>
      </c>
      <c r="J1126">
        <v>0</v>
      </c>
      <c r="K1126">
        <v>1</v>
      </c>
      <c r="L1126" t="s">
        <v>34</v>
      </c>
      <c r="M1126" t="s">
        <v>3801</v>
      </c>
      <c r="N1126" t="s">
        <v>36</v>
      </c>
      <c r="O1126" t="s">
        <v>379</v>
      </c>
      <c r="P1126" t="s">
        <v>38</v>
      </c>
      <c r="Q1126" t="s">
        <v>3791</v>
      </c>
      <c r="R1126" t="s">
        <v>40</v>
      </c>
      <c r="S1126" t="s">
        <v>634</v>
      </c>
      <c r="T1126" t="s">
        <v>243</v>
      </c>
      <c r="U1126" t="s">
        <v>1188</v>
      </c>
      <c r="V1126" t="s">
        <v>3802</v>
      </c>
      <c r="W1126">
        <v>2010</v>
      </c>
      <c r="X1126" t="s">
        <v>636</v>
      </c>
      <c r="Y1126" t="s">
        <v>3803</v>
      </c>
      <c r="Z1126" t="s">
        <v>2407</v>
      </c>
      <c r="AA1126">
        <v>2</v>
      </c>
      <c r="AB1126" t="s">
        <v>41</v>
      </c>
      <c r="AC1126" t="str">
        <f t="shared" si="176"/>
        <v>12Z</v>
      </c>
      <c r="AD1126" s="3">
        <f t="shared" si="173"/>
        <v>2700</v>
      </c>
      <c r="AE1126" s="3" t="str">
        <f t="shared" si="172"/>
        <v>2.70 K</v>
      </c>
      <c r="AF1126" t="str">
        <f>SUBSTITUTE(SUBSTITUTE(P1126,"±",""),"%"," %")</f>
        <v>5 %</v>
      </c>
      <c r="AG1126" t="str">
        <f t="shared" si="190"/>
        <v>45 V</v>
      </c>
      <c r="AI1126" t="str">
        <f>SUBSTITUTE(LEFT(Q1126,FIND("W,",Q1126)),"W"," W @ 70 C")</f>
        <v>0.75 W @ 70 C</v>
      </c>
      <c r="AJ1126" t="str">
        <f>SUBSTITUTE((SUBSTITUTE(T1126,"ppm/°C","")),"/ "," to ")</f>
        <v>±200</v>
      </c>
      <c r="AK1126" t="str">
        <f>LEFT(V1126,FIND(" ",V1126)-1)</f>
        <v>2010</v>
      </c>
      <c r="AL1126" t="str">
        <f>SUBSTITUTE(SUBSTITUTE(U1126,"°C ~ "," to +"),"°C"," C")</f>
        <v>-55 to +155 C</v>
      </c>
      <c r="AM1126" s="2" t="str">
        <f t="shared" si="174"/>
        <v>272</v>
      </c>
      <c r="AN1126" t="str">
        <f>IF(AC1126="1GN","Grade 1","Grade 0")</f>
        <v>Grade 0</v>
      </c>
      <c r="AO1126" s="2" t="str">
        <f t="shared" si="175"/>
        <v>2701</v>
      </c>
      <c r="AQ1126" t="s">
        <v>5289</v>
      </c>
      <c r="AR1126" t="str">
        <f t="shared" si="191"/>
        <v>ERJ12ZYJ272U</v>
      </c>
      <c r="AT1126" t="str">
        <f t="shared" si="177"/>
        <v>technology 2.70K;</v>
      </c>
      <c r="AU1126" t="str">
        <f t="shared" si="178"/>
        <v>attribute value '2.70 K';</v>
      </c>
      <c r="AV1126" t="str">
        <f t="shared" si="179"/>
        <v>attribute tolerance '5 %';</v>
      </c>
      <c r="AW1126" t="str">
        <f t="shared" si="180"/>
        <v>attribute rcwv '45 V';</v>
      </c>
      <c r="AX1126" t="str">
        <f t="shared" si="181"/>
        <v>attribute max_v '';</v>
      </c>
      <c r="AY1126" t="str">
        <f t="shared" si="182"/>
        <v>attribute power_v '0.75 W @ 70 C';</v>
      </c>
      <c r="AZ1126" t="str">
        <f t="shared" si="183"/>
        <v>attribute tcr '±200';</v>
      </c>
      <c r="BA1126" t="str">
        <f t="shared" si="184"/>
        <v>attribute size '2010';</v>
      </c>
      <c r="BB1126" t="str">
        <f t="shared" si="185"/>
        <v>attribute operating_temp '-55 to +155 C';</v>
      </c>
      <c r="BC1126" t="str">
        <f t="shared" si="186"/>
        <v>attribute pkg_code '272';</v>
      </c>
      <c r="BD1126" t="str">
        <f t="shared" si="187"/>
        <v>attribute aec-q200 'Grade 0';</v>
      </c>
      <c r="BF1126" t="str">
        <f t="shared" si="188"/>
        <v>attribute mfg 'Panasonic';</v>
      </c>
      <c r="BG1126" t="str">
        <f t="shared" si="189"/>
        <v>attribute mpn 'ERJ12ZYJ272U';</v>
      </c>
    </row>
    <row r="1127" spans="1:59" x14ac:dyDescent="0.3">
      <c r="A1127" t="s">
        <v>28</v>
      </c>
      <c r="B1127" t="s">
        <v>3797</v>
      </c>
      <c r="C1127" t="s">
        <v>4050</v>
      </c>
      <c r="D1127" t="s">
        <v>4051</v>
      </c>
      <c r="E1127" t="s">
        <v>32</v>
      </c>
      <c r="F1127" t="s">
        <v>32</v>
      </c>
      <c r="G1127" t="s">
        <v>4052</v>
      </c>
      <c r="H1127" s="1">
        <v>29437</v>
      </c>
      <c r="I1127">
        <v>0.55000000000000004</v>
      </c>
      <c r="J1127">
        <v>0</v>
      </c>
      <c r="K1127">
        <v>1</v>
      </c>
      <c r="L1127" t="s">
        <v>34</v>
      </c>
      <c r="M1127" t="s">
        <v>3801</v>
      </c>
      <c r="N1127" t="s">
        <v>36</v>
      </c>
      <c r="O1127" t="s">
        <v>383</v>
      </c>
      <c r="P1127" t="s">
        <v>38</v>
      </c>
      <c r="Q1127" t="s">
        <v>3791</v>
      </c>
      <c r="R1127" t="s">
        <v>40</v>
      </c>
      <c r="S1127" t="s">
        <v>634</v>
      </c>
      <c r="T1127" t="s">
        <v>243</v>
      </c>
      <c r="U1127" t="s">
        <v>1188</v>
      </c>
      <c r="V1127" t="s">
        <v>3802</v>
      </c>
      <c r="W1127">
        <v>2010</v>
      </c>
      <c r="X1127" t="s">
        <v>636</v>
      </c>
      <c r="Y1127" t="s">
        <v>3803</v>
      </c>
      <c r="Z1127" t="s">
        <v>2407</v>
      </c>
      <c r="AA1127">
        <v>2</v>
      </c>
      <c r="AB1127" t="s">
        <v>41</v>
      </c>
      <c r="AC1127" t="str">
        <f t="shared" si="176"/>
        <v>12Z</v>
      </c>
      <c r="AD1127" s="3">
        <f t="shared" si="173"/>
        <v>3000</v>
      </c>
      <c r="AE1127" s="3" t="str">
        <f t="shared" si="172"/>
        <v>3.00 K</v>
      </c>
      <c r="AF1127" t="str">
        <f>SUBSTITUTE(SUBSTITUTE(P1127,"±",""),"%"," %")</f>
        <v>5 %</v>
      </c>
      <c r="AG1127" t="str">
        <f t="shared" si="190"/>
        <v>47.4 V</v>
      </c>
      <c r="AI1127" t="str">
        <f>SUBSTITUTE(LEFT(Q1127,FIND("W,",Q1127)),"W"," W @ 70 C")</f>
        <v>0.75 W @ 70 C</v>
      </c>
      <c r="AJ1127" t="str">
        <f>SUBSTITUTE((SUBSTITUTE(T1127,"ppm/°C","")),"/ "," to ")</f>
        <v>±200</v>
      </c>
      <c r="AK1127" t="str">
        <f>LEFT(V1127,FIND(" ",V1127)-1)</f>
        <v>2010</v>
      </c>
      <c r="AL1127" t="str">
        <f>SUBSTITUTE(SUBSTITUTE(U1127,"°C ~ "," to +"),"°C"," C")</f>
        <v>-55 to +155 C</v>
      </c>
      <c r="AM1127" s="2" t="str">
        <f t="shared" si="174"/>
        <v>302</v>
      </c>
      <c r="AN1127" t="str">
        <f>IF(AC1127="1GN","Grade 1","Grade 0")</f>
        <v>Grade 0</v>
      </c>
      <c r="AO1127" s="2" t="str">
        <f t="shared" si="175"/>
        <v>3001</v>
      </c>
      <c r="AQ1127" t="s">
        <v>5289</v>
      </c>
      <c r="AR1127" t="str">
        <f t="shared" si="191"/>
        <v>ERJ12ZYJ302U</v>
      </c>
      <c r="AT1127" t="str">
        <f t="shared" si="177"/>
        <v>technology 3.00K;</v>
      </c>
      <c r="AU1127" t="str">
        <f t="shared" si="178"/>
        <v>attribute value '3.00 K';</v>
      </c>
      <c r="AV1127" t="str">
        <f t="shared" si="179"/>
        <v>attribute tolerance '5 %';</v>
      </c>
      <c r="AW1127" t="str">
        <f t="shared" si="180"/>
        <v>attribute rcwv '47.4 V';</v>
      </c>
      <c r="AX1127" t="str">
        <f t="shared" si="181"/>
        <v>attribute max_v '';</v>
      </c>
      <c r="AY1127" t="str">
        <f t="shared" si="182"/>
        <v>attribute power_v '0.75 W @ 70 C';</v>
      </c>
      <c r="AZ1127" t="str">
        <f t="shared" si="183"/>
        <v>attribute tcr '±200';</v>
      </c>
      <c r="BA1127" t="str">
        <f t="shared" si="184"/>
        <v>attribute size '2010';</v>
      </c>
      <c r="BB1127" t="str">
        <f t="shared" si="185"/>
        <v>attribute operating_temp '-55 to +155 C';</v>
      </c>
      <c r="BC1127" t="str">
        <f t="shared" si="186"/>
        <v>attribute pkg_code '302';</v>
      </c>
      <c r="BD1127" t="str">
        <f t="shared" si="187"/>
        <v>attribute aec-q200 'Grade 0';</v>
      </c>
      <c r="BF1127" t="str">
        <f t="shared" si="188"/>
        <v>attribute mfg 'Panasonic';</v>
      </c>
      <c r="BG1127" t="str">
        <f t="shared" si="189"/>
        <v>attribute mpn 'ERJ12ZYJ302U';</v>
      </c>
    </row>
    <row r="1128" spans="1:59" x14ac:dyDescent="0.3">
      <c r="A1128" t="s">
        <v>28</v>
      </c>
      <c r="B1128" t="s">
        <v>3797</v>
      </c>
      <c r="C1128" t="s">
        <v>4053</v>
      </c>
      <c r="D1128" t="s">
        <v>4054</v>
      </c>
      <c r="E1128" t="s">
        <v>32</v>
      </c>
      <c r="F1128" t="s">
        <v>32</v>
      </c>
      <c r="G1128" t="s">
        <v>4055</v>
      </c>
      <c r="H1128" s="1">
        <v>12242</v>
      </c>
      <c r="I1128">
        <v>0.55000000000000004</v>
      </c>
      <c r="J1128">
        <v>0</v>
      </c>
      <c r="K1128">
        <v>1</v>
      </c>
      <c r="L1128" t="s">
        <v>34</v>
      </c>
      <c r="M1128" t="s">
        <v>3801</v>
      </c>
      <c r="N1128" t="s">
        <v>36</v>
      </c>
      <c r="O1128" t="s">
        <v>387</v>
      </c>
      <c r="P1128" t="s">
        <v>38</v>
      </c>
      <c r="Q1128" t="s">
        <v>3791</v>
      </c>
      <c r="R1128" t="s">
        <v>40</v>
      </c>
      <c r="S1128" t="s">
        <v>634</v>
      </c>
      <c r="T1128" t="s">
        <v>243</v>
      </c>
      <c r="U1128" t="s">
        <v>1188</v>
      </c>
      <c r="V1128" t="s">
        <v>3802</v>
      </c>
      <c r="W1128">
        <v>2010</v>
      </c>
      <c r="X1128" t="s">
        <v>636</v>
      </c>
      <c r="Y1128" t="s">
        <v>3803</v>
      </c>
      <c r="Z1128" t="s">
        <v>2407</v>
      </c>
      <c r="AA1128">
        <v>2</v>
      </c>
      <c r="AB1128" t="s">
        <v>41</v>
      </c>
      <c r="AC1128" t="str">
        <f t="shared" si="176"/>
        <v>12Z</v>
      </c>
      <c r="AD1128" s="3">
        <f t="shared" si="173"/>
        <v>3300</v>
      </c>
      <c r="AE1128" s="3" t="str">
        <f t="shared" si="172"/>
        <v>3.30 K</v>
      </c>
      <c r="AF1128" t="str">
        <f>SUBSTITUTE(SUBSTITUTE(P1128,"±",""),"%"," %")</f>
        <v>5 %</v>
      </c>
      <c r="AG1128" t="str">
        <f t="shared" si="190"/>
        <v>49.7 V</v>
      </c>
      <c r="AI1128" t="str">
        <f>SUBSTITUTE(LEFT(Q1128,FIND("W,",Q1128)),"W"," W @ 70 C")</f>
        <v>0.75 W @ 70 C</v>
      </c>
      <c r="AJ1128" t="str">
        <f>SUBSTITUTE((SUBSTITUTE(T1128,"ppm/°C","")),"/ "," to ")</f>
        <v>±200</v>
      </c>
      <c r="AK1128" t="str">
        <f>LEFT(V1128,FIND(" ",V1128)-1)</f>
        <v>2010</v>
      </c>
      <c r="AL1128" t="str">
        <f>SUBSTITUTE(SUBSTITUTE(U1128,"°C ~ "," to +"),"°C"," C")</f>
        <v>-55 to +155 C</v>
      </c>
      <c r="AM1128" s="2" t="str">
        <f t="shared" si="174"/>
        <v>332</v>
      </c>
      <c r="AN1128" t="str">
        <f>IF(AC1128="1GN","Grade 1","Grade 0")</f>
        <v>Grade 0</v>
      </c>
      <c r="AO1128" s="2" t="str">
        <f t="shared" si="175"/>
        <v>3301</v>
      </c>
      <c r="AQ1128" t="s">
        <v>5289</v>
      </c>
      <c r="AR1128" t="str">
        <f t="shared" si="191"/>
        <v>ERJ12ZYJ332U</v>
      </c>
      <c r="AT1128" t="str">
        <f t="shared" si="177"/>
        <v>technology 3.30K;</v>
      </c>
      <c r="AU1128" t="str">
        <f t="shared" si="178"/>
        <v>attribute value '3.30 K';</v>
      </c>
      <c r="AV1128" t="str">
        <f t="shared" si="179"/>
        <v>attribute tolerance '5 %';</v>
      </c>
      <c r="AW1128" t="str">
        <f t="shared" si="180"/>
        <v>attribute rcwv '49.7 V';</v>
      </c>
      <c r="AX1128" t="str">
        <f t="shared" si="181"/>
        <v>attribute max_v '';</v>
      </c>
      <c r="AY1128" t="str">
        <f t="shared" si="182"/>
        <v>attribute power_v '0.75 W @ 70 C';</v>
      </c>
      <c r="AZ1128" t="str">
        <f t="shared" si="183"/>
        <v>attribute tcr '±200';</v>
      </c>
      <c r="BA1128" t="str">
        <f t="shared" si="184"/>
        <v>attribute size '2010';</v>
      </c>
      <c r="BB1128" t="str">
        <f t="shared" si="185"/>
        <v>attribute operating_temp '-55 to +155 C';</v>
      </c>
      <c r="BC1128" t="str">
        <f t="shared" si="186"/>
        <v>attribute pkg_code '332';</v>
      </c>
      <c r="BD1128" t="str">
        <f t="shared" si="187"/>
        <v>attribute aec-q200 'Grade 0';</v>
      </c>
      <c r="BF1128" t="str">
        <f t="shared" si="188"/>
        <v>attribute mfg 'Panasonic';</v>
      </c>
      <c r="BG1128" t="str">
        <f t="shared" si="189"/>
        <v>attribute mpn 'ERJ12ZYJ332U';</v>
      </c>
    </row>
    <row r="1129" spans="1:59" x14ac:dyDescent="0.3">
      <c r="A1129" t="s">
        <v>28</v>
      </c>
      <c r="B1129" t="s">
        <v>3797</v>
      </c>
      <c r="C1129" t="s">
        <v>4056</v>
      </c>
      <c r="D1129" t="s">
        <v>4057</v>
      </c>
      <c r="E1129" t="s">
        <v>32</v>
      </c>
      <c r="F1129" t="s">
        <v>32</v>
      </c>
      <c r="G1129" t="s">
        <v>4058</v>
      </c>
      <c r="H1129" s="1">
        <v>6670</v>
      </c>
      <c r="I1129">
        <v>0.55000000000000004</v>
      </c>
      <c r="J1129">
        <v>0</v>
      </c>
      <c r="K1129">
        <v>1</v>
      </c>
      <c r="L1129" t="s">
        <v>34</v>
      </c>
      <c r="M1129" t="s">
        <v>3801</v>
      </c>
      <c r="N1129" t="s">
        <v>36</v>
      </c>
      <c r="O1129" t="s">
        <v>391</v>
      </c>
      <c r="P1129" t="s">
        <v>38</v>
      </c>
      <c r="Q1129" t="s">
        <v>3791</v>
      </c>
      <c r="R1129" t="s">
        <v>40</v>
      </c>
      <c r="S1129" t="s">
        <v>634</v>
      </c>
      <c r="T1129" t="s">
        <v>243</v>
      </c>
      <c r="U1129" t="s">
        <v>1188</v>
      </c>
      <c r="V1129" t="s">
        <v>3802</v>
      </c>
      <c r="W1129">
        <v>2010</v>
      </c>
      <c r="X1129" t="s">
        <v>636</v>
      </c>
      <c r="Y1129" t="s">
        <v>3803</v>
      </c>
      <c r="Z1129" t="s">
        <v>2407</v>
      </c>
      <c r="AA1129">
        <v>2</v>
      </c>
      <c r="AB1129" t="s">
        <v>41</v>
      </c>
      <c r="AC1129" t="str">
        <f t="shared" si="176"/>
        <v>12Z</v>
      </c>
      <c r="AD1129" s="3">
        <f t="shared" si="173"/>
        <v>3600</v>
      </c>
      <c r="AE1129" s="3" t="str">
        <f t="shared" si="172"/>
        <v>3.60 K</v>
      </c>
      <c r="AF1129" t="str">
        <f>SUBSTITUTE(SUBSTITUTE(P1129,"±",""),"%"," %")</f>
        <v>5 %</v>
      </c>
      <c r="AG1129" t="str">
        <f t="shared" si="190"/>
        <v>52 V</v>
      </c>
      <c r="AI1129" t="str">
        <f>SUBSTITUTE(LEFT(Q1129,FIND("W,",Q1129)),"W"," W @ 70 C")</f>
        <v>0.75 W @ 70 C</v>
      </c>
      <c r="AJ1129" t="str">
        <f>SUBSTITUTE((SUBSTITUTE(T1129,"ppm/°C","")),"/ "," to ")</f>
        <v>±200</v>
      </c>
      <c r="AK1129" t="str">
        <f>LEFT(V1129,FIND(" ",V1129)-1)</f>
        <v>2010</v>
      </c>
      <c r="AL1129" t="str">
        <f>SUBSTITUTE(SUBSTITUTE(U1129,"°C ~ "," to +"),"°C"," C")</f>
        <v>-55 to +155 C</v>
      </c>
      <c r="AM1129" s="2" t="str">
        <f t="shared" si="174"/>
        <v>362</v>
      </c>
      <c r="AN1129" t="str">
        <f>IF(AC1129="1GN","Grade 1","Grade 0")</f>
        <v>Grade 0</v>
      </c>
      <c r="AO1129" s="2" t="str">
        <f t="shared" si="175"/>
        <v>3601</v>
      </c>
      <c r="AQ1129" t="s">
        <v>5289</v>
      </c>
      <c r="AR1129" t="str">
        <f t="shared" si="191"/>
        <v>ERJ12ZYJ362U</v>
      </c>
      <c r="AT1129" t="str">
        <f t="shared" si="177"/>
        <v>technology 3.60K;</v>
      </c>
      <c r="AU1129" t="str">
        <f t="shared" si="178"/>
        <v>attribute value '3.60 K';</v>
      </c>
      <c r="AV1129" t="str">
        <f t="shared" si="179"/>
        <v>attribute tolerance '5 %';</v>
      </c>
      <c r="AW1129" t="str">
        <f t="shared" si="180"/>
        <v>attribute rcwv '52 V';</v>
      </c>
      <c r="AX1129" t="str">
        <f t="shared" si="181"/>
        <v>attribute max_v '';</v>
      </c>
      <c r="AY1129" t="str">
        <f t="shared" si="182"/>
        <v>attribute power_v '0.75 W @ 70 C';</v>
      </c>
      <c r="AZ1129" t="str">
        <f t="shared" si="183"/>
        <v>attribute tcr '±200';</v>
      </c>
      <c r="BA1129" t="str">
        <f t="shared" si="184"/>
        <v>attribute size '2010';</v>
      </c>
      <c r="BB1129" t="str">
        <f t="shared" si="185"/>
        <v>attribute operating_temp '-55 to +155 C';</v>
      </c>
      <c r="BC1129" t="str">
        <f t="shared" si="186"/>
        <v>attribute pkg_code '362';</v>
      </c>
      <c r="BD1129" t="str">
        <f t="shared" si="187"/>
        <v>attribute aec-q200 'Grade 0';</v>
      </c>
      <c r="BF1129" t="str">
        <f t="shared" si="188"/>
        <v>attribute mfg 'Panasonic';</v>
      </c>
      <c r="BG1129" t="str">
        <f t="shared" si="189"/>
        <v>attribute mpn 'ERJ12ZYJ362U';</v>
      </c>
    </row>
    <row r="1130" spans="1:59" x14ac:dyDescent="0.3">
      <c r="A1130" t="s">
        <v>28</v>
      </c>
      <c r="B1130" t="s">
        <v>3797</v>
      </c>
      <c r="C1130" t="s">
        <v>4059</v>
      </c>
      <c r="D1130" t="s">
        <v>4060</v>
      </c>
      <c r="E1130" t="s">
        <v>32</v>
      </c>
      <c r="F1130" t="s">
        <v>32</v>
      </c>
      <c r="G1130" t="s">
        <v>4061</v>
      </c>
      <c r="H1130">
        <v>0</v>
      </c>
      <c r="I1130">
        <v>0.55000000000000004</v>
      </c>
      <c r="J1130">
        <v>0</v>
      </c>
      <c r="K1130">
        <v>1</v>
      </c>
      <c r="L1130" t="s">
        <v>34</v>
      </c>
      <c r="M1130" t="s">
        <v>3801</v>
      </c>
      <c r="N1130" t="s">
        <v>36</v>
      </c>
      <c r="O1130" t="s">
        <v>395</v>
      </c>
      <c r="P1130" t="s">
        <v>38</v>
      </c>
      <c r="Q1130" t="s">
        <v>3791</v>
      </c>
      <c r="R1130" t="s">
        <v>40</v>
      </c>
      <c r="S1130" t="s">
        <v>634</v>
      </c>
      <c r="T1130" t="s">
        <v>243</v>
      </c>
      <c r="U1130" t="s">
        <v>1188</v>
      </c>
      <c r="V1130" t="s">
        <v>3802</v>
      </c>
      <c r="W1130">
        <v>2010</v>
      </c>
      <c r="X1130" t="s">
        <v>636</v>
      </c>
      <c r="Y1130" t="s">
        <v>3803</v>
      </c>
      <c r="Z1130" t="s">
        <v>2407</v>
      </c>
      <c r="AA1130">
        <v>2</v>
      </c>
      <c r="AB1130" t="s">
        <v>41</v>
      </c>
      <c r="AC1130" t="str">
        <f t="shared" si="176"/>
        <v>12Z</v>
      </c>
      <c r="AD1130" s="3">
        <f t="shared" si="173"/>
        <v>3900</v>
      </c>
      <c r="AE1130" s="3" t="str">
        <f t="shared" si="172"/>
        <v>3.90 K</v>
      </c>
      <c r="AF1130" t="str">
        <f>SUBSTITUTE(SUBSTITUTE(P1130,"±",""),"%"," %")</f>
        <v>5 %</v>
      </c>
      <c r="AG1130" t="str">
        <f t="shared" si="190"/>
        <v>54.1 V</v>
      </c>
      <c r="AI1130" t="str">
        <f>SUBSTITUTE(LEFT(Q1130,FIND("W,",Q1130)),"W"," W @ 70 C")</f>
        <v>0.75 W @ 70 C</v>
      </c>
      <c r="AJ1130" t="str">
        <f>SUBSTITUTE((SUBSTITUTE(T1130,"ppm/°C","")),"/ "," to ")</f>
        <v>±200</v>
      </c>
      <c r="AK1130" t="str">
        <f>LEFT(V1130,FIND(" ",V1130)-1)</f>
        <v>2010</v>
      </c>
      <c r="AL1130" t="str">
        <f>SUBSTITUTE(SUBSTITUTE(U1130,"°C ~ "," to +"),"°C"," C")</f>
        <v>-55 to +155 C</v>
      </c>
      <c r="AM1130" s="2" t="str">
        <f t="shared" si="174"/>
        <v>392</v>
      </c>
      <c r="AN1130" t="str">
        <f>IF(AC1130="1GN","Grade 1","Grade 0")</f>
        <v>Grade 0</v>
      </c>
      <c r="AO1130" s="2" t="str">
        <f t="shared" si="175"/>
        <v>3901</v>
      </c>
      <c r="AQ1130" t="s">
        <v>5289</v>
      </c>
      <c r="AR1130" t="str">
        <f t="shared" si="191"/>
        <v>ERJ12ZYJ392U</v>
      </c>
      <c r="AT1130" t="str">
        <f t="shared" si="177"/>
        <v>technology 3.90K;</v>
      </c>
      <c r="AU1130" t="str">
        <f t="shared" si="178"/>
        <v>attribute value '3.90 K';</v>
      </c>
      <c r="AV1130" t="str">
        <f t="shared" si="179"/>
        <v>attribute tolerance '5 %';</v>
      </c>
      <c r="AW1130" t="str">
        <f t="shared" si="180"/>
        <v>attribute rcwv '54.1 V';</v>
      </c>
      <c r="AX1130" t="str">
        <f t="shared" si="181"/>
        <v>attribute max_v '';</v>
      </c>
      <c r="AY1130" t="str">
        <f t="shared" si="182"/>
        <v>attribute power_v '0.75 W @ 70 C';</v>
      </c>
      <c r="AZ1130" t="str">
        <f t="shared" si="183"/>
        <v>attribute tcr '±200';</v>
      </c>
      <c r="BA1130" t="str">
        <f t="shared" si="184"/>
        <v>attribute size '2010';</v>
      </c>
      <c r="BB1130" t="str">
        <f t="shared" si="185"/>
        <v>attribute operating_temp '-55 to +155 C';</v>
      </c>
      <c r="BC1130" t="str">
        <f t="shared" si="186"/>
        <v>attribute pkg_code '392';</v>
      </c>
      <c r="BD1130" t="str">
        <f t="shared" si="187"/>
        <v>attribute aec-q200 'Grade 0';</v>
      </c>
      <c r="BF1130" t="str">
        <f t="shared" si="188"/>
        <v>attribute mfg 'Panasonic';</v>
      </c>
      <c r="BG1130" t="str">
        <f t="shared" si="189"/>
        <v>attribute mpn 'ERJ12ZYJ392U';</v>
      </c>
    </row>
    <row r="1131" spans="1:59" x14ac:dyDescent="0.3">
      <c r="A1131" t="s">
        <v>28</v>
      </c>
      <c r="B1131" t="s">
        <v>3797</v>
      </c>
      <c r="C1131" t="s">
        <v>4062</v>
      </c>
      <c r="D1131" t="s">
        <v>4063</v>
      </c>
      <c r="E1131" t="s">
        <v>32</v>
      </c>
      <c r="F1131" t="s">
        <v>32</v>
      </c>
      <c r="G1131" t="s">
        <v>4064</v>
      </c>
      <c r="H1131" s="1">
        <v>15282</v>
      </c>
      <c r="I1131">
        <v>0.55000000000000004</v>
      </c>
      <c r="J1131">
        <v>0</v>
      </c>
      <c r="K1131">
        <v>1</v>
      </c>
      <c r="L1131" t="s">
        <v>34</v>
      </c>
      <c r="M1131" t="s">
        <v>3801</v>
      </c>
      <c r="N1131" t="s">
        <v>36</v>
      </c>
      <c r="O1131" t="s">
        <v>399</v>
      </c>
      <c r="P1131" t="s">
        <v>38</v>
      </c>
      <c r="Q1131" t="s">
        <v>3791</v>
      </c>
      <c r="R1131" t="s">
        <v>40</v>
      </c>
      <c r="S1131" t="s">
        <v>634</v>
      </c>
      <c r="T1131" t="s">
        <v>243</v>
      </c>
      <c r="U1131" t="s">
        <v>1188</v>
      </c>
      <c r="V1131" t="s">
        <v>3802</v>
      </c>
      <c r="W1131">
        <v>2010</v>
      </c>
      <c r="X1131" t="s">
        <v>636</v>
      </c>
      <c r="Y1131" t="s">
        <v>3803</v>
      </c>
      <c r="Z1131" t="s">
        <v>2407</v>
      </c>
      <c r="AA1131">
        <v>2</v>
      </c>
      <c r="AB1131" t="s">
        <v>41</v>
      </c>
      <c r="AC1131" t="str">
        <f t="shared" si="176"/>
        <v>12Z</v>
      </c>
      <c r="AD1131" s="3">
        <f t="shared" si="173"/>
        <v>4300</v>
      </c>
      <c r="AE1131" s="3" t="str">
        <f t="shared" si="172"/>
        <v>4.30 K</v>
      </c>
      <c r="AF1131" t="str">
        <f>SUBSTITUTE(SUBSTITUTE(P1131,"±",""),"%"," %")</f>
        <v>5 %</v>
      </c>
      <c r="AG1131" t="str">
        <f t="shared" si="190"/>
        <v>56.8 V</v>
      </c>
      <c r="AI1131" t="str">
        <f>SUBSTITUTE(LEFT(Q1131,FIND("W,",Q1131)),"W"," W @ 70 C")</f>
        <v>0.75 W @ 70 C</v>
      </c>
      <c r="AJ1131" t="str">
        <f>SUBSTITUTE((SUBSTITUTE(T1131,"ppm/°C","")),"/ "," to ")</f>
        <v>±200</v>
      </c>
      <c r="AK1131" t="str">
        <f>LEFT(V1131,FIND(" ",V1131)-1)</f>
        <v>2010</v>
      </c>
      <c r="AL1131" t="str">
        <f>SUBSTITUTE(SUBSTITUTE(U1131,"°C ~ "," to +"),"°C"," C")</f>
        <v>-55 to +155 C</v>
      </c>
      <c r="AM1131" s="2" t="str">
        <f t="shared" si="174"/>
        <v>432</v>
      </c>
      <c r="AN1131" t="str">
        <f>IF(AC1131="1GN","Grade 1","Grade 0")</f>
        <v>Grade 0</v>
      </c>
      <c r="AO1131" s="2" t="str">
        <f t="shared" si="175"/>
        <v>4301</v>
      </c>
      <c r="AQ1131" t="s">
        <v>5289</v>
      </c>
      <c r="AR1131" t="str">
        <f t="shared" si="191"/>
        <v>ERJ12ZYJ432U</v>
      </c>
      <c r="AT1131" t="str">
        <f t="shared" si="177"/>
        <v>technology 4.30K;</v>
      </c>
      <c r="AU1131" t="str">
        <f t="shared" si="178"/>
        <v>attribute value '4.30 K';</v>
      </c>
      <c r="AV1131" t="str">
        <f t="shared" si="179"/>
        <v>attribute tolerance '5 %';</v>
      </c>
      <c r="AW1131" t="str">
        <f t="shared" si="180"/>
        <v>attribute rcwv '56.8 V';</v>
      </c>
      <c r="AX1131" t="str">
        <f t="shared" si="181"/>
        <v>attribute max_v '';</v>
      </c>
      <c r="AY1131" t="str">
        <f t="shared" si="182"/>
        <v>attribute power_v '0.75 W @ 70 C';</v>
      </c>
      <c r="AZ1131" t="str">
        <f t="shared" si="183"/>
        <v>attribute tcr '±200';</v>
      </c>
      <c r="BA1131" t="str">
        <f t="shared" si="184"/>
        <v>attribute size '2010';</v>
      </c>
      <c r="BB1131" t="str">
        <f t="shared" si="185"/>
        <v>attribute operating_temp '-55 to +155 C';</v>
      </c>
      <c r="BC1131" t="str">
        <f t="shared" si="186"/>
        <v>attribute pkg_code '432';</v>
      </c>
      <c r="BD1131" t="str">
        <f t="shared" si="187"/>
        <v>attribute aec-q200 'Grade 0';</v>
      </c>
      <c r="BF1131" t="str">
        <f t="shared" si="188"/>
        <v>attribute mfg 'Panasonic';</v>
      </c>
      <c r="BG1131" t="str">
        <f t="shared" si="189"/>
        <v>attribute mpn 'ERJ12ZYJ432U';</v>
      </c>
    </row>
    <row r="1132" spans="1:59" x14ac:dyDescent="0.3">
      <c r="A1132" t="s">
        <v>28</v>
      </c>
      <c r="B1132" t="s">
        <v>3797</v>
      </c>
      <c r="C1132" t="s">
        <v>4065</v>
      </c>
      <c r="D1132" t="s">
        <v>4066</v>
      </c>
      <c r="E1132" t="s">
        <v>32</v>
      </c>
      <c r="F1132" t="s">
        <v>32</v>
      </c>
      <c r="G1132" t="s">
        <v>4067</v>
      </c>
      <c r="H1132" s="1">
        <v>1475</v>
      </c>
      <c r="I1132">
        <v>0.55000000000000004</v>
      </c>
      <c r="J1132">
        <v>0</v>
      </c>
      <c r="K1132">
        <v>1</v>
      </c>
      <c r="L1132" t="s">
        <v>34</v>
      </c>
      <c r="M1132" t="s">
        <v>3801</v>
      </c>
      <c r="N1132" t="s">
        <v>36</v>
      </c>
      <c r="O1132" t="s">
        <v>403</v>
      </c>
      <c r="P1132" t="s">
        <v>38</v>
      </c>
      <c r="Q1132" t="s">
        <v>3791</v>
      </c>
      <c r="R1132" t="s">
        <v>40</v>
      </c>
      <c r="S1132" t="s">
        <v>634</v>
      </c>
      <c r="T1132" t="s">
        <v>243</v>
      </c>
      <c r="U1132" t="s">
        <v>1188</v>
      </c>
      <c r="V1132" t="s">
        <v>3802</v>
      </c>
      <c r="W1132">
        <v>2010</v>
      </c>
      <c r="X1132" t="s">
        <v>636</v>
      </c>
      <c r="Y1132" t="s">
        <v>3803</v>
      </c>
      <c r="Z1132" t="s">
        <v>2407</v>
      </c>
      <c r="AA1132">
        <v>2</v>
      </c>
      <c r="AB1132" t="s">
        <v>41</v>
      </c>
      <c r="AC1132" t="str">
        <f t="shared" si="176"/>
        <v>12Z</v>
      </c>
      <c r="AD1132" s="3">
        <f t="shared" si="173"/>
        <v>4700</v>
      </c>
      <c r="AE1132" s="3" t="str">
        <f t="shared" si="172"/>
        <v>4.70 K</v>
      </c>
      <c r="AF1132" t="str">
        <f>SUBSTITUTE(SUBSTITUTE(P1132,"±",""),"%"," %")</f>
        <v>5 %</v>
      </c>
      <c r="AG1132" t="str">
        <f t="shared" si="190"/>
        <v>59.4 V</v>
      </c>
      <c r="AI1132" t="str">
        <f>SUBSTITUTE(LEFT(Q1132,FIND("W,",Q1132)),"W"," W @ 70 C")</f>
        <v>0.75 W @ 70 C</v>
      </c>
      <c r="AJ1132" t="str">
        <f>SUBSTITUTE((SUBSTITUTE(T1132,"ppm/°C","")),"/ "," to ")</f>
        <v>±200</v>
      </c>
      <c r="AK1132" t="str">
        <f>LEFT(V1132,FIND(" ",V1132)-1)</f>
        <v>2010</v>
      </c>
      <c r="AL1132" t="str">
        <f>SUBSTITUTE(SUBSTITUTE(U1132,"°C ~ "," to +"),"°C"," C")</f>
        <v>-55 to +155 C</v>
      </c>
      <c r="AM1132" s="2" t="str">
        <f t="shared" si="174"/>
        <v>472</v>
      </c>
      <c r="AN1132" t="str">
        <f>IF(AC1132="1GN","Grade 1","Grade 0")</f>
        <v>Grade 0</v>
      </c>
      <c r="AO1132" s="2" t="str">
        <f t="shared" si="175"/>
        <v>4701</v>
      </c>
      <c r="AQ1132" t="s">
        <v>5289</v>
      </c>
      <c r="AR1132" t="str">
        <f t="shared" si="191"/>
        <v>ERJ12ZYJ472U</v>
      </c>
      <c r="AT1132" t="str">
        <f t="shared" si="177"/>
        <v>technology 4.70K;</v>
      </c>
      <c r="AU1132" t="str">
        <f t="shared" si="178"/>
        <v>attribute value '4.70 K';</v>
      </c>
      <c r="AV1132" t="str">
        <f t="shared" si="179"/>
        <v>attribute tolerance '5 %';</v>
      </c>
      <c r="AW1132" t="str">
        <f t="shared" si="180"/>
        <v>attribute rcwv '59.4 V';</v>
      </c>
      <c r="AX1132" t="str">
        <f t="shared" si="181"/>
        <v>attribute max_v '';</v>
      </c>
      <c r="AY1132" t="str">
        <f t="shared" si="182"/>
        <v>attribute power_v '0.75 W @ 70 C';</v>
      </c>
      <c r="AZ1132" t="str">
        <f t="shared" si="183"/>
        <v>attribute tcr '±200';</v>
      </c>
      <c r="BA1132" t="str">
        <f t="shared" si="184"/>
        <v>attribute size '2010';</v>
      </c>
      <c r="BB1132" t="str">
        <f t="shared" si="185"/>
        <v>attribute operating_temp '-55 to +155 C';</v>
      </c>
      <c r="BC1132" t="str">
        <f t="shared" si="186"/>
        <v>attribute pkg_code '472';</v>
      </c>
      <c r="BD1132" t="str">
        <f t="shared" si="187"/>
        <v>attribute aec-q200 'Grade 0';</v>
      </c>
      <c r="BF1132" t="str">
        <f t="shared" si="188"/>
        <v>attribute mfg 'Panasonic';</v>
      </c>
      <c r="BG1132" t="str">
        <f t="shared" si="189"/>
        <v>attribute mpn 'ERJ12ZYJ472U';</v>
      </c>
    </row>
    <row r="1133" spans="1:59" x14ac:dyDescent="0.3">
      <c r="A1133" t="s">
        <v>28</v>
      </c>
      <c r="B1133" t="s">
        <v>3797</v>
      </c>
      <c r="C1133" t="s">
        <v>4068</v>
      </c>
      <c r="D1133" t="s">
        <v>4069</v>
      </c>
      <c r="E1133" t="s">
        <v>32</v>
      </c>
      <c r="F1133" t="s">
        <v>32</v>
      </c>
      <c r="G1133" t="s">
        <v>4070</v>
      </c>
      <c r="H1133" s="1">
        <v>2539</v>
      </c>
      <c r="I1133">
        <v>0.55000000000000004</v>
      </c>
      <c r="J1133">
        <v>0</v>
      </c>
      <c r="K1133">
        <v>1</v>
      </c>
      <c r="L1133" t="s">
        <v>34</v>
      </c>
      <c r="M1133" t="s">
        <v>3801</v>
      </c>
      <c r="N1133" t="s">
        <v>36</v>
      </c>
      <c r="O1133" t="s">
        <v>407</v>
      </c>
      <c r="P1133" t="s">
        <v>38</v>
      </c>
      <c r="Q1133" t="s">
        <v>3791</v>
      </c>
      <c r="R1133" t="s">
        <v>40</v>
      </c>
      <c r="S1133" t="s">
        <v>634</v>
      </c>
      <c r="T1133" t="s">
        <v>243</v>
      </c>
      <c r="U1133" t="s">
        <v>1188</v>
      </c>
      <c r="V1133" t="s">
        <v>3802</v>
      </c>
      <c r="W1133">
        <v>2010</v>
      </c>
      <c r="X1133" t="s">
        <v>636</v>
      </c>
      <c r="Y1133" t="s">
        <v>3803</v>
      </c>
      <c r="Z1133" t="s">
        <v>2407</v>
      </c>
      <c r="AA1133">
        <v>2</v>
      </c>
      <c r="AB1133" t="s">
        <v>41</v>
      </c>
      <c r="AC1133" t="str">
        <f t="shared" si="176"/>
        <v>12Z</v>
      </c>
      <c r="AD1133" s="3">
        <f t="shared" si="173"/>
        <v>5100</v>
      </c>
      <c r="AE1133" s="3" t="str">
        <f t="shared" si="172"/>
        <v>5.10 K</v>
      </c>
      <c r="AF1133" t="str">
        <f>SUBSTITUTE(SUBSTITUTE(P1133,"±",""),"%"," %")</f>
        <v>5 %</v>
      </c>
      <c r="AG1133" t="str">
        <f t="shared" si="190"/>
        <v>61.8 V</v>
      </c>
      <c r="AI1133" t="str">
        <f>SUBSTITUTE(LEFT(Q1133,FIND("W,",Q1133)),"W"," W @ 70 C")</f>
        <v>0.75 W @ 70 C</v>
      </c>
      <c r="AJ1133" t="str">
        <f>SUBSTITUTE((SUBSTITUTE(T1133,"ppm/°C","")),"/ "," to ")</f>
        <v>±200</v>
      </c>
      <c r="AK1133" t="str">
        <f>LEFT(V1133,FIND(" ",V1133)-1)</f>
        <v>2010</v>
      </c>
      <c r="AL1133" t="str">
        <f>SUBSTITUTE(SUBSTITUTE(U1133,"°C ~ "," to +"),"°C"," C")</f>
        <v>-55 to +155 C</v>
      </c>
      <c r="AM1133" s="2" t="str">
        <f t="shared" si="174"/>
        <v>512</v>
      </c>
      <c r="AN1133" t="str">
        <f>IF(AC1133="1GN","Grade 1","Grade 0")</f>
        <v>Grade 0</v>
      </c>
      <c r="AO1133" s="2" t="str">
        <f t="shared" si="175"/>
        <v>5101</v>
      </c>
      <c r="AQ1133" t="s">
        <v>5289</v>
      </c>
      <c r="AR1133" t="str">
        <f t="shared" si="191"/>
        <v>ERJ12ZYJ512U</v>
      </c>
      <c r="AT1133" t="str">
        <f t="shared" si="177"/>
        <v>technology 5.10K;</v>
      </c>
      <c r="AU1133" t="str">
        <f t="shared" si="178"/>
        <v>attribute value '5.10 K';</v>
      </c>
      <c r="AV1133" t="str">
        <f t="shared" si="179"/>
        <v>attribute tolerance '5 %';</v>
      </c>
      <c r="AW1133" t="str">
        <f t="shared" si="180"/>
        <v>attribute rcwv '61.8 V';</v>
      </c>
      <c r="AX1133" t="str">
        <f t="shared" si="181"/>
        <v>attribute max_v '';</v>
      </c>
      <c r="AY1133" t="str">
        <f t="shared" si="182"/>
        <v>attribute power_v '0.75 W @ 70 C';</v>
      </c>
      <c r="AZ1133" t="str">
        <f t="shared" si="183"/>
        <v>attribute tcr '±200';</v>
      </c>
      <c r="BA1133" t="str">
        <f t="shared" si="184"/>
        <v>attribute size '2010';</v>
      </c>
      <c r="BB1133" t="str">
        <f t="shared" si="185"/>
        <v>attribute operating_temp '-55 to +155 C';</v>
      </c>
      <c r="BC1133" t="str">
        <f t="shared" si="186"/>
        <v>attribute pkg_code '512';</v>
      </c>
      <c r="BD1133" t="str">
        <f t="shared" si="187"/>
        <v>attribute aec-q200 'Grade 0';</v>
      </c>
      <c r="BF1133" t="str">
        <f t="shared" si="188"/>
        <v>attribute mfg 'Panasonic';</v>
      </c>
      <c r="BG1133" t="str">
        <f t="shared" si="189"/>
        <v>attribute mpn 'ERJ12ZYJ512U';</v>
      </c>
    </row>
    <row r="1134" spans="1:59" x14ac:dyDescent="0.3">
      <c r="A1134" t="s">
        <v>28</v>
      </c>
      <c r="B1134" t="s">
        <v>3797</v>
      </c>
      <c r="C1134" t="s">
        <v>4071</v>
      </c>
      <c r="D1134" t="s">
        <v>4072</v>
      </c>
      <c r="E1134" t="s">
        <v>32</v>
      </c>
      <c r="F1134" t="s">
        <v>32</v>
      </c>
      <c r="G1134" t="s">
        <v>4073</v>
      </c>
      <c r="H1134">
        <v>79</v>
      </c>
      <c r="I1134">
        <v>0.55000000000000004</v>
      </c>
      <c r="J1134">
        <v>0</v>
      </c>
      <c r="K1134">
        <v>1</v>
      </c>
      <c r="L1134" t="s">
        <v>34</v>
      </c>
      <c r="M1134" t="s">
        <v>3801</v>
      </c>
      <c r="N1134" t="s">
        <v>36</v>
      </c>
      <c r="O1134" t="s">
        <v>411</v>
      </c>
      <c r="P1134" t="s">
        <v>38</v>
      </c>
      <c r="Q1134" t="s">
        <v>3791</v>
      </c>
      <c r="R1134" t="s">
        <v>40</v>
      </c>
      <c r="S1134" t="s">
        <v>634</v>
      </c>
      <c r="T1134" t="s">
        <v>243</v>
      </c>
      <c r="U1134" t="s">
        <v>1188</v>
      </c>
      <c r="V1134" t="s">
        <v>3802</v>
      </c>
      <c r="W1134">
        <v>2010</v>
      </c>
      <c r="X1134" t="s">
        <v>636</v>
      </c>
      <c r="Y1134" t="s">
        <v>3803</v>
      </c>
      <c r="Z1134" t="s">
        <v>2407</v>
      </c>
      <c r="AA1134">
        <v>2</v>
      </c>
      <c r="AB1134" t="s">
        <v>41</v>
      </c>
      <c r="AC1134" t="str">
        <f t="shared" si="176"/>
        <v>12Z</v>
      </c>
      <c r="AD1134" s="3">
        <f t="shared" si="173"/>
        <v>5600</v>
      </c>
      <c r="AE1134" s="3" t="str">
        <f t="shared" si="172"/>
        <v>5.60 K</v>
      </c>
      <c r="AF1134" t="str">
        <f>SUBSTITUTE(SUBSTITUTE(P1134,"±",""),"%"," %")</f>
        <v>5 %</v>
      </c>
      <c r="AG1134" t="str">
        <f t="shared" si="190"/>
        <v>64.8 V</v>
      </c>
      <c r="AI1134" t="str">
        <f>SUBSTITUTE(LEFT(Q1134,FIND("W,",Q1134)),"W"," W @ 70 C")</f>
        <v>0.75 W @ 70 C</v>
      </c>
      <c r="AJ1134" t="str">
        <f>SUBSTITUTE((SUBSTITUTE(T1134,"ppm/°C","")),"/ "," to ")</f>
        <v>±200</v>
      </c>
      <c r="AK1134" t="str">
        <f>LEFT(V1134,FIND(" ",V1134)-1)</f>
        <v>2010</v>
      </c>
      <c r="AL1134" t="str">
        <f>SUBSTITUTE(SUBSTITUTE(U1134,"°C ~ "," to +"),"°C"," C")</f>
        <v>-55 to +155 C</v>
      </c>
      <c r="AM1134" s="2" t="str">
        <f t="shared" si="174"/>
        <v>562</v>
      </c>
      <c r="AN1134" t="str">
        <f>IF(AC1134="1GN","Grade 1","Grade 0")</f>
        <v>Grade 0</v>
      </c>
      <c r="AO1134" s="2" t="str">
        <f t="shared" si="175"/>
        <v>5601</v>
      </c>
      <c r="AQ1134" t="s">
        <v>5289</v>
      </c>
      <c r="AR1134" t="str">
        <f t="shared" si="191"/>
        <v>ERJ12ZYJ562U</v>
      </c>
      <c r="AT1134" t="str">
        <f t="shared" si="177"/>
        <v>technology 5.60K;</v>
      </c>
      <c r="AU1134" t="str">
        <f t="shared" si="178"/>
        <v>attribute value '5.60 K';</v>
      </c>
      <c r="AV1134" t="str">
        <f t="shared" si="179"/>
        <v>attribute tolerance '5 %';</v>
      </c>
      <c r="AW1134" t="str">
        <f t="shared" si="180"/>
        <v>attribute rcwv '64.8 V';</v>
      </c>
      <c r="AX1134" t="str">
        <f t="shared" si="181"/>
        <v>attribute max_v '';</v>
      </c>
      <c r="AY1134" t="str">
        <f t="shared" si="182"/>
        <v>attribute power_v '0.75 W @ 70 C';</v>
      </c>
      <c r="AZ1134" t="str">
        <f t="shared" si="183"/>
        <v>attribute tcr '±200';</v>
      </c>
      <c r="BA1134" t="str">
        <f t="shared" si="184"/>
        <v>attribute size '2010';</v>
      </c>
      <c r="BB1134" t="str">
        <f t="shared" si="185"/>
        <v>attribute operating_temp '-55 to +155 C';</v>
      </c>
      <c r="BC1134" t="str">
        <f t="shared" si="186"/>
        <v>attribute pkg_code '562';</v>
      </c>
      <c r="BD1134" t="str">
        <f t="shared" si="187"/>
        <v>attribute aec-q200 'Grade 0';</v>
      </c>
      <c r="BF1134" t="str">
        <f t="shared" si="188"/>
        <v>attribute mfg 'Panasonic';</v>
      </c>
      <c r="BG1134" t="str">
        <f t="shared" si="189"/>
        <v>attribute mpn 'ERJ12ZYJ562U';</v>
      </c>
    </row>
    <row r="1135" spans="1:59" x14ac:dyDescent="0.3">
      <c r="A1135" t="s">
        <v>28</v>
      </c>
      <c r="B1135" t="s">
        <v>3797</v>
      </c>
      <c r="C1135" t="s">
        <v>4074</v>
      </c>
      <c r="D1135" t="s">
        <v>4075</v>
      </c>
      <c r="E1135" t="s">
        <v>32</v>
      </c>
      <c r="F1135" t="s">
        <v>32</v>
      </c>
      <c r="G1135" t="s">
        <v>4076</v>
      </c>
      <c r="H1135" s="1">
        <v>1197</v>
      </c>
      <c r="I1135">
        <v>0.55000000000000004</v>
      </c>
      <c r="J1135">
        <v>0</v>
      </c>
      <c r="K1135">
        <v>1</v>
      </c>
      <c r="L1135" t="s">
        <v>34</v>
      </c>
      <c r="M1135" t="s">
        <v>3801</v>
      </c>
      <c r="N1135" t="s">
        <v>36</v>
      </c>
      <c r="O1135" t="s">
        <v>415</v>
      </c>
      <c r="P1135" t="s">
        <v>38</v>
      </c>
      <c r="Q1135" t="s">
        <v>3791</v>
      </c>
      <c r="R1135" t="s">
        <v>40</v>
      </c>
      <c r="S1135" t="s">
        <v>634</v>
      </c>
      <c r="T1135" t="s">
        <v>243</v>
      </c>
      <c r="U1135" t="s">
        <v>1188</v>
      </c>
      <c r="V1135" t="s">
        <v>3802</v>
      </c>
      <c r="W1135">
        <v>2010</v>
      </c>
      <c r="X1135" t="s">
        <v>636</v>
      </c>
      <c r="Y1135" t="s">
        <v>3803</v>
      </c>
      <c r="Z1135" t="s">
        <v>2407</v>
      </c>
      <c r="AA1135">
        <v>2</v>
      </c>
      <c r="AB1135" t="s">
        <v>41</v>
      </c>
      <c r="AC1135" t="str">
        <f t="shared" si="176"/>
        <v>12Z</v>
      </c>
      <c r="AD1135" s="3">
        <f t="shared" si="173"/>
        <v>6200</v>
      </c>
      <c r="AE1135" s="3" t="str">
        <f t="shared" si="172"/>
        <v>6.20 K</v>
      </c>
      <c r="AF1135" t="str">
        <f>SUBSTITUTE(SUBSTITUTE(P1135,"±",""),"%"," %")</f>
        <v>5 %</v>
      </c>
      <c r="AG1135" t="str">
        <f t="shared" si="190"/>
        <v>68.2 V</v>
      </c>
      <c r="AI1135" t="str">
        <f>SUBSTITUTE(LEFT(Q1135,FIND("W,",Q1135)),"W"," W @ 70 C")</f>
        <v>0.75 W @ 70 C</v>
      </c>
      <c r="AJ1135" t="str">
        <f>SUBSTITUTE((SUBSTITUTE(T1135,"ppm/°C","")),"/ "," to ")</f>
        <v>±200</v>
      </c>
      <c r="AK1135" t="str">
        <f>LEFT(V1135,FIND(" ",V1135)-1)</f>
        <v>2010</v>
      </c>
      <c r="AL1135" t="str">
        <f>SUBSTITUTE(SUBSTITUTE(U1135,"°C ~ "," to +"),"°C"," C")</f>
        <v>-55 to +155 C</v>
      </c>
      <c r="AM1135" s="2" t="str">
        <f t="shared" si="174"/>
        <v>622</v>
      </c>
      <c r="AN1135" t="str">
        <f>IF(AC1135="1GN","Grade 1","Grade 0")</f>
        <v>Grade 0</v>
      </c>
      <c r="AO1135" s="2" t="str">
        <f t="shared" si="175"/>
        <v>6201</v>
      </c>
      <c r="AQ1135" t="s">
        <v>5289</v>
      </c>
      <c r="AR1135" t="str">
        <f t="shared" si="191"/>
        <v>ERJ12ZYJ622U</v>
      </c>
      <c r="AT1135" t="str">
        <f t="shared" si="177"/>
        <v>technology 6.20K;</v>
      </c>
      <c r="AU1135" t="str">
        <f t="shared" si="178"/>
        <v>attribute value '6.20 K';</v>
      </c>
      <c r="AV1135" t="str">
        <f t="shared" si="179"/>
        <v>attribute tolerance '5 %';</v>
      </c>
      <c r="AW1135" t="str">
        <f t="shared" si="180"/>
        <v>attribute rcwv '68.2 V';</v>
      </c>
      <c r="AX1135" t="str">
        <f t="shared" si="181"/>
        <v>attribute max_v '';</v>
      </c>
      <c r="AY1135" t="str">
        <f t="shared" si="182"/>
        <v>attribute power_v '0.75 W @ 70 C';</v>
      </c>
      <c r="AZ1135" t="str">
        <f t="shared" si="183"/>
        <v>attribute tcr '±200';</v>
      </c>
      <c r="BA1135" t="str">
        <f t="shared" si="184"/>
        <v>attribute size '2010';</v>
      </c>
      <c r="BB1135" t="str">
        <f t="shared" si="185"/>
        <v>attribute operating_temp '-55 to +155 C';</v>
      </c>
      <c r="BC1135" t="str">
        <f t="shared" si="186"/>
        <v>attribute pkg_code '622';</v>
      </c>
      <c r="BD1135" t="str">
        <f t="shared" si="187"/>
        <v>attribute aec-q200 'Grade 0';</v>
      </c>
      <c r="BF1135" t="str">
        <f t="shared" si="188"/>
        <v>attribute mfg 'Panasonic';</v>
      </c>
      <c r="BG1135" t="str">
        <f t="shared" si="189"/>
        <v>attribute mpn 'ERJ12ZYJ622U';</v>
      </c>
    </row>
    <row r="1136" spans="1:59" x14ac:dyDescent="0.3">
      <c r="A1136" t="s">
        <v>28</v>
      </c>
      <c r="B1136" t="s">
        <v>3797</v>
      </c>
      <c r="C1136" t="s">
        <v>4077</v>
      </c>
      <c r="D1136" t="s">
        <v>4078</v>
      </c>
      <c r="E1136" t="s">
        <v>32</v>
      </c>
      <c r="F1136" t="s">
        <v>32</v>
      </c>
      <c r="G1136" t="s">
        <v>4079</v>
      </c>
      <c r="H1136" s="1">
        <v>8940</v>
      </c>
      <c r="I1136">
        <v>0.55000000000000004</v>
      </c>
      <c r="J1136">
        <v>0</v>
      </c>
      <c r="K1136">
        <v>1</v>
      </c>
      <c r="L1136" t="s">
        <v>34</v>
      </c>
      <c r="M1136" t="s">
        <v>3801</v>
      </c>
      <c r="N1136" t="s">
        <v>36</v>
      </c>
      <c r="O1136" t="s">
        <v>419</v>
      </c>
      <c r="P1136" t="s">
        <v>38</v>
      </c>
      <c r="Q1136" t="s">
        <v>3791</v>
      </c>
      <c r="R1136" t="s">
        <v>40</v>
      </c>
      <c r="S1136" t="s">
        <v>634</v>
      </c>
      <c r="T1136" t="s">
        <v>243</v>
      </c>
      <c r="U1136" t="s">
        <v>1188</v>
      </c>
      <c r="V1136" t="s">
        <v>3802</v>
      </c>
      <c r="W1136">
        <v>2010</v>
      </c>
      <c r="X1136" t="s">
        <v>636</v>
      </c>
      <c r="Y1136" t="s">
        <v>3803</v>
      </c>
      <c r="Z1136" t="s">
        <v>2407</v>
      </c>
      <c r="AA1136">
        <v>2</v>
      </c>
      <c r="AB1136" t="s">
        <v>41</v>
      </c>
      <c r="AC1136" t="str">
        <f t="shared" si="176"/>
        <v>12Z</v>
      </c>
      <c r="AD1136" s="3">
        <f t="shared" si="173"/>
        <v>6800</v>
      </c>
      <c r="AE1136" s="3" t="str">
        <f t="shared" si="172"/>
        <v>6.80 K</v>
      </c>
      <c r="AF1136" t="str">
        <f>SUBSTITUTE(SUBSTITUTE(P1136,"±",""),"%"," %")</f>
        <v>5 %</v>
      </c>
      <c r="AG1136" t="str">
        <f t="shared" si="190"/>
        <v>71.4 V</v>
      </c>
      <c r="AI1136" t="str">
        <f>SUBSTITUTE(LEFT(Q1136,FIND("W,",Q1136)),"W"," W @ 70 C")</f>
        <v>0.75 W @ 70 C</v>
      </c>
      <c r="AJ1136" t="str">
        <f>SUBSTITUTE((SUBSTITUTE(T1136,"ppm/°C","")),"/ "," to ")</f>
        <v>±200</v>
      </c>
      <c r="AK1136" t="str">
        <f>LEFT(V1136,FIND(" ",V1136)-1)</f>
        <v>2010</v>
      </c>
      <c r="AL1136" t="str">
        <f>SUBSTITUTE(SUBSTITUTE(U1136,"°C ~ "," to +"),"°C"," C")</f>
        <v>-55 to +155 C</v>
      </c>
      <c r="AM1136" s="2" t="str">
        <f t="shared" si="174"/>
        <v>682</v>
      </c>
      <c r="AN1136" t="str">
        <f>IF(AC1136="1GN","Grade 1","Grade 0")</f>
        <v>Grade 0</v>
      </c>
      <c r="AO1136" s="2" t="str">
        <f t="shared" si="175"/>
        <v>6801</v>
      </c>
      <c r="AQ1136" t="s">
        <v>5289</v>
      </c>
      <c r="AR1136" t="str">
        <f t="shared" si="191"/>
        <v>ERJ12ZYJ682U</v>
      </c>
      <c r="AT1136" t="str">
        <f t="shared" si="177"/>
        <v>technology 6.80K;</v>
      </c>
      <c r="AU1136" t="str">
        <f t="shared" si="178"/>
        <v>attribute value '6.80 K';</v>
      </c>
      <c r="AV1136" t="str">
        <f t="shared" si="179"/>
        <v>attribute tolerance '5 %';</v>
      </c>
      <c r="AW1136" t="str">
        <f t="shared" si="180"/>
        <v>attribute rcwv '71.4 V';</v>
      </c>
      <c r="AX1136" t="str">
        <f t="shared" si="181"/>
        <v>attribute max_v '';</v>
      </c>
      <c r="AY1136" t="str">
        <f t="shared" si="182"/>
        <v>attribute power_v '0.75 W @ 70 C';</v>
      </c>
      <c r="AZ1136" t="str">
        <f t="shared" si="183"/>
        <v>attribute tcr '±200';</v>
      </c>
      <c r="BA1136" t="str">
        <f t="shared" si="184"/>
        <v>attribute size '2010';</v>
      </c>
      <c r="BB1136" t="str">
        <f t="shared" si="185"/>
        <v>attribute operating_temp '-55 to +155 C';</v>
      </c>
      <c r="BC1136" t="str">
        <f t="shared" si="186"/>
        <v>attribute pkg_code '682';</v>
      </c>
      <c r="BD1136" t="str">
        <f t="shared" si="187"/>
        <v>attribute aec-q200 'Grade 0';</v>
      </c>
      <c r="BF1136" t="str">
        <f t="shared" si="188"/>
        <v>attribute mfg 'Panasonic';</v>
      </c>
      <c r="BG1136" t="str">
        <f t="shared" si="189"/>
        <v>attribute mpn 'ERJ12ZYJ682U';</v>
      </c>
    </row>
    <row r="1137" spans="1:59" x14ac:dyDescent="0.3">
      <c r="A1137" t="s">
        <v>28</v>
      </c>
      <c r="B1137" t="s">
        <v>3797</v>
      </c>
      <c r="C1137" t="s">
        <v>4080</v>
      </c>
      <c r="D1137" t="s">
        <v>4081</v>
      </c>
      <c r="E1137" t="s">
        <v>32</v>
      </c>
      <c r="F1137" t="s">
        <v>32</v>
      </c>
      <c r="G1137" t="s">
        <v>4082</v>
      </c>
      <c r="H1137" s="1">
        <v>1755</v>
      </c>
      <c r="I1137">
        <v>0.55000000000000004</v>
      </c>
      <c r="J1137">
        <v>0</v>
      </c>
      <c r="K1137">
        <v>1</v>
      </c>
      <c r="L1137" t="s">
        <v>34</v>
      </c>
      <c r="M1137" t="s">
        <v>3801</v>
      </c>
      <c r="N1137" t="s">
        <v>36</v>
      </c>
      <c r="O1137" t="s">
        <v>423</v>
      </c>
      <c r="P1137" t="s">
        <v>38</v>
      </c>
      <c r="Q1137" t="s">
        <v>3791</v>
      </c>
      <c r="R1137" t="s">
        <v>40</v>
      </c>
      <c r="S1137" t="s">
        <v>634</v>
      </c>
      <c r="T1137" t="s">
        <v>243</v>
      </c>
      <c r="U1137" t="s">
        <v>1188</v>
      </c>
      <c r="V1137" t="s">
        <v>3802</v>
      </c>
      <c r="W1137">
        <v>2010</v>
      </c>
      <c r="X1137" t="s">
        <v>636</v>
      </c>
      <c r="Y1137" t="s">
        <v>3803</v>
      </c>
      <c r="Z1137" t="s">
        <v>2407</v>
      </c>
      <c r="AA1137">
        <v>2</v>
      </c>
      <c r="AB1137" t="s">
        <v>41</v>
      </c>
      <c r="AC1137" t="str">
        <f t="shared" si="176"/>
        <v>12Z</v>
      </c>
      <c r="AD1137" s="3">
        <f t="shared" si="173"/>
        <v>7500</v>
      </c>
      <c r="AE1137" s="3" t="str">
        <f t="shared" si="172"/>
        <v>7.50 K</v>
      </c>
      <c r="AF1137" t="str">
        <f>SUBSTITUTE(SUBSTITUTE(P1137,"±",""),"%"," %")</f>
        <v>5 %</v>
      </c>
      <c r="AG1137" t="str">
        <f t="shared" si="190"/>
        <v>75 V</v>
      </c>
      <c r="AI1137" t="str">
        <f>SUBSTITUTE(LEFT(Q1137,FIND("W,",Q1137)),"W"," W @ 70 C")</f>
        <v>0.75 W @ 70 C</v>
      </c>
      <c r="AJ1137" t="str">
        <f>SUBSTITUTE((SUBSTITUTE(T1137,"ppm/°C","")),"/ "," to ")</f>
        <v>±200</v>
      </c>
      <c r="AK1137" t="str">
        <f>LEFT(V1137,FIND(" ",V1137)-1)</f>
        <v>2010</v>
      </c>
      <c r="AL1137" t="str">
        <f>SUBSTITUTE(SUBSTITUTE(U1137,"°C ~ "," to +"),"°C"," C")</f>
        <v>-55 to +155 C</v>
      </c>
      <c r="AM1137" s="2" t="str">
        <f t="shared" si="174"/>
        <v>752</v>
      </c>
      <c r="AN1137" t="str">
        <f>IF(AC1137="1GN","Grade 1","Grade 0")</f>
        <v>Grade 0</v>
      </c>
      <c r="AO1137" s="2" t="str">
        <f t="shared" si="175"/>
        <v>7501</v>
      </c>
      <c r="AQ1137" t="s">
        <v>5289</v>
      </c>
      <c r="AR1137" t="str">
        <f t="shared" si="191"/>
        <v>ERJ12ZYJ752U</v>
      </c>
      <c r="AT1137" t="str">
        <f t="shared" si="177"/>
        <v>technology 7.50K;</v>
      </c>
      <c r="AU1137" t="str">
        <f t="shared" si="178"/>
        <v>attribute value '7.50 K';</v>
      </c>
      <c r="AV1137" t="str">
        <f t="shared" si="179"/>
        <v>attribute tolerance '5 %';</v>
      </c>
      <c r="AW1137" t="str">
        <f t="shared" si="180"/>
        <v>attribute rcwv '75 V';</v>
      </c>
      <c r="AX1137" t="str">
        <f t="shared" si="181"/>
        <v>attribute max_v '';</v>
      </c>
      <c r="AY1137" t="str">
        <f t="shared" si="182"/>
        <v>attribute power_v '0.75 W @ 70 C';</v>
      </c>
      <c r="AZ1137" t="str">
        <f t="shared" si="183"/>
        <v>attribute tcr '±200';</v>
      </c>
      <c r="BA1137" t="str">
        <f t="shared" si="184"/>
        <v>attribute size '2010';</v>
      </c>
      <c r="BB1137" t="str">
        <f t="shared" si="185"/>
        <v>attribute operating_temp '-55 to +155 C';</v>
      </c>
      <c r="BC1137" t="str">
        <f t="shared" si="186"/>
        <v>attribute pkg_code '752';</v>
      </c>
      <c r="BD1137" t="str">
        <f t="shared" si="187"/>
        <v>attribute aec-q200 'Grade 0';</v>
      </c>
      <c r="BF1137" t="str">
        <f t="shared" si="188"/>
        <v>attribute mfg 'Panasonic';</v>
      </c>
      <c r="BG1137" t="str">
        <f t="shared" si="189"/>
        <v>attribute mpn 'ERJ12ZYJ752U';</v>
      </c>
    </row>
    <row r="1138" spans="1:59" x14ac:dyDescent="0.3">
      <c r="A1138" t="s">
        <v>28</v>
      </c>
      <c r="B1138" t="s">
        <v>3797</v>
      </c>
      <c r="C1138" t="s">
        <v>4083</v>
      </c>
      <c r="D1138" t="s">
        <v>4084</v>
      </c>
      <c r="E1138" t="s">
        <v>32</v>
      </c>
      <c r="F1138" t="s">
        <v>32</v>
      </c>
      <c r="G1138" t="s">
        <v>4085</v>
      </c>
      <c r="H1138" s="1">
        <v>9000</v>
      </c>
      <c r="I1138">
        <v>0.55000000000000004</v>
      </c>
      <c r="J1138">
        <v>0</v>
      </c>
      <c r="K1138">
        <v>1</v>
      </c>
      <c r="L1138" t="s">
        <v>34</v>
      </c>
      <c r="M1138" t="s">
        <v>3801</v>
      </c>
      <c r="N1138" t="s">
        <v>36</v>
      </c>
      <c r="O1138" t="s">
        <v>427</v>
      </c>
      <c r="P1138" t="s">
        <v>38</v>
      </c>
      <c r="Q1138" t="s">
        <v>3791</v>
      </c>
      <c r="R1138" t="s">
        <v>40</v>
      </c>
      <c r="S1138" t="s">
        <v>634</v>
      </c>
      <c r="T1138" t="s">
        <v>243</v>
      </c>
      <c r="U1138" t="s">
        <v>1188</v>
      </c>
      <c r="V1138" t="s">
        <v>3802</v>
      </c>
      <c r="W1138">
        <v>2010</v>
      </c>
      <c r="X1138" t="s">
        <v>636</v>
      </c>
      <c r="Y1138" t="s">
        <v>3803</v>
      </c>
      <c r="Z1138" t="s">
        <v>2407</v>
      </c>
      <c r="AA1138">
        <v>2</v>
      </c>
      <c r="AB1138" t="s">
        <v>41</v>
      </c>
      <c r="AC1138" t="str">
        <f t="shared" si="176"/>
        <v>12Z</v>
      </c>
      <c r="AD1138" s="3">
        <f t="shared" si="173"/>
        <v>8200</v>
      </c>
      <c r="AE1138" s="3" t="str">
        <f t="shared" si="172"/>
        <v>8.20 K</v>
      </c>
      <c r="AF1138" t="str">
        <f>SUBSTITUTE(SUBSTITUTE(P1138,"±",""),"%"," %")</f>
        <v>5 %</v>
      </c>
      <c r="AG1138" t="str">
        <f t="shared" si="190"/>
        <v>78.4 V</v>
      </c>
      <c r="AI1138" t="str">
        <f>SUBSTITUTE(LEFT(Q1138,FIND("W,",Q1138)),"W"," W @ 70 C")</f>
        <v>0.75 W @ 70 C</v>
      </c>
      <c r="AJ1138" t="str">
        <f>SUBSTITUTE((SUBSTITUTE(T1138,"ppm/°C","")),"/ "," to ")</f>
        <v>±200</v>
      </c>
      <c r="AK1138" t="str">
        <f>LEFT(V1138,FIND(" ",V1138)-1)</f>
        <v>2010</v>
      </c>
      <c r="AL1138" t="str">
        <f>SUBSTITUTE(SUBSTITUTE(U1138,"°C ~ "," to +"),"°C"," C")</f>
        <v>-55 to +155 C</v>
      </c>
      <c r="AM1138" s="2" t="str">
        <f t="shared" si="174"/>
        <v>822</v>
      </c>
      <c r="AN1138" t="str">
        <f>IF(AC1138="1GN","Grade 1","Grade 0")</f>
        <v>Grade 0</v>
      </c>
      <c r="AO1138" s="2" t="str">
        <f t="shared" si="175"/>
        <v>8201</v>
      </c>
      <c r="AQ1138" t="s">
        <v>5289</v>
      </c>
      <c r="AR1138" t="str">
        <f t="shared" si="191"/>
        <v>ERJ12ZYJ822U</v>
      </c>
      <c r="AT1138" t="str">
        <f t="shared" si="177"/>
        <v>technology 8.20K;</v>
      </c>
      <c r="AU1138" t="str">
        <f t="shared" si="178"/>
        <v>attribute value '8.20 K';</v>
      </c>
      <c r="AV1138" t="str">
        <f t="shared" si="179"/>
        <v>attribute tolerance '5 %';</v>
      </c>
      <c r="AW1138" t="str">
        <f t="shared" si="180"/>
        <v>attribute rcwv '78.4 V';</v>
      </c>
      <c r="AX1138" t="str">
        <f t="shared" si="181"/>
        <v>attribute max_v '';</v>
      </c>
      <c r="AY1138" t="str">
        <f t="shared" si="182"/>
        <v>attribute power_v '0.75 W @ 70 C';</v>
      </c>
      <c r="AZ1138" t="str">
        <f t="shared" si="183"/>
        <v>attribute tcr '±200';</v>
      </c>
      <c r="BA1138" t="str">
        <f t="shared" si="184"/>
        <v>attribute size '2010';</v>
      </c>
      <c r="BB1138" t="str">
        <f t="shared" si="185"/>
        <v>attribute operating_temp '-55 to +155 C';</v>
      </c>
      <c r="BC1138" t="str">
        <f t="shared" si="186"/>
        <v>attribute pkg_code '822';</v>
      </c>
      <c r="BD1138" t="str">
        <f t="shared" si="187"/>
        <v>attribute aec-q200 'Grade 0';</v>
      </c>
      <c r="BF1138" t="str">
        <f t="shared" si="188"/>
        <v>attribute mfg 'Panasonic';</v>
      </c>
      <c r="BG1138" t="str">
        <f t="shared" si="189"/>
        <v>attribute mpn 'ERJ12ZYJ822U';</v>
      </c>
    </row>
    <row r="1139" spans="1:59" x14ac:dyDescent="0.3">
      <c r="A1139" t="s">
        <v>28</v>
      </c>
      <c r="B1139" t="s">
        <v>3797</v>
      </c>
      <c r="C1139" t="s">
        <v>4086</v>
      </c>
      <c r="D1139" t="s">
        <v>4087</v>
      </c>
      <c r="E1139" t="s">
        <v>32</v>
      </c>
      <c r="F1139" t="s">
        <v>32</v>
      </c>
      <c r="G1139" t="s">
        <v>4088</v>
      </c>
      <c r="H1139" s="1">
        <v>12648</v>
      </c>
      <c r="I1139">
        <v>0.55000000000000004</v>
      </c>
      <c r="J1139">
        <v>0</v>
      </c>
      <c r="K1139">
        <v>1</v>
      </c>
      <c r="L1139" t="s">
        <v>34</v>
      </c>
      <c r="M1139" t="s">
        <v>3801</v>
      </c>
      <c r="N1139" t="s">
        <v>36</v>
      </c>
      <c r="O1139" t="s">
        <v>431</v>
      </c>
      <c r="P1139" t="s">
        <v>38</v>
      </c>
      <c r="Q1139" t="s">
        <v>3791</v>
      </c>
      <c r="R1139" t="s">
        <v>40</v>
      </c>
      <c r="S1139" t="s">
        <v>634</v>
      </c>
      <c r="T1139" t="s">
        <v>243</v>
      </c>
      <c r="U1139" t="s">
        <v>1188</v>
      </c>
      <c r="V1139" t="s">
        <v>3802</v>
      </c>
      <c r="W1139">
        <v>2010</v>
      </c>
      <c r="X1139" t="s">
        <v>636</v>
      </c>
      <c r="Y1139" t="s">
        <v>3803</v>
      </c>
      <c r="Z1139" t="s">
        <v>2407</v>
      </c>
      <c r="AA1139">
        <v>2</v>
      </c>
      <c r="AB1139" t="s">
        <v>41</v>
      </c>
      <c r="AC1139" t="str">
        <f t="shared" si="176"/>
        <v>12Z</v>
      </c>
      <c r="AD1139" s="3">
        <f t="shared" si="173"/>
        <v>9100</v>
      </c>
      <c r="AE1139" s="3" t="str">
        <f t="shared" si="172"/>
        <v>9.10 K</v>
      </c>
      <c r="AF1139" t="str">
        <f>SUBSTITUTE(SUBSTITUTE(P1139,"±",""),"%"," %")</f>
        <v>5 %</v>
      </c>
      <c r="AG1139" t="str">
        <f t="shared" si="190"/>
        <v>82.6 V</v>
      </c>
      <c r="AI1139" t="str">
        <f>SUBSTITUTE(LEFT(Q1139,FIND("W,",Q1139)),"W"," W @ 70 C")</f>
        <v>0.75 W @ 70 C</v>
      </c>
      <c r="AJ1139" t="str">
        <f>SUBSTITUTE((SUBSTITUTE(T1139,"ppm/°C","")),"/ "," to ")</f>
        <v>±200</v>
      </c>
      <c r="AK1139" t="str">
        <f>LEFT(V1139,FIND(" ",V1139)-1)</f>
        <v>2010</v>
      </c>
      <c r="AL1139" t="str">
        <f>SUBSTITUTE(SUBSTITUTE(U1139,"°C ~ "," to +"),"°C"," C")</f>
        <v>-55 to +155 C</v>
      </c>
      <c r="AM1139" s="2" t="str">
        <f t="shared" si="174"/>
        <v>912</v>
      </c>
      <c r="AN1139" t="str">
        <f>IF(AC1139="1GN","Grade 1","Grade 0")</f>
        <v>Grade 0</v>
      </c>
      <c r="AO1139" s="2" t="str">
        <f t="shared" si="175"/>
        <v>9101</v>
      </c>
      <c r="AQ1139" t="s">
        <v>5289</v>
      </c>
      <c r="AR1139" t="str">
        <f t="shared" si="191"/>
        <v>ERJ12ZYJ912U</v>
      </c>
      <c r="AT1139" t="str">
        <f t="shared" si="177"/>
        <v>technology 9.10K;</v>
      </c>
      <c r="AU1139" t="str">
        <f t="shared" si="178"/>
        <v>attribute value '9.10 K';</v>
      </c>
      <c r="AV1139" t="str">
        <f t="shared" si="179"/>
        <v>attribute tolerance '5 %';</v>
      </c>
      <c r="AW1139" t="str">
        <f t="shared" si="180"/>
        <v>attribute rcwv '82.6 V';</v>
      </c>
      <c r="AX1139" t="str">
        <f t="shared" si="181"/>
        <v>attribute max_v '';</v>
      </c>
      <c r="AY1139" t="str">
        <f t="shared" si="182"/>
        <v>attribute power_v '0.75 W @ 70 C';</v>
      </c>
      <c r="AZ1139" t="str">
        <f t="shared" si="183"/>
        <v>attribute tcr '±200';</v>
      </c>
      <c r="BA1139" t="str">
        <f t="shared" si="184"/>
        <v>attribute size '2010';</v>
      </c>
      <c r="BB1139" t="str">
        <f t="shared" si="185"/>
        <v>attribute operating_temp '-55 to +155 C';</v>
      </c>
      <c r="BC1139" t="str">
        <f t="shared" si="186"/>
        <v>attribute pkg_code '912';</v>
      </c>
      <c r="BD1139" t="str">
        <f t="shared" si="187"/>
        <v>attribute aec-q200 'Grade 0';</v>
      </c>
      <c r="BF1139" t="str">
        <f t="shared" si="188"/>
        <v>attribute mfg 'Panasonic';</v>
      </c>
      <c r="BG1139" t="str">
        <f t="shared" si="189"/>
        <v>attribute mpn 'ERJ12ZYJ912U';</v>
      </c>
    </row>
    <row r="1140" spans="1:59" x14ac:dyDescent="0.3">
      <c r="A1140" t="s">
        <v>28</v>
      </c>
      <c r="B1140" t="s">
        <v>3797</v>
      </c>
      <c r="C1140" t="s">
        <v>4089</v>
      </c>
      <c r="D1140" t="s">
        <v>4090</v>
      </c>
      <c r="E1140" t="s">
        <v>32</v>
      </c>
      <c r="F1140" t="s">
        <v>32</v>
      </c>
      <c r="G1140" t="s">
        <v>4091</v>
      </c>
      <c r="H1140">
        <v>0</v>
      </c>
      <c r="I1140">
        <v>0.55000000000000004</v>
      </c>
      <c r="J1140">
        <v>0</v>
      </c>
      <c r="K1140">
        <v>1</v>
      </c>
      <c r="L1140" t="s">
        <v>34</v>
      </c>
      <c r="M1140" t="s">
        <v>3801</v>
      </c>
      <c r="N1140" t="s">
        <v>36</v>
      </c>
      <c r="O1140" t="s">
        <v>435</v>
      </c>
      <c r="P1140" t="s">
        <v>38</v>
      </c>
      <c r="Q1140" t="s">
        <v>3791</v>
      </c>
      <c r="R1140" t="s">
        <v>40</v>
      </c>
      <c r="S1140" t="s">
        <v>634</v>
      </c>
      <c r="T1140" t="s">
        <v>243</v>
      </c>
      <c r="U1140" t="s">
        <v>1188</v>
      </c>
      <c r="V1140" t="s">
        <v>3802</v>
      </c>
      <c r="W1140">
        <v>2010</v>
      </c>
      <c r="X1140" t="s">
        <v>636</v>
      </c>
      <c r="Y1140" t="s">
        <v>3803</v>
      </c>
      <c r="Z1140" t="s">
        <v>2407</v>
      </c>
      <c r="AA1140">
        <v>2</v>
      </c>
      <c r="AB1140" t="s">
        <v>41</v>
      </c>
      <c r="AC1140" t="str">
        <f t="shared" si="176"/>
        <v>12Z</v>
      </c>
      <c r="AD1140" s="3">
        <f t="shared" si="173"/>
        <v>10000</v>
      </c>
      <c r="AE1140" s="3" t="str">
        <f t="shared" si="172"/>
        <v>10.0 K</v>
      </c>
      <c r="AF1140" t="str">
        <f>SUBSTITUTE(SUBSTITUTE(P1140,"±",""),"%"," %")</f>
        <v>5 %</v>
      </c>
      <c r="AG1140" t="str">
        <f t="shared" si="190"/>
        <v>86.6 V</v>
      </c>
      <c r="AI1140" t="str">
        <f>SUBSTITUTE(LEFT(Q1140,FIND("W,",Q1140)),"W"," W @ 70 C")</f>
        <v>0.75 W @ 70 C</v>
      </c>
      <c r="AJ1140" t="str">
        <f>SUBSTITUTE((SUBSTITUTE(T1140,"ppm/°C","")),"/ "," to ")</f>
        <v>±200</v>
      </c>
      <c r="AK1140" t="str">
        <f>LEFT(V1140,FIND(" ",V1140)-1)</f>
        <v>2010</v>
      </c>
      <c r="AL1140" t="str">
        <f>SUBSTITUTE(SUBSTITUTE(U1140,"°C ~ "," to +"),"°C"," C")</f>
        <v>-55 to +155 C</v>
      </c>
      <c r="AM1140" s="2" t="str">
        <f t="shared" si="174"/>
        <v>103</v>
      </c>
      <c r="AN1140" t="str">
        <f>IF(AC1140="1GN","Grade 1","Grade 0")</f>
        <v>Grade 0</v>
      </c>
      <c r="AO1140" s="2" t="str">
        <f t="shared" si="175"/>
        <v>1002</v>
      </c>
      <c r="AQ1140" t="s">
        <v>5289</v>
      </c>
      <c r="AR1140" t="str">
        <f t="shared" si="191"/>
        <v>ERJ12ZYJ103U</v>
      </c>
      <c r="AT1140" t="str">
        <f t="shared" si="177"/>
        <v>technology 10.0K;</v>
      </c>
      <c r="AU1140" t="str">
        <f t="shared" si="178"/>
        <v>attribute value '10.0 K';</v>
      </c>
      <c r="AV1140" t="str">
        <f t="shared" si="179"/>
        <v>attribute tolerance '5 %';</v>
      </c>
      <c r="AW1140" t="str">
        <f t="shared" si="180"/>
        <v>attribute rcwv '86.6 V';</v>
      </c>
      <c r="AX1140" t="str">
        <f t="shared" si="181"/>
        <v>attribute max_v '';</v>
      </c>
      <c r="AY1140" t="str">
        <f t="shared" si="182"/>
        <v>attribute power_v '0.75 W @ 70 C';</v>
      </c>
      <c r="AZ1140" t="str">
        <f t="shared" si="183"/>
        <v>attribute tcr '±200';</v>
      </c>
      <c r="BA1140" t="str">
        <f t="shared" si="184"/>
        <v>attribute size '2010';</v>
      </c>
      <c r="BB1140" t="str">
        <f t="shared" si="185"/>
        <v>attribute operating_temp '-55 to +155 C';</v>
      </c>
      <c r="BC1140" t="str">
        <f t="shared" si="186"/>
        <v>attribute pkg_code '103';</v>
      </c>
      <c r="BD1140" t="str">
        <f t="shared" si="187"/>
        <v>attribute aec-q200 'Grade 0';</v>
      </c>
      <c r="BF1140" t="str">
        <f t="shared" si="188"/>
        <v>attribute mfg 'Panasonic';</v>
      </c>
      <c r="BG1140" t="str">
        <f t="shared" si="189"/>
        <v>attribute mpn 'ERJ12ZYJ103U';</v>
      </c>
    </row>
    <row r="1141" spans="1:59" x14ac:dyDescent="0.3">
      <c r="A1141" t="s">
        <v>28</v>
      </c>
      <c r="B1141" t="s">
        <v>3797</v>
      </c>
      <c r="C1141" t="s">
        <v>4092</v>
      </c>
      <c r="D1141" t="s">
        <v>4093</v>
      </c>
      <c r="E1141" t="s">
        <v>32</v>
      </c>
      <c r="F1141" t="s">
        <v>32</v>
      </c>
      <c r="G1141" t="s">
        <v>4094</v>
      </c>
      <c r="H1141" s="1">
        <v>2030</v>
      </c>
      <c r="I1141">
        <v>0.55000000000000004</v>
      </c>
      <c r="J1141">
        <v>0</v>
      </c>
      <c r="K1141">
        <v>1</v>
      </c>
      <c r="L1141" t="s">
        <v>34</v>
      </c>
      <c r="M1141" t="s">
        <v>3801</v>
      </c>
      <c r="N1141" t="s">
        <v>36</v>
      </c>
      <c r="O1141" t="s">
        <v>439</v>
      </c>
      <c r="P1141" t="s">
        <v>38</v>
      </c>
      <c r="Q1141" t="s">
        <v>3791</v>
      </c>
      <c r="R1141" t="s">
        <v>40</v>
      </c>
      <c r="S1141" t="s">
        <v>634</v>
      </c>
      <c r="T1141" t="s">
        <v>243</v>
      </c>
      <c r="U1141" t="s">
        <v>1188</v>
      </c>
      <c r="V1141" t="s">
        <v>3802</v>
      </c>
      <c r="W1141">
        <v>2010</v>
      </c>
      <c r="X1141" t="s">
        <v>636</v>
      </c>
      <c r="Y1141" t="s">
        <v>3803</v>
      </c>
      <c r="Z1141" t="s">
        <v>2407</v>
      </c>
      <c r="AA1141">
        <v>2</v>
      </c>
      <c r="AB1141" t="s">
        <v>41</v>
      </c>
      <c r="AC1141" t="str">
        <f t="shared" si="176"/>
        <v>12Z</v>
      </c>
      <c r="AD1141" s="3">
        <f t="shared" si="173"/>
        <v>11000</v>
      </c>
      <c r="AE1141" s="3" t="str">
        <f t="shared" si="172"/>
        <v>11.0 K</v>
      </c>
      <c r="AF1141" t="str">
        <f>SUBSTITUTE(SUBSTITUTE(P1141,"±",""),"%"," %")</f>
        <v>5 %</v>
      </c>
      <c r="AG1141" t="str">
        <f t="shared" si="190"/>
        <v>90.8 V</v>
      </c>
      <c r="AI1141" t="str">
        <f>SUBSTITUTE(LEFT(Q1141,FIND("W,",Q1141)),"W"," W @ 70 C")</f>
        <v>0.75 W @ 70 C</v>
      </c>
      <c r="AJ1141" t="str">
        <f>SUBSTITUTE((SUBSTITUTE(T1141,"ppm/°C","")),"/ "," to ")</f>
        <v>±200</v>
      </c>
      <c r="AK1141" t="str">
        <f>LEFT(V1141,FIND(" ",V1141)-1)</f>
        <v>2010</v>
      </c>
      <c r="AL1141" t="str">
        <f>SUBSTITUTE(SUBSTITUTE(U1141,"°C ~ "," to +"),"°C"," C")</f>
        <v>-55 to +155 C</v>
      </c>
      <c r="AM1141" s="2" t="str">
        <f t="shared" si="174"/>
        <v>113</v>
      </c>
      <c r="AN1141" t="str">
        <f>IF(AC1141="1GN","Grade 1","Grade 0")</f>
        <v>Grade 0</v>
      </c>
      <c r="AO1141" s="2" t="str">
        <f t="shared" si="175"/>
        <v>1102</v>
      </c>
      <c r="AQ1141" t="s">
        <v>5289</v>
      </c>
      <c r="AR1141" t="str">
        <f t="shared" si="191"/>
        <v>ERJ12ZYJ113U</v>
      </c>
      <c r="AT1141" t="str">
        <f t="shared" si="177"/>
        <v>technology 11.0K;</v>
      </c>
      <c r="AU1141" t="str">
        <f t="shared" si="178"/>
        <v>attribute value '11.0 K';</v>
      </c>
      <c r="AV1141" t="str">
        <f t="shared" si="179"/>
        <v>attribute tolerance '5 %';</v>
      </c>
      <c r="AW1141" t="str">
        <f t="shared" si="180"/>
        <v>attribute rcwv '90.8 V';</v>
      </c>
      <c r="AX1141" t="str">
        <f t="shared" si="181"/>
        <v>attribute max_v '';</v>
      </c>
      <c r="AY1141" t="str">
        <f t="shared" si="182"/>
        <v>attribute power_v '0.75 W @ 70 C';</v>
      </c>
      <c r="AZ1141" t="str">
        <f t="shared" si="183"/>
        <v>attribute tcr '±200';</v>
      </c>
      <c r="BA1141" t="str">
        <f t="shared" si="184"/>
        <v>attribute size '2010';</v>
      </c>
      <c r="BB1141" t="str">
        <f t="shared" si="185"/>
        <v>attribute operating_temp '-55 to +155 C';</v>
      </c>
      <c r="BC1141" t="str">
        <f t="shared" si="186"/>
        <v>attribute pkg_code '113';</v>
      </c>
      <c r="BD1141" t="str">
        <f t="shared" si="187"/>
        <v>attribute aec-q200 'Grade 0';</v>
      </c>
      <c r="BF1141" t="str">
        <f t="shared" si="188"/>
        <v>attribute mfg 'Panasonic';</v>
      </c>
      <c r="BG1141" t="str">
        <f t="shared" si="189"/>
        <v>attribute mpn 'ERJ12ZYJ113U';</v>
      </c>
    </row>
    <row r="1142" spans="1:59" x14ac:dyDescent="0.3">
      <c r="A1142" t="s">
        <v>28</v>
      </c>
      <c r="B1142" t="s">
        <v>3797</v>
      </c>
      <c r="C1142" t="s">
        <v>4095</v>
      </c>
      <c r="D1142" t="s">
        <v>4096</v>
      </c>
      <c r="E1142" t="s">
        <v>32</v>
      </c>
      <c r="F1142" t="s">
        <v>32</v>
      </c>
      <c r="G1142" t="s">
        <v>4097</v>
      </c>
      <c r="H1142">
        <v>4</v>
      </c>
      <c r="I1142">
        <v>0.55000000000000004</v>
      </c>
      <c r="J1142">
        <v>0</v>
      </c>
      <c r="K1142">
        <v>1</v>
      </c>
      <c r="L1142" t="s">
        <v>34</v>
      </c>
      <c r="M1142" t="s">
        <v>3801</v>
      </c>
      <c r="N1142" t="s">
        <v>36</v>
      </c>
      <c r="O1142" t="s">
        <v>443</v>
      </c>
      <c r="P1142" t="s">
        <v>38</v>
      </c>
      <c r="Q1142" t="s">
        <v>3791</v>
      </c>
      <c r="R1142" t="s">
        <v>40</v>
      </c>
      <c r="S1142" t="s">
        <v>634</v>
      </c>
      <c r="T1142" t="s">
        <v>243</v>
      </c>
      <c r="U1142" t="s">
        <v>1188</v>
      </c>
      <c r="V1142" t="s">
        <v>3802</v>
      </c>
      <c r="W1142">
        <v>2010</v>
      </c>
      <c r="X1142" t="s">
        <v>636</v>
      </c>
      <c r="Y1142" t="s">
        <v>3803</v>
      </c>
      <c r="Z1142" t="s">
        <v>2407</v>
      </c>
      <c r="AA1142">
        <v>2</v>
      </c>
      <c r="AB1142" t="s">
        <v>41</v>
      </c>
      <c r="AC1142" t="str">
        <f t="shared" si="176"/>
        <v>12Z</v>
      </c>
      <c r="AD1142" s="3">
        <f t="shared" si="173"/>
        <v>12000</v>
      </c>
      <c r="AE1142" s="3" t="str">
        <f t="shared" si="172"/>
        <v>12.0 K</v>
      </c>
      <c r="AF1142" t="str">
        <f>SUBSTITUTE(SUBSTITUTE(P1142,"±",""),"%"," %")</f>
        <v>5 %</v>
      </c>
      <c r="AG1142" t="str">
        <f t="shared" si="190"/>
        <v>94.9 V</v>
      </c>
      <c r="AI1142" t="str">
        <f>SUBSTITUTE(LEFT(Q1142,FIND("W,",Q1142)),"W"," W @ 70 C")</f>
        <v>0.75 W @ 70 C</v>
      </c>
      <c r="AJ1142" t="str">
        <f>SUBSTITUTE((SUBSTITUTE(T1142,"ppm/°C","")),"/ "," to ")</f>
        <v>±200</v>
      </c>
      <c r="AK1142" t="str">
        <f>LEFT(V1142,FIND(" ",V1142)-1)</f>
        <v>2010</v>
      </c>
      <c r="AL1142" t="str">
        <f>SUBSTITUTE(SUBSTITUTE(U1142,"°C ~ "," to +"),"°C"," C")</f>
        <v>-55 to +155 C</v>
      </c>
      <c r="AM1142" s="2" t="str">
        <f t="shared" si="174"/>
        <v>123</v>
      </c>
      <c r="AN1142" t="str">
        <f>IF(AC1142="1GN","Grade 1","Grade 0")</f>
        <v>Grade 0</v>
      </c>
      <c r="AO1142" s="2" t="str">
        <f t="shared" si="175"/>
        <v>1202</v>
      </c>
      <c r="AQ1142" t="s">
        <v>5289</v>
      </c>
      <c r="AR1142" t="str">
        <f t="shared" si="191"/>
        <v>ERJ12ZYJ123U</v>
      </c>
      <c r="AT1142" t="str">
        <f t="shared" si="177"/>
        <v>technology 12.0K;</v>
      </c>
      <c r="AU1142" t="str">
        <f t="shared" si="178"/>
        <v>attribute value '12.0 K';</v>
      </c>
      <c r="AV1142" t="str">
        <f t="shared" si="179"/>
        <v>attribute tolerance '5 %';</v>
      </c>
      <c r="AW1142" t="str">
        <f t="shared" si="180"/>
        <v>attribute rcwv '94.9 V';</v>
      </c>
      <c r="AX1142" t="str">
        <f t="shared" si="181"/>
        <v>attribute max_v '';</v>
      </c>
      <c r="AY1142" t="str">
        <f t="shared" si="182"/>
        <v>attribute power_v '0.75 W @ 70 C';</v>
      </c>
      <c r="AZ1142" t="str">
        <f t="shared" si="183"/>
        <v>attribute tcr '±200';</v>
      </c>
      <c r="BA1142" t="str">
        <f t="shared" si="184"/>
        <v>attribute size '2010';</v>
      </c>
      <c r="BB1142" t="str">
        <f t="shared" si="185"/>
        <v>attribute operating_temp '-55 to +155 C';</v>
      </c>
      <c r="BC1142" t="str">
        <f t="shared" si="186"/>
        <v>attribute pkg_code '123';</v>
      </c>
      <c r="BD1142" t="str">
        <f t="shared" si="187"/>
        <v>attribute aec-q200 'Grade 0';</v>
      </c>
      <c r="BF1142" t="str">
        <f t="shared" si="188"/>
        <v>attribute mfg 'Panasonic';</v>
      </c>
      <c r="BG1142" t="str">
        <f t="shared" si="189"/>
        <v>attribute mpn 'ERJ12ZYJ123U';</v>
      </c>
    </row>
    <row r="1143" spans="1:59" x14ac:dyDescent="0.3">
      <c r="A1143" t="s">
        <v>28</v>
      </c>
      <c r="B1143" t="s">
        <v>3797</v>
      </c>
      <c r="C1143" t="s">
        <v>4098</v>
      </c>
      <c r="D1143" t="s">
        <v>4099</v>
      </c>
      <c r="E1143" t="s">
        <v>32</v>
      </c>
      <c r="F1143" t="s">
        <v>32</v>
      </c>
      <c r="G1143" t="s">
        <v>4100</v>
      </c>
      <c r="H1143" s="1">
        <v>9900</v>
      </c>
      <c r="I1143">
        <v>0.55000000000000004</v>
      </c>
      <c r="J1143">
        <v>0</v>
      </c>
      <c r="K1143">
        <v>1</v>
      </c>
      <c r="L1143" t="s">
        <v>34</v>
      </c>
      <c r="M1143" t="s">
        <v>3801</v>
      </c>
      <c r="N1143" t="s">
        <v>36</v>
      </c>
      <c r="O1143" t="s">
        <v>447</v>
      </c>
      <c r="P1143" t="s">
        <v>38</v>
      </c>
      <c r="Q1143" t="s">
        <v>3791</v>
      </c>
      <c r="R1143" t="s">
        <v>40</v>
      </c>
      <c r="S1143" t="s">
        <v>634</v>
      </c>
      <c r="T1143" t="s">
        <v>243</v>
      </c>
      <c r="U1143" t="s">
        <v>1188</v>
      </c>
      <c r="V1143" t="s">
        <v>3802</v>
      </c>
      <c r="W1143">
        <v>2010</v>
      </c>
      <c r="X1143" t="s">
        <v>636</v>
      </c>
      <c r="Y1143" t="s">
        <v>3803</v>
      </c>
      <c r="Z1143" t="s">
        <v>2407</v>
      </c>
      <c r="AA1143">
        <v>2</v>
      </c>
      <c r="AB1143" t="s">
        <v>41</v>
      </c>
      <c r="AC1143" t="str">
        <f t="shared" si="176"/>
        <v>12Z</v>
      </c>
      <c r="AD1143" s="3">
        <f t="shared" si="173"/>
        <v>13000</v>
      </c>
      <c r="AE1143" s="3" t="str">
        <f t="shared" si="172"/>
        <v>13.0 K</v>
      </c>
      <c r="AF1143" t="str">
        <f>SUBSTITUTE(SUBSTITUTE(P1143,"±",""),"%"," %")</f>
        <v>5 %</v>
      </c>
      <c r="AG1143" t="str">
        <f t="shared" si="190"/>
        <v>98.7 V</v>
      </c>
      <c r="AI1143" t="str">
        <f>SUBSTITUTE(LEFT(Q1143,FIND("W,",Q1143)),"W"," W @ 70 C")</f>
        <v>0.75 W @ 70 C</v>
      </c>
      <c r="AJ1143" t="str">
        <f>SUBSTITUTE((SUBSTITUTE(T1143,"ppm/°C","")),"/ "," to ")</f>
        <v>±200</v>
      </c>
      <c r="AK1143" t="str">
        <f>LEFT(V1143,FIND(" ",V1143)-1)</f>
        <v>2010</v>
      </c>
      <c r="AL1143" t="str">
        <f>SUBSTITUTE(SUBSTITUTE(U1143,"°C ~ "," to +"),"°C"," C")</f>
        <v>-55 to +155 C</v>
      </c>
      <c r="AM1143" s="2" t="str">
        <f t="shared" si="174"/>
        <v>133</v>
      </c>
      <c r="AN1143" t="str">
        <f>IF(AC1143="1GN","Grade 1","Grade 0")</f>
        <v>Grade 0</v>
      </c>
      <c r="AO1143" s="2" t="str">
        <f t="shared" si="175"/>
        <v>1302</v>
      </c>
      <c r="AQ1143" t="s">
        <v>5289</v>
      </c>
      <c r="AR1143" t="str">
        <f t="shared" si="191"/>
        <v>ERJ12ZYJ133U</v>
      </c>
      <c r="AT1143" t="str">
        <f t="shared" si="177"/>
        <v>technology 13.0K;</v>
      </c>
      <c r="AU1143" t="str">
        <f t="shared" si="178"/>
        <v>attribute value '13.0 K';</v>
      </c>
      <c r="AV1143" t="str">
        <f t="shared" si="179"/>
        <v>attribute tolerance '5 %';</v>
      </c>
      <c r="AW1143" t="str">
        <f t="shared" si="180"/>
        <v>attribute rcwv '98.7 V';</v>
      </c>
      <c r="AX1143" t="str">
        <f t="shared" si="181"/>
        <v>attribute max_v '';</v>
      </c>
      <c r="AY1143" t="str">
        <f t="shared" si="182"/>
        <v>attribute power_v '0.75 W @ 70 C';</v>
      </c>
      <c r="AZ1143" t="str">
        <f t="shared" si="183"/>
        <v>attribute tcr '±200';</v>
      </c>
      <c r="BA1143" t="str">
        <f t="shared" si="184"/>
        <v>attribute size '2010';</v>
      </c>
      <c r="BB1143" t="str">
        <f t="shared" si="185"/>
        <v>attribute operating_temp '-55 to +155 C';</v>
      </c>
      <c r="BC1143" t="str">
        <f t="shared" si="186"/>
        <v>attribute pkg_code '133';</v>
      </c>
      <c r="BD1143" t="str">
        <f t="shared" si="187"/>
        <v>attribute aec-q200 'Grade 0';</v>
      </c>
      <c r="BF1143" t="str">
        <f t="shared" si="188"/>
        <v>attribute mfg 'Panasonic';</v>
      </c>
      <c r="BG1143" t="str">
        <f t="shared" si="189"/>
        <v>attribute mpn 'ERJ12ZYJ133U';</v>
      </c>
    </row>
    <row r="1144" spans="1:59" x14ac:dyDescent="0.3">
      <c r="A1144" t="s">
        <v>28</v>
      </c>
      <c r="B1144" t="s">
        <v>3797</v>
      </c>
      <c r="C1144" t="s">
        <v>4101</v>
      </c>
      <c r="D1144" t="s">
        <v>4102</v>
      </c>
      <c r="E1144" t="s">
        <v>32</v>
      </c>
      <c r="F1144" t="s">
        <v>32</v>
      </c>
      <c r="G1144" t="s">
        <v>4103</v>
      </c>
      <c r="H1144">
        <v>893</v>
      </c>
      <c r="I1144">
        <v>0.55000000000000004</v>
      </c>
      <c r="J1144">
        <v>0</v>
      </c>
      <c r="K1144">
        <v>1</v>
      </c>
      <c r="L1144" t="s">
        <v>34</v>
      </c>
      <c r="M1144" t="s">
        <v>3801</v>
      </c>
      <c r="N1144" t="s">
        <v>36</v>
      </c>
      <c r="O1144" t="s">
        <v>451</v>
      </c>
      <c r="P1144" t="s">
        <v>38</v>
      </c>
      <c r="Q1144" t="s">
        <v>3791</v>
      </c>
      <c r="R1144" t="s">
        <v>40</v>
      </c>
      <c r="S1144" t="s">
        <v>634</v>
      </c>
      <c r="T1144" t="s">
        <v>243</v>
      </c>
      <c r="U1144" t="s">
        <v>1188</v>
      </c>
      <c r="V1144" t="s">
        <v>3802</v>
      </c>
      <c r="W1144">
        <v>2010</v>
      </c>
      <c r="X1144" t="s">
        <v>636</v>
      </c>
      <c r="Y1144" t="s">
        <v>3803</v>
      </c>
      <c r="Z1144" t="s">
        <v>2407</v>
      </c>
      <c r="AA1144">
        <v>2</v>
      </c>
      <c r="AB1144" t="s">
        <v>41</v>
      </c>
      <c r="AC1144" t="str">
        <f t="shared" si="176"/>
        <v>12Z</v>
      </c>
      <c r="AD1144" s="3">
        <f t="shared" si="173"/>
        <v>15000</v>
      </c>
      <c r="AE1144" s="3" t="str">
        <f t="shared" si="172"/>
        <v>15.0 K</v>
      </c>
      <c r="AF1144" t="str">
        <f>SUBSTITUTE(SUBSTITUTE(P1144,"±",""),"%"," %")</f>
        <v>5 %</v>
      </c>
      <c r="AG1144" t="str">
        <f t="shared" si="190"/>
        <v>106.1 V</v>
      </c>
      <c r="AI1144" t="str">
        <f>SUBSTITUTE(LEFT(Q1144,FIND("W,",Q1144)),"W"," W @ 70 C")</f>
        <v>0.75 W @ 70 C</v>
      </c>
      <c r="AJ1144" t="str">
        <f>SUBSTITUTE((SUBSTITUTE(T1144,"ppm/°C","")),"/ "," to ")</f>
        <v>±200</v>
      </c>
      <c r="AK1144" t="str">
        <f>LEFT(V1144,FIND(" ",V1144)-1)</f>
        <v>2010</v>
      </c>
      <c r="AL1144" t="str">
        <f>SUBSTITUTE(SUBSTITUTE(U1144,"°C ~ "," to +"),"°C"," C")</f>
        <v>-55 to +155 C</v>
      </c>
      <c r="AM1144" s="2" t="str">
        <f t="shared" si="174"/>
        <v>153</v>
      </c>
      <c r="AN1144" t="str">
        <f>IF(AC1144="1GN","Grade 1","Grade 0")</f>
        <v>Grade 0</v>
      </c>
      <c r="AO1144" s="2" t="str">
        <f t="shared" si="175"/>
        <v>1502</v>
      </c>
      <c r="AQ1144" t="s">
        <v>5289</v>
      </c>
      <c r="AR1144" t="str">
        <f t="shared" si="191"/>
        <v>ERJ12ZYJ153U</v>
      </c>
      <c r="AT1144" t="str">
        <f t="shared" si="177"/>
        <v>technology 15.0K;</v>
      </c>
      <c r="AU1144" t="str">
        <f t="shared" si="178"/>
        <v>attribute value '15.0 K';</v>
      </c>
      <c r="AV1144" t="str">
        <f t="shared" si="179"/>
        <v>attribute tolerance '5 %';</v>
      </c>
      <c r="AW1144" t="str">
        <f t="shared" si="180"/>
        <v>attribute rcwv '106.1 V';</v>
      </c>
      <c r="AX1144" t="str">
        <f t="shared" si="181"/>
        <v>attribute max_v '';</v>
      </c>
      <c r="AY1144" t="str">
        <f t="shared" si="182"/>
        <v>attribute power_v '0.75 W @ 70 C';</v>
      </c>
      <c r="AZ1144" t="str">
        <f t="shared" si="183"/>
        <v>attribute tcr '±200';</v>
      </c>
      <c r="BA1144" t="str">
        <f t="shared" si="184"/>
        <v>attribute size '2010';</v>
      </c>
      <c r="BB1144" t="str">
        <f t="shared" si="185"/>
        <v>attribute operating_temp '-55 to +155 C';</v>
      </c>
      <c r="BC1144" t="str">
        <f t="shared" si="186"/>
        <v>attribute pkg_code '153';</v>
      </c>
      <c r="BD1144" t="str">
        <f t="shared" si="187"/>
        <v>attribute aec-q200 'Grade 0';</v>
      </c>
      <c r="BF1144" t="str">
        <f t="shared" si="188"/>
        <v>attribute mfg 'Panasonic';</v>
      </c>
      <c r="BG1144" t="str">
        <f t="shared" si="189"/>
        <v>attribute mpn 'ERJ12ZYJ153U';</v>
      </c>
    </row>
    <row r="1145" spans="1:59" x14ac:dyDescent="0.3">
      <c r="A1145" t="s">
        <v>28</v>
      </c>
      <c r="B1145" t="s">
        <v>3797</v>
      </c>
      <c r="C1145" t="s">
        <v>4104</v>
      </c>
      <c r="D1145" t="s">
        <v>4105</v>
      </c>
      <c r="E1145" t="s">
        <v>32</v>
      </c>
      <c r="F1145" t="s">
        <v>32</v>
      </c>
      <c r="G1145" t="s">
        <v>4106</v>
      </c>
      <c r="H1145" s="1">
        <v>1003</v>
      </c>
      <c r="I1145">
        <v>0.55000000000000004</v>
      </c>
      <c r="J1145">
        <v>0</v>
      </c>
      <c r="K1145">
        <v>1</v>
      </c>
      <c r="L1145" t="s">
        <v>34</v>
      </c>
      <c r="M1145" t="s">
        <v>3801</v>
      </c>
      <c r="N1145" t="s">
        <v>36</v>
      </c>
      <c r="O1145" t="s">
        <v>455</v>
      </c>
      <c r="P1145" t="s">
        <v>38</v>
      </c>
      <c r="Q1145" t="s">
        <v>3791</v>
      </c>
      <c r="R1145" t="s">
        <v>40</v>
      </c>
      <c r="S1145" t="s">
        <v>634</v>
      </c>
      <c r="T1145" t="s">
        <v>243</v>
      </c>
      <c r="U1145" t="s">
        <v>1188</v>
      </c>
      <c r="V1145" t="s">
        <v>3802</v>
      </c>
      <c r="W1145">
        <v>2010</v>
      </c>
      <c r="X1145" t="s">
        <v>636</v>
      </c>
      <c r="Y1145" t="s">
        <v>3803</v>
      </c>
      <c r="Z1145" t="s">
        <v>2407</v>
      </c>
      <c r="AA1145">
        <v>2</v>
      </c>
      <c r="AB1145" t="s">
        <v>41</v>
      </c>
      <c r="AC1145" t="str">
        <f t="shared" si="176"/>
        <v>12Z</v>
      </c>
      <c r="AD1145" s="3">
        <f t="shared" si="173"/>
        <v>16000</v>
      </c>
      <c r="AE1145" s="3" t="str">
        <f t="shared" si="172"/>
        <v>16.0 K</v>
      </c>
      <c r="AF1145" t="str">
        <f>SUBSTITUTE(SUBSTITUTE(P1145,"±",""),"%"," %")</f>
        <v>5 %</v>
      </c>
      <c r="AG1145" t="str">
        <f t="shared" si="190"/>
        <v>109.5 V</v>
      </c>
      <c r="AI1145" t="str">
        <f>SUBSTITUTE(LEFT(Q1145,FIND("W,",Q1145)),"W"," W @ 70 C")</f>
        <v>0.75 W @ 70 C</v>
      </c>
      <c r="AJ1145" t="str">
        <f>SUBSTITUTE((SUBSTITUTE(T1145,"ppm/°C","")),"/ "," to ")</f>
        <v>±200</v>
      </c>
      <c r="AK1145" t="str">
        <f>LEFT(V1145,FIND(" ",V1145)-1)</f>
        <v>2010</v>
      </c>
      <c r="AL1145" t="str">
        <f>SUBSTITUTE(SUBSTITUTE(U1145,"°C ~ "," to +"),"°C"," C")</f>
        <v>-55 to +155 C</v>
      </c>
      <c r="AM1145" s="2" t="str">
        <f t="shared" si="174"/>
        <v>163</v>
      </c>
      <c r="AN1145" t="str">
        <f>IF(AC1145="1GN","Grade 1","Grade 0")</f>
        <v>Grade 0</v>
      </c>
      <c r="AO1145" s="2" t="str">
        <f t="shared" si="175"/>
        <v>1602</v>
      </c>
      <c r="AQ1145" t="s">
        <v>5289</v>
      </c>
      <c r="AR1145" t="str">
        <f t="shared" si="191"/>
        <v>ERJ12ZYJ163U</v>
      </c>
      <c r="AT1145" t="str">
        <f t="shared" si="177"/>
        <v>technology 16.0K;</v>
      </c>
      <c r="AU1145" t="str">
        <f t="shared" si="178"/>
        <v>attribute value '16.0 K';</v>
      </c>
      <c r="AV1145" t="str">
        <f t="shared" si="179"/>
        <v>attribute tolerance '5 %';</v>
      </c>
      <c r="AW1145" t="str">
        <f t="shared" si="180"/>
        <v>attribute rcwv '109.5 V';</v>
      </c>
      <c r="AX1145" t="str">
        <f t="shared" si="181"/>
        <v>attribute max_v '';</v>
      </c>
      <c r="AY1145" t="str">
        <f t="shared" si="182"/>
        <v>attribute power_v '0.75 W @ 70 C';</v>
      </c>
      <c r="AZ1145" t="str">
        <f t="shared" si="183"/>
        <v>attribute tcr '±200';</v>
      </c>
      <c r="BA1145" t="str">
        <f t="shared" si="184"/>
        <v>attribute size '2010';</v>
      </c>
      <c r="BB1145" t="str">
        <f t="shared" si="185"/>
        <v>attribute operating_temp '-55 to +155 C';</v>
      </c>
      <c r="BC1145" t="str">
        <f t="shared" si="186"/>
        <v>attribute pkg_code '163';</v>
      </c>
      <c r="BD1145" t="str">
        <f t="shared" si="187"/>
        <v>attribute aec-q200 'Grade 0';</v>
      </c>
      <c r="BF1145" t="str">
        <f t="shared" si="188"/>
        <v>attribute mfg 'Panasonic';</v>
      </c>
      <c r="BG1145" t="str">
        <f t="shared" si="189"/>
        <v>attribute mpn 'ERJ12ZYJ163U';</v>
      </c>
    </row>
    <row r="1146" spans="1:59" x14ac:dyDescent="0.3">
      <c r="A1146" t="s">
        <v>28</v>
      </c>
      <c r="B1146" t="s">
        <v>3797</v>
      </c>
      <c r="C1146" t="s">
        <v>4107</v>
      </c>
      <c r="D1146" t="s">
        <v>4108</v>
      </c>
      <c r="E1146" t="s">
        <v>32</v>
      </c>
      <c r="F1146" t="s">
        <v>32</v>
      </c>
      <c r="G1146" t="s">
        <v>4109</v>
      </c>
      <c r="H1146">
        <v>74</v>
      </c>
      <c r="I1146">
        <v>0.55000000000000004</v>
      </c>
      <c r="J1146">
        <v>0</v>
      </c>
      <c r="K1146">
        <v>1</v>
      </c>
      <c r="L1146" t="s">
        <v>34</v>
      </c>
      <c r="M1146" t="s">
        <v>3801</v>
      </c>
      <c r="N1146" t="s">
        <v>36</v>
      </c>
      <c r="O1146" t="s">
        <v>459</v>
      </c>
      <c r="P1146" t="s">
        <v>38</v>
      </c>
      <c r="Q1146" t="s">
        <v>3791</v>
      </c>
      <c r="R1146" t="s">
        <v>40</v>
      </c>
      <c r="S1146" t="s">
        <v>634</v>
      </c>
      <c r="T1146" t="s">
        <v>243</v>
      </c>
      <c r="U1146" t="s">
        <v>1188</v>
      </c>
      <c r="V1146" t="s">
        <v>3802</v>
      </c>
      <c r="W1146">
        <v>2010</v>
      </c>
      <c r="X1146" t="s">
        <v>636</v>
      </c>
      <c r="Y1146" t="s">
        <v>3803</v>
      </c>
      <c r="Z1146" t="s">
        <v>2407</v>
      </c>
      <c r="AA1146">
        <v>2</v>
      </c>
      <c r="AB1146" t="s">
        <v>41</v>
      </c>
      <c r="AC1146" t="str">
        <f t="shared" si="176"/>
        <v>12Z</v>
      </c>
      <c r="AD1146" s="3">
        <f t="shared" si="173"/>
        <v>18000</v>
      </c>
      <c r="AE1146" s="3" t="str">
        <f t="shared" si="172"/>
        <v>18.0 K</v>
      </c>
      <c r="AF1146" t="str">
        <f>SUBSTITUTE(SUBSTITUTE(P1146,"±",""),"%"," %")</f>
        <v>5 %</v>
      </c>
      <c r="AG1146" t="str">
        <f t="shared" si="190"/>
        <v>116.2 V</v>
      </c>
      <c r="AI1146" t="str">
        <f>SUBSTITUTE(LEFT(Q1146,FIND("W,",Q1146)),"W"," W @ 70 C")</f>
        <v>0.75 W @ 70 C</v>
      </c>
      <c r="AJ1146" t="str">
        <f>SUBSTITUTE((SUBSTITUTE(T1146,"ppm/°C","")),"/ "," to ")</f>
        <v>±200</v>
      </c>
      <c r="AK1146" t="str">
        <f>LEFT(V1146,FIND(" ",V1146)-1)</f>
        <v>2010</v>
      </c>
      <c r="AL1146" t="str">
        <f>SUBSTITUTE(SUBSTITUTE(U1146,"°C ~ "," to +"),"°C"," C")</f>
        <v>-55 to +155 C</v>
      </c>
      <c r="AM1146" s="2" t="str">
        <f t="shared" si="174"/>
        <v>183</v>
      </c>
      <c r="AN1146" t="str">
        <f>IF(AC1146="1GN","Grade 1","Grade 0")</f>
        <v>Grade 0</v>
      </c>
      <c r="AO1146" s="2" t="str">
        <f t="shared" si="175"/>
        <v>1802</v>
      </c>
      <c r="AQ1146" t="s">
        <v>5289</v>
      </c>
      <c r="AR1146" t="str">
        <f t="shared" si="191"/>
        <v>ERJ12ZYJ183U</v>
      </c>
      <c r="AT1146" t="str">
        <f t="shared" si="177"/>
        <v>technology 18.0K;</v>
      </c>
      <c r="AU1146" t="str">
        <f t="shared" si="178"/>
        <v>attribute value '18.0 K';</v>
      </c>
      <c r="AV1146" t="str">
        <f t="shared" si="179"/>
        <v>attribute tolerance '5 %';</v>
      </c>
      <c r="AW1146" t="str">
        <f t="shared" si="180"/>
        <v>attribute rcwv '116.2 V';</v>
      </c>
      <c r="AX1146" t="str">
        <f t="shared" si="181"/>
        <v>attribute max_v '';</v>
      </c>
      <c r="AY1146" t="str">
        <f t="shared" si="182"/>
        <v>attribute power_v '0.75 W @ 70 C';</v>
      </c>
      <c r="AZ1146" t="str">
        <f t="shared" si="183"/>
        <v>attribute tcr '±200';</v>
      </c>
      <c r="BA1146" t="str">
        <f t="shared" si="184"/>
        <v>attribute size '2010';</v>
      </c>
      <c r="BB1146" t="str">
        <f t="shared" si="185"/>
        <v>attribute operating_temp '-55 to +155 C';</v>
      </c>
      <c r="BC1146" t="str">
        <f t="shared" si="186"/>
        <v>attribute pkg_code '183';</v>
      </c>
      <c r="BD1146" t="str">
        <f t="shared" si="187"/>
        <v>attribute aec-q200 'Grade 0';</v>
      </c>
      <c r="BF1146" t="str">
        <f t="shared" si="188"/>
        <v>attribute mfg 'Panasonic';</v>
      </c>
      <c r="BG1146" t="str">
        <f t="shared" si="189"/>
        <v>attribute mpn 'ERJ12ZYJ183U';</v>
      </c>
    </row>
    <row r="1147" spans="1:59" x14ac:dyDescent="0.3">
      <c r="A1147" t="s">
        <v>28</v>
      </c>
      <c r="B1147" t="s">
        <v>3797</v>
      </c>
      <c r="C1147" t="s">
        <v>4110</v>
      </c>
      <c r="D1147" t="s">
        <v>4111</v>
      </c>
      <c r="E1147" t="s">
        <v>32</v>
      </c>
      <c r="F1147" t="s">
        <v>32</v>
      </c>
      <c r="G1147" t="s">
        <v>4112</v>
      </c>
      <c r="H1147">
        <v>0</v>
      </c>
      <c r="I1147">
        <v>0.55000000000000004</v>
      </c>
      <c r="J1147">
        <v>0</v>
      </c>
      <c r="K1147">
        <v>1</v>
      </c>
      <c r="L1147" t="s">
        <v>34</v>
      </c>
      <c r="M1147" t="s">
        <v>3801</v>
      </c>
      <c r="N1147" t="s">
        <v>36</v>
      </c>
      <c r="O1147" t="s">
        <v>463</v>
      </c>
      <c r="P1147" t="s">
        <v>38</v>
      </c>
      <c r="Q1147" t="s">
        <v>3791</v>
      </c>
      <c r="R1147" t="s">
        <v>40</v>
      </c>
      <c r="S1147" t="s">
        <v>634</v>
      </c>
      <c r="T1147" t="s">
        <v>243</v>
      </c>
      <c r="U1147" t="s">
        <v>1188</v>
      </c>
      <c r="V1147" t="s">
        <v>3802</v>
      </c>
      <c r="W1147">
        <v>2010</v>
      </c>
      <c r="X1147" t="s">
        <v>636</v>
      </c>
      <c r="Y1147" t="s">
        <v>3803</v>
      </c>
      <c r="Z1147" t="s">
        <v>2407</v>
      </c>
      <c r="AA1147">
        <v>2</v>
      </c>
      <c r="AB1147" t="s">
        <v>41</v>
      </c>
      <c r="AC1147" t="str">
        <f t="shared" si="176"/>
        <v>12Z</v>
      </c>
      <c r="AD1147" s="3">
        <f t="shared" si="173"/>
        <v>20000</v>
      </c>
      <c r="AE1147" s="3" t="str">
        <f t="shared" si="172"/>
        <v>20.0 K</v>
      </c>
      <c r="AF1147" t="str">
        <f>SUBSTITUTE(SUBSTITUTE(P1147,"±",""),"%"," %")</f>
        <v>5 %</v>
      </c>
      <c r="AG1147" t="str">
        <f t="shared" si="190"/>
        <v>122.5 V</v>
      </c>
      <c r="AI1147" t="str">
        <f>SUBSTITUTE(LEFT(Q1147,FIND("W,",Q1147)),"W"," W @ 70 C")</f>
        <v>0.75 W @ 70 C</v>
      </c>
      <c r="AJ1147" t="str">
        <f>SUBSTITUTE((SUBSTITUTE(T1147,"ppm/°C","")),"/ "," to ")</f>
        <v>±200</v>
      </c>
      <c r="AK1147" t="str">
        <f>LEFT(V1147,FIND(" ",V1147)-1)</f>
        <v>2010</v>
      </c>
      <c r="AL1147" t="str">
        <f>SUBSTITUTE(SUBSTITUTE(U1147,"°C ~ "," to +"),"°C"," C")</f>
        <v>-55 to +155 C</v>
      </c>
      <c r="AM1147" s="2" t="str">
        <f t="shared" si="174"/>
        <v>203</v>
      </c>
      <c r="AN1147" t="str">
        <f>IF(AC1147="1GN","Grade 1","Grade 0")</f>
        <v>Grade 0</v>
      </c>
      <c r="AO1147" s="2" t="str">
        <f t="shared" si="175"/>
        <v>2002</v>
      </c>
      <c r="AQ1147" t="s">
        <v>5289</v>
      </c>
      <c r="AR1147" t="str">
        <f t="shared" si="191"/>
        <v>ERJ12ZYJ203U</v>
      </c>
      <c r="AT1147" t="str">
        <f t="shared" si="177"/>
        <v>technology 20.0K;</v>
      </c>
      <c r="AU1147" t="str">
        <f t="shared" si="178"/>
        <v>attribute value '20.0 K';</v>
      </c>
      <c r="AV1147" t="str">
        <f t="shared" si="179"/>
        <v>attribute tolerance '5 %';</v>
      </c>
      <c r="AW1147" t="str">
        <f t="shared" si="180"/>
        <v>attribute rcwv '122.5 V';</v>
      </c>
      <c r="AX1147" t="str">
        <f t="shared" si="181"/>
        <v>attribute max_v '';</v>
      </c>
      <c r="AY1147" t="str">
        <f t="shared" si="182"/>
        <v>attribute power_v '0.75 W @ 70 C';</v>
      </c>
      <c r="AZ1147" t="str">
        <f t="shared" si="183"/>
        <v>attribute tcr '±200';</v>
      </c>
      <c r="BA1147" t="str">
        <f t="shared" si="184"/>
        <v>attribute size '2010';</v>
      </c>
      <c r="BB1147" t="str">
        <f t="shared" si="185"/>
        <v>attribute operating_temp '-55 to +155 C';</v>
      </c>
      <c r="BC1147" t="str">
        <f t="shared" si="186"/>
        <v>attribute pkg_code '203';</v>
      </c>
      <c r="BD1147" t="str">
        <f t="shared" si="187"/>
        <v>attribute aec-q200 'Grade 0';</v>
      </c>
      <c r="BF1147" t="str">
        <f t="shared" si="188"/>
        <v>attribute mfg 'Panasonic';</v>
      </c>
      <c r="BG1147" t="str">
        <f t="shared" si="189"/>
        <v>attribute mpn 'ERJ12ZYJ203U';</v>
      </c>
    </row>
    <row r="1148" spans="1:59" x14ac:dyDescent="0.3">
      <c r="A1148" t="s">
        <v>28</v>
      </c>
      <c r="B1148" t="s">
        <v>3797</v>
      </c>
      <c r="C1148" t="s">
        <v>4113</v>
      </c>
      <c r="D1148" t="s">
        <v>4114</v>
      </c>
      <c r="E1148" t="s">
        <v>32</v>
      </c>
      <c r="F1148" t="s">
        <v>32</v>
      </c>
      <c r="G1148" t="s">
        <v>4115</v>
      </c>
      <c r="H1148">
        <v>624</v>
      </c>
      <c r="I1148">
        <v>0.55000000000000004</v>
      </c>
      <c r="J1148">
        <v>0</v>
      </c>
      <c r="K1148">
        <v>1</v>
      </c>
      <c r="L1148" t="s">
        <v>34</v>
      </c>
      <c r="M1148" t="s">
        <v>3801</v>
      </c>
      <c r="N1148" t="s">
        <v>36</v>
      </c>
      <c r="O1148" t="s">
        <v>467</v>
      </c>
      <c r="P1148" t="s">
        <v>38</v>
      </c>
      <c r="Q1148" t="s">
        <v>3791</v>
      </c>
      <c r="R1148" t="s">
        <v>40</v>
      </c>
      <c r="S1148" t="s">
        <v>634</v>
      </c>
      <c r="T1148" t="s">
        <v>243</v>
      </c>
      <c r="U1148" t="s">
        <v>1188</v>
      </c>
      <c r="V1148" t="s">
        <v>3802</v>
      </c>
      <c r="W1148">
        <v>2010</v>
      </c>
      <c r="X1148" t="s">
        <v>636</v>
      </c>
      <c r="Y1148" t="s">
        <v>3803</v>
      </c>
      <c r="Z1148" t="s">
        <v>2407</v>
      </c>
      <c r="AA1148">
        <v>2</v>
      </c>
      <c r="AB1148" t="s">
        <v>41</v>
      </c>
      <c r="AC1148" t="str">
        <f t="shared" si="176"/>
        <v>12Z</v>
      </c>
      <c r="AD1148" s="3">
        <f t="shared" si="173"/>
        <v>22000</v>
      </c>
      <c r="AE1148" s="3" t="str">
        <f t="shared" si="172"/>
        <v>22.0 K</v>
      </c>
      <c r="AF1148" t="str">
        <f>SUBSTITUTE(SUBSTITUTE(P1148,"±",""),"%"," %")</f>
        <v>5 %</v>
      </c>
      <c r="AG1148" t="str">
        <f t="shared" si="190"/>
        <v>128.5 V</v>
      </c>
      <c r="AI1148" t="str">
        <f>SUBSTITUTE(LEFT(Q1148,FIND("W,",Q1148)),"W"," W @ 70 C")</f>
        <v>0.75 W @ 70 C</v>
      </c>
      <c r="AJ1148" t="str">
        <f>SUBSTITUTE((SUBSTITUTE(T1148,"ppm/°C","")),"/ "," to ")</f>
        <v>±200</v>
      </c>
      <c r="AK1148" t="str">
        <f>LEFT(V1148,FIND(" ",V1148)-1)</f>
        <v>2010</v>
      </c>
      <c r="AL1148" t="str">
        <f>SUBSTITUTE(SUBSTITUTE(U1148,"°C ~ "," to +"),"°C"," C")</f>
        <v>-55 to +155 C</v>
      </c>
      <c r="AM1148" s="2" t="str">
        <f t="shared" si="174"/>
        <v>223</v>
      </c>
      <c r="AN1148" t="str">
        <f>IF(AC1148="1GN","Grade 1","Grade 0")</f>
        <v>Grade 0</v>
      </c>
      <c r="AO1148" s="2" t="str">
        <f t="shared" si="175"/>
        <v>2202</v>
      </c>
      <c r="AQ1148" t="s">
        <v>5289</v>
      </c>
      <c r="AR1148" t="str">
        <f t="shared" si="191"/>
        <v>ERJ12ZYJ223U</v>
      </c>
      <c r="AT1148" t="str">
        <f t="shared" si="177"/>
        <v>technology 22.0K;</v>
      </c>
      <c r="AU1148" t="str">
        <f t="shared" si="178"/>
        <v>attribute value '22.0 K';</v>
      </c>
      <c r="AV1148" t="str">
        <f t="shared" si="179"/>
        <v>attribute tolerance '5 %';</v>
      </c>
      <c r="AW1148" t="str">
        <f t="shared" si="180"/>
        <v>attribute rcwv '128.5 V';</v>
      </c>
      <c r="AX1148" t="str">
        <f t="shared" si="181"/>
        <v>attribute max_v '';</v>
      </c>
      <c r="AY1148" t="str">
        <f t="shared" si="182"/>
        <v>attribute power_v '0.75 W @ 70 C';</v>
      </c>
      <c r="AZ1148" t="str">
        <f t="shared" si="183"/>
        <v>attribute tcr '±200';</v>
      </c>
      <c r="BA1148" t="str">
        <f t="shared" si="184"/>
        <v>attribute size '2010';</v>
      </c>
      <c r="BB1148" t="str">
        <f t="shared" si="185"/>
        <v>attribute operating_temp '-55 to +155 C';</v>
      </c>
      <c r="BC1148" t="str">
        <f t="shared" si="186"/>
        <v>attribute pkg_code '223';</v>
      </c>
      <c r="BD1148" t="str">
        <f t="shared" si="187"/>
        <v>attribute aec-q200 'Grade 0';</v>
      </c>
      <c r="BF1148" t="str">
        <f t="shared" si="188"/>
        <v>attribute mfg 'Panasonic';</v>
      </c>
      <c r="BG1148" t="str">
        <f t="shared" si="189"/>
        <v>attribute mpn 'ERJ12ZYJ223U';</v>
      </c>
    </row>
    <row r="1149" spans="1:59" x14ac:dyDescent="0.3">
      <c r="A1149" t="s">
        <v>28</v>
      </c>
      <c r="B1149" t="s">
        <v>3797</v>
      </c>
      <c r="C1149" t="s">
        <v>4116</v>
      </c>
      <c r="D1149" t="s">
        <v>4117</v>
      </c>
      <c r="E1149" t="s">
        <v>32</v>
      </c>
      <c r="F1149" t="s">
        <v>32</v>
      </c>
      <c r="G1149" t="s">
        <v>4118</v>
      </c>
      <c r="H1149" s="1">
        <v>10453</v>
      </c>
      <c r="I1149">
        <v>0.55000000000000004</v>
      </c>
      <c r="J1149">
        <v>0</v>
      </c>
      <c r="K1149">
        <v>1</v>
      </c>
      <c r="L1149" t="s">
        <v>34</v>
      </c>
      <c r="M1149" t="s">
        <v>3801</v>
      </c>
      <c r="N1149" t="s">
        <v>36</v>
      </c>
      <c r="O1149" t="s">
        <v>471</v>
      </c>
      <c r="P1149" t="s">
        <v>38</v>
      </c>
      <c r="Q1149" t="s">
        <v>3791</v>
      </c>
      <c r="R1149" t="s">
        <v>40</v>
      </c>
      <c r="S1149" t="s">
        <v>634</v>
      </c>
      <c r="T1149" t="s">
        <v>243</v>
      </c>
      <c r="U1149" t="s">
        <v>1188</v>
      </c>
      <c r="V1149" t="s">
        <v>3802</v>
      </c>
      <c r="W1149">
        <v>2010</v>
      </c>
      <c r="X1149" t="s">
        <v>636</v>
      </c>
      <c r="Y1149" t="s">
        <v>3803</v>
      </c>
      <c r="Z1149" t="s">
        <v>2407</v>
      </c>
      <c r="AA1149">
        <v>2</v>
      </c>
      <c r="AB1149" t="s">
        <v>41</v>
      </c>
      <c r="AC1149" t="str">
        <f t="shared" si="176"/>
        <v>12Z</v>
      </c>
      <c r="AD1149" s="3">
        <f t="shared" si="173"/>
        <v>24000</v>
      </c>
      <c r="AE1149" s="3" t="str">
        <f t="shared" si="172"/>
        <v>24.0 K</v>
      </c>
      <c r="AF1149" t="str">
        <f>SUBSTITUTE(SUBSTITUTE(P1149,"±",""),"%"," %")</f>
        <v>5 %</v>
      </c>
      <c r="AG1149" t="str">
        <f t="shared" si="190"/>
        <v>134.2 V</v>
      </c>
      <c r="AI1149" t="str">
        <f>SUBSTITUTE(LEFT(Q1149,FIND("W,",Q1149)),"W"," W @ 70 C")</f>
        <v>0.75 W @ 70 C</v>
      </c>
      <c r="AJ1149" t="str">
        <f>SUBSTITUTE((SUBSTITUTE(T1149,"ppm/°C","")),"/ "," to ")</f>
        <v>±200</v>
      </c>
      <c r="AK1149" t="str">
        <f>LEFT(V1149,FIND(" ",V1149)-1)</f>
        <v>2010</v>
      </c>
      <c r="AL1149" t="str">
        <f>SUBSTITUTE(SUBSTITUTE(U1149,"°C ~ "," to +"),"°C"," C")</f>
        <v>-55 to +155 C</v>
      </c>
      <c r="AM1149" s="2" t="str">
        <f t="shared" si="174"/>
        <v>243</v>
      </c>
      <c r="AN1149" t="str">
        <f>IF(AC1149="1GN","Grade 1","Grade 0")</f>
        <v>Grade 0</v>
      </c>
      <c r="AO1149" s="2" t="str">
        <f t="shared" si="175"/>
        <v>2402</v>
      </c>
      <c r="AQ1149" t="s">
        <v>5289</v>
      </c>
      <c r="AR1149" t="str">
        <f t="shared" si="191"/>
        <v>ERJ12ZYJ243U</v>
      </c>
      <c r="AT1149" t="str">
        <f t="shared" si="177"/>
        <v>technology 24.0K;</v>
      </c>
      <c r="AU1149" t="str">
        <f t="shared" si="178"/>
        <v>attribute value '24.0 K';</v>
      </c>
      <c r="AV1149" t="str">
        <f t="shared" si="179"/>
        <v>attribute tolerance '5 %';</v>
      </c>
      <c r="AW1149" t="str">
        <f t="shared" si="180"/>
        <v>attribute rcwv '134.2 V';</v>
      </c>
      <c r="AX1149" t="str">
        <f t="shared" si="181"/>
        <v>attribute max_v '';</v>
      </c>
      <c r="AY1149" t="str">
        <f t="shared" si="182"/>
        <v>attribute power_v '0.75 W @ 70 C';</v>
      </c>
      <c r="AZ1149" t="str">
        <f t="shared" si="183"/>
        <v>attribute tcr '±200';</v>
      </c>
      <c r="BA1149" t="str">
        <f t="shared" si="184"/>
        <v>attribute size '2010';</v>
      </c>
      <c r="BB1149" t="str">
        <f t="shared" si="185"/>
        <v>attribute operating_temp '-55 to +155 C';</v>
      </c>
      <c r="BC1149" t="str">
        <f t="shared" si="186"/>
        <v>attribute pkg_code '243';</v>
      </c>
      <c r="BD1149" t="str">
        <f t="shared" si="187"/>
        <v>attribute aec-q200 'Grade 0';</v>
      </c>
      <c r="BF1149" t="str">
        <f t="shared" si="188"/>
        <v>attribute mfg 'Panasonic';</v>
      </c>
      <c r="BG1149" t="str">
        <f t="shared" si="189"/>
        <v>attribute mpn 'ERJ12ZYJ243U';</v>
      </c>
    </row>
    <row r="1150" spans="1:59" x14ac:dyDescent="0.3">
      <c r="A1150" t="s">
        <v>28</v>
      </c>
      <c r="B1150" t="s">
        <v>3797</v>
      </c>
      <c r="C1150" t="s">
        <v>4119</v>
      </c>
      <c r="D1150" t="s">
        <v>4120</v>
      </c>
      <c r="E1150" t="s">
        <v>32</v>
      </c>
      <c r="F1150" t="s">
        <v>32</v>
      </c>
      <c r="G1150" t="s">
        <v>4121</v>
      </c>
      <c r="H1150" s="1">
        <v>5079</v>
      </c>
      <c r="I1150">
        <v>0.55000000000000004</v>
      </c>
      <c r="J1150">
        <v>0</v>
      </c>
      <c r="K1150">
        <v>1</v>
      </c>
      <c r="L1150" t="s">
        <v>34</v>
      </c>
      <c r="M1150" t="s">
        <v>3801</v>
      </c>
      <c r="N1150" t="s">
        <v>36</v>
      </c>
      <c r="O1150" t="s">
        <v>475</v>
      </c>
      <c r="P1150" t="s">
        <v>38</v>
      </c>
      <c r="Q1150" t="s">
        <v>3791</v>
      </c>
      <c r="R1150" t="s">
        <v>40</v>
      </c>
      <c r="S1150" t="s">
        <v>634</v>
      </c>
      <c r="T1150" t="s">
        <v>243</v>
      </c>
      <c r="U1150" t="s">
        <v>1188</v>
      </c>
      <c r="V1150" t="s">
        <v>3802</v>
      </c>
      <c r="W1150">
        <v>2010</v>
      </c>
      <c r="X1150" t="s">
        <v>636</v>
      </c>
      <c r="Y1150" t="s">
        <v>3803</v>
      </c>
      <c r="Z1150" t="s">
        <v>2407</v>
      </c>
      <c r="AA1150">
        <v>2</v>
      </c>
      <c r="AB1150" t="s">
        <v>41</v>
      </c>
      <c r="AC1150" t="str">
        <f t="shared" si="176"/>
        <v>12Z</v>
      </c>
      <c r="AD1150" s="3">
        <f t="shared" si="173"/>
        <v>27000</v>
      </c>
      <c r="AE1150" s="3" t="str">
        <f t="shared" si="172"/>
        <v>27.0 K</v>
      </c>
      <c r="AF1150" t="str">
        <f>SUBSTITUTE(SUBSTITUTE(P1150,"±",""),"%"," %")</f>
        <v>5 %</v>
      </c>
      <c r="AG1150" t="str">
        <f t="shared" si="190"/>
        <v>142.3 V</v>
      </c>
      <c r="AI1150" t="str">
        <f>SUBSTITUTE(LEFT(Q1150,FIND("W,",Q1150)),"W"," W @ 70 C")</f>
        <v>0.75 W @ 70 C</v>
      </c>
      <c r="AJ1150" t="str">
        <f>SUBSTITUTE((SUBSTITUTE(T1150,"ppm/°C","")),"/ "," to ")</f>
        <v>±200</v>
      </c>
      <c r="AK1150" t="str">
        <f>LEFT(V1150,FIND(" ",V1150)-1)</f>
        <v>2010</v>
      </c>
      <c r="AL1150" t="str">
        <f>SUBSTITUTE(SUBSTITUTE(U1150,"°C ~ "," to +"),"°C"," C")</f>
        <v>-55 to +155 C</v>
      </c>
      <c r="AM1150" s="2" t="str">
        <f t="shared" si="174"/>
        <v>273</v>
      </c>
      <c r="AN1150" t="str">
        <f>IF(AC1150="1GN","Grade 1","Grade 0")</f>
        <v>Grade 0</v>
      </c>
      <c r="AO1150" s="2" t="str">
        <f t="shared" si="175"/>
        <v>2702</v>
      </c>
      <c r="AQ1150" t="s">
        <v>5289</v>
      </c>
      <c r="AR1150" t="str">
        <f t="shared" si="191"/>
        <v>ERJ12ZYJ273U</v>
      </c>
      <c r="AT1150" t="str">
        <f t="shared" si="177"/>
        <v>technology 27.0K;</v>
      </c>
      <c r="AU1150" t="str">
        <f t="shared" si="178"/>
        <v>attribute value '27.0 K';</v>
      </c>
      <c r="AV1150" t="str">
        <f t="shared" si="179"/>
        <v>attribute tolerance '5 %';</v>
      </c>
      <c r="AW1150" t="str">
        <f t="shared" si="180"/>
        <v>attribute rcwv '142.3 V';</v>
      </c>
      <c r="AX1150" t="str">
        <f t="shared" si="181"/>
        <v>attribute max_v '';</v>
      </c>
      <c r="AY1150" t="str">
        <f t="shared" si="182"/>
        <v>attribute power_v '0.75 W @ 70 C';</v>
      </c>
      <c r="AZ1150" t="str">
        <f t="shared" si="183"/>
        <v>attribute tcr '±200';</v>
      </c>
      <c r="BA1150" t="str">
        <f t="shared" si="184"/>
        <v>attribute size '2010';</v>
      </c>
      <c r="BB1150" t="str">
        <f t="shared" si="185"/>
        <v>attribute operating_temp '-55 to +155 C';</v>
      </c>
      <c r="BC1150" t="str">
        <f t="shared" si="186"/>
        <v>attribute pkg_code '273';</v>
      </c>
      <c r="BD1150" t="str">
        <f t="shared" si="187"/>
        <v>attribute aec-q200 'Grade 0';</v>
      </c>
      <c r="BF1150" t="str">
        <f t="shared" si="188"/>
        <v>attribute mfg 'Panasonic';</v>
      </c>
      <c r="BG1150" t="str">
        <f t="shared" si="189"/>
        <v>attribute mpn 'ERJ12ZYJ273U';</v>
      </c>
    </row>
    <row r="1151" spans="1:59" x14ac:dyDescent="0.3">
      <c r="A1151" t="s">
        <v>28</v>
      </c>
      <c r="B1151" t="s">
        <v>3797</v>
      </c>
      <c r="C1151" t="s">
        <v>4122</v>
      </c>
      <c r="D1151" t="s">
        <v>4123</v>
      </c>
      <c r="E1151" t="s">
        <v>32</v>
      </c>
      <c r="F1151" t="s">
        <v>32</v>
      </c>
      <c r="G1151" t="s">
        <v>4124</v>
      </c>
      <c r="H1151">
        <v>0</v>
      </c>
      <c r="I1151">
        <v>0.55000000000000004</v>
      </c>
      <c r="J1151">
        <v>0</v>
      </c>
      <c r="K1151">
        <v>1</v>
      </c>
      <c r="L1151" t="s">
        <v>34</v>
      </c>
      <c r="M1151" t="s">
        <v>3801</v>
      </c>
      <c r="N1151" t="s">
        <v>36</v>
      </c>
      <c r="O1151" t="s">
        <v>479</v>
      </c>
      <c r="P1151" t="s">
        <v>38</v>
      </c>
      <c r="Q1151" t="s">
        <v>3791</v>
      </c>
      <c r="R1151" t="s">
        <v>40</v>
      </c>
      <c r="S1151" t="s">
        <v>634</v>
      </c>
      <c r="T1151" t="s">
        <v>243</v>
      </c>
      <c r="U1151" t="s">
        <v>1188</v>
      </c>
      <c r="V1151" t="s">
        <v>3802</v>
      </c>
      <c r="W1151">
        <v>2010</v>
      </c>
      <c r="X1151" t="s">
        <v>636</v>
      </c>
      <c r="Y1151" t="s">
        <v>3803</v>
      </c>
      <c r="Z1151" t="s">
        <v>2407</v>
      </c>
      <c r="AA1151">
        <v>2</v>
      </c>
      <c r="AB1151" t="s">
        <v>41</v>
      </c>
      <c r="AC1151" t="str">
        <f t="shared" si="176"/>
        <v>12Z</v>
      </c>
      <c r="AD1151" s="3">
        <f t="shared" si="173"/>
        <v>30000</v>
      </c>
      <c r="AE1151" s="3" t="str">
        <f t="shared" si="172"/>
        <v>30.0 K</v>
      </c>
      <c r="AF1151" t="str">
        <f>SUBSTITUTE(SUBSTITUTE(P1151,"±",""),"%"," %")</f>
        <v>5 %</v>
      </c>
      <c r="AG1151" t="str">
        <f t="shared" si="190"/>
        <v>150 V</v>
      </c>
      <c r="AI1151" t="str">
        <f>SUBSTITUTE(LEFT(Q1151,FIND("W,",Q1151)),"W"," W @ 70 C")</f>
        <v>0.75 W @ 70 C</v>
      </c>
      <c r="AJ1151" t="str">
        <f>SUBSTITUTE((SUBSTITUTE(T1151,"ppm/°C","")),"/ "," to ")</f>
        <v>±200</v>
      </c>
      <c r="AK1151" t="str">
        <f>LEFT(V1151,FIND(" ",V1151)-1)</f>
        <v>2010</v>
      </c>
      <c r="AL1151" t="str">
        <f>SUBSTITUTE(SUBSTITUTE(U1151,"°C ~ "," to +"),"°C"," C")</f>
        <v>-55 to +155 C</v>
      </c>
      <c r="AM1151" s="2" t="str">
        <f t="shared" si="174"/>
        <v>303</v>
      </c>
      <c r="AN1151" t="str">
        <f>IF(AC1151="1GN","Grade 1","Grade 0")</f>
        <v>Grade 0</v>
      </c>
      <c r="AO1151" s="2" t="str">
        <f t="shared" si="175"/>
        <v>3002</v>
      </c>
      <c r="AQ1151" t="s">
        <v>5289</v>
      </c>
      <c r="AR1151" t="str">
        <f t="shared" si="191"/>
        <v>ERJ12ZYJ303U</v>
      </c>
      <c r="AT1151" t="str">
        <f t="shared" si="177"/>
        <v>technology 30.0K;</v>
      </c>
      <c r="AU1151" t="str">
        <f t="shared" si="178"/>
        <v>attribute value '30.0 K';</v>
      </c>
      <c r="AV1151" t="str">
        <f t="shared" si="179"/>
        <v>attribute tolerance '5 %';</v>
      </c>
      <c r="AW1151" t="str">
        <f t="shared" si="180"/>
        <v>attribute rcwv '150 V';</v>
      </c>
      <c r="AX1151" t="str">
        <f t="shared" si="181"/>
        <v>attribute max_v '';</v>
      </c>
      <c r="AY1151" t="str">
        <f t="shared" si="182"/>
        <v>attribute power_v '0.75 W @ 70 C';</v>
      </c>
      <c r="AZ1151" t="str">
        <f t="shared" si="183"/>
        <v>attribute tcr '±200';</v>
      </c>
      <c r="BA1151" t="str">
        <f t="shared" si="184"/>
        <v>attribute size '2010';</v>
      </c>
      <c r="BB1151" t="str">
        <f t="shared" si="185"/>
        <v>attribute operating_temp '-55 to +155 C';</v>
      </c>
      <c r="BC1151" t="str">
        <f t="shared" si="186"/>
        <v>attribute pkg_code '303';</v>
      </c>
      <c r="BD1151" t="str">
        <f t="shared" si="187"/>
        <v>attribute aec-q200 'Grade 0';</v>
      </c>
      <c r="BF1151" t="str">
        <f t="shared" si="188"/>
        <v>attribute mfg 'Panasonic';</v>
      </c>
      <c r="BG1151" t="str">
        <f t="shared" si="189"/>
        <v>attribute mpn 'ERJ12ZYJ303U';</v>
      </c>
    </row>
    <row r="1152" spans="1:59" x14ac:dyDescent="0.3">
      <c r="A1152" t="s">
        <v>28</v>
      </c>
      <c r="B1152" t="s">
        <v>3797</v>
      </c>
      <c r="C1152" t="s">
        <v>4125</v>
      </c>
      <c r="D1152" t="s">
        <v>4126</v>
      </c>
      <c r="E1152" t="s">
        <v>32</v>
      </c>
      <c r="F1152" t="s">
        <v>32</v>
      </c>
      <c r="G1152" t="s">
        <v>4127</v>
      </c>
      <c r="H1152" s="1">
        <v>1386</v>
      </c>
      <c r="I1152">
        <v>0.55000000000000004</v>
      </c>
      <c r="J1152">
        <v>0</v>
      </c>
      <c r="K1152">
        <v>1</v>
      </c>
      <c r="L1152" t="s">
        <v>34</v>
      </c>
      <c r="M1152" t="s">
        <v>3801</v>
      </c>
      <c r="N1152" t="s">
        <v>36</v>
      </c>
      <c r="O1152" t="s">
        <v>483</v>
      </c>
      <c r="P1152" t="s">
        <v>38</v>
      </c>
      <c r="Q1152" t="s">
        <v>3791</v>
      </c>
      <c r="R1152" t="s">
        <v>40</v>
      </c>
      <c r="S1152" t="s">
        <v>634</v>
      </c>
      <c r="T1152" t="s">
        <v>243</v>
      </c>
      <c r="U1152" t="s">
        <v>1188</v>
      </c>
      <c r="V1152" t="s">
        <v>3802</v>
      </c>
      <c r="W1152">
        <v>2010</v>
      </c>
      <c r="X1152" t="s">
        <v>636</v>
      </c>
      <c r="Y1152" t="s">
        <v>3803</v>
      </c>
      <c r="Z1152" t="s">
        <v>2407</v>
      </c>
      <c r="AA1152">
        <v>2</v>
      </c>
      <c r="AB1152" t="s">
        <v>41</v>
      </c>
      <c r="AC1152" t="str">
        <f t="shared" si="176"/>
        <v>12Z</v>
      </c>
      <c r="AD1152" s="3">
        <f t="shared" si="173"/>
        <v>33000</v>
      </c>
      <c r="AE1152" s="3" t="str">
        <f t="shared" si="172"/>
        <v>33.0 K</v>
      </c>
      <c r="AF1152" t="str">
        <f>SUBSTITUTE(SUBSTITUTE(P1152,"±",""),"%"," %")</f>
        <v>5 %</v>
      </c>
      <c r="AG1152" t="str">
        <f t="shared" si="190"/>
        <v>157.3 V</v>
      </c>
      <c r="AI1152" t="str">
        <f>SUBSTITUTE(LEFT(Q1152,FIND("W,",Q1152)),"W"," W @ 70 C")</f>
        <v>0.75 W @ 70 C</v>
      </c>
      <c r="AJ1152" t="str">
        <f>SUBSTITUTE((SUBSTITUTE(T1152,"ppm/°C","")),"/ "," to ")</f>
        <v>±200</v>
      </c>
      <c r="AK1152" t="str">
        <f>LEFT(V1152,FIND(" ",V1152)-1)</f>
        <v>2010</v>
      </c>
      <c r="AL1152" t="str">
        <f>SUBSTITUTE(SUBSTITUTE(U1152,"°C ~ "," to +"),"°C"," C")</f>
        <v>-55 to +155 C</v>
      </c>
      <c r="AM1152" s="2" t="str">
        <f t="shared" si="174"/>
        <v>333</v>
      </c>
      <c r="AN1152" t="str">
        <f>IF(AC1152="1GN","Grade 1","Grade 0")</f>
        <v>Grade 0</v>
      </c>
      <c r="AO1152" s="2" t="str">
        <f t="shared" si="175"/>
        <v>3302</v>
      </c>
      <c r="AQ1152" t="s">
        <v>5289</v>
      </c>
      <c r="AR1152" t="str">
        <f t="shared" si="191"/>
        <v>ERJ12ZYJ333U</v>
      </c>
      <c r="AT1152" t="str">
        <f t="shared" si="177"/>
        <v>technology 33.0K;</v>
      </c>
      <c r="AU1152" t="str">
        <f t="shared" si="178"/>
        <v>attribute value '33.0 K';</v>
      </c>
      <c r="AV1152" t="str">
        <f t="shared" si="179"/>
        <v>attribute tolerance '5 %';</v>
      </c>
      <c r="AW1152" t="str">
        <f t="shared" si="180"/>
        <v>attribute rcwv '157.3 V';</v>
      </c>
      <c r="AX1152" t="str">
        <f t="shared" si="181"/>
        <v>attribute max_v '';</v>
      </c>
      <c r="AY1152" t="str">
        <f t="shared" si="182"/>
        <v>attribute power_v '0.75 W @ 70 C';</v>
      </c>
      <c r="AZ1152" t="str">
        <f t="shared" si="183"/>
        <v>attribute tcr '±200';</v>
      </c>
      <c r="BA1152" t="str">
        <f t="shared" si="184"/>
        <v>attribute size '2010';</v>
      </c>
      <c r="BB1152" t="str">
        <f t="shared" si="185"/>
        <v>attribute operating_temp '-55 to +155 C';</v>
      </c>
      <c r="BC1152" t="str">
        <f t="shared" si="186"/>
        <v>attribute pkg_code '333';</v>
      </c>
      <c r="BD1152" t="str">
        <f t="shared" si="187"/>
        <v>attribute aec-q200 'Grade 0';</v>
      </c>
      <c r="BF1152" t="str">
        <f t="shared" si="188"/>
        <v>attribute mfg 'Panasonic';</v>
      </c>
      <c r="BG1152" t="str">
        <f t="shared" si="189"/>
        <v>attribute mpn 'ERJ12ZYJ333U';</v>
      </c>
    </row>
    <row r="1153" spans="1:59" x14ac:dyDescent="0.3">
      <c r="A1153" t="s">
        <v>28</v>
      </c>
      <c r="B1153" t="s">
        <v>3797</v>
      </c>
      <c r="C1153" t="s">
        <v>4128</v>
      </c>
      <c r="D1153" t="s">
        <v>4129</v>
      </c>
      <c r="E1153" t="s">
        <v>32</v>
      </c>
      <c r="F1153" t="s">
        <v>32</v>
      </c>
      <c r="G1153" t="s">
        <v>4130</v>
      </c>
      <c r="H1153" s="1">
        <v>1060</v>
      </c>
      <c r="I1153">
        <v>0.55000000000000004</v>
      </c>
      <c r="J1153">
        <v>0</v>
      </c>
      <c r="K1153">
        <v>1</v>
      </c>
      <c r="L1153" t="s">
        <v>34</v>
      </c>
      <c r="M1153" t="s">
        <v>3801</v>
      </c>
      <c r="N1153" t="s">
        <v>36</v>
      </c>
      <c r="O1153" t="s">
        <v>487</v>
      </c>
      <c r="P1153" t="s">
        <v>38</v>
      </c>
      <c r="Q1153" t="s">
        <v>3791</v>
      </c>
      <c r="R1153" t="s">
        <v>40</v>
      </c>
      <c r="S1153" t="s">
        <v>634</v>
      </c>
      <c r="T1153" t="s">
        <v>243</v>
      </c>
      <c r="U1153" t="s">
        <v>1188</v>
      </c>
      <c r="V1153" t="s">
        <v>3802</v>
      </c>
      <c r="W1153">
        <v>2010</v>
      </c>
      <c r="X1153" t="s">
        <v>636</v>
      </c>
      <c r="Y1153" t="s">
        <v>3803</v>
      </c>
      <c r="Z1153" t="s">
        <v>2407</v>
      </c>
      <c r="AA1153">
        <v>2</v>
      </c>
      <c r="AB1153" t="s">
        <v>41</v>
      </c>
      <c r="AC1153" t="str">
        <f t="shared" si="176"/>
        <v>12Z</v>
      </c>
      <c r="AD1153" s="3">
        <f t="shared" si="173"/>
        <v>36000</v>
      </c>
      <c r="AE1153" s="3" t="str">
        <f t="shared" si="172"/>
        <v>36.0 K</v>
      </c>
      <c r="AF1153" t="str">
        <f>SUBSTITUTE(SUBSTITUTE(P1153,"±",""),"%"," %")</f>
        <v>5 %</v>
      </c>
      <c r="AG1153" t="str">
        <f t="shared" si="190"/>
        <v>164.3 V</v>
      </c>
      <c r="AI1153" t="str">
        <f>SUBSTITUTE(LEFT(Q1153,FIND("W,",Q1153)),"W"," W @ 70 C")</f>
        <v>0.75 W @ 70 C</v>
      </c>
      <c r="AJ1153" t="str">
        <f>SUBSTITUTE((SUBSTITUTE(T1153,"ppm/°C","")),"/ "," to ")</f>
        <v>±200</v>
      </c>
      <c r="AK1153" t="str">
        <f>LEFT(V1153,FIND(" ",V1153)-1)</f>
        <v>2010</v>
      </c>
      <c r="AL1153" t="str">
        <f>SUBSTITUTE(SUBSTITUTE(U1153,"°C ~ "," to +"),"°C"," C")</f>
        <v>-55 to +155 C</v>
      </c>
      <c r="AM1153" s="2" t="str">
        <f t="shared" si="174"/>
        <v>363</v>
      </c>
      <c r="AN1153" t="str">
        <f>IF(AC1153="1GN","Grade 1","Grade 0")</f>
        <v>Grade 0</v>
      </c>
      <c r="AO1153" s="2" t="str">
        <f t="shared" si="175"/>
        <v>3602</v>
      </c>
      <c r="AQ1153" t="s">
        <v>5289</v>
      </c>
      <c r="AR1153" t="str">
        <f t="shared" si="191"/>
        <v>ERJ12ZYJ363U</v>
      </c>
      <c r="AT1153" t="str">
        <f t="shared" si="177"/>
        <v>technology 36.0K;</v>
      </c>
      <c r="AU1153" t="str">
        <f t="shared" si="178"/>
        <v>attribute value '36.0 K';</v>
      </c>
      <c r="AV1153" t="str">
        <f t="shared" si="179"/>
        <v>attribute tolerance '5 %';</v>
      </c>
      <c r="AW1153" t="str">
        <f t="shared" si="180"/>
        <v>attribute rcwv '164.3 V';</v>
      </c>
      <c r="AX1153" t="str">
        <f t="shared" si="181"/>
        <v>attribute max_v '';</v>
      </c>
      <c r="AY1153" t="str">
        <f t="shared" si="182"/>
        <v>attribute power_v '0.75 W @ 70 C';</v>
      </c>
      <c r="AZ1153" t="str">
        <f t="shared" si="183"/>
        <v>attribute tcr '±200';</v>
      </c>
      <c r="BA1153" t="str">
        <f t="shared" si="184"/>
        <v>attribute size '2010';</v>
      </c>
      <c r="BB1153" t="str">
        <f t="shared" si="185"/>
        <v>attribute operating_temp '-55 to +155 C';</v>
      </c>
      <c r="BC1153" t="str">
        <f t="shared" si="186"/>
        <v>attribute pkg_code '363';</v>
      </c>
      <c r="BD1153" t="str">
        <f t="shared" si="187"/>
        <v>attribute aec-q200 'Grade 0';</v>
      </c>
      <c r="BF1153" t="str">
        <f t="shared" si="188"/>
        <v>attribute mfg 'Panasonic';</v>
      </c>
      <c r="BG1153" t="str">
        <f t="shared" si="189"/>
        <v>attribute mpn 'ERJ12ZYJ363U';</v>
      </c>
    </row>
    <row r="1154" spans="1:59" x14ac:dyDescent="0.3">
      <c r="A1154" t="s">
        <v>28</v>
      </c>
      <c r="B1154" t="s">
        <v>3797</v>
      </c>
      <c r="C1154" t="s">
        <v>4131</v>
      </c>
      <c r="D1154" t="s">
        <v>4132</v>
      </c>
      <c r="E1154" t="s">
        <v>32</v>
      </c>
      <c r="F1154" t="s">
        <v>32</v>
      </c>
      <c r="G1154" t="s">
        <v>4133</v>
      </c>
      <c r="H1154" s="1">
        <v>1327</v>
      </c>
      <c r="I1154">
        <v>0.55000000000000004</v>
      </c>
      <c r="J1154">
        <v>0</v>
      </c>
      <c r="K1154">
        <v>1</v>
      </c>
      <c r="L1154" t="s">
        <v>34</v>
      </c>
      <c r="M1154" t="s">
        <v>3801</v>
      </c>
      <c r="N1154" t="s">
        <v>36</v>
      </c>
      <c r="O1154" t="s">
        <v>491</v>
      </c>
      <c r="P1154" t="s">
        <v>38</v>
      </c>
      <c r="Q1154" t="s">
        <v>3791</v>
      </c>
      <c r="R1154" t="s">
        <v>40</v>
      </c>
      <c r="S1154" t="s">
        <v>634</v>
      </c>
      <c r="T1154" t="s">
        <v>243</v>
      </c>
      <c r="U1154" t="s">
        <v>1188</v>
      </c>
      <c r="V1154" t="s">
        <v>3802</v>
      </c>
      <c r="W1154">
        <v>2010</v>
      </c>
      <c r="X1154" t="s">
        <v>636</v>
      </c>
      <c r="Y1154" t="s">
        <v>3803</v>
      </c>
      <c r="Z1154" t="s">
        <v>2407</v>
      </c>
      <c r="AA1154">
        <v>2</v>
      </c>
      <c r="AB1154" t="s">
        <v>41</v>
      </c>
      <c r="AC1154" t="str">
        <f t="shared" si="176"/>
        <v>12Z</v>
      </c>
      <c r="AD1154" s="3">
        <f t="shared" si="173"/>
        <v>39000</v>
      </c>
      <c r="AE1154" s="3" t="str">
        <f t="shared" si="172"/>
        <v>39.0 K</v>
      </c>
      <c r="AF1154" t="str">
        <f>SUBSTITUTE(SUBSTITUTE(P1154,"±",""),"%"," %")</f>
        <v>5 %</v>
      </c>
      <c r="AG1154" t="str">
        <f t="shared" si="190"/>
        <v>171 V</v>
      </c>
      <c r="AI1154" t="str">
        <f>SUBSTITUTE(LEFT(Q1154,FIND("W,",Q1154)),"W"," W @ 70 C")</f>
        <v>0.75 W @ 70 C</v>
      </c>
      <c r="AJ1154" t="str">
        <f>SUBSTITUTE((SUBSTITUTE(T1154,"ppm/°C","")),"/ "," to ")</f>
        <v>±200</v>
      </c>
      <c r="AK1154" t="str">
        <f>LEFT(V1154,FIND(" ",V1154)-1)</f>
        <v>2010</v>
      </c>
      <c r="AL1154" t="str">
        <f>SUBSTITUTE(SUBSTITUTE(U1154,"°C ~ "," to +"),"°C"," C")</f>
        <v>-55 to +155 C</v>
      </c>
      <c r="AM1154" s="2" t="str">
        <f t="shared" si="174"/>
        <v>393</v>
      </c>
      <c r="AN1154" t="str">
        <f>IF(AC1154="1GN","Grade 1","Grade 0")</f>
        <v>Grade 0</v>
      </c>
      <c r="AO1154" s="2" t="str">
        <f t="shared" si="175"/>
        <v>3902</v>
      </c>
      <c r="AQ1154" t="s">
        <v>5289</v>
      </c>
      <c r="AR1154" t="str">
        <f t="shared" si="191"/>
        <v>ERJ12ZYJ393U</v>
      </c>
      <c r="AT1154" t="str">
        <f t="shared" si="177"/>
        <v>technology 39.0K;</v>
      </c>
      <c r="AU1154" t="str">
        <f t="shared" si="178"/>
        <v>attribute value '39.0 K';</v>
      </c>
      <c r="AV1154" t="str">
        <f t="shared" si="179"/>
        <v>attribute tolerance '5 %';</v>
      </c>
      <c r="AW1154" t="str">
        <f t="shared" si="180"/>
        <v>attribute rcwv '171 V';</v>
      </c>
      <c r="AX1154" t="str">
        <f t="shared" si="181"/>
        <v>attribute max_v '';</v>
      </c>
      <c r="AY1154" t="str">
        <f t="shared" si="182"/>
        <v>attribute power_v '0.75 W @ 70 C';</v>
      </c>
      <c r="AZ1154" t="str">
        <f t="shared" si="183"/>
        <v>attribute tcr '±200';</v>
      </c>
      <c r="BA1154" t="str">
        <f t="shared" si="184"/>
        <v>attribute size '2010';</v>
      </c>
      <c r="BB1154" t="str">
        <f t="shared" si="185"/>
        <v>attribute operating_temp '-55 to +155 C';</v>
      </c>
      <c r="BC1154" t="str">
        <f t="shared" si="186"/>
        <v>attribute pkg_code '393';</v>
      </c>
      <c r="BD1154" t="str">
        <f t="shared" si="187"/>
        <v>attribute aec-q200 'Grade 0';</v>
      </c>
      <c r="BF1154" t="str">
        <f t="shared" si="188"/>
        <v>attribute mfg 'Panasonic';</v>
      </c>
      <c r="BG1154" t="str">
        <f t="shared" si="189"/>
        <v>attribute mpn 'ERJ12ZYJ393U';</v>
      </c>
    </row>
    <row r="1155" spans="1:59" x14ac:dyDescent="0.3">
      <c r="A1155" t="s">
        <v>28</v>
      </c>
      <c r="B1155" t="s">
        <v>3797</v>
      </c>
      <c r="C1155" t="s">
        <v>4134</v>
      </c>
      <c r="D1155" t="s">
        <v>4135</v>
      </c>
      <c r="E1155" t="s">
        <v>32</v>
      </c>
      <c r="F1155" t="s">
        <v>32</v>
      </c>
      <c r="G1155" t="s">
        <v>4136</v>
      </c>
      <c r="H1155" s="1">
        <v>19594</v>
      </c>
      <c r="I1155">
        <v>0.55000000000000004</v>
      </c>
      <c r="J1155">
        <v>0</v>
      </c>
      <c r="K1155">
        <v>1</v>
      </c>
      <c r="L1155" t="s">
        <v>34</v>
      </c>
      <c r="M1155" t="s">
        <v>3801</v>
      </c>
      <c r="N1155" t="s">
        <v>36</v>
      </c>
      <c r="O1155" t="s">
        <v>495</v>
      </c>
      <c r="P1155" t="s">
        <v>38</v>
      </c>
      <c r="Q1155" t="s">
        <v>3791</v>
      </c>
      <c r="R1155" t="s">
        <v>40</v>
      </c>
      <c r="S1155" t="s">
        <v>634</v>
      </c>
      <c r="T1155" t="s">
        <v>243</v>
      </c>
      <c r="U1155" t="s">
        <v>1188</v>
      </c>
      <c r="V1155" t="s">
        <v>3802</v>
      </c>
      <c r="W1155">
        <v>2010</v>
      </c>
      <c r="X1155" t="s">
        <v>636</v>
      </c>
      <c r="Y1155" t="s">
        <v>3803</v>
      </c>
      <c r="Z1155" t="s">
        <v>2407</v>
      </c>
      <c r="AA1155">
        <v>2</v>
      </c>
      <c r="AB1155" t="s">
        <v>41</v>
      </c>
      <c r="AC1155" t="str">
        <f t="shared" si="176"/>
        <v>12Z</v>
      </c>
      <c r="AD1155" s="3">
        <f t="shared" si="173"/>
        <v>43000</v>
      </c>
      <c r="AE1155" s="3" t="str">
        <f t="shared" si="172"/>
        <v>43.0 K</v>
      </c>
      <c r="AF1155" t="str">
        <f>SUBSTITUTE(SUBSTITUTE(P1155,"±",""),"%"," %")</f>
        <v>5 %</v>
      </c>
      <c r="AG1155" t="str">
        <f t="shared" si="190"/>
        <v>179.6 V</v>
      </c>
      <c r="AI1155" t="str">
        <f>SUBSTITUTE(LEFT(Q1155,FIND("W,",Q1155)),"W"," W @ 70 C")</f>
        <v>0.75 W @ 70 C</v>
      </c>
      <c r="AJ1155" t="str">
        <f>SUBSTITUTE((SUBSTITUTE(T1155,"ppm/°C","")),"/ "," to ")</f>
        <v>±200</v>
      </c>
      <c r="AK1155" t="str">
        <f>LEFT(V1155,FIND(" ",V1155)-1)</f>
        <v>2010</v>
      </c>
      <c r="AL1155" t="str">
        <f>SUBSTITUTE(SUBSTITUTE(U1155,"°C ~ "," to +"),"°C"," C")</f>
        <v>-55 to +155 C</v>
      </c>
      <c r="AM1155" s="2" t="str">
        <f t="shared" si="174"/>
        <v>433</v>
      </c>
      <c r="AN1155" t="str">
        <f>IF(AC1155="1GN","Grade 1","Grade 0")</f>
        <v>Grade 0</v>
      </c>
      <c r="AO1155" s="2" t="str">
        <f t="shared" si="175"/>
        <v>4302</v>
      </c>
      <c r="AQ1155" t="s">
        <v>5289</v>
      </c>
      <c r="AR1155" t="str">
        <f t="shared" si="191"/>
        <v>ERJ12ZYJ433U</v>
      </c>
      <c r="AT1155" t="str">
        <f t="shared" si="177"/>
        <v>technology 43.0K;</v>
      </c>
      <c r="AU1155" t="str">
        <f t="shared" si="178"/>
        <v>attribute value '43.0 K';</v>
      </c>
      <c r="AV1155" t="str">
        <f t="shared" si="179"/>
        <v>attribute tolerance '5 %';</v>
      </c>
      <c r="AW1155" t="str">
        <f t="shared" si="180"/>
        <v>attribute rcwv '179.6 V';</v>
      </c>
      <c r="AX1155" t="str">
        <f t="shared" si="181"/>
        <v>attribute max_v '';</v>
      </c>
      <c r="AY1155" t="str">
        <f t="shared" si="182"/>
        <v>attribute power_v '0.75 W @ 70 C';</v>
      </c>
      <c r="AZ1155" t="str">
        <f t="shared" si="183"/>
        <v>attribute tcr '±200';</v>
      </c>
      <c r="BA1155" t="str">
        <f t="shared" si="184"/>
        <v>attribute size '2010';</v>
      </c>
      <c r="BB1155" t="str">
        <f t="shared" si="185"/>
        <v>attribute operating_temp '-55 to +155 C';</v>
      </c>
      <c r="BC1155" t="str">
        <f t="shared" si="186"/>
        <v>attribute pkg_code '433';</v>
      </c>
      <c r="BD1155" t="str">
        <f t="shared" si="187"/>
        <v>attribute aec-q200 'Grade 0';</v>
      </c>
      <c r="BF1155" t="str">
        <f t="shared" si="188"/>
        <v>attribute mfg 'Panasonic';</v>
      </c>
      <c r="BG1155" t="str">
        <f t="shared" si="189"/>
        <v>attribute mpn 'ERJ12ZYJ433U';</v>
      </c>
    </row>
    <row r="1156" spans="1:59" x14ac:dyDescent="0.3">
      <c r="A1156" t="s">
        <v>28</v>
      </c>
      <c r="B1156" t="s">
        <v>3797</v>
      </c>
      <c r="C1156" t="s">
        <v>4137</v>
      </c>
      <c r="D1156" t="s">
        <v>4138</v>
      </c>
      <c r="E1156" t="s">
        <v>32</v>
      </c>
      <c r="F1156" t="s">
        <v>32</v>
      </c>
      <c r="G1156" t="s">
        <v>4139</v>
      </c>
      <c r="H1156" s="1">
        <v>5000</v>
      </c>
      <c r="I1156">
        <v>0.55000000000000004</v>
      </c>
      <c r="J1156">
        <v>0</v>
      </c>
      <c r="K1156">
        <v>1</v>
      </c>
      <c r="L1156" t="s">
        <v>34</v>
      </c>
      <c r="M1156" t="s">
        <v>3801</v>
      </c>
      <c r="N1156" t="s">
        <v>36</v>
      </c>
      <c r="O1156" t="s">
        <v>499</v>
      </c>
      <c r="P1156" t="s">
        <v>38</v>
      </c>
      <c r="Q1156" t="s">
        <v>3791</v>
      </c>
      <c r="R1156" t="s">
        <v>40</v>
      </c>
      <c r="S1156" t="s">
        <v>634</v>
      </c>
      <c r="T1156" t="s">
        <v>243</v>
      </c>
      <c r="U1156" t="s">
        <v>1188</v>
      </c>
      <c r="V1156" t="s">
        <v>3802</v>
      </c>
      <c r="W1156">
        <v>2010</v>
      </c>
      <c r="X1156" t="s">
        <v>636</v>
      </c>
      <c r="Y1156" t="s">
        <v>3803</v>
      </c>
      <c r="Z1156" t="s">
        <v>2407</v>
      </c>
      <c r="AA1156">
        <v>2</v>
      </c>
      <c r="AB1156" t="s">
        <v>41</v>
      </c>
      <c r="AC1156" t="str">
        <f t="shared" si="176"/>
        <v>12Z</v>
      </c>
      <c r="AD1156" s="3">
        <f t="shared" si="173"/>
        <v>47000</v>
      </c>
      <c r="AE1156" s="3" t="str">
        <f t="shared" si="172"/>
        <v>47.0 K</v>
      </c>
      <c r="AF1156" t="str">
        <f>SUBSTITUTE(SUBSTITUTE(P1156,"±",""),"%"," %")</f>
        <v>5 %</v>
      </c>
      <c r="AG1156" t="str">
        <f t="shared" si="190"/>
        <v>187.7 V</v>
      </c>
      <c r="AI1156" t="str">
        <f>SUBSTITUTE(LEFT(Q1156,FIND("W,",Q1156)),"W"," W @ 70 C")</f>
        <v>0.75 W @ 70 C</v>
      </c>
      <c r="AJ1156" t="str">
        <f>SUBSTITUTE((SUBSTITUTE(T1156,"ppm/°C","")),"/ "," to ")</f>
        <v>±200</v>
      </c>
      <c r="AK1156" t="str">
        <f>LEFT(V1156,FIND(" ",V1156)-1)</f>
        <v>2010</v>
      </c>
      <c r="AL1156" t="str">
        <f>SUBSTITUTE(SUBSTITUTE(U1156,"°C ~ "," to +"),"°C"," C")</f>
        <v>-55 to +155 C</v>
      </c>
      <c r="AM1156" s="2" t="str">
        <f t="shared" si="174"/>
        <v>473</v>
      </c>
      <c r="AN1156" t="str">
        <f>IF(AC1156="1GN","Grade 1","Grade 0")</f>
        <v>Grade 0</v>
      </c>
      <c r="AO1156" s="2" t="str">
        <f t="shared" si="175"/>
        <v>4702</v>
      </c>
      <c r="AQ1156" t="s">
        <v>5289</v>
      </c>
      <c r="AR1156" t="str">
        <f t="shared" si="191"/>
        <v>ERJ12ZYJ473U</v>
      </c>
      <c r="AT1156" t="str">
        <f t="shared" si="177"/>
        <v>technology 47.0K;</v>
      </c>
      <c r="AU1156" t="str">
        <f t="shared" si="178"/>
        <v>attribute value '47.0 K';</v>
      </c>
      <c r="AV1156" t="str">
        <f t="shared" si="179"/>
        <v>attribute tolerance '5 %';</v>
      </c>
      <c r="AW1156" t="str">
        <f t="shared" si="180"/>
        <v>attribute rcwv '187.7 V';</v>
      </c>
      <c r="AX1156" t="str">
        <f t="shared" si="181"/>
        <v>attribute max_v '';</v>
      </c>
      <c r="AY1156" t="str">
        <f t="shared" si="182"/>
        <v>attribute power_v '0.75 W @ 70 C';</v>
      </c>
      <c r="AZ1156" t="str">
        <f t="shared" si="183"/>
        <v>attribute tcr '±200';</v>
      </c>
      <c r="BA1156" t="str">
        <f t="shared" si="184"/>
        <v>attribute size '2010';</v>
      </c>
      <c r="BB1156" t="str">
        <f t="shared" si="185"/>
        <v>attribute operating_temp '-55 to +155 C';</v>
      </c>
      <c r="BC1156" t="str">
        <f t="shared" si="186"/>
        <v>attribute pkg_code '473';</v>
      </c>
      <c r="BD1156" t="str">
        <f t="shared" si="187"/>
        <v>attribute aec-q200 'Grade 0';</v>
      </c>
      <c r="BF1156" t="str">
        <f t="shared" si="188"/>
        <v>attribute mfg 'Panasonic';</v>
      </c>
      <c r="BG1156" t="str">
        <f t="shared" si="189"/>
        <v>attribute mpn 'ERJ12ZYJ473U';</v>
      </c>
    </row>
    <row r="1157" spans="1:59" x14ac:dyDescent="0.3">
      <c r="A1157" t="s">
        <v>28</v>
      </c>
      <c r="B1157" t="s">
        <v>3797</v>
      </c>
      <c r="C1157" t="s">
        <v>4140</v>
      </c>
      <c r="D1157" t="s">
        <v>4141</v>
      </c>
      <c r="E1157" t="s">
        <v>32</v>
      </c>
      <c r="F1157" t="s">
        <v>32</v>
      </c>
      <c r="G1157" t="s">
        <v>4142</v>
      </c>
      <c r="H1157" s="1">
        <v>10011</v>
      </c>
      <c r="I1157">
        <v>0.55000000000000004</v>
      </c>
      <c r="J1157">
        <v>0</v>
      </c>
      <c r="K1157">
        <v>1</v>
      </c>
      <c r="L1157" t="s">
        <v>34</v>
      </c>
      <c r="M1157" t="s">
        <v>3801</v>
      </c>
      <c r="N1157" t="s">
        <v>36</v>
      </c>
      <c r="O1157" t="s">
        <v>503</v>
      </c>
      <c r="P1157" t="s">
        <v>38</v>
      </c>
      <c r="Q1157" t="s">
        <v>3791</v>
      </c>
      <c r="R1157" t="s">
        <v>40</v>
      </c>
      <c r="S1157" t="s">
        <v>634</v>
      </c>
      <c r="T1157" t="s">
        <v>243</v>
      </c>
      <c r="U1157" t="s">
        <v>1188</v>
      </c>
      <c r="V1157" t="s">
        <v>3802</v>
      </c>
      <c r="W1157">
        <v>2010</v>
      </c>
      <c r="X1157" t="s">
        <v>636</v>
      </c>
      <c r="Y1157" t="s">
        <v>3803</v>
      </c>
      <c r="Z1157" t="s">
        <v>2407</v>
      </c>
      <c r="AA1157">
        <v>2</v>
      </c>
      <c r="AB1157" t="s">
        <v>41</v>
      </c>
      <c r="AC1157" t="str">
        <f t="shared" si="176"/>
        <v>12Z</v>
      </c>
      <c r="AD1157" s="3">
        <f t="shared" si="173"/>
        <v>51000</v>
      </c>
      <c r="AE1157" s="3" t="str">
        <f t="shared" si="172"/>
        <v>51.0 K</v>
      </c>
      <c r="AF1157" t="str">
        <f>SUBSTITUTE(SUBSTITUTE(P1157,"±",""),"%"," %")</f>
        <v>5 %</v>
      </c>
      <c r="AG1157" t="str">
        <f t="shared" si="190"/>
        <v>195.6 V</v>
      </c>
      <c r="AI1157" t="str">
        <f>SUBSTITUTE(LEFT(Q1157,FIND("W,",Q1157)),"W"," W @ 70 C")</f>
        <v>0.75 W @ 70 C</v>
      </c>
      <c r="AJ1157" t="str">
        <f>SUBSTITUTE((SUBSTITUTE(T1157,"ppm/°C","")),"/ "," to ")</f>
        <v>±200</v>
      </c>
      <c r="AK1157" t="str">
        <f>LEFT(V1157,FIND(" ",V1157)-1)</f>
        <v>2010</v>
      </c>
      <c r="AL1157" t="str">
        <f>SUBSTITUTE(SUBSTITUTE(U1157,"°C ~ "," to +"),"°C"," C")</f>
        <v>-55 to +155 C</v>
      </c>
      <c r="AM1157" s="2" t="str">
        <f t="shared" si="174"/>
        <v>513</v>
      </c>
      <c r="AN1157" t="str">
        <f>IF(AC1157="1GN","Grade 1","Grade 0")</f>
        <v>Grade 0</v>
      </c>
      <c r="AO1157" s="2" t="str">
        <f t="shared" si="175"/>
        <v>5102</v>
      </c>
      <c r="AQ1157" t="s">
        <v>5289</v>
      </c>
      <c r="AR1157" t="str">
        <f t="shared" si="191"/>
        <v>ERJ12ZYJ513U</v>
      </c>
      <c r="AT1157" t="str">
        <f t="shared" si="177"/>
        <v>technology 51.0K;</v>
      </c>
      <c r="AU1157" t="str">
        <f t="shared" si="178"/>
        <v>attribute value '51.0 K';</v>
      </c>
      <c r="AV1157" t="str">
        <f t="shared" si="179"/>
        <v>attribute tolerance '5 %';</v>
      </c>
      <c r="AW1157" t="str">
        <f t="shared" si="180"/>
        <v>attribute rcwv '195.6 V';</v>
      </c>
      <c r="AX1157" t="str">
        <f t="shared" si="181"/>
        <v>attribute max_v '';</v>
      </c>
      <c r="AY1157" t="str">
        <f t="shared" si="182"/>
        <v>attribute power_v '0.75 W @ 70 C';</v>
      </c>
      <c r="AZ1157" t="str">
        <f t="shared" si="183"/>
        <v>attribute tcr '±200';</v>
      </c>
      <c r="BA1157" t="str">
        <f t="shared" si="184"/>
        <v>attribute size '2010';</v>
      </c>
      <c r="BB1157" t="str">
        <f t="shared" si="185"/>
        <v>attribute operating_temp '-55 to +155 C';</v>
      </c>
      <c r="BC1157" t="str">
        <f t="shared" si="186"/>
        <v>attribute pkg_code '513';</v>
      </c>
      <c r="BD1157" t="str">
        <f t="shared" si="187"/>
        <v>attribute aec-q200 'Grade 0';</v>
      </c>
      <c r="BF1157" t="str">
        <f t="shared" si="188"/>
        <v>attribute mfg 'Panasonic';</v>
      </c>
      <c r="BG1157" t="str">
        <f t="shared" si="189"/>
        <v>attribute mpn 'ERJ12ZYJ513U';</v>
      </c>
    </row>
    <row r="1158" spans="1:59" x14ac:dyDescent="0.3">
      <c r="A1158" t="s">
        <v>28</v>
      </c>
      <c r="B1158" t="s">
        <v>3797</v>
      </c>
      <c r="C1158" t="s">
        <v>4143</v>
      </c>
      <c r="D1158" t="s">
        <v>4144</v>
      </c>
      <c r="E1158" t="s">
        <v>32</v>
      </c>
      <c r="F1158" t="s">
        <v>32</v>
      </c>
      <c r="G1158" t="s">
        <v>4145</v>
      </c>
      <c r="H1158" s="1">
        <v>8759</v>
      </c>
      <c r="I1158">
        <v>0.55000000000000004</v>
      </c>
      <c r="J1158">
        <v>0</v>
      </c>
      <c r="K1158">
        <v>1</v>
      </c>
      <c r="L1158" t="s">
        <v>34</v>
      </c>
      <c r="M1158" t="s">
        <v>3801</v>
      </c>
      <c r="N1158" t="s">
        <v>36</v>
      </c>
      <c r="O1158" t="s">
        <v>507</v>
      </c>
      <c r="P1158" t="s">
        <v>38</v>
      </c>
      <c r="Q1158" t="s">
        <v>3791</v>
      </c>
      <c r="R1158" t="s">
        <v>40</v>
      </c>
      <c r="S1158" t="s">
        <v>634</v>
      </c>
      <c r="T1158" t="s">
        <v>243</v>
      </c>
      <c r="U1158" t="s">
        <v>1188</v>
      </c>
      <c r="V1158" t="s">
        <v>3802</v>
      </c>
      <c r="W1158">
        <v>2010</v>
      </c>
      <c r="X1158" t="s">
        <v>636</v>
      </c>
      <c r="Y1158" t="s">
        <v>3803</v>
      </c>
      <c r="Z1158" t="s">
        <v>2407</v>
      </c>
      <c r="AA1158">
        <v>2</v>
      </c>
      <c r="AB1158" t="s">
        <v>41</v>
      </c>
      <c r="AC1158" t="str">
        <f t="shared" si="176"/>
        <v>12Z</v>
      </c>
      <c r="AD1158" s="3">
        <f t="shared" si="173"/>
        <v>56000</v>
      </c>
      <c r="AE1158" s="3" t="str">
        <f t="shared" si="172"/>
        <v>56.0 K</v>
      </c>
      <c r="AF1158" t="str">
        <f>SUBSTITUTE(SUBSTITUTE(P1158,"±",""),"%"," %")</f>
        <v>5 %</v>
      </c>
      <c r="AG1158" t="str">
        <f t="shared" si="190"/>
        <v>204.9 V</v>
      </c>
      <c r="AI1158" t="str">
        <f>SUBSTITUTE(LEFT(Q1158,FIND("W,",Q1158)),"W"," W @ 70 C")</f>
        <v>0.75 W @ 70 C</v>
      </c>
      <c r="AJ1158" t="str">
        <f>SUBSTITUTE((SUBSTITUTE(T1158,"ppm/°C","")),"/ "," to ")</f>
        <v>±200</v>
      </c>
      <c r="AK1158" t="str">
        <f>LEFT(V1158,FIND(" ",V1158)-1)</f>
        <v>2010</v>
      </c>
      <c r="AL1158" t="str">
        <f>SUBSTITUTE(SUBSTITUTE(U1158,"°C ~ "," to +"),"°C"," C")</f>
        <v>-55 to +155 C</v>
      </c>
      <c r="AM1158" s="2" t="str">
        <f t="shared" si="174"/>
        <v>563</v>
      </c>
      <c r="AN1158" t="str">
        <f>IF(AC1158="1GN","Grade 1","Grade 0")</f>
        <v>Grade 0</v>
      </c>
      <c r="AO1158" s="2" t="str">
        <f t="shared" si="175"/>
        <v>5602</v>
      </c>
      <c r="AQ1158" t="s">
        <v>5289</v>
      </c>
      <c r="AR1158" t="str">
        <f t="shared" si="191"/>
        <v>ERJ12ZYJ563U</v>
      </c>
      <c r="AT1158" t="str">
        <f t="shared" si="177"/>
        <v>technology 56.0K;</v>
      </c>
      <c r="AU1158" t="str">
        <f t="shared" si="178"/>
        <v>attribute value '56.0 K';</v>
      </c>
      <c r="AV1158" t="str">
        <f t="shared" si="179"/>
        <v>attribute tolerance '5 %';</v>
      </c>
      <c r="AW1158" t="str">
        <f t="shared" si="180"/>
        <v>attribute rcwv '204.9 V';</v>
      </c>
      <c r="AX1158" t="str">
        <f t="shared" si="181"/>
        <v>attribute max_v '';</v>
      </c>
      <c r="AY1158" t="str">
        <f t="shared" si="182"/>
        <v>attribute power_v '0.75 W @ 70 C';</v>
      </c>
      <c r="AZ1158" t="str">
        <f t="shared" si="183"/>
        <v>attribute tcr '±200';</v>
      </c>
      <c r="BA1158" t="str">
        <f t="shared" si="184"/>
        <v>attribute size '2010';</v>
      </c>
      <c r="BB1158" t="str">
        <f t="shared" si="185"/>
        <v>attribute operating_temp '-55 to +155 C';</v>
      </c>
      <c r="BC1158" t="str">
        <f t="shared" si="186"/>
        <v>attribute pkg_code '563';</v>
      </c>
      <c r="BD1158" t="str">
        <f t="shared" si="187"/>
        <v>attribute aec-q200 'Grade 0';</v>
      </c>
      <c r="BF1158" t="str">
        <f t="shared" si="188"/>
        <v>attribute mfg 'Panasonic';</v>
      </c>
      <c r="BG1158" t="str">
        <f t="shared" si="189"/>
        <v>attribute mpn 'ERJ12ZYJ563U';</v>
      </c>
    </row>
    <row r="1159" spans="1:59" x14ac:dyDescent="0.3">
      <c r="A1159" t="s">
        <v>28</v>
      </c>
      <c r="B1159" t="s">
        <v>3797</v>
      </c>
      <c r="C1159" t="s">
        <v>4146</v>
      </c>
      <c r="D1159" t="s">
        <v>4147</v>
      </c>
      <c r="E1159" t="s">
        <v>32</v>
      </c>
      <c r="F1159" t="s">
        <v>32</v>
      </c>
      <c r="G1159" t="s">
        <v>4148</v>
      </c>
      <c r="H1159">
        <v>35</v>
      </c>
      <c r="I1159">
        <v>0.49</v>
      </c>
      <c r="J1159">
        <v>0</v>
      </c>
      <c r="K1159">
        <v>1</v>
      </c>
      <c r="L1159" t="s">
        <v>34</v>
      </c>
      <c r="M1159" t="s">
        <v>3801</v>
      </c>
      <c r="N1159" t="s">
        <v>36</v>
      </c>
      <c r="O1159" t="s">
        <v>511</v>
      </c>
      <c r="P1159" t="s">
        <v>38</v>
      </c>
      <c r="Q1159" t="s">
        <v>3791</v>
      </c>
      <c r="R1159" t="s">
        <v>40</v>
      </c>
      <c r="S1159" t="s">
        <v>634</v>
      </c>
      <c r="T1159" t="s">
        <v>243</v>
      </c>
      <c r="U1159" t="s">
        <v>1188</v>
      </c>
      <c r="V1159" t="s">
        <v>3802</v>
      </c>
      <c r="W1159">
        <v>2010</v>
      </c>
      <c r="X1159" t="s">
        <v>636</v>
      </c>
      <c r="Y1159" t="s">
        <v>3803</v>
      </c>
      <c r="Z1159" t="s">
        <v>2407</v>
      </c>
      <c r="AA1159">
        <v>2</v>
      </c>
      <c r="AB1159" t="s">
        <v>41</v>
      </c>
      <c r="AC1159" t="str">
        <f t="shared" si="176"/>
        <v>12Z</v>
      </c>
      <c r="AD1159" s="3">
        <f t="shared" si="173"/>
        <v>62000</v>
      </c>
      <c r="AE1159" s="3" t="str">
        <f t="shared" si="172"/>
        <v>62.0 K</v>
      </c>
      <c r="AF1159" t="str">
        <f>SUBSTITUTE(SUBSTITUTE(P1159,"±",""),"%"," %")</f>
        <v>5 %</v>
      </c>
      <c r="AG1159" t="str">
        <f t="shared" si="190"/>
        <v>215.6 V</v>
      </c>
      <c r="AI1159" t="str">
        <f>SUBSTITUTE(LEFT(Q1159,FIND("W,",Q1159)),"W"," W @ 70 C")</f>
        <v>0.75 W @ 70 C</v>
      </c>
      <c r="AJ1159" t="str">
        <f>SUBSTITUTE((SUBSTITUTE(T1159,"ppm/°C","")),"/ "," to ")</f>
        <v>±200</v>
      </c>
      <c r="AK1159" t="str">
        <f>LEFT(V1159,FIND(" ",V1159)-1)</f>
        <v>2010</v>
      </c>
      <c r="AL1159" t="str">
        <f>SUBSTITUTE(SUBSTITUTE(U1159,"°C ~ "," to +"),"°C"," C")</f>
        <v>-55 to +155 C</v>
      </c>
      <c r="AM1159" s="2" t="str">
        <f t="shared" si="174"/>
        <v>623</v>
      </c>
      <c r="AN1159" t="str">
        <f>IF(AC1159="1GN","Grade 1","Grade 0")</f>
        <v>Grade 0</v>
      </c>
      <c r="AO1159" s="2" t="str">
        <f t="shared" si="175"/>
        <v>6202</v>
      </c>
      <c r="AQ1159" t="s">
        <v>5289</v>
      </c>
      <c r="AR1159" t="str">
        <f t="shared" si="191"/>
        <v>ERJ12ZYJ623U</v>
      </c>
      <c r="AT1159" t="str">
        <f t="shared" si="177"/>
        <v>technology 62.0K;</v>
      </c>
      <c r="AU1159" t="str">
        <f t="shared" si="178"/>
        <v>attribute value '62.0 K';</v>
      </c>
      <c r="AV1159" t="str">
        <f t="shared" si="179"/>
        <v>attribute tolerance '5 %';</v>
      </c>
      <c r="AW1159" t="str">
        <f t="shared" si="180"/>
        <v>attribute rcwv '215.6 V';</v>
      </c>
      <c r="AX1159" t="str">
        <f t="shared" si="181"/>
        <v>attribute max_v '';</v>
      </c>
      <c r="AY1159" t="str">
        <f t="shared" si="182"/>
        <v>attribute power_v '0.75 W @ 70 C';</v>
      </c>
      <c r="AZ1159" t="str">
        <f t="shared" si="183"/>
        <v>attribute tcr '±200';</v>
      </c>
      <c r="BA1159" t="str">
        <f t="shared" si="184"/>
        <v>attribute size '2010';</v>
      </c>
      <c r="BB1159" t="str">
        <f t="shared" si="185"/>
        <v>attribute operating_temp '-55 to +155 C';</v>
      </c>
      <c r="BC1159" t="str">
        <f t="shared" si="186"/>
        <v>attribute pkg_code '623';</v>
      </c>
      <c r="BD1159" t="str">
        <f t="shared" si="187"/>
        <v>attribute aec-q200 'Grade 0';</v>
      </c>
      <c r="BF1159" t="str">
        <f t="shared" si="188"/>
        <v>attribute mfg 'Panasonic';</v>
      </c>
      <c r="BG1159" t="str">
        <f t="shared" si="189"/>
        <v>attribute mpn 'ERJ12ZYJ623U';</v>
      </c>
    </row>
    <row r="1160" spans="1:59" x14ac:dyDescent="0.3">
      <c r="A1160" t="s">
        <v>28</v>
      </c>
      <c r="B1160" t="s">
        <v>3797</v>
      </c>
      <c r="C1160" t="s">
        <v>4149</v>
      </c>
      <c r="D1160" t="s">
        <v>4150</v>
      </c>
      <c r="E1160" t="s">
        <v>32</v>
      </c>
      <c r="F1160" t="s">
        <v>32</v>
      </c>
      <c r="G1160" t="s">
        <v>4151</v>
      </c>
      <c r="H1160" s="1">
        <v>9993</v>
      </c>
      <c r="I1160">
        <v>0.55000000000000004</v>
      </c>
      <c r="J1160">
        <v>0</v>
      </c>
      <c r="K1160">
        <v>1</v>
      </c>
      <c r="L1160" t="s">
        <v>34</v>
      </c>
      <c r="M1160" t="s">
        <v>3801</v>
      </c>
      <c r="N1160" t="s">
        <v>36</v>
      </c>
      <c r="O1160" t="s">
        <v>515</v>
      </c>
      <c r="P1160" t="s">
        <v>38</v>
      </c>
      <c r="Q1160" t="s">
        <v>3791</v>
      </c>
      <c r="R1160" t="s">
        <v>40</v>
      </c>
      <c r="S1160" t="s">
        <v>634</v>
      </c>
      <c r="T1160" t="s">
        <v>243</v>
      </c>
      <c r="U1160" t="s">
        <v>1188</v>
      </c>
      <c r="V1160" t="s">
        <v>3802</v>
      </c>
      <c r="W1160">
        <v>2010</v>
      </c>
      <c r="X1160" t="s">
        <v>636</v>
      </c>
      <c r="Y1160" t="s">
        <v>3803</v>
      </c>
      <c r="Z1160" t="s">
        <v>2407</v>
      </c>
      <c r="AA1160">
        <v>2</v>
      </c>
      <c r="AB1160" t="s">
        <v>41</v>
      </c>
      <c r="AC1160" t="str">
        <f t="shared" si="176"/>
        <v>12Z</v>
      </c>
      <c r="AD1160" s="3">
        <f t="shared" si="173"/>
        <v>68000</v>
      </c>
      <c r="AE1160" s="3" t="str">
        <f t="shared" si="172"/>
        <v>68.0 K</v>
      </c>
      <c r="AF1160" t="str">
        <f>SUBSTITUTE(SUBSTITUTE(P1160,"±",""),"%"," %")</f>
        <v>5 %</v>
      </c>
      <c r="AG1160" t="str">
        <f t="shared" si="190"/>
        <v>225.8 V</v>
      </c>
      <c r="AI1160" t="str">
        <f>SUBSTITUTE(LEFT(Q1160,FIND("W,",Q1160)),"W"," W @ 70 C")</f>
        <v>0.75 W @ 70 C</v>
      </c>
      <c r="AJ1160" t="str">
        <f>SUBSTITUTE((SUBSTITUTE(T1160,"ppm/°C","")),"/ "," to ")</f>
        <v>±200</v>
      </c>
      <c r="AK1160" t="str">
        <f>LEFT(V1160,FIND(" ",V1160)-1)</f>
        <v>2010</v>
      </c>
      <c r="AL1160" t="str">
        <f>SUBSTITUTE(SUBSTITUTE(U1160,"°C ~ "," to +"),"°C"," C")</f>
        <v>-55 to +155 C</v>
      </c>
      <c r="AM1160" s="2" t="str">
        <f t="shared" si="174"/>
        <v>683</v>
      </c>
      <c r="AN1160" t="str">
        <f>IF(AC1160="1GN","Grade 1","Grade 0")</f>
        <v>Grade 0</v>
      </c>
      <c r="AO1160" s="2" t="str">
        <f t="shared" si="175"/>
        <v>6802</v>
      </c>
      <c r="AQ1160" t="s">
        <v>5289</v>
      </c>
      <c r="AR1160" t="str">
        <f t="shared" si="191"/>
        <v>ERJ12ZYJ683U</v>
      </c>
      <c r="AT1160" t="str">
        <f t="shared" si="177"/>
        <v>technology 68.0K;</v>
      </c>
      <c r="AU1160" t="str">
        <f t="shared" si="178"/>
        <v>attribute value '68.0 K';</v>
      </c>
      <c r="AV1160" t="str">
        <f t="shared" si="179"/>
        <v>attribute tolerance '5 %';</v>
      </c>
      <c r="AW1160" t="str">
        <f t="shared" si="180"/>
        <v>attribute rcwv '225.8 V';</v>
      </c>
      <c r="AX1160" t="str">
        <f t="shared" si="181"/>
        <v>attribute max_v '';</v>
      </c>
      <c r="AY1160" t="str">
        <f t="shared" si="182"/>
        <v>attribute power_v '0.75 W @ 70 C';</v>
      </c>
      <c r="AZ1160" t="str">
        <f t="shared" si="183"/>
        <v>attribute tcr '±200';</v>
      </c>
      <c r="BA1160" t="str">
        <f t="shared" si="184"/>
        <v>attribute size '2010';</v>
      </c>
      <c r="BB1160" t="str">
        <f t="shared" si="185"/>
        <v>attribute operating_temp '-55 to +155 C';</v>
      </c>
      <c r="BC1160" t="str">
        <f t="shared" si="186"/>
        <v>attribute pkg_code '683';</v>
      </c>
      <c r="BD1160" t="str">
        <f t="shared" si="187"/>
        <v>attribute aec-q200 'Grade 0';</v>
      </c>
      <c r="BF1160" t="str">
        <f t="shared" si="188"/>
        <v>attribute mfg 'Panasonic';</v>
      </c>
      <c r="BG1160" t="str">
        <f t="shared" si="189"/>
        <v>attribute mpn 'ERJ12ZYJ683U';</v>
      </c>
    </row>
    <row r="1161" spans="1:59" x14ac:dyDescent="0.3">
      <c r="A1161" t="s">
        <v>28</v>
      </c>
      <c r="B1161" t="s">
        <v>3797</v>
      </c>
      <c r="C1161" t="s">
        <v>4152</v>
      </c>
      <c r="D1161" t="s">
        <v>4153</v>
      </c>
      <c r="E1161" t="s">
        <v>32</v>
      </c>
      <c r="F1161" t="s">
        <v>32</v>
      </c>
      <c r="G1161" t="s">
        <v>4154</v>
      </c>
      <c r="H1161" s="1">
        <v>6792</v>
      </c>
      <c r="I1161">
        <v>0.55000000000000004</v>
      </c>
      <c r="J1161">
        <v>0</v>
      </c>
      <c r="K1161">
        <v>1</v>
      </c>
      <c r="L1161" t="s">
        <v>34</v>
      </c>
      <c r="M1161" t="s">
        <v>3801</v>
      </c>
      <c r="N1161" t="s">
        <v>36</v>
      </c>
      <c r="O1161" t="s">
        <v>519</v>
      </c>
      <c r="P1161" t="s">
        <v>38</v>
      </c>
      <c r="Q1161" t="s">
        <v>3791</v>
      </c>
      <c r="R1161" t="s">
        <v>40</v>
      </c>
      <c r="S1161" t="s">
        <v>634</v>
      </c>
      <c r="T1161" t="s">
        <v>243</v>
      </c>
      <c r="U1161" t="s">
        <v>1188</v>
      </c>
      <c r="V1161" t="s">
        <v>3802</v>
      </c>
      <c r="W1161">
        <v>2010</v>
      </c>
      <c r="X1161" t="s">
        <v>636</v>
      </c>
      <c r="Y1161" t="s">
        <v>3803</v>
      </c>
      <c r="Z1161" t="s">
        <v>2407</v>
      </c>
      <c r="AA1161">
        <v>2</v>
      </c>
      <c r="AB1161" t="s">
        <v>41</v>
      </c>
      <c r="AC1161" t="str">
        <f t="shared" si="176"/>
        <v>12Z</v>
      </c>
      <c r="AD1161" s="3">
        <f t="shared" si="173"/>
        <v>75000</v>
      </c>
      <c r="AE1161" s="3" t="str">
        <f t="shared" si="172"/>
        <v>75.0 K</v>
      </c>
      <c r="AF1161" t="str">
        <f>SUBSTITUTE(SUBSTITUTE(P1161,"±",""),"%"," %")</f>
        <v>5 %</v>
      </c>
      <c r="AG1161" t="str">
        <f t="shared" si="190"/>
        <v>237.2 V</v>
      </c>
      <c r="AI1161" t="str">
        <f>SUBSTITUTE(LEFT(Q1161,FIND("W,",Q1161)),"W"," W @ 70 C")</f>
        <v>0.75 W @ 70 C</v>
      </c>
      <c r="AJ1161" t="str">
        <f>SUBSTITUTE((SUBSTITUTE(T1161,"ppm/°C","")),"/ "," to ")</f>
        <v>±200</v>
      </c>
      <c r="AK1161" t="str">
        <f>LEFT(V1161,FIND(" ",V1161)-1)</f>
        <v>2010</v>
      </c>
      <c r="AL1161" t="str">
        <f>SUBSTITUTE(SUBSTITUTE(U1161,"°C ~ "," to +"),"°C"," C")</f>
        <v>-55 to +155 C</v>
      </c>
      <c r="AM1161" s="2" t="str">
        <f t="shared" si="174"/>
        <v>753</v>
      </c>
      <c r="AN1161" t="str">
        <f>IF(AC1161="1GN","Grade 1","Grade 0")</f>
        <v>Grade 0</v>
      </c>
      <c r="AO1161" s="2" t="str">
        <f t="shared" si="175"/>
        <v>7502</v>
      </c>
      <c r="AQ1161" t="s">
        <v>5289</v>
      </c>
      <c r="AR1161" t="str">
        <f t="shared" si="191"/>
        <v>ERJ12ZYJ753U</v>
      </c>
      <c r="AT1161" t="str">
        <f t="shared" si="177"/>
        <v>technology 75.0K;</v>
      </c>
      <c r="AU1161" t="str">
        <f t="shared" si="178"/>
        <v>attribute value '75.0 K';</v>
      </c>
      <c r="AV1161" t="str">
        <f t="shared" si="179"/>
        <v>attribute tolerance '5 %';</v>
      </c>
      <c r="AW1161" t="str">
        <f t="shared" si="180"/>
        <v>attribute rcwv '237.2 V';</v>
      </c>
      <c r="AX1161" t="str">
        <f t="shared" si="181"/>
        <v>attribute max_v '';</v>
      </c>
      <c r="AY1161" t="str">
        <f t="shared" si="182"/>
        <v>attribute power_v '0.75 W @ 70 C';</v>
      </c>
      <c r="AZ1161" t="str">
        <f t="shared" si="183"/>
        <v>attribute tcr '±200';</v>
      </c>
      <c r="BA1161" t="str">
        <f t="shared" si="184"/>
        <v>attribute size '2010';</v>
      </c>
      <c r="BB1161" t="str">
        <f t="shared" si="185"/>
        <v>attribute operating_temp '-55 to +155 C';</v>
      </c>
      <c r="BC1161" t="str">
        <f t="shared" si="186"/>
        <v>attribute pkg_code '753';</v>
      </c>
      <c r="BD1161" t="str">
        <f t="shared" si="187"/>
        <v>attribute aec-q200 'Grade 0';</v>
      </c>
      <c r="BF1161" t="str">
        <f t="shared" si="188"/>
        <v>attribute mfg 'Panasonic';</v>
      </c>
      <c r="BG1161" t="str">
        <f t="shared" si="189"/>
        <v>attribute mpn 'ERJ12ZYJ753U';</v>
      </c>
    </row>
    <row r="1162" spans="1:59" x14ac:dyDescent="0.3">
      <c r="A1162" t="s">
        <v>28</v>
      </c>
      <c r="B1162" t="s">
        <v>3797</v>
      </c>
      <c r="C1162" t="s">
        <v>4155</v>
      </c>
      <c r="D1162" t="s">
        <v>4156</v>
      </c>
      <c r="E1162" t="s">
        <v>32</v>
      </c>
      <c r="F1162" t="s">
        <v>32</v>
      </c>
      <c r="G1162" t="s">
        <v>4157</v>
      </c>
      <c r="H1162">
        <v>560</v>
      </c>
      <c r="I1162">
        <v>0.55000000000000004</v>
      </c>
      <c r="J1162">
        <v>0</v>
      </c>
      <c r="K1162">
        <v>1</v>
      </c>
      <c r="L1162" t="s">
        <v>34</v>
      </c>
      <c r="M1162" t="s">
        <v>3801</v>
      </c>
      <c r="N1162" t="s">
        <v>36</v>
      </c>
      <c r="O1162" t="s">
        <v>523</v>
      </c>
      <c r="P1162" t="s">
        <v>38</v>
      </c>
      <c r="Q1162" t="s">
        <v>3791</v>
      </c>
      <c r="R1162" t="s">
        <v>40</v>
      </c>
      <c r="S1162" t="s">
        <v>634</v>
      </c>
      <c r="T1162" t="s">
        <v>243</v>
      </c>
      <c r="U1162" t="s">
        <v>1188</v>
      </c>
      <c r="V1162" t="s">
        <v>3802</v>
      </c>
      <c r="W1162">
        <v>2010</v>
      </c>
      <c r="X1162" t="s">
        <v>636</v>
      </c>
      <c r="Y1162" t="s">
        <v>3803</v>
      </c>
      <c r="Z1162" t="s">
        <v>2407</v>
      </c>
      <c r="AA1162">
        <v>2</v>
      </c>
      <c r="AB1162" t="s">
        <v>41</v>
      </c>
      <c r="AC1162" t="str">
        <f t="shared" si="176"/>
        <v>12Z</v>
      </c>
      <c r="AD1162" s="3">
        <f t="shared" si="173"/>
        <v>82000</v>
      </c>
      <c r="AE1162" s="3" t="str">
        <f t="shared" si="172"/>
        <v>82.0 K</v>
      </c>
      <c r="AF1162" t="str">
        <f>SUBSTITUTE(SUBSTITUTE(P1162,"±",""),"%"," %")</f>
        <v>5 %</v>
      </c>
      <c r="AG1162" t="str">
        <f t="shared" si="190"/>
        <v>248 V</v>
      </c>
      <c r="AI1162" t="str">
        <f>SUBSTITUTE(LEFT(Q1162,FIND("W,",Q1162)),"W"," W @ 70 C")</f>
        <v>0.75 W @ 70 C</v>
      </c>
      <c r="AJ1162" t="str">
        <f>SUBSTITUTE((SUBSTITUTE(T1162,"ppm/°C","")),"/ "," to ")</f>
        <v>±200</v>
      </c>
      <c r="AK1162" t="str">
        <f>LEFT(V1162,FIND(" ",V1162)-1)</f>
        <v>2010</v>
      </c>
      <c r="AL1162" t="str">
        <f>SUBSTITUTE(SUBSTITUTE(U1162,"°C ~ "," to +"),"°C"," C")</f>
        <v>-55 to +155 C</v>
      </c>
      <c r="AM1162" s="2" t="str">
        <f t="shared" si="174"/>
        <v>823</v>
      </c>
      <c r="AN1162" t="str">
        <f>IF(AC1162="1GN","Grade 1","Grade 0")</f>
        <v>Grade 0</v>
      </c>
      <c r="AO1162" s="2" t="str">
        <f t="shared" si="175"/>
        <v>8202</v>
      </c>
      <c r="AQ1162" t="s">
        <v>5289</v>
      </c>
      <c r="AR1162" t="str">
        <f t="shared" si="191"/>
        <v>ERJ12ZYJ823U</v>
      </c>
      <c r="AT1162" t="str">
        <f t="shared" si="177"/>
        <v>technology 82.0K;</v>
      </c>
      <c r="AU1162" t="str">
        <f t="shared" si="178"/>
        <v>attribute value '82.0 K';</v>
      </c>
      <c r="AV1162" t="str">
        <f t="shared" si="179"/>
        <v>attribute tolerance '5 %';</v>
      </c>
      <c r="AW1162" t="str">
        <f t="shared" si="180"/>
        <v>attribute rcwv '248 V';</v>
      </c>
      <c r="AX1162" t="str">
        <f t="shared" si="181"/>
        <v>attribute max_v '';</v>
      </c>
      <c r="AY1162" t="str">
        <f t="shared" si="182"/>
        <v>attribute power_v '0.75 W @ 70 C';</v>
      </c>
      <c r="AZ1162" t="str">
        <f t="shared" si="183"/>
        <v>attribute tcr '±200';</v>
      </c>
      <c r="BA1162" t="str">
        <f t="shared" si="184"/>
        <v>attribute size '2010';</v>
      </c>
      <c r="BB1162" t="str">
        <f t="shared" si="185"/>
        <v>attribute operating_temp '-55 to +155 C';</v>
      </c>
      <c r="BC1162" t="str">
        <f t="shared" si="186"/>
        <v>attribute pkg_code '823';</v>
      </c>
      <c r="BD1162" t="str">
        <f t="shared" si="187"/>
        <v>attribute aec-q200 'Grade 0';</v>
      </c>
      <c r="BF1162" t="str">
        <f t="shared" si="188"/>
        <v>attribute mfg 'Panasonic';</v>
      </c>
      <c r="BG1162" t="str">
        <f t="shared" si="189"/>
        <v>attribute mpn 'ERJ12ZYJ823U';</v>
      </c>
    </row>
    <row r="1163" spans="1:59" x14ac:dyDescent="0.3">
      <c r="A1163" t="s">
        <v>28</v>
      </c>
      <c r="B1163" t="s">
        <v>3797</v>
      </c>
      <c r="C1163" t="s">
        <v>4158</v>
      </c>
      <c r="D1163" t="s">
        <v>4159</v>
      </c>
      <c r="E1163" t="s">
        <v>32</v>
      </c>
      <c r="F1163" t="s">
        <v>32</v>
      </c>
      <c r="G1163" t="s">
        <v>4160</v>
      </c>
      <c r="H1163">
        <v>0</v>
      </c>
      <c r="I1163">
        <v>0.55000000000000004</v>
      </c>
      <c r="J1163">
        <v>0</v>
      </c>
      <c r="K1163">
        <v>1</v>
      </c>
      <c r="L1163" t="s">
        <v>34</v>
      </c>
      <c r="M1163" t="s">
        <v>3801</v>
      </c>
      <c r="N1163" t="s">
        <v>36</v>
      </c>
      <c r="O1163" t="s">
        <v>527</v>
      </c>
      <c r="P1163" t="s">
        <v>38</v>
      </c>
      <c r="Q1163" t="s">
        <v>3791</v>
      </c>
      <c r="R1163" t="s">
        <v>40</v>
      </c>
      <c r="S1163" t="s">
        <v>634</v>
      </c>
      <c r="T1163" t="s">
        <v>243</v>
      </c>
      <c r="U1163" t="s">
        <v>1188</v>
      </c>
      <c r="V1163" t="s">
        <v>3802</v>
      </c>
      <c r="W1163">
        <v>2010</v>
      </c>
      <c r="X1163" t="s">
        <v>636</v>
      </c>
      <c r="Y1163" t="s">
        <v>3803</v>
      </c>
      <c r="Z1163" t="s">
        <v>2407</v>
      </c>
      <c r="AA1163">
        <v>2</v>
      </c>
      <c r="AB1163" t="s">
        <v>41</v>
      </c>
      <c r="AC1163" t="str">
        <f t="shared" si="176"/>
        <v>12Z</v>
      </c>
      <c r="AD1163" s="3">
        <f t="shared" si="173"/>
        <v>91000</v>
      </c>
      <c r="AE1163" s="3" t="str">
        <f t="shared" si="172"/>
        <v>91.0 K</v>
      </c>
      <c r="AF1163" t="str">
        <f>SUBSTITUTE(SUBSTITUTE(P1163,"±",""),"%"," %")</f>
        <v>5 %</v>
      </c>
      <c r="AG1163" t="str">
        <f t="shared" si="190"/>
        <v>261.2 V</v>
      </c>
      <c r="AI1163" t="str">
        <f>SUBSTITUTE(LEFT(Q1163,FIND("W,",Q1163)),"W"," W @ 70 C")</f>
        <v>0.75 W @ 70 C</v>
      </c>
      <c r="AJ1163" t="str">
        <f>SUBSTITUTE((SUBSTITUTE(T1163,"ppm/°C","")),"/ "," to ")</f>
        <v>±200</v>
      </c>
      <c r="AK1163" t="str">
        <f>LEFT(V1163,FIND(" ",V1163)-1)</f>
        <v>2010</v>
      </c>
      <c r="AL1163" t="str">
        <f>SUBSTITUTE(SUBSTITUTE(U1163,"°C ~ "," to +"),"°C"," C")</f>
        <v>-55 to +155 C</v>
      </c>
      <c r="AM1163" s="2" t="str">
        <f t="shared" si="174"/>
        <v>913</v>
      </c>
      <c r="AN1163" t="str">
        <f>IF(AC1163="1GN","Grade 1","Grade 0")</f>
        <v>Grade 0</v>
      </c>
      <c r="AO1163" s="2" t="str">
        <f t="shared" si="175"/>
        <v>9102</v>
      </c>
      <c r="AQ1163" t="s">
        <v>5289</v>
      </c>
      <c r="AR1163" t="str">
        <f t="shared" si="191"/>
        <v>ERJ12ZYJ913U</v>
      </c>
      <c r="AT1163" t="str">
        <f t="shared" si="177"/>
        <v>technology 91.0K;</v>
      </c>
      <c r="AU1163" t="str">
        <f t="shared" si="178"/>
        <v>attribute value '91.0 K';</v>
      </c>
      <c r="AV1163" t="str">
        <f t="shared" si="179"/>
        <v>attribute tolerance '5 %';</v>
      </c>
      <c r="AW1163" t="str">
        <f t="shared" si="180"/>
        <v>attribute rcwv '261.2 V';</v>
      </c>
      <c r="AX1163" t="str">
        <f t="shared" si="181"/>
        <v>attribute max_v '';</v>
      </c>
      <c r="AY1163" t="str">
        <f t="shared" si="182"/>
        <v>attribute power_v '0.75 W @ 70 C';</v>
      </c>
      <c r="AZ1163" t="str">
        <f t="shared" si="183"/>
        <v>attribute tcr '±200';</v>
      </c>
      <c r="BA1163" t="str">
        <f t="shared" si="184"/>
        <v>attribute size '2010';</v>
      </c>
      <c r="BB1163" t="str">
        <f t="shared" si="185"/>
        <v>attribute operating_temp '-55 to +155 C';</v>
      </c>
      <c r="BC1163" t="str">
        <f t="shared" si="186"/>
        <v>attribute pkg_code '913';</v>
      </c>
      <c r="BD1163" t="str">
        <f t="shared" si="187"/>
        <v>attribute aec-q200 'Grade 0';</v>
      </c>
      <c r="BF1163" t="str">
        <f t="shared" si="188"/>
        <v>attribute mfg 'Panasonic';</v>
      </c>
      <c r="BG1163" t="str">
        <f t="shared" si="189"/>
        <v>attribute mpn 'ERJ12ZYJ913U';</v>
      </c>
    </row>
    <row r="1164" spans="1:59" x14ac:dyDescent="0.3">
      <c r="A1164" t="s">
        <v>28</v>
      </c>
      <c r="B1164" t="s">
        <v>3797</v>
      </c>
      <c r="C1164" t="s">
        <v>4161</v>
      </c>
      <c r="D1164" t="s">
        <v>4162</v>
      </c>
      <c r="E1164" t="s">
        <v>32</v>
      </c>
      <c r="F1164" t="s">
        <v>32</v>
      </c>
      <c r="G1164" t="s">
        <v>4163</v>
      </c>
      <c r="H1164" s="1">
        <v>14191</v>
      </c>
      <c r="I1164">
        <v>0.55000000000000004</v>
      </c>
      <c r="J1164">
        <v>0</v>
      </c>
      <c r="K1164">
        <v>1</v>
      </c>
      <c r="L1164" t="s">
        <v>34</v>
      </c>
      <c r="M1164" t="s">
        <v>3801</v>
      </c>
      <c r="N1164" t="s">
        <v>36</v>
      </c>
      <c r="O1164" t="s">
        <v>531</v>
      </c>
      <c r="P1164" t="s">
        <v>38</v>
      </c>
      <c r="Q1164" t="s">
        <v>3791</v>
      </c>
      <c r="R1164" t="s">
        <v>40</v>
      </c>
      <c r="S1164" t="s">
        <v>634</v>
      </c>
      <c r="T1164" t="s">
        <v>243</v>
      </c>
      <c r="U1164" t="s">
        <v>1188</v>
      </c>
      <c r="V1164" t="s">
        <v>3802</v>
      </c>
      <c r="W1164">
        <v>2010</v>
      </c>
      <c r="X1164" t="s">
        <v>636</v>
      </c>
      <c r="Y1164" t="s">
        <v>3803</v>
      </c>
      <c r="Z1164" t="s">
        <v>2407</v>
      </c>
      <c r="AA1164">
        <v>2</v>
      </c>
      <c r="AB1164" t="s">
        <v>41</v>
      </c>
      <c r="AC1164" t="str">
        <f t="shared" si="176"/>
        <v>12Z</v>
      </c>
      <c r="AD1164" s="3">
        <f t="shared" si="173"/>
        <v>100000</v>
      </c>
      <c r="AE1164" s="3" t="str">
        <f t="shared" si="172"/>
        <v>100 K</v>
      </c>
      <c r="AF1164" t="str">
        <f>SUBSTITUTE(SUBSTITUTE(P1164,"±",""),"%"," %")</f>
        <v>5 %</v>
      </c>
      <c r="AG1164" t="str">
        <f t="shared" si="190"/>
        <v>273.9 V</v>
      </c>
      <c r="AI1164" t="str">
        <f>SUBSTITUTE(LEFT(Q1164,FIND("W,",Q1164)),"W"," W @ 70 C")</f>
        <v>0.75 W @ 70 C</v>
      </c>
      <c r="AJ1164" t="str">
        <f>SUBSTITUTE((SUBSTITUTE(T1164,"ppm/°C","")),"/ "," to ")</f>
        <v>±200</v>
      </c>
      <c r="AK1164" t="str">
        <f>LEFT(V1164,FIND(" ",V1164)-1)</f>
        <v>2010</v>
      </c>
      <c r="AL1164" t="str">
        <f>SUBSTITUTE(SUBSTITUTE(U1164,"°C ~ "," to +"),"°C"," C")</f>
        <v>-55 to +155 C</v>
      </c>
      <c r="AM1164" s="2" t="str">
        <f t="shared" si="174"/>
        <v>104</v>
      </c>
      <c r="AN1164" t="str">
        <f>IF(AC1164="1GN","Grade 1","Grade 0")</f>
        <v>Grade 0</v>
      </c>
      <c r="AO1164" s="2" t="str">
        <f t="shared" si="175"/>
        <v>1003</v>
      </c>
      <c r="AQ1164" t="s">
        <v>5289</v>
      </c>
      <c r="AR1164" t="str">
        <f t="shared" si="191"/>
        <v>ERJ12ZYJ104U</v>
      </c>
      <c r="AT1164" t="str">
        <f t="shared" si="177"/>
        <v>technology 100K;</v>
      </c>
      <c r="AU1164" t="str">
        <f t="shared" si="178"/>
        <v>attribute value '100 K';</v>
      </c>
      <c r="AV1164" t="str">
        <f t="shared" si="179"/>
        <v>attribute tolerance '5 %';</v>
      </c>
      <c r="AW1164" t="str">
        <f t="shared" si="180"/>
        <v>attribute rcwv '273.9 V';</v>
      </c>
      <c r="AX1164" t="str">
        <f t="shared" si="181"/>
        <v>attribute max_v '';</v>
      </c>
      <c r="AY1164" t="str">
        <f t="shared" si="182"/>
        <v>attribute power_v '0.75 W @ 70 C';</v>
      </c>
      <c r="AZ1164" t="str">
        <f t="shared" si="183"/>
        <v>attribute tcr '±200';</v>
      </c>
      <c r="BA1164" t="str">
        <f t="shared" si="184"/>
        <v>attribute size '2010';</v>
      </c>
      <c r="BB1164" t="str">
        <f t="shared" si="185"/>
        <v>attribute operating_temp '-55 to +155 C';</v>
      </c>
      <c r="BC1164" t="str">
        <f t="shared" si="186"/>
        <v>attribute pkg_code '104';</v>
      </c>
      <c r="BD1164" t="str">
        <f t="shared" si="187"/>
        <v>attribute aec-q200 'Grade 0';</v>
      </c>
      <c r="BF1164" t="str">
        <f t="shared" si="188"/>
        <v>attribute mfg 'Panasonic';</v>
      </c>
      <c r="BG1164" t="str">
        <f t="shared" si="189"/>
        <v>attribute mpn 'ERJ12ZYJ104U';</v>
      </c>
    </row>
    <row r="1165" spans="1:59" x14ac:dyDescent="0.3">
      <c r="A1165" t="s">
        <v>28</v>
      </c>
      <c r="B1165" t="s">
        <v>3797</v>
      </c>
      <c r="C1165" t="s">
        <v>4164</v>
      </c>
      <c r="D1165" t="s">
        <v>4165</v>
      </c>
      <c r="E1165" t="s">
        <v>32</v>
      </c>
      <c r="F1165" t="s">
        <v>32</v>
      </c>
      <c r="G1165" t="s">
        <v>4166</v>
      </c>
      <c r="H1165" s="1">
        <v>3218</v>
      </c>
      <c r="I1165">
        <v>0.55000000000000004</v>
      </c>
      <c r="J1165">
        <v>0</v>
      </c>
      <c r="K1165">
        <v>1</v>
      </c>
      <c r="L1165" t="s">
        <v>34</v>
      </c>
      <c r="M1165" t="s">
        <v>3801</v>
      </c>
      <c r="N1165" t="s">
        <v>36</v>
      </c>
      <c r="O1165" t="s">
        <v>535</v>
      </c>
      <c r="P1165" t="s">
        <v>38</v>
      </c>
      <c r="Q1165" t="s">
        <v>3791</v>
      </c>
      <c r="R1165" t="s">
        <v>40</v>
      </c>
      <c r="S1165" t="s">
        <v>634</v>
      </c>
      <c r="T1165" t="s">
        <v>243</v>
      </c>
      <c r="U1165" t="s">
        <v>1188</v>
      </c>
      <c r="V1165" t="s">
        <v>3802</v>
      </c>
      <c r="W1165">
        <v>2010</v>
      </c>
      <c r="X1165" t="s">
        <v>636</v>
      </c>
      <c r="Y1165" t="s">
        <v>3803</v>
      </c>
      <c r="Z1165" t="s">
        <v>2407</v>
      </c>
      <c r="AA1165">
        <v>2</v>
      </c>
      <c r="AB1165" t="s">
        <v>41</v>
      </c>
      <c r="AC1165" t="str">
        <f t="shared" si="176"/>
        <v>12Z</v>
      </c>
      <c r="AD1165" s="3">
        <f t="shared" si="173"/>
        <v>110000</v>
      </c>
      <c r="AE1165" s="3" t="str">
        <f t="shared" si="172"/>
        <v>110 K</v>
      </c>
      <c r="AF1165" t="str">
        <f>SUBSTITUTE(SUBSTITUTE(P1165,"±",""),"%"," %")</f>
        <v>5 %</v>
      </c>
      <c r="AG1165" t="str">
        <f t="shared" si="190"/>
        <v>287.2 V</v>
      </c>
      <c r="AI1165" t="str">
        <f>SUBSTITUTE(LEFT(Q1165,FIND("W,",Q1165)),"W"," W @ 70 C")</f>
        <v>0.75 W @ 70 C</v>
      </c>
      <c r="AJ1165" t="str">
        <f>SUBSTITUTE((SUBSTITUTE(T1165,"ppm/°C","")),"/ "," to ")</f>
        <v>±200</v>
      </c>
      <c r="AK1165" t="str">
        <f>LEFT(V1165,FIND(" ",V1165)-1)</f>
        <v>2010</v>
      </c>
      <c r="AL1165" t="str">
        <f>SUBSTITUTE(SUBSTITUTE(U1165,"°C ~ "," to +"),"°C"," C")</f>
        <v>-55 to +155 C</v>
      </c>
      <c r="AM1165" s="2" t="str">
        <f t="shared" si="174"/>
        <v>114</v>
      </c>
      <c r="AN1165" t="str">
        <f>IF(AC1165="1GN","Grade 1","Grade 0")</f>
        <v>Grade 0</v>
      </c>
      <c r="AO1165" s="2" t="str">
        <f t="shared" si="175"/>
        <v>1103</v>
      </c>
      <c r="AQ1165" t="s">
        <v>5289</v>
      </c>
      <c r="AR1165" t="str">
        <f t="shared" si="191"/>
        <v>ERJ12ZYJ114U</v>
      </c>
      <c r="AT1165" t="str">
        <f t="shared" si="177"/>
        <v>technology 110K;</v>
      </c>
      <c r="AU1165" t="str">
        <f t="shared" si="178"/>
        <v>attribute value '110 K';</v>
      </c>
      <c r="AV1165" t="str">
        <f t="shared" si="179"/>
        <v>attribute tolerance '5 %';</v>
      </c>
      <c r="AW1165" t="str">
        <f t="shared" si="180"/>
        <v>attribute rcwv '287.2 V';</v>
      </c>
      <c r="AX1165" t="str">
        <f t="shared" si="181"/>
        <v>attribute max_v '';</v>
      </c>
      <c r="AY1165" t="str">
        <f t="shared" si="182"/>
        <v>attribute power_v '0.75 W @ 70 C';</v>
      </c>
      <c r="AZ1165" t="str">
        <f t="shared" si="183"/>
        <v>attribute tcr '±200';</v>
      </c>
      <c r="BA1165" t="str">
        <f t="shared" si="184"/>
        <v>attribute size '2010';</v>
      </c>
      <c r="BB1165" t="str">
        <f t="shared" si="185"/>
        <v>attribute operating_temp '-55 to +155 C';</v>
      </c>
      <c r="BC1165" t="str">
        <f t="shared" si="186"/>
        <v>attribute pkg_code '114';</v>
      </c>
      <c r="BD1165" t="str">
        <f t="shared" si="187"/>
        <v>attribute aec-q200 'Grade 0';</v>
      </c>
      <c r="BF1165" t="str">
        <f t="shared" si="188"/>
        <v>attribute mfg 'Panasonic';</v>
      </c>
      <c r="BG1165" t="str">
        <f t="shared" si="189"/>
        <v>attribute mpn 'ERJ12ZYJ114U';</v>
      </c>
    </row>
    <row r="1166" spans="1:59" x14ac:dyDescent="0.3">
      <c r="A1166" t="s">
        <v>28</v>
      </c>
      <c r="B1166" t="s">
        <v>3797</v>
      </c>
      <c r="C1166" t="s">
        <v>4167</v>
      </c>
      <c r="D1166" t="s">
        <v>4168</v>
      </c>
      <c r="E1166" t="s">
        <v>32</v>
      </c>
      <c r="F1166" t="s">
        <v>32</v>
      </c>
      <c r="G1166" t="s">
        <v>4169</v>
      </c>
      <c r="H1166" s="1">
        <v>4970</v>
      </c>
      <c r="I1166">
        <v>0.55000000000000004</v>
      </c>
      <c r="J1166">
        <v>0</v>
      </c>
      <c r="K1166">
        <v>1</v>
      </c>
      <c r="L1166" t="s">
        <v>34</v>
      </c>
      <c r="M1166" t="s">
        <v>3801</v>
      </c>
      <c r="N1166" t="s">
        <v>36</v>
      </c>
      <c r="O1166" t="s">
        <v>539</v>
      </c>
      <c r="P1166" t="s">
        <v>38</v>
      </c>
      <c r="Q1166" t="s">
        <v>3791</v>
      </c>
      <c r="R1166" t="s">
        <v>40</v>
      </c>
      <c r="S1166" t="s">
        <v>634</v>
      </c>
      <c r="T1166" t="s">
        <v>243</v>
      </c>
      <c r="U1166" t="s">
        <v>1188</v>
      </c>
      <c r="V1166" t="s">
        <v>3802</v>
      </c>
      <c r="W1166">
        <v>2010</v>
      </c>
      <c r="X1166" t="s">
        <v>636</v>
      </c>
      <c r="Y1166" t="s">
        <v>3803</v>
      </c>
      <c r="Z1166" t="s">
        <v>2407</v>
      </c>
      <c r="AA1166">
        <v>2</v>
      </c>
      <c r="AB1166" t="s">
        <v>41</v>
      </c>
      <c r="AC1166" t="str">
        <f t="shared" si="176"/>
        <v>12Z</v>
      </c>
      <c r="AD1166" s="3">
        <f t="shared" si="173"/>
        <v>120000</v>
      </c>
      <c r="AE1166" s="3" t="str">
        <f t="shared" ref="AE1166:AE1229" si="192">IF(AD1166&gt;9999999,AD1166/1000000&amp;" M",IF(AD1166&gt;999999,AD1166/1000000&amp;" M",IF(AD1166&gt;99999,AD1166/1000&amp;" K",IF(AD1166&gt;9999,TEXT(AD1166/1000,"0.0")&amp;" K",IF(AD1166&gt;999,TEXT(AD1166/1000,"0.00")&amp;" K",IF(AD1166&gt;99,AD1166/1&amp;" R",IF(AD1166&gt;=10,TEXT(AD1166,"00.0")&amp;" R",TEXT(AD1166,"0.00")&amp;" R")))))))</f>
        <v>120 K</v>
      </c>
      <c r="AF1166" t="str">
        <f>SUBSTITUTE(SUBSTITUTE(P1166,"±",""),"%"," %")</f>
        <v>5 %</v>
      </c>
      <c r="AG1166" t="str">
        <f t="shared" si="190"/>
        <v>300 V</v>
      </c>
      <c r="AI1166" t="str">
        <f>SUBSTITUTE(LEFT(Q1166,FIND("W,",Q1166)),"W"," W @ 70 C")</f>
        <v>0.75 W @ 70 C</v>
      </c>
      <c r="AJ1166" t="str">
        <f>SUBSTITUTE((SUBSTITUTE(T1166,"ppm/°C","")),"/ "," to ")</f>
        <v>±200</v>
      </c>
      <c r="AK1166" t="str">
        <f>LEFT(V1166,FIND(" ",V1166)-1)</f>
        <v>2010</v>
      </c>
      <c r="AL1166" t="str">
        <f>SUBSTITUTE(SUBSTITUTE(U1166,"°C ~ "," to +"),"°C"," C")</f>
        <v>-55 to +155 C</v>
      </c>
      <c r="AM1166" s="2" t="str">
        <f t="shared" si="174"/>
        <v>124</v>
      </c>
      <c r="AN1166" t="str">
        <f>IF(AC1166="1GN","Grade 1","Grade 0")</f>
        <v>Grade 0</v>
      </c>
      <c r="AO1166" s="2" t="str">
        <f t="shared" si="175"/>
        <v>1203</v>
      </c>
      <c r="AQ1166" t="s">
        <v>5289</v>
      </c>
      <c r="AR1166" t="str">
        <f t="shared" si="191"/>
        <v>ERJ12ZYJ124U</v>
      </c>
      <c r="AT1166" t="str">
        <f t="shared" si="177"/>
        <v>technology 120K;</v>
      </c>
      <c r="AU1166" t="str">
        <f t="shared" si="178"/>
        <v>attribute value '120 K';</v>
      </c>
      <c r="AV1166" t="str">
        <f t="shared" si="179"/>
        <v>attribute tolerance '5 %';</v>
      </c>
      <c r="AW1166" t="str">
        <f t="shared" si="180"/>
        <v>attribute rcwv '300 V';</v>
      </c>
      <c r="AX1166" t="str">
        <f t="shared" si="181"/>
        <v>attribute max_v '';</v>
      </c>
      <c r="AY1166" t="str">
        <f t="shared" si="182"/>
        <v>attribute power_v '0.75 W @ 70 C';</v>
      </c>
      <c r="AZ1166" t="str">
        <f t="shared" si="183"/>
        <v>attribute tcr '±200';</v>
      </c>
      <c r="BA1166" t="str">
        <f t="shared" si="184"/>
        <v>attribute size '2010';</v>
      </c>
      <c r="BB1166" t="str">
        <f t="shared" si="185"/>
        <v>attribute operating_temp '-55 to +155 C';</v>
      </c>
      <c r="BC1166" t="str">
        <f t="shared" si="186"/>
        <v>attribute pkg_code '124';</v>
      </c>
      <c r="BD1166" t="str">
        <f t="shared" si="187"/>
        <v>attribute aec-q200 'Grade 0';</v>
      </c>
      <c r="BF1166" t="str">
        <f t="shared" si="188"/>
        <v>attribute mfg 'Panasonic';</v>
      </c>
      <c r="BG1166" t="str">
        <f t="shared" si="189"/>
        <v>attribute mpn 'ERJ12ZYJ124U';</v>
      </c>
    </row>
    <row r="1167" spans="1:59" x14ac:dyDescent="0.3">
      <c r="A1167" t="s">
        <v>28</v>
      </c>
      <c r="B1167" t="s">
        <v>3797</v>
      </c>
      <c r="C1167" t="s">
        <v>4170</v>
      </c>
      <c r="D1167" t="s">
        <v>4171</v>
      </c>
      <c r="E1167" t="s">
        <v>32</v>
      </c>
      <c r="F1167" t="s">
        <v>32</v>
      </c>
      <c r="G1167" t="s">
        <v>4172</v>
      </c>
      <c r="H1167" s="1">
        <v>2101</v>
      </c>
      <c r="I1167">
        <v>0.55000000000000004</v>
      </c>
      <c r="J1167">
        <v>0</v>
      </c>
      <c r="K1167">
        <v>1</v>
      </c>
      <c r="L1167" t="s">
        <v>34</v>
      </c>
      <c r="M1167" t="s">
        <v>3801</v>
      </c>
      <c r="N1167" t="s">
        <v>36</v>
      </c>
      <c r="O1167" t="s">
        <v>543</v>
      </c>
      <c r="P1167" t="s">
        <v>38</v>
      </c>
      <c r="Q1167" t="s">
        <v>3791</v>
      </c>
      <c r="R1167" t="s">
        <v>40</v>
      </c>
      <c r="S1167" t="s">
        <v>634</v>
      </c>
      <c r="T1167" t="s">
        <v>243</v>
      </c>
      <c r="U1167" t="s">
        <v>1188</v>
      </c>
      <c r="V1167" t="s">
        <v>3802</v>
      </c>
      <c r="W1167">
        <v>2010</v>
      </c>
      <c r="X1167" t="s">
        <v>636</v>
      </c>
      <c r="Y1167" t="s">
        <v>3803</v>
      </c>
      <c r="Z1167" t="s">
        <v>2407</v>
      </c>
      <c r="AA1167">
        <v>2</v>
      </c>
      <c r="AB1167" t="s">
        <v>41</v>
      </c>
      <c r="AC1167" t="str">
        <f t="shared" si="176"/>
        <v>12Z</v>
      </c>
      <c r="AD1167" s="3">
        <f t="shared" si="173"/>
        <v>130000</v>
      </c>
      <c r="AE1167" s="3" t="str">
        <f t="shared" si="192"/>
        <v>130 K</v>
      </c>
      <c r="AF1167" t="str">
        <f>SUBSTITUTE(SUBSTITUTE(P1167,"±",""),"%"," %")</f>
        <v>5 %</v>
      </c>
      <c r="AG1167" t="str">
        <f t="shared" si="190"/>
        <v>312.2 V</v>
      </c>
      <c r="AI1167" t="str">
        <f>SUBSTITUTE(LEFT(Q1167,FIND("W,",Q1167)),"W"," W @ 70 C")</f>
        <v>0.75 W @ 70 C</v>
      </c>
      <c r="AJ1167" t="str">
        <f>SUBSTITUTE((SUBSTITUTE(T1167,"ppm/°C","")),"/ "," to ")</f>
        <v>±200</v>
      </c>
      <c r="AK1167" t="str">
        <f>LEFT(V1167,FIND(" ",V1167)-1)</f>
        <v>2010</v>
      </c>
      <c r="AL1167" t="str">
        <f>SUBSTITUTE(SUBSTITUTE(U1167,"°C ~ "," to +"),"°C"," C")</f>
        <v>-55 to +155 C</v>
      </c>
      <c r="AM1167" s="2" t="str">
        <f t="shared" si="174"/>
        <v>134</v>
      </c>
      <c r="AN1167" t="str">
        <f>IF(AC1167="1GN","Grade 1","Grade 0")</f>
        <v>Grade 0</v>
      </c>
      <c r="AO1167" s="2" t="str">
        <f t="shared" si="175"/>
        <v>1303</v>
      </c>
      <c r="AQ1167" t="s">
        <v>5289</v>
      </c>
      <c r="AR1167" t="str">
        <f t="shared" si="191"/>
        <v>ERJ12ZYJ134U</v>
      </c>
      <c r="AT1167" t="str">
        <f t="shared" si="177"/>
        <v>technology 130K;</v>
      </c>
      <c r="AU1167" t="str">
        <f t="shared" si="178"/>
        <v>attribute value '130 K';</v>
      </c>
      <c r="AV1167" t="str">
        <f t="shared" si="179"/>
        <v>attribute tolerance '5 %';</v>
      </c>
      <c r="AW1167" t="str">
        <f t="shared" si="180"/>
        <v>attribute rcwv '312.2 V';</v>
      </c>
      <c r="AX1167" t="str">
        <f t="shared" si="181"/>
        <v>attribute max_v '';</v>
      </c>
      <c r="AY1167" t="str">
        <f t="shared" si="182"/>
        <v>attribute power_v '0.75 W @ 70 C';</v>
      </c>
      <c r="AZ1167" t="str">
        <f t="shared" si="183"/>
        <v>attribute tcr '±200';</v>
      </c>
      <c r="BA1167" t="str">
        <f t="shared" si="184"/>
        <v>attribute size '2010';</v>
      </c>
      <c r="BB1167" t="str">
        <f t="shared" si="185"/>
        <v>attribute operating_temp '-55 to +155 C';</v>
      </c>
      <c r="BC1167" t="str">
        <f t="shared" si="186"/>
        <v>attribute pkg_code '134';</v>
      </c>
      <c r="BD1167" t="str">
        <f t="shared" si="187"/>
        <v>attribute aec-q200 'Grade 0';</v>
      </c>
      <c r="BF1167" t="str">
        <f t="shared" si="188"/>
        <v>attribute mfg 'Panasonic';</v>
      </c>
      <c r="BG1167" t="str">
        <f t="shared" si="189"/>
        <v>attribute mpn 'ERJ12ZYJ134U';</v>
      </c>
    </row>
    <row r="1168" spans="1:59" x14ac:dyDescent="0.3">
      <c r="A1168" t="s">
        <v>28</v>
      </c>
      <c r="B1168" t="s">
        <v>3797</v>
      </c>
      <c r="C1168" t="s">
        <v>4173</v>
      </c>
      <c r="D1168" t="s">
        <v>4174</v>
      </c>
      <c r="E1168" t="s">
        <v>32</v>
      </c>
      <c r="F1168" t="s">
        <v>32</v>
      </c>
      <c r="G1168" t="s">
        <v>4175</v>
      </c>
      <c r="H1168" s="1">
        <v>4650</v>
      </c>
      <c r="I1168">
        <v>0.55000000000000004</v>
      </c>
      <c r="J1168">
        <v>0</v>
      </c>
      <c r="K1168">
        <v>1</v>
      </c>
      <c r="L1168" t="s">
        <v>34</v>
      </c>
      <c r="M1168" t="s">
        <v>3801</v>
      </c>
      <c r="N1168" t="s">
        <v>36</v>
      </c>
      <c r="O1168" t="s">
        <v>547</v>
      </c>
      <c r="P1168" t="s">
        <v>38</v>
      </c>
      <c r="Q1168" t="s">
        <v>3791</v>
      </c>
      <c r="R1168" t="s">
        <v>40</v>
      </c>
      <c r="S1168" t="s">
        <v>634</v>
      </c>
      <c r="T1168" t="s">
        <v>243</v>
      </c>
      <c r="U1168" t="s">
        <v>1188</v>
      </c>
      <c r="V1168" t="s">
        <v>3802</v>
      </c>
      <c r="W1168">
        <v>2010</v>
      </c>
      <c r="X1168" t="s">
        <v>636</v>
      </c>
      <c r="Y1168" t="s">
        <v>3803</v>
      </c>
      <c r="Z1168" t="s">
        <v>2407</v>
      </c>
      <c r="AA1168">
        <v>2</v>
      </c>
      <c r="AB1168" t="s">
        <v>41</v>
      </c>
      <c r="AC1168" t="str">
        <f t="shared" si="176"/>
        <v>12Z</v>
      </c>
      <c r="AD1168" s="3">
        <f t="shared" ref="AD1168:AD1231" si="193">IF(IFERROR(FIND("MOhms",O1168),0)&gt;0,LEFT(O1168,FIND("MOhms",O1168)-1)*1000000,IF(IFERROR(FIND("kOhms",O1168),0)&gt;0,LEFT(O1168,FIND("kOhms",O1168)-1)*1000,IF(IFERROR(FIND("Ohms",O1168),0)&gt;0,LEFT(O1168,FIND("Ohms",O1168)-1)*1,"NOT FOUND")))</f>
        <v>150000</v>
      </c>
      <c r="AE1168" s="3" t="str">
        <f t="shared" si="192"/>
        <v>150 K</v>
      </c>
      <c r="AF1168" t="str">
        <f>SUBSTITUTE(SUBSTITUTE(P1168,"±",""),"%"," %")</f>
        <v>5 %</v>
      </c>
      <c r="AG1168" t="str">
        <f t="shared" si="190"/>
        <v>335.4 V</v>
      </c>
      <c r="AI1168" t="str">
        <f>SUBSTITUTE(LEFT(Q1168,FIND("W,",Q1168)),"W"," W @ 70 C")</f>
        <v>0.75 W @ 70 C</v>
      </c>
      <c r="AJ1168" t="str">
        <f>SUBSTITUTE((SUBSTITUTE(T1168,"ppm/°C","")),"/ "," to ")</f>
        <v>±200</v>
      </c>
      <c r="AK1168" t="str">
        <f>LEFT(V1168,FIND(" ",V1168)-1)</f>
        <v>2010</v>
      </c>
      <c r="AL1168" t="str">
        <f>SUBSTITUTE(SUBSTITUTE(U1168,"°C ~ "," to +"),"°C"," C")</f>
        <v>-55 to +155 C</v>
      </c>
      <c r="AM1168" s="2" t="str">
        <f t="shared" ref="AM1168:AM1231" si="194">IF(AD1168&gt;9999999,AD1168/1000000&amp;"6",IF(AD1168&gt;999999,AD1168/100000&amp;"5",IF(AD1168&gt;99999,AD1168/10000&amp;"4",IF(AD1168&gt;9999,AD1168/1000&amp;"3",IF(AD1168&gt;999,AD1168/100&amp;"2",IF(AD1168&gt;99,AD1168/10&amp;"1",IF(AD1168&gt;=10,AD1168/1&amp;"0",LEFT(SUBSTITUTE(TEXT(AD1168,"0.000"),".","R"),3))))))))</f>
        <v>154</v>
      </c>
      <c r="AN1168" t="str">
        <f>IF(AC1168="1GN","Grade 1","Grade 0")</f>
        <v>Grade 0</v>
      </c>
      <c r="AO1168" s="2" t="str">
        <f t="shared" ref="AO1168:AO1231" si="195">IF(AD1168&gt;9999999,AD1168/100000&amp;"5",IF(AD1168&gt;999999,AD1168/10000&amp;"4",IF(AD1168&gt;99999,AD1168/1000&amp;"3",IF(AD1168&gt;9999,AD1168/100&amp;"2",IF(AD1168&gt;999,AD1168/10&amp;"1",IF(AD1168&gt;99,AD1168/1&amp;"R",IF(AD1168&gt;=10,AD1168/1&amp;"R0",LEFT(SUBSTITUTE(TEXT(AD1168,"0.000"),".","R"),4))))))))</f>
        <v>1503</v>
      </c>
      <c r="AQ1168" t="s">
        <v>5289</v>
      </c>
      <c r="AR1168" t="str">
        <f t="shared" si="191"/>
        <v>ERJ12ZYJ154U</v>
      </c>
      <c r="AT1168" t="str">
        <f t="shared" si="177"/>
        <v>technology 150K;</v>
      </c>
      <c r="AU1168" t="str">
        <f t="shared" si="178"/>
        <v>attribute value '150 K';</v>
      </c>
      <c r="AV1168" t="str">
        <f t="shared" si="179"/>
        <v>attribute tolerance '5 %';</v>
      </c>
      <c r="AW1168" t="str">
        <f t="shared" si="180"/>
        <v>attribute rcwv '335.4 V';</v>
      </c>
      <c r="AX1168" t="str">
        <f t="shared" si="181"/>
        <v>attribute max_v '';</v>
      </c>
      <c r="AY1168" t="str">
        <f t="shared" si="182"/>
        <v>attribute power_v '0.75 W @ 70 C';</v>
      </c>
      <c r="AZ1168" t="str">
        <f t="shared" si="183"/>
        <v>attribute tcr '±200';</v>
      </c>
      <c r="BA1168" t="str">
        <f t="shared" si="184"/>
        <v>attribute size '2010';</v>
      </c>
      <c r="BB1168" t="str">
        <f t="shared" si="185"/>
        <v>attribute operating_temp '-55 to +155 C';</v>
      </c>
      <c r="BC1168" t="str">
        <f t="shared" si="186"/>
        <v>attribute pkg_code '154';</v>
      </c>
      <c r="BD1168" t="str">
        <f t="shared" si="187"/>
        <v>attribute aec-q200 'Grade 0';</v>
      </c>
      <c r="BF1168" t="str">
        <f t="shared" si="188"/>
        <v>attribute mfg 'Panasonic';</v>
      </c>
      <c r="BG1168" t="str">
        <f t="shared" si="189"/>
        <v>attribute mpn 'ERJ12ZYJ154U';</v>
      </c>
    </row>
    <row r="1169" spans="1:59" x14ac:dyDescent="0.3">
      <c r="A1169" t="s">
        <v>28</v>
      </c>
      <c r="B1169" t="s">
        <v>3797</v>
      </c>
      <c r="C1169" t="s">
        <v>4176</v>
      </c>
      <c r="D1169" t="s">
        <v>4177</v>
      </c>
      <c r="E1169" t="s">
        <v>32</v>
      </c>
      <c r="F1169" t="s">
        <v>32</v>
      </c>
      <c r="G1169" t="s">
        <v>4178</v>
      </c>
      <c r="H1169" s="1">
        <v>6974</v>
      </c>
      <c r="I1169">
        <v>0.55000000000000004</v>
      </c>
      <c r="J1169">
        <v>0</v>
      </c>
      <c r="K1169">
        <v>1</v>
      </c>
      <c r="L1169" t="s">
        <v>34</v>
      </c>
      <c r="M1169" t="s">
        <v>3801</v>
      </c>
      <c r="N1169" t="s">
        <v>36</v>
      </c>
      <c r="O1169" t="s">
        <v>551</v>
      </c>
      <c r="P1169" t="s">
        <v>38</v>
      </c>
      <c r="Q1169" t="s">
        <v>3791</v>
      </c>
      <c r="R1169" t="s">
        <v>40</v>
      </c>
      <c r="S1169" t="s">
        <v>634</v>
      </c>
      <c r="T1169" t="s">
        <v>243</v>
      </c>
      <c r="U1169" t="s">
        <v>1188</v>
      </c>
      <c r="V1169" t="s">
        <v>3802</v>
      </c>
      <c r="W1169">
        <v>2010</v>
      </c>
      <c r="X1169" t="s">
        <v>636</v>
      </c>
      <c r="Y1169" t="s">
        <v>3803</v>
      </c>
      <c r="Z1169" t="s">
        <v>2407</v>
      </c>
      <c r="AA1169">
        <v>2</v>
      </c>
      <c r="AB1169" t="s">
        <v>41</v>
      </c>
      <c r="AC1169" t="str">
        <f t="shared" si="176"/>
        <v>12Z</v>
      </c>
      <c r="AD1169" s="3">
        <f t="shared" si="193"/>
        <v>160000</v>
      </c>
      <c r="AE1169" s="3" t="str">
        <f t="shared" si="192"/>
        <v>160 K</v>
      </c>
      <c r="AF1169" t="str">
        <f>SUBSTITUTE(SUBSTITUTE(P1169,"±",""),"%"," %")</f>
        <v>5 %</v>
      </c>
      <c r="AG1169" t="str">
        <f t="shared" si="190"/>
        <v>346.4 V</v>
      </c>
      <c r="AI1169" t="str">
        <f>SUBSTITUTE(LEFT(Q1169,FIND("W,",Q1169)),"W"," W @ 70 C")</f>
        <v>0.75 W @ 70 C</v>
      </c>
      <c r="AJ1169" t="str">
        <f>SUBSTITUTE((SUBSTITUTE(T1169,"ppm/°C","")),"/ "," to ")</f>
        <v>±200</v>
      </c>
      <c r="AK1169" t="str">
        <f>LEFT(V1169,FIND(" ",V1169)-1)</f>
        <v>2010</v>
      </c>
      <c r="AL1169" t="str">
        <f>SUBSTITUTE(SUBSTITUTE(U1169,"°C ~ "," to +"),"°C"," C")</f>
        <v>-55 to +155 C</v>
      </c>
      <c r="AM1169" s="2" t="str">
        <f t="shared" si="194"/>
        <v>164</v>
      </c>
      <c r="AN1169" t="str">
        <f>IF(AC1169="1GN","Grade 1","Grade 0")</f>
        <v>Grade 0</v>
      </c>
      <c r="AO1169" s="2" t="str">
        <f t="shared" si="195"/>
        <v>1603</v>
      </c>
      <c r="AQ1169" t="s">
        <v>5289</v>
      </c>
      <c r="AR1169" t="str">
        <f t="shared" si="191"/>
        <v>ERJ12ZYJ164U</v>
      </c>
      <c r="AT1169" t="str">
        <f t="shared" si="177"/>
        <v>technology 160K;</v>
      </c>
      <c r="AU1169" t="str">
        <f t="shared" si="178"/>
        <v>attribute value '160 K';</v>
      </c>
      <c r="AV1169" t="str">
        <f t="shared" si="179"/>
        <v>attribute tolerance '5 %';</v>
      </c>
      <c r="AW1169" t="str">
        <f t="shared" si="180"/>
        <v>attribute rcwv '346.4 V';</v>
      </c>
      <c r="AX1169" t="str">
        <f t="shared" si="181"/>
        <v>attribute max_v '';</v>
      </c>
      <c r="AY1169" t="str">
        <f t="shared" si="182"/>
        <v>attribute power_v '0.75 W @ 70 C';</v>
      </c>
      <c r="AZ1169" t="str">
        <f t="shared" si="183"/>
        <v>attribute tcr '±200';</v>
      </c>
      <c r="BA1169" t="str">
        <f t="shared" si="184"/>
        <v>attribute size '2010';</v>
      </c>
      <c r="BB1169" t="str">
        <f t="shared" si="185"/>
        <v>attribute operating_temp '-55 to +155 C';</v>
      </c>
      <c r="BC1169" t="str">
        <f t="shared" si="186"/>
        <v>attribute pkg_code '164';</v>
      </c>
      <c r="BD1169" t="str">
        <f t="shared" si="187"/>
        <v>attribute aec-q200 'Grade 0';</v>
      </c>
      <c r="BF1169" t="str">
        <f t="shared" si="188"/>
        <v>attribute mfg 'Panasonic';</v>
      </c>
      <c r="BG1169" t="str">
        <f t="shared" si="189"/>
        <v>attribute mpn 'ERJ12ZYJ164U';</v>
      </c>
    </row>
    <row r="1170" spans="1:59" x14ac:dyDescent="0.3">
      <c r="A1170" t="s">
        <v>28</v>
      </c>
      <c r="B1170" t="s">
        <v>3797</v>
      </c>
      <c r="C1170" t="s">
        <v>4179</v>
      </c>
      <c r="D1170" t="s">
        <v>4180</v>
      </c>
      <c r="E1170" t="s">
        <v>32</v>
      </c>
      <c r="F1170" t="s">
        <v>32</v>
      </c>
      <c r="G1170" t="s">
        <v>4181</v>
      </c>
      <c r="H1170">
        <v>233</v>
      </c>
      <c r="I1170">
        <v>0.55000000000000004</v>
      </c>
      <c r="J1170">
        <v>0</v>
      </c>
      <c r="K1170">
        <v>1</v>
      </c>
      <c r="L1170" t="s">
        <v>34</v>
      </c>
      <c r="M1170" t="s">
        <v>3801</v>
      </c>
      <c r="N1170" t="s">
        <v>36</v>
      </c>
      <c r="O1170" t="s">
        <v>555</v>
      </c>
      <c r="P1170" t="s">
        <v>38</v>
      </c>
      <c r="Q1170" t="s">
        <v>3791</v>
      </c>
      <c r="R1170" t="s">
        <v>40</v>
      </c>
      <c r="S1170" t="s">
        <v>634</v>
      </c>
      <c r="T1170" t="s">
        <v>243</v>
      </c>
      <c r="U1170" t="s">
        <v>1188</v>
      </c>
      <c r="V1170" t="s">
        <v>3802</v>
      </c>
      <c r="W1170">
        <v>2010</v>
      </c>
      <c r="X1170" t="s">
        <v>636</v>
      </c>
      <c r="Y1170" t="s">
        <v>3803</v>
      </c>
      <c r="Z1170" t="s">
        <v>2407</v>
      </c>
      <c r="AA1170">
        <v>2</v>
      </c>
      <c r="AB1170" t="s">
        <v>41</v>
      </c>
      <c r="AC1170" t="str">
        <f t="shared" si="176"/>
        <v>12Z</v>
      </c>
      <c r="AD1170" s="3">
        <f t="shared" si="193"/>
        <v>180000</v>
      </c>
      <c r="AE1170" s="3" t="str">
        <f t="shared" si="192"/>
        <v>180 K</v>
      </c>
      <c r="AF1170" t="str">
        <f>SUBSTITUTE(SUBSTITUTE(P1170,"±",""),"%"," %")</f>
        <v>5 %</v>
      </c>
      <c r="AG1170" t="str">
        <f t="shared" si="190"/>
        <v>367.4 V</v>
      </c>
      <c r="AI1170" t="str">
        <f>SUBSTITUTE(LEFT(Q1170,FIND("W,",Q1170)),"W"," W @ 70 C")</f>
        <v>0.75 W @ 70 C</v>
      </c>
      <c r="AJ1170" t="str">
        <f>SUBSTITUTE((SUBSTITUTE(T1170,"ppm/°C","")),"/ "," to ")</f>
        <v>±200</v>
      </c>
      <c r="AK1170" t="str">
        <f>LEFT(V1170,FIND(" ",V1170)-1)</f>
        <v>2010</v>
      </c>
      <c r="AL1170" t="str">
        <f>SUBSTITUTE(SUBSTITUTE(U1170,"°C ~ "," to +"),"°C"," C")</f>
        <v>-55 to +155 C</v>
      </c>
      <c r="AM1170" s="2" t="str">
        <f t="shared" si="194"/>
        <v>184</v>
      </c>
      <c r="AN1170" t="str">
        <f>IF(AC1170="1GN","Grade 1","Grade 0")</f>
        <v>Grade 0</v>
      </c>
      <c r="AO1170" s="2" t="str">
        <f t="shared" si="195"/>
        <v>1803</v>
      </c>
      <c r="AQ1170" t="s">
        <v>5289</v>
      </c>
      <c r="AR1170" t="str">
        <f t="shared" si="191"/>
        <v>ERJ12ZYJ184U</v>
      </c>
      <c r="AT1170" t="str">
        <f t="shared" si="177"/>
        <v>technology 180K;</v>
      </c>
      <c r="AU1170" t="str">
        <f t="shared" si="178"/>
        <v>attribute value '180 K';</v>
      </c>
      <c r="AV1170" t="str">
        <f t="shared" si="179"/>
        <v>attribute tolerance '5 %';</v>
      </c>
      <c r="AW1170" t="str">
        <f t="shared" si="180"/>
        <v>attribute rcwv '367.4 V';</v>
      </c>
      <c r="AX1170" t="str">
        <f t="shared" si="181"/>
        <v>attribute max_v '';</v>
      </c>
      <c r="AY1170" t="str">
        <f t="shared" si="182"/>
        <v>attribute power_v '0.75 W @ 70 C';</v>
      </c>
      <c r="AZ1170" t="str">
        <f t="shared" si="183"/>
        <v>attribute tcr '±200';</v>
      </c>
      <c r="BA1170" t="str">
        <f t="shared" si="184"/>
        <v>attribute size '2010';</v>
      </c>
      <c r="BB1170" t="str">
        <f t="shared" si="185"/>
        <v>attribute operating_temp '-55 to +155 C';</v>
      </c>
      <c r="BC1170" t="str">
        <f t="shared" si="186"/>
        <v>attribute pkg_code '184';</v>
      </c>
      <c r="BD1170" t="str">
        <f t="shared" si="187"/>
        <v>attribute aec-q200 'Grade 0';</v>
      </c>
      <c r="BF1170" t="str">
        <f t="shared" si="188"/>
        <v>attribute mfg 'Panasonic';</v>
      </c>
      <c r="BG1170" t="str">
        <f t="shared" si="189"/>
        <v>attribute mpn 'ERJ12ZYJ184U';</v>
      </c>
    </row>
    <row r="1171" spans="1:59" x14ac:dyDescent="0.3">
      <c r="A1171" t="s">
        <v>28</v>
      </c>
      <c r="B1171" t="s">
        <v>3797</v>
      </c>
      <c r="C1171" t="s">
        <v>4182</v>
      </c>
      <c r="D1171" t="s">
        <v>4183</v>
      </c>
      <c r="E1171" t="s">
        <v>32</v>
      </c>
      <c r="F1171" t="s">
        <v>32</v>
      </c>
      <c r="G1171" t="s">
        <v>4184</v>
      </c>
      <c r="H1171" s="1">
        <v>2513</v>
      </c>
      <c r="I1171">
        <v>0.55000000000000004</v>
      </c>
      <c r="J1171">
        <v>0</v>
      </c>
      <c r="K1171">
        <v>1</v>
      </c>
      <c r="L1171" t="s">
        <v>34</v>
      </c>
      <c r="M1171" t="s">
        <v>3801</v>
      </c>
      <c r="N1171" t="s">
        <v>36</v>
      </c>
      <c r="O1171" t="s">
        <v>559</v>
      </c>
      <c r="P1171" t="s">
        <v>38</v>
      </c>
      <c r="Q1171" t="s">
        <v>3791</v>
      </c>
      <c r="R1171" t="s">
        <v>40</v>
      </c>
      <c r="S1171" t="s">
        <v>634</v>
      </c>
      <c r="T1171" t="s">
        <v>243</v>
      </c>
      <c r="U1171" t="s">
        <v>1188</v>
      </c>
      <c r="V1171" t="s">
        <v>3802</v>
      </c>
      <c r="W1171">
        <v>2010</v>
      </c>
      <c r="X1171" t="s">
        <v>636</v>
      </c>
      <c r="Y1171" t="s">
        <v>3803</v>
      </c>
      <c r="Z1171" t="s">
        <v>2407</v>
      </c>
      <c r="AA1171">
        <v>2</v>
      </c>
      <c r="AB1171" t="s">
        <v>41</v>
      </c>
      <c r="AC1171" t="str">
        <f t="shared" si="176"/>
        <v>12Z</v>
      </c>
      <c r="AD1171" s="3">
        <f t="shared" si="193"/>
        <v>200000</v>
      </c>
      <c r="AE1171" s="3" t="str">
        <f t="shared" si="192"/>
        <v>200 K</v>
      </c>
      <c r="AF1171" t="str">
        <f>SUBSTITUTE(SUBSTITUTE(P1171,"±",""),"%"," %")</f>
        <v>5 %</v>
      </c>
      <c r="AG1171" t="str">
        <f t="shared" si="190"/>
        <v>387.3 V</v>
      </c>
      <c r="AI1171" t="str">
        <f>SUBSTITUTE(LEFT(Q1171,FIND("W,",Q1171)),"W"," W @ 70 C")</f>
        <v>0.75 W @ 70 C</v>
      </c>
      <c r="AJ1171" t="str">
        <f>SUBSTITUTE((SUBSTITUTE(T1171,"ppm/°C","")),"/ "," to ")</f>
        <v>±200</v>
      </c>
      <c r="AK1171" t="str">
        <f>LEFT(V1171,FIND(" ",V1171)-1)</f>
        <v>2010</v>
      </c>
      <c r="AL1171" t="str">
        <f>SUBSTITUTE(SUBSTITUTE(U1171,"°C ~ "," to +"),"°C"," C")</f>
        <v>-55 to +155 C</v>
      </c>
      <c r="AM1171" s="2" t="str">
        <f t="shared" si="194"/>
        <v>204</v>
      </c>
      <c r="AN1171" t="str">
        <f>IF(AC1171="1GN","Grade 1","Grade 0")</f>
        <v>Grade 0</v>
      </c>
      <c r="AO1171" s="2" t="str">
        <f t="shared" si="195"/>
        <v>2003</v>
      </c>
      <c r="AQ1171" t="s">
        <v>5289</v>
      </c>
      <c r="AR1171" t="str">
        <f t="shared" si="191"/>
        <v>ERJ12ZYJ204U</v>
      </c>
      <c r="AT1171" t="str">
        <f t="shared" si="177"/>
        <v>technology 200K;</v>
      </c>
      <c r="AU1171" t="str">
        <f t="shared" si="178"/>
        <v>attribute value '200 K';</v>
      </c>
      <c r="AV1171" t="str">
        <f t="shared" si="179"/>
        <v>attribute tolerance '5 %';</v>
      </c>
      <c r="AW1171" t="str">
        <f t="shared" si="180"/>
        <v>attribute rcwv '387.3 V';</v>
      </c>
      <c r="AX1171" t="str">
        <f t="shared" si="181"/>
        <v>attribute max_v '';</v>
      </c>
      <c r="AY1171" t="str">
        <f t="shared" si="182"/>
        <v>attribute power_v '0.75 W @ 70 C';</v>
      </c>
      <c r="AZ1171" t="str">
        <f t="shared" si="183"/>
        <v>attribute tcr '±200';</v>
      </c>
      <c r="BA1171" t="str">
        <f t="shared" si="184"/>
        <v>attribute size '2010';</v>
      </c>
      <c r="BB1171" t="str">
        <f t="shared" si="185"/>
        <v>attribute operating_temp '-55 to +155 C';</v>
      </c>
      <c r="BC1171" t="str">
        <f t="shared" si="186"/>
        <v>attribute pkg_code '204';</v>
      </c>
      <c r="BD1171" t="str">
        <f t="shared" si="187"/>
        <v>attribute aec-q200 'Grade 0';</v>
      </c>
      <c r="BF1171" t="str">
        <f t="shared" si="188"/>
        <v>attribute mfg 'Panasonic';</v>
      </c>
      <c r="BG1171" t="str">
        <f t="shared" si="189"/>
        <v>attribute mpn 'ERJ12ZYJ204U';</v>
      </c>
    </row>
    <row r="1172" spans="1:59" x14ac:dyDescent="0.3">
      <c r="A1172" t="s">
        <v>28</v>
      </c>
      <c r="B1172" t="s">
        <v>3797</v>
      </c>
      <c r="C1172" t="s">
        <v>4185</v>
      </c>
      <c r="D1172" t="s">
        <v>4186</v>
      </c>
      <c r="E1172" t="s">
        <v>32</v>
      </c>
      <c r="F1172" t="s">
        <v>32</v>
      </c>
      <c r="G1172" t="s">
        <v>4187</v>
      </c>
      <c r="H1172">
        <v>0</v>
      </c>
      <c r="I1172">
        <v>0.55000000000000004</v>
      </c>
      <c r="J1172">
        <v>0</v>
      </c>
      <c r="K1172">
        <v>1</v>
      </c>
      <c r="L1172" t="s">
        <v>34</v>
      </c>
      <c r="M1172" t="s">
        <v>3801</v>
      </c>
      <c r="N1172" t="s">
        <v>36</v>
      </c>
      <c r="O1172" t="s">
        <v>563</v>
      </c>
      <c r="P1172" t="s">
        <v>38</v>
      </c>
      <c r="Q1172" t="s">
        <v>3791</v>
      </c>
      <c r="R1172" t="s">
        <v>40</v>
      </c>
      <c r="S1172" t="s">
        <v>634</v>
      </c>
      <c r="T1172" t="s">
        <v>243</v>
      </c>
      <c r="U1172" t="s">
        <v>1188</v>
      </c>
      <c r="V1172" t="s">
        <v>3802</v>
      </c>
      <c r="W1172">
        <v>2010</v>
      </c>
      <c r="X1172" t="s">
        <v>636</v>
      </c>
      <c r="Y1172" t="s">
        <v>3803</v>
      </c>
      <c r="Z1172" t="s">
        <v>2407</v>
      </c>
      <c r="AA1172">
        <v>2</v>
      </c>
      <c r="AB1172" t="s">
        <v>41</v>
      </c>
      <c r="AC1172" t="str">
        <f t="shared" si="176"/>
        <v>12Z</v>
      </c>
      <c r="AD1172" s="3">
        <f t="shared" si="193"/>
        <v>220000</v>
      </c>
      <c r="AE1172" s="3" t="str">
        <f t="shared" si="192"/>
        <v>220 K</v>
      </c>
      <c r="AF1172" t="str">
        <f>SUBSTITUTE(SUBSTITUTE(P1172,"±",""),"%"," %")</f>
        <v>5 %</v>
      </c>
      <c r="AG1172" t="str">
        <f t="shared" si="190"/>
        <v>406.2 V</v>
      </c>
      <c r="AI1172" t="str">
        <f>SUBSTITUTE(LEFT(Q1172,FIND("W,",Q1172)),"W"," W @ 70 C")</f>
        <v>0.75 W @ 70 C</v>
      </c>
      <c r="AJ1172" t="str">
        <f>SUBSTITUTE((SUBSTITUTE(T1172,"ppm/°C","")),"/ "," to ")</f>
        <v>±200</v>
      </c>
      <c r="AK1172" t="str">
        <f>LEFT(V1172,FIND(" ",V1172)-1)</f>
        <v>2010</v>
      </c>
      <c r="AL1172" t="str">
        <f>SUBSTITUTE(SUBSTITUTE(U1172,"°C ~ "," to +"),"°C"," C")</f>
        <v>-55 to +155 C</v>
      </c>
      <c r="AM1172" s="2" t="str">
        <f t="shared" si="194"/>
        <v>224</v>
      </c>
      <c r="AN1172" t="str">
        <f>IF(AC1172="1GN","Grade 1","Grade 0")</f>
        <v>Grade 0</v>
      </c>
      <c r="AO1172" s="2" t="str">
        <f t="shared" si="195"/>
        <v>2203</v>
      </c>
      <c r="AQ1172" t="s">
        <v>5289</v>
      </c>
      <c r="AR1172" t="str">
        <f t="shared" si="191"/>
        <v>ERJ12ZYJ224U</v>
      </c>
      <c r="AT1172" t="str">
        <f t="shared" si="177"/>
        <v>technology 220K;</v>
      </c>
      <c r="AU1172" t="str">
        <f t="shared" si="178"/>
        <v>attribute value '220 K';</v>
      </c>
      <c r="AV1172" t="str">
        <f t="shared" si="179"/>
        <v>attribute tolerance '5 %';</v>
      </c>
      <c r="AW1172" t="str">
        <f t="shared" si="180"/>
        <v>attribute rcwv '406.2 V';</v>
      </c>
      <c r="AX1172" t="str">
        <f t="shared" si="181"/>
        <v>attribute max_v '';</v>
      </c>
      <c r="AY1172" t="str">
        <f t="shared" si="182"/>
        <v>attribute power_v '0.75 W @ 70 C';</v>
      </c>
      <c r="AZ1172" t="str">
        <f t="shared" si="183"/>
        <v>attribute tcr '±200';</v>
      </c>
      <c r="BA1172" t="str">
        <f t="shared" si="184"/>
        <v>attribute size '2010';</v>
      </c>
      <c r="BB1172" t="str">
        <f t="shared" si="185"/>
        <v>attribute operating_temp '-55 to +155 C';</v>
      </c>
      <c r="BC1172" t="str">
        <f t="shared" si="186"/>
        <v>attribute pkg_code '224';</v>
      </c>
      <c r="BD1172" t="str">
        <f t="shared" si="187"/>
        <v>attribute aec-q200 'Grade 0';</v>
      </c>
      <c r="BF1172" t="str">
        <f t="shared" si="188"/>
        <v>attribute mfg 'Panasonic';</v>
      </c>
      <c r="BG1172" t="str">
        <f t="shared" si="189"/>
        <v>attribute mpn 'ERJ12ZYJ224U';</v>
      </c>
    </row>
    <row r="1173" spans="1:59" x14ac:dyDescent="0.3">
      <c r="A1173" t="s">
        <v>28</v>
      </c>
      <c r="B1173" t="s">
        <v>3797</v>
      </c>
      <c r="C1173" t="s">
        <v>4188</v>
      </c>
      <c r="D1173" t="s">
        <v>4189</v>
      </c>
      <c r="E1173" t="s">
        <v>32</v>
      </c>
      <c r="F1173" t="s">
        <v>32</v>
      </c>
      <c r="G1173" t="s">
        <v>4190</v>
      </c>
      <c r="H1173">
        <v>56</v>
      </c>
      <c r="I1173">
        <v>0.55000000000000004</v>
      </c>
      <c r="J1173">
        <v>0</v>
      </c>
      <c r="K1173">
        <v>1</v>
      </c>
      <c r="L1173" t="s">
        <v>34</v>
      </c>
      <c r="M1173" t="s">
        <v>3801</v>
      </c>
      <c r="N1173" t="s">
        <v>36</v>
      </c>
      <c r="O1173" t="s">
        <v>567</v>
      </c>
      <c r="P1173" t="s">
        <v>38</v>
      </c>
      <c r="Q1173" t="s">
        <v>3791</v>
      </c>
      <c r="R1173" t="s">
        <v>40</v>
      </c>
      <c r="S1173" t="s">
        <v>634</v>
      </c>
      <c r="T1173" t="s">
        <v>243</v>
      </c>
      <c r="U1173" t="s">
        <v>1188</v>
      </c>
      <c r="V1173" t="s">
        <v>3802</v>
      </c>
      <c r="W1173">
        <v>2010</v>
      </c>
      <c r="X1173" t="s">
        <v>636</v>
      </c>
      <c r="Y1173" t="s">
        <v>3803</v>
      </c>
      <c r="Z1173" t="s">
        <v>2407</v>
      </c>
      <c r="AA1173">
        <v>2</v>
      </c>
      <c r="AB1173" t="s">
        <v>41</v>
      </c>
      <c r="AC1173" t="str">
        <f t="shared" ref="AC1173:AC1236" si="196">MID(D1173,5,3)</f>
        <v>12Z</v>
      </c>
      <c r="AD1173" s="3">
        <f t="shared" si="193"/>
        <v>240000</v>
      </c>
      <c r="AE1173" s="3" t="str">
        <f t="shared" si="192"/>
        <v>240 K</v>
      </c>
      <c r="AF1173" t="str">
        <f>SUBSTITUTE(SUBSTITUTE(P1173,"±",""),"%"," %")</f>
        <v>5 %</v>
      </c>
      <c r="AG1173" t="str">
        <f t="shared" si="190"/>
        <v>424.3 V</v>
      </c>
      <c r="AI1173" t="str">
        <f>SUBSTITUTE(LEFT(Q1173,FIND("W,",Q1173)),"W"," W @ 70 C")</f>
        <v>0.75 W @ 70 C</v>
      </c>
      <c r="AJ1173" t="str">
        <f>SUBSTITUTE((SUBSTITUTE(T1173,"ppm/°C","")),"/ "," to ")</f>
        <v>±200</v>
      </c>
      <c r="AK1173" t="str">
        <f>LEFT(V1173,FIND(" ",V1173)-1)</f>
        <v>2010</v>
      </c>
      <c r="AL1173" t="str">
        <f>SUBSTITUTE(SUBSTITUTE(U1173,"°C ~ "," to +"),"°C"," C")</f>
        <v>-55 to +155 C</v>
      </c>
      <c r="AM1173" s="2" t="str">
        <f t="shared" si="194"/>
        <v>244</v>
      </c>
      <c r="AN1173" t="str">
        <f>IF(AC1173="1GN","Grade 1","Grade 0")</f>
        <v>Grade 0</v>
      </c>
      <c r="AO1173" s="2" t="str">
        <f t="shared" si="195"/>
        <v>2403</v>
      </c>
      <c r="AQ1173" t="s">
        <v>5289</v>
      </c>
      <c r="AR1173" t="str">
        <f t="shared" si="191"/>
        <v>ERJ12ZYJ244U</v>
      </c>
      <c r="AT1173" t="str">
        <f t="shared" ref="AT1173:AT1236" si="197">"technology "&amp;SUBSTITUTE(AE1173," ","")&amp;";"</f>
        <v>technology 240K;</v>
      </c>
      <c r="AU1173" t="str">
        <f t="shared" ref="AU1173:AU1236" si="198">"attribute value '"&amp;AE1173&amp;"';"</f>
        <v>attribute value '240 K';</v>
      </c>
      <c r="AV1173" t="str">
        <f t="shared" ref="AV1173:AV1236" si="199">"attribute tolerance '"&amp;AF1173&amp;"';"</f>
        <v>attribute tolerance '5 %';</v>
      </c>
      <c r="AW1173" t="str">
        <f t="shared" ref="AW1173:AW1236" si="200">"attribute rcwv '"&amp;AG1173&amp;"';"</f>
        <v>attribute rcwv '424.3 V';</v>
      </c>
      <c r="AX1173" t="str">
        <f t="shared" ref="AX1173:AX1236" si="201">"attribute max_v '"&amp;AH1173&amp;"';"</f>
        <v>attribute max_v '';</v>
      </c>
      <c r="AY1173" t="str">
        <f t="shared" ref="AY1173:AY1236" si="202">"attribute power_v '"&amp;AI1173&amp;"';"</f>
        <v>attribute power_v '0.75 W @ 70 C';</v>
      </c>
      <c r="AZ1173" t="str">
        <f t="shared" ref="AZ1173:AZ1236" si="203">"attribute tcr '"&amp;AJ1173&amp;"';"</f>
        <v>attribute tcr '±200';</v>
      </c>
      <c r="BA1173" t="str">
        <f t="shared" ref="BA1173:BA1236" si="204">"attribute size '"&amp;AK1173&amp;"';"</f>
        <v>attribute size '2010';</v>
      </c>
      <c r="BB1173" t="str">
        <f t="shared" ref="BB1173:BB1236" si="205">"attribute operating_temp '"&amp;AL1173&amp;"';"</f>
        <v>attribute operating_temp '-55 to +155 C';</v>
      </c>
      <c r="BC1173" t="str">
        <f t="shared" ref="BC1173:BC1236" si="206">"attribute pkg_code '"&amp;AM1173&amp;"';"</f>
        <v>attribute pkg_code '244';</v>
      </c>
      <c r="BD1173" t="str">
        <f t="shared" ref="BD1173:BD1236" si="207">"attribute aec-q200 '"&amp;AN1173&amp;"';"</f>
        <v>attribute aec-q200 'Grade 0';</v>
      </c>
      <c r="BF1173" t="str">
        <f t="shared" ref="BF1173:BF1236" si="208">"attribute mfg '"&amp;AQ1173&amp;"';"</f>
        <v>attribute mfg 'Panasonic';</v>
      </c>
      <c r="BG1173" t="str">
        <f t="shared" ref="BG1173:BG1236" si="209">"attribute mpn '"&amp;AR1173&amp;"';"</f>
        <v>attribute mpn 'ERJ12ZYJ244U';</v>
      </c>
    </row>
    <row r="1174" spans="1:59" x14ac:dyDescent="0.3">
      <c r="A1174" t="s">
        <v>28</v>
      </c>
      <c r="B1174" t="s">
        <v>3797</v>
      </c>
      <c r="C1174" t="s">
        <v>4191</v>
      </c>
      <c r="D1174" t="s">
        <v>4192</v>
      </c>
      <c r="E1174" t="s">
        <v>32</v>
      </c>
      <c r="F1174" t="s">
        <v>32</v>
      </c>
      <c r="G1174" t="s">
        <v>4193</v>
      </c>
      <c r="H1174">
        <v>183</v>
      </c>
      <c r="I1174">
        <v>0.55000000000000004</v>
      </c>
      <c r="J1174">
        <v>0</v>
      </c>
      <c r="K1174">
        <v>1</v>
      </c>
      <c r="L1174" t="s">
        <v>34</v>
      </c>
      <c r="M1174" t="s">
        <v>3801</v>
      </c>
      <c r="N1174" t="s">
        <v>36</v>
      </c>
      <c r="O1174" t="s">
        <v>571</v>
      </c>
      <c r="P1174" t="s">
        <v>38</v>
      </c>
      <c r="Q1174" t="s">
        <v>3791</v>
      </c>
      <c r="R1174" t="s">
        <v>40</v>
      </c>
      <c r="S1174" t="s">
        <v>634</v>
      </c>
      <c r="T1174" t="s">
        <v>243</v>
      </c>
      <c r="U1174" t="s">
        <v>1188</v>
      </c>
      <c r="V1174" t="s">
        <v>3802</v>
      </c>
      <c r="W1174">
        <v>2010</v>
      </c>
      <c r="X1174" t="s">
        <v>636</v>
      </c>
      <c r="Y1174" t="s">
        <v>3803</v>
      </c>
      <c r="Z1174" t="s">
        <v>2407</v>
      </c>
      <c r="AA1174">
        <v>2</v>
      </c>
      <c r="AB1174" t="s">
        <v>41</v>
      </c>
      <c r="AC1174" t="str">
        <f t="shared" si="196"/>
        <v>12Z</v>
      </c>
      <c r="AD1174" s="3">
        <f t="shared" si="193"/>
        <v>270000</v>
      </c>
      <c r="AE1174" s="3" t="str">
        <f t="shared" si="192"/>
        <v>270 K</v>
      </c>
      <c r="AF1174" t="str">
        <f>SUBSTITUTE(SUBSTITUTE(P1174,"±",""),"%"," %")</f>
        <v>5 %</v>
      </c>
      <c r="AG1174" t="str">
        <f t="shared" si="190"/>
        <v>450 V</v>
      </c>
      <c r="AI1174" t="str">
        <f>SUBSTITUTE(LEFT(Q1174,FIND("W,",Q1174)),"W"," W @ 70 C")</f>
        <v>0.75 W @ 70 C</v>
      </c>
      <c r="AJ1174" t="str">
        <f>SUBSTITUTE((SUBSTITUTE(T1174,"ppm/°C","")),"/ "," to ")</f>
        <v>±200</v>
      </c>
      <c r="AK1174" t="str">
        <f>LEFT(V1174,FIND(" ",V1174)-1)</f>
        <v>2010</v>
      </c>
      <c r="AL1174" t="str">
        <f>SUBSTITUTE(SUBSTITUTE(U1174,"°C ~ "," to +"),"°C"," C")</f>
        <v>-55 to +155 C</v>
      </c>
      <c r="AM1174" s="2" t="str">
        <f t="shared" si="194"/>
        <v>274</v>
      </c>
      <c r="AN1174" t="str">
        <f>IF(AC1174="1GN","Grade 1","Grade 0")</f>
        <v>Grade 0</v>
      </c>
      <c r="AO1174" s="2" t="str">
        <f t="shared" si="195"/>
        <v>2703</v>
      </c>
      <c r="AQ1174" t="s">
        <v>5289</v>
      </c>
      <c r="AR1174" t="str">
        <f t="shared" si="191"/>
        <v>ERJ12ZYJ274U</v>
      </c>
      <c r="AT1174" t="str">
        <f t="shared" si="197"/>
        <v>technology 270K;</v>
      </c>
      <c r="AU1174" t="str">
        <f t="shared" si="198"/>
        <v>attribute value '270 K';</v>
      </c>
      <c r="AV1174" t="str">
        <f t="shared" si="199"/>
        <v>attribute tolerance '5 %';</v>
      </c>
      <c r="AW1174" t="str">
        <f t="shared" si="200"/>
        <v>attribute rcwv '450 V';</v>
      </c>
      <c r="AX1174" t="str">
        <f t="shared" si="201"/>
        <v>attribute max_v '';</v>
      </c>
      <c r="AY1174" t="str">
        <f t="shared" si="202"/>
        <v>attribute power_v '0.75 W @ 70 C';</v>
      </c>
      <c r="AZ1174" t="str">
        <f t="shared" si="203"/>
        <v>attribute tcr '±200';</v>
      </c>
      <c r="BA1174" t="str">
        <f t="shared" si="204"/>
        <v>attribute size '2010';</v>
      </c>
      <c r="BB1174" t="str">
        <f t="shared" si="205"/>
        <v>attribute operating_temp '-55 to +155 C';</v>
      </c>
      <c r="BC1174" t="str">
        <f t="shared" si="206"/>
        <v>attribute pkg_code '274';</v>
      </c>
      <c r="BD1174" t="str">
        <f t="shared" si="207"/>
        <v>attribute aec-q200 'Grade 0';</v>
      </c>
      <c r="BF1174" t="str">
        <f t="shared" si="208"/>
        <v>attribute mfg 'Panasonic';</v>
      </c>
      <c r="BG1174" t="str">
        <f t="shared" si="209"/>
        <v>attribute mpn 'ERJ12ZYJ274U';</v>
      </c>
    </row>
    <row r="1175" spans="1:59" x14ac:dyDescent="0.3">
      <c r="A1175" t="s">
        <v>28</v>
      </c>
      <c r="B1175" t="s">
        <v>3797</v>
      </c>
      <c r="C1175" t="s">
        <v>4194</v>
      </c>
      <c r="D1175" t="s">
        <v>4195</v>
      </c>
      <c r="E1175" t="s">
        <v>32</v>
      </c>
      <c r="F1175" t="s">
        <v>32</v>
      </c>
      <c r="G1175" t="s">
        <v>4196</v>
      </c>
      <c r="H1175" s="1">
        <v>2333</v>
      </c>
      <c r="I1175">
        <v>0.55000000000000004</v>
      </c>
      <c r="J1175">
        <v>0</v>
      </c>
      <c r="K1175">
        <v>1</v>
      </c>
      <c r="L1175" t="s">
        <v>34</v>
      </c>
      <c r="M1175" t="s">
        <v>3801</v>
      </c>
      <c r="N1175" t="s">
        <v>36</v>
      </c>
      <c r="O1175" t="s">
        <v>575</v>
      </c>
      <c r="P1175" t="s">
        <v>38</v>
      </c>
      <c r="Q1175" t="s">
        <v>3791</v>
      </c>
      <c r="R1175" t="s">
        <v>40</v>
      </c>
      <c r="S1175" t="s">
        <v>634</v>
      </c>
      <c r="T1175" t="s">
        <v>243</v>
      </c>
      <c r="U1175" t="s">
        <v>1188</v>
      </c>
      <c r="V1175" t="s">
        <v>3802</v>
      </c>
      <c r="W1175">
        <v>2010</v>
      </c>
      <c r="X1175" t="s">
        <v>636</v>
      </c>
      <c r="Y1175" t="s">
        <v>3803</v>
      </c>
      <c r="Z1175" t="s">
        <v>2407</v>
      </c>
      <c r="AA1175">
        <v>2</v>
      </c>
      <c r="AB1175" t="s">
        <v>41</v>
      </c>
      <c r="AC1175" t="str">
        <f t="shared" si="196"/>
        <v>12Z</v>
      </c>
      <c r="AD1175" s="3">
        <f t="shared" si="193"/>
        <v>300000</v>
      </c>
      <c r="AE1175" s="3" t="str">
        <f t="shared" si="192"/>
        <v>300 K</v>
      </c>
      <c r="AF1175" t="str">
        <f>SUBSTITUTE(SUBSTITUTE(P1175,"±",""),"%"," %")</f>
        <v>5 %</v>
      </c>
      <c r="AG1175" t="str">
        <f t="shared" si="190"/>
        <v>474.3 V</v>
      </c>
      <c r="AI1175" t="str">
        <f>SUBSTITUTE(LEFT(Q1175,FIND("W,",Q1175)),"W"," W @ 70 C")</f>
        <v>0.75 W @ 70 C</v>
      </c>
      <c r="AJ1175" t="str">
        <f>SUBSTITUTE((SUBSTITUTE(T1175,"ppm/°C","")),"/ "," to ")</f>
        <v>±200</v>
      </c>
      <c r="AK1175" t="str">
        <f>LEFT(V1175,FIND(" ",V1175)-1)</f>
        <v>2010</v>
      </c>
      <c r="AL1175" t="str">
        <f>SUBSTITUTE(SUBSTITUTE(U1175,"°C ~ "," to +"),"°C"," C")</f>
        <v>-55 to +155 C</v>
      </c>
      <c r="AM1175" s="2" t="str">
        <f t="shared" si="194"/>
        <v>304</v>
      </c>
      <c r="AN1175" t="str">
        <f>IF(AC1175="1GN","Grade 1","Grade 0")</f>
        <v>Grade 0</v>
      </c>
      <c r="AO1175" s="2" t="str">
        <f t="shared" si="195"/>
        <v>3003</v>
      </c>
      <c r="AQ1175" t="s">
        <v>5289</v>
      </c>
      <c r="AR1175" t="str">
        <f t="shared" si="191"/>
        <v>ERJ12ZYJ304U</v>
      </c>
      <c r="AT1175" t="str">
        <f t="shared" si="197"/>
        <v>technology 300K;</v>
      </c>
      <c r="AU1175" t="str">
        <f t="shared" si="198"/>
        <v>attribute value '300 K';</v>
      </c>
      <c r="AV1175" t="str">
        <f t="shared" si="199"/>
        <v>attribute tolerance '5 %';</v>
      </c>
      <c r="AW1175" t="str">
        <f t="shared" si="200"/>
        <v>attribute rcwv '474.3 V';</v>
      </c>
      <c r="AX1175" t="str">
        <f t="shared" si="201"/>
        <v>attribute max_v '';</v>
      </c>
      <c r="AY1175" t="str">
        <f t="shared" si="202"/>
        <v>attribute power_v '0.75 W @ 70 C';</v>
      </c>
      <c r="AZ1175" t="str">
        <f t="shared" si="203"/>
        <v>attribute tcr '±200';</v>
      </c>
      <c r="BA1175" t="str">
        <f t="shared" si="204"/>
        <v>attribute size '2010';</v>
      </c>
      <c r="BB1175" t="str">
        <f t="shared" si="205"/>
        <v>attribute operating_temp '-55 to +155 C';</v>
      </c>
      <c r="BC1175" t="str">
        <f t="shared" si="206"/>
        <v>attribute pkg_code '304';</v>
      </c>
      <c r="BD1175" t="str">
        <f t="shared" si="207"/>
        <v>attribute aec-q200 'Grade 0';</v>
      </c>
      <c r="BF1175" t="str">
        <f t="shared" si="208"/>
        <v>attribute mfg 'Panasonic';</v>
      </c>
      <c r="BG1175" t="str">
        <f t="shared" si="209"/>
        <v>attribute mpn 'ERJ12ZYJ304U';</v>
      </c>
    </row>
    <row r="1176" spans="1:59" x14ac:dyDescent="0.3">
      <c r="A1176" t="s">
        <v>28</v>
      </c>
      <c r="B1176" t="s">
        <v>3797</v>
      </c>
      <c r="C1176" t="s">
        <v>4197</v>
      </c>
      <c r="D1176" t="s">
        <v>4198</v>
      </c>
      <c r="E1176" t="s">
        <v>32</v>
      </c>
      <c r="F1176" t="s">
        <v>32</v>
      </c>
      <c r="G1176" t="s">
        <v>4199</v>
      </c>
      <c r="H1176">
        <v>0</v>
      </c>
      <c r="I1176">
        <v>0.55000000000000004</v>
      </c>
      <c r="J1176">
        <v>0</v>
      </c>
      <c r="K1176">
        <v>1</v>
      </c>
      <c r="L1176" t="s">
        <v>34</v>
      </c>
      <c r="M1176" t="s">
        <v>3801</v>
      </c>
      <c r="N1176" t="s">
        <v>36</v>
      </c>
      <c r="O1176" t="s">
        <v>579</v>
      </c>
      <c r="P1176" t="s">
        <v>38</v>
      </c>
      <c r="Q1176" t="s">
        <v>3791</v>
      </c>
      <c r="R1176" t="s">
        <v>40</v>
      </c>
      <c r="S1176" t="s">
        <v>634</v>
      </c>
      <c r="T1176" t="s">
        <v>243</v>
      </c>
      <c r="U1176" t="s">
        <v>1188</v>
      </c>
      <c r="V1176" t="s">
        <v>3802</v>
      </c>
      <c r="W1176">
        <v>2010</v>
      </c>
      <c r="X1176" t="s">
        <v>636</v>
      </c>
      <c r="Y1176" t="s">
        <v>3803</v>
      </c>
      <c r="Z1176" t="s">
        <v>2407</v>
      </c>
      <c r="AA1176">
        <v>2</v>
      </c>
      <c r="AB1176" t="s">
        <v>41</v>
      </c>
      <c r="AC1176" t="str">
        <f t="shared" si="196"/>
        <v>12Z</v>
      </c>
      <c r="AD1176" s="3">
        <f t="shared" si="193"/>
        <v>330000</v>
      </c>
      <c r="AE1176" s="3" t="str">
        <f t="shared" si="192"/>
        <v>330 K</v>
      </c>
      <c r="AF1176" t="str">
        <f>SUBSTITUTE(SUBSTITUTE(P1176,"±",""),"%"," %")</f>
        <v>5 %</v>
      </c>
      <c r="AG1176" t="str">
        <f t="shared" si="190"/>
        <v>497.5 V</v>
      </c>
      <c r="AI1176" t="str">
        <f>SUBSTITUTE(LEFT(Q1176,FIND("W,",Q1176)),"W"," W @ 70 C")</f>
        <v>0.75 W @ 70 C</v>
      </c>
      <c r="AJ1176" t="str">
        <f>SUBSTITUTE((SUBSTITUTE(T1176,"ppm/°C","")),"/ "," to ")</f>
        <v>±200</v>
      </c>
      <c r="AK1176" t="str">
        <f>LEFT(V1176,FIND(" ",V1176)-1)</f>
        <v>2010</v>
      </c>
      <c r="AL1176" t="str">
        <f>SUBSTITUTE(SUBSTITUTE(U1176,"°C ~ "," to +"),"°C"," C")</f>
        <v>-55 to +155 C</v>
      </c>
      <c r="AM1176" s="2" t="str">
        <f t="shared" si="194"/>
        <v>334</v>
      </c>
      <c r="AN1176" t="str">
        <f>IF(AC1176="1GN","Grade 1","Grade 0")</f>
        <v>Grade 0</v>
      </c>
      <c r="AO1176" s="2" t="str">
        <f t="shared" si="195"/>
        <v>3303</v>
      </c>
      <c r="AQ1176" t="s">
        <v>5289</v>
      </c>
      <c r="AR1176" t="str">
        <f t="shared" si="191"/>
        <v>ERJ12ZYJ334U</v>
      </c>
      <c r="AT1176" t="str">
        <f t="shared" si="197"/>
        <v>technology 330K;</v>
      </c>
      <c r="AU1176" t="str">
        <f t="shared" si="198"/>
        <v>attribute value '330 K';</v>
      </c>
      <c r="AV1176" t="str">
        <f t="shared" si="199"/>
        <v>attribute tolerance '5 %';</v>
      </c>
      <c r="AW1176" t="str">
        <f t="shared" si="200"/>
        <v>attribute rcwv '497.5 V';</v>
      </c>
      <c r="AX1176" t="str">
        <f t="shared" si="201"/>
        <v>attribute max_v '';</v>
      </c>
      <c r="AY1176" t="str">
        <f t="shared" si="202"/>
        <v>attribute power_v '0.75 W @ 70 C';</v>
      </c>
      <c r="AZ1176" t="str">
        <f t="shared" si="203"/>
        <v>attribute tcr '±200';</v>
      </c>
      <c r="BA1176" t="str">
        <f t="shared" si="204"/>
        <v>attribute size '2010';</v>
      </c>
      <c r="BB1176" t="str">
        <f t="shared" si="205"/>
        <v>attribute operating_temp '-55 to +155 C';</v>
      </c>
      <c r="BC1176" t="str">
        <f t="shared" si="206"/>
        <v>attribute pkg_code '334';</v>
      </c>
      <c r="BD1176" t="str">
        <f t="shared" si="207"/>
        <v>attribute aec-q200 'Grade 0';</v>
      </c>
      <c r="BF1176" t="str">
        <f t="shared" si="208"/>
        <v>attribute mfg 'Panasonic';</v>
      </c>
      <c r="BG1176" t="str">
        <f t="shared" si="209"/>
        <v>attribute mpn 'ERJ12ZYJ334U';</v>
      </c>
    </row>
    <row r="1177" spans="1:59" x14ac:dyDescent="0.3">
      <c r="A1177" t="s">
        <v>28</v>
      </c>
      <c r="B1177" t="s">
        <v>3797</v>
      </c>
      <c r="C1177" t="s">
        <v>4200</v>
      </c>
      <c r="D1177" t="s">
        <v>4201</v>
      </c>
      <c r="E1177" t="s">
        <v>32</v>
      </c>
      <c r="F1177" t="s">
        <v>32</v>
      </c>
      <c r="G1177" t="s">
        <v>4202</v>
      </c>
      <c r="H1177" s="1">
        <v>8771</v>
      </c>
      <c r="I1177">
        <v>0.55000000000000004</v>
      </c>
      <c r="J1177">
        <v>0</v>
      </c>
      <c r="K1177">
        <v>1</v>
      </c>
      <c r="L1177" t="s">
        <v>34</v>
      </c>
      <c r="M1177" t="s">
        <v>3801</v>
      </c>
      <c r="N1177" t="s">
        <v>36</v>
      </c>
      <c r="O1177" t="s">
        <v>583</v>
      </c>
      <c r="P1177" t="s">
        <v>38</v>
      </c>
      <c r="Q1177" t="s">
        <v>3791</v>
      </c>
      <c r="R1177" t="s">
        <v>40</v>
      </c>
      <c r="S1177" t="s">
        <v>634</v>
      </c>
      <c r="T1177" t="s">
        <v>243</v>
      </c>
      <c r="U1177" t="s">
        <v>1188</v>
      </c>
      <c r="V1177" t="s">
        <v>3802</v>
      </c>
      <c r="W1177">
        <v>2010</v>
      </c>
      <c r="X1177" t="s">
        <v>636</v>
      </c>
      <c r="Y1177" t="s">
        <v>3803</v>
      </c>
      <c r="Z1177" t="s">
        <v>2407</v>
      </c>
      <c r="AA1177">
        <v>2</v>
      </c>
      <c r="AB1177" t="s">
        <v>41</v>
      </c>
      <c r="AC1177" t="str">
        <f t="shared" si="196"/>
        <v>12Z</v>
      </c>
      <c r="AD1177" s="3">
        <f t="shared" si="193"/>
        <v>360000</v>
      </c>
      <c r="AE1177" s="3" t="str">
        <f t="shared" si="192"/>
        <v>360 K</v>
      </c>
      <c r="AF1177" t="str">
        <f>SUBSTITUTE(SUBSTITUTE(P1177,"±",""),"%"," %")</f>
        <v>5 %</v>
      </c>
      <c r="AG1177" t="str">
        <f t="shared" si="190"/>
        <v>519.6 V</v>
      </c>
      <c r="AI1177" t="str">
        <f>SUBSTITUTE(LEFT(Q1177,FIND("W,",Q1177)),"W"," W @ 70 C")</f>
        <v>0.75 W @ 70 C</v>
      </c>
      <c r="AJ1177" t="str">
        <f>SUBSTITUTE((SUBSTITUTE(T1177,"ppm/°C","")),"/ "," to ")</f>
        <v>±200</v>
      </c>
      <c r="AK1177" t="str">
        <f>LEFT(V1177,FIND(" ",V1177)-1)</f>
        <v>2010</v>
      </c>
      <c r="AL1177" t="str">
        <f>SUBSTITUTE(SUBSTITUTE(U1177,"°C ~ "," to +"),"°C"," C")</f>
        <v>-55 to +155 C</v>
      </c>
      <c r="AM1177" s="2" t="str">
        <f t="shared" si="194"/>
        <v>364</v>
      </c>
      <c r="AN1177" t="str">
        <f>IF(AC1177="1GN","Grade 1","Grade 0")</f>
        <v>Grade 0</v>
      </c>
      <c r="AO1177" s="2" t="str">
        <f t="shared" si="195"/>
        <v>3603</v>
      </c>
      <c r="AQ1177" t="s">
        <v>5289</v>
      </c>
      <c r="AR1177" t="str">
        <f t="shared" si="191"/>
        <v>ERJ12ZYJ364U</v>
      </c>
      <c r="AT1177" t="str">
        <f t="shared" si="197"/>
        <v>technology 360K;</v>
      </c>
      <c r="AU1177" t="str">
        <f t="shared" si="198"/>
        <v>attribute value '360 K';</v>
      </c>
      <c r="AV1177" t="str">
        <f t="shared" si="199"/>
        <v>attribute tolerance '5 %';</v>
      </c>
      <c r="AW1177" t="str">
        <f t="shared" si="200"/>
        <v>attribute rcwv '519.6 V';</v>
      </c>
      <c r="AX1177" t="str">
        <f t="shared" si="201"/>
        <v>attribute max_v '';</v>
      </c>
      <c r="AY1177" t="str">
        <f t="shared" si="202"/>
        <v>attribute power_v '0.75 W @ 70 C';</v>
      </c>
      <c r="AZ1177" t="str">
        <f t="shared" si="203"/>
        <v>attribute tcr '±200';</v>
      </c>
      <c r="BA1177" t="str">
        <f t="shared" si="204"/>
        <v>attribute size '2010';</v>
      </c>
      <c r="BB1177" t="str">
        <f t="shared" si="205"/>
        <v>attribute operating_temp '-55 to +155 C';</v>
      </c>
      <c r="BC1177" t="str">
        <f t="shared" si="206"/>
        <v>attribute pkg_code '364';</v>
      </c>
      <c r="BD1177" t="str">
        <f t="shared" si="207"/>
        <v>attribute aec-q200 'Grade 0';</v>
      </c>
      <c r="BF1177" t="str">
        <f t="shared" si="208"/>
        <v>attribute mfg 'Panasonic';</v>
      </c>
      <c r="BG1177" t="str">
        <f t="shared" si="209"/>
        <v>attribute mpn 'ERJ12ZYJ364U';</v>
      </c>
    </row>
    <row r="1178" spans="1:59" x14ac:dyDescent="0.3">
      <c r="A1178" t="s">
        <v>28</v>
      </c>
      <c r="B1178" t="s">
        <v>3797</v>
      </c>
      <c r="C1178" t="s">
        <v>4203</v>
      </c>
      <c r="D1178" t="s">
        <v>4204</v>
      </c>
      <c r="E1178" t="s">
        <v>32</v>
      </c>
      <c r="F1178" t="s">
        <v>32</v>
      </c>
      <c r="G1178" t="s">
        <v>4205</v>
      </c>
      <c r="H1178" s="1">
        <v>2865</v>
      </c>
      <c r="I1178">
        <v>0.55000000000000004</v>
      </c>
      <c r="J1178">
        <v>0</v>
      </c>
      <c r="K1178">
        <v>1</v>
      </c>
      <c r="L1178" t="s">
        <v>34</v>
      </c>
      <c r="M1178" t="s">
        <v>3801</v>
      </c>
      <c r="N1178" t="s">
        <v>36</v>
      </c>
      <c r="O1178" t="s">
        <v>587</v>
      </c>
      <c r="P1178" t="s">
        <v>38</v>
      </c>
      <c r="Q1178" t="s">
        <v>3791</v>
      </c>
      <c r="R1178" t="s">
        <v>40</v>
      </c>
      <c r="S1178" t="s">
        <v>634</v>
      </c>
      <c r="T1178" t="s">
        <v>243</v>
      </c>
      <c r="U1178" t="s">
        <v>1188</v>
      </c>
      <c r="V1178" t="s">
        <v>3802</v>
      </c>
      <c r="W1178">
        <v>2010</v>
      </c>
      <c r="X1178" t="s">
        <v>636</v>
      </c>
      <c r="Y1178" t="s">
        <v>3803</v>
      </c>
      <c r="Z1178" t="s">
        <v>2407</v>
      </c>
      <c r="AA1178">
        <v>2</v>
      </c>
      <c r="AB1178" t="s">
        <v>41</v>
      </c>
      <c r="AC1178" t="str">
        <f t="shared" si="196"/>
        <v>12Z</v>
      </c>
      <c r="AD1178" s="3">
        <f t="shared" si="193"/>
        <v>390000</v>
      </c>
      <c r="AE1178" s="3" t="str">
        <f t="shared" si="192"/>
        <v>390 K</v>
      </c>
      <c r="AF1178" t="str">
        <f>SUBSTITUTE(SUBSTITUTE(P1178,"±",""),"%"," %")</f>
        <v>5 %</v>
      </c>
      <c r="AG1178" t="str">
        <f t="shared" si="190"/>
        <v>540.8 V</v>
      </c>
      <c r="AI1178" t="str">
        <f>SUBSTITUTE(LEFT(Q1178,FIND("W,",Q1178)),"W"," W @ 70 C")</f>
        <v>0.75 W @ 70 C</v>
      </c>
      <c r="AJ1178" t="str">
        <f>SUBSTITUTE((SUBSTITUTE(T1178,"ppm/°C","")),"/ "," to ")</f>
        <v>±200</v>
      </c>
      <c r="AK1178" t="str">
        <f>LEFT(V1178,FIND(" ",V1178)-1)</f>
        <v>2010</v>
      </c>
      <c r="AL1178" t="str">
        <f>SUBSTITUTE(SUBSTITUTE(U1178,"°C ~ "," to +"),"°C"," C")</f>
        <v>-55 to +155 C</v>
      </c>
      <c r="AM1178" s="2" t="str">
        <f t="shared" si="194"/>
        <v>394</v>
      </c>
      <c r="AN1178" t="str">
        <f>IF(AC1178="1GN","Grade 1","Grade 0")</f>
        <v>Grade 0</v>
      </c>
      <c r="AO1178" s="2" t="str">
        <f t="shared" si="195"/>
        <v>3903</v>
      </c>
      <c r="AQ1178" t="s">
        <v>5289</v>
      </c>
      <c r="AR1178" t="str">
        <f t="shared" si="191"/>
        <v>ERJ12ZYJ394U</v>
      </c>
      <c r="AT1178" t="str">
        <f t="shared" si="197"/>
        <v>technology 390K;</v>
      </c>
      <c r="AU1178" t="str">
        <f t="shared" si="198"/>
        <v>attribute value '390 K';</v>
      </c>
      <c r="AV1178" t="str">
        <f t="shared" si="199"/>
        <v>attribute tolerance '5 %';</v>
      </c>
      <c r="AW1178" t="str">
        <f t="shared" si="200"/>
        <v>attribute rcwv '540.8 V';</v>
      </c>
      <c r="AX1178" t="str">
        <f t="shared" si="201"/>
        <v>attribute max_v '';</v>
      </c>
      <c r="AY1178" t="str">
        <f t="shared" si="202"/>
        <v>attribute power_v '0.75 W @ 70 C';</v>
      </c>
      <c r="AZ1178" t="str">
        <f t="shared" si="203"/>
        <v>attribute tcr '±200';</v>
      </c>
      <c r="BA1178" t="str">
        <f t="shared" si="204"/>
        <v>attribute size '2010';</v>
      </c>
      <c r="BB1178" t="str">
        <f t="shared" si="205"/>
        <v>attribute operating_temp '-55 to +155 C';</v>
      </c>
      <c r="BC1178" t="str">
        <f t="shared" si="206"/>
        <v>attribute pkg_code '394';</v>
      </c>
      <c r="BD1178" t="str">
        <f t="shared" si="207"/>
        <v>attribute aec-q200 'Grade 0';</v>
      </c>
      <c r="BF1178" t="str">
        <f t="shared" si="208"/>
        <v>attribute mfg 'Panasonic';</v>
      </c>
      <c r="BG1178" t="str">
        <f t="shared" si="209"/>
        <v>attribute mpn 'ERJ12ZYJ394U';</v>
      </c>
    </row>
    <row r="1179" spans="1:59" x14ac:dyDescent="0.3">
      <c r="A1179" t="s">
        <v>28</v>
      </c>
      <c r="B1179" t="s">
        <v>3797</v>
      </c>
      <c r="C1179" t="s">
        <v>4206</v>
      </c>
      <c r="D1179" t="s">
        <v>4207</v>
      </c>
      <c r="E1179" t="s">
        <v>32</v>
      </c>
      <c r="F1179" t="s">
        <v>32</v>
      </c>
      <c r="G1179" t="s">
        <v>4208</v>
      </c>
      <c r="H1179">
        <v>0</v>
      </c>
      <c r="I1179">
        <v>0.55000000000000004</v>
      </c>
      <c r="J1179">
        <v>0</v>
      </c>
      <c r="K1179">
        <v>1</v>
      </c>
      <c r="L1179" t="s">
        <v>34</v>
      </c>
      <c r="M1179" t="s">
        <v>3801</v>
      </c>
      <c r="N1179" t="s">
        <v>36</v>
      </c>
      <c r="O1179" t="s">
        <v>591</v>
      </c>
      <c r="P1179" t="s">
        <v>38</v>
      </c>
      <c r="Q1179" t="s">
        <v>3791</v>
      </c>
      <c r="R1179" t="s">
        <v>40</v>
      </c>
      <c r="S1179" t="s">
        <v>634</v>
      </c>
      <c r="T1179" t="s">
        <v>243</v>
      </c>
      <c r="U1179" t="s">
        <v>1188</v>
      </c>
      <c r="V1179" t="s">
        <v>3802</v>
      </c>
      <c r="W1179">
        <v>2010</v>
      </c>
      <c r="X1179" t="s">
        <v>636</v>
      </c>
      <c r="Y1179" t="s">
        <v>3803</v>
      </c>
      <c r="Z1179" t="s">
        <v>2407</v>
      </c>
      <c r="AA1179">
        <v>2</v>
      </c>
      <c r="AB1179" t="s">
        <v>41</v>
      </c>
      <c r="AC1179" t="str">
        <f t="shared" si="196"/>
        <v>12Z</v>
      </c>
      <c r="AD1179" s="3">
        <f t="shared" si="193"/>
        <v>430000</v>
      </c>
      <c r="AE1179" s="3" t="str">
        <f t="shared" si="192"/>
        <v>430 K</v>
      </c>
      <c r="AF1179" t="str">
        <f>SUBSTITUTE(SUBSTITUTE(P1179,"±",""),"%"," %")</f>
        <v>5 %</v>
      </c>
      <c r="AG1179" t="str">
        <f t="shared" si="190"/>
        <v>567.9 V</v>
      </c>
      <c r="AI1179" t="str">
        <f>SUBSTITUTE(LEFT(Q1179,FIND("W,",Q1179)),"W"," W @ 70 C")</f>
        <v>0.75 W @ 70 C</v>
      </c>
      <c r="AJ1179" t="str">
        <f>SUBSTITUTE((SUBSTITUTE(T1179,"ppm/°C","")),"/ "," to ")</f>
        <v>±200</v>
      </c>
      <c r="AK1179" t="str">
        <f>LEFT(V1179,FIND(" ",V1179)-1)</f>
        <v>2010</v>
      </c>
      <c r="AL1179" t="str">
        <f>SUBSTITUTE(SUBSTITUTE(U1179,"°C ~ "," to +"),"°C"," C")</f>
        <v>-55 to +155 C</v>
      </c>
      <c r="AM1179" s="2" t="str">
        <f t="shared" si="194"/>
        <v>434</v>
      </c>
      <c r="AN1179" t="str">
        <f>IF(AC1179="1GN","Grade 1","Grade 0")</f>
        <v>Grade 0</v>
      </c>
      <c r="AO1179" s="2" t="str">
        <f t="shared" si="195"/>
        <v>4303</v>
      </c>
      <c r="AQ1179" t="s">
        <v>5289</v>
      </c>
      <c r="AR1179" t="str">
        <f t="shared" si="191"/>
        <v>ERJ12ZYJ434U</v>
      </c>
      <c r="AT1179" t="str">
        <f t="shared" si="197"/>
        <v>technology 430K;</v>
      </c>
      <c r="AU1179" t="str">
        <f t="shared" si="198"/>
        <v>attribute value '430 K';</v>
      </c>
      <c r="AV1179" t="str">
        <f t="shared" si="199"/>
        <v>attribute tolerance '5 %';</v>
      </c>
      <c r="AW1179" t="str">
        <f t="shared" si="200"/>
        <v>attribute rcwv '567.9 V';</v>
      </c>
      <c r="AX1179" t="str">
        <f t="shared" si="201"/>
        <v>attribute max_v '';</v>
      </c>
      <c r="AY1179" t="str">
        <f t="shared" si="202"/>
        <v>attribute power_v '0.75 W @ 70 C';</v>
      </c>
      <c r="AZ1179" t="str">
        <f t="shared" si="203"/>
        <v>attribute tcr '±200';</v>
      </c>
      <c r="BA1179" t="str">
        <f t="shared" si="204"/>
        <v>attribute size '2010';</v>
      </c>
      <c r="BB1179" t="str">
        <f t="shared" si="205"/>
        <v>attribute operating_temp '-55 to +155 C';</v>
      </c>
      <c r="BC1179" t="str">
        <f t="shared" si="206"/>
        <v>attribute pkg_code '434';</v>
      </c>
      <c r="BD1179" t="str">
        <f t="shared" si="207"/>
        <v>attribute aec-q200 'Grade 0';</v>
      </c>
      <c r="BF1179" t="str">
        <f t="shared" si="208"/>
        <v>attribute mfg 'Panasonic';</v>
      </c>
      <c r="BG1179" t="str">
        <f t="shared" si="209"/>
        <v>attribute mpn 'ERJ12ZYJ434U';</v>
      </c>
    </row>
    <row r="1180" spans="1:59" x14ac:dyDescent="0.3">
      <c r="A1180" t="s">
        <v>28</v>
      </c>
      <c r="B1180" t="s">
        <v>3797</v>
      </c>
      <c r="C1180" t="s">
        <v>4209</v>
      </c>
      <c r="D1180" t="s">
        <v>4210</v>
      </c>
      <c r="E1180" t="s">
        <v>32</v>
      </c>
      <c r="F1180" t="s">
        <v>32</v>
      </c>
      <c r="G1180" t="s">
        <v>4211</v>
      </c>
      <c r="H1180">
        <v>163</v>
      </c>
      <c r="I1180">
        <v>0.55000000000000004</v>
      </c>
      <c r="J1180">
        <v>0</v>
      </c>
      <c r="K1180">
        <v>1</v>
      </c>
      <c r="L1180" t="s">
        <v>34</v>
      </c>
      <c r="M1180" t="s">
        <v>3801</v>
      </c>
      <c r="N1180" t="s">
        <v>36</v>
      </c>
      <c r="O1180" t="s">
        <v>595</v>
      </c>
      <c r="P1180" t="s">
        <v>38</v>
      </c>
      <c r="Q1180" t="s">
        <v>3791</v>
      </c>
      <c r="R1180" t="s">
        <v>40</v>
      </c>
      <c r="S1180" t="s">
        <v>634</v>
      </c>
      <c r="T1180" t="s">
        <v>243</v>
      </c>
      <c r="U1180" t="s">
        <v>1188</v>
      </c>
      <c r="V1180" t="s">
        <v>3802</v>
      </c>
      <c r="W1180">
        <v>2010</v>
      </c>
      <c r="X1180" t="s">
        <v>636</v>
      </c>
      <c r="Y1180" t="s">
        <v>3803</v>
      </c>
      <c r="Z1180" t="s">
        <v>2407</v>
      </c>
      <c r="AA1180">
        <v>2</v>
      </c>
      <c r="AB1180" t="s">
        <v>41</v>
      </c>
      <c r="AC1180" t="str">
        <f t="shared" si="196"/>
        <v>12Z</v>
      </c>
      <c r="AD1180" s="3">
        <f t="shared" si="193"/>
        <v>470000</v>
      </c>
      <c r="AE1180" s="3" t="str">
        <f t="shared" si="192"/>
        <v>470 K</v>
      </c>
      <c r="AF1180" t="str">
        <f>SUBSTITUTE(SUBSTITUTE(P1180,"±",""),"%"," %")</f>
        <v>5 %</v>
      </c>
      <c r="AG1180" t="str">
        <f t="shared" si="190"/>
        <v>593.7 V</v>
      </c>
      <c r="AI1180" t="str">
        <f>SUBSTITUTE(LEFT(Q1180,FIND("W,",Q1180)),"W"," W @ 70 C")</f>
        <v>0.75 W @ 70 C</v>
      </c>
      <c r="AJ1180" t="str">
        <f>SUBSTITUTE((SUBSTITUTE(T1180,"ppm/°C","")),"/ "," to ")</f>
        <v>±200</v>
      </c>
      <c r="AK1180" t="str">
        <f>LEFT(V1180,FIND(" ",V1180)-1)</f>
        <v>2010</v>
      </c>
      <c r="AL1180" t="str">
        <f>SUBSTITUTE(SUBSTITUTE(U1180,"°C ~ "," to +"),"°C"," C")</f>
        <v>-55 to +155 C</v>
      </c>
      <c r="AM1180" s="2" t="str">
        <f t="shared" si="194"/>
        <v>474</v>
      </c>
      <c r="AN1180" t="str">
        <f>IF(AC1180="1GN","Grade 1","Grade 0")</f>
        <v>Grade 0</v>
      </c>
      <c r="AO1180" s="2" t="str">
        <f t="shared" si="195"/>
        <v>4703</v>
      </c>
      <c r="AQ1180" t="s">
        <v>5289</v>
      </c>
      <c r="AR1180" t="str">
        <f t="shared" si="191"/>
        <v>ERJ12ZYJ474U</v>
      </c>
      <c r="AT1180" t="str">
        <f t="shared" si="197"/>
        <v>technology 470K;</v>
      </c>
      <c r="AU1180" t="str">
        <f t="shared" si="198"/>
        <v>attribute value '470 K';</v>
      </c>
      <c r="AV1180" t="str">
        <f t="shared" si="199"/>
        <v>attribute tolerance '5 %';</v>
      </c>
      <c r="AW1180" t="str">
        <f t="shared" si="200"/>
        <v>attribute rcwv '593.7 V';</v>
      </c>
      <c r="AX1180" t="str">
        <f t="shared" si="201"/>
        <v>attribute max_v '';</v>
      </c>
      <c r="AY1180" t="str">
        <f t="shared" si="202"/>
        <v>attribute power_v '0.75 W @ 70 C';</v>
      </c>
      <c r="AZ1180" t="str">
        <f t="shared" si="203"/>
        <v>attribute tcr '±200';</v>
      </c>
      <c r="BA1180" t="str">
        <f t="shared" si="204"/>
        <v>attribute size '2010';</v>
      </c>
      <c r="BB1180" t="str">
        <f t="shared" si="205"/>
        <v>attribute operating_temp '-55 to +155 C';</v>
      </c>
      <c r="BC1180" t="str">
        <f t="shared" si="206"/>
        <v>attribute pkg_code '474';</v>
      </c>
      <c r="BD1180" t="str">
        <f t="shared" si="207"/>
        <v>attribute aec-q200 'Grade 0';</v>
      </c>
      <c r="BF1180" t="str">
        <f t="shared" si="208"/>
        <v>attribute mfg 'Panasonic';</v>
      </c>
      <c r="BG1180" t="str">
        <f t="shared" si="209"/>
        <v>attribute mpn 'ERJ12ZYJ474U';</v>
      </c>
    </row>
    <row r="1181" spans="1:59" x14ac:dyDescent="0.3">
      <c r="A1181" t="s">
        <v>28</v>
      </c>
      <c r="B1181" t="s">
        <v>3797</v>
      </c>
      <c r="C1181" t="s">
        <v>4212</v>
      </c>
      <c r="D1181" t="s">
        <v>4213</v>
      </c>
      <c r="E1181" t="s">
        <v>32</v>
      </c>
      <c r="F1181" t="s">
        <v>32</v>
      </c>
      <c r="G1181" t="s">
        <v>4214</v>
      </c>
      <c r="H1181">
        <v>0</v>
      </c>
      <c r="I1181">
        <v>0.55000000000000004</v>
      </c>
      <c r="J1181">
        <v>0</v>
      </c>
      <c r="K1181">
        <v>1</v>
      </c>
      <c r="L1181" t="s">
        <v>34</v>
      </c>
      <c r="M1181" t="s">
        <v>3801</v>
      </c>
      <c r="N1181" t="s">
        <v>36</v>
      </c>
      <c r="O1181" t="s">
        <v>599</v>
      </c>
      <c r="P1181" t="s">
        <v>38</v>
      </c>
      <c r="Q1181" t="s">
        <v>3791</v>
      </c>
      <c r="R1181" t="s">
        <v>40</v>
      </c>
      <c r="S1181" t="s">
        <v>634</v>
      </c>
      <c r="T1181" t="s">
        <v>243</v>
      </c>
      <c r="U1181" t="s">
        <v>1188</v>
      </c>
      <c r="V1181" t="s">
        <v>3802</v>
      </c>
      <c r="W1181">
        <v>2010</v>
      </c>
      <c r="X1181" t="s">
        <v>636</v>
      </c>
      <c r="Y1181" t="s">
        <v>3803</v>
      </c>
      <c r="Z1181" t="s">
        <v>2407</v>
      </c>
      <c r="AA1181">
        <v>2</v>
      </c>
      <c r="AB1181" t="s">
        <v>41</v>
      </c>
      <c r="AC1181" t="str">
        <f t="shared" si="196"/>
        <v>12Z</v>
      </c>
      <c r="AD1181" s="3">
        <f t="shared" si="193"/>
        <v>510000</v>
      </c>
      <c r="AE1181" s="3" t="str">
        <f t="shared" si="192"/>
        <v>510 K</v>
      </c>
      <c r="AF1181" t="str">
        <f>SUBSTITUTE(SUBSTITUTE(P1181,"±",""),"%"," %")</f>
        <v>5 %</v>
      </c>
      <c r="AG1181" t="str">
        <f t="shared" si="190"/>
        <v>618.5 V</v>
      </c>
      <c r="AI1181" t="str">
        <f>SUBSTITUTE(LEFT(Q1181,FIND("W,",Q1181)),"W"," W @ 70 C")</f>
        <v>0.75 W @ 70 C</v>
      </c>
      <c r="AJ1181" t="str">
        <f>SUBSTITUTE((SUBSTITUTE(T1181,"ppm/°C","")),"/ "," to ")</f>
        <v>±200</v>
      </c>
      <c r="AK1181" t="str">
        <f>LEFT(V1181,FIND(" ",V1181)-1)</f>
        <v>2010</v>
      </c>
      <c r="AL1181" t="str">
        <f>SUBSTITUTE(SUBSTITUTE(U1181,"°C ~ "," to +"),"°C"," C")</f>
        <v>-55 to +155 C</v>
      </c>
      <c r="AM1181" s="2" t="str">
        <f t="shared" si="194"/>
        <v>514</v>
      </c>
      <c r="AN1181" t="str">
        <f>IF(AC1181="1GN","Grade 1","Grade 0")</f>
        <v>Grade 0</v>
      </c>
      <c r="AO1181" s="2" t="str">
        <f t="shared" si="195"/>
        <v>5103</v>
      </c>
      <c r="AQ1181" t="s">
        <v>5289</v>
      </c>
      <c r="AR1181" t="str">
        <f t="shared" si="191"/>
        <v>ERJ12ZYJ514U</v>
      </c>
      <c r="AT1181" t="str">
        <f t="shared" si="197"/>
        <v>technology 510K;</v>
      </c>
      <c r="AU1181" t="str">
        <f t="shared" si="198"/>
        <v>attribute value '510 K';</v>
      </c>
      <c r="AV1181" t="str">
        <f t="shared" si="199"/>
        <v>attribute tolerance '5 %';</v>
      </c>
      <c r="AW1181" t="str">
        <f t="shared" si="200"/>
        <v>attribute rcwv '618.5 V';</v>
      </c>
      <c r="AX1181" t="str">
        <f t="shared" si="201"/>
        <v>attribute max_v '';</v>
      </c>
      <c r="AY1181" t="str">
        <f t="shared" si="202"/>
        <v>attribute power_v '0.75 W @ 70 C';</v>
      </c>
      <c r="AZ1181" t="str">
        <f t="shared" si="203"/>
        <v>attribute tcr '±200';</v>
      </c>
      <c r="BA1181" t="str">
        <f t="shared" si="204"/>
        <v>attribute size '2010';</v>
      </c>
      <c r="BB1181" t="str">
        <f t="shared" si="205"/>
        <v>attribute operating_temp '-55 to +155 C';</v>
      </c>
      <c r="BC1181" t="str">
        <f t="shared" si="206"/>
        <v>attribute pkg_code '514';</v>
      </c>
      <c r="BD1181" t="str">
        <f t="shared" si="207"/>
        <v>attribute aec-q200 'Grade 0';</v>
      </c>
      <c r="BF1181" t="str">
        <f t="shared" si="208"/>
        <v>attribute mfg 'Panasonic';</v>
      </c>
      <c r="BG1181" t="str">
        <f t="shared" si="209"/>
        <v>attribute mpn 'ERJ12ZYJ514U';</v>
      </c>
    </row>
    <row r="1182" spans="1:59" x14ac:dyDescent="0.3">
      <c r="A1182" t="s">
        <v>28</v>
      </c>
      <c r="B1182" t="s">
        <v>3797</v>
      </c>
      <c r="C1182" t="s">
        <v>4215</v>
      </c>
      <c r="D1182" t="s">
        <v>4216</v>
      </c>
      <c r="E1182" t="s">
        <v>32</v>
      </c>
      <c r="F1182" t="s">
        <v>32</v>
      </c>
      <c r="G1182" t="s">
        <v>4217</v>
      </c>
      <c r="H1182">
        <v>318</v>
      </c>
      <c r="I1182">
        <v>0.55000000000000004</v>
      </c>
      <c r="J1182">
        <v>0</v>
      </c>
      <c r="K1182">
        <v>1</v>
      </c>
      <c r="L1182" t="s">
        <v>34</v>
      </c>
      <c r="M1182" t="s">
        <v>3801</v>
      </c>
      <c r="N1182" t="s">
        <v>36</v>
      </c>
      <c r="O1182" t="s">
        <v>603</v>
      </c>
      <c r="P1182" t="s">
        <v>38</v>
      </c>
      <c r="Q1182" t="s">
        <v>3791</v>
      </c>
      <c r="R1182" t="s">
        <v>40</v>
      </c>
      <c r="S1182" t="s">
        <v>634</v>
      </c>
      <c r="T1182" t="s">
        <v>243</v>
      </c>
      <c r="U1182" t="s">
        <v>1188</v>
      </c>
      <c r="V1182" t="s">
        <v>3802</v>
      </c>
      <c r="W1182">
        <v>2010</v>
      </c>
      <c r="X1182" t="s">
        <v>636</v>
      </c>
      <c r="Y1182" t="s">
        <v>3803</v>
      </c>
      <c r="Z1182" t="s">
        <v>2407</v>
      </c>
      <c r="AA1182">
        <v>2</v>
      </c>
      <c r="AB1182" t="s">
        <v>41</v>
      </c>
      <c r="AC1182" t="str">
        <f t="shared" si="196"/>
        <v>12Z</v>
      </c>
      <c r="AD1182" s="3">
        <f t="shared" si="193"/>
        <v>560000</v>
      </c>
      <c r="AE1182" s="3" t="str">
        <f t="shared" si="192"/>
        <v>560 K</v>
      </c>
      <c r="AF1182" t="str">
        <f>SUBSTITUTE(SUBSTITUTE(P1182,"±",""),"%"," %")</f>
        <v>5 %</v>
      </c>
      <c r="AG1182" t="str">
        <f t="shared" si="190"/>
        <v>648.1 V</v>
      </c>
      <c r="AI1182" t="str">
        <f>SUBSTITUTE(LEFT(Q1182,FIND("W,",Q1182)),"W"," W @ 70 C")</f>
        <v>0.75 W @ 70 C</v>
      </c>
      <c r="AJ1182" t="str">
        <f>SUBSTITUTE((SUBSTITUTE(T1182,"ppm/°C","")),"/ "," to ")</f>
        <v>±200</v>
      </c>
      <c r="AK1182" t="str">
        <f>LEFT(V1182,FIND(" ",V1182)-1)</f>
        <v>2010</v>
      </c>
      <c r="AL1182" t="str">
        <f>SUBSTITUTE(SUBSTITUTE(U1182,"°C ~ "," to +"),"°C"," C")</f>
        <v>-55 to +155 C</v>
      </c>
      <c r="AM1182" s="2" t="str">
        <f t="shared" si="194"/>
        <v>564</v>
      </c>
      <c r="AN1182" t="str">
        <f>IF(AC1182="1GN","Grade 1","Grade 0")</f>
        <v>Grade 0</v>
      </c>
      <c r="AO1182" s="2" t="str">
        <f t="shared" si="195"/>
        <v>5603</v>
      </c>
      <c r="AQ1182" t="s">
        <v>5289</v>
      </c>
      <c r="AR1182" t="str">
        <f t="shared" si="191"/>
        <v>ERJ12ZYJ564U</v>
      </c>
      <c r="AT1182" t="str">
        <f t="shared" si="197"/>
        <v>technology 560K;</v>
      </c>
      <c r="AU1182" t="str">
        <f t="shared" si="198"/>
        <v>attribute value '560 K';</v>
      </c>
      <c r="AV1182" t="str">
        <f t="shared" si="199"/>
        <v>attribute tolerance '5 %';</v>
      </c>
      <c r="AW1182" t="str">
        <f t="shared" si="200"/>
        <v>attribute rcwv '648.1 V';</v>
      </c>
      <c r="AX1182" t="str">
        <f t="shared" si="201"/>
        <v>attribute max_v '';</v>
      </c>
      <c r="AY1182" t="str">
        <f t="shared" si="202"/>
        <v>attribute power_v '0.75 W @ 70 C';</v>
      </c>
      <c r="AZ1182" t="str">
        <f t="shared" si="203"/>
        <v>attribute tcr '±200';</v>
      </c>
      <c r="BA1182" t="str">
        <f t="shared" si="204"/>
        <v>attribute size '2010';</v>
      </c>
      <c r="BB1182" t="str">
        <f t="shared" si="205"/>
        <v>attribute operating_temp '-55 to +155 C';</v>
      </c>
      <c r="BC1182" t="str">
        <f t="shared" si="206"/>
        <v>attribute pkg_code '564';</v>
      </c>
      <c r="BD1182" t="str">
        <f t="shared" si="207"/>
        <v>attribute aec-q200 'Grade 0';</v>
      </c>
      <c r="BF1182" t="str">
        <f t="shared" si="208"/>
        <v>attribute mfg 'Panasonic';</v>
      </c>
      <c r="BG1182" t="str">
        <f t="shared" si="209"/>
        <v>attribute mpn 'ERJ12ZYJ564U';</v>
      </c>
    </row>
    <row r="1183" spans="1:59" x14ac:dyDescent="0.3">
      <c r="A1183" t="s">
        <v>28</v>
      </c>
      <c r="B1183" t="s">
        <v>3797</v>
      </c>
      <c r="C1183" t="s">
        <v>4218</v>
      </c>
      <c r="D1183" t="s">
        <v>4219</v>
      </c>
      <c r="E1183" t="s">
        <v>32</v>
      </c>
      <c r="F1183" t="s">
        <v>32</v>
      </c>
      <c r="G1183" t="s">
        <v>4220</v>
      </c>
      <c r="H1183">
        <v>0</v>
      </c>
      <c r="I1183">
        <v>0.55000000000000004</v>
      </c>
      <c r="J1183">
        <v>0</v>
      </c>
      <c r="K1183">
        <v>1</v>
      </c>
      <c r="L1183" t="s">
        <v>34</v>
      </c>
      <c r="M1183" t="s">
        <v>3801</v>
      </c>
      <c r="N1183" t="s">
        <v>36</v>
      </c>
      <c r="O1183" t="s">
        <v>607</v>
      </c>
      <c r="P1183" t="s">
        <v>38</v>
      </c>
      <c r="Q1183" t="s">
        <v>3791</v>
      </c>
      <c r="R1183" t="s">
        <v>40</v>
      </c>
      <c r="S1183" t="s">
        <v>634</v>
      </c>
      <c r="T1183" t="s">
        <v>243</v>
      </c>
      <c r="U1183" t="s">
        <v>1188</v>
      </c>
      <c r="V1183" t="s">
        <v>3802</v>
      </c>
      <c r="W1183">
        <v>2010</v>
      </c>
      <c r="X1183" t="s">
        <v>636</v>
      </c>
      <c r="Y1183" t="s">
        <v>3803</v>
      </c>
      <c r="Z1183" t="s">
        <v>2407</v>
      </c>
      <c r="AA1183">
        <v>2</v>
      </c>
      <c r="AB1183" t="s">
        <v>41</v>
      </c>
      <c r="AC1183" t="str">
        <f t="shared" si="196"/>
        <v>12Z</v>
      </c>
      <c r="AD1183" s="3">
        <f t="shared" si="193"/>
        <v>620000</v>
      </c>
      <c r="AE1183" s="3" t="str">
        <f t="shared" si="192"/>
        <v>620 K</v>
      </c>
      <c r="AF1183" t="str">
        <f>SUBSTITUTE(SUBSTITUTE(P1183,"±",""),"%"," %")</f>
        <v>5 %</v>
      </c>
      <c r="AG1183" t="str">
        <f t="shared" si="190"/>
        <v>681.9 V</v>
      </c>
      <c r="AI1183" t="str">
        <f>SUBSTITUTE(LEFT(Q1183,FIND("W,",Q1183)),"W"," W @ 70 C")</f>
        <v>0.75 W @ 70 C</v>
      </c>
      <c r="AJ1183" t="str">
        <f>SUBSTITUTE((SUBSTITUTE(T1183,"ppm/°C","")),"/ "," to ")</f>
        <v>±200</v>
      </c>
      <c r="AK1183" t="str">
        <f>LEFT(V1183,FIND(" ",V1183)-1)</f>
        <v>2010</v>
      </c>
      <c r="AL1183" t="str">
        <f>SUBSTITUTE(SUBSTITUTE(U1183,"°C ~ "," to +"),"°C"," C")</f>
        <v>-55 to +155 C</v>
      </c>
      <c r="AM1183" s="2" t="str">
        <f t="shared" si="194"/>
        <v>624</v>
      </c>
      <c r="AN1183" t="str">
        <f>IF(AC1183="1GN","Grade 1","Grade 0")</f>
        <v>Grade 0</v>
      </c>
      <c r="AO1183" s="2" t="str">
        <f t="shared" si="195"/>
        <v>6203</v>
      </c>
      <c r="AQ1183" t="s">
        <v>5289</v>
      </c>
      <c r="AR1183" t="str">
        <f t="shared" si="191"/>
        <v>ERJ12ZYJ624U</v>
      </c>
      <c r="AT1183" t="str">
        <f t="shared" si="197"/>
        <v>technology 620K;</v>
      </c>
      <c r="AU1183" t="str">
        <f t="shared" si="198"/>
        <v>attribute value '620 K';</v>
      </c>
      <c r="AV1183" t="str">
        <f t="shared" si="199"/>
        <v>attribute tolerance '5 %';</v>
      </c>
      <c r="AW1183" t="str">
        <f t="shared" si="200"/>
        <v>attribute rcwv '681.9 V';</v>
      </c>
      <c r="AX1183" t="str">
        <f t="shared" si="201"/>
        <v>attribute max_v '';</v>
      </c>
      <c r="AY1183" t="str">
        <f t="shared" si="202"/>
        <v>attribute power_v '0.75 W @ 70 C';</v>
      </c>
      <c r="AZ1183" t="str">
        <f t="shared" si="203"/>
        <v>attribute tcr '±200';</v>
      </c>
      <c r="BA1183" t="str">
        <f t="shared" si="204"/>
        <v>attribute size '2010';</v>
      </c>
      <c r="BB1183" t="str">
        <f t="shared" si="205"/>
        <v>attribute operating_temp '-55 to +155 C';</v>
      </c>
      <c r="BC1183" t="str">
        <f t="shared" si="206"/>
        <v>attribute pkg_code '624';</v>
      </c>
      <c r="BD1183" t="str">
        <f t="shared" si="207"/>
        <v>attribute aec-q200 'Grade 0';</v>
      </c>
      <c r="BF1183" t="str">
        <f t="shared" si="208"/>
        <v>attribute mfg 'Panasonic';</v>
      </c>
      <c r="BG1183" t="str">
        <f t="shared" si="209"/>
        <v>attribute mpn 'ERJ12ZYJ624U';</v>
      </c>
    </row>
    <row r="1184" spans="1:59" x14ac:dyDescent="0.3">
      <c r="A1184" t="s">
        <v>28</v>
      </c>
      <c r="B1184" t="s">
        <v>3797</v>
      </c>
      <c r="C1184" t="s">
        <v>4221</v>
      </c>
      <c r="D1184" t="s">
        <v>4222</v>
      </c>
      <c r="E1184" t="s">
        <v>32</v>
      </c>
      <c r="F1184" t="s">
        <v>32</v>
      </c>
      <c r="G1184" t="s">
        <v>4223</v>
      </c>
      <c r="H1184" s="1">
        <v>1147</v>
      </c>
      <c r="I1184">
        <v>0.55000000000000004</v>
      </c>
      <c r="J1184">
        <v>0</v>
      </c>
      <c r="K1184">
        <v>1</v>
      </c>
      <c r="L1184" t="s">
        <v>34</v>
      </c>
      <c r="M1184" t="s">
        <v>3801</v>
      </c>
      <c r="N1184" t="s">
        <v>36</v>
      </c>
      <c r="O1184" t="s">
        <v>611</v>
      </c>
      <c r="P1184" t="s">
        <v>38</v>
      </c>
      <c r="Q1184" t="s">
        <v>3791</v>
      </c>
      <c r="R1184" t="s">
        <v>40</v>
      </c>
      <c r="S1184" t="s">
        <v>634</v>
      </c>
      <c r="T1184" t="s">
        <v>243</v>
      </c>
      <c r="U1184" t="s">
        <v>1188</v>
      </c>
      <c r="V1184" t="s">
        <v>3802</v>
      </c>
      <c r="W1184">
        <v>2010</v>
      </c>
      <c r="X1184" t="s">
        <v>636</v>
      </c>
      <c r="Y1184" t="s">
        <v>3803</v>
      </c>
      <c r="Z1184" t="s">
        <v>2407</v>
      </c>
      <c r="AA1184">
        <v>2</v>
      </c>
      <c r="AB1184" t="s">
        <v>41</v>
      </c>
      <c r="AC1184" t="str">
        <f t="shared" si="196"/>
        <v>12Z</v>
      </c>
      <c r="AD1184" s="3">
        <f t="shared" si="193"/>
        <v>680000</v>
      </c>
      <c r="AE1184" s="3" t="str">
        <f t="shared" si="192"/>
        <v>680 K</v>
      </c>
      <c r="AF1184" t="str">
        <f>SUBSTITUTE(SUBSTITUTE(P1184,"±",""),"%"," %")</f>
        <v>5 %</v>
      </c>
      <c r="AG1184" t="str">
        <f t="shared" si="190"/>
        <v>714.1 V</v>
      </c>
      <c r="AI1184" t="str">
        <f>SUBSTITUTE(LEFT(Q1184,FIND("W,",Q1184)),"W"," W @ 70 C")</f>
        <v>0.75 W @ 70 C</v>
      </c>
      <c r="AJ1184" t="str">
        <f>SUBSTITUTE((SUBSTITUTE(T1184,"ppm/°C","")),"/ "," to ")</f>
        <v>±200</v>
      </c>
      <c r="AK1184" t="str">
        <f>LEFT(V1184,FIND(" ",V1184)-1)</f>
        <v>2010</v>
      </c>
      <c r="AL1184" t="str">
        <f>SUBSTITUTE(SUBSTITUTE(U1184,"°C ~ "," to +"),"°C"," C")</f>
        <v>-55 to +155 C</v>
      </c>
      <c r="AM1184" s="2" t="str">
        <f t="shared" si="194"/>
        <v>684</v>
      </c>
      <c r="AN1184" t="str">
        <f>IF(AC1184="1GN","Grade 1","Grade 0")</f>
        <v>Grade 0</v>
      </c>
      <c r="AO1184" s="2" t="str">
        <f t="shared" si="195"/>
        <v>6803</v>
      </c>
      <c r="AQ1184" t="s">
        <v>5289</v>
      </c>
      <c r="AR1184" t="str">
        <f t="shared" si="191"/>
        <v>ERJ12ZYJ684U</v>
      </c>
      <c r="AT1184" t="str">
        <f t="shared" si="197"/>
        <v>technology 680K;</v>
      </c>
      <c r="AU1184" t="str">
        <f t="shared" si="198"/>
        <v>attribute value '680 K';</v>
      </c>
      <c r="AV1184" t="str">
        <f t="shared" si="199"/>
        <v>attribute tolerance '5 %';</v>
      </c>
      <c r="AW1184" t="str">
        <f t="shared" si="200"/>
        <v>attribute rcwv '714.1 V';</v>
      </c>
      <c r="AX1184" t="str">
        <f t="shared" si="201"/>
        <v>attribute max_v '';</v>
      </c>
      <c r="AY1184" t="str">
        <f t="shared" si="202"/>
        <v>attribute power_v '0.75 W @ 70 C';</v>
      </c>
      <c r="AZ1184" t="str">
        <f t="shared" si="203"/>
        <v>attribute tcr '±200';</v>
      </c>
      <c r="BA1184" t="str">
        <f t="shared" si="204"/>
        <v>attribute size '2010';</v>
      </c>
      <c r="BB1184" t="str">
        <f t="shared" si="205"/>
        <v>attribute operating_temp '-55 to +155 C';</v>
      </c>
      <c r="BC1184" t="str">
        <f t="shared" si="206"/>
        <v>attribute pkg_code '684';</v>
      </c>
      <c r="BD1184" t="str">
        <f t="shared" si="207"/>
        <v>attribute aec-q200 'Grade 0';</v>
      </c>
      <c r="BF1184" t="str">
        <f t="shared" si="208"/>
        <v>attribute mfg 'Panasonic';</v>
      </c>
      <c r="BG1184" t="str">
        <f t="shared" si="209"/>
        <v>attribute mpn 'ERJ12ZYJ684U';</v>
      </c>
    </row>
    <row r="1185" spans="1:59" x14ac:dyDescent="0.3">
      <c r="A1185" t="s">
        <v>28</v>
      </c>
      <c r="B1185" t="s">
        <v>3797</v>
      </c>
      <c r="C1185" t="s">
        <v>4224</v>
      </c>
      <c r="D1185" t="s">
        <v>4225</v>
      </c>
      <c r="E1185" t="s">
        <v>32</v>
      </c>
      <c r="F1185" t="s">
        <v>32</v>
      </c>
      <c r="G1185" t="s">
        <v>4226</v>
      </c>
      <c r="H1185" s="1">
        <v>9541</v>
      </c>
      <c r="I1185">
        <v>0.55000000000000004</v>
      </c>
      <c r="J1185">
        <v>0</v>
      </c>
      <c r="K1185">
        <v>1</v>
      </c>
      <c r="L1185" t="s">
        <v>34</v>
      </c>
      <c r="M1185" t="s">
        <v>3801</v>
      </c>
      <c r="N1185" t="s">
        <v>36</v>
      </c>
      <c r="O1185" t="s">
        <v>615</v>
      </c>
      <c r="P1185" t="s">
        <v>38</v>
      </c>
      <c r="Q1185" t="s">
        <v>3791</v>
      </c>
      <c r="R1185" t="s">
        <v>40</v>
      </c>
      <c r="S1185" t="s">
        <v>634</v>
      </c>
      <c r="T1185" t="s">
        <v>243</v>
      </c>
      <c r="U1185" t="s">
        <v>1188</v>
      </c>
      <c r="V1185" t="s">
        <v>3802</v>
      </c>
      <c r="W1185">
        <v>2010</v>
      </c>
      <c r="X1185" t="s">
        <v>636</v>
      </c>
      <c r="Y1185" t="s">
        <v>3803</v>
      </c>
      <c r="Z1185" t="s">
        <v>2407</v>
      </c>
      <c r="AA1185">
        <v>2</v>
      </c>
      <c r="AB1185" t="s">
        <v>41</v>
      </c>
      <c r="AC1185" t="str">
        <f t="shared" si="196"/>
        <v>12Z</v>
      </c>
      <c r="AD1185" s="3">
        <f t="shared" si="193"/>
        <v>750000</v>
      </c>
      <c r="AE1185" s="3" t="str">
        <f t="shared" si="192"/>
        <v>750 K</v>
      </c>
      <c r="AF1185" t="str">
        <f>SUBSTITUTE(SUBSTITUTE(P1185,"±",""),"%"," %")</f>
        <v>5 %</v>
      </c>
      <c r="AG1185" t="str">
        <f t="shared" si="190"/>
        <v>750 V</v>
      </c>
      <c r="AI1185" t="str">
        <f>SUBSTITUTE(LEFT(Q1185,FIND("W,",Q1185)),"W"," W @ 70 C")</f>
        <v>0.75 W @ 70 C</v>
      </c>
      <c r="AJ1185" t="str">
        <f>SUBSTITUTE((SUBSTITUTE(T1185,"ppm/°C","")),"/ "," to ")</f>
        <v>±200</v>
      </c>
      <c r="AK1185" t="str">
        <f>LEFT(V1185,FIND(" ",V1185)-1)</f>
        <v>2010</v>
      </c>
      <c r="AL1185" t="str">
        <f>SUBSTITUTE(SUBSTITUTE(U1185,"°C ~ "," to +"),"°C"," C")</f>
        <v>-55 to +155 C</v>
      </c>
      <c r="AM1185" s="2" t="str">
        <f t="shared" si="194"/>
        <v>754</v>
      </c>
      <c r="AN1185" t="str">
        <f>IF(AC1185="1GN","Grade 1","Grade 0")</f>
        <v>Grade 0</v>
      </c>
      <c r="AO1185" s="2" t="str">
        <f t="shared" si="195"/>
        <v>7503</v>
      </c>
      <c r="AQ1185" t="s">
        <v>5289</v>
      </c>
      <c r="AR1185" t="str">
        <f t="shared" si="191"/>
        <v>ERJ12ZYJ754U</v>
      </c>
      <c r="AT1185" t="str">
        <f t="shared" si="197"/>
        <v>technology 750K;</v>
      </c>
      <c r="AU1185" t="str">
        <f t="shared" si="198"/>
        <v>attribute value '750 K';</v>
      </c>
      <c r="AV1185" t="str">
        <f t="shared" si="199"/>
        <v>attribute tolerance '5 %';</v>
      </c>
      <c r="AW1185" t="str">
        <f t="shared" si="200"/>
        <v>attribute rcwv '750 V';</v>
      </c>
      <c r="AX1185" t="str">
        <f t="shared" si="201"/>
        <v>attribute max_v '';</v>
      </c>
      <c r="AY1185" t="str">
        <f t="shared" si="202"/>
        <v>attribute power_v '0.75 W @ 70 C';</v>
      </c>
      <c r="AZ1185" t="str">
        <f t="shared" si="203"/>
        <v>attribute tcr '±200';</v>
      </c>
      <c r="BA1185" t="str">
        <f t="shared" si="204"/>
        <v>attribute size '2010';</v>
      </c>
      <c r="BB1185" t="str">
        <f t="shared" si="205"/>
        <v>attribute operating_temp '-55 to +155 C';</v>
      </c>
      <c r="BC1185" t="str">
        <f t="shared" si="206"/>
        <v>attribute pkg_code '754';</v>
      </c>
      <c r="BD1185" t="str">
        <f t="shared" si="207"/>
        <v>attribute aec-q200 'Grade 0';</v>
      </c>
      <c r="BF1185" t="str">
        <f t="shared" si="208"/>
        <v>attribute mfg 'Panasonic';</v>
      </c>
      <c r="BG1185" t="str">
        <f t="shared" si="209"/>
        <v>attribute mpn 'ERJ12ZYJ754U';</v>
      </c>
    </row>
    <row r="1186" spans="1:59" x14ac:dyDescent="0.3">
      <c r="A1186" t="s">
        <v>28</v>
      </c>
      <c r="B1186" t="s">
        <v>3797</v>
      </c>
      <c r="C1186" t="s">
        <v>4227</v>
      </c>
      <c r="D1186" t="s">
        <v>4228</v>
      </c>
      <c r="E1186" t="s">
        <v>32</v>
      </c>
      <c r="F1186" t="s">
        <v>32</v>
      </c>
      <c r="G1186" t="s">
        <v>4229</v>
      </c>
      <c r="H1186">
        <v>0</v>
      </c>
      <c r="I1186">
        <v>0.55000000000000004</v>
      </c>
      <c r="J1186">
        <v>0</v>
      </c>
      <c r="K1186">
        <v>1</v>
      </c>
      <c r="L1186" t="s">
        <v>34</v>
      </c>
      <c r="M1186" t="s">
        <v>3801</v>
      </c>
      <c r="N1186" t="s">
        <v>36</v>
      </c>
      <c r="O1186" t="s">
        <v>619</v>
      </c>
      <c r="P1186" t="s">
        <v>38</v>
      </c>
      <c r="Q1186" t="s">
        <v>3791</v>
      </c>
      <c r="R1186" t="s">
        <v>40</v>
      </c>
      <c r="S1186" t="s">
        <v>634</v>
      </c>
      <c r="T1186" t="s">
        <v>243</v>
      </c>
      <c r="U1186" t="s">
        <v>1188</v>
      </c>
      <c r="V1186" t="s">
        <v>3802</v>
      </c>
      <c r="W1186">
        <v>2010</v>
      </c>
      <c r="X1186" t="s">
        <v>636</v>
      </c>
      <c r="Y1186" t="s">
        <v>3803</v>
      </c>
      <c r="Z1186" t="s">
        <v>2407</v>
      </c>
      <c r="AA1186">
        <v>2</v>
      </c>
      <c r="AB1186" t="s">
        <v>41</v>
      </c>
      <c r="AC1186" t="str">
        <f t="shared" si="196"/>
        <v>12Z</v>
      </c>
      <c r="AD1186" s="3">
        <f t="shared" si="193"/>
        <v>820000</v>
      </c>
      <c r="AE1186" s="3" t="str">
        <f t="shared" si="192"/>
        <v>820 K</v>
      </c>
      <c r="AF1186" t="str">
        <f>SUBSTITUTE(SUBSTITUTE(P1186,"±",""),"%"," %")</f>
        <v>5 %</v>
      </c>
      <c r="AG1186" t="str">
        <f t="shared" si="190"/>
        <v>784.2 V</v>
      </c>
      <c r="AI1186" t="str">
        <f>SUBSTITUTE(LEFT(Q1186,FIND("W,",Q1186)),"W"," W @ 70 C")</f>
        <v>0.75 W @ 70 C</v>
      </c>
      <c r="AJ1186" t="str">
        <f>SUBSTITUTE((SUBSTITUTE(T1186,"ppm/°C","")),"/ "," to ")</f>
        <v>±200</v>
      </c>
      <c r="AK1186" t="str">
        <f>LEFT(V1186,FIND(" ",V1186)-1)</f>
        <v>2010</v>
      </c>
      <c r="AL1186" t="str">
        <f>SUBSTITUTE(SUBSTITUTE(U1186,"°C ~ "," to +"),"°C"," C")</f>
        <v>-55 to +155 C</v>
      </c>
      <c r="AM1186" s="2" t="str">
        <f t="shared" si="194"/>
        <v>824</v>
      </c>
      <c r="AN1186" t="str">
        <f>IF(AC1186="1GN","Grade 1","Grade 0")</f>
        <v>Grade 0</v>
      </c>
      <c r="AO1186" s="2" t="str">
        <f t="shared" si="195"/>
        <v>8203</v>
      </c>
      <c r="AQ1186" t="s">
        <v>5289</v>
      </c>
      <c r="AR1186" t="str">
        <f t="shared" si="191"/>
        <v>ERJ12ZYJ824U</v>
      </c>
      <c r="AT1186" t="str">
        <f t="shared" si="197"/>
        <v>technology 820K;</v>
      </c>
      <c r="AU1186" t="str">
        <f t="shared" si="198"/>
        <v>attribute value '820 K';</v>
      </c>
      <c r="AV1186" t="str">
        <f t="shared" si="199"/>
        <v>attribute tolerance '5 %';</v>
      </c>
      <c r="AW1186" t="str">
        <f t="shared" si="200"/>
        <v>attribute rcwv '784.2 V';</v>
      </c>
      <c r="AX1186" t="str">
        <f t="shared" si="201"/>
        <v>attribute max_v '';</v>
      </c>
      <c r="AY1186" t="str">
        <f t="shared" si="202"/>
        <v>attribute power_v '0.75 W @ 70 C';</v>
      </c>
      <c r="AZ1186" t="str">
        <f t="shared" si="203"/>
        <v>attribute tcr '±200';</v>
      </c>
      <c r="BA1186" t="str">
        <f t="shared" si="204"/>
        <v>attribute size '2010';</v>
      </c>
      <c r="BB1186" t="str">
        <f t="shared" si="205"/>
        <v>attribute operating_temp '-55 to +155 C';</v>
      </c>
      <c r="BC1186" t="str">
        <f t="shared" si="206"/>
        <v>attribute pkg_code '824';</v>
      </c>
      <c r="BD1186" t="str">
        <f t="shared" si="207"/>
        <v>attribute aec-q200 'Grade 0';</v>
      </c>
      <c r="BF1186" t="str">
        <f t="shared" si="208"/>
        <v>attribute mfg 'Panasonic';</v>
      </c>
      <c r="BG1186" t="str">
        <f t="shared" si="209"/>
        <v>attribute mpn 'ERJ12ZYJ824U';</v>
      </c>
    </row>
    <row r="1187" spans="1:59" x14ac:dyDescent="0.3">
      <c r="A1187" t="s">
        <v>28</v>
      </c>
      <c r="B1187" t="s">
        <v>3797</v>
      </c>
      <c r="C1187" t="s">
        <v>4230</v>
      </c>
      <c r="D1187" t="s">
        <v>4231</v>
      </c>
      <c r="E1187" t="s">
        <v>32</v>
      </c>
      <c r="F1187" t="s">
        <v>32</v>
      </c>
      <c r="G1187" t="s">
        <v>4232</v>
      </c>
      <c r="H1187">
        <v>856</v>
      </c>
      <c r="I1187">
        <v>0.55000000000000004</v>
      </c>
      <c r="J1187">
        <v>0</v>
      </c>
      <c r="K1187">
        <v>1</v>
      </c>
      <c r="L1187" t="s">
        <v>34</v>
      </c>
      <c r="M1187" t="s">
        <v>3801</v>
      </c>
      <c r="N1187" t="s">
        <v>36</v>
      </c>
      <c r="O1187" t="s">
        <v>623</v>
      </c>
      <c r="P1187" t="s">
        <v>38</v>
      </c>
      <c r="Q1187" t="s">
        <v>3791</v>
      </c>
      <c r="R1187" t="s">
        <v>40</v>
      </c>
      <c r="S1187" t="s">
        <v>634</v>
      </c>
      <c r="T1187" t="s">
        <v>243</v>
      </c>
      <c r="U1187" t="s">
        <v>1188</v>
      </c>
      <c r="V1187" t="s">
        <v>3802</v>
      </c>
      <c r="W1187">
        <v>2010</v>
      </c>
      <c r="X1187" t="s">
        <v>636</v>
      </c>
      <c r="Y1187" t="s">
        <v>3803</v>
      </c>
      <c r="Z1187" t="s">
        <v>2407</v>
      </c>
      <c r="AA1187">
        <v>2</v>
      </c>
      <c r="AB1187" t="s">
        <v>41</v>
      </c>
      <c r="AC1187" t="str">
        <f t="shared" si="196"/>
        <v>12Z</v>
      </c>
      <c r="AD1187" s="3">
        <f t="shared" si="193"/>
        <v>910000</v>
      </c>
      <c r="AE1187" s="3" t="str">
        <f t="shared" si="192"/>
        <v>910 K</v>
      </c>
      <c r="AF1187" t="str">
        <f>SUBSTITUTE(SUBSTITUTE(P1187,"±",""),"%"," %")</f>
        <v>5 %</v>
      </c>
      <c r="AG1187" t="str">
        <f t="shared" ref="AG1187:AG1250" si="210">ROUND(MIN(SQRT(AD1187*VALUE(LEFT(AI1187,FIND("W",AI1187)-2))),AP1187),1)&amp;" V"</f>
        <v>826.1 V</v>
      </c>
      <c r="AI1187" t="str">
        <f>SUBSTITUTE(LEFT(Q1187,FIND("W,",Q1187)),"W"," W @ 70 C")</f>
        <v>0.75 W @ 70 C</v>
      </c>
      <c r="AJ1187" t="str">
        <f>SUBSTITUTE((SUBSTITUTE(T1187,"ppm/°C","")),"/ "," to ")</f>
        <v>±200</v>
      </c>
      <c r="AK1187" t="str">
        <f>LEFT(V1187,FIND(" ",V1187)-1)</f>
        <v>2010</v>
      </c>
      <c r="AL1187" t="str">
        <f>SUBSTITUTE(SUBSTITUTE(U1187,"°C ~ "," to +"),"°C"," C")</f>
        <v>-55 to +155 C</v>
      </c>
      <c r="AM1187" s="2" t="str">
        <f t="shared" si="194"/>
        <v>914</v>
      </c>
      <c r="AN1187" t="str">
        <f>IF(AC1187="1GN","Grade 1","Grade 0")</f>
        <v>Grade 0</v>
      </c>
      <c r="AO1187" s="2" t="str">
        <f t="shared" si="195"/>
        <v>9103</v>
      </c>
      <c r="AQ1187" t="s">
        <v>5289</v>
      </c>
      <c r="AR1187" t="str">
        <f t="shared" ref="AR1187:AR1250" si="211">SUBSTITUTE(D1187,"-","")</f>
        <v>ERJ12ZYJ914U</v>
      </c>
      <c r="AT1187" t="str">
        <f t="shared" si="197"/>
        <v>technology 910K;</v>
      </c>
      <c r="AU1187" t="str">
        <f t="shared" si="198"/>
        <v>attribute value '910 K';</v>
      </c>
      <c r="AV1187" t="str">
        <f t="shared" si="199"/>
        <v>attribute tolerance '5 %';</v>
      </c>
      <c r="AW1187" t="str">
        <f t="shared" si="200"/>
        <v>attribute rcwv '826.1 V';</v>
      </c>
      <c r="AX1187" t="str">
        <f t="shared" si="201"/>
        <v>attribute max_v '';</v>
      </c>
      <c r="AY1187" t="str">
        <f t="shared" si="202"/>
        <v>attribute power_v '0.75 W @ 70 C';</v>
      </c>
      <c r="AZ1187" t="str">
        <f t="shared" si="203"/>
        <v>attribute tcr '±200';</v>
      </c>
      <c r="BA1187" t="str">
        <f t="shared" si="204"/>
        <v>attribute size '2010';</v>
      </c>
      <c r="BB1187" t="str">
        <f t="shared" si="205"/>
        <v>attribute operating_temp '-55 to +155 C';</v>
      </c>
      <c r="BC1187" t="str">
        <f t="shared" si="206"/>
        <v>attribute pkg_code '914';</v>
      </c>
      <c r="BD1187" t="str">
        <f t="shared" si="207"/>
        <v>attribute aec-q200 'Grade 0';</v>
      </c>
      <c r="BF1187" t="str">
        <f t="shared" si="208"/>
        <v>attribute mfg 'Panasonic';</v>
      </c>
      <c r="BG1187" t="str">
        <f t="shared" si="209"/>
        <v>attribute mpn 'ERJ12ZYJ914U';</v>
      </c>
    </row>
    <row r="1188" spans="1:59" x14ac:dyDescent="0.3">
      <c r="A1188" t="s">
        <v>28</v>
      </c>
      <c r="B1188" t="s">
        <v>3797</v>
      </c>
      <c r="C1188" t="s">
        <v>4233</v>
      </c>
      <c r="D1188" t="s">
        <v>4234</v>
      </c>
      <c r="E1188" t="s">
        <v>32</v>
      </c>
      <c r="F1188" t="s">
        <v>32</v>
      </c>
      <c r="G1188" t="s">
        <v>4235</v>
      </c>
      <c r="H1188">
        <v>46</v>
      </c>
      <c r="I1188">
        <v>0.55000000000000004</v>
      </c>
      <c r="J1188">
        <v>0</v>
      </c>
      <c r="K1188">
        <v>1</v>
      </c>
      <c r="L1188" t="s">
        <v>34</v>
      </c>
      <c r="M1188" t="s">
        <v>3801</v>
      </c>
      <c r="N1188" t="s">
        <v>36</v>
      </c>
      <c r="O1188" t="s">
        <v>627</v>
      </c>
      <c r="P1188" t="s">
        <v>38</v>
      </c>
      <c r="Q1188" t="s">
        <v>3791</v>
      </c>
      <c r="R1188" t="s">
        <v>40</v>
      </c>
      <c r="S1188" t="s">
        <v>634</v>
      </c>
      <c r="T1188" t="s">
        <v>243</v>
      </c>
      <c r="U1188" t="s">
        <v>1188</v>
      </c>
      <c r="V1188" t="s">
        <v>3802</v>
      </c>
      <c r="W1188">
        <v>2010</v>
      </c>
      <c r="X1188" t="s">
        <v>636</v>
      </c>
      <c r="Y1188" t="s">
        <v>3803</v>
      </c>
      <c r="Z1188" t="s">
        <v>2407</v>
      </c>
      <c r="AA1188">
        <v>2</v>
      </c>
      <c r="AB1188" t="s">
        <v>41</v>
      </c>
      <c r="AC1188" t="str">
        <f t="shared" si="196"/>
        <v>12Z</v>
      </c>
      <c r="AD1188" s="3">
        <f t="shared" si="193"/>
        <v>1000000</v>
      </c>
      <c r="AE1188" s="3" t="str">
        <f t="shared" si="192"/>
        <v>1 M</v>
      </c>
      <c r="AF1188" t="str">
        <f>SUBSTITUTE(SUBSTITUTE(P1188,"±",""),"%"," %")</f>
        <v>5 %</v>
      </c>
      <c r="AG1188" t="str">
        <f t="shared" si="210"/>
        <v>866 V</v>
      </c>
      <c r="AI1188" t="str">
        <f>SUBSTITUTE(LEFT(Q1188,FIND("W,",Q1188)),"W"," W @ 70 C")</f>
        <v>0.75 W @ 70 C</v>
      </c>
      <c r="AJ1188" t="str">
        <f>SUBSTITUTE((SUBSTITUTE(T1188,"ppm/°C","")),"/ "," to ")</f>
        <v>±200</v>
      </c>
      <c r="AK1188" t="str">
        <f>LEFT(V1188,FIND(" ",V1188)-1)</f>
        <v>2010</v>
      </c>
      <c r="AL1188" t="str">
        <f>SUBSTITUTE(SUBSTITUTE(U1188,"°C ~ "," to +"),"°C"," C")</f>
        <v>-55 to +155 C</v>
      </c>
      <c r="AM1188" s="2" t="str">
        <f t="shared" si="194"/>
        <v>105</v>
      </c>
      <c r="AN1188" t="str">
        <f>IF(AC1188="1GN","Grade 1","Grade 0")</f>
        <v>Grade 0</v>
      </c>
      <c r="AO1188" s="2" t="str">
        <f t="shared" si="195"/>
        <v>1004</v>
      </c>
      <c r="AQ1188" t="s">
        <v>5289</v>
      </c>
      <c r="AR1188" t="str">
        <f t="shared" si="211"/>
        <v>ERJ12ZYJ105U</v>
      </c>
      <c r="AT1188" t="str">
        <f t="shared" si="197"/>
        <v>technology 1M;</v>
      </c>
      <c r="AU1188" t="str">
        <f t="shared" si="198"/>
        <v>attribute value '1 M';</v>
      </c>
      <c r="AV1188" t="str">
        <f t="shared" si="199"/>
        <v>attribute tolerance '5 %';</v>
      </c>
      <c r="AW1188" t="str">
        <f t="shared" si="200"/>
        <v>attribute rcwv '866 V';</v>
      </c>
      <c r="AX1188" t="str">
        <f t="shared" si="201"/>
        <v>attribute max_v '';</v>
      </c>
      <c r="AY1188" t="str">
        <f t="shared" si="202"/>
        <v>attribute power_v '0.75 W @ 70 C';</v>
      </c>
      <c r="AZ1188" t="str">
        <f t="shared" si="203"/>
        <v>attribute tcr '±200';</v>
      </c>
      <c r="BA1188" t="str">
        <f t="shared" si="204"/>
        <v>attribute size '2010';</v>
      </c>
      <c r="BB1188" t="str">
        <f t="shared" si="205"/>
        <v>attribute operating_temp '-55 to +155 C';</v>
      </c>
      <c r="BC1188" t="str">
        <f t="shared" si="206"/>
        <v>attribute pkg_code '105';</v>
      </c>
      <c r="BD1188" t="str">
        <f t="shared" si="207"/>
        <v>attribute aec-q200 'Grade 0';</v>
      </c>
      <c r="BF1188" t="str">
        <f t="shared" si="208"/>
        <v>attribute mfg 'Panasonic';</v>
      </c>
      <c r="BG1188" t="str">
        <f t="shared" si="209"/>
        <v>attribute mpn 'ERJ12ZYJ105U';</v>
      </c>
    </row>
    <row r="1189" spans="1:59" x14ac:dyDescent="0.3">
      <c r="A1189" t="s">
        <v>28</v>
      </c>
      <c r="B1189" t="s">
        <v>3797</v>
      </c>
      <c r="C1189" t="s">
        <v>4236</v>
      </c>
      <c r="D1189" t="s">
        <v>4237</v>
      </c>
      <c r="E1189" t="s">
        <v>32</v>
      </c>
      <c r="F1189" t="s">
        <v>32</v>
      </c>
      <c r="G1189" t="s">
        <v>4238</v>
      </c>
      <c r="H1189" s="1">
        <v>3274</v>
      </c>
      <c r="I1189">
        <v>0.55000000000000004</v>
      </c>
      <c r="J1189">
        <v>0</v>
      </c>
      <c r="K1189">
        <v>1</v>
      </c>
      <c r="L1189" t="s">
        <v>34</v>
      </c>
      <c r="M1189" t="s">
        <v>3801</v>
      </c>
      <c r="N1189" t="s">
        <v>36</v>
      </c>
      <c r="O1189" t="s">
        <v>1088</v>
      </c>
      <c r="P1189" t="s">
        <v>38</v>
      </c>
      <c r="Q1189" t="s">
        <v>3791</v>
      </c>
      <c r="R1189" t="s">
        <v>40</v>
      </c>
      <c r="S1189" t="s">
        <v>634</v>
      </c>
      <c r="T1189" t="s">
        <v>1089</v>
      </c>
      <c r="U1189" t="s">
        <v>1188</v>
      </c>
      <c r="V1189" t="s">
        <v>3802</v>
      </c>
      <c r="W1189">
        <v>2010</v>
      </c>
      <c r="X1189" t="s">
        <v>636</v>
      </c>
      <c r="Y1189" t="s">
        <v>3803</v>
      </c>
      <c r="Z1189" t="s">
        <v>2407</v>
      </c>
      <c r="AA1189">
        <v>2</v>
      </c>
      <c r="AB1189" t="s">
        <v>41</v>
      </c>
      <c r="AC1189" t="str">
        <f t="shared" si="196"/>
        <v>12Z</v>
      </c>
      <c r="AD1189" s="3">
        <f t="shared" si="193"/>
        <v>1100000</v>
      </c>
      <c r="AE1189" s="3" t="str">
        <f t="shared" si="192"/>
        <v>1.1 M</v>
      </c>
      <c r="AF1189" t="str">
        <f>SUBSTITUTE(SUBSTITUTE(P1189,"±",""),"%"," %")</f>
        <v>5 %</v>
      </c>
      <c r="AG1189" t="str">
        <f t="shared" si="210"/>
        <v>908.3 V</v>
      </c>
      <c r="AI1189" t="str">
        <f>SUBSTITUTE(LEFT(Q1189,FIND("W,",Q1189)),"W"," W @ 70 C")</f>
        <v>0.75 W @ 70 C</v>
      </c>
      <c r="AJ1189" t="str">
        <f>SUBSTITUTE((SUBSTITUTE(T1189,"ppm/°C","")),"/ "," to ")</f>
        <v>-400 to +150</v>
      </c>
      <c r="AK1189" t="str">
        <f>LEFT(V1189,FIND(" ",V1189)-1)</f>
        <v>2010</v>
      </c>
      <c r="AL1189" t="str">
        <f>SUBSTITUTE(SUBSTITUTE(U1189,"°C ~ "," to +"),"°C"," C")</f>
        <v>-55 to +155 C</v>
      </c>
      <c r="AM1189" s="2" t="str">
        <f t="shared" si="194"/>
        <v>115</v>
      </c>
      <c r="AN1189" t="str">
        <f>IF(AC1189="1GN","Grade 1","Grade 0")</f>
        <v>Grade 0</v>
      </c>
      <c r="AO1189" s="2" t="str">
        <f t="shared" si="195"/>
        <v>1104</v>
      </c>
      <c r="AQ1189" t="s">
        <v>5289</v>
      </c>
      <c r="AR1189" t="str">
        <f t="shared" si="211"/>
        <v>ERJ12ZYJ115U</v>
      </c>
      <c r="AT1189" t="str">
        <f t="shared" si="197"/>
        <v>technology 1.1M;</v>
      </c>
      <c r="AU1189" t="str">
        <f t="shared" si="198"/>
        <v>attribute value '1.1 M';</v>
      </c>
      <c r="AV1189" t="str">
        <f t="shared" si="199"/>
        <v>attribute tolerance '5 %';</v>
      </c>
      <c r="AW1189" t="str">
        <f t="shared" si="200"/>
        <v>attribute rcwv '908.3 V';</v>
      </c>
      <c r="AX1189" t="str">
        <f t="shared" si="201"/>
        <v>attribute max_v '';</v>
      </c>
      <c r="AY1189" t="str">
        <f t="shared" si="202"/>
        <v>attribute power_v '0.75 W @ 70 C';</v>
      </c>
      <c r="AZ1189" t="str">
        <f t="shared" si="203"/>
        <v>attribute tcr '-400 to +150';</v>
      </c>
      <c r="BA1189" t="str">
        <f t="shared" si="204"/>
        <v>attribute size '2010';</v>
      </c>
      <c r="BB1189" t="str">
        <f t="shared" si="205"/>
        <v>attribute operating_temp '-55 to +155 C';</v>
      </c>
      <c r="BC1189" t="str">
        <f t="shared" si="206"/>
        <v>attribute pkg_code '115';</v>
      </c>
      <c r="BD1189" t="str">
        <f t="shared" si="207"/>
        <v>attribute aec-q200 'Grade 0';</v>
      </c>
      <c r="BF1189" t="str">
        <f t="shared" si="208"/>
        <v>attribute mfg 'Panasonic';</v>
      </c>
      <c r="BG1189" t="str">
        <f t="shared" si="209"/>
        <v>attribute mpn 'ERJ12ZYJ115U';</v>
      </c>
    </row>
    <row r="1190" spans="1:59" x14ac:dyDescent="0.3">
      <c r="A1190" t="s">
        <v>28</v>
      </c>
      <c r="B1190" t="s">
        <v>3797</v>
      </c>
      <c r="C1190" t="s">
        <v>4239</v>
      </c>
      <c r="D1190" t="s">
        <v>4240</v>
      </c>
      <c r="E1190" t="s">
        <v>32</v>
      </c>
      <c r="F1190" t="s">
        <v>32</v>
      </c>
      <c r="G1190" t="s">
        <v>4241</v>
      </c>
      <c r="H1190" s="1">
        <v>35001</v>
      </c>
      <c r="I1190">
        <v>0.55000000000000004</v>
      </c>
      <c r="J1190">
        <v>0</v>
      </c>
      <c r="K1190">
        <v>1</v>
      </c>
      <c r="L1190" t="s">
        <v>34</v>
      </c>
      <c r="M1190" t="s">
        <v>3801</v>
      </c>
      <c r="N1190" t="s">
        <v>36</v>
      </c>
      <c r="O1190" t="s">
        <v>1093</v>
      </c>
      <c r="P1190" t="s">
        <v>38</v>
      </c>
      <c r="Q1190" t="s">
        <v>3791</v>
      </c>
      <c r="R1190" t="s">
        <v>40</v>
      </c>
      <c r="S1190" t="s">
        <v>634</v>
      </c>
      <c r="T1190" t="s">
        <v>1089</v>
      </c>
      <c r="U1190" t="s">
        <v>1188</v>
      </c>
      <c r="V1190" t="s">
        <v>3802</v>
      </c>
      <c r="W1190">
        <v>2010</v>
      </c>
      <c r="X1190" t="s">
        <v>636</v>
      </c>
      <c r="Y1190" t="s">
        <v>3803</v>
      </c>
      <c r="Z1190" t="s">
        <v>2407</v>
      </c>
      <c r="AA1190">
        <v>2</v>
      </c>
      <c r="AB1190" t="s">
        <v>41</v>
      </c>
      <c r="AC1190" t="str">
        <f t="shared" si="196"/>
        <v>12Z</v>
      </c>
      <c r="AD1190" s="3">
        <f t="shared" si="193"/>
        <v>1200000</v>
      </c>
      <c r="AE1190" s="3" t="str">
        <f t="shared" si="192"/>
        <v>1.2 M</v>
      </c>
      <c r="AF1190" t="str">
        <f>SUBSTITUTE(SUBSTITUTE(P1190,"±",""),"%"," %")</f>
        <v>5 %</v>
      </c>
      <c r="AG1190" t="str">
        <f t="shared" si="210"/>
        <v>948.7 V</v>
      </c>
      <c r="AI1190" t="str">
        <f>SUBSTITUTE(LEFT(Q1190,FIND("W,",Q1190)),"W"," W @ 70 C")</f>
        <v>0.75 W @ 70 C</v>
      </c>
      <c r="AJ1190" t="str">
        <f>SUBSTITUTE((SUBSTITUTE(T1190,"ppm/°C","")),"/ "," to ")</f>
        <v>-400 to +150</v>
      </c>
      <c r="AK1190" t="str">
        <f>LEFT(V1190,FIND(" ",V1190)-1)</f>
        <v>2010</v>
      </c>
      <c r="AL1190" t="str">
        <f>SUBSTITUTE(SUBSTITUTE(U1190,"°C ~ "," to +"),"°C"," C")</f>
        <v>-55 to +155 C</v>
      </c>
      <c r="AM1190" s="2" t="str">
        <f t="shared" si="194"/>
        <v>125</v>
      </c>
      <c r="AN1190" t="str">
        <f>IF(AC1190="1GN","Grade 1","Grade 0")</f>
        <v>Grade 0</v>
      </c>
      <c r="AO1190" s="2" t="str">
        <f t="shared" si="195"/>
        <v>1204</v>
      </c>
      <c r="AQ1190" t="s">
        <v>5289</v>
      </c>
      <c r="AR1190" t="str">
        <f t="shared" si="211"/>
        <v>ERJ12ZYJ125U</v>
      </c>
      <c r="AT1190" t="str">
        <f t="shared" si="197"/>
        <v>technology 1.2M;</v>
      </c>
      <c r="AU1190" t="str">
        <f t="shared" si="198"/>
        <v>attribute value '1.2 M';</v>
      </c>
      <c r="AV1190" t="str">
        <f t="shared" si="199"/>
        <v>attribute tolerance '5 %';</v>
      </c>
      <c r="AW1190" t="str">
        <f t="shared" si="200"/>
        <v>attribute rcwv '948.7 V';</v>
      </c>
      <c r="AX1190" t="str">
        <f t="shared" si="201"/>
        <v>attribute max_v '';</v>
      </c>
      <c r="AY1190" t="str">
        <f t="shared" si="202"/>
        <v>attribute power_v '0.75 W @ 70 C';</v>
      </c>
      <c r="AZ1190" t="str">
        <f t="shared" si="203"/>
        <v>attribute tcr '-400 to +150';</v>
      </c>
      <c r="BA1190" t="str">
        <f t="shared" si="204"/>
        <v>attribute size '2010';</v>
      </c>
      <c r="BB1190" t="str">
        <f t="shared" si="205"/>
        <v>attribute operating_temp '-55 to +155 C';</v>
      </c>
      <c r="BC1190" t="str">
        <f t="shared" si="206"/>
        <v>attribute pkg_code '125';</v>
      </c>
      <c r="BD1190" t="str">
        <f t="shared" si="207"/>
        <v>attribute aec-q200 'Grade 0';</v>
      </c>
      <c r="BF1190" t="str">
        <f t="shared" si="208"/>
        <v>attribute mfg 'Panasonic';</v>
      </c>
      <c r="BG1190" t="str">
        <f t="shared" si="209"/>
        <v>attribute mpn 'ERJ12ZYJ125U';</v>
      </c>
    </row>
    <row r="1191" spans="1:59" x14ac:dyDescent="0.3">
      <c r="A1191" t="s">
        <v>28</v>
      </c>
      <c r="B1191" t="s">
        <v>3797</v>
      </c>
      <c r="C1191" t="s">
        <v>4242</v>
      </c>
      <c r="D1191" t="s">
        <v>4243</v>
      </c>
      <c r="E1191" t="s">
        <v>32</v>
      </c>
      <c r="F1191" t="s">
        <v>32</v>
      </c>
      <c r="G1191" t="s">
        <v>4244</v>
      </c>
      <c r="H1191" s="1">
        <v>9261</v>
      </c>
      <c r="I1191">
        <v>0.55000000000000004</v>
      </c>
      <c r="J1191">
        <v>0</v>
      </c>
      <c r="K1191">
        <v>1</v>
      </c>
      <c r="L1191" t="s">
        <v>34</v>
      </c>
      <c r="M1191" t="s">
        <v>3801</v>
      </c>
      <c r="N1191" t="s">
        <v>36</v>
      </c>
      <c r="O1191" t="s">
        <v>1097</v>
      </c>
      <c r="P1191" t="s">
        <v>38</v>
      </c>
      <c r="Q1191" t="s">
        <v>3791</v>
      </c>
      <c r="R1191" t="s">
        <v>40</v>
      </c>
      <c r="S1191" t="s">
        <v>634</v>
      </c>
      <c r="T1191" t="s">
        <v>1089</v>
      </c>
      <c r="U1191" t="s">
        <v>1188</v>
      </c>
      <c r="V1191" t="s">
        <v>3802</v>
      </c>
      <c r="W1191">
        <v>2010</v>
      </c>
      <c r="X1191" t="s">
        <v>636</v>
      </c>
      <c r="Y1191" t="s">
        <v>3803</v>
      </c>
      <c r="Z1191" t="s">
        <v>2407</v>
      </c>
      <c r="AA1191">
        <v>2</v>
      </c>
      <c r="AB1191" t="s">
        <v>41</v>
      </c>
      <c r="AC1191" t="str">
        <f t="shared" si="196"/>
        <v>12Z</v>
      </c>
      <c r="AD1191" s="3">
        <f t="shared" si="193"/>
        <v>1300000</v>
      </c>
      <c r="AE1191" s="3" t="str">
        <f t="shared" si="192"/>
        <v>1.3 M</v>
      </c>
      <c r="AF1191" t="str">
        <f>SUBSTITUTE(SUBSTITUTE(P1191,"±",""),"%"," %")</f>
        <v>5 %</v>
      </c>
      <c r="AG1191" t="str">
        <f t="shared" si="210"/>
        <v>987.4 V</v>
      </c>
      <c r="AI1191" t="str">
        <f>SUBSTITUTE(LEFT(Q1191,FIND("W,",Q1191)),"W"," W @ 70 C")</f>
        <v>0.75 W @ 70 C</v>
      </c>
      <c r="AJ1191" t="str">
        <f>SUBSTITUTE((SUBSTITUTE(T1191,"ppm/°C","")),"/ "," to ")</f>
        <v>-400 to +150</v>
      </c>
      <c r="AK1191" t="str">
        <f>LEFT(V1191,FIND(" ",V1191)-1)</f>
        <v>2010</v>
      </c>
      <c r="AL1191" t="str">
        <f>SUBSTITUTE(SUBSTITUTE(U1191,"°C ~ "," to +"),"°C"," C")</f>
        <v>-55 to +155 C</v>
      </c>
      <c r="AM1191" s="2" t="str">
        <f t="shared" si="194"/>
        <v>135</v>
      </c>
      <c r="AN1191" t="str">
        <f>IF(AC1191="1GN","Grade 1","Grade 0")</f>
        <v>Grade 0</v>
      </c>
      <c r="AO1191" s="2" t="str">
        <f t="shared" si="195"/>
        <v>1304</v>
      </c>
      <c r="AQ1191" t="s">
        <v>5289</v>
      </c>
      <c r="AR1191" t="str">
        <f t="shared" si="211"/>
        <v>ERJ12ZYJ135U</v>
      </c>
      <c r="AT1191" t="str">
        <f t="shared" si="197"/>
        <v>technology 1.3M;</v>
      </c>
      <c r="AU1191" t="str">
        <f t="shared" si="198"/>
        <v>attribute value '1.3 M';</v>
      </c>
      <c r="AV1191" t="str">
        <f t="shared" si="199"/>
        <v>attribute tolerance '5 %';</v>
      </c>
      <c r="AW1191" t="str">
        <f t="shared" si="200"/>
        <v>attribute rcwv '987.4 V';</v>
      </c>
      <c r="AX1191" t="str">
        <f t="shared" si="201"/>
        <v>attribute max_v '';</v>
      </c>
      <c r="AY1191" t="str">
        <f t="shared" si="202"/>
        <v>attribute power_v '0.75 W @ 70 C';</v>
      </c>
      <c r="AZ1191" t="str">
        <f t="shared" si="203"/>
        <v>attribute tcr '-400 to +150';</v>
      </c>
      <c r="BA1191" t="str">
        <f t="shared" si="204"/>
        <v>attribute size '2010';</v>
      </c>
      <c r="BB1191" t="str">
        <f t="shared" si="205"/>
        <v>attribute operating_temp '-55 to +155 C';</v>
      </c>
      <c r="BC1191" t="str">
        <f t="shared" si="206"/>
        <v>attribute pkg_code '135';</v>
      </c>
      <c r="BD1191" t="str">
        <f t="shared" si="207"/>
        <v>attribute aec-q200 'Grade 0';</v>
      </c>
      <c r="BF1191" t="str">
        <f t="shared" si="208"/>
        <v>attribute mfg 'Panasonic';</v>
      </c>
      <c r="BG1191" t="str">
        <f t="shared" si="209"/>
        <v>attribute mpn 'ERJ12ZYJ135U';</v>
      </c>
    </row>
    <row r="1192" spans="1:59" x14ac:dyDescent="0.3">
      <c r="A1192" t="s">
        <v>28</v>
      </c>
      <c r="B1192" t="s">
        <v>3797</v>
      </c>
      <c r="C1192" t="s">
        <v>4245</v>
      </c>
      <c r="D1192" t="s">
        <v>4246</v>
      </c>
      <c r="E1192" t="s">
        <v>32</v>
      </c>
      <c r="F1192" t="s">
        <v>32</v>
      </c>
      <c r="G1192" t="s">
        <v>4247</v>
      </c>
      <c r="H1192" s="1">
        <v>5744</v>
      </c>
      <c r="I1192">
        <v>0.55000000000000004</v>
      </c>
      <c r="J1192">
        <v>0</v>
      </c>
      <c r="K1192">
        <v>1</v>
      </c>
      <c r="L1192" t="s">
        <v>34</v>
      </c>
      <c r="M1192" t="s">
        <v>3801</v>
      </c>
      <c r="N1192" t="s">
        <v>36</v>
      </c>
      <c r="O1192" t="s">
        <v>1101</v>
      </c>
      <c r="P1192" t="s">
        <v>38</v>
      </c>
      <c r="Q1192" t="s">
        <v>3791</v>
      </c>
      <c r="R1192" t="s">
        <v>40</v>
      </c>
      <c r="S1192" t="s">
        <v>634</v>
      </c>
      <c r="T1192" t="s">
        <v>1089</v>
      </c>
      <c r="U1192" t="s">
        <v>1188</v>
      </c>
      <c r="V1192" t="s">
        <v>3802</v>
      </c>
      <c r="W1192">
        <v>2010</v>
      </c>
      <c r="X1192" t="s">
        <v>636</v>
      </c>
      <c r="Y1192" t="s">
        <v>3803</v>
      </c>
      <c r="Z1192" t="s">
        <v>2407</v>
      </c>
      <c r="AA1192">
        <v>2</v>
      </c>
      <c r="AB1192" t="s">
        <v>41</v>
      </c>
      <c r="AC1192" t="str">
        <f t="shared" si="196"/>
        <v>12Z</v>
      </c>
      <c r="AD1192" s="3">
        <f t="shared" si="193"/>
        <v>1500000</v>
      </c>
      <c r="AE1192" s="3" t="str">
        <f t="shared" si="192"/>
        <v>1.5 M</v>
      </c>
      <c r="AF1192" t="str">
        <f>SUBSTITUTE(SUBSTITUTE(P1192,"±",""),"%"," %")</f>
        <v>5 %</v>
      </c>
      <c r="AG1192" t="str">
        <f t="shared" si="210"/>
        <v>1060.7 V</v>
      </c>
      <c r="AI1192" t="str">
        <f>SUBSTITUTE(LEFT(Q1192,FIND("W,",Q1192)),"W"," W @ 70 C")</f>
        <v>0.75 W @ 70 C</v>
      </c>
      <c r="AJ1192" t="str">
        <f>SUBSTITUTE((SUBSTITUTE(T1192,"ppm/°C","")),"/ "," to ")</f>
        <v>-400 to +150</v>
      </c>
      <c r="AK1192" t="str">
        <f>LEFT(V1192,FIND(" ",V1192)-1)</f>
        <v>2010</v>
      </c>
      <c r="AL1192" t="str">
        <f>SUBSTITUTE(SUBSTITUTE(U1192,"°C ~ "," to +"),"°C"," C")</f>
        <v>-55 to +155 C</v>
      </c>
      <c r="AM1192" s="2" t="str">
        <f t="shared" si="194"/>
        <v>155</v>
      </c>
      <c r="AN1192" t="str">
        <f>IF(AC1192="1GN","Grade 1","Grade 0")</f>
        <v>Grade 0</v>
      </c>
      <c r="AO1192" s="2" t="str">
        <f t="shared" si="195"/>
        <v>1504</v>
      </c>
      <c r="AQ1192" t="s">
        <v>5289</v>
      </c>
      <c r="AR1192" t="str">
        <f t="shared" si="211"/>
        <v>ERJ12ZYJ155U</v>
      </c>
      <c r="AT1192" t="str">
        <f t="shared" si="197"/>
        <v>technology 1.5M;</v>
      </c>
      <c r="AU1192" t="str">
        <f t="shared" si="198"/>
        <v>attribute value '1.5 M';</v>
      </c>
      <c r="AV1192" t="str">
        <f t="shared" si="199"/>
        <v>attribute tolerance '5 %';</v>
      </c>
      <c r="AW1192" t="str">
        <f t="shared" si="200"/>
        <v>attribute rcwv '1060.7 V';</v>
      </c>
      <c r="AX1192" t="str">
        <f t="shared" si="201"/>
        <v>attribute max_v '';</v>
      </c>
      <c r="AY1192" t="str">
        <f t="shared" si="202"/>
        <v>attribute power_v '0.75 W @ 70 C';</v>
      </c>
      <c r="AZ1192" t="str">
        <f t="shared" si="203"/>
        <v>attribute tcr '-400 to +150';</v>
      </c>
      <c r="BA1192" t="str">
        <f t="shared" si="204"/>
        <v>attribute size '2010';</v>
      </c>
      <c r="BB1192" t="str">
        <f t="shared" si="205"/>
        <v>attribute operating_temp '-55 to +155 C';</v>
      </c>
      <c r="BC1192" t="str">
        <f t="shared" si="206"/>
        <v>attribute pkg_code '155';</v>
      </c>
      <c r="BD1192" t="str">
        <f t="shared" si="207"/>
        <v>attribute aec-q200 'Grade 0';</v>
      </c>
      <c r="BF1192" t="str">
        <f t="shared" si="208"/>
        <v>attribute mfg 'Panasonic';</v>
      </c>
      <c r="BG1192" t="str">
        <f t="shared" si="209"/>
        <v>attribute mpn 'ERJ12ZYJ155U';</v>
      </c>
    </row>
    <row r="1193" spans="1:59" x14ac:dyDescent="0.3">
      <c r="A1193" t="s">
        <v>28</v>
      </c>
      <c r="B1193" t="s">
        <v>3797</v>
      </c>
      <c r="C1193" t="s">
        <v>4248</v>
      </c>
      <c r="D1193" t="s">
        <v>4249</v>
      </c>
      <c r="E1193" t="s">
        <v>32</v>
      </c>
      <c r="F1193" t="s">
        <v>32</v>
      </c>
      <c r="G1193" t="s">
        <v>4250</v>
      </c>
      <c r="H1193" s="1">
        <v>3013</v>
      </c>
      <c r="I1193">
        <v>0.55000000000000004</v>
      </c>
      <c r="J1193">
        <v>0</v>
      </c>
      <c r="K1193">
        <v>1</v>
      </c>
      <c r="L1193" t="s">
        <v>34</v>
      </c>
      <c r="M1193" t="s">
        <v>3801</v>
      </c>
      <c r="N1193" t="s">
        <v>36</v>
      </c>
      <c r="O1193" t="s">
        <v>1105</v>
      </c>
      <c r="P1193" t="s">
        <v>38</v>
      </c>
      <c r="Q1193" t="s">
        <v>3791</v>
      </c>
      <c r="R1193" t="s">
        <v>40</v>
      </c>
      <c r="S1193" t="s">
        <v>634</v>
      </c>
      <c r="T1193" t="s">
        <v>1089</v>
      </c>
      <c r="U1193" t="s">
        <v>1188</v>
      </c>
      <c r="V1193" t="s">
        <v>3802</v>
      </c>
      <c r="W1193">
        <v>2010</v>
      </c>
      <c r="X1193" t="s">
        <v>636</v>
      </c>
      <c r="Y1193" t="s">
        <v>3803</v>
      </c>
      <c r="Z1193" t="s">
        <v>2407</v>
      </c>
      <c r="AA1193">
        <v>2</v>
      </c>
      <c r="AB1193" t="s">
        <v>41</v>
      </c>
      <c r="AC1193" t="str">
        <f t="shared" si="196"/>
        <v>12Z</v>
      </c>
      <c r="AD1193" s="3">
        <f t="shared" si="193"/>
        <v>1600000</v>
      </c>
      <c r="AE1193" s="3" t="str">
        <f t="shared" si="192"/>
        <v>1.6 M</v>
      </c>
      <c r="AF1193" t="str">
        <f>SUBSTITUTE(SUBSTITUTE(P1193,"±",""),"%"," %")</f>
        <v>5 %</v>
      </c>
      <c r="AG1193" t="str">
        <f t="shared" si="210"/>
        <v>1095.4 V</v>
      </c>
      <c r="AI1193" t="str">
        <f>SUBSTITUTE(LEFT(Q1193,FIND("W,",Q1193)),"W"," W @ 70 C")</f>
        <v>0.75 W @ 70 C</v>
      </c>
      <c r="AJ1193" t="str">
        <f>SUBSTITUTE((SUBSTITUTE(T1193,"ppm/°C","")),"/ "," to ")</f>
        <v>-400 to +150</v>
      </c>
      <c r="AK1193" t="str">
        <f>LEFT(V1193,FIND(" ",V1193)-1)</f>
        <v>2010</v>
      </c>
      <c r="AL1193" t="str">
        <f>SUBSTITUTE(SUBSTITUTE(U1193,"°C ~ "," to +"),"°C"," C")</f>
        <v>-55 to +155 C</v>
      </c>
      <c r="AM1193" s="2" t="str">
        <f t="shared" si="194"/>
        <v>165</v>
      </c>
      <c r="AN1193" t="str">
        <f>IF(AC1193="1GN","Grade 1","Grade 0")</f>
        <v>Grade 0</v>
      </c>
      <c r="AO1193" s="2" t="str">
        <f t="shared" si="195"/>
        <v>1604</v>
      </c>
      <c r="AQ1193" t="s">
        <v>5289</v>
      </c>
      <c r="AR1193" t="str">
        <f t="shared" si="211"/>
        <v>ERJ12ZYJ165U</v>
      </c>
      <c r="AT1193" t="str">
        <f t="shared" si="197"/>
        <v>technology 1.6M;</v>
      </c>
      <c r="AU1193" t="str">
        <f t="shared" si="198"/>
        <v>attribute value '1.6 M';</v>
      </c>
      <c r="AV1193" t="str">
        <f t="shared" si="199"/>
        <v>attribute tolerance '5 %';</v>
      </c>
      <c r="AW1193" t="str">
        <f t="shared" si="200"/>
        <v>attribute rcwv '1095.4 V';</v>
      </c>
      <c r="AX1193" t="str">
        <f t="shared" si="201"/>
        <v>attribute max_v '';</v>
      </c>
      <c r="AY1193" t="str">
        <f t="shared" si="202"/>
        <v>attribute power_v '0.75 W @ 70 C';</v>
      </c>
      <c r="AZ1193" t="str">
        <f t="shared" si="203"/>
        <v>attribute tcr '-400 to +150';</v>
      </c>
      <c r="BA1193" t="str">
        <f t="shared" si="204"/>
        <v>attribute size '2010';</v>
      </c>
      <c r="BB1193" t="str">
        <f t="shared" si="205"/>
        <v>attribute operating_temp '-55 to +155 C';</v>
      </c>
      <c r="BC1193" t="str">
        <f t="shared" si="206"/>
        <v>attribute pkg_code '165';</v>
      </c>
      <c r="BD1193" t="str">
        <f t="shared" si="207"/>
        <v>attribute aec-q200 'Grade 0';</v>
      </c>
      <c r="BF1193" t="str">
        <f t="shared" si="208"/>
        <v>attribute mfg 'Panasonic';</v>
      </c>
      <c r="BG1193" t="str">
        <f t="shared" si="209"/>
        <v>attribute mpn 'ERJ12ZYJ165U';</v>
      </c>
    </row>
    <row r="1194" spans="1:59" x14ac:dyDescent="0.3">
      <c r="A1194" t="s">
        <v>28</v>
      </c>
      <c r="B1194" t="s">
        <v>3797</v>
      </c>
      <c r="C1194" t="s">
        <v>4251</v>
      </c>
      <c r="D1194" t="s">
        <v>4252</v>
      </c>
      <c r="E1194" t="s">
        <v>32</v>
      </c>
      <c r="F1194" t="s">
        <v>32</v>
      </c>
      <c r="G1194" t="s">
        <v>4253</v>
      </c>
      <c r="H1194" s="1">
        <v>7407</v>
      </c>
      <c r="I1194">
        <v>0.55000000000000004</v>
      </c>
      <c r="J1194">
        <v>0</v>
      </c>
      <c r="K1194">
        <v>1</v>
      </c>
      <c r="L1194" t="s">
        <v>34</v>
      </c>
      <c r="M1194" t="s">
        <v>3801</v>
      </c>
      <c r="N1194" t="s">
        <v>36</v>
      </c>
      <c r="O1194" t="s">
        <v>1109</v>
      </c>
      <c r="P1194" t="s">
        <v>38</v>
      </c>
      <c r="Q1194" t="s">
        <v>3791</v>
      </c>
      <c r="R1194" t="s">
        <v>40</v>
      </c>
      <c r="S1194" t="s">
        <v>634</v>
      </c>
      <c r="T1194" t="s">
        <v>1089</v>
      </c>
      <c r="U1194" t="s">
        <v>1188</v>
      </c>
      <c r="V1194" t="s">
        <v>3802</v>
      </c>
      <c r="W1194">
        <v>2010</v>
      </c>
      <c r="X1194" t="s">
        <v>636</v>
      </c>
      <c r="Y1194" t="s">
        <v>3803</v>
      </c>
      <c r="Z1194" t="s">
        <v>2407</v>
      </c>
      <c r="AA1194">
        <v>2</v>
      </c>
      <c r="AB1194" t="s">
        <v>41</v>
      </c>
      <c r="AC1194" t="str">
        <f t="shared" si="196"/>
        <v>12Z</v>
      </c>
      <c r="AD1194" s="3">
        <f t="shared" si="193"/>
        <v>1800000</v>
      </c>
      <c r="AE1194" s="3" t="str">
        <f t="shared" si="192"/>
        <v>1.8 M</v>
      </c>
      <c r="AF1194" t="str">
        <f>SUBSTITUTE(SUBSTITUTE(P1194,"±",""),"%"," %")</f>
        <v>5 %</v>
      </c>
      <c r="AG1194" t="str">
        <f t="shared" si="210"/>
        <v>1161.9 V</v>
      </c>
      <c r="AI1194" t="str">
        <f>SUBSTITUTE(LEFT(Q1194,FIND("W,",Q1194)),"W"," W @ 70 C")</f>
        <v>0.75 W @ 70 C</v>
      </c>
      <c r="AJ1194" t="str">
        <f>SUBSTITUTE((SUBSTITUTE(T1194,"ppm/°C","")),"/ "," to ")</f>
        <v>-400 to +150</v>
      </c>
      <c r="AK1194" t="str">
        <f>LEFT(V1194,FIND(" ",V1194)-1)</f>
        <v>2010</v>
      </c>
      <c r="AL1194" t="str">
        <f>SUBSTITUTE(SUBSTITUTE(U1194,"°C ~ "," to +"),"°C"," C")</f>
        <v>-55 to +155 C</v>
      </c>
      <c r="AM1194" s="2" t="str">
        <f t="shared" si="194"/>
        <v>185</v>
      </c>
      <c r="AN1194" t="str">
        <f>IF(AC1194="1GN","Grade 1","Grade 0")</f>
        <v>Grade 0</v>
      </c>
      <c r="AO1194" s="2" t="str">
        <f t="shared" si="195"/>
        <v>1804</v>
      </c>
      <c r="AQ1194" t="s">
        <v>5289</v>
      </c>
      <c r="AR1194" t="str">
        <f t="shared" si="211"/>
        <v>ERJ12ZYJ185U</v>
      </c>
      <c r="AT1194" t="str">
        <f t="shared" si="197"/>
        <v>technology 1.8M;</v>
      </c>
      <c r="AU1194" t="str">
        <f t="shared" si="198"/>
        <v>attribute value '1.8 M';</v>
      </c>
      <c r="AV1194" t="str">
        <f t="shared" si="199"/>
        <v>attribute tolerance '5 %';</v>
      </c>
      <c r="AW1194" t="str">
        <f t="shared" si="200"/>
        <v>attribute rcwv '1161.9 V';</v>
      </c>
      <c r="AX1194" t="str">
        <f t="shared" si="201"/>
        <v>attribute max_v '';</v>
      </c>
      <c r="AY1194" t="str">
        <f t="shared" si="202"/>
        <v>attribute power_v '0.75 W @ 70 C';</v>
      </c>
      <c r="AZ1194" t="str">
        <f t="shared" si="203"/>
        <v>attribute tcr '-400 to +150';</v>
      </c>
      <c r="BA1194" t="str">
        <f t="shared" si="204"/>
        <v>attribute size '2010';</v>
      </c>
      <c r="BB1194" t="str">
        <f t="shared" si="205"/>
        <v>attribute operating_temp '-55 to +155 C';</v>
      </c>
      <c r="BC1194" t="str">
        <f t="shared" si="206"/>
        <v>attribute pkg_code '185';</v>
      </c>
      <c r="BD1194" t="str">
        <f t="shared" si="207"/>
        <v>attribute aec-q200 'Grade 0';</v>
      </c>
      <c r="BF1194" t="str">
        <f t="shared" si="208"/>
        <v>attribute mfg 'Panasonic';</v>
      </c>
      <c r="BG1194" t="str">
        <f t="shared" si="209"/>
        <v>attribute mpn 'ERJ12ZYJ185U';</v>
      </c>
    </row>
    <row r="1195" spans="1:59" x14ac:dyDescent="0.3">
      <c r="A1195" t="s">
        <v>28</v>
      </c>
      <c r="B1195" t="s">
        <v>3797</v>
      </c>
      <c r="C1195" t="s">
        <v>4254</v>
      </c>
      <c r="D1195" t="s">
        <v>4255</v>
      </c>
      <c r="E1195" t="s">
        <v>32</v>
      </c>
      <c r="F1195" t="s">
        <v>32</v>
      </c>
      <c r="G1195" t="s">
        <v>4256</v>
      </c>
      <c r="H1195" s="1">
        <v>5000</v>
      </c>
      <c r="I1195">
        <v>0.55000000000000004</v>
      </c>
      <c r="J1195">
        <v>0</v>
      </c>
      <c r="K1195">
        <v>1</v>
      </c>
      <c r="L1195" t="s">
        <v>34</v>
      </c>
      <c r="M1195" t="s">
        <v>3801</v>
      </c>
      <c r="N1195" t="s">
        <v>36</v>
      </c>
      <c r="O1195" t="s">
        <v>1113</v>
      </c>
      <c r="P1195" t="s">
        <v>38</v>
      </c>
      <c r="Q1195" t="s">
        <v>3791</v>
      </c>
      <c r="R1195" t="s">
        <v>40</v>
      </c>
      <c r="S1195" t="s">
        <v>634</v>
      </c>
      <c r="T1195" t="s">
        <v>1089</v>
      </c>
      <c r="U1195" t="s">
        <v>1188</v>
      </c>
      <c r="V1195" t="s">
        <v>3802</v>
      </c>
      <c r="W1195">
        <v>2010</v>
      </c>
      <c r="X1195" t="s">
        <v>636</v>
      </c>
      <c r="Y1195" t="s">
        <v>3803</v>
      </c>
      <c r="Z1195" t="s">
        <v>2407</v>
      </c>
      <c r="AA1195">
        <v>2</v>
      </c>
      <c r="AB1195" t="s">
        <v>41</v>
      </c>
      <c r="AC1195" t="str">
        <f t="shared" si="196"/>
        <v>12Z</v>
      </c>
      <c r="AD1195" s="3">
        <f t="shared" si="193"/>
        <v>2000000</v>
      </c>
      <c r="AE1195" s="3" t="str">
        <f t="shared" si="192"/>
        <v>2 M</v>
      </c>
      <c r="AF1195" t="str">
        <f>SUBSTITUTE(SUBSTITUTE(P1195,"±",""),"%"," %")</f>
        <v>5 %</v>
      </c>
      <c r="AG1195" t="str">
        <f t="shared" si="210"/>
        <v>1224.7 V</v>
      </c>
      <c r="AI1195" t="str">
        <f>SUBSTITUTE(LEFT(Q1195,FIND("W,",Q1195)),"W"," W @ 70 C")</f>
        <v>0.75 W @ 70 C</v>
      </c>
      <c r="AJ1195" t="str">
        <f>SUBSTITUTE((SUBSTITUTE(T1195,"ppm/°C","")),"/ "," to ")</f>
        <v>-400 to +150</v>
      </c>
      <c r="AK1195" t="str">
        <f>LEFT(V1195,FIND(" ",V1195)-1)</f>
        <v>2010</v>
      </c>
      <c r="AL1195" t="str">
        <f>SUBSTITUTE(SUBSTITUTE(U1195,"°C ~ "," to +"),"°C"," C")</f>
        <v>-55 to +155 C</v>
      </c>
      <c r="AM1195" s="2" t="str">
        <f t="shared" si="194"/>
        <v>205</v>
      </c>
      <c r="AN1195" t="str">
        <f>IF(AC1195="1GN","Grade 1","Grade 0")</f>
        <v>Grade 0</v>
      </c>
      <c r="AO1195" s="2" t="str">
        <f t="shared" si="195"/>
        <v>2004</v>
      </c>
      <c r="AQ1195" t="s">
        <v>5289</v>
      </c>
      <c r="AR1195" t="str">
        <f t="shared" si="211"/>
        <v>ERJ12ZYJ205U</v>
      </c>
      <c r="AT1195" t="str">
        <f t="shared" si="197"/>
        <v>technology 2M;</v>
      </c>
      <c r="AU1195" t="str">
        <f t="shared" si="198"/>
        <v>attribute value '2 M';</v>
      </c>
      <c r="AV1195" t="str">
        <f t="shared" si="199"/>
        <v>attribute tolerance '5 %';</v>
      </c>
      <c r="AW1195" t="str">
        <f t="shared" si="200"/>
        <v>attribute rcwv '1224.7 V';</v>
      </c>
      <c r="AX1195" t="str">
        <f t="shared" si="201"/>
        <v>attribute max_v '';</v>
      </c>
      <c r="AY1195" t="str">
        <f t="shared" si="202"/>
        <v>attribute power_v '0.75 W @ 70 C';</v>
      </c>
      <c r="AZ1195" t="str">
        <f t="shared" si="203"/>
        <v>attribute tcr '-400 to +150';</v>
      </c>
      <c r="BA1195" t="str">
        <f t="shared" si="204"/>
        <v>attribute size '2010';</v>
      </c>
      <c r="BB1195" t="str">
        <f t="shared" si="205"/>
        <v>attribute operating_temp '-55 to +155 C';</v>
      </c>
      <c r="BC1195" t="str">
        <f t="shared" si="206"/>
        <v>attribute pkg_code '205';</v>
      </c>
      <c r="BD1195" t="str">
        <f t="shared" si="207"/>
        <v>attribute aec-q200 'Grade 0';</v>
      </c>
      <c r="BF1195" t="str">
        <f t="shared" si="208"/>
        <v>attribute mfg 'Panasonic';</v>
      </c>
      <c r="BG1195" t="str">
        <f t="shared" si="209"/>
        <v>attribute mpn 'ERJ12ZYJ205U';</v>
      </c>
    </row>
    <row r="1196" spans="1:59" x14ac:dyDescent="0.3">
      <c r="A1196" t="s">
        <v>28</v>
      </c>
      <c r="B1196" t="s">
        <v>3797</v>
      </c>
      <c r="C1196" t="s">
        <v>4257</v>
      </c>
      <c r="D1196" t="s">
        <v>4258</v>
      </c>
      <c r="E1196" t="s">
        <v>32</v>
      </c>
      <c r="F1196" t="s">
        <v>32</v>
      </c>
      <c r="G1196" t="s">
        <v>4259</v>
      </c>
      <c r="H1196">
        <v>0</v>
      </c>
      <c r="I1196">
        <v>0.55000000000000004</v>
      </c>
      <c r="J1196">
        <v>0</v>
      </c>
      <c r="K1196">
        <v>1</v>
      </c>
      <c r="L1196" t="s">
        <v>34</v>
      </c>
      <c r="M1196" t="s">
        <v>3801</v>
      </c>
      <c r="N1196" t="s">
        <v>36</v>
      </c>
      <c r="O1196" t="s">
        <v>1117</v>
      </c>
      <c r="P1196" t="s">
        <v>38</v>
      </c>
      <c r="Q1196" t="s">
        <v>3791</v>
      </c>
      <c r="R1196" t="s">
        <v>40</v>
      </c>
      <c r="S1196" t="s">
        <v>634</v>
      </c>
      <c r="T1196" t="s">
        <v>1089</v>
      </c>
      <c r="U1196" t="s">
        <v>1188</v>
      </c>
      <c r="V1196" t="s">
        <v>3802</v>
      </c>
      <c r="W1196">
        <v>2010</v>
      </c>
      <c r="X1196" t="s">
        <v>636</v>
      </c>
      <c r="Y1196" t="s">
        <v>3803</v>
      </c>
      <c r="Z1196" t="s">
        <v>2407</v>
      </c>
      <c r="AA1196">
        <v>2</v>
      </c>
      <c r="AB1196" t="s">
        <v>41</v>
      </c>
      <c r="AC1196" t="str">
        <f t="shared" si="196"/>
        <v>12Z</v>
      </c>
      <c r="AD1196" s="3">
        <f t="shared" si="193"/>
        <v>2200000</v>
      </c>
      <c r="AE1196" s="3" t="str">
        <f t="shared" si="192"/>
        <v>2.2 M</v>
      </c>
      <c r="AF1196" t="str">
        <f>SUBSTITUTE(SUBSTITUTE(P1196,"±",""),"%"," %")</f>
        <v>5 %</v>
      </c>
      <c r="AG1196" t="str">
        <f t="shared" si="210"/>
        <v>1284.5 V</v>
      </c>
      <c r="AI1196" t="str">
        <f>SUBSTITUTE(LEFT(Q1196,FIND("W,",Q1196)),"W"," W @ 70 C")</f>
        <v>0.75 W @ 70 C</v>
      </c>
      <c r="AJ1196" t="str">
        <f>SUBSTITUTE((SUBSTITUTE(T1196,"ppm/°C","")),"/ "," to ")</f>
        <v>-400 to +150</v>
      </c>
      <c r="AK1196" t="str">
        <f>LEFT(V1196,FIND(" ",V1196)-1)</f>
        <v>2010</v>
      </c>
      <c r="AL1196" t="str">
        <f>SUBSTITUTE(SUBSTITUTE(U1196,"°C ~ "," to +"),"°C"," C")</f>
        <v>-55 to +155 C</v>
      </c>
      <c r="AM1196" s="2" t="str">
        <f t="shared" si="194"/>
        <v>225</v>
      </c>
      <c r="AN1196" t="str">
        <f>IF(AC1196="1GN","Grade 1","Grade 0")</f>
        <v>Grade 0</v>
      </c>
      <c r="AO1196" s="2" t="str">
        <f t="shared" si="195"/>
        <v>2204</v>
      </c>
      <c r="AQ1196" t="s">
        <v>5289</v>
      </c>
      <c r="AR1196" t="str">
        <f t="shared" si="211"/>
        <v>ERJ12ZYJ225U</v>
      </c>
      <c r="AT1196" t="str">
        <f t="shared" si="197"/>
        <v>technology 2.2M;</v>
      </c>
      <c r="AU1196" t="str">
        <f t="shared" si="198"/>
        <v>attribute value '2.2 M';</v>
      </c>
      <c r="AV1196" t="str">
        <f t="shared" si="199"/>
        <v>attribute tolerance '5 %';</v>
      </c>
      <c r="AW1196" t="str">
        <f t="shared" si="200"/>
        <v>attribute rcwv '1284.5 V';</v>
      </c>
      <c r="AX1196" t="str">
        <f t="shared" si="201"/>
        <v>attribute max_v '';</v>
      </c>
      <c r="AY1196" t="str">
        <f t="shared" si="202"/>
        <v>attribute power_v '0.75 W @ 70 C';</v>
      </c>
      <c r="AZ1196" t="str">
        <f t="shared" si="203"/>
        <v>attribute tcr '-400 to +150';</v>
      </c>
      <c r="BA1196" t="str">
        <f t="shared" si="204"/>
        <v>attribute size '2010';</v>
      </c>
      <c r="BB1196" t="str">
        <f t="shared" si="205"/>
        <v>attribute operating_temp '-55 to +155 C';</v>
      </c>
      <c r="BC1196" t="str">
        <f t="shared" si="206"/>
        <v>attribute pkg_code '225';</v>
      </c>
      <c r="BD1196" t="str">
        <f t="shared" si="207"/>
        <v>attribute aec-q200 'Grade 0';</v>
      </c>
      <c r="BF1196" t="str">
        <f t="shared" si="208"/>
        <v>attribute mfg 'Panasonic';</v>
      </c>
      <c r="BG1196" t="str">
        <f t="shared" si="209"/>
        <v>attribute mpn 'ERJ12ZYJ225U';</v>
      </c>
    </row>
    <row r="1197" spans="1:59" x14ac:dyDescent="0.3">
      <c r="A1197" t="s">
        <v>28</v>
      </c>
      <c r="B1197" t="s">
        <v>3797</v>
      </c>
      <c r="C1197" t="s">
        <v>4260</v>
      </c>
      <c r="D1197" t="s">
        <v>4261</v>
      </c>
      <c r="E1197" t="s">
        <v>32</v>
      </c>
      <c r="F1197" t="s">
        <v>32</v>
      </c>
      <c r="G1197" t="s">
        <v>4262</v>
      </c>
      <c r="H1197" s="1">
        <v>16950</v>
      </c>
      <c r="I1197">
        <v>0.55000000000000004</v>
      </c>
      <c r="J1197">
        <v>0</v>
      </c>
      <c r="K1197">
        <v>1</v>
      </c>
      <c r="L1197" t="s">
        <v>34</v>
      </c>
      <c r="M1197" t="s">
        <v>3801</v>
      </c>
      <c r="N1197" t="s">
        <v>36</v>
      </c>
      <c r="O1197" t="s">
        <v>1121</v>
      </c>
      <c r="P1197" t="s">
        <v>38</v>
      </c>
      <c r="Q1197" t="s">
        <v>3791</v>
      </c>
      <c r="R1197" t="s">
        <v>40</v>
      </c>
      <c r="S1197" t="s">
        <v>634</v>
      </c>
      <c r="T1197" t="s">
        <v>1089</v>
      </c>
      <c r="U1197" t="s">
        <v>1188</v>
      </c>
      <c r="V1197" t="s">
        <v>3802</v>
      </c>
      <c r="W1197">
        <v>2010</v>
      </c>
      <c r="X1197" t="s">
        <v>636</v>
      </c>
      <c r="Y1197" t="s">
        <v>3803</v>
      </c>
      <c r="Z1197" t="s">
        <v>2407</v>
      </c>
      <c r="AA1197">
        <v>2</v>
      </c>
      <c r="AB1197" t="s">
        <v>41</v>
      </c>
      <c r="AC1197" t="str">
        <f t="shared" si="196"/>
        <v>12Z</v>
      </c>
      <c r="AD1197" s="3">
        <f t="shared" si="193"/>
        <v>2400000</v>
      </c>
      <c r="AE1197" s="3" t="str">
        <f t="shared" si="192"/>
        <v>2.4 M</v>
      </c>
      <c r="AF1197" t="str">
        <f>SUBSTITUTE(SUBSTITUTE(P1197,"±",""),"%"," %")</f>
        <v>5 %</v>
      </c>
      <c r="AG1197" t="str">
        <f t="shared" si="210"/>
        <v>1341.6 V</v>
      </c>
      <c r="AI1197" t="str">
        <f>SUBSTITUTE(LEFT(Q1197,FIND("W,",Q1197)),"W"," W @ 70 C")</f>
        <v>0.75 W @ 70 C</v>
      </c>
      <c r="AJ1197" t="str">
        <f>SUBSTITUTE((SUBSTITUTE(T1197,"ppm/°C","")),"/ "," to ")</f>
        <v>-400 to +150</v>
      </c>
      <c r="AK1197" t="str">
        <f>LEFT(V1197,FIND(" ",V1197)-1)</f>
        <v>2010</v>
      </c>
      <c r="AL1197" t="str">
        <f>SUBSTITUTE(SUBSTITUTE(U1197,"°C ~ "," to +"),"°C"," C")</f>
        <v>-55 to +155 C</v>
      </c>
      <c r="AM1197" s="2" t="str">
        <f t="shared" si="194"/>
        <v>245</v>
      </c>
      <c r="AN1197" t="str">
        <f>IF(AC1197="1GN","Grade 1","Grade 0")</f>
        <v>Grade 0</v>
      </c>
      <c r="AO1197" s="2" t="str">
        <f t="shared" si="195"/>
        <v>2404</v>
      </c>
      <c r="AQ1197" t="s">
        <v>5289</v>
      </c>
      <c r="AR1197" t="str">
        <f t="shared" si="211"/>
        <v>ERJ12ZYJ245U</v>
      </c>
      <c r="AT1197" t="str">
        <f t="shared" si="197"/>
        <v>technology 2.4M;</v>
      </c>
      <c r="AU1197" t="str">
        <f t="shared" si="198"/>
        <v>attribute value '2.4 M';</v>
      </c>
      <c r="AV1197" t="str">
        <f t="shared" si="199"/>
        <v>attribute tolerance '5 %';</v>
      </c>
      <c r="AW1197" t="str">
        <f t="shared" si="200"/>
        <v>attribute rcwv '1341.6 V';</v>
      </c>
      <c r="AX1197" t="str">
        <f t="shared" si="201"/>
        <v>attribute max_v '';</v>
      </c>
      <c r="AY1197" t="str">
        <f t="shared" si="202"/>
        <v>attribute power_v '0.75 W @ 70 C';</v>
      </c>
      <c r="AZ1197" t="str">
        <f t="shared" si="203"/>
        <v>attribute tcr '-400 to +150';</v>
      </c>
      <c r="BA1197" t="str">
        <f t="shared" si="204"/>
        <v>attribute size '2010';</v>
      </c>
      <c r="BB1197" t="str">
        <f t="shared" si="205"/>
        <v>attribute operating_temp '-55 to +155 C';</v>
      </c>
      <c r="BC1197" t="str">
        <f t="shared" si="206"/>
        <v>attribute pkg_code '245';</v>
      </c>
      <c r="BD1197" t="str">
        <f t="shared" si="207"/>
        <v>attribute aec-q200 'Grade 0';</v>
      </c>
      <c r="BF1197" t="str">
        <f t="shared" si="208"/>
        <v>attribute mfg 'Panasonic';</v>
      </c>
      <c r="BG1197" t="str">
        <f t="shared" si="209"/>
        <v>attribute mpn 'ERJ12ZYJ245U';</v>
      </c>
    </row>
    <row r="1198" spans="1:59" x14ac:dyDescent="0.3">
      <c r="A1198" t="s">
        <v>28</v>
      </c>
      <c r="B1198" t="s">
        <v>3797</v>
      </c>
      <c r="C1198" t="s">
        <v>4263</v>
      </c>
      <c r="D1198" t="s">
        <v>4264</v>
      </c>
      <c r="E1198" t="s">
        <v>32</v>
      </c>
      <c r="F1198" t="s">
        <v>32</v>
      </c>
      <c r="G1198" t="s">
        <v>4265</v>
      </c>
      <c r="H1198" s="1">
        <v>10000</v>
      </c>
      <c r="I1198">
        <v>0.55000000000000004</v>
      </c>
      <c r="J1198">
        <v>0</v>
      </c>
      <c r="K1198">
        <v>1</v>
      </c>
      <c r="L1198" t="s">
        <v>34</v>
      </c>
      <c r="M1198" t="s">
        <v>3801</v>
      </c>
      <c r="N1198" t="s">
        <v>36</v>
      </c>
      <c r="O1198" t="s">
        <v>1125</v>
      </c>
      <c r="P1198" t="s">
        <v>38</v>
      </c>
      <c r="Q1198" t="s">
        <v>3791</v>
      </c>
      <c r="R1198" t="s">
        <v>40</v>
      </c>
      <c r="S1198" t="s">
        <v>634</v>
      </c>
      <c r="T1198" t="s">
        <v>1089</v>
      </c>
      <c r="U1198" t="s">
        <v>1188</v>
      </c>
      <c r="V1198" t="s">
        <v>3802</v>
      </c>
      <c r="W1198">
        <v>2010</v>
      </c>
      <c r="X1198" t="s">
        <v>636</v>
      </c>
      <c r="Y1198" t="s">
        <v>3803</v>
      </c>
      <c r="Z1198" t="s">
        <v>2407</v>
      </c>
      <c r="AA1198">
        <v>2</v>
      </c>
      <c r="AB1198" t="s">
        <v>41</v>
      </c>
      <c r="AC1198" t="str">
        <f t="shared" si="196"/>
        <v>12Z</v>
      </c>
      <c r="AD1198" s="3">
        <f t="shared" si="193"/>
        <v>2700000</v>
      </c>
      <c r="AE1198" s="3" t="str">
        <f t="shared" si="192"/>
        <v>2.7 M</v>
      </c>
      <c r="AF1198" t="str">
        <f>SUBSTITUTE(SUBSTITUTE(P1198,"±",""),"%"," %")</f>
        <v>5 %</v>
      </c>
      <c r="AG1198" t="str">
        <f t="shared" si="210"/>
        <v>1423 V</v>
      </c>
      <c r="AI1198" t="str">
        <f>SUBSTITUTE(LEFT(Q1198,FIND("W,",Q1198)),"W"," W @ 70 C")</f>
        <v>0.75 W @ 70 C</v>
      </c>
      <c r="AJ1198" t="str">
        <f>SUBSTITUTE((SUBSTITUTE(T1198,"ppm/°C","")),"/ "," to ")</f>
        <v>-400 to +150</v>
      </c>
      <c r="AK1198" t="str">
        <f>LEFT(V1198,FIND(" ",V1198)-1)</f>
        <v>2010</v>
      </c>
      <c r="AL1198" t="str">
        <f>SUBSTITUTE(SUBSTITUTE(U1198,"°C ~ "," to +"),"°C"," C")</f>
        <v>-55 to +155 C</v>
      </c>
      <c r="AM1198" s="2" t="str">
        <f t="shared" si="194"/>
        <v>275</v>
      </c>
      <c r="AN1198" t="str">
        <f>IF(AC1198="1GN","Grade 1","Grade 0")</f>
        <v>Grade 0</v>
      </c>
      <c r="AO1198" s="2" t="str">
        <f t="shared" si="195"/>
        <v>2704</v>
      </c>
      <c r="AQ1198" t="s">
        <v>5289</v>
      </c>
      <c r="AR1198" t="str">
        <f t="shared" si="211"/>
        <v>ERJ12ZYJ275U</v>
      </c>
      <c r="AT1198" t="str">
        <f t="shared" si="197"/>
        <v>technology 2.7M;</v>
      </c>
      <c r="AU1198" t="str">
        <f t="shared" si="198"/>
        <v>attribute value '2.7 M';</v>
      </c>
      <c r="AV1198" t="str">
        <f t="shared" si="199"/>
        <v>attribute tolerance '5 %';</v>
      </c>
      <c r="AW1198" t="str">
        <f t="shared" si="200"/>
        <v>attribute rcwv '1423 V';</v>
      </c>
      <c r="AX1198" t="str">
        <f t="shared" si="201"/>
        <v>attribute max_v '';</v>
      </c>
      <c r="AY1198" t="str">
        <f t="shared" si="202"/>
        <v>attribute power_v '0.75 W @ 70 C';</v>
      </c>
      <c r="AZ1198" t="str">
        <f t="shared" si="203"/>
        <v>attribute tcr '-400 to +150';</v>
      </c>
      <c r="BA1198" t="str">
        <f t="shared" si="204"/>
        <v>attribute size '2010';</v>
      </c>
      <c r="BB1198" t="str">
        <f t="shared" si="205"/>
        <v>attribute operating_temp '-55 to +155 C';</v>
      </c>
      <c r="BC1198" t="str">
        <f t="shared" si="206"/>
        <v>attribute pkg_code '275';</v>
      </c>
      <c r="BD1198" t="str">
        <f t="shared" si="207"/>
        <v>attribute aec-q200 'Grade 0';</v>
      </c>
      <c r="BF1198" t="str">
        <f t="shared" si="208"/>
        <v>attribute mfg 'Panasonic';</v>
      </c>
      <c r="BG1198" t="str">
        <f t="shared" si="209"/>
        <v>attribute mpn 'ERJ12ZYJ275U';</v>
      </c>
    </row>
    <row r="1199" spans="1:59" x14ac:dyDescent="0.3">
      <c r="A1199" t="s">
        <v>28</v>
      </c>
      <c r="B1199" t="s">
        <v>3797</v>
      </c>
      <c r="C1199" t="s">
        <v>4266</v>
      </c>
      <c r="D1199" t="s">
        <v>4267</v>
      </c>
      <c r="E1199" t="s">
        <v>32</v>
      </c>
      <c r="F1199" t="s">
        <v>32</v>
      </c>
      <c r="G1199" t="s">
        <v>4268</v>
      </c>
      <c r="H1199" s="1">
        <v>4748</v>
      </c>
      <c r="I1199">
        <v>0.55000000000000004</v>
      </c>
      <c r="J1199">
        <v>0</v>
      </c>
      <c r="K1199">
        <v>1</v>
      </c>
      <c r="L1199" t="s">
        <v>34</v>
      </c>
      <c r="M1199" t="s">
        <v>3801</v>
      </c>
      <c r="N1199" t="s">
        <v>36</v>
      </c>
      <c r="O1199" t="s">
        <v>1129</v>
      </c>
      <c r="P1199" t="s">
        <v>38</v>
      </c>
      <c r="Q1199" t="s">
        <v>3791</v>
      </c>
      <c r="R1199" t="s">
        <v>40</v>
      </c>
      <c r="S1199" t="s">
        <v>634</v>
      </c>
      <c r="T1199" t="s">
        <v>1089</v>
      </c>
      <c r="U1199" t="s">
        <v>1188</v>
      </c>
      <c r="V1199" t="s">
        <v>3802</v>
      </c>
      <c r="W1199">
        <v>2010</v>
      </c>
      <c r="X1199" t="s">
        <v>636</v>
      </c>
      <c r="Y1199" t="s">
        <v>3803</v>
      </c>
      <c r="Z1199" t="s">
        <v>2407</v>
      </c>
      <c r="AA1199">
        <v>2</v>
      </c>
      <c r="AB1199" t="s">
        <v>41</v>
      </c>
      <c r="AC1199" t="str">
        <f t="shared" si="196"/>
        <v>12Z</v>
      </c>
      <c r="AD1199" s="3">
        <f t="shared" si="193"/>
        <v>3000000</v>
      </c>
      <c r="AE1199" s="3" t="str">
        <f t="shared" si="192"/>
        <v>3 M</v>
      </c>
      <c r="AF1199" t="str">
        <f>SUBSTITUTE(SUBSTITUTE(P1199,"±",""),"%"," %")</f>
        <v>5 %</v>
      </c>
      <c r="AG1199" t="str">
        <f t="shared" si="210"/>
        <v>1500 V</v>
      </c>
      <c r="AI1199" t="str">
        <f>SUBSTITUTE(LEFT(Q1199,FIND("W,",Q1199)),"W"," W @ 70 C")</f>
        <v>0.75 W @ 70 C</v>
      </c>
      <c r="AJ1199" t="str">
        <f>SUBSTITUTE((SUBSTITUTE(T1199,"ppm/°C","")),"/ "," to ")</f>
        <v>-400 to +150</v>
      </c>
      <c r="AK1199" t="str">
        <f>LEFT(V1199,FIND(" ",V1199)-1)</f>
        <v>2010</v>
      </c>
      <c r="AL1199" t="str">
        <f>SUBSTITUTE(SUBSTITUTE(U1199,"°C ~ "," to +"),"°C"," C")</f>
        <v>-55 to +155 C</v>
      </c>
      <c r="AM1199" s="2" t="str">
        <f t="shared" si="194"/>
        <v>305</v>
      </c>
      <c r="AN1199" t="str">
        <f>IF(AC1199="1GN","Grade 1","Grade 0")</f>
        <v>Grade 0</v>
      </c>
      <c r="AO1199" s="2" t="str">
        <f t="shared" si="195"/>
        <v>3004</v>
      </c>
      <c r="AQ1199" t="s">
        <v>5289</v>
      </c>
      <c r="AR1199" t="str">
        <f t="shared" si="211"/>
        <v>ERJ12ZYJ305U</v>
      </c>
      <c r="AT1199" t="str">
        <f t="shared" si="197"/>
        <v>technology 3M;</v>
      </c>
      <c r="AU1199" t="str">
        <f t="shared" si="198"/>
        <v>attribute value '3 M';</v>
      </c>
      <c r="AV1199" t="str">
        <f t="shared" si="199"/>
        <v>attribute tolerance '5 %';</v>
      </c>
      <c r="AW1199" t="str">
        <f t="shared" si="200"/>
        <v>attribute rcwv '1500 V';</v>
      </c>
      <c r="AX1199" t="str">
        <f t="shared" si="201"/>
        <v>attribute max_v '';</v>
      </c>
      <c r="AY1199" t="str">
        <f t="shared" si="202"/>
        <v>attribute power_v '0.75 W @ 70 C';</v>
      </c>
      <c r="AZ1199" t="str">
        <f t="shared" si="203"/>
        <v>attribute tcr '-400 to +150';</v>
      </c>
      <c r="BA1199" t="str">
        <f t="shared" si="204"/>
        <v>attribute size '2010';</v>
      </c>
      <c r="BB1199" t="str">
        <f t="shared" si="205"/>
        <v>attribute operating_temp '-55 to +155 C';</v>
      </c>
      <c r="BC1199" t="str">
        <f t="shared" si="206"/>
        <v>attribute pkg_code '305';</v>
      </c>
      <c r="BD1199" t="str">
        <f t="shared" si="207"/>
        <v>attribute aec-q200 'Grade 0';</v>
      </c>
      <c r="BF1199" t="str">
        <f t="shared" si="208"/>
        <v>attribute mfg 'Panasonic';</v>
      </c>
      <c r="BG1199" t="str">
        <f t="shared" si="209"/>
        <v>attribute mpn 'ERJ12ZYJ305U';</v>
      </c>
    </row>
    <row r="1200" spans="1:59" x14ac:dyDescent="0.3">
      <c r="A1200" t="s">
        <v>28</v>
      </c>
      <c r="B1200" t="s">
        <v>3797</v>
      </c>
      <c r="C1200" t="s">
        <v>4269</v>
      </c>
      <c r="D1200" t="s">
        <v>4270</v>
      </c>
      <c r="E1200" t="s">
        <v>32</v>
      </c>
      <c r="F1200" t="s">
        <v>32</v>
      </c>
      <c r="G1200" t="s">
        <v>4271</v>
      </c>
      <c r="H1200" s="1">
        <v>8039</v>
      </c>
      <c r="I1200">
        <v>0.55000000000000004</v>
      </c>
      <c r="J1200">
        <v>0</v>
      </c>
      <c r="K1200">
        <v>1</v>
      </c>
      <c r="L1200" t="s">
        <v>34</v>
      </c>
      <c r="M1200" t="s">
        <v>3801</v>
      </c>
      <c r="N1200" t="s">
        <v>36</v>
      </c>
      <c r="O1200" t="s">
        <v>1133</v>
      </c>
      <c r="P1200" t="s">
        <v>38</v>
      </c>
      <c r="Q1200" t="s">
        <v>3791</v>
      </c>
      <c r="R1200" t="s">
        <v>40</v>
      </c>
      <c r="S1200" t="s">
        <v>634</v>
      </c>
      <c r="T1200" t="s">
        <v>1089</v>
      </c>
      <c r="U1200" t="s">
        <v>1188</v>
      </c>
      <c r="V1200" t="s">
        <v>3802</v>
      </c>
      <c r="W1200">
        <v>2010</v>
      </c>
      <c r="X1200" t="s">
        <v>636</v>
      </c>
      <c r="Y1200" t="s">
        <v>3803</v>
      </c>
      <c r="Z1200" t="s">
        <v>2407</v>
      </c>
      <c r="AA1200">
        <v>2</v>
      </c>
      <c r="AB1200" t="s">
        <v>41</v>
      </c>
      <c r="AC1200" t="str">
        <f t="shared" si="196"/>
        <v>12Z</v>
      </c>
      <c r="AD1200" s="3">
        <f t="shared" si="193"/>
        <v>3300000</v>
      </c>
      <c r="AE1200" s="3" t="str">
        <f t="shared" si="192"/>
        <v>3.3 M</v>
      </c>
      <c r="AF1200" t="str">
        <f>SUBSTITUTE(SUBSTITUTE(P1200,"±",""),"%"," %")</f>
        <v>5 %</v>
      </c>
      <c r="AG1200" t="str">
        <f t="shared" si="210"/>
        <v>1573.2 V</v>
      </c>
      <c r="AI1200" t="str">
        <f>SUBSTITUTE(LEFT(Q1200,FIND("W,",Q1200)),"W"," W @ 70 C")</f>
        <v>0.75 W @ 70 C</v>
      </c>
      <c r="AJ1200" t="str">
        <f>SUBSTITUTE((SUBSTITUTE(T1200,"ppm/°C","")),"/ "," to ")</f>
        <v>-400 to +150</v>
      </c>
      <c r="AK1200" t="str">
        <f>LEFT(V1200,FIND(" ",V1200)-1)</f>
        <v>2010</v>
      </c>
      <c r="AL1200" t="str">
        <f>SUBSTITUTE(SUBSTITUTE(U1200,"°C ~ "," to +"),"°C"," C")</f>
        <v>-55 to +155 C</v>
      </c>
      <c r="AM1200" s="2" t="str">
        <f t="shared" si="194"/>
        <v>335</v>
      </c>
      <c r="AN1200" t="str">
        <f>IF(AC1200="1GN","Grade 1","Grade 0")</f>
        <v>Grade 0</v>
      </c>
      <c r="AO1200" s="2" t="str">
        <f t="shared" si="195"/>
        <v>3304</v>
      </c>
      <c r="AQ1200" t="s">
        <v>5289</v>
      </c>
      <c r="AR1200" t="str">
        <f t="shared" si="211"/>
        <v>ERJ12ZYJ335U</v>
      </c>
      <c r="AT1200" t="str">
        <f t="shared" si="197"/>
        <v>technology 3.3M;</v>
      </c>
      <c r="AU1200" t="str">
        <f t="shared" si="198"/>
        <v>attribute value '3.3 M';</v>
      </c>
      <c r="AV1200" t="str">
        <f t="shared" si="199"/>
        <v>attribute tolerance '5 %';</v>
      </c>
      <c r="AW1200" t="str">
        <f t="shared" si="200"/>
        <v>attribute rcwv '1573.2 V';</v>
      </c>
      <c r="AX1200" t="str">
        <f t="shared" si="201"/>
        <v>attribute max_v '';</v>
      </c>
      <c r="AY1200" t="str">
        <f t="shared" si="202"/>
        <v>attribute power_v '0.75 W @ 70 C';</v>
      </c>
      <c r="AZ1200" t="str">
        <f t="shared" si="203"/>
        <v>attribute tcr '-400 to +150';</v>
      </c>
      <c r="BA1200" t="str">
        <f t="shared" si="204"/>
        <v>attribute size '2010';</v>
      </c>
      <c r="BB1200" t="str">
        <f t="shared" si="205"/>
        <v>attribute operating_temp '-55 to +155 C';</v>
      </c>
      <c r="BC1200" t="str">
        <f t="shared" si="206"/>
        <v>attribute pkg_code '335';</v>
      </c>
      <c r="BD1200" t="str">
        <f t="shared" si="207"/>
        <v>attribute aec-q200 'Grade 0';</v>
      </c>
      <c r="BF1200" t="str">
        <f t="shared" si="208"/>
        <v>attribute mfg 'Panasonic';</v>
      </c>
      <c r="BG1200" t="str">
        <f t="shared" si="209"/>
        <v>attribute mpn 'ERJ12ZYJ335U';</v>
      </c>
    </row>
    <row r="1201" spans="1:59" x14ac:dyDescent="0.3">
      <c r="A1201" t="s">
        <v>28</v>
      </c>
      <c r="B1201" t="s">
        <v>3797</v>
      </c>
      <c r="C1201" t="s">
        <v>4272</v>
      </c>
      <c r="D1201" t="s">
        <v>4273</v>
      </c>
      <c r="E1201" t="s">
        <v>32</v>
      </c>
      <c r="F1201" t="s">
        <v>32</v>
      </c>
      <c r="G1201" t="s">
        <v>4274</v>
      </c>
      <c r="H1201">
        <v>0</v>
      </c>
      <c r="I1201">
        <v>0.55000000000000004</v>
      </c>
      <c r="J1201">
        <v>0</v>
      </c>
      <c r="K1201">
        <v>1</v>
      </c>
      <c r="L1201" t="s">
        <v>34</v>
      </c>
      <c r="M1201" t="s">
        <v>3801</v>
      </c>
      <c r="N1201" t="s">
        <v>36</v>
      </c>
      <c r="O1201" t="s">
        <v>1137</v>
      </c>
      <c r="P1201" t="s">
        <v>38</v>
      </c>
      <c r="Q1201" t="s">
        <v>3791</v>
      </c>
      <c r="R1201" t="s">
        <v>40</v>
      </c>
      <c r="S1201" t="s">
        <v>634</v>
      </c>
      <c r="T1201" t="s">
        <v>1089</v>
      </c>
      <c r="U1201" t="s">
        <v>1188</v>
      </c>
      <c r="V1201" t="s">
        <v>3802</v>
      </c>
      <c r="W1201">
        <v>2010</v>
      </c>
      <c r="X1201" t="s">
        <v>636</v>
      </c>
      <c r="Y1201" t="s">
        <v>3803</v>
      </c>
      <c r="Z1201" t="s">
        <v>2407</v>
      </c>
      <c r="AA1201">
        <v>2</v>
      </c>
      <c r="AB1201" t="s">
        <v>41</v>
      </c>
      <c r="AC1201" t="str">
        <f t="shared" si="196"/>
        <v>12Z</v>
      </c>
      <c r="AD1201" s="3">
        <f t="shared" si="193"/>
        <v>3600000</v>
      </c>
      <c r="AE1201" s="3" t="str">
        <f t="shared" si="192"/>
        <v>3.6 M</v>
      </c>
      <c r="AF1201" t="str">
        <f>SUBSTITUTE(SUBSTITUTE(P1201,"±",""),"%"," %")</f>
        <v>5 %</v>
      </c>
      <c r="AG1201" t="str">
        <f t="shared" si="210"/>
        <v>1643.2 V</v>
      </c>
      <c r="AI1201" t="str">
        <f>SUBSTITUTE(LEFT(Q1201,FIND("W,",Q1201)),"W"," W @ 70 C")</f>
        <v>0.75 W @ 70 C</v>
      </c>
      <c r="AJ1201" t="str">
        <f>SUBSTITUTE((SUBSTITUTE(T1201,"ppm/°C","")),"/ "," to ")</f>
        <v>-400 to +150</v>
      </c>
      <c r="AK1201" t="str">
        <f>LEFT(V1201,FIND(" ",V1201)-1)</f>
        <v>2010</v>
      </c>
      <c r="AL1201" t="str">
        <f>SUBSTITUTE(SUBSTITUTE(U1201,"°C ~ "," to +"),"°C"," C")</f>
        <v>-55 to +155 C</v>
      </c>
      <c r="AM1201" s="2" t="str">
        <f t="shared" si="194"/>
        <v>365</v>
      </c>
      <c r="AN1201" t="str">
        <f>IF(AC1201="1GN","Grade 1","Grade 0")</f>
        <v>Grade 0</v>
      </c>
      <c r="AO1201" s="2" t="str">
        <f t="shared" si="195"/>
        <v>3604</v>
      </c>
      <c r="AQ1201" t="s">
        <v>5289</v>
      </c>
      <c r="AR1201" t="str">
        <f t="shared" si="211"/>
        <v>ERJ12ZYJ365U</v>
      </c>
      <c r="AT1201" t="str">
        <f t="shared" si="197"/>
        <v>technology 3.6M;</v>
      </c>
      <c r="AU1201" t="str">
        <f t="shared" si="198"/>
        <v>attribute value '3.6 M';</v>
      </c>
      <c r="AV1201" t="str">
        <f t="shared" si="199"/>
        <v>attribute tolerance '5 %';</v>
      </c>
      <c r="AW1201" t="str">
        <f t="shared" si="200"/>
        <v>attribute rcwv '1643.2 V';</v>
      </c>
      <c r="AX1201" t="str">
        <f t="shared" si="201"/>
        <v>attribute max_v '';</v>
      </c>
      <c r="AY1201" t="str">
        <f t="shared" si="202"/>
        <v>attribute power_v '0.75 W @ 70 C';</v>
      </c>
      <c r="AZ1201" t="str">
        <f t="shared" si="203"/>
        <v>attribute tcr '-400 to +150';</v>
      </c>
      <c r="BA1201" t="str">
        <f t="shared" si="204"/>
        <v>attribute size '2010';</v>
      </c>
      <c r="BB1201" t="str">
        <f t="shared" si="205"/>
        <v>attribute operating_temp '-55 to +155 C';</v>
      </c>
      <c r="BC1201" t="str">
        <f t="shared" si="206"/>
        <v>attribute pkg_code '365';</v>
      </c>
      <c r="BD1201" t="str">
        <f t="shared" si="207"/>
        <v>attribute aec-q200 'Grade 0';</v>
      </c>
      <c r="BF1201" t="str">
        <f t="shared" si="208"/>
        <v>attribute mfg 'Panasonic';</v>
      </c>
      <c r="BG1201" t="str">
        <f t="shared" si="209"/>
        <v>attribute mpn 'ERJ12ZYJ365U';</v>
      </c>
    </row>
    <row r="1202" spans="1:59" x14ac:dyDescent="0.3">
      <c r="A1202" t="s">
        <v>28</v>
      </c>
      <c r="B1202" t="s">
        <v>3797</v>
      </c>
      <c r="C1202" t="s">
        <v>4275</v>
      </c>
      <c r="D1202" t="s">
        <v>4276</v>
      </c>
      <c r="E1202" t="s">
        <v>32</v>
      </c>
      <c r="F1202" t="s">
        <v>32</v>
      </c>
      <c r="G1202" t="s">
        <v>4277</v>
      </c>
      <c r="H1202" s="1">
        <v>10390</v>
      </c>
      <c r="I1202">
        <v>0.55000000000000004</v>
      </c>
      <c r="J1202">
        <v>0</v>
      </c>
      <c r="K1202">
        <v>1</v>
      </c>
      <c r="L1202" t="s">
        <v>34</v>
      </c>
      <c r="M1202" t="s">
        <v>3801</v>
      </c>
      <c r="N1202" t="s">
        <v>36</v>
      </c>
      <c r="O1202" t="s">
        <v>1141</v>
      </c>
      <c r="P1202" t="s">
        <v>38</v>
      </c>
      <c r="Q1202" t="s">
        <v>3791</v>
      </c>
      <c r="R1202" t="s">
        <v>40</v>
      </c>
      <c r="S1202" t="s">
        <v>634</v>
      </c>
      <c r="T1202" t="s">
        <v>1089</v>
      </c>
      <c r="U1202" t="s">
        <v>1188</v>
      </c>
      <c r="V1202" t="s">
        <v>3802</v>
      </c>
      <c r="W1202">
        <v>2010</v>
      </c>
      <c r="X1202" t="s">
        <v>636</v>
      </c>
      <c r="Y1202" t="s">
        <v>3803</v>
      </c>
      <c r="Z1202" t="s">
        <v>2407</v>
      </c>
      <c r="AA1202">
        <v>2</v>
      </c>
      <c r="AB1202" t="s">
        <v>41</v>
      </c>
      <c r="AC1202" t="str">
        <f t="shared" si="196"/>
        <v>12Z</v>
      </c>
      <c r="AD1202" s="3">
        <f t="shared" si="193"/>
        <v>3900000</v>
      </c>
      <c r="AE1202" s="3" t="str">
        <f t="shared" si="192"/>
        <v>3.9 M</v>
      </c>
      <c r="AF1202" t="str">
        <f>SUBSTITUTE(SUBSTITUTE(P1202,"±",""),"%"," %")</f>
        <v>5 %</v>
      </c>
      <c r="AG1202" t="str">
        <f t="shared" si="210"/>
        <v>1710.3 V</v>
      </c>
      <c r="AI1202" t="str">
        <f>SUBSTITUTE(LEFT(Q1202,FIND("W,",Q1202)),"W"," W @ 70 C")</f>
        <v>0.75 W @ 70 C</v>
      </c>
      <c r="AJ1202" t="str">
        <f>SUBSTITUTE((SUBSTITUTE(T1202,"ppm/°C","")),"/ "," to ")</f>
        <v>-400 to +150</v>
      </c>
      <c r="AK1202" t="str">
        <f>LEFT(V1202,FIND(" ",V1202)-1)</f>
        <v>2010</v>
      </c>
      <c r="AL1202" t="str">
        <f>SUBSTITUTE(SUBSTITUTE(U1202,"°C ~ "," to +"),"°C"," C")</f>
        <v>-55 to +155 C</v>
      </c>
      <c r="AM1202" s="2" t="str">
        <f t="shared" si="194"/>
        <v>395</v>
      </c>
      <c r="AN1202" t="str">
        <f>IF(AC1202="1GN","Grade 1","Grade 0")</f>
        <v>Grade 0</v>
      </c>
      <c r="AO1202" s="2" t="str">
        <f t="shared" si="195"/>
        <v>3904</v>
      </c>
      <c r="AQ1202" t="s">
        <v>5289</v>
      </c>
      <c r="AR1202" t="str">
        <f t="shared" si="211"/>
        <v>ERJ12ZYJ395U</v>
      </c>
      <c r="AT1202" t="str">
        <f t="shared" si="197"/>
        <v>technology 3.9M;</v>
      </c>
      <c r="AU1202" t="str">
        <f t="shared" si="198"/>
        <v>attribute value '3.9 M';</v>
      </c>
      <c r="AV1202" t="str">
        <f t="shared" si="199"/>
        <v>attribute tolerance '5 %';</v>
      </c>
      <c r="AW1202" t="str">
        <f t="shared" si="200"/>
        <v>attribute rcwv '1710.3 V';</v>
      </c>
      <c r="AX1202" t="str">
        <f t="shared" si="201"/>
        <v>attribute max_v '';</v>
      </c>
      <c r="AY1202" t="str">
        <f t="shared" si="202"/>
        <v>attribute power_v '0.75 W @ 70 C';</v>
      </c>
      <c r="AZ1202" t="str">
        <f t="shared" si="203"/>
        <v>attribute tcr '-400 to +150';</v>
      </c>
      <c r="BA1202" t="str">
        <f t="shared" si="204"/>
        <v>attribute size '2010';</v>
      </c>
      <c r="BB1202" t="str">
        <f t="shared" si="205"/>
        <v>attribute operating_temp '-55 to +155 C';</v>
      </c>
      <c r="BC1202" t="str">
        <f t="shared" si="206"/>
        <v>attribute pkg_code '395';</v>
      </c>
      <c r="BD1202" t="str">
        <f t="shared" si="207"/>
        <v>attribute aec-q200 'Grade 0';</v>
      </c>
      <c r="BF1202" t="str">
        <f t="shared" si="208"/>
        <v>attribute mfg 'Panasonic';</v>
      </c>
      <c r="BG1202" t="str">
        <f t="shared" si="209"/>
        <v>attribute mpn 'ERJ12ZYJ395U';</v>
      </c>
    </row>
    <row r="1203" spans="1:59" x14ac:dyDescent="0.3">
      <c r="A1203" t="s">
        <v>28</v>
      </c>
      <c r="B1203" t="s">
        <v>3797</v>
      </c>
      <c r="C1203" t="s">
        <v>4278</v>
      </c>
      <c r="D1203" t="s">
        <v>4279</v>
      </c>
      <c r="E1203" t="s">
        <v>32</v>
      </c>
      <c r="F1203" t="s">
        <v>32</v>
      </c>
      <c r="G1203" t="s">
        <v>4280</v>
      </c>
      <c r="H1203">
        <v>0</v>
      </c>
      <c r="I1203">
        <v>6.2560000000000004E-2</v>
      </c>
      <c r="J1203">
        <v>0</v>
      </c>
      <c r="K1203">
        <v>10000</v>
      </c>
      <c r="L1203" t="s">
        <v>34</v>
      </c>
      <c r="M1203" t="s">
        <v>3801</v>
      </c>
      <c r="N1203" t="s">
        <v>36</v>
      </c>
      <c r="O1203" t="s">
        <v>1145</v>
      </c>
      <c r="P1203" t="s">
        <v>38</v>
      </c>
      <c r="Q1203" t="s">
        <v>3791</v>
      </c>
      <c r="R1203" t="s">
        <v>40</v>
      </c>
      <c r="S1203" t="s">
        <v>634</v>
      </c>
      <c r="T1203" t="s">
        <v>1089</v>
      </c>
      <c r="U1203" t="s">
        <v>1188</v>
      </c>
      <c r="V1203" t="s">
        <v>3802</v>
      </c>
      <c r="W1203">
        <v>2010</v>
      </c>
      <c r="X1203" t="s">
        <v>636</v>
      </c>
      <c r="Y1203" t="s">
        <v>3803</v>
      </c>
      <c r="Z1203" t="s">
        <v>2407</v>
      </c>
      <c r="AA1203">
        <v>2</v>
      </c>
      <c r="AB1203" t="s">
        <v>41</v>
      </c>
      <c r="AC1203" t="str">
        <f t="shared" si="196"/>
        <v>12Z</v>
      </c>
      <c r="AD1203" s="3">
        <f t="shared" si="193"/>
        <v>4300000</v>
      </c>
      <c r="AE1203" s="3" t="str">
        <f t="shared" si="192"/>
        <v>4.3 M</v>
      </c>
      <c r="AF1203" t="str">
        <f>SUBSTITUTE(SUBSTITUTE(P1203,"±",""),"%"," %")</f>
        <v>5 %</v>
      </c>
      <c r="AG1203" t="str">
        <f t="shared" si="210"/>
        <v>1795.8 V</v>
      </c>
      <c r="AI1203" t="str">
        <f>SUBSTITUTE(LEFT(Q1203,FIND("W,",Q1203)),"W"," W @ 70 C")</f>
        <v>0.75 W @ 70 C</v>
      </c>
      <c r="AJ1203" t="str">
        <f>SUBSTITUTE((SUBSTITUTE(T1203,"ppm/°C","")),"/ "," to ")</f>
        <v>-400 to +150</v>
      </c>
      <c r="AK1203" t="str">
        <f>LEFT(V1203,FIND(" ",V1203)-1)</f>
        <v>2010</v>
      </c>
      <c r="AL1203" t="str">
        <f>SUBSTITUTE(SUBSTITUTE(U1203,"°C ~ "," to +"),"°C"," C")</f>
        <v>-55 to +155 C</v>
      </c>
      <c r="AM1203" s="2" t="str">
        <f t="shared" si="194"/>
        <v>435</v>
      </c>
      <c r="AN1203" t="str">
        <f>IF(AC1203="1GN","Grade 1","Grade 0")</f>
        <v>Grade 0</v>
      </c>
      <c r="AO1203" s="2" t="str">
        <f t="shared" si="195"/>
        <v>4304</v>
      </c>
      <c r="AQ1203" t="s">
        <v>5289</v>
      </c>
      <c r="AR1203" t="str">
        <f t="shared" si="211"/>
        <v>ERJ12ZYJ435U</v>
      </c>
      <c r="AT1203" t="str">
        <f t="shared" si="197"/>
        <v>technology 4.3M;</v>
      </c>
      <c r="AU1203" t="str">
        <f t="shared" si="198"/>
        <v>attribute value '4.3 M';</v>
      </c>
      <c r="AV1203" t="str">
        <f t="shared" si="199"/>
        <v>attribute tolerance '5 %';</v>
      </c>
      <c r="AW1203" t="str">
        <f t="shared" si="200"/>
        <v>attribute rcwv '1795.8 V';</v>
      </c>
      <c r="AX1203" t="str">
        <f t="shared" si="201"/>
        <v>attribute max_v '';</v>
      </c>
      <c r="AY1203" t="str">
        <f t="shared" si="202"/>
        <v>attribute power_v '0.75 W @ 70 C';</v>
      </c>
      <c r="AZ1203" t="str">
        <f t="shared" si="203"/>
        <v>attribute tcr '-400 to +150';</v>
      </c>
      <c r="BA1203" t="str">
        <f t="shared" si="204"/>
        <v>attribute size '2010';</v>
      </c>
      <c r="BB1203" t="str">
        <f t="shared" si="205"/>
        <v>attribute operating_temp '-55 to +155 C';</v>
      </c>
      <c r="BC1203" t="str">
        <f t="shared" si="206"/>
        <v>attribute pkg_code '435';</v>
      </c>
      <c r="BD1203" t="str">
        <f t="shared" si="207"/>
        <v>attribute aec-q200 'Grade 0';</v>
      </c>
      <c r="BF1203" t="str">
        <f t="shared" si="208"/>
        <v>attribute mfg 'Panasonic';</v>
      </c>
      <c r="BG1203" t="str">
        <f t="shared" si="209"/>
        <v>attribute mpn 'ERJ12ZYJ435U';</v>
      </c>
    </row>
    <row r="1204" spans="1:59" x14ac:dyDescent="0.3">
      <c r="A1204" t="s">
        <v>28</v>
      </c>
      <c r="B1204" t="s">
        <v>3797</v>
      </c>
      <c r="C1204" t="s">
        <v>4281</v>
      </c>
      <c r="D1204" t="s">
        <v>4282</v>
      </c>
      <c r="E1204" t="s">
        <v>32</v>
      </c>
      <c r="F1204" t="s">
        <v>32</v>
      </c>
      <c r="G1204" t="s">
        <v>4283</v>
      </c>
      <c r="H1204" s="1">
        <v>4808</v>
      </c>
      <c r="I1204">
        <v>0.55000000000000004</v>
      </c>
      <c r="J1204">
        <v>0</v>
      </c>
      <c r="K1204">
        <v>1</v>
      </c>
      <c r="L1204" t="s">
        <v>34</v>
      </c>
      <c r="M1204" t="s">
        <v>3801</v>
      </c>
      <c r="N1204" t="s">
        <v>36</v>
      </c>
      <c r="O1204" t="s">
        <v>1149</v>
      </c>
      <c r="P1204" t="s">
        <v>38</v>
      </c>
      <c r="Q1204" t="s">
        <v>3791</v>
      </c>
      <c r="R1204" t="s">
        <v>40</v>
      </c>
      <c r="S1204" t="s">
        <v>634</v>
      </c>
      <c r="T1204" t="s">
        <v>1089</v>
      </c>
      <c r="U1204" t="s">
        <v>1188</v>
      </c>
      <c r="V1204" t="s">
        <v>3802</v>
      </c>
      <c r="W1204">
        <v>2010</v>
      </c>
      <c r="X1204" t="s">
        <v>636</v>
      </c>
      <c r="Y1204" t="s">
        <v>3803</v>
      </c>
      <c r="Z1204" t="s">
        <v>2407</v>
      </c>
      <c r="AA1204">
        <v>2</v>
      </c>
      <c r="AB1204" t="s">
        <v>41</v>
      </c>
      <c r="AC1204" t="str">
        <f t="shared" si="196"/>
        <v>12Z</v>
      </c>
      <c r="AD1204" s="3">
        <f t="shared" si="193"/>
        <v>4700000</v>
      </c>
      <c r="AE1204" s="3" t="str">
        <f t="shared" si="192"/>
        <v>4.7 M</v>
      </c>
      <c r="AF1204" t="str">
        <f>SUBSTITUTE(SUBSTITUTE(P1204,"±",""),"%"," %")</f>
        <v>5 %</v>
      </c>
      <c r="AG1204" t="str">
        <f t="shared" si="210"/>
        <v>1877.5 V</v>
      </c>
      <c r="AI1204" t="str">
        <f>SUBSTITUTE(LEFT(Q1204,FIND("W,",Q1204)),"W"," W @ 70 C")</f>
        <v>0.75 W @ 70 C</v>
      </c>
      <c r="AJ1204" t="str">
        <f>SUBSTITUTE((SUBSTITUTE(T1204,"ppm/°C","")),"/ "," to ")</f>
        <v>-400 to +150</v>
      </c>
      <c r="AK1204" t="str">
        <f>LEFT(V1204,FIND(" ",V1204)-1)</f>
        <v>2010</v>
      </c>
      <c r="AL1204" t="str">
        <f>SUBSTITUTE(SUBSTITUTE(U1204,"°C ~ "," to +"),"°C"," C")</f>
        <v>-55 to +155 C</v>
      </c>
      <c r="AM1204" s="2" t="str">
        <f t="shared" si="194"/>
        <v>475</v>
      </c>
      <c r="AN1204" t="str">
        <f>IF(AC1204="1GN","Grade 1","Grade 0")</f>
        <v>Grade 0</v>
      </c>
      <c r="AO1204" s="2" t="str">
        <f t="shared" si="195"/>
        <v>4704</v>
      </c>
      <c r="AQ1204" t="s">
        <v>5289</v>
      </c>
      <c r="AR1204" t="str">
        <f t="shared" si="211"/>
        <v>ERJ12ZYJ475U</v>
      </c>
      <c r="AT1204" t="str">
        <f t="shared" si="197"/>
        <v>technology 4.7M;</v>
      </c>
      <c r="AU1204" t="str">
        <f t="shared" si="198"/>
        <v>attribute value '4.7 M';</v>
      </c>
      <c r="AV1204" t="str">
        <f t="shared" si="199"/>
        <v>attribute tolerance '5 %';</v>
      </c>
      <c r="AW1204" t="str">
        <f t="shared" si="200"/>
        <v>attribute rcwv '1877.5 V';</v>
      </c>
      <c r="AX1204" t="str">
        <f t="shared" si="201"/>
        <v>attribute max_v '';</v>
      </c>
      <c r="AY1204" t="str">
        <f t="shared" si="202"/>
        <v>attribute power_v '0.75 W @ 70 C';</v>
      </c>
      <c r="AZ1204" t="str">
        <f t="shared" si="203"/>
        <v>attribute tcr '-400 to +150';</v>
      </c>
      <c r="BA1204" t="str">
        <f t="shared" si="204"/>
        <v>attribute size '2010';</v>
      </c>
      <c r="BB1204" t="str">
        <f t="shared" si="205"/>
        <v>attribute operating_temp '-55 to +155 C';</v>
      </c>
      <c r="BC1204" t="str">
        <f t="shared" si="206"/>
        <v>attribute pkg_code '475';</v>
      </c>
      <c r="BD1204" t="str">
        <f t="shared" si="207"/>
        <v>attribute aec-q200 'Grade 0';</v>
      </c>
      <c r="BF1204" t="str">
        <f t="shared" si="208"/>
        <v>attribute mfg 'Panasonic';</v>
      </c>
      <c r="BG1204" t="str">
        <f t="shared" si="209"/>
        <v>attribute mpn 'ERJ12ZYJ475U';</v>
      </c>
    </row>
    <row r="1205" spans="1:59" x14ac:dyDescent="0.3">
      <c r="A1205" t="s">
        <v>28</v>
      </c>
      <c r="B1205" t="s">
        <v>3797</v>
      </c>
      <c r="C1205" t="s">
        <v>4284</v>
      </c>
      <c r="D1205" t="s">
        <v>4285</v>
      </c>
      <c r="E1205" t="s">
        <v>32</v>
      </c>
      <c r="F1205" t="s">
        <v>32</v>
      </c>
      <c r="G1205" t="s">
        <v>4286</v>
      </c>
      <c r="H1205" s="1">
        <v>6291</v>
      </c>
      <c r="I1205">
        <v>0.55000000000000004</v>
      </c>
      <c r="J1205">
        <v>0</v>
      </c>
      <c r="K1205">
        <v>1</v>
      </c>
      <c r="L1205" t="s">
        <v>34</v>
      </c>
      <c r="M1205" t="s">
        <v>3801</v>
      </c>
      <c r="N1205" t="s">
        <v>36</v>
      </c>
      <c r="O1205" t="s">
        <v>1153</v>
      </c>
      <c r="P1205" t="s">
        <v>38</v>
      </c>
      <c r="Q1205" t="s">
        <v>3791</v>
      </c>
      <c r="R1205" t="s">
        <v>40</v>
      </c>
      <c r="S1205" t="s">
        <v>634</v>
      </c>
      <c r="T1205" t="s">
        <v>1089</v>
      </c>
      <c r="U1205" t="s">
        <v>1188</v>
      </c>
      <c r="V1205" t="s">
        <v>3802</v>
      </c>
      <c r="W1205">
        <v>2010</v>
      </c>
      <c r="X1205" t="s">
        <v>636</v>
      </c>
      <c r="Y1205" t="s">
        <v>3803</v>
      </c>
      <c r="Z1205" t="s">
        <v>2407</v>
      </c>
      <c r="AA1205">
        <v>2</v>
      </c>
      <c r="AB1205" t="s">
        <v>41</v>
      </c>
      <c r="AC1205" t="str">
        <f t="shared" si="196"/>
        <v>12Z</v>
      </c>
      <c r="AD1205" s="3">
        <f t="shared" si="193"/>
        <v>5100000</v>
      </c>
      <c r="AE1205" s="3" t="str">
        <f t="shared" si="192"/>
        <v>5.1 M</v>
      </c>
      <c r="AF1205" t="str">
        <f>SUBSTITUTE(SUBSTITUTE(P1205,"±",""),"%"," %")</f>
        <v>5 %</v>
      </c>
      <c r="AG1205" t="str">
        <f t="shared" si="210"/>
        <v>1955.8 V</v>
      </c>
      <c r="AI1205" t="str">
        <f>SUBSTITUTE(LEFT(Q1205,FIND("W,",Q1205)),"W"," W @ 70 C")</f>
        <v>0.75 W @ 70 C</v>
      </c>
      <c r="AJ1205" t="str">
        <f>SUBSTITUTE((SUBSTITUTE(T1205,"ppm/°C","")),"/ "," to ")</f>
        <v>-400 to +150</v>
      </c>
      <c r="AK1205" t="str">
        <f>LEFT(V1205,FIND(" ",V1205)-1)</f>
        <v>2010</v>
      </c>
      <c r="AL1205" t="str">
        <f>SUBSTITUTE(SUBSTITUTE(U1205,"°C ~ "," to +"),"°C"," C")</f>
        <v>-55 to +155 C</v>
      </c>
      <c r="AM1205" s="2" t="str">
        <f t="shared" si="194"/>
        <v>515</v>
      </c>
      <c r="AN1205" t="str">
        <f>IF(AC1205="1GN","Grade 1","Grade 0")</f>
        <v>Grade 0</v>
      </c>
      <c r="AO1205" s="2" t="str">
        <f t="shared" si="195"/>
        <v>5104</v>
      </c>
      <c r="AQ1205" t="s">
        <v>5289</v>
      </c>
      <c r="AR1205" t="str">
        <f t="shared" si="211"/>
        <v>ERJ12ZYJ515U</v>
      </c>
      <c r="AT1205" t="str">
        <f t="shared" si="197"/>
        <v>technology 5.1M;</v>
      </c>
      <c r="AU1205" t="str">
        <f t="shared" si="198"/>
        <v>attribute value '5.1 M';</v>
      </c>
      <c r="AV1205" t="str">
        <f t="shared" si="199"/>
        <v>attribute tolerance '5 %';</v>
      </c>
      <c r="AW1205" t="str">
        <f t="shared" si="200"/>
        <v>attribute rcwv '1955.8 V';</v>
      </c>
      <c r="AX1205" t="str">
        <f t="shared" si="201"/>
        <v>attribute max_v '';</v>
      </c>
      <c r="AY1205" t="str">
        <f t="shared" si="202"/>
        <v>attribute power_v '0.75 W @ 70 C';</v>
      </c>
      <c r="AZ1205" t="str">
        <f t="shared" si="203"/>
        <v>attribute tcr '-400 to +150';</v>
      </c>
      <c r="BA1205" t="str">
        <f t="shared" si="204"/>
        <v>attribute size '2010';</v>
      </c>
      <c r="BB1205" t="str">
        <f t="shared" si="205"/>
        <v>attribute operating_temp '-55 to +155 C';</v>
      </c>
      <c r="BC1205" t="str">
        <f t="shared" si="206"/>
        <v>attribute pkg_code '515';</v>
      </c>
      <c r="BD1205" t="str">
        <f t="shared" si="207"/>
        <v>attribute aec-q200 'Grade 0';</v>
      </c>
      <c r="BF1205" t="str">
        <f t="shared" si="208"/>
        <v>attribute mfg 'Panasonic';</v>
      </c>
      <c r="BG1205" t="str">
        <f t="shared" si="209"/>
        <v>attribute mpn 'ERJ12ZYJ515U';</v>
      </c>
    </row>
    <row r="1206" spans="1:59" x14ac:dyDescent="0.3">
      <c r="A1206" t="s">
        <v>28</v>
      </c>
      <c r="B1206" t="s">
        <v>3797</v>
      </c>
      <c r="C1206" t="s">
        <v>4287</v>
      </c>
      <c r="D1206" t="s">
        <v>4288</v>
      </c>
      <c r="E1206" t="s">
        <v>32</v>
      </c>
      <c r="F1206" t="s">
        <v>32</v>
      </c>
      <c r="G1206" t="s">
        <v>4289</v>
      </c>
      <c r="H1206" s="1">
        <v>11520</v>
      </c>
      <c r="I1206">
        <v>0.55000000000000004</v>
      </c>
      <c r="J1206">
        <v>0</v>
      </c>
      <c r="K1206">
        <v>1</v>
      </c>
      <c r="L1206" t="s">
        <v>34</v>
      </c>
      <c r="M1206" t="s">
        <v>3801</v>
      </c>
      <c r="N1206" t="s">
        <v>36</v>
      </c>
      <c r="O1206" t="s">
        <v>1157</v>
      </c>
      <c r="P1206" t="s">
        <v>38</v>
      </c>
      <c r="Q1206" t="s">
        <v>3791</v>
      </c>
      <c r="R1206" t="s">
        <v>40</v>
      </c>
      <c r="S1206" t="s">
        <v>634</v>
      </c>
      <c r="T1206" t="s">
        <v>1089</v>
      </c>
      <c r="U1206" t="s">
        <v>1188</v>
      </c>
      <c r="V1206" t="s">
        <v>3802</v>
      </c>
      <c r="W1206">
        <v>2010</v>
      </c>
      <c r="X1206" t="s">
        <v>636</v>
      </c>
      <c r="Y1206" t="s">
        <v>3803</v>
      </c>
      <c r="Z1206" t="s">
        <v>2407</v>
      </c>
      <c r="AA1206">
        <v>2</v>
      </c>
      <c r="AB1206" t="s">
        <v>41</v>
      </c>
      <c r="AC1206" t="str">
        <f t="shared" si="196"/>
        <v>12Z</v>
      </c>
      <c r="AD1206" s="3">
        <f t="shared" si="193"/>
        <v>5600000</v>
      </c>
      <c r="AE1206" s="3" t="str">
        <f t="shared" si="192"/>
        <v>5.6 M</v>
      </c>
      <c r="AF1206" t="str">
        <f>SUBSTITUTE(SUBSTITUTE(P1206,"±",""),"%"," %")</f>
        <v>5 %</v>
      </c>
      <c r="AG1206" t="str">
        <f t="shared" si="210"/>
        <v>2049.4 V</v>
      </c>
      <c r="AI1206" t="str">
        <f>SUBSTITUTE(LEFT(Q1206,FIND("W,",Q1206)),"W"," W @ 70 C")</f>
        <v>0.75 W @ 70 C</v>
      </c>
      <c r="AJ1206" t="str">
        <f>SUBSTITUTE((SUBSTITUTE(T1206,"ppm/°C","")),"/ "," to ")</f>
        <v>-400 to +150</v>
      </c>
      <c r="AK1206" t="str">
        <f>LEFT(V1206,FIND(" ",V1206)-1)</f>
        <v>2010</v>
      </c>
      <c r="AL1206" t="str">
        <f>SUBSTITUTE(SUBSTITUTE(U1206,"°C ~ "," to +"),"°C"," C")</f>
        <v>-55 to +155 C</v>
      </c>
      <c r="AM1206" s="2" t="str">
        <f t="shared" si="194"/>
        <v>565</v>
      </c>
      <c r="AN1206" t="str">
        <f>IF(AC1206="1GN","Grade 1","Grade 0")</f>
        <v>Grade 0</v>
      </c>
      <c r="AO1206" s="2" t="str">
        <f t="shared" si="195"/>
        <v>5604</v>
      </c>
      <c r="AQ1206" t="s">
        <v>5289</v>
      </c>
      <c r="AR1206" t="str">
        <f t="shared" si="211"/>
        <v>ERJ12ZYJ565U</v>
      </c>
      <c r="AT1206" t="str">
        <f t="shared" si="197"/>
        <v>technology 5.6M;</v>
      </c>
      <c r="AU1206" t="str">
        <f t="shared" si="198"/>
        <v>attribute value '5.6 M';</v>
      </c>
      <c r="AV1206" t="str">
        <f t="shared" si="199"/>
        <v>attribute tolerance '5 %';</v>
      </c>
      <c r="AW1206" t="str">
        <f t="shared" si="200"/>
        <v>attribute rcwv '2049.4 V';</v>
      </c>
      <c r="AX1206" t="str">
        <f t="shared" si="201"/>
        <v>attribute max_v '';</v>
      </c>
      <c r="AY1206" t="str">
        <f t="shared" si="202"/>
        <v>attribute power_v '0.75 W @ 70 C';</v>
      </c>
      <c r="AZ1206" t="str">
        <f t="shared" si="203"/>
        <v>attribute tcr '-400 to +150';</v>
      </c>
      <c r="BA1206" t="str">
        <f t="shared" si="204"/>
        <v>attribute size '2010';</v>
      </c>
      <c r="BB1206" t="str">
        <f t="shared" si="205"/>
        <v>attribute operating_temp '-55 to +155 C';</v>
      </c>
      <c r="BC1206" t="str">
        <f t="shared" si="206"/>
        <v>attribute pkg_code '565';</v>
      </c>
      <c r="BD1206" t="str">
        <f t="shared" si="207"/>
        <v>attribute aec-q200 'Grade 0';</v>
      </c>
      <c r="BF1206" t="str">
        <f t="shared" si="208"/>
        <v>attribute mfg 'Panasonic';</v>
      </c>
      <c r="BG1206" t="str">
        <f t="shared" si="209"/>
        <v>attribute mpn 'ERJ12ZYJ565U';</v>
      </c>
    </row>
    <row r="1207" spans="1:59" x14ac:dyDescent="0.3">
      <c r="A1207" t="s">
        <v>28</v>
      </c>
      <c r="B1207" t="s">
        <v>3797</v>
      </c>
      <c r="C1207" t="s">
        <v>4290</v>
      </c>
      <c r="D1207" t="s">
        <v>4291</v>
      </c>
      <c r="E1207" t="s">
        <v>32</v>
      </c>
      <c r="F1207" t="s">
        <v>32</v>
      </c>
      <c r="G1207" t="s">
        <v>4292</v>
      </c>
      <c r="H1207" s="1">
        <v>6814</v>
      </c>
      <c r="I1207">
        <v>0.55000000000000004</v>
      </c>
      <c r="J1207">
        <v>0</v>
      </c>
      <c r="K1207">
        <v>1</v>
      </c>
      <c r="L1207" t="s">
        <v>34</v>
      </c>
      <c r="M1207" t="s">
        <v>3801</v>
      </c>
      <c r="N1207" t="s">
        <v>36</v>
      </c>
      <c r="O1207" t="s">
        <v>1161</v>
      </c>
      <c r="P1207" t="s">
        <v>38</v>
      </c>
      <c r="Q1207" t="s">
        <v>3791</v>
      </c>
      <c r="R1207" t="s">
        <v>40</v>
      </c>
      <c r="S1207" t="s">
        <v>634</v>
      </c>
      <c r="T1207" t="s">
        <v>1089</v>
      </c>
      <c r="U1207" t="s">
        <v>1188</v>
      </c>
      <c r="V1207" t="s">
        <v>3802</v>
      </c>
      <c r="W1207">
        <v>2010</v>
      </c>
      <c r="X1207" t="s">
        <v>636</v>
      </c>
      <c r="Y1207" t="s">
        <v>3803</v>
      </c>
      <c r="Z1207" t="s">
        <v>2407</v>
      </c>
      <c r="AA1207">
        <v>2</v>
      </c>
      <c r="AB1207" t="s">
        <v>41</v>
      </c>
      <c r="AC1207" t="str">
        <f t="shared" si="196"/>
        <v>12Z</v>
      </c>
      <c r="AD1207" s="3">
        <f t="shared" si="193"/>
        <v>6200000</v>
      </c>
      <c r="AE1207" s="3" t="str">
        <f t="shared" si="192"/>
        <v>6.2 M</v>
      </c>
      <c r="AF1207" t="str">
        <f>SUBSTITUTE(SUBSTITUTE(P1207,"±",""),"%"," %")</f>
        <v>5 %</v>
      </c>
      <c r="AG1207" t="str">
        <f t="shared" si="210"/>
        <v>2156.4 V</v>
      </c>
      <c r="AI1207" t="str">
        <f>SUBSTITUTE(LEFT(Q1207,FIND("W,",Q1207)),"W"," W @ 70 C")</f>
        <v>0.75 W @ 70 C</v>
      </c>
      <c r="AJ1207" t="str">
        <f>SUBSTITUTE((SUBSTITUTE(T1207,"ppm/°C","")),"/ "," to ")</f>
        <v>-400 to +150</v>
      </c>
      <c r="AK1207" t="str">
        <f>LEFT(V1207,FIND(" ",V1207)-1)</f>
        <v>2010</v>
      </c>
      <c r="AL1207" t="str">
        <f>SUBSTITUTE(SUBSTITUTE(U1207,"°C ~ "," to +"),"°C"," C")</f>
        <v>-55 to +155 C</v>
      </c>
      <c r="AM1207" s="2" t="str">
        <f t="shared" si="194"/>
        <v>625</v>
      </c>
      <c r="AN1207" t="str">
        <f>IF(AC1207="1GN","Grade 1","Grade 0")</f>
        <v>Grade 0</v>
      </c>
      <c r="AO1207" s="2" t="str">
        <f t="shared" si="195"/>
        <v>6204</v>
      </c>
      <c r="AQ1207" t="s">
        <v>5289</v>
      </c>
      <c r="AR1207" t="str">
        <f t="shared" si="211"/>
        <v>ERJ12ZYJ625U</v>
      </c>
      <c r="AT1207" t="str">
        <f t="shared" si="197"/>
        <v>technology 6.2M;</v>
      </c>
      <c r="AU1207" t="str">
        <f t="shared" si="198"/>
        <v>attribute value '6.2 M';</v>
      </c>
      <c r="AV1207" t="str">
        <f t="shared" si="199"/>
        <v>attribute tolerance '5 %';</v>
      </c>
      <c r="AW1207" t="str">
        <f t="shared" si="200"/>
        <v>attribute rcwv '2156.4 V';</v>
      </c>
      <c r="AX1207" t="str">
        <f t="shared" si="201"/>
        <v>attribute max_v '';</v>
      </c>
      <c r="AY1207" t="str">
        <f t="shared" si="202"/>
        <v>attribute power_v '0.75 W @ 70 C';</v>
      </c>
      <c r="AZ1207" t="str">
        <f t="shared" si="203"/>
        <v>attribute tcr '-400 to +150';</v>
      </c>
      <c r="BA1207" t="str">
        <f t="shared" si="204"/>
        <v>attribute size '2010';</v>
      </c>
      <c r="BB1207" t="str">
        <f t="shared" si="205"/>
        <v>attribute operating_temp '-55 to +155 C';</v>
      </c>
      <c r="BC1207" t="str">
        <f t="shared" si="206"/>
        <v>attribute pkg_code '625';</v>
      </c>
      <c r="BD1207" t="str">
        <f t="shared" si="207"/>
        <v>attribute aec-q200 'Grade 0';</v>
      </c>
      <c r="BF1207" t="str">
        <f t="shared" si="208"/>
        <v>attribute mfg 'Panasonic';</v>
      </c>
      <c r="BG1207" t="str">
        <f t="shared" si="209"/>
        <v>attribute mpn 'ERJ12ZYJ625U';</v>
      </c>
    </row>
    <row r="1208" spans="1:59" x14ac:dyDescent="0.3">
      <c r="A1208" t="s">
        <v>28</v>
      </c>
      <c r="B1208" t="s">
        <v>3797</v>
      </c>
      <c r="C1208" t="s">
        <v>4293</v>
      </c>
      <c r="D1208" t="s">
        <v>4294</v>
      </c>
      <c r="E1208" t="s">
        <v>32</v>
      </c>
      <c r="F1208" t="s">
        <v>32</v>
      </c>
      <c r="G1208" t="s">
        <v>4295</v>
      </c>
      <c r="H1208" s="1">
        <v>4965</v>
      </c>
      <c r="I1208">
        <v>0.55000000000000004</v>
      </c>
      <c r="J1208">
        <v>0</v>
      </c>
      <c r="K1208">
        <v>1</v>
      </c>
      <c r="L1208" t="s">
        <v>34</v>
      </c>
      <c r="M1208" t="s">
        <v>3801</v>
      </c>
      <c r="N1208" t="s">
        <v>36</v>
      </c>
      <c r="O1208" t="s">
        <v>1165</v>
      </c>
      <c r="P1208" t="s">
        <v>38</v>
      </c>
      <c r="Q1208" t="s">
        <v>3791</v>
      </c>
      <c r="R1208" t="s">
        <v>40</v>
      </c>
      <c r="S1208" t="s">
        <v>634</v>
      </c>
      <c r="T1208" t="s">
        <v>1089</v>
      </c>
      <c r="U1208" t="s">
        <v>1188</v>
      </c>
      <c r="V1208" t="s">
        <v>3802</v>
      </c>
      <c r="W1208">
        <v>2010</v>
      </c>
      <c r="X1208" t="s">
        <v>636</v>
      </c>
      <c r="Y1208" t="s">
        <v>3803</v>
      </c>
      <c r="Z1208" t="s">
        <v>2407</v>
      </c>
      <c r="AA1208">
        <v>2</v>
      </c>
      <c r="AB1208" t="s">
        <v>41</v>
      </c>
      <c r="AC1208" t="str">
        <f t="shared" si="196"/>
        <v>12Z</v>
      </c>
      <c r="AD1208" s="3">
        <f t="shared" si="193"/>
        <v>6800000</v>
      </c>
      <c r="AE1208" s="3" t="str">
        <f t="shared" si="192"/>
        <v>6.8 M</v>
      </c>
      <c r="AF1208" t="str">
        <f>SUBSTITUTE(SUBSTITUTE(P1208,"±",""),"%"," %")</f>
        <v>5 %</v>
      </c>
      <c r="AG1208" t="str">
        <f t="shared" si="210"/>
        <v>2258.3 V</v>
      </c>
      <c r="AI1208" t="str">
        <f>SUBSTITUTE(LEFT(Q1208,FIND("W,",Q1208)),"W"," W @ 70 C")</f>
        <v>0.75 W @ 70 C</v>
      </c>
      <c r="AJ1208" t="str">
        <f>SUBSTITUTE((SUBSTITUTE(T1208,"ppm/°C","")),"/ "," to ")</f>
        <v>-400 to +150</v>
      </c>
      <c r="AK1208" t="str">
        <f>LEFT(V1208,FIND(" ",V1208)-1)</f>
        <v>2010</v>
      </c>
      <c r="AL1208" t="str">
        <f>SUBSTITUTE(SUBSTITUTE(U1208,"°C ~ "," to +"),"°C"," C")</f>
        <v>-55 to +155 C</v>
      </c>
      <c r="AM1208" s="2" t="str">
        <f t="shared" si="194"/>
        <v>685</v>
      </c>
      <c r="AN1208" t="str">
        <f>IF(AC1208="1GN","Grade 1","Grade 0")</f>
        <v>Grade 0</v>
      </c>
      <c r="AO1208" s="2" t="str">
        <f t="shared" si="195"/>
        <v>6804</v>
      </c>
      <c r="AQ1208" t="s">
        <v>5289</v>
      </c>
      <c r="AR1208" t="str">
        <f t="shared" si="211"/>
        <v>ERJ12ZYJ685U</v>
      </c>
      <c r="AT1208" t="str">
        <f t="shared" si="197"/>
        <v>technology 6.8M;</v>
      </c>
      <c r="AU1208" t="str">
        <f t="shared" si="198"/>
        <v>attribute value '6.8 M';</v>
      </c>
      <c r="AV1208" t="str">
        <f t="shared" si="199"/>
        <v>attribute tolerance '5 %';</v>
      </c>
      <c r="AW1208" t="str">
        <f t="shared" si="200"/>
        <v>attribute rcwv '2258.3 V';</v>
      </c>
      <c r="AX1208" t="str">
        <f t="shared" si="201"/>
        <v>attribute max_v '';</v>
      </c>
      <c r="AY1208" t="str">
        <f t="shared" si="202"/>
        <v>attribute power_v '0.75 W @ 70 C';</v>
      </c>
      <c r="AZ1208" t="str">
        <f t="shared" si="203"/>
        <v>attribute tcr '-400 to +150';</v>
      </c>
      <c r="BA1208" t="str">
        <f t="shared" si="204"/>
        <v>attribute size '2010';</v>
      </c>
      <c r="BB1208" t="str">
        <f t="shared" si="205"/>
        <v>attribute operating_temp '-55 to +155 C';</v>
      </c>
      <c r="BC1208" t="str">
        <f t="shared" si="206"/>
        <v>attribute pkg_code '685';</v>
      </c>
      <c r="BD1208" t="str">
        <f t="shared" si="207"/>
        <v>attribute aec-q200 'Grade 0';</v>
      </c>
      <c r="BF1208" t="str">
        <f t="shared" si="208"/>
        <v>attribute mfg 'Panasonic';</v>
      </c>
      <c r="BG1208" t="str">
        <f t="shared" si="209"/>
        <v>attribute mpn 'ERJ12ZYJ685U';</v>
      </c>
    </row>
    <row r="1209" spans="1:59" x14ac:dyDescent="0.3">
      <c r="A1209" t="s">
        <v>28</v>
      </c>
      <c r="B1209" t="s">
        <v>3797</v>
      </c>
      <c r="C1209" t="s">
        <v>4296</v>
      </c>
      <c r="D1209" t="s">
        <v>4297</v>
      </c>
      <c r="E1209" t="s">
        <v>32</v>
      </c>
      <c r="F1209" t="s">
        <v>32</v>
      </c>
      <c r="G1209" t="s">
        <v>4298</v>
      </c>
      <c r="H1209" s="1">
        <v>4376</v>
      </c>
      <c r="I1209">
        <v>0.55000000000000004</v>
      </c>
      <c r="J1209">
        <v>0</v>
      </c>
      <c r="K1209">
        <v>1</v>
      </c>
      <c r="L1209" t="s">
        <v>34</v>
      </c>
      <c r="M1209" t="s">
        <v>3801</v>
      </c>
      <c r="N1209" t="s">
        <v>36</v>
      </c>
      <c r="O1209" t="s">
        <v>1169</v>
      </c>
      <c r="P1209" t="s">
        <v>38</v>
      </c>
      <c r="Q1209" t="s">
        <v>3791</v>
      </c>
      <c r="R1209" t="s">
        <v>40</v>
      </c>
      <c r="S1209" t="s">
        <v>634</v>
      </c>
      <c r="T1209" t="s">
        <v>1089</v>
      </c>
      <c r="U1209" t="s">
        <v>1188</v>
      </c>
      <c r="V1209" t="s">
        <v>3802</v>
      </c>
      <c r="W1209">
        <v>2010</v>
      </c>
      <c r="X1209" t="s">
        <v>636</v>
      </c>
      <c r="Y1209" t="s">
        <v>3803</v>
      </c>
      <c r="Z1209" t="s">
        <v>2407</v>
      </c>
      <c r="AA1209">
        <v>2</v>
      </c>
      <c r="AB1209" t="s">
        <v>41</v>
      </c>
      <c r="AC1209" t="str">
        <f t="shared" si="196"/>
        <v>12Z</v>
      </c>
      <c r="AD1209" s="3">
        <f t="shared" si="193"/>
        <v>7500000</v>
      </c>
      <c r="AE1209" s="3" t="str">
        <f t="shared" si="192"/>
        <v>7.5 M</v>
      </c>
      <c r="AF1209" t="str">
        <f>SUBSTITUTE(SUBSTITUTE(P1209,"±",""),"%"," %")</f>
        <v>5 %</v>
      </c>
      <c r="AG1209" t="str">
        <f t="shared" si="210"/>
        <v>2371.7 V</v>
      </c>
      <c r="AI1209" t="str">
        <f>SUBSTITUTE(LEFT(Q1209,FIND("W,",Q1209)),"W"," W @ 70 C")</f>
        <v>0.75 W @ 70 C</v>
      </c>
      <c r="AJ1209" t="str">
        <f>SUBSTITUTE((SUBSTITUTE(T1209,"ppm/°C","")),"/ "," to ")</f>
        <v>-400 to +150</v>
      </c>
      <c r="AK1209" t="str">
        <f>LEFT(V1209,FIND(" ",V1209)-1)</f>
        <v>2010</v>
      </c>
      <c r="AL1209" t="str">
        <f>SUBSTITUTE(SUBSTITUTE(U1209,"°C ~ "," to +"),"°C"," C")</f>
        <v>-55 to +155 C</v>
      </c>
      <c r="AM1209" s="2" t="str">
        <f t="shared" si="194"/>
        <v>755</v>
      </c>
      <c r="AN1209" t="str">
        <f>IF(AC1209="1GN","Grade 1","Grade 0")</f>
        <v>Grade 0</v>
      </c>
      <c r="AO1209" s="2" t="str">
        <f t="shared" si="195"/>
        <v>7504</v>
      </c>
      <c r="AQ1209" t="s">
        <v>5289</v>
      </c>
      <c r="AR1209" t="str">
        <f t="shared" si="211"/>
        <v>ERJ12ZYJ755U</v>
      </c>
      <c r="AT1209" t="str">
        <f t="shared" si="197"/>
        <v>technology 7.5M;</v>
      </c>
      <c r="AU1209" t="str">
        <f t="shared" si="198"/>
        <v>attribute value '7.5 M';</v>
      </c>
      <c r="AV1209" t="str">
        <f t="shared" si="199"/>
        <v>attribute tolerance '5 %';</v>
      </c>
      <c r="AW1209" t="str">
        <f t="shared" si="200"/>
        <v>attribute rcwv '2371.7 V';</v>
      </c>
      <c r="AX1209" t="str">
        <f t="shared" si="201"/>
        <v>attribute max_v '';</v>
      </c>
      <c r="AY1209" t="str">
        <f t="shared" si="202"/>
        <v>attribute power_v '0.75 W @ 70 C';</v>
      </c>
      <c r="AZ1209" t="str">
        <f t="shared" si="203"/>
        <v>attribute tcr '-400 to +150';</v>
      </c>
      <c r="BA1209" t="str">
        <f t="shared" si="204"/>
        <v>attribute size '2010';</v>
      </c>
      <c r="BB1209" t="str">
        <f t="shared" si="205"/>
        <v>attribute operating_temp '-55 to +155 C';</v>
      </c>
      <c r="BC1209" t="str">
        <f t="shared" si="206"/>
        <v>attribute pkg_code '755';</v>
      </c>
      <c r="BD1209" t="str">
        <f t="shared" si="207"/>
        <v>attribute aec-q200 'Grade 0';</v>
      </c>
      <c r="BF1209" t="str">
        <f t="shared" si="208"/>
        <v>attribute mfg 'Panasonic';</v>
      </c>
      <c r="BG1209" t="str">
        <f t="shared" si="209"/>
        <v>attribute mpn 'ERJ12ZYJ755U';</v>
      </c>
    </row>
    <row r="1210" spans="1:59" x14ac:dyDescent="0.3">
      <c r="A1210" t="s">
        <v>28</v>
      </c>
      <c r="B1210" t="s">
        <v>3797</v>
      </c>
      <c r="C1210" t="s">
        <v>4299</v>
      </c>
      <c r="D1210" t="s">
        <v>4300</v>
      </c>
      <c r="E1210" t="s">
        <v>32</v>
      </c>
      <c r="F1210" t="s">
        <v>32</v>
      </c>
      <c r="G1210" t="s">
        <v>4301</v>
      </c>
      <c r="H1210">
        <v>97</v>
      </c>
      <c r="I1210">
        <v>0.55000000000000004</v>
      </c>
      <c r="J1210">
        <v>0</v>
      </c>
      <c r="K1210">
        <v>1</v>
      </c>
      <c r="L1210" t="s">
        <v>34</v>
      </c>
      <c r="M1210" t="s">
        <v>3801</v>
      </c>
      <c r="N1210" t="s">
        <v>36</v>
      </c>
      <c r="O1210" t="s">
        <v>1173</v>
      </c>
      <c r="P1210" t="s">
        <v>38</v>
      </c>
      <c r="Q1210" t="s">
        <v>3791</v>
      </c>
      <c r="R1210" t="s">
        <v>40</v>
      </c>
      <c r="S1210" t="s">
        <v>634</v>
      </c>
      <c r="T1210" t="s">
        <v>1089</v>
      </c>
      <c r="U1210" t="s">
        <v>1188</v>
      </c>
      <c r="V1210" t="s">
        <v>3802</v>
      </c>
      <c r="W1210">
        <v>2010</v>
      </c>
      <c r="X1210" t="s">
        <v>636</v>
      </c>
      <c r="Y1210" t="s">
        <v>3803</v>
      </c>
      <c r="Z1210" t="s">
        <v>2407</v>
      </c>
      <c r="AA1210">
        <v>2</v>
      </c>
      <c r="AB1210" t="s">
        <v>41</v>
      </c>
      <c r="AC1210" t="str">
        <f t="shared" si="196"/>
        <v>12Z</v>
      </c>
      <c r="AD1210" s="3">
        <f t="shared" si="193"/>
        <v>8199999.9999999991</v>
      </c>
      <c r="AE1210" s="3" t="str">
        <f t="shared" si="192"/>
        <v>8.2 M</v>
      </c>
      <c r="AF1210" t="str">
        <f>SUBSTITUTE(SUBSTITUTE(P1210,"±",""),"%"," %")</f>
        <v>5 %</v>
      </c>
      <c r="AG1210" t="str">
        <f t="shared" si="210"/>
        <v>2479.9 V</v>
      </c>
      <c r="AI1210" t="str">
        <f>SUBSTITUTE(LEFT(Q1210,FIND("W,",Q1210)),"W"," W @ 70 C")</f>
        <v>0.75 W @ 70 C</v>
      </c>
      <c r="AJ1210" t="str">
        <f>SUBSTITUTE((SUBSTITUTE(T1210,"ppm/°C","")),"/ "," to ")</f>
        <v>-400 to +150</v>
      </c>
      <c r="AK1210" t="str">
        <f>LEFT(V1210,FIND(" ",V1210)-1)</f>
        <v>2010</v>
      </c>
      <c r="AL1210" t="str">
        <f>SUBSTITUTE(SUBSTITUTE(U1210,"°C ~ "," to +"),"°C"," C")</f>
        <v>-55 to +155 C</v>
      </c>
      <c r="AM1210" s="2" t="str">
        <f t="shared" si="194"/>
        <v>825</v>
      </c>
      <c r="AN1210" t="str">
        <f>IF(AC1210="1GN","Grade 1","Grade 0")</f>
        <v>Grade 0</v>
      </c>
      <c r="AO1210" s="2" t="str">
        <f t="shared" si="195"/>
        <v>8204</v>
      </c>
      <c r="AQ1210" t="s">
        <v>5289</v>
      </c>
      <c r="AR1210" t="str">
        <f t="shared" si="211"/>
        <v>ERJ12ZYJ825U</v>
      </c>
      <c r="AT1210" t="str">
        <f t="shared" si="197"/>
        <v>technology 8.2M;</v>
      </c>
      <c r="AU1210" t="str">
        <f t="shared" si="198"/>
        <v>attribute value '8.2 M';</v>
      </c>
      <c r="AV1210" t="str">
        <f t="shared" si="199"/>
        <v>attribute tolerance '5 %';</v>
      </c>
      <c r="AW1210" t="str">
        <f t="shared" si="200"/>
        <v>attribute rcwv '2479.9 V';</v>
      </c>
      <c r="AX1210" t="str">
        <f t="shared" si="201"/>
        <v>attribute max_v '';</v>
      </c>
      <c r="AY1210" t="str">
        <f t="shared" si="202"/>
        <v>attribute power_v '0.75 W @ 70 C';</v>
      </c>
      <c r="AZ1210" t="str">
        <f t="shared" si="203"/>
        <v>attribute tcr '-400 to +150';</v>
      </c>
      <c r="BA1210" t="str">
        <f t="shared" si="204"/>
        <v>attribute size '2010';</v>
      </c>
      <c r="BB1210" t="str">
        <f t="shared" si="205"/>
        <v>attribute operating_temp '-55 to +155 C';</v>
      </c>
      <c r="BC1210" t="str">
        <f t="shared" si="206"/>
        <v>attribute pkg_code '825';</v>
      </c>
      <c r="BD1210" t="str">
        <f t="shared" si="207"/>
        <v>attribute aec-q200 'Grade 0';</v>
      </c>
      <c r="BF1210" t="str">
        <f t="shared" si="208"/>
        <v>attribute mfg 'Panasonic';</v>
      </c>
      <c r="BG1210" t="str">
        <f t="shared" si="209"/>
        <v>attribute mpn 'ERJ12ZYJ825U';</v>
      </c>
    </row>
    <row r="1211" spans="1:59" x14ac:dyDescent="0.3">
      <c r="A1211" t="s">
        <v>28</v>
      </c>
      <c r="B1211" t="s">
        <v>3797</v>
      </c>
      <c r="C1211" t="s">
        <v>4302</v>
      </c>
      <c r="D1211" t="s">
        <v>4303</v>
      </c>
      <c r="E1211" t="s">
        <v>32</v>
      </c>
      <c r="F1211" t="s">
        <v>32</v>
      </c>
      <c r="G1211" t="s">
        <v>4304</v>
      </c>
      <c r="H1211" s="1">
        <v>3990</v>
      </c>
      <c r="I1211">
        <v>0.55000000000000004</v>
      </c>
      <c r="J1211">
        <v>0</v>
      </c>
      <c r="K1211">
        <v>1</v>
      </c>
      <c r="L1211" t="s">
        <v>34</v>
      </c>
      <c r="M1211" t="s">
        <v>3801</v>
      </c>
      <c r="N1211" t="s">
        <v>36</v>
      </c>
      <c r="O1211" t="s">
        <v>1177</v>
      </c>
      <c r="P1211" t="s">
        <v>38</v>
      </c>
      <c r="Q1211" t="s">
        <v>3791</v>
      </c>
      <c r="R1211" t="s">
        <v>40</v>
      </c>
      <c r="S1211" t="s">
        <v>634</v>
      </c>
      <c r="T1211" t="s">
        <v>1089</v>
      </c>
      <c r="U1211" t="s">
        <v>1188</v>
      </c>
      <c r="V1211" t="s">
        <v>3802</v>
      </c>
      <c r="W1211">
        <v>2010</v>
      </c>
      <c r="X1211" t="s">
        <v>636</v>
      </c>
      <c r="Y1211" t="s">
        <v>3803</v>
      </c>
      <c r="Z1211" t="s">
        <v>2407</v>
      </c>
      <c r="AA1211">
        <v>2</v>
      </c>
      <c r="AB1211" t="s">
        <v>41</v>
      </c>
      <c r="AC1211" t="str">
        <f t="shared" si="196"/>
        <v>12Z</v>
      </c>
      <c r="AD1211" s="3">
        <f t="shared" si="193"/>
        <v>9100000</v>
      </c>
      <c r="AE1211" s="3" t="str">
        <f t="shared" si="192"/>
        <v>9.1 M</v>
      </c>
      <c r="AF1211" t="str">
        <f>SUBSTITUTE(SUBSTITUTE(P1211,"±",""),"%"," %")</f>
        <v>5 %</v>
      </c>
      <c r="AG1211" t="str">
        <f t="shared" si="210"/>
        <v>2612.5 V</v>
      </c>
      <c r="AI1211" t="str">
        <f>SUBSTITUTE(LEFT(Q1211,FIND("W,",Q1211)),"W"," W @ 70 C")</f>
        <v>0.75 W @ 70 C</v>
      </c>
      <c r="AJ1211" t="str">
        <f>SUBSTITUTE((SUBSTITUTE(T1211,"ppm/°C","")),"/ "," to ")</f>
        <v>-400 to +150</v>
      </c>
      <c r="AK1211" t="str">
        <f>LEFT(V1211,FIND(" ",V1211)-1)</f>
        <v>2010</v>
      </c>
      <c r="AL1211" t="str">
        <f>SUBSTITUTE(SUBSTITUTE(U1211,"°C ~ "," to +"),"°C"," C")</f>
        <v>-55 to +155 C</v>
      </c>
      <c r="AM1211" s="2" t="str">
        <f t="shared" si="194"/>
        <v>915</v>
      </c>
      <c r="AN1211" t="str">
        <f>IF(AC1211="1GN","Grade 1","Grade 0")</f>
        <v>Grade 0</v>
      </c>
      <c r="AO1211" s="2" t="str">
        <f t="shared" si="195"/>
        <v>9104</v>
      </c>
      <c r="AQ1211" t="s">
        <v>5289</v>
      </c>
      <c r="AR1211" t="str">
        <f t="shared" si="211"/>
        <v>ERJ12ZYJ915U</v>
      </c>
      <c r="AT1211" t="str">
        <f t="shared" si="197"/>
        <v>technology 9.1M;</v>
      </c>
      <c r="AU1211" t="str">
        <f t="shared" si="198"/>
        <v>attribute value '9.1 M';</v>
      </c>
      <c r="AV1211" t="str">
        <f t="shared" si="199"/>
        <v>attribute tolerance '5 %';</v>
      </c>
      <c r="AW1211" t="str">
        <f t="shared" si="200"/>
        <v>attribute rcwv '2612.5 V';</v>
      </c>
      <c r="AX1211" t="str">
        <f t="shared" si="201"/>
        <v>attribute max_v '';</v>
      </c>
      <c r="AY1211" t="str">
        <f t="shared" si="202"/>
        <v>attribute power_v '0.75 W @ 70 C';</v>
      </c>
      <c r="AZ1211" t="str">
        <f t="shared" si="203"/>
        <v>attribute tcr '-400 to +150';</v>
      </c>
      <c r="BA1211" t="str">
        <f t="shared" si="204"/>
        <v>attribute size '2010';</v>
      </c>
      <c r="BB1211" t="str">
        <f t="shared" si="205"/>
        <v>attribute operating_temp '-55 to +155 C';</v>
      </c>
      <c r="BC1211" t="str">
        <f t="shared" si="206"/>
        <v>attribute pkg_code '915';</v>
      </c>
      <c r="BD1211" t="str">
        <f t="shared" si="207"/>
        <v>attribute aec-q200 'Grade 0';</v>
      </c>
      <c r="BF1211" t="str">
        <f t="shared" si="208"/>
        <v>attribute mfg 'Panasonic';</v>
      </c>
      <c r="BG1211" t="str">
        <f t="shared" si="209"/>
        <v>attribute mpn 'ERJ12ZYJ915U';</v>
      </c>
    </row>
    <row r="1212" spans="1:59" x14ac:dyDescent="0.3">
      <c r="A1212" t="s">
        <v>28</v>
      </c>
      <c r="B1212" t="s">
        <v>3797</v>
      </c>
      <c r="C1212" t="s">
        <v>4305</v>
      </c>
      <c r="D1212" t="s">
        <v>4306</v>
      </c>
      <c r="E1212" t="s">
        <v>32</v>
      </c>
      <c r="F1212" t="s">
        <v>32</v>
      </c>
      <c r="G1212" t="s">
        <v>4307</v>
      </c>
      <c r="H1212">
        <v>0</v>
      </c>
      <c r="I1212">
        <v>0.55000000000000004</v>
      </c>
      <c r="J1212">
        <v>0</v>
      </c>
      <c r="K1212">
        <v>1</v>
      </c>
      <c r="L1212" t="s">
        <v>34</v>
      </c>
      <c r="M1212" t="s">
        <v>3801</v>
      </c>
      <c r="N1212" t="s">
        <v>36</v>
      </c>
      <c r="O1212" t="s">
        <v>1181</v>
      </c>
      <c r="P1212" t="s">
        <v>38</v>
      </c>
      <c r="Q1212" t="s">
        <v>3791</v>
      </c>
      <c r="R1212" t="s">
        <v>40</v>
      </c>
      <c r="S1212" t="s">
        <v>634</v>
      </c>
      <c r="T1212" t="s">
        <v>1089</v>
      </c>
      <c r="U1212" t="s">
        <v>1188</v>
      </c>
      <c r="V1212" t="s">
        <v>3802</v>
      </c>
      <c r="W1212">
        <v>2010</v>
      </c>
      <c r="X1212" t="s">
        <v>636</v>
      </c>
      <c r="Y1212" t="s">
        <v>3803</v>
      </c>
      <c r="Z1212" t="s">
        <v>2407</v>
      </c>
      <c r="AA1212">
        <v>2</v>
      </c>
      <c r="AB1212" t="s">
        <v>41</v>
      </c>
      <c r="AC1212" t="str">
        <f t="shared" si="196"/>
        <v>12Z</v>
      </c>
      <c r="AD1212" s="3">
        <f t="shared" si="193"/>
        <v>10000000</v>
      </c>
      <c r="AE1212" s="3" t="str">
        <f t="shared" si="192"/>
        <v>10 M</v>
      </c>
      <c r="AF1212" t="str">
        <f>SUBSTITUTE(SUBSTITUTE(P1212,"±",""),"%"," %")</f>
        <v>5 %</v>
      </c>
      <c r="AG1212" t="str">
        <f t="shared" si="210"/>
        <v>2738.6 V</v>
      </c>
      <c r="AI1212" t="str">
        <f>SUBSTITUTE(LEFT(Q1212,FIND("W,",Q1212)),"W"," W @ 70 C")</f>
        <v>0.75 W @ 70 C</v>
      </c>
      <c r="AJ1212" t="str">
        <f>SUBSTITUTE((SUBSTITUTE(T1212,"ppm/°C","")),"/ "," to ")</f>
        <v>-400 to +150</v>
      </c>
      <c r="AK1212" t="str">
        <f>LEFT(V1212,FIND(" ",V1212)-1)</f>
        <v>2010</v>
      </c>
      <c r="AL1212" t="str">
        <f>SUBSTITUTE(SUBSTITUTE(U1212,"°C ~ "," to +"),"°C"," C")</f>
        <v>-55 to +155 C</v>
      </c>
      <c r="AM1212" s="2" t="str">
        <f t="shared" si="194"/>
        <v>106</v>
      </c>
      <c r="AN1212" t="str">
        <f>IF(AC1212="1GN","Grade 1","Grade 0")</f>
        <v>Grade 0</v>
      </c>
      <c r="AO1212" s="2" t="str">
        <f t="shared" si="195"/>
        <v>1005</v>
      </c>
      <c r="AQ1212" t="s">
        <v>5289</v>
      </c>
      <c r="AR1212" t="str">
        <f t="shared" si="211"/>
        <v>ERJ12ZYJ106U</v>
      </c>
      <c r="AT1212" t="str">
        <f t="shared" si="197"/>
        <v>technology 10M;</v>
      </c>
      <c r="AU1212" t="str">
        <f t="shared" si="198"/>
        <v>attribute value '10 M';</v>
      </c>
      <c r="AV1212" t="str">
        <f t="shared" si="199"/>
        <v>attribute tolerance '5 %';</v>
      </c>
      <c r="AW1212" t="str">
        <f t="shared" si="200"/>
        <v>attribute rcwv '2738.6 V';</v>
      </c>
      <c r="AX1212" t="str">
        <f t="shared" si="201"/>
        <v>attribute max_v '';</v>
      </c>
      <c r="AY1212" t="str">
        <f t="shared" si="202"/>
        <v>attribute power_v '0.75 W @ 70 C';</v>
      </c>
      <c r="AZ1212" t="str">
        <f t="shared" si="203"/>
        <v>attribute tcr '-400 to +150';</v>
      </c>
      <c r="BA1212" t="str">
        <f t="shared" si="204"/>
        <v>attribute size '2010';</v>
      </c>
      <c r="BB1212" t="str">
        <f t="shared" si="205"/>
        <v>attribute operating_temp '-55 to +155 C';</v>
      </c>
      <c r="BC1212" t="str">
        <f t="shared" si="206"/>
        <v>attribute pkg_code '106';</v>
      </c>
      <c r="BD1212" t="str">
        <f t="shared" si="207"/>
        <v>attribute aec-q200 'Grade 0';</v>
      </c>
      <c r="BF1212" t="str">
        <f t="shared" si="208"/>
        <v>attribute mfg 'Panasonic';</v>
      </c>
      <c r="BG1212" t="str">
        <f t="shared" si="209"/>
        <v>attribute mpn 'ERJ12ZYJ106U';</v>
      </c>
    </row>
    <row r="1213" spans="1:59" x14ac:dyDescent="0.3">
      <c r="AD1213" s="3" t="str">
        <f t="shared" si="193"/>
        <v>NOT FOUND</v>
      </c>
      <c r="AE1213" s="3" t="e">
        <f t="shared" si="192"/>
        <v>#VALUE!</v>
      </c>
      <c r="AF1213" t="str">
        <f>SUBSTITUTE(SUBSTITUTE(P1213,"±",""),"%"," %")</f>
        <v/>
      </c>
      <c r="AG1213" t="e">
        <f t="shared" si="210"/>
        <v>#VALUE!</v>
      </c>
      <c r="AI1213" t="e">
        <f>SUBSTITUTE(LEFT(Q1213,FIND("W,",Q1213)),"W"," W @ 70 C")</f>
        <v>#VALUE!</v>
      </c>
      <c r="AJ1213" t="str">
        <f>SUBSTITUTE((SUBSTITUTE(T1213,"ppm/°C","")),"/ "," to ")</f>
        <v/>
      </c>
      <c r="AK1213" t="e">
        <f>LEFT(V1213,FIND(" ",V1213)-1)</f>
        <v>#VALUE!</v>
      </c>
      <c r="AL1213" t="str">
        <f>SUBSTITUTE(SUBSTITUTE(U1213,"°C ~ "," to +"),"°C"," C")</f>
        <v/>
      </c>
      <c r="AM1213" s="2" t="e">
        <f t="shared" si="194"/>
        <v>#VALUE!</v>
      </c>
      <c r="AO1213" s="2" t="e">
        <f t="shared" si="195"/>
        <v>#VALUE!</v>
      </c>
      <c r="AQ1213" t="s">
        <v>5289</v>
      </c>
      <c r="AR1213" t="str">
        <f t="shared" si="211"/>
        <v/>
      </c>
      <c r="AT1213" t="e">
        <f t="shared" si="197"/>
        <v>#VALUE!</v>
      </c>
      <c r="AU1213" t="e">
        <f t="shared" si="198"/>
        <v>#VALUE!</v>
      </c>
      <c r="AV1213" t="str">
        <f t="shared" si="199"/>
        <v>attribute tolerance '';</v>
      </c>
      <c r="AW1213" t="e">
        <f t="shared" si="200"/>
        <v>#VALUE!</v>
      </c>
      <c r="AX1213" t="str">
        <f t="shared" si="201"/>
        <v>attribute max_v '';</v>
      </c>
      <c r="AY1213" t="e">
        <f t="shared" si="202"/>
        <v>#VALUE!</v>
      </c>
      <c r="AZ1213" t="str">
        <f t="shared" si="203"/>
        <v>attribute tcr '';</v>
      </c>
      <c r="BA1213" t="e">
        <f t="shared" si="204"/>
        <v>#VALUE!</v>
      </c>
      <c r="BB1213" t="str">
        <f t="shared" si="205"/>
        <v>attribute operating_temp '';</v>
      </c>
      <c r="BC1213" t="e">
        <f t="shared" si="206"/>
        <v>#VALUE!</v>
      </c>
      <c r="BD1213" t="str">
        <f t="shared" si="207"/>
        <v>attribute aec-q200 '';</v>
      </c>
      <c r="BF1213" t="str">
        <f t="shared" si="208"/>
        <v>attribute mfg 'Panasonic';</v>
      </c>
      <c r="BG1213" t="str">
        <f t="shared" si="209"/>
        <v>attribute mpn '';</v>
      </c>
    </row>
    <row r="1214" spans="1:59" x14ac:dyDescent="0.3">
      <c r="AD1214" s="3" t="str">
        <f t="shared" si="193"/>
        <v>NOT FOUND</v>
      </c>
      <c r="AE1214" s="3" t="e">
        <f t="shared" si="192"/>
        <v>#VALUE!</v>
      </c>
      <c r="AF1214" t="str">
        <f>SUBSTITUTE(SUBSTITUTE(P1214,"±",""),"%"," %")</f>
        <v/>
      </c>
      <c r="AG1214" t="e">
        <f t="shared" si="210"/>
        <v>#VALUE!</v>
      </c>
      <c r="AI1214" t="e">
        <f>SUBSTITUTE(LEFT(Q1214,FIND("W,",Q1214)),"W"," W @ 70 C")</f>
        <v>#VALUE!</v>
      </c>
      <c r="AJ1214" t="str">
        <f>SUBSTITUTE((SUBSTITUTE(T1214,"ppm/°C","")),"/ "," to ")</f>
        <v/>
      </c>
      <c r="AK1214" t="e">
        <f>LEFT(V1214,FIND(" ",V1214)-1)</f>
        <v>#VALUE!</v>
      </c>
      <c r="AL1214" t="str">
        <f>SUBSTITUTE(SUBSTITUTE(U1214,"°C ~ "," to +"),"°C"," C")</f>
        <v/>
      </c>
      <c r="AM1214" s="2" t="e">
        <f t="shared" si="194"/>
        <v>#VALUE!</v>
      </c>
      <c r="AO1214" s="2" t="e">
        <f t="shared" si="195"/>
        <v>#VALUE!</v>
      </c>
      <c r="AQ1214" t="s">
        <v>5289</v>
      </c>
      <c r="AR1214" t="str">
        <f t="shared" si="211"/>
        <v/>
      </c>
      <c r="AT1214" t="e">
        <f t="shared" si="197"/>
        <v>#VALUE!</v>
      </c>
      <c r="AU1214" t="e">
        <f t="shared" si="198"/>
        <v>#VALUE!</v>
      </c>
      <c r="AV1214" t="str">
        <f t="shared" si="199"/>
        <v>attribute tolerance '';</v>
      </c>
      <c r="AW1214" t="e">
        <f t="shared" si="200"/>
        <v>#VALUE!</v>
      </c>
      <c r="AX1214" t="str">
        <f t="shared" si="201"/>
        <v>attribute max_v '';</v>
      </c>
      <c r="AY1214" t="e">
        <f t="shared" si="202"/>
        <v>#VALUE!</v>
      </c>
      <c r="AZ1214" t="str">
        <f t="shared" si="203"/>
        <v>attribute tcr '';</v>
      </c>
      <c r="BA1214" t="e">
        <f t="shared" si="204"/>
        <v>#VALUE!</v>
      </c>
      <c r="BB1214" t="str">
        <f t="shared" si="205"/>
        <v>attribute operating_temp '';</v>
      </c>
      <c r="BC1214" t="e">
        <f t="shared" si="206"/>
        <v>#VALUE!</v>
      </c>
      <c r="BD1214" t="str">
        <f t="shared" si="207"/>
        <v>attribute aec-q200 '';</v>
      </c>
      <c r="BF1214" t="str">
        <f t="shared" si="208"/>
        <v>attribute mfg 'Panasonic';</v>
      </c>
      <c r="BG1214" t="str">
        <f t="shared" si="209"/>
        <v>attribute mpn '';</v>
      </c>
    </row>
    <row r="1215" spans="1:59" x14ac:dyDescent="0.3">
      <c r="A1215" t="s">
        <v>28</v>
      </c>
      <c r="B1215" t="s">
        <v>4308</v>
      </c>
      <c r="C1215" t="s">
        <v>4309</v>
      </c>
      <c r="D1215" t="s">
        <v>4310</v>
      </c>
      <c r="E1215" t="s">
        <v>32</v>
      </c>
      <c r="F1215" t="s">
        <v>32</v>
      </c>
      <c r="G1215" t="s">
        <v>4311</v>
      </c>
      <c r="H1215">
        <v>0</v>
      </c>
      <c r="I1215">
        <v>0.33</v>
      </c>
      <c r="J1215">
        <v>0</v>
      </c>
      <c r="K1215">
        <v>1</v>
      </c>
      <c r="L1215" t="s">
        <v>34</v>
      </c>
      <c r="M1215" t="s">
        <v>4312</v>
      </c>
      <c r="N1215" t="s">
        <v>36</v>
      </c>
      <c r="O1215" t="s">
        <v>37</v>
      </c>
      <c r="P1215" t="s">
        <v>38</v>
      </c>
      <c r="Q1215" t="s">
        <v>4313</v>
      </c>
      <c r="R1215" t="s">
        <v>40</v>
      </c>
      <c r="S1215" t="s">
        <v>634</v>
      </c>
      <c r="T1215" t="s">
        <v>42</v>
      </c>
      <c r="U1215" t="s">
        <v>1188</v>
      </c>
      <c r="V1215" t="s">
        <v>4314</v>
      </c>
      <c r="W1215">
        <v>1210</v>
      </c>
      <c r="X1215" t="s">
        <v>636</v>
      </c>
      <c r="Y1215" t="s">
        <v>4315</v>
      </c>
      <c r="Z1215" t="s">
        <v>2407</v>
      </c>
      <c r="AA1215">
        <v>2</v>
      </c>
      <c r="AB1215" t="s">
        <v>41</v>
      </c>
      <c r="AC1215" t="str">
        <f t="shared" si="196"/>
        <v>14Y</v>
      </c>
      <c r="AD1215" s="3">
        <f t="shared" si="193"/>
        <v>1</v>
      </c>
      <c r="AE1215" s="3" t="str">
        <f t="shared" si="192"/>
        <v>1.00 R</v>
      </c>
      <c r="AF1215" t="str">
        <f>SUBSTITUTE(SUBSTITUTE(P1215,"±",""),"%"," %")</f>
        <v>5 %</v>
      </c>
      <c r="AG1215" t="str">
        <f t="shared" si="210"/>
        <v>0.7 V</v>
      </c>
      <c r="AI1215" t="str">
        <f>SUBSTITUTE(LEFT(Q1215,FIND("W,",Q1215)),"W"," W @ 70 C")</f>
        <v>0.5 W @ 70 C</v>
      </c>
      <c r="AJ1215" t="str">
        <f>SUBSTITUTE((SUBSTITUTE(T1215,"ppm/°C","")),"/ "," to ")</f>
        <v>-100 to +600</v>
      </c>
      <c r="AK1215" t="str">
        <f>LEFT(V1215,FIND(" ",V1215)-1)</f>
        <v>1210</v>
      </c>
      <c r="AL1215" t="str">
        <f>SUBSTITUTE(SUBSTITUTE(U1215,"°C ~ "," to +"),"°C"," C")</f>
        <v>-55 to +155 C</v>
      </c>
      <c r="AM1215" s="2" t="str">
        <f t="shared" si="194"/>
        <v>1R0</v>
      </c>
      <c r="AN1215" t="str">
        <f>IF(AC1215="1GN","Grade 1","Grade 0")</f>
        <v>Grade 0</v>
      </c>
      <c r="AO1215" s="2" t="str">
        <f t="shared" si="195"/>
        <v>1R00</v>
      </c>
      <c r="AQ1215" t="s">
        <v>5289</v>
      </c>
      <c r="AR1215" t="str">
        <f t="shared" si="211"/>
        <v>ERJ14YJ1R0U</v>
      </c>
      <c r="AT1215" t="str">
        <f t="shared" si="197"/>
        <v>technology 1.00R;</v>
      </c>
      <c r="AU1215" t="str">
        <f t="shared" si="198"/>
        <v>attribute value '1.00 R';</v>
      </c>
      <c r="AV1215" t="str">
        <f t="shared" si="199"/>
        <v>attribute tolerance '5 %';</v>
      </c>
      <c r="AW1215" t="str">
        <f t="shared" si="200"/>
        <v>attribute rcwv '0.7 V';</v>
      </c>
      <c r="AX1215" t="str">
        <f t="shared" si="201"/>
        <v>attribute max_v '';</v>
      </c>
      <c r="AY1215" t="str">
        <f t="shared" si="202"/>
        <v>attribute power_v '0.5 W @ 70 C';</v>
      </c>
      <c r="AZ1215" t="str">
        <f t="shared" si="203"/>
        <v>attribute tcr '-100 to +600';</v>
      </c>
      <c r="BA1215" t="str">
        <f t="shared" si="204"/>
        <v>attribute size '1210';</v>
      </c>
      <c r="BB1215" t="str">
        <f t="shared" si="205"/>
        <v>attribute operating_temp '-55 to +155 C';</v>
      </c>
      <c r="BC1215" t="str">
        <f t="shared" si="206"/>
        <v>attribute pkg_code '1R0';</v>
      </c>
      <c r="BD1215" t="str">
        <f t="shared" si="207"/>
        <v>attribute aec-q200 'Grade 0';</v>
      </c>
      <c r="BF1215" t="str">
        <f t="shared" si="208"/>
        <v>attribute mfg 'Panasonic';</v>
      </c>
      <c r="BG1215" t="str">
        <f t="shared" si="209"/>
        <v>attribute mpn 'ERJ14YJ1R0U';</v>
      </c>
    </row>
    <row r="1216" spans="1:59" x14ac:dyDescent="0.3">
      <c r="A1216" t="s">
        <v>28</v>
      </c>
      <c r="B1216" t="s">
        <v>4308</v>
      </c>
      <c r="C1216" t="s">
        <v>4316</v>
      </c>
      <c r="D1216" t="s">
        <v>4317</v>
      </c>
      <c r="E1216" t="s">
        <v>32</v>
      </c>
      <c r="F1216" t="s">
        <v>32</v>
      </c>
      <c r="G1216" t="s">
        <v>4318</v>
      </c>
      <c r="H1216" s="1">
        <v>14615</v>
      </c>
      <c r="I1216">
        <v>0.33</v>
      </c>
      <c r="J1216">
        <v>0</v>
      </c>
      <c r="K1216">
        <v>1</v>
      </c>
      <c r="L1216" t="s">
        <v>34</v>
      </c>
      <c r="M1216" t="s">
        <v>4312</v>
      </c>
      <c r="N1216" t="s">
        <v>36</v>
      </c>
      <c r="O1216" t="s">
        <v>51</v>
      </c>
      <c r="P1216" t="s">
        <v>38</v>
      </c>
      <c r="Q1216" t="s">
        <v>4313</v>
      </c>
      <c r="R1216" t="s">
        <v>40</v>
      </c>
      <c r="S1216" t="s">
        <v>634</v>
      </c>
      <c r="T1216" t="s">
        <v>42</v>
      </c>
      <c r="U1216" t="s">
        <v>1188</v>
      </c>
      <c r="V1216" t="s">
        <v>4314</v>
      </c>
      <c r="W1216">
        <v>1210</v>
      </c>
      <c r="X1216" t="s">
        <v>636</v>
      </c>
      <c r="Y1216" t="s">
        <v>4315</v>
      </c>
      <c r="Z1216" t="s">
        <v>2407</v>
      </c>
      <c r="AA1216">
        <v>2</v>
      </c>
      <c r="AB1216" t="s">
        <v>41</v>
      </c>
      <c r="AC1216" t="str">
        <f t="shared" si="196"/>
        <v>14Y</v>
      </c>
      <c r="AD1216" s="3">
        <f t="shared" si="193"/>
        <v>1.1000000000000001</v>
      </c>
      <c r="AE1216" s="3" t="str">
        <f t="shared" si="192"/>
        <v>1.10 R</v>
      </c>
      <c r="AF1216" t="str">
        <f>SUBSTITUTE(SUBSTITUTE(P1216,"±",""),"%"," %")</f>
        <v>5 %</v>
      </c>
      <c r="AG1216" t="str">
        <f t="shared" si="210"/>
        <v>0.7 V</v>
      </c>
      <c r="AI1216" t="str">
        <f>SUBSTITUTE(LEFT(Q1216,FIND("W,",Q1216)),"W"," W @ 70 C")</f>
        <v>0.5 W @ 70 C</v>
      </c>
      <c r="AJ1216" t="str">
        <f>SUBSTITUTE((SUBSTITUTE(T1216,"ppm/°C","")),"/ "," to ")</f>
        <v>-100 to +600</v>
      </c>
      <c r="AK1216" t="str">
        <f>LEFT(V1216,FIND(" ",V1216)-1)</f>
        <v>1210</v>
      </c>
      <c r="AL1216" t="str">
        <f>SUBSTITUTE(SUBSTITUTE(U1216,"°C ~ "," to +"),"°C"," C")</f>
        <v>-55 to +155 C</v>
      </c>
      <c r="AM1216" s="2" t="str">
        <f t="shared" si="194"/>
        <v>1R1</v>
      </c>
      <c r="AN1216" t="str">
        <f>IF(AC1216="1GN","Grade 1","Grade 0")</f>
        <v>Grade 0</v>
      </c>
      <c r="AO1216" s="2" t="str">
        <f t="shared" si="195"/>
        <v>1R10</v>
      </c>
      <c r="AQ1216" t="s">
        <v>5289</v>
      </c>
      <c r="AR1216" t="str">
        <f t="shared" si="211"/>
        <v>ERJ14YJ1R1U</v>
      </c>
      <c r="AT1216" t="str">
        <f t="shared" si="197"/>
        <v>technology 1.10R;</v>
      </c>
      <c r="AU1216" t="str">
        <f t="shared" si="198"/>
        <v>attribute value '1.10 R';</v>
      </c>
      <c r="AV1216" t="str">
        <f t="shared" si="199"/>
        <v>attribute tolerance '5 %';</v>
      </c>
      <c r="AW1216" t="str">
        <f t="shared" si="200"/>
        <v>attribute rcwv '0.7 V';</v>
      </c>
      <c r="AX1216" t="str">
        <f t="shared" si="201"/>
        <v>attribute max_v '';</v>
      </c>
      <c r="AY1216" t="str">
        <f t="shared" si="202"/>
        <v>attribute power_v '0.5 W @ 70 C';</v>
      </c>
      <c r="AZ1216" t="str">
        <f t="shared" si="203"/>
        <v>attribute tcr '-100 to +600';</v>
      </c>
      <c r="BA1216" t="str">
        <f t="shared" si="204"/>
        <v>attribute size '1210';</v>
      </c>
      <c r="BB1216" t="str">
        <f t="shared" si="205"/>
        <v>attribute operating_temp '-55 to +155 C';</v>
      </c>
      <c r="BC1216" t="str">
        <f t="shared" si="206"/>
        <v>attribute pkg_code '1R1';</v>
      </c>
      <c r="BD1216" t="str">
        <f t="shared" si="207"/>
        <v>attribute aec-q200 'Grade 0';</v>
      </c>
      <c r="BF1216" t="str">
        <f t="shared" si="208"/>
        <v>attribute mfg 'Panasonic';</v>
      </c>
      <c r="BG1216" t="str">
        <f t="shared" si="209"/>
        <v>attribute mpn 'ERJ14YJ1R1U';</v>
      </c>
    </row>
    <row r="1217" spans="1:59" x14ac:dyDescent="0.3">
      <c r="A1217" t="s">
        <v>28</v>
      </c>
      <c r="B1217" t="s">
        <v>4308</v>
      </c>
      <c r="C1217" t="s">
        <v>4319</v>
      </c>
      <c r="D1217" t="s">
        <v>4320</v>
      </c>
      <c r="E1217" t="s">
        <v>32</v>
      </c>
      <c r="F1217" t="s">
        <v>32</v>
      </c>
      <c r="G1217" t="s">
        <v>4321</v>
      </c>
      <c r="H1217" s="1">
        <v>10072</v>
      </c>
      <c r="I1217">
        <v>0.33</v>
      </c>
      <c r="J1217">
        <v>0</v>
      </c>
      <c r="K1217">
        <v>1</v>
      </c>
      <c r="L1217" t="s">
        <v>34</v>
      </c>
      <c r="M1217" t="s">
        <v>4312</v>
      </c>
      <c r="N1217" t="s">
        <v>36</v>
      </c>
      <c r="O1217" t="s">
        <v>55</v>
      </c>
      <c r="P1217" t="s">
        <v>38</v>
      </c>
      <c r="Q1217" t="s">
        <v>4313</v>
      </c>
      <c r="R1217" t="s">
        <v>40</v>
      </c>
      <c r="S1217" t="s">
        <v>634</v>
      </c>
      <c r="T1217" t="s">
        <v>42</v>
      </c>
      <c r="U1217" t="s">
        <v>1188</v>
      </c>
      <c r="V1217" t="s">
        <v>4314</v>
      </c>
      <c r="W1217">
        <v>1210</v>
      </c>
      <c r="X1217" t="s">
        <v>636</v>
      </c>
      <c r="Y1217" t="s">
        <v>4315</v>
      </c>
      <c r="Z1217" t="s">
        <v>2407</v>
      </c>
      <c r="AA1217">
        <v>2</v>
      </c>
      <c r="AB1217" t="s">
        <v>41</v>
      </c>
      <c r="AC1217" t="str">
        <f t="shared" si="196"/>
        <v>14Y</v>
      </c>
      <c r="AD1217" s="3">
        <f t="shared" si="193"/>
        <v>1.2</v>
      </c>
      <c r="AE1217" s="3" t="str">
        <f t="shared" si="192"/>
        <v>1.20 R</v>
      </c>
      <c r="AF1217" t="str">
        <f>SUBSTITUTE(SUBSTITUTE(P1217,"±",""),"%"," %")</f>
        <v>5 %</v>
      </c>
      <c r="AG1217" t="str">
        <f t="shared" si="210"/>
        <v>0.8 V</v>
      </c>
      <c r="AI1217" t="str">
        <f>SUBSTITUTE(LEFT(Q1217,FIND("W,",Q1217)),"W"," W @ 70 C")</f>
        <v>0.5 W @ 70 C</v>
      </c>
      <c r="AJ1217" t="str">
        <f>SUBSTITUTE((SUBSTITUTE(T1217,"ppm/°C","")),"/ "," to ")</f>
        <v>-100 to +600</v>
      </c>
      <c r="AK1217" t="str">
        <f>LEFT(V1217,FIND(" ",V1217)-1)</f>
        <v>1210</v>
      </c>
      <c r="AL1217" t="str">
        <f>SUBSTITUTE(SUBSTITUTE(U1217,"°C ~ "," to +"),"°C"," C")</f>
        <v>-55 to +155 C</v>
      </c>
      <c r="AM1217" s="2" t="str">
        <f t="shared" si="194"/>
        <v>1R2</v>
      </c>
      <c r="AN1217" t="str">
        <f>IF(AC1217="1GN","Grade 1","Grade 0")</f>
        <v>Grade 0</v>
      </c>
      <c r="AO1217" s="2" t="str">
        <f t="shared" si="195"/>
        <v>1R20</v>
      </c>
      <c r="AQ1217" t="s">
        <v>5289</v>
      </c>
      <c r="AR1217" t="str">
        <f t="shared" si="211"/>
        <v>ERJ14YJ1R2U</v>
      </c>
      <c r="AT1217" t="str">
        <f t="shared" si="197"/>
        <v>technology 1.20R;</v>
      </c>
      <c r="AU1217" t="str">
        <f t="shared" si="198"/>
        <v>attribute value '1.20 R';</v>
      </c>
      <c r="AV1217" t="str">
        <f t="shared" si="199"/>
        <v>attribute tolerance '5 %';</v>
      </c>
      <c r="AW1217" t="str">
        <f t="shared" si="200"/>
        <v>attribute rcwv '0.8 V';</v>
      </c>
      <c r="AX1217" t="str">
        <f t="shared" si="201"/>
        <v>attribute max_v '';</v>
      </c>
      <c r="AY1217" t="str">
        <f t="shared" si="202"/>
        <v>attribute power_v '0.5 W @ 70 C';</v>
      </c>
      <c r="AZ1217" t="str">
        <f t="shared" si="203"/>
        <v>attribute tcr '-100 to +600';</v>
      </c>
      <c r="BA1217" t="str">
        <f t="shared" si="204"/>
        <v>attribute size '1210';</v>
      </c>
      <c r="BB1217" t="str">
        <f t="shared" si="205"/>
        <v>attribute operating_temp '-55 to +155 C';</v>
      </c>
      <c r="BC1217" t="str">
        <f t="shared" si="206"/>
        <v>attribute pkg_code '1R2';</v>
      </c>
      <c r="BD1217" t="str">
        <f t="shared" si="207"/>
        <v>attribute aec-q200 'Grade 0';</v>
      </c>
      <c r="BF1217" t="str">
        <f t="shared" si="208"/>
        <v>attribute mfg 'Panasonic';</v>
      </c>
      <c r="BG1217" t="str">
        <f t="shared" si="209"/>
        <v>attribute mpn 'ERJ14YJ1R2U';</v>
      </c>
    </row>
    <row r="1218" spans="1:59" x14ac:dyDescent="0.3">
      <c r="A1218" t="s">
        <v>28</v>
      </c>
      <c r="B1218" t="s">
        <v>4308</v>
      </c>
      <c r="C1218" t="s">
        <v>4322</v>
      </c>
      <c r="D1218" t="s">
        <v>4323</v>
      </c>
      <c r="E1218" t="s">
        <v>32</v>
      </c>
      <c r="F1218" t="s">
        <v>32</v>
      </c>
      <c r="G1218" t="s">
        <v>4324</v>
      </c>
      <c r="H1218" s="1">
        <v>9821</v>
      </c>
      <c r="I1218">
        <v>0.33</v>
      </c>
      <c r="J1218">
        <v>0</v>
      </c>
      <c r="K1218">
        <v>1</v>
      </c>
      <c r="L1218" t="s">
        <v>34</v>
      </c>
      <c r="M1218" t="s">
        <v>4312</v>
      </c>
      <c r="N1218" t="s">
        <v>36</v>
      </c>
      <c r="O1218" t="s">
        <v>59</v>
      </c>
      <c r="P1218" t="s">
        <v>38</v>
      </c>
      <c r="Q1218" t="s">
        <v>4313</v>
      </c>
      <c r="R1218" t="s">
        <v>40</v>
      </c>
      <c r="S1218" t="s">
        <v>634</v>
      </c>
      <c r="T1218" t="s">
        <v>42</v>
      </c>
      <c r="U1218" t="s">
        <v>1188</v>
      </c>
      <c r="V1218" t="s">
        <v>4314</v>
      </c>
      <c r="W1218">
        <v>1210</v>
      </c>
      <c r="X1218" t="s">
        <v>636</v>
      </c>
      <c r="Y1218" t="s">
        <v>4315</v>
      </c>
      <c r="Z1218" t="s">
        <v>2407</v>
      </c>
      <c r="AA1218">
        <v>2</v>
      </c>
      <c r="AB1218" t="s">
        <v>41</v>
      </c>
      <c r="AC1218" t="str">
        <f t="shared" si="196"/>
        <v>14Y</v>
      </c>
      <c r="AD1218" s="3">
        <f t="shared" si="193"/>
        <v>1.3</v>
      </c>
      <c r="AE1218" s="3" t="str">
        <f t="shared" si="192"/>
        <v>1.30 R</v>
      </c>
      <c r="AF1218" t="str">
        <f>SUBSTITUTE(SUBSTITUTE(P1218,"±",""),"%"," %")</f>
        <v>5 %</v>
      </c>
      <c r="AG1218" t="str">
        <f t="shared" si="210"/>
        <v>0.8 V</v>
      </c>
      <c r="AI1218" t="str">
        <f>SUBSTITUTE(LEFT(Q1218,FIND("W,",Q1218)),"W"," W @ 70 C")</f>
        <v>0.5 W @ 70 C</v>
      </c>
      <c r="AJ1218" t="str">
        <f>SUBSTITUTE((SUBSTITUTE(T1218,"ppm/°C","")),"/ "," to ")</f>
        <v>-100 to +600</v>
      </c>
      <c r="AK1218" t="str">
        <f>LEFT(V1218,FIND(" ",V1218)-1)</f>
        <v>1210</v>
      </c>
      <c r="AL1218" t="str">
        <f>SUBSTITUTE(SUBSTITUTE(U1218,"°C ~ "," to +"),"°C"," C")</f>
        <v>-55 to +155 C</v>
      </c>
      <c r="AM1218" s="2" t="str">
        <f t="shared" si="194"/>
        <v>1R3</v>
      </c>
      <c r="AN1218" t="str">
        <f>IF(AC1218="1GN","Grade 1","Grade 0")</f>
        <v>Grade 0</v>
      </c>
      <c r="AO1218" s="2" t="str">
        <f t="shared" si="195"/>
        <v>1R30</v>
      </c>
      <c r="AQ1218" t="s">
        <v>5289</v>
      </c>
      <c r="AR1218" t="str">
        <f t="shared" si="211"/>
        <v>ERJ14YJ1R3U</v>
      </c>
      <c r="AT1218" t="str">
        <f t="shared" si="197"/>
        <v>technology 1.30R;</v>
      </c>
      <c r="AU1218" t="str">
        <f t="shared" si="198"/>
        <v>attribute value '1.30 R';</v>
      </c>
      <c r="AV1218" t="str">
        <f t="shared" si="199"/>
        <v>attribute tolerance '5 %';</v>
      </c>
      <c r="AW1218" t="str">
        <f t="shared" si="200"/>
        <v>attribute rcwv '0.8 V';</v>
      </c>
      <c r="AX1218" t="str">
        <f t="shared" si="201"/>
        <v>attribute max_v '';</v>
      </c>
      <c r="AY1218" t="str">
        <f t="shared" si="202"/>
        <v>attribute power_v '0.5 W @ 70 C';</v>
      </c>
      <c r="AZ1218" t="str">
        <f t="shared" si="203"/>
        <v>attribute tcr '-100 to +600';</v>
      </c>
      <c r="BA1218" t="str">
        <f t="shared" si="204"/>
        <v>attribute size '1210';</v>
      </c>
      <c r="BB1218" t="str">
        <f t="shared" si="205"/>
        <v>attribute operating_temp '-55 to +155 C';</v>
      </c>
      <c r="BC1218" t="str">
        <f t="shared" si="206"/>
        <v>attribute pkg_code '1R3';</v>
      </c>
      <c r="BD1218" t="str">
        <f t="shared" si="207"/>
        <v>attribute aec-q200 'Grade 0';</v>
      </c>
      <c r="BF1218" t="str">
        <f t="shared" si="208"/>
        <v>attribute mfg 'Panasonic';</v>
      </c>
      <c r="BG1218" t="str">
        <f t="shared" si="209"/>
        <v>attribute mpn 'ERJ14YJ1R3U';</v>
      </c>
    </row>
    <row r="1219" spans="1:59" x14ac:dyDescent="0.3">
      <c r="A1219" t="s">
        <v>28</v>
      </c>
      <c r="B1219" t="s">
        <v>4308</v>
      </c>
      <c r="C1219" t="s">
        <v>4325</v>
      </c>
      <c r="D1219" t="s">
        <v>4326</v>
      </c>
      <c r="E1219" t="s">
        <v>32</v>
      </c>
      <c r="F1219" t="s">
        <v>32</v>
      </c>
      <c r="G1219" t="s">
        <v>4327</v>
      </c>
      <c r="H1219">
        <v>0</v>
      </c>
      <c r="I1219">
        <v>0.33</v>
      </c>
      <c r="J1219">
        <v>0</v>
      </c>
      <c r="K1219">
        <v>1</v>
      </c>
      <c r="L1219" t="s">
        <v>34</v>
      </c>
      <c r="M1219" t="s">
        <v>4312</v>
      </c>
      <c r="N1219" t="s">
        <v>36</v>
      </c>
      <c r="O1219" t="s">
        <v>63</v>
      </c>
      <c r="P1219" t="s">
        <v>38</v>
      </c>
      <c r="Q1219" t="s">
        <v>4313</v>
      </c>
      <c r="R1219" t="s">
        <v>40</v>
      </c>
      <c r="S1219" t="s">
        <v>634</v>
      </c>
      <c r="T1219" t="s">
        <v>42</v>
      </c>
      <c r="U1219" t="s">
        <v>1188</v>
      </c>
      <c r="V1219" t="s">
        <v>4314</v>
      </c>
      <c r="W1219">
        <v>1210</v>
      </c>
      <c r="X1219" t="s">
        <v>636</v>
      </c>
      <c r="Y1219" t="s">
        <v>4315</v>
      </c>
      <c r="Z1219" t="s">
        <v>2407</v>
      </c>
      <c r="AA1219">
        <v>2</v>
      </c>
      <c r="AB1219" t="s">
        <v>41</v>
      </c>
      <c r="AC1219" t="str">
        <f t="shared" si="196"/>
        <v>14Y</v>
      </c>
      <c r="AD1219" s="3">
        <f t="shared" si="193"/>
        <v>1.5</v>
      </c>
      <c r="AE1219" s="3" t="str">
        <f t="shared" si="192"/>
        <v>1.50 R</v>
      </c>
      <c r="AF1219" t="str">
        <f>SUBSTITUTE(SUBSTITUTE(P1219,"±",""),"%"," %")</f>
        <v>5 %</v>
      </c>
      <c r="AG1219" t="str">
        <f t="shared" si="210"/>
        <v>0.9 V</v>
      </c>
      <c r="AI1219" t="str">
        <f>SUBSTITUTE(LEFT(Q1219,FIND("W,",Q1219)),"W"," W @ 70 C")</f>
        <v>0.5 W @ 70 C</v>
      </c>
      <c r="AJ1219" t="str">
        <f>SUBSTITUTE((SUBSTITUTE(T1219,"ppm/°C","")),"/ "," to ")</f>
        <v>-100 to +600</v>
      </c>
      <c r="AK1219" t="str">
        <f>LEFT(V1219,FIND(" ",V1219)-1)</f>
        <v>1210</v>
      </c>
      <c r="AL1219" t="str">
        <f>SUBSTITUTE(SUBSTITUTE(U1219,"°C ~ "," to +"),"°C"," C")</f>
        <v>-55 to +155 C</v>
      </c>
      <c r="AM1219" s="2" t="str">
        <f t="shared" si="194"/>
        <v>1R5</v>
      </c>
      <c r="AN1219" t="str">
        <f>IF(AC1219="1GN","Grade 1","Grade 0")</f>
        <v>Grade 0</v>
      </c>
      <c r="AO1219" s="2" t="str">
        <f t="shared" si="195"/>
        <v>1R50</v>
      </c>
      <c r="AQ1219" t="s">
        <v>5289</v>
      </c>
      <c r="AR1219" t="str">
        <f t="shared" si="211"/>
        <v>ERJ14YJ1R5U</v>
      </c>
      <c r="AT1219" t="str">
        <f t="shared" si="197"/>
        <v>technology 1.50R;</v>
      </c>
      <c r="AU1219" t="str">
        <f t="shared" si="198"/>
        <v>attribute value '1.50 R';</v>
      </c>
      <c r="AV1219" t="str">
        <f t="shared" si="199"/>
        <v>attribute tolerance '5 %';</v>
      </c>
      <c r="AW1219" t="str">
        <f t="shared" si="200"/>
        <v>attribute rcwv '0.9 V';</v>
      </c>
      <c r="AX1219" t="str">
        <f t="shared" si="201"/>
        <v>attribute max_v '';</v>
      </c>
      <c r="AY1219" t="str">
        <f t="shared" si="202"/>
        <v>attribute power_v '0.5 W @ 70 C';</v>
      </c>
      <c r="AZ1219" t="str">
        <f t="shared" si="203"/>
        <v>attribute tcr '-100 to +600';</v>
      </c>
      <c r="BA1219" t="str">
        <f t="shared" si="204"/>
        <v>attribute size '1210';</v>
      </c>
      <c r="BB1219" t="str">
        <f t="shared" si="205"/>
        <v>attribute operating_temp '-55 to +155 C';</v>
      </c>
      <c r="BC1219" t="str">
        <f t="shared" si="206"/>
        <v>attribute pkg_code '1R5';</v>
      </c>
      <c r="BD1219" t="str">
        <f t="shared" si="207"/>
        <v>attribute aec-q200 'Grade 0';</v>
      </c>
      <c r="BF1219" t="str">
        <f t="shared" si="208"/>
        <v>attribute mfg 'Panasonic';</v>
      </c>
      <c r="BG1219" t="str">
        <f t="shared" si="209"/>
        <v>attribute mpn 'ERJ14YJ1R5U';</v>
      </c>
    </row>
    <row r="1220" spans="1:59" x14ac:dyDescent="0.3">
      <c r="A1220" t="s">
        <v>28</v>
      </c>
      <c r="B1220" t="s">
        <v>4308</v>
      </c>
      <c r="C1220" t="s">
        <v>4328</v>
      </c>
      <c r="D1220" t="s">
        <v>4329</v>
      </c>
      <c r="E1220" t="s">
        <v>32</v>
      </c>
      <c r="F1220" t="s">
        <v>32</v>
      </c>
      <c r="G1220" t="s">
        <v>4330</v>
      </c>
      <c r="H1220">
        <v>0</v>
      </c>
      <c r="I1220">
        <v>0.33</v>
      </c>
      <c r="J1220">
        <v>0</v>
      </c>
      <c r="K1220">
        <v>1</v>
      </c>
      <c r="L1220" t="s">
        <v>34</v>
      </c>
      <c r="M1220" t="s">
        <v>4312</v>
      </c>
      <c r="N1220" t="s">
        <v>36</v>
      </c>
      <c r="O1220" t="s">
        <v>68</v>
      </c>
      <c r="P1220" t="s">
        <v>38</v>
      </c>
      <c r="Q1220" t="s">
        <v>4313</v>
      </c>
      <c r="R1220" t="s">
        <v>40</v>
      </c>
      <c r="S1220" t="s">
        <v>634</v>
      </c>
      <c r="T1220" t="s">
        <v>42</v>
      </c>
      <c r="U1220" t="s">
        <v>1188</v>
      </c>
      <c r="V1220" t="s">
        <v>4314</v>
      </c>
      <c r="W1220">
        <v>1210</v>
      </c>
      <c r="X1220" t="s">
        <v>636</v>
      </c>
      <c r="Y1220" t="s">
        <v>4315</v>
      </c>
      <c r="Z1220" t="s">
        <v>2407</v>
      </c>
      <c r="AA1220">
        <v>2</v>
      </c>
      <c r="AB1220" t="s">
        <v>41</v>
      </c>
      <c r="AC1220" t="str">
        <f t="shared" si="196"/>
        <v>14Y</v>
      </c>
      <c r="AD1220" s="3">
        <f t="shared" si="193"/>
        <v>1.6</v>
      </c>
      <c r="AE1220" s="3" t="str">
        <f t="shared" si="192"/>
        <v>1.60 R</v>
      </c>
      <c r="AF1220" t="str">
        <f>SUBSTITUTE(SUBSTITUTE(P1220,"±",""),"%"," %")</f>
        <v>5 %</v>
      </c>
      <c r="AG1220" t="str">
        <f t="shared" si="210"/>
        <v>0.9 V</v>
      </c>
      <c r="AI1220" t="str">
        <f>SUBSTITUTE(LEFT(Q1220,FIND("W,",Q1220)),"W"," W @ 70 C")</f>
        <v>0.5 W @ 70 C</v>
      </c>
      <c r="AJ1220" t="str">
        <f>SUBSTITUTE((SUBSTITUTE(T1220,"ppm/°C","")),"/ "," to ")</f>
        <v>-100 to +600</v>
      </c>
      <c r="AK1220" t="str">
        <f>LEFT(V1220,FIND(" ",V1220)-1)</f>
        <v>1210</v>
      </c>
      <c r="AL1220" t="str">
        <f>SUBSTITUTE(SUBSTITUTE(U1220,"°C ~ "," to +"),"°C"," C")</f>
        <v>-55 to +155 C</v>
      </c>
      <c r="AM1220" s="2" t="str">
        <f t="shared" si="194"/>
        <v>1R6</v>
      </c>
      <c r="AN1220" t="str">
        <f>IF(AC1220="1GN","Grade 1","Grade 0")</f>
        <v>Grade 0</v>
      </c>
      <c r="AO1220" s="2" t="str">
        <f t="shared" si="195"/>
        <v>1R60</v>
      </c>
      <c r="AQ1220" t="s">
        <v>5289</v>
      </c>
      <c r="AR1220" t="str">
        <f t="shared" si="211"/>
        <v>ERJ14YJ1R6U</v>
      </c>
      <c r="AT1220" t="str">
        <f t="shared" si="197"/>
        <v>technology 1.60R;</v>
      </c>
      <c r="AU1220" t="str">
        <f t="shared" si="198"/>
        <v>attribute value '1.60 R';</v>
      </c>
      <c r="AV1220" t="str">
        <f t="shared" si="199"/>
        <v>attribute tolerance '5 %';</v>
      </c>
      <c r="AW1220" t="str">
        <f t="shared" si="200"/>
        <v>attribute rcwv '0.9 V';</v>
      </c>
      <c r="AX1220" t="str">
        <f t="shared" si="201"/>
        <v>attribute max_v '';</v>
      </c>
      <c r="AY1220" t="str">
        <f t="shared" si="202"/>
        <v>attribute power_v '0.5 W @ 70 C';</v>
      </c>
      <c r="AZ1220" t="str">
        <f t="shared" si="203"/>
        <v>attribute tcr '-100 to +600';</v>
      </c>
      <c r="BA1220" t="str">
        <f t="shared" si="204"/>
        <v>attribute size '1210';</v>
      </c>
      <c r="BB1220" t="str">
        <f t="shared" si="205"/>
        <v>attribute operating_temp '-55 to +155 C';</v>
      </c>
      <c r="BC1220" t="str">
        <f t="shared" si="206"/>
        <v>attribute pkg_code '1R6';</v>
      </c>
      <c r="BD1220" t="str">
        <f t="shared" si="207"/>
        <v>attribute aec-q200 'Grade 0';</v>
      </c>
      <c r="BF1220" t="str">
        <f t="shared" si="208"/>
        <v>attribute mfg 'Panasonic';</v>
      </c>
      <c r="BG1220" t="str">
        <f t="shared" si="209"/>
        <v>attribute mpn 'ERJ14YJ1R6U';</v>
      </c>
    </row>
    <row r="1221" spans="1:59" x14ac:dyDescent="0.3">
      <c r="A1221" t="s">
        <v>28</v>
      </c>
      <c r="B1221" t="s">
        <v>4308</v>
      </c>
      <c r="C1221" t="s">
        <v>4331</v>
      </c>
      <c r="D1221" t="s">
        <v>4332</v>
      </c>
      <c r="E1221" t="s">
        <v>32</v>
      </c>
      <c r="F1221" t="s">
        <v>32</v>
      </c>
      <c r="G1221" t="s">
        <v>4333</v>
      </c>
      <c r="H1221" s="1">
        <v>8883</v>
      </c>
      <c r="I1221">
        <v>0.33</v>
      </c>
      <c r="J1221">
        <v>0</v>
      </c>
      <c r="K1221">
        <v>1</v>
      </c>
      <c r="L1221" t="s">
        <v>34</v>
      </c>
      <c r="M1221" t="s">
        <v>4312</v>
      </c>
      <c r="N1221" t="s">
        <v>36</v>
      </c>
      <c r="O1221" t="s">
        <v>72</v>
      </c>
      <c r="P1221" t="s">
        <v>38</v>
      </c>
      <c r="Q1221" t="s">
        <v>4313</v>
      </c>
      <c r="R1221" t="s">
        <v>40</v>
      </c>
      <c r="S1221" t="s">
        <v>634</v>
      </c>
      <c r="T1221" t="s">
        <v>42</v>
      </c>
      <c r="U1221" t="s">
        <v>1188</v>
      </c>
      <c r="V1221" t="s">
        <v>4314</v>
      </c>
      <c r="W1221">
        <v>1210</v>
      </c>
      <c r="X1221" t="s">
        <v>636</v>
      </c>
      <c r="Y1221" t="s">
        <v>4315</v>
      </c>
      <c r="Z1221" t="s">
        <v>2407</v>
      </c>
      <c r="AA1221">
        <v>2</v>
      </c>
      <c r="AB1221" t="s">
        <v>41</v>
      </c>
      <c r="AC1221" t="str">
        <f t="shared" si="196"/>
        <v>14Y</v>
      </c>
      <c r="AD1221" s="3">
        <f t="shared" si="193"/>
        <v>1.8</v>
      </c>
      <c r="AE1221" s="3" t="str">
        <f t="shared" si="192"/>
        <v>1.80 R</v>
      </c>
      <c r="AF1221" t="str">
        <f>SUBSTITUTE(SUBSTITUTE(P1221,"±",""),"%"," %")</f>
        <v>5 %</v>
      </c>
      <c r="AG1221" t="str">
        <f t="shared" si="210"/>
        <v>0.9 V</v>
      </c>
      <c r="AI1221" t="str">
        <f>SUBSTITUTE(LEFT(Q1221,FIND("W,",Q1221)),"W"," W @ 70 C")</f>
        <v>0.5 W @ 70 C</v>
      </c>
      <c r="AJ1221" t="str">
        <f>SUBSTITUTE((SUBSTITUTE(T1221,"ppm/°C","")),"/ "," to ")</f>
        <v>-100 to +600</v>
      </c>
      <c r="AK1221" t="str">
        <f>LEFT(V1221,FIND(" ",V1221)-1)</f>
        <v>1210</v>
      </c>
      <c r="AL1221" t="str">
        <f>SUBSTITUTE(SUBSTITUTE(U1221,"°C ~ "," to +"),"°C"," C")</f>
        <v>-55 to +155 C</v>
      </c>
      <c r="AM1221" s="2" t="str">
        <f t="shared" si="194"/>
        <v>1R8</v>
      </c>
      <c r="AN1221" t="str">
        <f>IF(AC1221="1GN","Grade 1","Grade 0")</f>
        <v>Grade 0</v>
      </c>
      <c r="AO1221" s="2" t="str">
        <f t="shared" si="195"/>
        <v>1R80</v>
      </c>
      <c r="AQ1221" t="s">
        <v>5289</v>
      </c>
      <c r="AR1221" t="str">
        <f t="shared" si="211"/>
        <v>ERJ14YJ1R8U</v>
      </c>
      <c r="AT1221" t="str">
        <f t="shared" si="197"/>
        <v>technology 1.80R;</v>
      </c>
      <c r="AU1221" t="str">
        <f t="shared" si="198"/>
        <v>attribute value '1.80 R';</v>
      </c>
      <c r="AV1221" t="str">
        <f t="shared" si="199"/>
        <v>attribute tolerance '5 %';</v>
      </c>
      <c r="AW1221" t="str">
        <f t="shared" si="200"/>
        <v>attribute rcwv '0.9 V';</v>
      </c>
      <c r="AX1221" t="str">
        <f t="shared" si="201"/>
        <v>attribute max_v '';</v>
      </c>
      <c r="AY1221" t="str">
        <f t="shared" si="202"/>
        <v>attribute power_v '0.5 W @ 70 C';</v>
      </c>
      <c r="AZ1221" t="str">
        <f t="shared" si="203"/>
        <v>attribute tcr '-100 to +600';</v>
      </c>
      <c r="BA1221" t="str">
        <f t="shared" si="204"/>
        <v>attribute size '1210';</v>
      </c>
      <c r="BB1221" t="str">
        <f t="shared" si="205"/>
        <v>attribute operating_temp '-55 to +155 C';</v>
      </c>
      <c r="BC1221" t="str">
        <f t="shared" si="206"/>
        <v>attribute pkg_code '1R8';</v>
      </c>
      <c r="BD1221" t="str">
        <f t="shared" si="207"/>
        <v>attribute aec-q200 'Grade 0';</v>
      </c>
      <c r="BF1221" t="str">
        <f t="shared" si="208"/>
        <v>attribute mfg 'Panasonic';</v>
      </c>
      <c r="BG1221" t="str">
        <f t="shared" si="209"/>
        <v>attribute mpn 'ERJ14YJ1R8U';</v>
      </c>
    </row>
    <row r="1222" spans="1:59" x14ac:dyDescent="0.3">
      <c r="A1222" t="s">
        <v>28</v>
      </c>
      <c r="B1222" t="s">
        <v>4308</v>
      </c>
      <c r="C1222" t="s">
        <v>4334</v>
      </c>
      <c r="D1222" t="s">
        <v>4335</v>
      </c>
      <c r="E1222" t="s">
        <v>32</v>
      </c>
      <c r="F1222" t="s">
        <v>32</v>
      </c>
      <c r="G1222" t="s">
        <v>4336</v>
      </c>
      <c r="H1222" s="1">
        <v>35062</v>
      </c>
      <c r="I1222">
        <v>0.33</v>
      </c>
      <c r="J1222">
        <v>0</v>
      </c>
      <c r="K1222">
        <v>1</v>
      </c>
      <c r="L1222" t="s">
        <v>34</v>
      </c>
      <c r="M1222" t="s">
        <v>4312</v>
      </c>
      <c r="N1222" t="s">
        <v>36</v>
      </c>
      <c r="O1222" t="s">
        <v>76</v>
      </c>
      <c r="P1222" t="s">
        <v>38</v>
      </c>
      <c r="Q1222" t="s">
        <v>4313</v>
      </c>
      <c r="R1222" t="s">
        <v>40</v>
      </c>
      <c r="S1222" t="s">
        <v>634</v>
      </c>
      <c r="T1222" t="s">
        <v>42</v>
      </c>
      <c r="U1222" t="s">
        <v>1188</v>
      </c>
      <c r="V1222" t="s">
        <v>4314</v>
      </c>
      <c r="W1222">
        <v>1210</v>
      </c>
      <c r="X1222" t="s">
        <v>636</v>
      </c>
      <c r="Y1222" t="s">
        <v>4315</v>
      </c>
      <c r="Z1222" t="s">
        <v>2407</v>
      </c>
      <c r="AA1222">
        <v>2</v>
      </c>
      <c r="AB1222" t="s">
        <v>41</v>
      </c>
      <c r="AC1222" t="str">
        <f t="shared" si="196"/>
        <v>14Y</v>
      </c>
      <c r="AD1222" s="3">
        <f t="shared" si="193"/>
        <v>2</v>
      </c>
      <c r="AE1222" s="3" t="str">
        <f t="shared" si="192"/>
        <v>2.00 R</v>
      </c>
      <c r="AF1222" t="str">
        <f>SUBSTITUTE(SUBSTITUTE(P1222,"±",""),"%"," %")</f>
        <v>5 %</v>
      </c>
      <c r="AG1222" t="str">
        <f t="shared" si="210"/>
        <v>1 V</v>
      </c>
      <c r="AI1222" t="str">
        <f>SUBSTITUTE(LEFT(Q1222,FIND("W,",Q1222)),"W"," W @ 70 C")</f>
        <v>0.5 W @ 70 C</v>
      </c>
      <c r="AJ1222" t="str">
        <f>SUBSTITUTE((SUBSTITUTE(T1222,"ppm/°C","")),"/ "," to ")</f>
        <v>-100 to +600</v>
      </c>
      <c r="AK1222" t="str">
        <f>LEFT(V1222,FIND(" ",V1222)-1)</f>
        <v>1210</v>
      </c>
      <c r="AL1222" t="str">
        <f>SUBSTITUTE(SUBSTITUTE(U1222,"°C ~ "," to +"),"°C"," C")</f>
        <v>-55 to +155 C</v>
      </c>
      <c r="AM1222" s="2" t="str">
        <f t="shared" si="194"/>
        <v>2R0</v>
      </c>
      <c r="AN1222" t="str">
        <f>IF(AC1222="1GN","Grade 1","Grade 0")</f>
        <v>Grade 0</v>
      </c>
      <c r="AO1222" s="2" t="str">
        <f t="shared" si="195"/>
        <v>2R00</v>
      </c>
      <c r="AQ1222" t="s">
        <v>5289</v>
      </c>
      <c r="AR1222" t="str">
        <f t="shared" si="211"/>
        <v>ERJ14YJ2R0U</v>
      </c>
      <c r="AT1222" t="str">
        <f t="shared" si="197"/>
        <v>technology 2.00R;</v>
      </c>
      <c r="AU1222" t="str">
        <f t="shared" si="198"/>
        <v>attribute value '2.00 R';</v>
      </c>
      <c r="AV1222" t="str">
        <f t="shared" si="199"/>
        <v>attribute tolerance '5 %';</v>
      </c>
      <c r="AW1222" t="str">
        <f t="shared" si="200"/>
        <v>attribute rcwv '1 V';</v>
      </c>
      <c r="AX1222" t="str">
        <f t="shared" si="201"/>
        <v>attribute max_v '';</v>
      </c>
      <c r="AY1222" t="str">
        <f t="shared" si="202"/>
        <v>attribute power_v '0.5 W @ 70 C';</v>
      </c>
      <c r="AZ1222" t="str">
        <f t="shared" si="203"/>
        <v>attribute tcr '-100 to +600';</v>
      </c>
      <c r="BA1222" t="str">
        <f t="shared" si="204"/>
        <v>attribute size '1210';</v>
      </c>
      <c r="BB1222" t="str">
        <f t="shared" si="205"/>
        <v>attribute operating_temp '-55 to +155 C';</v>
      </c>
      <c r="BC1222" t="str">
        <f t="shared" si="206"/>
        <v>attribute pkg_code '2R0';</v>
      </c>
      <c r="BD1222" t="str">
        <f t="shared" si="207"/>
        <v>attribute aec-q200 'Grade 0';</v>
      </c>
      <c r="BF1222" t="str">
        <f t="shared" si="208"/>
        <v>attribute mfg 'Panasonic';</v>
      </c>
      <c r="BG1222" t="str">
        <f t="shared" si="209"/>
        <v>attribute mpn 'ERJ14YJ2R0U';</v>
      </c>
    </row>
    <row r="1223" spans="1:59" x14ac:dyDescent="0.3">
      <c r="A1223" t="s">
        <v>28</v>
      </c>
      <c r="B1223" t="s">
        <v>4308</v>
      </c>
      <c r="C1223" t="s">
        <v>4337</v>
      </c>
      <c r="D1223" t="s">
        <v>4338</v>
      </c>
      <c r="E1223" t="s">
        <v>32</v>
      </c>
      <c r="F1223" t="s">
        <v>32</v>
      </c>
      <c r="G1223" t="s">
        <v>4339</v>
      </c>
      <c r="H1223" s="1">
        <v>33875</v>
      </c>
      <c r="I1223">
        <v>0.33</v>
      </c>
      <c r="J1223">
        <v>0</v>
      </c>
      <c r="K1223">
        <v>1</v>
      </c>
      <c r="L1223" t="s">
        <v>34</v>
      </c>
      <c r="M1223" t="s">
        <v>4312</v>
      </c>
      <c r="N1223" t="s">
        <v>36</v>
      </c>
      <c r="O1223" t="s">
        <v>80</v>
      </c>
      <c r="P1223" t="s">
        <v>38</v>
      </c>
      <c r="Q1223" t="s">
        <v>4313</v>
      </c>
      <c r="R1223" t="s">
        <v>40</v>
      </c>
      <c r="S1223" t="s">
        <v>634</v>
      </c>
      <c r="T1223" t="s">
        <v>42</v>
      </c>
      <c r="U1223" t="s">
        <v>1188</v>
      </c>
      <c r="V1223" t="s">
        <v>4314</v>
      </c>
      <c r="W1223">
        <v>1210</v>
      </c>
      <c r="X1223" t="s">
        <v>636</v>
      </c>
      <c r="Y1223" t="s">
        <v>4315</v>
      </c>
      <c r="Z1223" t="s">
        <v>2407</v>
      </c>
      <c r="AA1223">
        <v>2</v>
      </c>
      <c r="AB1223" t="s">
        <v>41</v>
      </c>
      <c r="AC1223" t="str">
        <f t="shared" si="196"/>
        <v>14Y</v>
      </c>
      <c r="AD1223" s="3">
        <f t="shared" si="193"/>
        <v>2.2000000000000002</v>
      </c>
      <c r="AE1223" s="3" t="str">
        <f t="shared" si="192"/>
        <v>2.20 R</v>
      </c>
      <c r="AF1223" t="str">
        <f>SUBSTITUTE(SUBSTITUTE(P1223,"±",""),"%"," %")</f>
        <v>5 %</v>
      </c>
      <c r="AG1223" t="str">
        <f t="shared" si="210"/>
        <v>1 V</v>
      </c>
      <c r="AI1223" t="str">
        <f>SUBSTITUTE(LEFT(Q1223,FIND("W,",Q1223)),"W"," W @ 70 C")</f>
        <v>0.5 W @ 70 C</v>
      </c>
      <c r="AJ1223" t="str">
        <f>SUBSTITUTE((SUBSTITUTE(T1223,"ppm/°C","")),"/ "," to ")</f>
        <v>-100 to +600</v>
      </c>
      <c r="AK1223" t="str">
        <f>LEFT(V1223,FIND(" ",V1223)-1)</f>
        <v>1210</v>
      </c>
      <c r="AL1223" t="str">
        <f>SUBSTITUTE(SUBSTITUTE(U1223,"°C ~ "," to +"),"°C"," C")</f>
        <v>-55 to +155 C</v>
      </c>
      <c r="AM1223" s="2" t="str">
        <f t="shared" si="194"/>
        <v>2R2</v>
      </c>
      <c r="AN1223" t="str">
        <f>IF(AC1223="1GN","Grade 1","Grade 0")</f>
        <v>Grade 0</v>
      </c>
      <c r="AO1223" s="2" t="str">
        <f t="shared" si="195"/>
        <v>2R20</v>
      </c>
      <c r="AQ1223" t="s">
        <v>5289</v>
      </c>
      <c r="AR1223" t="str">
        <f t="shared" si="211"/>
        <v>ERJ14YJ2R2U</v>
      </c>
      <c r="AT1223" t="str">
        <f t="shared" si="197"/>
        <v>technology 2.20R;</v>
      </c>
      <c r="AU1223" t="str">
        <f t="shared" si="198"/>
        <v>attribute value '2.20 R';</v>
      </c>
      <c r="AV1223" t="str">
        <f t="shared" si="199"/>
        <v>attribute tolerance '5 %';</v>
      </c>
      <c r="AW1223" t="str">
        <f t="shared" si="200"/>
        <v>attribute rcwv '1 V';</v>
      </c>
      <c r="AX1223" t="str">
        <f t="shared" si="201"/>
        <v>attribute max_v '';</v>
      </c>
      <c r="AY1223" t="str">
        <f t="shared" si="202"/>
        <v>attribute power_v '0.5 W @ 70 C';</v>
      </c>
      <c r="AZ1223" t="str">
        <f t="shared" si="203"/>
        <v>attribute tcr '-100 to +600';</v>
      </c>
      <c r="BA1223" t="str">
        <f t="shared" si="204"/>
        <v>attribute size '1210';</v>
      </c>
      <c r="BB1223" t="str">
        <f t="shared" si="205"/>
        <v>attribute operating_temp '-55 to +155 C';</v>
      </c>
      <c r="BC1223" t="str">
        <f t="shared" si="206"/>
        <v>attribute pkg_code '2R2';</v>
      </c>
      <c r="BD1223" t="str">
        <f t="shared" si="207"/>
        <v>attribute aec-q200 'Grade 0';</v>
      </c>
      <c r="BF1223" t="str">
        <f t="shared" si="208"/>
        <v>attribute mfg 'Panasonic';</v>
      </c>
      <c r="BG1223" t="str">
        <f t="shared" si="209"/>
        <v>attribute mpn 'ERJ14YJ2R2U';</v>
      </c>
    </row>
    <row r="1224" spans="1:59" x14ac:dyDescent="0.3">
      <c r="A1224" t="s">
        <v>28</v>
      </c>
      <c r="B1224" t="s">
        <v>4308</v>
      </c>
      <c r="C1224" t="s">
        <v>4340</v>
      </c>
      <c r="D1224" t="s">
        <v>4341</v>
      </c>
      <c r="E1224" t="s">
        <v>32</v>
      </c>
      <c r="F1224" t="s">
        <v>32</v>
      </c>
      <c r="G1224" t="s">
        <v>4342</v>
      </c>
      <c r="H1224" s="1">
        <v>25828</v>
      </c>
      <c r="I1224">
        <v>0.33</v>
      </c>
      <c r="J1224">
        <v>0</v>
      </c>
      <c r="K1224">
        <v>1</v>
      </c>
      <c r="L1224" t="s">
        <v>34</v>
      </c>
      <c r="M1224" t="s">
        <v>4312</v>
      </c>
      <c r="N1224" t="s">
        <v>36</v>
      </c>
      <c r="O1224" t="s">
        <v>84</v>
      </c>
      <c r="P1224" t="s">
        <v>38</v>
      </c>
      <c r="Q1224" t="s">
        <v>4313</v>
      </c>
      <c r="R1224" t="s">
        <v>40</v>
      </c>
      <c r="S1224" t="s">
        <v>634</v>
      </c>
      <c r="T1224" t="s">
        <v>42</v>
      </c>
      <c r="U1224" t="s">
        <v>1188</v>
      </c>
      <c r="V1224" t="s">
        <v>4314</v>
      </c>
      <c r="W1224">
        <v>1210</v>
      </c>
      <c r="X1224" t="s">
        <v>636</v>
      </c>
      <c r="Y1224" t="s">
        <v>4315</v>
      </c>
      <c r="Z1224" t="s">
        <v>2407</v>
      </c>
      <c r="AA1224">
        <v>2</v>
      </c>
      <c r="AB1224" t="s">
        <v>41</v>
      </c>
      <c r="AC1224" t="str">
        <f t="shared" si="196"/>
        <v>14Y</v>
      </c>
      <c r="AD1224" s="3">
        <f t="shared" si="193"/>
        <v>2.4</v>
      </c>
      <c r="AE1224" s="3" t="str">
        <f t="shared" si="192"/>
        <v>2.40 R</v>
      </c>
      <c r="AF1224" t="str">
        <f>SUBSTITUTE(SUBSTITUTE(P1224,"±",""),"%"," %")</f>
        <v>5 %</v>
      </c>
      <c r="AG1224" t="str">
        <f t="shared" si="210"/>
        <v>1.1 V</v>
      </c>
      <c r="AI1224" t="str">
        <f>SUBSTITUTE(LEFT(Q1224,FIND("W,",Q1224)),"W"," W @ 70 C")</f>
        <v>0.5 W @ 70 C</v>
      </c>
      <c r="AJ1224" t="str">
        <f>SUBSTITUTE((SUBSTITUTE(T1224,"ppm/°C","")),"/ "," to ")</f>
        <v>-100 to +600</v>
      </c>
      <c r="AK1224" t="str">
        <f>LEFT(V1224,FIND(" ",V1224)-1)</f>
        <v>1210</v>
      </c>
      <c r="AL1224" t="str">
        <f>SUBSTITUTE(SUBSTITUTE(U1224,"°C ~ "," to +"),"°C"," C")</f>
        <v>-55 to +155 C</v>
      </c>
      <c r="AM1224" s="2" t="str">
        <f t="shared" si="194"/>
        <v>2R4</v>
      </c>
      <c r="AN1224" t="str">
        <f>IF(AC1224="1GN","Grade 1","Grade 0")</f>
        <v>Grade 0</v>
      </c>
      <c r="AO1224" s="2" t="str">
        <f t="shared" si="195"/>
        <v>2R40</v>
      </c>
      <c r="AQ1224" t="s">
        <v>5289</v>
      </c>
      <c r="AR1224" t="str">
        <f t="shared" si="211"/>
        <v>ERJ14YJ2R4U</v>
      </c>
      <c r="AT1224" t="str">
        <f t="shared" si="197"/>
        <v>technology 2.40R;</v>
      </c>
      <c r="AU1224" t="str">
        <f t="shared" si="198"/>
        <v>attribute value '2.40 R';</v>
      </c>
      <c r="AV1224" t="str">
        <f t="shared" si="199"/>
        <v>attribute tolerance '5 %';</v>
      </c>
      <c r="AW1224" t="str">
        <f t="shared" si="200"/>
        <v>attribute rcwv '1.1 V';</v>
      </c>
      <c r="AX1224" t="str">
        <f t="shared" si="201"/>
        <v>attribute max_v '';</v>
      </c>
      <c r="AY1224" t="str">
        <f t="shared" si="202"/>
        <v>attribute power_v '0.5 W @ 70 C';</v>
      </c>
      <c r="AZ1224" t="str">
        <f t="shared" si="203"/>
        <v>attribute tcr '-100 to +600';</v>
      </c>
      <c r="BA1224" t="str">
        <f t="shared" si="204"/>
        <v>attribute size '1210';</v>
      </c>
      <c r="BB1224" t="str">
        <f t="shared" si="205"/>
        <v>attribute operating_temp '-55 to +155 C';</v>
      </c>
      <c r="BC1224" t="str">
        <f t="shared" si="206"/>
        <v>attribute pkg_code '2R4';</v>
      </c>
      <c r="BD1224" t="str">
        <f t="shared" si="207"/>
        <v>attribute aec-q200 'Grade 0';</v>
      </c>
      <c r="BF1224" t="str">
        <f t="shared" si="208"/>
        <v>attribute mfg 'Panasonic';</v>
      </c>
      <c r="BG1224" t="str">
        <f t="shared" si="209"/>
        <v>attribute mpn 'ERJ14YJ2R4U';</v>
      </c>
    </row>
    <row r="1225" spans="1:59" x14ac:dyDescent="0.3">
      <c r="A1225" t="s">
        <v>28</v>
      </c>
      <c r="B1225" t="s">
        <v>4308</v>
      </c>
      <c r="C1225" t="s">
        <v>4343</v>
      </c>
      <c r="D1225" t="s">
        <v>4344</v>
      </c>
      <c r="E1225" t="s">
        <v>32</v>
      </c>
      <c r="F1225" t="s">
        <v>32</v>
      </c>
      <c r="G1225" t="s">
        <v>4345</v>
      </c>
      <c r="H1225" s="1">
        <v>23024</v>
      </c>
      <c r="I1225">
        <v>0.33</v>
      </c>
      <c r="J1225">
        <v>0</v>
      </c>
      <c r="K1225">
        <v>1</v>
      </c>
      <c r="L1225" t="s">
        <v>34</v>
      </c>
      <c r="M1225" t="s">
        <v>4312</v>
      </c>
      <c r="N1225" t="s">
        <v>36</v>
      </c>
      <c r="O1225" t="s">
        <v>88</v>
      </c>
      <c r="P1225" t="s">
        <v>38</v>
      </c>
      <c r="Q1225" t="s">
        <v>4313</v>
      </c>
      <c r="R1225" t="s">
        <v>40</v>
      </c>
      <c r="S1225" t="s">
        <v>634</v>
      </c>
      <c r="T1225" t="s">
        <v>42</v>
      </c>
      <c r="U1225" t="s">
        <v>1188</v>
      </c>
      <c r="V1225" t="s">
        <v>4314</v>
      </c>
      <c r="W1225">
        <v>1210</v>
      </c>
      <c r="X1225" t="s">
        <v>636</v>
      </c>
      <c r="Y1225" t="s">
        <v>4315</v>
      </c>
      <c r="Z1225" t="s">
        <v>2407</v>
      </c>
      <c r="AA1225">
        <v>2</v>
      </c>
      <c r="AB1225" t="s">
        <v>41</v>
      </c>
      <c r="AC1225" t="str">
        <f t="shared" si="196"/>
        <v>14Y</v>
      </c>
      <c r="AD1225" s="3">
        <f t="shared" si="193"/>
        <v>2.7</v>
      </c>
      <c r="AE1225" s="3" t="str">
        <f t="shared" si="192"/>
        <v>2.70 R</v>
      </c>
      <c r="AF1225" t="str">
        <f>SUBSTITUTE(SUBSTITUTE(P1225,"±",""),"%"," %")</f>
        <v>5 %</v>
      </c>
      <c r="AG1225" t="str">
        <f t="shared" si="210"/>
        <v>1.2 V</v>
      </c>
      <c r="AI1225" t="str">
        <f>SUBSTITUTE(LEFT(Q1225,FIND("W,",Q1225)),"W"," W @ 70 C")</f>
        <v>0.5 W @ 70 C</v>
      </c>
      <c r="AJ1225" t="str">
        <f>SUBSTITUTE((SUBSTITUTE(T1225,"ppm/°C","")),"/ "," to ")</f>
        <v>-100 to +600</v>
      </c>
      <c r="AK1225" t="str">
        <f>LEFT(V1225,FIND(" ",V1225)-1)</f>
        <v>1210</v>
      </c>
      <c r="AL1225" t="str">
        <f>SUBSTITUTE(SUBSTITUTE(U1225,"°C ~ "," to +"),"°C"," C")</f>
        <v>-55 to +155 C</v>
      </c>
      <c r="AM1225" s="2" t="str">
        <f t="shared" si="194"/>
        <v>2R7</v>
      </c>
      <c r="AN1225" t="str">
        <f>IF(AC1225="1GN","Grade 1","Grade 0")</f>
        <v>Grade 0</v>
      </c>
      <c r="AO1225" s="2" t="str">
        <f t="shared" si="195"/>
        <v>2R70</v>
      </c>
      <c r="AQ1225" t="s">
        <v>5289</v>
      </c>
      <c r="AR1225" t="str">
        <f t="shared" si="211"/>
        <v>ERJ14YJ2R7U</v>
      </c>
      <c r="AT1225" t="str">
        <f t="shared" si="197"/>
        <v>technology 2.70R;</v>
      </c>
      <c r="AU1225" t="str">
        <f t="shared" si="198"/>
        <v>attribute value '2.70 R';</v>
      </c>
      <c r="AV1225" t="str">
        <f t="shared" si="199"/>
        <v>attribute tolerance '5 %';</v>
      </c>
      <c r="AW1225" t="str">
        <f t="shared" si="200"/>
        <v>attribute rcwv '1.2 V';</v>
      </c>
      <c r="AX1225" t="str">
        <f t="shared" si="201"/>
        <v>attribute max_v '';</v>
      </c>
      <c r="AY1225" t="str">
        <f t="shared" si="202"/>
        <v>attribute power_v '0.5 W @ 70 C';</v>
      </c>
      <c r="AZ1225" t="str">
        <f t="shared" si="203"/>
        <v>attribute tcr '-100 to +600';</v>
      </c>
      <c r="BA1225" t="str">
        <f t="shared" si="204"/>
        <v>attribute size '1210';</v>
      </c>
      <c r="BB1225" t="str">
        <f t="shared" si="205"/>
        <v>attribute operating_temp '-55 to +155 C';</v>
      </c>
      <c r="BC1225" t="str">
        <f t="shared" si="206"/>
        <v>attribute pkg_code '2R7';</v>
      </c>
      <c r="BD1225" t="str">
        <f t="shared" si="207"/>
        <v>attribute aec-q200 'Grade 0';</v>
      </c>
      <c r="BF1225" t="str">
        <f t="shared" si="208"/>
        <v>attribute mfg 'Panasonic';</v>
      </c>
      <c r="BG1225" t="str">
        <f t="shared" si="209"/>
        <v>attribute mpn 'ERJ14YJ2R7U';</v>
      </c>
    </row>
    <row r="1226" spans="1:59" x14ac:dyDescent="0.3">
      <c r="A1226" t="s">
        <v>28</v>
      </c>
      <c r="B1226" t="s">
        <v>4308</v>
      </c>
      <c r="C1226" t="s">
        <v>4346</v>
      </c>
      <c r="D1226" t="s">
        <v>4347</v>
      </c>
      <c r="E1226" t="s">
        <v>32</v>
      </c>
      <c r="F1226" t="s">
        <v>32</v>
      </c>
      <c r="G1226" t="s">
        <v>4348</v>
      </c>
      <c r="H1226">
        <v>526</v>
      </c>
      <c r="I1226">
        <v>0.33</v>
      </c>
      <c r="J1226">
        <v>0</v>
      </c>
      <c r="K1226">
        <v>1</v>
      </c>
      <c r="L1226" t="s">
        <v>34</v>
      </c>
      <c r="M1226" t="s">
        <v>4312</v>
      </c>
      <c r="N1226" t="s">
        <v>36</v>
      </c>
      <c r="O1226" t="s">
        <v>92</v>
      </c>
      <c r="P1226" t="s">
        <v>38</v>
      </c>
      <c r="Q1226" t="s">
        <v>4313</v>
      </c>
      <c r="R1226" t="s">
        <v>40</v>
      </c>
      <c r="S1226" t="s">
        <v>634</v>
      </c>
      <c r="T1226" t="s">
        <v>42</v>
      </c>
      <c r="U1226" t="s">
        <v>1188</v>
      </c>
      <c r="V1226" t="s">
        <v>4314</v>
      </c>
      <c r="W1226">
        <v>1210</v>
      </c>
      <c r="X1226" t="s">
        <v>636</v>
      </c>
      <c r="Y1226" t="s">
        <v>4315</v>
      </c>
      <c r="Z1226" t="s">
        <v>2407</v>
      </c>
      <c r="AA1226">
        <v>2</v>
      </c>
      <c r="AB1226" t="s">
        <v>41</v>
      </c>
      <c r="AC1226" t="str">
        <f t="shared" si="196"/>
        <v>14Y</v>
      </c>
      <c r="AD1226" s="3">
        <f t="shared" si="193"/>
        <v>3</v>
      </c>
      <c r="AE1226" s="3" t="str">
        <f t="shared" si="192"/>
        <v>3.00 R</v>
      </c>
      <c r="AF1226" t="str">
        <f>SUBSTITUTE(SUBSTITUTE(P1226,"±",""),"%"," %")</f>
        <v>5 %</v>
      </c>
      <c r="AG1226" t="str">
        <f t="shared" si="210"/>
        <v>1.2 V</v>
      </c>
      <c r="AI1226" t="str">
        <f>SUBSTITUTE(LEFT(Q1226,FIND("W,",Q1226)),"W"," W @ 70 C")</f>
        <v>0.5 W @ 70 C</v>
      </c>
      <c r="AJ1226" t="str">
        <f>SUBSTITUTE((SUBSTITUTE(T1226,"ppm/°C","")),"/ "," to ")</f>
        <v>-100 to +600</v>
      </c>
      <c r="AK1226" t="str">
        <f>LEFT(V1226,FIND(" ",V1226)-1)</f>
        <v>1210</v>
      </c>
      <c r="AL1226" t="str">
        <f>SUBSTITUTE(SUBSTITUTE(U1226,"°C ~ "," to +"),"°C"," C")</f>
        <v>-55 to +155 C</v>
      </c>
      <c r="AM1226" s="2" t="str">
        <f t="shared" si="194"/>
        <v>3R0</v>
      </c>
      <c r="AN1226" t="str">
        <f>IF(AC1226="1GN","Grade 1","Grade 0")</f>
        <v>Grade 0</v>
      </c>
      <c r="AO1226" s="2" t="str">
        <f t="shared" si="195"/>
        <v>3R00</v>
      </c>
      <c r="AQ1226" t="s">
        <v>5289</v>
      </c>
      <c r="AR1226" t="str">
        <f t="shared" si="211"/>
        <v>ERJ14YJ3R0U</v>
      </c>
      <c r="AT1226" t="str">
        <f t="shared" si="197"/>
        <v>technology 3.00R;</v>
      </c>
      <c r="AU1226" t="str">
        <f t="shared" si="198"/>
        <v>attribute value '3.00 R';</v>
      </c>
      <c r="AV1226" t="str">
        <f t="shared" si="199"/>
        <v>attribute tolerance '5 %';</v>
      </c>
      <c r="AW1226" t="str">
        <f t="shared" si="200"/>
        <v>attribute rcwv '1.2 V';</v>
      </c>
      <c r="AX1226" t="str">
        <f t="shared" si="201"/>
        <v>attribute max_v '';</v>
      </c>
      <c r="AY1226" t="str">
        <f t="shared" si="202"/>
        <v>attribute power_v '0.5 W @ 70 C';</v>
      </c>
      <c r="AZ1226" t="str">
        <f t="shared" si="203"/>
        <v>attribute tcr '-100 to +600';</v>
      </c>
      <c r="BA1226" t="str">
        <f t="shared" si="204"/>
        <v>attribute size '1210';</v>
      </c>
      <c r="BB1226" t="str">
        <f t="shared" si="205"/>
        <v>attribute operating_temp '-55 to +155 C';</v>
      </c>
      <c r="BC1226" t="str">
        <f t="shared" si="206"/>
        <v>attribute pkg_code '3R0';</v>
      </c>
      <c r="BD1226" t="str">
        <f t="shared" si="207"/>
        <v>attribute aec-q200 'Grade 0';</v>
      </c>
      <c r="BF1226" t="str">
        <f t="shared" si="208"/>
        <v>attribute mfg 'Panasonic';</v>
      </c>
      <c r="BG1226" t="str">
        <f t="shared" si="209"/>
        <v>attribute mpn 'ERJ14YJ3R0U';</v>
      </c>
    </row>
    <row r="1227" spans="1:59" x14ac:dyDescent="0.3">
      <c r="A1227" t="s">
        <v>28</v>
      </c>
      <c r="B1227" t="s">
        <v>4308</v>
      </c>
      <c r="C1227" t="s">
        <v>4349</v>
      </c>
      <c r="D1227" t="s">
        <v>4350</v>
      </c>
      <c r="E1227" t="s">
        <v>32</v>
      </c>
      <c r="F1227" t="s">
        <v>32</v>
      </c>
      <c r="G1227" t="s">
        <v>4351</v>
      </c>
      <c r="H1227">
        <v>16</v>
      </c>
      <c r="I1227">
        <v>0.33</v>
      </c>
      <c r="J1227">
        <v>0</v>
      </c>
      <c r="K1227">
        <v>1</v>
      </c>
      <c r="L1227" t="s">
        <v>34</v>
      </c>
      <c r="M1227" t="s">
        <v>4312</v>
      </c>
      <c r="N1227" t="s">
        <v>36</v>
      </c>
      <c r="O1227" t="s">
        <v>96</v>
      </c>
      <c r="P1227" t="s">
        <v>38</v>
      </c>
      <c r="Q1227" t="s">
        <v>4313</v>
      </c>
      <c r="R1227" t="s">
        <v>40</v>
      </c>
      <c r="S1227" t="s">
        <v>634</v>
      </c>
      <c r="T1227" t="s">
        <v>42</v>
      </c>
      <c r="U1227" t="s">
        <v>1188</v>
      </c>
      <c r="V1227" t="s">
        <v>4314</v>
      </c>
      <c r="W1227">
        <v>1210</v>
      </c>
      <c r="X1227" t="s">
        <v>636</v>
      </c>
      <c r="Y1227" t="s">
        <v>4315</v>
      </c>
      <c r="Z1227" t="s">
        <v>2407</v>
      </c>
      <c r="AA1227">
        <v>2</v>
      </c>
      <c r="AB1227" t="s">
        <v>41</v>
      </c>
      <c r="AC1227" t="str">
        <f t="shared" si="196"/>
        <v>14Y</v>
      </c>
      <c r="AD1227" s="3">
        <f t="shared" si="193"/>
        <v>3.3</v>
      </c>
      <c r="AE1227" s="3" t="str">
        <f t="shared" si="192"/>
        <v>3.30 R</v>
      </c>
      <c r="AF1227" t="str">
        <f>SUBSTITUTE(SUBSTITUTE(P1227,"±",""),"%"," %")</f>
        <v>5 %</v>
      </c>
      <c r="AG1227" t="str">
        <f t="shared" si="210"/>
        <v>1.3 V</v>
      </c>
      <c r="AI1227" t="str">
        <f>SUBSTITUTE(LEFT(Q1227,FIND("W,",Q1227)),"W"," W @ 70 C")</f>
        <v>0.5 W @ 70 C</v>
      </c>
      <c r="AJ1227" t="str">
        <f>SUBSTITUTE((SUBSTITUTE(T1227,"ppm/°C","")),"/ "," to ")</f>
        <v>-100 to +600</v>
      </c>
      <c r="AK1227" t="str">
        <f>LEFT(V1227,FIND(" ",V1227)-1)</f>
        <v>1210</v>
      </c>
      <c r="AL1227" t="str">
        <f>SUBSTITUTE(SUBSTITUTE(U1227,"°C ~ "," to +"),"°C"," C")</f>
        <v>-55 to +155 C</v>
      </c>
      <c r="AM1227" s="2" t="str">
        <f t="shared" si="194"/>
        <v>3R3</v>
      </c>
      <c r="AN1227" t="str">
        <f>IF(AC1227="1GN","Grade 1","Grade 0")</f>
        <v>Grade 0</v>
      </c>
      <c r="AO1227" s="2" t="str">
        <f t="shared" si="195"/>
        <v>3R30</v>
      </c>
      <c r="AQ1227" t="s">
        <v>5289</v>
      </c>
      <c r="AR1227" t="str">
        <f t="shared" si="211"/>
        <v>ERJ14YJ3R3U</v>
      </c>
      <c r="AT1227" t="str">
        <f t="shared" si="197"/>
        <v>technology 3.30R;</v>
      </c>
      <c r="AU1227" t="str">
        <f t="shared" si="198"/>
        <v>attribute value '3.30 R';</v>
      </c>
      <c r="AV1227" t="str">
        <f t="shared" si="199"/>
        <v>attribute tolerance '5 %';</v>
      </c>
      <c r="AW1227" t="str">
        <f t="shared" si="200"/>
        <v>attribute rcwv '1.3 V';</v>
      </c>
      <c r="AX1227" t="str">
        <f t="shared" si="201"/>
        <v>attribute max_v '';</v>
      </c>
      <c r="AY1227" t="str">
        <f t="shared" si="202"/>
        <v>attribute power_v '0.5 W @ 70 C';</v>
      </c>
      <c r="AZ1227" t="str">
        <f t="shared" si="203"/>
        <v>attribute tcr '-100 to +600';</v>
      </c>
      <c r="BA1227" t="str">
        <f t="shared" si="204"/>
        <v>attribute size '1210';</v>
      </c>
      <c r="BB1227" t="str">
        <f t="shared" si="205"/>
        <v>attribute operating_temp '-55 to +155 C';</v>
      </c>
      <c r="BC1227" t="str">
        <f t="shared" si="206"/>
        <v>attribute pkg_code '3R3';</v>
      </c>
      <c r="BD1227" t="str">
        <f t="shared" si="207"/>
        <v>attribute aec-q200 'Grade 0';</v>
      </c>
      <c r="BF1227" t="str">
        <f t="shared" si="208"/>
        <v>attribute mfg 'Panasonic';</v>
      </c>
      <c r="BG1227" t="str">
        <f t="shared" si="209"/>
        <v>attribute mpn 'ERJ14YJ3R3U';</v>
      </c>
    </row>
    <row r="1228" spans="1:59" x14ac:dyDescent="0.3">
      <c r="A1228" t="s">
        <v>28</v>
      </c>
      <c r="B1228" t="s">
        <v>4308</v>
      </c>
      <c r="C1228" t="s">
        <v>4352</v>
      </c>
      <c r="D1228" t="s">
        <v>4353</v>
      </c>
      <c r="E1228" t="s">
        <v>32</v>
      </c>
      <c r="F1228" t="s">
        <v>32</v>
      </c>
      <c r="G1228" t="s">
        <v>4354</v>
      </c>
      <c r="H1228" s="1">
        <v>2980</v>
      </c>
      <c r="I1228">
        <v>0.33</v>
      </c>
      <c r="J1228">
        <v>0</v>
      </c>
      <c r="K1228">
        <v>1</v>
      </c>
      <c r="L1228" t="s">
        <v>34</v>
      </c>
      <c r="M1228" t="s">
        <v>4312</v>
      </c>
      <c r="N1228" t="s">
        <v>36</v>
      </c>
      <c r="O1228" t="s">
        <v>100</v>
      </c>
      <c r="P1228" t="s">
        <v>38</v>
      </c>
      <c r="Q1228" t="s">
        <v>4313</v>
      </c>
      <c r="R1228" t="s">
        <v>40</v>
      </c>
      <c r="S1228" t="s">
        <v>634</v>
      </c>
      <c r="T1228" t="s">
        <v>42</v>
      </c>
      <c r="U1228" t="s">
        <v>1188</v>
      </c>
      <c r="V1228" t="s">
        <v>4314</v>
      </c>
      <c r="W1228">
        <v>1210</v>
      </c>
      <c r="X1228" t="s">
        <v>636</v>
      </c>
      <c r="Y1228" t="s">
        <v>4315</v>
      </c>
      <c r="Z1228" t="s">
        <v>2407</v>
      </c>
      <c r="AA1228">
        <v>2</v>
      </c>
      <c r="AB1228" t="s">
        <v>41</v>
      </c>
      <c r="AC1228" t="str">
        <f t="shared" si="196"/>
        <v>14Y</v>
      </c>
      <c r="AD1228" s="3">
        <f t="shared" si="193"/>
        <v>3.6</v>
      </c>
      <c r="AE1228" s="3" t="str">
        <f t="shared" si="192"/>
        <v>3.60 R</v>
      </c>
      <c r="AF1228" t="str">
        <f>SUBSTITUTE(SUBSTITUTE(P1228,"±",""),"%"," %")</f>
        <v>5 %</v>
      </c>
      <c r="AG1228" t="str">
        <f t="shared" si="210"/>
        <v>1.3 V</v>
      </c>
      <c r="AI1228" t="str">
        <f>SUBSTITUTE(LEFT(Q1228,FIND("W,",Q1228)),"W"," W @ 70 C")</f>
        <v>0.5 W @ 70 C</v>
      </c>
      <c r="AJ1228" t="str">
        <f>SUBSTITUTE((SUBSTITUTE(T1228,"ppm/°C","")),"/ "," to ")</f>
        <v>-100 to +600</v>
      </c>
      <c r="AK1228" t="str">
        <f>LEFT(V1228,FIND(" ",V1228)-1)</f>
        <v>1210</v>
      </c>
      <c r="AL1228" t="str">
        <f>SUBSTITUTE(SUBSTITUTE(U1228,"°C ~ "," to +"),"°C"," C")</f>
        <v>-55 to +155 C</v>
      </c>
      <c r="AM1228" s="2" t="str">
        <f t="shared" si="194"/>
        <v>3R6</v>
      </c>
      <c r="AN1228" t="str">
        <f>IF(AC1228="1GN","Grade 1","Grade 0")</f>
        <v>Grade 0</v>
      </c>
      <c r="AO1228" s="2" t="str">
        <f t="shared" si="195"/>
        <v>3R60</v>
      </c>
      <c r="AQ1228" t="s">
        <v>5289</v>
      </c>
      <c r="AR1228" t="str">
        <f t="shared" si="211"/>
        <v>ERJ14YJ3R6U</v>
      </c>
      <c r="AT1228" t="str">
        <f t="shared" si="197"/>
        <v>technology 3.60R;</v>
      </c>
      <c r="AU1228" t="str">
        <f t="shared" si="198"/>
        <v>attribute value '3.60 R';</v>
      </c>
      <c r="AV1228" t="str">
        <f t="shared" si="199"/>
        <v>attribute tolerance '5 %';</v>
      </c>
      <c r="AW1228" t="str">
        <f t="shared" si="200"/>
        <v>attribute rcwv '1.3 V';</v>
      </c>
      <c r="AX1228" t="str">
        <f t="shared" si="201"/>
        <v>attribute max_v '';</v>
      </c>
      <c r="AY1228" t="str">
        <f t="shared" si="202"/>
        <v>attribute power_v '0.5 W @ 70 C';</v>
      </c>
      <c r="AZ1228" t="str">
        <f t="shared" si="203"/>
        <v>attribute tcr '-100 to +600';</v>
      </c>
      <c r="BA1228" t="str">
        <f t="shared" si="204"/>
        <v>attribute size '1210';</v>
      </c>
      <c r="BB1228" t="str">
        <f t="shared" si="205"/>
        <v>attribute operating_temp '-55 to +155 C';</v>
      </c>
      <c r="BC1228" t="str">
        <f t="shared" si="206"/>
        <v>attribute pkg_code '3R6';</v>
      </c>
      <c r="BD1228" t="str">
        <f t="shared" si="207"/>
        <v>attribute aec-q200 'Grade 0';</v>
      </c>
      <c r="BF1228" t="str">
        <f t="shared" si="208"/>
        <v>attribute mfg 'Panasonic';</v>
      </c>
      <c r="BG1228" t="str">
        <f t="shared" si="209"/>
        <v>attribute mpn 'ERJ14YJ3R6U';</v>
      </c>
    </row>
    <row r="1229" spans="1:59" x14ac:dyDescent="0.3">
      <c r="A1229" t="s">
        <v>28</v>
      </c>
      <c r="B1229" t="s">
        <v>4308</v>
      </c>
      <c r="C1229" t="s">
        <v>4355</v>
      </c>
      <c r="D1229" t="s">
        <v>4356</v>
      </c>
      <c r="E1229" t="s">
        <v>32</v>
      </c>
      <c r="F1229" t="s">
        <v>32</v>
      </c>
      <c r="G1229" t="s">
        <v>4357</v>
      </c>
      <c r="H1229">
        <v>0</v>
      </c>
      <c r="I1229">
        <v>0.33</v>
      </c>
      <c r="J1229">
        <v>0</v>
      </c>
      <c r="K1229">
        <v>1</v>
      </c>
      <c r="L1229" t="s">
        <v>34</v>
      </c>
      <c r="M1229" t="s">
        <v>4312</v>
      </c>
      <c r="N1229" t="s">
        <v>36</v>
      </c>
      <c r="O1229" t="s">
        <v>104</v>
      </c>
      <c r="P1229" t="s">
        <v>38</v>
      </c>
      <c r="Q1229" t="s">
        <v>4313</v>
      </c>
      <c r="R1229" t="s">
        <v>40</v>
      </c>
      <c r="S1229" t="s">
        <v>634</v>
      </c>
      <c r="T1229" t="s">
        <v>42</v>
      </c>
      <c r="U1229" t="s">
        <v>1188</v>
      </c>
      <c r="V1229" t="s">
        <v>4314</v>
      </c>
      <c r="W1229">
        <v>1210</v>
      </c>
      <c r="X1229" t="s">
        <v>636</v>
      </c>
      <c r="Y1229" t="s">
        <v>4315</v>
      </c>
      <c r="Z1229" t="s">
        <v>2407</v>
      </c>
      <c r="AA1229">
        <v>2</v>
      </c>
      <c r="AB1229" t="s">
        <v>41</v>
      </c>
      <c r="AC1229" t="str">
        <f t="shared" si="196"/>
        <v>14Y</v>
      </c>
      <c r="AD1229" s="3">
        <f t="shared" si="193"/>
        <v>3.9</v>
      </c>
      <c r="AE1229" s="3" t="str">
        <f t="shared" si="192"/>
        <v>3.90 R</v>
      </c>
      <c r="AF1229" t="str">
        <f>SUBSTITUTE(SUBSTITUTE(P1229,"±",""),"%"," %")</f>
        <v>5 %</v>
      </c>
      <c r="AG1229" t="str">
        <f t="shared" si="210"/>
        <v>1.4 V</v>
      </c>
      <c r="AI1229" t="str">
        <f>SUBSTITUTE(LEFT(Q1229,FIND("W,",Q1229)),"W"," W @ 70 C")</f>
        <v>0.5 W @ 70 C</v>
      </c>
      <c r="AJ1229" t="str">
        <f>SUBSTITUTE((SUBSTITUTE(T1229,"ppm/°C","")),"/ "," to ")</f>
        <v>-100 to +600</v>
      </c>
      <c r="AK1229" t="str">
        <f>LEFT(V1229,FIND(" ",V1229)-1)</f>
        <v>1210</v>
      </c>
      <c r="AL1229" t="str">
        <f>SUBSTITUTE(SUBSTITUTE(U1229,"°C ~ "," to +"),"°C"," C")</f>
        <v>-55 to +155 C</v>
      </c>
      <c r="AM1229" s="2" t="str">
        <f t="shared" si="194"/>
        <v>3R9</v>
      </c>
      <c r="AN1229" t="str">
        <f>IF(AC1229="1GN","Grade 1","Grade 0")</f>
        <v>Grade 0</v>
      </c>
      <c r="AO1229" s="2" t="str">
        <f t="shared" si="195"/>
        <v>3R90</v>
      </c>
      <c r="AQ1229" t="s">
        <v>5289</v>
      </c>
      <c r="AR1229" t="str">
        <f t="shared" si="211"/>
        <v>ERJ14YJ3R9U</v>
      </c>
      <c r="AT1229" t="str">
        <f t="shared" si="197"/>
        <v>technology 3.90R;</v>
      </c>
      <c r="AU1229" t="str">
        <f t="shared" si="198"/>
        <v>attribute value '3.90 R';</v>
      </c>
      <c r="AV1229" t="str">
        <f t="shared" si="199"/>
        <v>attribute tolerance '5 %';</v>
      </c>
      <c r="AW1229" t="str">
        <f t="shared" si="200"/>
        <v>attribute rcwv '1.4 V';</v>
      </c>
      <c r="AX1229" t="str">
        <f t="shared" si="201"/>
        <v>attribute max_v '';</v>
      </c>
      <c r="AY1229" t="str">
        <f t="shared" si="202"/>
        <v>attribute power_v '0.5 W @ 70 C';</v>
      </c>
      <c r="AZ1229" t="str">
        <f t="shared" si="203"/>
        <v>attribute tcr '-100 to +600';</v>
      </c>
      <c r="BA1229" t="str">
        <f t="shared" si="204"/>
        <v>attribute size '1210';</v>
      </c>
      <c r="BB1229" t="str">
        <f t="shared" si="205"/>
        <v>attribute operating_temp '-55 to +155 C';</v>
      </c>
      <c r="BC1229" t="str">
        <f t="shared" si="206"/>
        <v>attribute pkg_code '3R9';</v>
      </c>
      <c r="BD1229" t="str">
        <f t="shared" si="207"/>
        <v>attribute aec-q200 'Grade 0';</v>
      </c>
      <c r="BF1229" t="str">
        <f t="shared" si="208"/>
        <v>attribute mfg 'Panasonic';</v>
      </c>
      <c r="BG1229" t="str">
        <f t="shared" si="209"/>
        <v>attribute mpn 'ERJ14YJ3R9U';</v>
      </c>
    </row>
    <row r="1230" spans="1:59" x14ac:dyDescent="0.3">
      <c r="A1230" t="s">
        <v>28</v>
      </c>
      <c r="B1230" t="s">
        <v>4308</v>
      </c>
      <c r="C1230" t="s">
        <v>4358</v>
      </c>
      <c r="D1230" t="s">
        <v>4359</v>
      </c>
      <c r="E1230" t="s">
        <v>32</v>
      </c>
      <c r="F1230" t="s">
        <v>32</v>
      </c>
      <c r="G1230" t="s">
        <v>4360</v>
      </c>
      <c r="H1230">
        <v>7</v>
      </c>
      <c r="I1230">
        <v>0.33</v>
      </c>
      <c r="J1230">
        <v>0</v>
      </c>
      <c r="K1230">
        <v>1</v>
      </c>
      <c r="L1230" t="s">
        <v>34</v>
      </c>
      <c r="M1230" t="s">
        <v>4312</v>
      </c>
      <c r="N1230" t="s">
        <v>36</v>
      </c>
      <c r="O1230" t="s">
        <v>108</v>
      </c>
      <c r="P1230" t="s">
        <v>38</v>
      </c>
      <c r="Q1230" t="s">
        <v>4313</v>
      </c>
      <c r="R1230" t="s">
        <v>40</v>
      </c>
      <c r="S1230" t="s">
        <v>634</v>
      </c>
      <c r="T1230" t="s">
        <v>42</v>
      </c>
      <c r="U1230" t="s">
        <v>1188</v>
      </c>
      <c r="V1230" t="s">
        <v>4314</v>
      </c>
      <c r="W1230">
        <v>1210</v>
      </c>
      <c r="X1230" t="s">
        <v>636</v>
      </c>
      <c r="Y1230" t="s">
        <v>4315</v>
      </c>
      <c r="Z1230" t="s">
        <v>2407</v>
      </c>
      <c r="AA1230">
        <v>2</v>
      </c>
      <c r="AB1230" t="s">
        <v>41</v>
      </c>
      <c r="AC1230" t="str">
        <f t="shared" si="196"/>
        <v>14Y</v>
      </c>
      <c r="AD1230" s="3">
        <f t="shared" si="193"/>
        <v>4.3</v>
      </c>
      <c r="AE1230" s="3" t="str">
        <f t="shared" ref="AE1230:AE1293" si="212">IF(AD1230&gt;9999999,AD1230/1000000&amp;" M",IF(AD1230&gt;999999,AD1230/1000000&amp;" M",IF(AD1230&gt;99999,AD1230/1000&amp;" K",IF(AD1230&gt;9999,TEXT(AD1230/1000,"0.0")&amp;" K",IF(AD1230&gt;999,TEXT(AD1230/1000,"0.00")&amp;" K",IF(AD1230&gt;99,AD1230/1&amp;" R",IF(AD1230&gt;=10,TEXT(AD1230,"00.0")&amp;" R",TEXT(AD1230,"0.00")&amp;" R")))))))</f>
        <v>4.30 R</v>
      </c>
      <c r="AF1230" t="str">
        <f>SUBSTITUTE(SUBSTITUTE(P1230,"±",""),"%"," %")</f>
        <v>5 %</v>
      </c>
      <c r="AG1230" t="str">
        <f t="shared" si="210"/>
        <v>1.5 V</v>
      </c>
      <c r="AI1230" t="str">
        <f>SUBSTITUTE(LEFT(Q1230,FIND("W,",Q1230)),"W"," W @ 70 C")</f>
        <v>0.5 W @ 70 C</v>
      </c>
      <c r="AJ1230" t="str">
        <f>SUBSTITUTE((SUBSTITUTE(T1230,"ppm/°C","")),"/ "," to ")</f>
        <v>-100 to +600</v>
      </c>
      <c r="AK1230" t="str">
        <f>LEFT(V1230,FIND(" ",V1230)-1)</f>
        <v>1210</v>
      </c>
      <c r="AL1230" t="str">
        <f>SUBSTITUTE(SUBSTITUTE(U1230,"°C ~ "," to +"),"°C"," C")</f>
        <v>-55 to +155 C</v>
      </c>
      <c r="AM1230" s="2" t="str">
        <f t="shared" si="194"/>
        <v>4R3</v>
      </c>
      <c r="AN1230" t="str">
        <f>IF(AC1230="1GN","Grade 1","Grade 0")</f>
        <v>Grade 0</v>
      </c>
      <c r="AO1230" s="2" t="str">
        <f t="shared" si="195"/>
        <v>4R30</v>
      </c>
      <c r="AQ1230" t="s">
        <v>5289</v>
      </c>
      <c r="AR1230" t="str">
        <f t="shared" si="211"/>
        <v>ERJ14YJ4R3U</v>
      </c>
      <c r="AT1230" t="str">
        <f t="shared" si="197"/>
        <v>technology 4.30R;</v>
      </c>
      <c r="AU1230" t="str">
        <f t="shared" si="198"/>
        <v>attribute value '4.30 R';</v>
      </c>
      <c r="AV1230" t="str">
        <f t="shared" si="199"/>
        <v>attribute tolerance '5 %';</v>
      </c>
      <c r="AW1230" t="str">
        <f t="shared" si="200"/>
        <v>attribute rcwv '1.5 V';</v>
      </c>
      <c r="AX1230" t="str">
        <f t="shared" si="201"/>
        <v>attribute max_v '';</v>
      </c>
      <c r="AY1230" t="str">
        <f t="shared" si="202"/>
        <v>attribute power_v '0.5 W @ 70 C';</v>
      </c>
      <c r="AZ1230" t="str">
        <f t="shared" si="203"/>
        <v>attribute tcr '-100 to +600';</v>
      </c>
      <c r="BA1230" t="str">
        <f t="shared" si="204"/>
        <v>attribute size '1210';</v>
      </c>
      <c r="BB1230" t="str">
        <f t="shared" si="205"/>
        <v>attribute operating_temp '-55 to +155 C';</v>
      </c>
      <c r="BC1230" t="str">
        <f t="shared" si="206"/>
        <v>attribute pkg_code '4R3';</v>
      </c>
      <c r="BD1230" t="str">
        <f t="shared" si="207"/>
        <v>attribute aec-q200 'Grade 0';</v>
      </c>
      <c r="BF1230" t="str">
        <f t="shared" si="208"/>
        <v>attribute mfg 'Panasonic';</v>
      </c>
      <c r="BG1230" t="str">
        <f t="shared" si="209"/>
        <v>attribute mpn 'ERJ14YJ4R3U';</v>
      </c>
    </row>
    <row r="1231" spans="1:59" x14ac:dyDescent="0.3">
      <c r="A1231" t="s">
        <v>28</v>
      </c>
      <c r="B1231" t="s">
        <v>4308</v>
      </c>
      <c r="C1231" t="s">
        <v>4361</v>
      </c>
      <c r="D1231" t="s">
        <v>4362</v>
      </c>
      <c r="E1231" t="s">
        <v>32</v>
      </c>
      <c r="F1231" t="s">
        <v>32</v>
      </c>
      <c r="G1231" t="s">
        <v>4363</v>
      </c>
      <c r="H1231" s="1">
        <v>30935</v>
      </c>
      <c r="I1231">
        <v>0.33</v>
      </c>
      <c r="J1231">
        <v>0</v>
      </c>
      <c r="K1231">
        <v>1</v>
      </c>
      <c r="L1231" t="s">
        <v>34</v>
      </c>
      <c r="M1231" t="s">
        <v>4312</v>
      </c>
      <c r="N1231" t="s">
        <v>36</v>
      </c>
      <c r="O1231" t="s">
        <v>113</v>
      </c>
      <c r="P1231" t="s">
        <v>38</v>
      </c>
      <c r="Q1231" t="s">
        <v>4313</v>
      </c>
      <c r="R1231" t="s">
        <v>40</v>
      </c>
      <c r="S1231" t="s">
        <v>634</v>
      </c>
      <c r="T1231" t="s">
        <v>42</v>
      </c>
      <c r="U1231" t="s">
        <v>1188</v>
      </c>
      <c r="V1231" t="s">
        <v>4314</v>
      </c>
      <c r="W1231">
        <v>1210</v>
      </c>
      <c r="X1231" t="s">
        <v>636</v>
      </c>
      <c r="Y1231" t="s">
        <v>4315</v>
      </c>
      <c r="Z1231" t="s">
        <v>2407</v>
      </c>
      <c r="AA1231">
        <v>2</v>
      </c>
      <c r="AB1231" t="s">
        <v>41</v>
      </c>
      <c r="AC1231" t="str">
        <f t="shared" si="196"/>
        <v>14Y</v>
      </c>
      <c r="AD1231" s="3">
        <f t="shared" si="193"/>
        <v>4.7</v>
      </c>
      <c r="AE1231" s="3" t="str">
        <f t="shared" si="212"/>
        <v>4.70 R</v>
      </c>
      <c r="AF1231" t="str">
        <f>SUBSTITUTE(SUBSTITUTE(P1231,"±",""),"%"," %")</f>
        <v>5 %</v>
      </c>
      <c r="AG1231" t="str">
        <f t="shared" si="210"/>
        <v>1.5 V</v>
      </c>
      <c r="AI1231" t="str">
        <f>SUBSTITUTE(LEFT(Q1231,FIND("W,",Q1231)),"W"," W @ 70 C")</f>
        <v>0.5 W @ 70 C</v>
      </c>
      <c r="AJ1231" t="str">
        <f>SUBSTITUTE((SUBSTITUTE(T1231,"ppm/°C","")),"/ "," to ")</f>
        <v>-100 to +600</v>
      </c>
      <c r="AK1231" t="str">
        <f>LEFT(V1231,FIND(" ",V1231)-1)</f>
        <v>1210</v>
      </c>
      <c r="AL1231" t="str">
        <f>SUBSTITUTE(SUBSTITUTE(U1231,"°C ~ "," to +"),"°C"," C")</f>
        <v>-55 to +155 C</v>
      </c>
      <c r="AM1231" s="2" t="str">
        <f t="shared" si="194"/>
        <v>4R7</v>
      </c>
      <c r="AN1231" t="str">
        <f>IF(AC1231="1GN","Grade 1","Grade 0")</f>
        <v>Grade 0</v>
      </c>
      <c r="AO1231" s="2" t="str">
        <f t="shared" si="195"/>
        <v>4R70</v>
      </c>
      <c r="AQ1231" t="s">
        <v>5289</v>
      </c>
      <c r="AR1231" t="str">
        <f t="shared" si="211"/>
        <v>ERJ14YJ4R7U</v>
      </c>
      <c r="AT1231" t="str">
        <f t="shared" si="197"/>
        <v>technology 4.70R;</v>
      </c>
      <c r="AU1231" t="str">
        <f t="shared" si="198"/>
        <v>attribute value '4.70 R';</v>
      </c>
      <c r="AV1231" t="str">
        <f t="shared" si="199"/>
        <v>attribute tolerance '5 %';</v>
      </c>
      <c r="AW1231" t="str">
        <f t="shared" si="200"/>
        <v>attribute rcwv '1.5 V';</v>
      </c>
      <c r="AX1231" t="str">
        <f t="shared" si="201"/>
        <v>attribute max_v '';</v>
      </c>
      <c r="AY1231" t="str">
        <f t="shared" si="202"/>
        <v>attribute power_v '0.5 W @ 70 C';</v>
      </c>
      <c r="AZ1231" t="str">
        <f t="shared" si="203"/>
        <v>attribute tcr '-100 to +600';</v>
      </c>
      <c r="BA1231" t="str">
        <f t="shared" si="204"/>
        <v>attribute size '1210';</v>
      </c>
      <c r="BB1231" t="str">
        <f t="shared" si="205"/>
        <v>attribute operating_temp '-55 to +155 C';</v>
      </c>
      <c r="BC1231" t="str">
        <f t="shared" si="206"/>
        <v>attribute pkg_code '4R7';</v>
      </c>
      <c r="BD1231" t="str">
        <f t="shared" si="207"/>
        <v>attribute aec-q200 'Grade 0';</v>
      </c>
      <c r="BF1231" t="str">
        <f t="shared" si="208"/>
        <v>attribute mfg 'Panasonic';</v>
      </c>
      <c r="BG1231" t="str">
        <f t="shared" si="209"/>
        <v>attribute mpn 'ERJ14YJ4R7U';</v>
      </c>
    </row>
    <row r="1232" spans="1:59" x14ac:dyDescent="0.3">
      <c r="A1232" t="s">
        <v>28</v>
      </c>
      <c r="B1232" t="s">
        <v>4308</v>
      </c>
      <c r="C1232" t="s">
        <v>4364</v>
      </c>
      <c r="D1232" t="s">
        <v>4365</v>
      </c>
      <c r="E1232" t="s">
        <v>32</v>
      </c>
      <c r="F1232" t="s">
        <v>32</v>
      </c>
      <c r="G1232" t="s">
        <v>4366</v>
      </c>
      <c r="H1232" s="1">
        <v>54785</v>
      </c>
      <c r="I1232">
        <v>0.33</v>
      </c>
      <c r="J1232">
        <v>0</v>
      </c>
      <c r="K1232">
        <v>1</v>
      </c>
      <c r="L1232" t="s">
        <v>34</v>
      </c>
      <c r="M1232" t="s">
        <v>4312</v>
      </c>
      <c r="N1232" t="s">
        <v>36</v>
      </c>
      <c r="O1232" t="s">
        <v>117</v>
      </c>
      <c r="P1232" t="s">
        <v>38</v>
      </c>
      <c r="Q1232" t="s">
        <v>4313</v>
      </c>
      <c r="R1232" t="s">
        <v>40</v>
      </c>
      <c r="S1232" t="s">
        <v>634</v>
      </c>
      <c r="T1232" t="s">
        <v>42</v>
      </c>
      <c r="U1232" t="s">
        <v>1188</v>
      </c>
      <c r="V1232" t="s">
        <v>4314</v>
      </c>
      <c r="W1232">
        <v>1210</v>
      </c>
      <c r="X1232" t="s">
        <v>636</v>
      </c>
      <c r="Y1232" t="s">
        <v>4315</v>
      </c>
      <c r="Z1232" t="s">
        <v>2407</v>
      </c>
      <c r="AA1232">
        <v>2</v>
      </c>
      <c r="AB1232" t="s">
        <v>41</v>
      </c>
      <c r="AC1232" t="str">
        <f t="shared" si="196"/>
        <v>14Y</v>
      </c>
      <c r="AD1232" s="3">
        <f t="shared" ref="AD1232:AD1295" si="213">IF(IFERROR(FIND("MOhms",O1232),0)&gt;0,LEFT(O1232,FIND("MOhms",O1232)-1)*1000000,IF(IFERROR(FIND("kOhms",O1232),0)&gt;0,LEFT(O1232,FIND("kOhms",O1232)-1)*1000,IF(IFERROR(FIND("Ohms",O1232),0)&gt;0,LEFT(O1232,FIND("Ohms",O1232)-1)*1,"NOT FOUND")))</f>
        <v>5.0999999999999996</v>
      </c>
      <c r="AE1232" s="3" t="str">
        <f t="shared" si="212"/>
        <v>5.10 R</v>
      </c>
      <c r="AF1232" t="str">
        <f>SUBSTITUTE(SUBSTITUTE(P1232,"±",""),"%"," %")</f>
        <v>5 %</v>
      </c>
      <c r="AG1232" t="str">
        <f t="shared" si="210"/>
        <v>1.6 V</v>
      </c>
      <c r="AI1232" t="str">
        <f>SUBSTITUTE(LEFT(Q1232,FIND("W,",Q1232)),"W"," W @ 70 C")</f>
        <v>0.5 W @ 70 C</v>
      </c>
      <c r="AJ1232" t="str">
        <f>SUBSTITUTE((SUBSTITUTE(T1232,"ppm/°C","")),"/ "," to ")</f>
        <v>-100 to +600</v>
      </c>
      <c r="AK1232" t="str">
        <f>LEFT(V1232,FIND(" ",V1232)-1)</f>
        <v>1210</v>
      </c>
      <c r="AL1232" t="str">
        <f>SUBSTITUTE(SUBSTITUTE(U1232,"°C ~ "," to +"),"°C"," C")</f>
        <v>-55 to +155 C</v>
      </c>
      <c r="AM1232" s="2" t="str">
        <f t="shared" ref="AM1232:AM1295" si="214">IF(AD1232&gt;9999999,AD1232/1000000&amp;"6",IF(AD1232&gt;999999,AD1232/100000&amp;"5",IF(AD1232&gt;99999,AD1232/10000&amp;"4",IF(AD1232&gt;9999,AD1232/1000&amp;"3",IF(AD1232&gt;999,AD1232/100&amp;"2",IF(AD1232&gt;99,AD1232/10&amp;"1",IF(AD1232&gt;=10,AD1232/1&amp;"0",LEFT(SUBSTITUTE(TEXT(AD1232,"0.000"),".","R"),3))))))))</f>
        <v>5R1</v>
      </c>
      <c r="AN1232" t="str">
        <f>IF(AC1232="1GN","Grade 1","Grade 0")</f>
        <v>Grade 0</v>
      </c>
      <c r="AO1232" s="2" t="str">
        <f t="shared" ref="AO1232:AO1295" si="215">IF(AD1232&gt;9999999,AD1232/100000&amp;"5",IF(AD1232&gt;999999,AD1232/10000&amp;"4",IF(AD1232&gt;99999,AD1232/1000&amp;"3",IF(AD1232&gt;9999,AD1232/100&amp;"2",IF(AD1232&gt;999,AD1232/10&amp;"1",IF(AD1232&gt;99,AD1232/1&amp;"R",IF(AD1232&gt;=10,AD1232/1&amp;"R0",LEFT(SUBSTITUTE(TEXT(AD1232,"0.000"),".","R"),4))))))))</f>
        <v>5R10</v>
      </c>
      <c r="AQ1232" t="s">
        <v>5289</v>
      </c>
      <c r="AR1232" t="str">
        <f t="shared" si="211"/>
        <v>ERJ14YJ5R1U</v>
      </c>
      <c r="AT1232" t="str">
        <f t="shared" si="197"/>
        <v>technology 5.10R;</v>
      </c>
      <c r="AU1232" t="str">
        <f t="shared" si="198"/>
        <v>attribute value '5.10 R';</v>
      </c>
      <c r="AV1232" t="str">
        <f t="shared" si="199"/>
        <v>attribute tolerance '5 %';</v>
      </c>
      <c r="AW1232" t="str">
        <f t="shared" si="200"/>
        <v>attribute rcwv '1.6 V';</v>
      </c>
      <c r="AX1232" t="str">
        <f t="shared" si="201"/>
        <v>attribute max_v '';</v>
      </c>
      <c r="AY1232" t="str">
        <f t="shared" si="202"/>
        <v>attribute power_v '0.5 W @ 70 C';</v>
      </c>
      <c r="AZ1232" t="str">
        <f t="shared" si="203"/>
        <v>attribute tcr '-100 to +600';</v>
      </c>
      <c r="BA1232" t="str">
        <f t="shared" si="204"/>
        <v>attribute size '1210';</v>
      </c>
      <c r="BB1232" t="str">
        <f t="shared" si="205"/>
        <v>attribute operating_temp '-55 to +155 C';</v>
      </c>
      <c r="BC1232" t="str">
        <f t="shared" si="206"/>
        <v>attribute pkg_code '5R1';</v>
      </c>
      <c r="BD1232" t="str">
        <f t="shared" si="207"/>
        <v>attribute aec-q200 'Grade 0';</v>
      </c>
      <c r="BF1232" t="str">
        <f t="shared" si="208"/>
        <v>attribute mfg 'Panasonic';</v>
      </c>
      <c r="BG1232" t="str">
        <f t="shared" si="209"/>
        <v>attribute mpn 'ERJ14YJ5R1U';</v>
      </c>
    </row>
    <row r="1233" spans="1:59" x14ac:dyDescent="0.3">
      <c r="A1233" t="s">
        <v>28</v>
      </c>
      <c r="B1233" t="s">
        <v>4308</v>
      </c>
      <c r="C1233" t="s">
        <v>4367</v>
      </c>
      <c r="D1233" t="s">
        <v>4368</v>
      </c>
      <c r="E1233" t="s">
        <v>32</v>
      </c>
      <c r="F1233" t="s">
        <v>32</v>
      </c>
      <c r="G1233" t="s">
        <v>4369</v>
      </c>
      <c r="H1233">
        <v>0</v>
      </c>
      <c r="I1233">
        <v>0.33</v>
      </c>
      <c r="J1233">
        <v>0</v>
      </c>
      <c r="K1233">
        <v>1</v>
      </c>
      <c r="L1233" t="s">
        <v>34</v>
      </c>
      <c r="M1233" t="s">
        <v>4312</v>
      </c>
      <c r="N1233" t="s">
        <v>36</v>
      </c>
      <c r="O1233" t="s">
        <v>121</v>
      </c>
      <c r="P1233" t="s">
        <v>38</v>
      </c>
      <c r="Q1233" t="s">
        <v>4313</v>
      </c>
      <c r="R1233" t="s">
        <v>40</v>
      </c>
      <c r="S1233" t="s">
        <v>634</v>
      </c>
      <c r="T1233" t="s">
        <v>42</v>
      </c>
      <c r="U1233" t="s">
        <v>1188</v>
      </c>
      <c r="V1233" t="s">
        <v>4314</v>
      </c>
      <c r="W1233">
        <v>1210</v>
      </c>
      <c r="X1233" t="s">
        <v>636</v>
      </c>
      <c r="Y1233" t="s">
        <v>4315</v>
      </c>
      <c r="Z1233" t="s">
        <v>2407</v>
      </c>
      <c r="AA1233">
        <v>2</v>
      </c>
      <c r="AB1233" t="s">
        <v>41</v>
      </c>
      <c r="AC1233" t="str">
        <f t="shared" si="196"/>
        <v>14Y</v>
      </c>
      <c r="AD1233" s="3">
        <f t="shared" si="213"/>
        <v>5.6</v>
      </c>
      <c r="AE1233" s="3" t="str">
        <f t="shared" si="212"/>
        <v>5.60 R</v>
      </c>
      <c r="AF1233" t="str">
        <f>SUBSTITUTE(SUBSTITUTE(P1233,"±",""),"%"," %")</f>
        <v>5 %</v>
      </c>
      <c r="AG1233" t="str">
        <f t="shared" si="210"/>
        <v>1.7 V</v>
      </c>
      <c r="AI1233" t="str">
        <f>SUBSTITUTE(LEFT(Q1233,FIND("W,",Q1233)),"W"," W @ 70 C")</f>
        <v>0.5 W @ 70 C</v>
      </c>
      <c r="AJ1233" t="str">
        <f>SUBSTITUTE((SUBSTITUTE(T1233,"ppm/°C","")),"/ "," to ")</f>
        <v>-100 to +600</v>
      </c>
      <c r="AK1233" t="str">
        <f>LEFT(V1233,FIND(" ",V1233)-1)</f>
        <v>1210</v>
      </c>
      <c r="AL1233" t="str">
        <f>SUBSTITUTE(SUBSTITUTE(U1233,"°C ~ "," to +"),"°C"," C")</f>
        <v>-55 to +155 C</v>
      </c>
      <c r="AM1233" s="2" t="str">
        <f t="shared" si="214"/>
        <v>5R6</v>
      </c>
      <c r="AN1233" t="str">
        <f>IF(AC1233="1GN","Grade 1","Grade 0")</f>
        <v>Grade 0</v>
      </c>
      <c r="AO1233" s="2" t="str">
        <f t="shared" si="215"/>
        <v>5R60</v>
      </c>
      <c r="AQ1233" t="s">
        <v>5289</v>
      </c>
      <c r="AR1233" t="str">
        <f t="shared" si="211"/>
        <v>ERJ14YJ5R6U</v>
      </c>
      <c r="AT1233" t="str">
        <f t="shared" si="197"/>
        <v>technology 5.60R;</v>
      </c>
      <c r="AU1233" t="str">
        <f t="shared" si="198"/>
        <v>attribute value '5.60 R';</v>
      </c>
      <c r="AV1233" t="str">
        <f t="shared" si="199"/>
        <v>attribute tolerance '5 %';</v>
      </c>
      <c r="AW1233" t="str">
        <f t="shared" si="200"/>
        <v>attribute rcwv '1.7 V';</v>
      </c>
      <c r="AX1233" t="str">
        <f t="shared" si="201"/>
        <v>attribute max_v '';</v>
      </c>
      <c r="AY1233" t="str">
        <f t="shared" si="202"/>
        <v>attribute power_v '0.5 W @ 70 C';</v>
      </c>
      <c r="AZ1233" t="str">
        <f t="shared" si="203"/>
        <v>attribute tcr '-100 to +600';</v>
      </c>
      <c r="BA1233" t="str">
        <f t="shared" si="204"/>
        <v>attribute size '1210';</v>
      </c>
      <c r="BB1233" t="str">
        <f t="shared" si="205"/>
        <v>attribute operating_temp '-55 to +155 C';</v>
      </c>
      <c r="BC1233" t="str">
        <f t="shared" si="206"/>
        <v>attribute pkg_code '5R6';</v>
      </c>
      <c r="BD1233" t="str">
        <f t="shared" si="207"/>
        <v>attribute aec-q200 'Grade 0';</v>
      </c>
      <c r="BF1233" t="str">
        <f t="shared" si="208"/>
        <v>attribute mfg 'Panasonic';</v>
      </c>
      <c r="BG1233" t="str">
        <f t="shared" si="209"/>
        <v>attribute mpn 'ERJ14YJ5R6U';</v>
      </c>
    </row>
    <row r="1234" spans="1:59" x14ac:dyDescent="0.3">
      <c r="A1234" t="s">
        <v>28</v>
      </c>
      <c r="B1234" t="s">
        <v>4308</v>
      </c>
      <c r="C1234" t="s">
        <v>4370</v>
      </c>
      <c r="D1234" t="s">
        <v>4371</v>
      </c>
      <c r="E1234" t="s">
        <v>32</v>
      </c>
      <c r="F1234" t="s">
        <v>32</v>
      </c>
      <c r="G1234" t="s">
        <v>4372</v>
      </c>
      <c r="H1234" s="1">
        <v>9206</v>
      </c>
      <c r="I1234">
        <v>0.33</v>
      </c>
      <c r="J1234">
        <v>0</v>
      </c>
      <c r="K1234">
        <v>1</v>
      </c>
      <c r="L1234" t="s">
        <v>34</v>
      </c>
      <c r="M1234" t="s">
        <v>4312</v>
      </c>
      <c r="N1234" t="s">
        <v>36</v>
      </c>
      <c r="O1234" t="s">
        <v>125</v>
      </c>
      <c r="P1234" t="s">
        <v>38</v>
      </c>
      <c r="Q1234" t="s">
        <v>4313</v>
      </c>
      <c r="R1234" t="s">
        <v>40</v>
      </c>
      <c r="S1234" t="s">
        <v>634</v>
      </c>
      <c r="T1234" t="s">
        <v>42</v>
      </c>
      <c r="U1234" t="s">
        <v>1188</v>
      </c>
      <c r="V1234" t="s">
        <v>4314</v>
      </c>
      <c r="W1234">
        <v>1210</v>
      </c>
      <c r="X1234" t="s">
        <v>636</v>
      </c>
      <c r="Y1234" t="s">
        <v>4315</v>
      </c>
      <c r="Z1234" t="s">
        <v>2407</v>
      </c>
      <c r="AA1234">
        <v>2</v>
      </c>
      <c r="AB1234" t="s">
        <v>41</v>
      </c>
      <c r="AC1234" t="str">
        <f t="shared" si="196"/>
        <v>14Y</v>
      </c>
      <c r="AD1234" s="3">
        <f t="shared" si="213"/>
        <v>6.2</v>
      </c>
      <c r="AE1234" s="3" t="str">
        <f t="shared" si="212"/>
        <v>6.20 R</v>
      </c>
      <c r="AF1234" t="str">
        <f>SUBSTITUTE(SUBSTITUTE(P1234,"±",""),"%"," %")</f>
        <v>5 %</v>
      </c>
      <c r="AG1234" t="str">
        <f t="shared" si="210"/>
        <v>1.8 V</v>
      </c>
      <c r="AI1234" t="str">
        <f>SUBSTITUTE(LEFT(Q1234,FIND("W,",Q1234)),"W"," W @ 70 C")</f>
        <v>0.5 W @ 70 C</v>
      </c>
      <c r="AJ1234" t="str">
        <f>SUBSTITUTE((SUBSTITUTE(T1234,"ppm/°C","")),"/ "," to ")</f>
        <v>-100 to +600</v>
      </c>
      <c r="AK1234" t="str">
        <f>LEFT(V1234,FIND(" ",V1234)-1)</f>
        <v>1210</v>
      </c>
      <c r="AL1234" t="str">
        <f>SUBSTITUTE(SUBSTITUTE(U1234,"°C ~ "," to +"),"°C"," C")</f>
        <v>-55 to +155 C</v>
      </c>
      <c r="AM1234" s="2" t="str">
        <f t="shared" si="214"/>
        <v>6R2</v>
      </c>
      <c r="AN1234" t="str">
        <f>IF(AC1234="1GN","Grade 1","Grade 0")</f>
        <v>Grade 0</v>
      </c>
      <c r="AO1234" s="2" t="str">
        <f t="shared" si="215"/>
        <v>6R20</v>
      </c>
      <c r="AQ1234" t="s">
        <v>5289</v>
      </c>
      <c r="AR1234" t="str">
        <f t="shared" si="211"/>
        <v>ERJ14YJ6R2U</v>
      </c>
      <c r="AT1234" t="str">
        <f t="shared" si="197"/>
        <v>technology 6.20R;</v>
      </c>
      <c r="AU1234" t="str">
        <f t="shared" si="198"/>
        <v>attribute value '6.20 R';</v>
      </c>
      <c r="AV1234" t="str">
        <f t="shared" si="199"/>
        <v>attribute tolerance '5 %';</v>
      </c>
      <c r="AW1234" t="str">
        <f t="shared" si="200"/>
        <v>attribute rcwv '1.8 V';</v>
      </c>
      <c r="AX1234" t="str">
        <f t="shared" si="201"/>
        <v>attribute max_v '';</v>
      </c>
      <c r="AY1234" t="str">
        <f t="shared" si="202"/>
        <v>attribute power_v '0.5 W @ 70 C';</v>
      </c>
      <c r="AZ1234" t="str">
        <f t="shared" si="203"/>
        <v>attribute tcr '-100 to +600';</v>
      </c>
      <c r="BA1234" t="str">
        <f t="shared" si="204"/>
        <v>attribute size '1210';</v>
      </c>
      <c r="BB1234" t="str">
        <f t="shared" si="205"/>
        <v>attribute operating_temp '-55 to +155 C';</v>
      </c>
      <c r="BC1234" t="str">
        <f t="shared" si="206"/>
        <v>attribute pkg_code '6R2';</v>
      </c>
      <c r="BD1234" t="str">
        <f t="shared" si="207"/>
        <v>attribute aec-q200 'Grade 0';</v>
      </c>
      <c r="BF1234" t="str">
        <f t="shared" si="208"/>
        <v>attribute mfg 'Panasonic';</v>
      </c>
      <c r="BG1234" t="str">
        <f t="shared" si="209"/>
        <v>attribute mpn 'ERJ14YJ6R2U';</v>
      </c>
    </row>
    <row r="1235" spans="1:59" x14ac:dyDescent="0.3">
      <c r="A1235" t="s">
        <v>28</v>
      </c>
      <c r="B1235" t="s">
        <v>4308</v>
      </c>
      <c r="C1235" t="s">
        <v>4373</v>
      </c>
      <c r="D1235" t="s">
        <v>4374</v>
      </c>
      <c r="E1235" t="s">
        <v>32</v>
      </c>
      <c r="F1235" t="s">
        <v>32</v>
      </c>
      <c r="G1235" t="s">
        <v>4375</v>
      </c>
      <c r="H1235" s="1">
        <v>148323</v>
      </c>
      <c r="I1235">
        <v>0.33</v>
      </c>
      <c r="J1235">
        <v>0</v>
      </c>
      <c r="K1235">
        <v>1</v>
      </c>
      <c r="L1235" t="s">
        <v>34</v>
      </c>
      <c r="M1235" t="s">
        <v>4312</v>
      </c>
      <c r="N1235" t="s">
        <v>36</v>
      </c>
      <c r="O1235" t="s">
        <v>129</v>
      </c>
      <c r="P1235" t="s">
        <v>38</v>
      </c>
      <c r="Q1235" t="s">
        <v>4313</v>
      </c>
      <c r="R1235" t="s">
        <v>40</v>
      </c>
      <c r="S1235" t="s">
        <v>634</v>
      </c>
      <c r="T1235" t="s">
        <v>42</v>
      </c>
      <c r="U1235" t="s">
        <v>1188</v>
      </c>
      <c r="V1235" t="s">
        <v>4314</v>
      </c>
      <c r="W1235">
        <v>1210</v>
      </c>
      <c r="X1235" t="s">
        <v>636</v>
      </c>
      <c r="Y1235" t="s">
        <v>4315</v>
      </c>
      <c r="Z1235" t="s">
        <v>2407</v>
      </c>
      <c r="AA1235">
        <v>2</v>
      </c>
      <c r="AB1235" t="s">
        <v>41</v>
      </c>
      <c r="AC1235" t="str">
        <f t="shared" si="196"/>
        <v>14Y</v>
      </c>
      <c r="AD1235" s="3">
        <f t="shared" si="213"/>
        <v>6.8</v>
      </c>
      <c r="AE1235" s="3" t="str">
        <f t="shared" si="212"/>
        <v>6.80 R</v>
      </c>
      <c r="AF1235" t="str">
        <f>SUBSTITUTE(SUBSTITUTE(P1235,"±",""),"%"," %")</f>
        <v>5 %</v>
      </c>
      <c r="AG1235" t="str">
        <f t="shared" si="210"/>
        <v>1.8 V</v>
      </c>
      <c r="AI1235" t="str">
        <f>SUBSTITUTE(LEFT(Q1235,FIND("W,",Q1235)),"W"," W @ 70 C")</f>
        <v>0.5 W @ 70 C</v>
      </c>
      <c r="AJ1235" t="str">
        <f>SUBSTITUTE((SUBSTITUTE(T1235,"ppm/°C","")),"/ "," to ")</f>
        <v>-100 to +600</v>
      </c>
      <c r="AK1235" t="str">
        <f>LEFT(V1235,FIND(" ",V1235)-1)</f>
        <v>1210</v>
      </c>
      <c r="AL1235" t="str">
        <f>SUBSTITUTE(SUBSTITUTE(U1235,"°C ~ "," to +"),"°C"," C")</f>
        <v>-55 to +155 C</v>
      </c>
      <c r="AM1235" s="2" t="str">
        <f t="shared" si="214"/>
        <v>6R8</v>
      </c>
      <c r="AN1235" t="str">
        <f>IF(AC1235="1GN","Grade 1","Grade 0")</f>
        <v>Grade 0</v>
      </c>
      <c r="AO1235" s="2" t="str">
        <f t="shared" si="215"/>
        <v>6R80</v>
      </c>
      <c r="AQ1235" t="s">
        <v>5289</v>
      </c>
      <c r="AR1235" t="str">
        <f t="shared" si="211"/>
        <v>ERJ14YJ6R8U</v>
      </c>
      <c r="AT1235" t="str">
        <f t="shared" si="197"/>
        <v>technology 6.80R;</v>
      </c>
      <c r="AU1235" t="str">
        <f t="shared" si="198"/>
        <v>attribute value '6.80 R';</v>
      </c>
      <c r="AV1235" t="str">
        <f t="shared" si="199"/>
        <v>attribute tolerance '5 %';</v>
      </c>
      <c r="AW1235" t="str">
        <f t="shared" si="200"/>
        <v>attribute rcwv '1.8 V';</v>
      </c>
      <c r="AX1235" t="str">
        <f t="shared" si="201"/>
        <v>attribute max_v '';</v>
      </c>
      <c r="AY1235" t="str">
        <f t="shared" si="202"/>
        <v>attribute power_v '0.5 W @ 70 C';</v>
      </c>
      <c r="AZ1235" t="str">
        <f t="shared" si="203"/>
        <v>attribute tcr '-100 to +600';</v>
      </c>
      <c r="BA1235" t="str">
        <f t="shared" si="204"/>
        <v>attribute size '1210';</v>
      </c>
      <c r="BB1235" t="str">
        <f t="shared" si="205"/>
        <v>attribute operating_temp '-55 to +155 C';</v>
      </c>
      <c r="BC1235" t="str">
        <f t="shared" si="206"/>
        <v>attribute pkg_code '6R8';</v>
      </c>
      <c r="BD1235" t="str">
        <f t="shared" si="207"/>
        <v>attribute aec-q200 'Grade 0';</v>
      </c>
      <c r="BF1235" t="str">
        <f t="shared" si="208"/>
        <v>attribute mfg 'Panasonic';</v>
      </c>
      <c r="BG1235" t="str">
        <f t="shared" si="209"/>
        <v>attribute mpn 'ERJ14YJ6R8U';</v>
      </c>
    </row>
    <row r="1236" spans="1:59" x14ac:dyDescent="0.3">
      <c r="A1236" t="s">
        <v>28</v>
      </c>
      <c r="B1236" t="s">
        <v>4308</v>
      </c>
      <c r="C1236" t="s">
        <v>4376</v>
      </c>
      <c r="D1236" t="s">
        <v>4377</v>
      </c>
      <c r="E1236" t="s">
        <v>32</v>
      </c>
      <c r="F1236" t="s">
        <v>32</v>
      </c>
      <c r="G1236" t="s">
        <v>4378</v>
      </c>
      <c r="H1236" s="1">
        <v>34273</v>
      </c>
      <c r="I1236">
        <v>0.33</v>
      </c>
      <c r="J1236">
        <v>0</v>
      </c>
      <c r="K1236">
        <v>1</v>
      </c>
      <c r="L1236" t="s">
        <v>34</v>
      </c>
      <c r="M1236" t="s">
        <v>4312</v>
      </c>
      <c r="N1236" t="s">
        <v>36</v>
      </c>
      <c r="O1236" t="s">
        <v>133</v>
      </c>
      <c r="P1236" t="s">
        <v>38</v>
      </c>
      <c r="Q1236" t="s">
        <v>4313</v>
      </c>
      <c r="R1236" t="s">
        <v>40</v>
      </c>
      <c r="S1236" t="s">
        <v>634</v>
      </c>
      <c r="T1236" t="s">
        <v>42</v>
      </c>
      <c r="U1236" t="s">
        <v>1188</v>
      </c>
      <c r="V1236" t="s">
        <v>4314</v>
      </c>
      <c r="W1236">
        <v>1210</v>
      </c>
      <c r="X1236" t="s">
        <v>636</v>
      </c>
      <c r="Y1236" t="s">
        <v>4315</v>
      </c>
      <c r="Z1236" t="s">
        <v>2407</v>
      </c>
      <c r="AA1236">
        <v>2</v>
      </c>
      <c r="AB1236" t="s">
        <v>41</v>
      </c>
      <c r="AC1236" t="str">
        <f t="shared" si="196"/>
        <v>14Y</v>
      </c>
      <c r="AD1236" s="3">
        <f t="shared" si="213"/>
        <v>7.5</v>
      </c>
      <c r="AE1236" s="3" t="str">
        <f t="shared" si="212"/>
        <v>7.50 R</v>
      </c>
      <c r="AF1236" t="str">
        <f>SUBSTITUTE(SUBSTITUTE(P1236,"±",""),"%"," %")</f>
        <v>5 %</v>
      </c>
      <c r="AG1236" t="str">
        <f t="shared" si="210"/>
        <v>1.9 V</v>
      </c>
      <c r="AI1236" t="str">
        <f>SUBSTITUTE(LEFT(Q1236,FIND("W,",Q1236)),"W"," W @ 70 C")</f>
        <v>0.5 W @ 70 C</v>
      </c>
      <c r="AJ1236" t="str">
        <f>SUBSTITUTE((SUBSTITUTE(T1236,"ppm/°C","")),"/ "," to ")</f>
        <v>-100 to +600</v>
      </c>
      <c r="AK1236" t="str">
        <f>LEFT(V1236,FIND(" ",V1236)-1)</f>
        <v>1210</v>
      </c>
      <c r="AL1236" t="str">
        <f>SUBSTITUTE(SUBSTITUTE(U1236,"°C ~ "," to +"),"°C"," C")</f>
        <v>-55 to +155 C</v>
      </c>
      <c r="AM1236" s="2" t="str">
        <f t="shared" si="214"/>
        <v>7R5</v>
      </c>
      <c r="AN1236" t="str">
        <f>IF(AC1236="1GN","Grade 1","Grade 0")</f>
        <v>Grade 0</v>
      </c>
      <c r="AO1236" s="2" t="str">
        <f t="shared" si="215"/>
        <v>7R50</v>
      </c>
      <c r="AQ1236" t="s">
        <v>5289</v>
      </c>
      <c r="AR1236" t="str">
        <f t="shared" si="211"/>
        <v>ERJ14YJ7R5U</v>
      </c>
      <c r="AT1236" t="str">
        <f t="shared" si="197"/>
        <v>technology 7.50R;</v>
      </c>
      <c r="AU1236" t="str">
        <f t="shared" si="198"/>
        <v>attribute value '7.50 R';</v>
      </c>
      <c r="AV1236" t="str">
        <f t="shared" si="199"/>
        <v>attribute tolerance '5 %';</v>
      </c>
      <c r="AW1236" t="str">
        <f t="shared" si="200"/>
        <v>attribute rcwv '1.9 V';</v>
      </c>
      <c r="AX1236" t="str">
        <f t="shared" si="201"/>
        <v>attribute max_v '';</v>
      </c>
      <c r="AY1236" t="str">
        <f t="shared" si="202"/>
        <v>attribute power_v '0.5 W @ 70 C';</v>
      </c>
      <c r="AZ1236" t="str">
        <f t="shared" si="203"/>
        <v>attribute tcr '-100 to +600';</v>
      </c>
      <c r="BA1236" t="str">
        <f t="shared" si="204"/>
        <v>attribute size '1210';</v>
      </c>
      <c r="BB1236" t="str">
        <f t="shared" si="205"/>
        <v>attribute operating_temp '-55 to +155 C';</v>
      </c>
      <c r="BC1236" t="str">
        <f t="shared" si="206"/>
        <v>attribute pkg_code '7R5';</v>
      </c>
      <c r="BD1236" t="str">
        <f t="shared" si="207"/>
        <v>attribute aec-q200 'Grade 0';</v>
      </c>
      <c r="BF1236" t="str">
        <f t="shared" si="208"/>
        <v>attribute mfg 'Panasonic';</v>
      </c>
      <c r="BG1236" t="str">
        <f t="shared" si="209"/>
        <v>attribute mpn 'ERJ14YJ7R5U';</v>
      </c>
    </row>
    <row r="1237" spans="1:59" x14ac:dyDescent="0.3">
      <c r="A1237" t="s">
        <v>28</v>
      </c>
      <c r="B1237" t="s">
        <v>4308</v>
      </c>
      <c r="C1237" t="s">
        <v>4379</v>
      </c>
      <c r="D1237" t="s">
        <v>4380</v>
      </c>
      <c r="E1237" t="s">
        <v>32</v>
      </c>
      <c r="F1237" t="s">
        <v>32</v>
      </c>
      <c r="G1237" t="s">
        <v>4381</v>
      </c>
      <c r="H1237">
        <v>0</v>
      </c>
      <c r="I1237">
        <v>0.33</v>
      </c>
      <c r="J1237">
        <v>0</v>
      </c>
      <c r="K1237">
        <v>1</v>
      </c>
      <c r="L1237" t="s">
        <v>34</v>
      </c>
      <c r="M1237" t="s">
        <v>4312</v>
      </c>
      <c r="N1237" t="s">
        <v>36</v>
      </c>
      <c r="O1237" t="s">
        <v>137</v>
      </c>
      <c r="P1237" t="s">
        <v>38</v>
      </c>
      <c r="Q1237" t="s">
        <v>4313</v>
      </c>
      <c r="R1237" t="s">
        <v>40</v>
      </c>
      <c r="S1237" t="s">
        <v>634</v>
      </c>
      <c r="T1237" t="s">
        <v>42</v>
      </c>
      <c r="U1237" t="s">
        <v>1188</v>
      </c>
      <c r="V1237" t="s">
        <v>4314</v>
      </c>
      <c r="W1237">
        <v>1210</v>
      </c>
      <c r="X1237" t="s">
        <v>636</v>
      </c>
      <c r="Y1237" t="s">
        <v>4315</v>
      </c>
      <c r="Z1237" t="s">
        <v>2407</v>
      </c>
      <c r="AA1237">
        <v>2</v>
      </c>
      <c r="AB1237" t="s">
        <v>41</v>
      </c>
      <c r="AC1237" t="str">
        <f t="shared" ref="AC1237:AC1300" si="216">MID(D1237,5,3)</f>
        <v>14Y</v>
      </c>
      <c r="AD1237" s="3">
        <f t="shared" si="213"/>
        <v>8.1999999999999993</v>
      </c>
      <c r="AE1237" s="3" t="str">
        <f t="shared" si="212"/>
        <v>8.20 R</v>
      </c>
      <c r="AF1237" t="str">
        <f>SUBSTITUTE(SUBSTITUTE(P1237,"±",""),"%"," %")</f>
        <v>5 %</v>
      </c>
      <c r="AG1237" t="str">
        <f t="shared" si="210"/>
        <v>2 V</v>
      </c>
      <c r="AI1237" t="str">
        <f>SUBSTITUTE(LEFT(Q1237,FIND("W,",Q1237)),"W"," W @ 70 C")</f>
        <v>0.5 W @ 70 C</v>
      </c>
      <c r="AJ1237" t="str">
        <f>SUBSTITUTE((SUBSTITUTE(T1237,"ppm/°C","")),"/ "," to ")</f>
        <v>-100 to +600</v>
      </c>
      <c r="AK1237" t="str">
        <f>LEFT(V1237,FIND(" ",V1237)-1)</f>
        <v>1210</v>
      </c>
      <c r="AL1237" t="str">
        <f>SUBSTITUTE(SUBSTITUTE(U1237,"°C ~ "," to +"),"°C"," C")</f>
        <v>-55 to +155 C</v>
      </c>
      <c r="AM1237" s="2" t="str">
        <f t="shared" si="214"/>
        <v>8R2</v>
      </c>
      <c r="AN1237" t="str">
        <f>IF(AC1237="1GN","Grade 1","Grade 0")</f>
        <v>Grade 0</v>
      </c>
      <c r="AO1237" s="2" t="str">
        <f t="shared" si="215"/>
        <v>8R20</v>
      </c>
      <c r="AQ1237" t="s">
        <v>5289</v>
      </c>
      <c r="AR1237" t="str">
        <f t="shared" si="211"/>
        <v>ERJ14YJ8R2U</v>
      </c>
      <c r="AT1237" t="str">
        <f t="shared" ref="AT1237:AT1300" si="217">"technology "&amp;SUBSTITUTE(AE1237," ","")&amp;";"</f>
        <v>technology 8.20R;</v>
      </c>
      <c r="AU1237" t="str">
        <f t="shared" ref="AU1237:AU1300" si="218">"attribute value '"&amp;AE1237&amp;"';"</f>
        <v>attribute value '8.20 R';</v>
      </c>
      <c r="AV1237" t="str">
        <f t="shared" ref="AV1237:AV1300" si="219">"attribute tolerance '"&amp;AF1237&amp;"';"</f>
        <v>attribute tolerance '5 %';</v>
      </c>
      <c r="AW1237" t="str">
        <f t="shared" ref="AW1237:AW1300" si="220">"attribute rcwv '"&amp;AG1237&amp;"';"</f>
        <v>attribute rcwv '2 V';</v>
      </c>
      <c r="AX1237" t="str">
        <f t="shared" ref="AX1237:AX1300" si="221">"attribute max_v '"&amp;AH1237&amp;"';"</f>
        <v>attribute max_v '';</v>
      </c>
      <c r="AY1237" t="str">
        <f t="shared" ref="AY1237:AY1300" si="222">"attribute power_v '"&amp;AI1237&amp;"';"</f>
        <v>attribute power_v '0.5 W @ 70 C';</v>
      </c>
      <c r="AZ1237" t="str">
        <f t="shared" ref="AZ1237:AZ1300" si="223">"attribute tcr '"&amp;AJ1237&amp;"';"</f>
        <v>attribute tcr '-100 to +600';</v>
      </c>
      <c r="BA1237" t="str">
        <f t="shared" ref="BA1237:BA1300" si="224">"attribute size '"&amp;AK1237&amp;"';"</f>
        <v>attribute size '1210';</v>
      </c>
      <c r="BB1237" t="str">
        <f t="shared" ref="BB1237:BB1300" si="225">"attribute operating_temp '"&amp;AL1237&amp;"';"</f>
        <v>attribute operating_temp '-55 to +155 C';</v>
      </c>
      <c r="BC1237" t="str">
        <f t="shared" ref="BC1237:BC1300" si="226">"attribute pkg_code '"&amp;AM1237&amp;"';"</f>
        <v>attribute pkg_code '8R2';</v>
      </c>
      <c r="BD1237" t="str">
        <f t="shared" ref="BD1237:BD1300" si="227">"attribute aec-q200 '"&amp;AN1237&amp;"';"</f>
        <v>attribute aec-q200 'Grade 0';</v>
      </c>
      <c r="BF1237" t="str">
        <f t="shared" ref="BF1237:BF1300" si="228">"attribute mfg '"&amp;AQ1237&amp;"';"</f>
        <v>attribute mfg 'Panasonic';</v>
      </c>
      <c r="BG1237" t="str">
        <f t="shared" ref="BG1237:BG1300" si="229">"attribute mpn '"&amp;AR1237&amp;"';"</f>
        <v>attribute mpn 'ERJ14YJ8R2U';</v>
      </c>
    </row>
    <row r="1238" spans="1:59" x14ac:dyDescent="0.3">
      <c r="A1238" t="s">
        <v>28</v>
      </c>
      <c r="B1238" t="s">
        <v>4308</v>
      </c>
      <c r="C1238" t="s">
        <v>4382</v>
      </c>
      <c r="D1238" t="s">
        <v>4383</v>
      </c>
      <c r="E1238" t="s">
        <v>32</v>
      </c>
      <c r="F1238" t="s">
        <v>32</v>
      </c>
      <c r="G1238" t="s">
        <v>4384</v>
      </c>
      <c r="H1238" s="1">
        <v>39575</v>
      </c>
      <c r="I1238">
        <v>0.33</v>
      </c>
      <c r="J1238">
        <v>0</v>
      </c>
      <c r="K1238">
        <v>1</v>
      </c>
      <c r="L1238" t="s">
        <v>34</v>
      </c>
      <c r="M1238" t="s">
        <v>4312</v>
      </c>
      <c r="N1238" t="s">
        <v>36</v>
      </c>
      <c r="O1238" t="s">
        <v>141</v>
      </c>
      <c r="P1238" t="s">
        <v>38</v>
      </c>
      <c r="Q1238" t="s">
        <v>4313</v>
      </c>
      <c r="R1238" t="s">
        <v>40</v>
      </c>
      <c r="S1238" t="s">
        <v>634</v>
      </c>
      <c r="T1238" t="s">
        <v>42</v>
      </c>
      <c r="U1238" t="s">
        <v>1188</v>
      </c>
      <c r="V1238" t="s">
        <v>4314</v>
      </c>
      <c r="W1238">
        <v>1210</v>
      </c>
      <c r="X1238" t="s">
        <v>636</v>
      </c>
      <c r="Y1238" t="s">
        <v>4315</v>
      </c>
      <c r="Z1238" t="s">
        <v>2407</v>
      </c>
      <c r="AA1238">
        <v>2</v>
      </c>
      <c r="AB1238" t="s">
        <v>41</v>
      </c>
      <c r="AC1238" t="str">
        <f t="shared" si="216"/>
        <v>14Y</v>
      </c>
      <c r="AD1238" s="3">
        <f t="shared" si="213"/>
        <v>9.1</v>
      </c>
      <c r="AE1238" s="3" t="str">
        <f t="shared" si="212"/>
        <v>9.10 R</v>
      </c>
      <c r="AF1238" t="str">
        <f>SUBSTITUTE(SUBSTITUTE(P1238,"±",""),"%"," %")</f>
        <v>5 %</v>
      </c>
      <c r="AG1238" t="str">
        <f t="shared" si="210"/>
        <v>2.1 V</v>
      </c>
      <c r="AI1238" t="str">
        <f>SUBSTITUTE(LEFT(Q1238,FIND("W,",Q1238)),"W"," W @ 70 C")</f>
        <v>0.5 W @ 70 C</v>
      </c>
      <c r="AJ1238" t="str">
        <f>SUBSTITUTE((SUBSTITUTE(T1238,"ppm/°C","")),"/ "," to ")</f>
        <v>-100 to +600</v>
      </c>
      <c r="AK1238" t="str">
        <f>LEFT(V1238,FIND(" ",V1238)-1)</f>
        <v>1210</v>
      </c>
      <c r="AL1238" t="str">
        <f>SUBSTITUTE(SUBSTITUTE(U1238,"°C ~ "," to +"),"°C"," C")</f>
        <v>-55 to +155 C</v>
      </c>
      <c r="AM1238" s="2" t="str">
        <f t="shared" si="214"/>
        <v>9R1</v>
      </c>
      <c r="AN1238" t="str">
        <f>IF(AC1238="1GN","Grade 1","Grade 0")</f>
        <v>Grade 0</v>
      </c>
      <c r="AO1238" s="2" t="str">
        <f t="shared" si="215"/>
        <v>9R10</v>
      </c>
      <c r="AQ1238" t="s">
        <v>5289</v>
      </c>
      <c r="AR1238" t="str">
        <f t="shared" si="211"/>
        <v>ERJ14YJ9R1U</v>
      </c>
      <c r="AT1238" t="str">
        <f t="shared" si="217"/>
        <v>technology 9.10R;</v>
      </c>
      <c r="AU1238" t="str">
        <f t="shared" si="218"/>
        <v>attribute value '9.10 R';</v>
      </c>
      <c r="AV1238" t="str">
        <f t="shared" si="219"/>
        <v>attribute tolerance '5 %';</v>
      </c>
      <c r="AW1238" t="str">
        <f t="shared" si="220"/>
        <v>attribute rcwv '2.1 V';</v>
      </c>
      <c r="AX1238" t="str">
        <f t="shared" si="221"/>
        <v>attribute max_v '';</v>
      </c>
      <c r="AY1238" t="str">
        <f t="shared" si="222"/>
        <v>attribute power_v '0.5 W @ 70 C';</v>
      </c>
      <c r="AZ1238" t="str">
        <f t="shared" si="223"/>
        <v>attribute tcr '-100 to +600';</v>
      </c>
      <c r="BA1238" t="str">
        <f t="shared" si="224"/>
        <v>attribute size '1210';</v>
      </c>
      <c r="BB1238" t="str">
        <f t="shared" si="225"/>
        <v>attribute operating_temp '-55 to +155 C';</v>
      </c>
      <c r="BC1238" t="str">
        <f t="shared" si="226"/>
        <v>attribute pkg_code '9R1';</v>
      </c>
      <c r="BD1238" t="str">
        <f t="shared" si="227"/>
        <v>attribute aec-q200 'Grade 0';</v>
      </c>
      <c r="BF1238" t="str">
        <f t="shared" si="228"/>
        <v>attribute mfg 'Panasonic';</v>
      </c>
      <c r="BG1238" t="str">
        <f t="shared" si="229"/>
        <v>attribute mpn 'ERJ14YJ9R1U';</v>
      </c>
    </row>
    <row r="1239" spans="1:59" x14ac:dyDescent="0.3">
      <c r="A1239" t="s">
        <v>28</v>
      </c>
      <c r="B1239" t="s">
        <v>4308</v>
      </c>
      <c r="C1239" t="s">
        <v>4385</v>
      </c>
      <c r="D1239" t="s">
        <v>4386</v>
      </c>
      <c r="E1239" t="s">
        <v>32</v>
      </c>
      <c r="F1239" t="s">
        <v>32</v>
      </c>
      <c r="G1239" t="s">
        <v>4387</v>
      </c>
      <c r="H1239">
        <v>0</v>
      </c>
      <c r="I1239">
        <v>0.33</v>
      </c>
      <c r="J1239">
        <v>0</v>
      </c>
      <c r="K1239">
        <v>1</v>
      </c>
      <c r="L1239" t="s">
        <v>34</v>
      </c>
      <c r="M1239" t="s">
        <v>4312</v>
      </c>
      <c r="N1239" t="s">
        <v>36</v>
      </c>
      <c r="O1239" t="s">
        <v>145</v>
      </c>
      <c r="P1239" t="s">
        <v>38</v>
      </c>
      <c r="Q1239" t="s">
        <v>4313</v>
      </c>
      <c r="R1239" t="s">
        <v>40</v>
      </c>
      <c r="S1239" t="s">
        <v>634</v>
      </c>
      <c r="T1239" t="s">
        <v>243</v>
      </c>
      <c r="U1239" t="s">
        <v>1188</v>
      </c>
      <c r="V1239" t="s">
        <v>4314</v>
      </c>
      <c r="W1239">
        <v>1210</v>
      </c>
      <c r="X1239" t="s">
        <v>636</v>
      </c>
      <c r="Y1239" t="s">
        <v>4315</v>
      </c>
      <c r="Z1239" t="s">
        <v>2407</v>
      </c>
      <c r="AA1239">
        <v>2</v>
      </c>
      <c r="AB1239" t="s">
        <v>41</v>
      </c>
      <c r="AC1239" t="str">
        <f t="shared" si="216"/>
        <v>14Y</v>
      </c>
      <c r="AD1239" s="3">
        <f t="shared" si="213"/>
        <v>10</v>
      </c>
      <c r="AE1239" s="3" t="str">
        <f t="shared" si="212"/>
        <v>10.0 R</v>
      </c>
      <c r="AF1239" t="str">
        <f>SUBSTITUTE(SUBSTITUTE(P1239,"±",""),"%"," %")</f>
        <v>5 %</v>
      </c>
      <c r="AG1239" t="str">
        <f t="shared" si="210"/>
        <v>2.2 V</v>
      </c>
      <c r="AI1239" t="str">
        <f>SUBSTITUTE(LEFT(Q1239,FIND("W,",Q1239)),"W"," W @ 70 C")</f>
        <v>0.5 W @ 70 C</v>
      </c>
      <c r="AJ1239" t="str">
        <f>SUBSTITUTE((SUBSTITUTE(T1239,"ppm/°C","")),"/ "," to ")</f>
        <v>±200</v>
      </c>
      <c r="AK1239" t="str">
        <f>LEFT(V1239,FIND(" ",V1239)-1)</f>
        <v>1210</v>
      </c>
      <c r="AL1239" t="str">
        <f>SUBSTITUTE(SUBSTITUTE(U1239,"°C ~ "," to +"),"°C"," C")</f>
        <v>-55 to +155 C</v>
      </c>
      <c r="AM1239" s="2" t="str">
        <f t="shared" si="214"/>
        <v>100</v>
      </c>
      <c r="AN1239" t="str">
        <f>IF(AC1239="1GN","Grade 1","Grade 0")</f>
        <v>Grade 0</v>
      </c>
      <c r="AO1239" s="2" t="str">
        <f t="shared" si="215"/>
        <v>10R0</v>
      </c>
      <c r="AQ1239" t="s">
        <v>5289</v>
      </c>
      <c r="AR1239" t="str">
        <f t="shared" si="211"/>
        <v>ERJ14YJ100U</v>
      </c>
      <c r="AT1239" t="str">
        <f t="shared" si="217"/>
        <v>technology 10.0R;</v>
      </c>
      <c r="AU1239" t="str">
        <f t="shared" si="218"/>
        <v>attribute value '10.0 R';</v>
      </c>
      <c r="AV1239" t="str">
        <f t="shared" si="219"/>
        <v>attribute tolerance '5 %';</v>
      </c>
      <c r="AW1239" t="str">
        <f t="shared" si="220"/>
        <v>attribute rcwv '2.2 V';</v>
      </c>
      <c r="AX1239" t="str">
        <f t="shared" si="221"/>
        <v>attribute max_v '';</v>
      </c>
      <c r="AY1239" t="str">
        <f t="shared" si="222"/>
        <v>attribute power_v '0.5 W @ 70 C';</v>
      </c>
      <c r="AZ1239" t="str">
        <f t="shared" si="223"/>
        <v>attribute tcr '±200';</v>
      </c>
      <c r="BA1239" t="str">
        <f t="shared" si="224"/>
        <v>attribute size '1210';</v>
      </c>
      <c r="BB1239" t="str">
        <f t="shared" si="225"/>
        <v>attribute operating_temp '-55 to +155 C';</v>
      </c>
      <c r="BC1239" t="str">
        <f t="shared" si="226"/>
        <v>attribute pkg_code '100';</v>
      </c>
      <c r="BD1239" t="str">
        <f t="shared" si="227"/>
        <v>attribute aec-q200 'Grade 0';</v>
      </c>
      <c r="BF1239" t="str">
        <f t="shared" si="228"/>
        <v>attribute mfg 'Panasonic';</v>
      </c>
      <c r="BG1239" t="str">
        <f t="shared" si="229"/>
        <v>attribute mpn 'ERJ14YJ100U';</v>
      </c>
    </row>
    <row r="1240" spans="1:59" x14ac:dyDescent="0.3">
      <c r="A1240" t="s">
        <v>28</v>
      </c>
      <c r="B1240" t="s">
        <v>4308</v>
      </c>
      <c r="C1240" t="s">
        <v>4388</v>
      </c>
      <c r="D1240" t="s">
        <v>4389</v>
      </c>
      <c r="E1240" t="s">
        <v>32</v>
      </c>
      <c r="F1240" t="s">
        <v>32</v>
      </c>
      <c r="G1240" t="s">
        <v>4390</v>
      </c>
      <c r="H1240" s="1">
        <v>3361</v>
      </c>
      <c r="I1240">
        <v>0.33</v>
      </c>
      <c r="J1240">
        <v>0</v>
      </c>
      <c r="K1240">
        <v>1</v>
      </c>
      <c r="L1240" t="s">
        <v>34</v>
      </c>
      <c r="M1240" t="s">
        <v>4312</v>
      </c>
      <c r="N1240" t="s">
        <v>36</v>
      </c>
      <c r="O1240" t="s">
        <v>150</v>
      </c>
      <c r="P1240" t="s">
        <v>38</v>
      </c>
      <c r="Q1240" t="s">
        <v>4313</v>
      </c>
      <c r="R1240" t="s">
        <v>40</v>
      </c>
      <c r="S1240" t="s">
        <v>634</v>
      </c>
      <c r="T1240" t="s">
        <v>243</v>
      </c>
      <c r="U1240" t="s">
        <v>1188</v>
      </c>
      <c r="V1240" t="s">
        <v>4314</v>
      </c>
      <c r="W1240">
        <v>1210</v>
      </c>
      <c r="X1240" t="s">
        <v>636</v>
      </c>
      <c r="Y1240" t="s">
        <v>4315</v>
      </c>
      <c r="Z1240" t="s">
        <v>2407</v>
      </c>
      <c r="AA1240">
        <v>2</v>
      </c>
      <c r="AB1240" t="s">
        <v>41</v>
      </c>
      <c r="AC1240" t="str">
        <f t="shared" si="216"/>
        <v>14Y</v>
      </c>
      <c r="AD1240" s="3">
        <f t="shared" si="213"/>
        <v>11</v>
      </c>
      <c r="AE1240" s="3" t="str">
        <f t="shared" si="212"/>
        <v>11.0 R</v>
      </c>
      <c r="AF1240" t="str">
        <f>SUBSTITUTE(SUBSTITUTE(P1240,"±",""),"%"," %")</f>
        <v>5 %</v>
      </c>
      <c r="AG1240" t="str">
        <f t="shared" si="210"/>
        <v>2.3 V</v>
      </c>
      <c r="AI1240" t="str">
        <f>SUBSTITUTE(LEFT(Q1240,FIND("W,",Q1240)),"W"," W @ 70 C")</f>
        <v>0.5 W @ 70 C</v>
      </c>
      <c r="AJ1240" t="str">
        <f>SUBSTITUTE((SUBSTITUTE(T1240,"ppm/°C","")),"/ "," to ")</f>
        <v>±200</v>
      </c>
      <c r="AK1240" t="str">
        <f>LEFT(V1240,FIND(" ",V1240)-1)</f>
        <v>1210</v>
      </c>
      <c r="AL1240" t="str">
        <f>SUBSTITUTE(SUBSTITUTE(U1240,"°C ~ "," to +"),"°C"," C")</f>
        <v>-55 to +155 C</v>
      </c>
      <c r="AM1240" s="2" t="str">
        <f t="shared" si="214"/>
        <v>110</v>
      </c>
      <c r="AN1240" t="str">
        <f>IF(AC1240="1GN","Grade 1","Grade 0")</f>
        <v>Grade 0</v>
      </c>
      <c r="AO1240" s="2" t="str">
        <f t="shared" si="215"/>
        <v>11R0</v>
      </c>
      <c r="AQ1240" t="s">
        <v>5289</v>
      </c>
      <c r="AR1240" t="str">
        <f t="shared" si="211"/>
        <v>ERJ14YJ110U</v>
      </c>
      <c r="AT1240" t="str">
        <f t="shared" si="217"/>
        <v>technology 11.0R;</v>
      </c>
      <c r="AU1240" t="str">
        <f t="shared" si="218"/>
        <v>attribute value '11.0 R';</v>
      </c>
      <c r="AV1240" t="str">
        <f t="shared" si="219"/>
        <v>attribute tolerance '5 %';</v>
      </c>
      <c r="AW1240" t="str">
        <f t="shared" si="220"/>
        <v>attribute rcwv '2.3 V';</v>
      </c>
      <c r="AX1240" t="str">
        <f t="shared" si="221"/>
        <v>attribute max_v '';</v>
      </c>
      <c r="AY1240" t="str">
        <f t="shared" si="222"/>
        <v>attribute power_v '0.5 W @ 70 C';</v>
      </c>
      <c r="AZ1240" t="str">
        <f t="shared" si="223"/>
        <v>attribute tcr '±200';</v>
      </c>
      <c r="BA1240" t="str">
        <f t="shared" si="224"/>
        <v>attribute size '1210';</v>
      </c>
      <c r="BB1240" t="str">
        <f t="shared" si="225"/>
        <v>attribute operating_temp '-55 to +155 C';</v>
      </c>
      <c r="BC1240" t="str">
        <f t="shared" si="226"/>
        <v>attribute pkg_code '110';</v>
      </c>
      <c r="BD1240" t="str">
        <f t="shared" si="227"/>
        <v>attribute aec-q200 'Grade 0';</v>
      </c>
      <c r="BF1240" t="str">
        <f t="shared" si="228"/>
        <v>attribute mfg 'Panasonic';</v>
      </c>
      <c r="BG1240" t="str">
        <f t="shared" si="229"/>
        <v>attribute mpn 'ERJ14YJ110U';</v>
      </c>
    </row>
    <row r="1241" spans="1:59" x14ac:dyDescent="0.3">
      <c r="A1241" t="s">
        <v>28</v>
      </c>
      <c r="B1241" t="s">
        <v>4308</v>
      </c>
      <c r="C1241" t="s">
        <v>4391</v>
      </c>
      <c r="D1241" t="s">
        <v>4392</v>
      </c>
      <c r="E1241" t="s">
        <v>32</v>
      </c>
      <c r="F1241" t="s">
        <v>32</v>
      </c>
      <c r="G1241" t="s">
        <v>4393</v>
      </c>
      <c r="H1241" s="1">
        <v>20665</v>
      </c>
      <c r="I1241">
        <v>0.33</v>
      </c>
      <c r="J1241">
        <v>0</v>
      </c>
      <c r="K1241">
        <v>1</v>
      </c>
      <c r="L1241" t="s">
        <v>34</v>
      </c>
      <c r="M1241" t="s">
        <v>4312</v>
      </c>
      <c r="N1241" t="s">
        <v>36</v>
      </c>
      <c r="O1241" t="s">
        <v>154</v>
      </c>
      <c r="P1241" t="s">
        <v>38</v>
      </c>
      <c r="Q1241" t="s">
        <v>4313</v>
      </c>
      <c r="R1241" t="s">
        <v>40</v>
      </c>
      <c r="S1241" t="s">
        <v>634</v>
      </c>
      <c r="T1241" t="s">
        <v>243</v>
      </c>
      <c r="U1241" t="s">
        <v>1188</v>
      </c>
      <c r="V1241" t="s">
        <v>4314</v>
      </c>
      <c r="W1241">
        <v>1210</v>
      </c>
      <c r="X1241" t="s">
        <v>636</v>
      </c>
      <c r="Y1241" t="s">
        <v>4315</v>
      </c>
      <c r="Z1241" t="s">
        <v>2407</v>
      </c>
      <c r="AA1241">
        <v>2</v>
      </c>
      <c r="AB1241" t="s">
        <v>41</v>
      </c>
      <c r="AC1241" t="str">
        <f t="shared" si="216"/>
        <v>14Y</v>
      </c>
      <c r="AD1241" s="3">
        <f t="shared" si="213"/>
        <v>12</v>
      </c>
      <c r="AE1241" s="3" t="str">
        <f t="shared" si="212"/>
        <v>12.0 R</v>
      </c>
      <c r="AF1241" t="str">
        <f>SUBSTITUTE(SUBSTITUTE(P1241,"±",""),"%"," %")</f>
        <v>5 %</v>
      </c>
      <c r="AG1241" t="str">
        <f t="shared" si="210"/>
        <v>2.4 V</v>
      </c>
      <c r="AI1241" t="str">
        <f>SUBSTITUTE(LEFT(Q1241,FIND("W,",Q1241)),"W"," W @ 70 C")</f>
        <v>0.5 W @ 70 C</v>
      </c>
      <c r="AJ1241" t="str">
        <f>SUBSTITUTE((SUBSTITUTE(T1241,"ppm/°C","")),"/ "," to ")</f>
        <v>±200</v>
      </c>
      <c r="AK1241" t="str">
        <f>LEFT(V1241,FIND(" ",V1241)-1)</f>
        <v>1210</v>
      </c>
      <c r="AL1241" t="str">
        <f>SUBSTITUTE(SUBSTITUTE(U1241,"°C ~ "," to +"),"°C"," C")</f>
        <v>-55 to +155 C</v>
      </c>
      <c r="AM1241" s="2" t="str">
        <f t="shared" si="214"/>
        <v>120</v>
      </c>
      <c r="AN1241" t="str">
        <f>IF(AC1241="1GN","Grade 1","Grade 0")</f>
        <v>Grade 0</v>
      </c>
      <c r="AO1241" s="2" t="str">
        <f t="shared" si="215"/>
        <v>12R0</v>
      </c>
      <c r="AQ1241" t="s">
        <v>5289</v>
      </c>
      <c r="AR1241" t="str">
        <f t="shared" si="211"/>
        <v>ERJ14YJ120U</v>
      </c>
      <c r="AT1241" t="str">
        <f t="shared" si="217"/>
        <v>technology 12.0R;</v>
      </c>
      <c r="AU1241" t="str">
        <f t="shared" si="218"/>
        <v>attribute value '12.0 R';</v>
      </c>
      <c r="AV1241" t="str">
        <f t="shared" si="219"/>
        <v>attribute tolerance '5 %';</v>
      </c>
      <c r="AW1241" t="str">
        <f t="shared" si="220"/>
        <v>attribute rcwv '2.4 V';</v>
      </c>
      <c r="AX1241" t="str">
        <f t="shared" si="221"/>
        <v>attribute max_v '';</v>
      </c>
      <c r="AY1241" t="str">
        <f t="shared" si="222"/>
        <v>attribute power_v '0.5 W @ 70 C';</v>
      </c>
      <c r="AZ1241" t="str">
        <f t="shared" si="223"/>
        <v>attribute tcr '±200';</v>
      </c>
      <c r="BA1241" t="str">
        <f t="shared" si="224"/>
        <v>attribute size '1210';</v>
      </c>
      <c r="BB1241" t="str">
        <f t="shared" si="225"/>
        <v>attribute operating_temp '-55 to +155 C';</v>
      </c>
      <c r="BC1241" t="str">
        <f t="shared" si="226"/>
        <v>attribute pkg_code '120';</v>
      </c>
      <c r="BD1241" t="str">
        <f t="shared" si="227"/>
        <v>attribute aec-q200 'Grade 0';</v>
      </c>
      <c r="BF1241" t="str">
        <f t="shared" si="228"/>
        <v>attribute mfg 'Panasonic';</v>
      </c>
      <c r="BG1241" t="str">
        <f t="shared" si="229"/>
        <v>attribute mpn 'ERJ14YJ120U';</v>
      </c>
    </row>
    <row r="1242" spans="1:59" x14ac:dyDescent="0.3">
      <c r="A1242" t="s">
        <v>28</v>
      </c>
      <c r="B1242" t="s">
        <v>4308</v>
      </c>
      <c r="C1242" t="s">
        <v>4394</v>
      </c>
      <c r="D1242" t="s">
        <v>4395</v>
      </c>
      <c r="E1242" t="s">
        <v>32</v>
      </c>
      <c r="F1242" t="s">
        <v>32</v>
      </c>
      <c r="G1242" t="s">
        <v>4396</v>
      </c>
      <c r="H1242" s="1">
        <v>14432</v>
      </c>
      <c r="I1242">
        <v>0.33</v>
      </c>
      <c r="J1242">
        <v>0</v>
      </c>
      <c r="K1242">
        <v>1</v>
      </c>
      <c r="L1242" t="s">
        <v>34</v>
      </c>
      <c r="M1242" t="s">
        <v>4312</v>
      </c>
      <c r="N1242" t="s">
        <v>36</v>
      </c>
      <c r="O1242" t="s">
        <v>158</v>
      </c>
      <c r="P1242" t="s">
        <v>38</v>
      </c>
      <c r="Q1242" t="s">
        <v>4313</v>
      </c>
      <c r="R1242" t="s">
        <v>40</v>
      </c>
      <c r="S1242" t="s">
        <v>634</v>
      </c>
      <c r="T1242" t="s">
        <v>243</v>
      </c>
      <c r="U1242" t="s">
        <v>1188</v>
      </c>
      <c r="V1242" t="s">
        <v>4314</v>
      </c>
      <c r="W1242">
        <v>1210</v>
      </c>
      <c r="X1242" t="s">
        <v>636</v>
      </c>
      <c r="Y1242" t="s">
        <v>4315</v>
      </c>
      <c r="Z1242" t="s">
        <v>2407</v>
      </c>
      <c r="AA1242">
        <v>2</v>
      </c>
      <c r="AB1242" t="s">
        <v>41</v>
      </c>
      <c r="AC1242" t="str">
        <f t="shared" si="216"/>
        <v>14Y</v>
      </c>
      <c r="AD1242" s="3">
        <f t="shared" si="213"/>
        <v>13</v>
      </c>
      <c r="AE1242" s="3" t="str">
        <f t="shared" si="212"/>
        <v>13.0 R</v>
      </c>
      <c r="AF1242" t="str">
        <f>SUBSTITUTE(SUBSTITUTE(P1242,"±",""),"%"," %")</f>
        <v>5 %</v>
      </c>
      <c r="AG1242" t="str">
        <f t="shared" si="210"/>
        <v>2.5 V</v>
      </c>
      <c r="AI1242" t="str">
        <f>SUBSTITUTE(LEFT(Q1242,FIND("W,",Q1242)),"W"," W @ 70 C")</f>
        <v>0.5 W @ 70 C</v>
      </c>
      <c r="AJ1242" t="str">
        <f>SUBSTITUTE((SUBSTITUTE(T1242,"ppm/°C","")),"/ "," to ")</f>
        <v>±200</v>
      </c>
      <c r="AK1242" t="str">
        <f>LEFT(V1242,FIND(" ",V1242)-1)</f>
        <v>1210</v>
      </c>
      <c r="AL1242" t="str">
        <f>SUBSTITUTE(SUBSTITUTE(U1242,"°C ~ "," to +"),"°C"," C")</f>
        <v>-55 to +155 C</v>
      </c>
      <c r="AM1242" s="2" t="str">
        <f t="shared" si="214"/>
        <v>130</v>
      </c>
      <c r="AN1242" t="str">
        <f>IF(AC1242="1GN","Grade 1","Grade 0")</f>
        <v>Grade 0</v>
      </c>
      <c r="AO1242" s="2" t="str">
        <f t="shared" si="215"/>
        <v>13R0</v>
      </c>
      <c r="AQ1242" t="s">
        <v>5289</v>
      </c>
      <c r="AR1242" t="str">
        <f t="shared" si="211"/>
        <v>ERJ14YJ130U</v>
      </c>
      <c r="AT1242" t="str">
        <f t="shared" si="217"/>
        <v>technology 13.0R;</v>
      </c>
      <c r="AU1242" t="str">
        <f t="shared" si="218"/>
        <v>attribute value '13.0 R';</v>
      </c>
      <c r="AV1242" t="str">
        <f t="shared" si="219"/>
        <v>attribute tolerance '5 %';</v>
      </c>
      <c r="AW1242" t="str">
        <f t="shared" si="220"/>
        <v>attribute rcwv '2.5 V';</v>
      </c>
      <c r="AX1242" t="str">
        <f t="shared" si="221"/>
        <v>attribute max_v '';</v>
      </c>
      <c r="AY1242" t="str">
        <f t="shared" si="222"/>
        <v>attribute power_v '0.5 W @ 70 C';</v>
      </c>
      <c r="AZ1242" t="str">
        <f t="shared" si="223"/>
        <v>attribute tcr '±200';</v>
      </c>
      <c r="BA1242" t="str">
        <f t="shared" si="224"/>
        <v>attribute size '1210';</v>
      </c>
      <c r="BB1242" t="str">
        <f t="shared" si="225"/>
        <v>attribute operating_temp '-55 to +155 C';</v>
      </c>
      <c r="BC1242" t="str">
        <f t="shared" si="226"/>
        <v>attribute pkg_code '130';</v>
      </c>
      <c r="BD1242" t="str">
        <f t="shared" si="227"/>
        <v>attribute aec-q200 'Grade 0';</v>
      </c>
      <c r="BF1242" t="str">
        <f t="shared" si="228"/>
        <v>attribute mfg 'Panasonic';</v>
      </c>
      <c r="BG1242" t="str">
        <f t="shared" si="229"/>
        <v>attribute mpn 'ERJ14YJ130U';</v>
      </c>
    </row>
    <row r="1243" spans="1:59" x14ac:dyDescent="0.3">
      <c r="A1243" t="s">
        <v>28</v>
      </c>
      <c r="B1243" t="s">
        <v>4308</v>
      </c>
      <c r="C1243" t="s">
        <v>4397</v>
      </c>
      <c r="D1243" t="s">
        <v>4398</v>
      </c>
      <c r="E1243" t="s">
        <v>32</v>
      </c>
      <c r="F1243" t="s">
        <v>32</v>
      </c>
      <c r="G1243" t="s">
        <v>4399</v>
      </c>
      <c r="H1243">
        <v>0</v>
      </c>
      <c r="I1243">
        <v>0.33</v>
      </c>
      <c r="J1243">
        <v>0</v>
      </c>
      <c r="K1243">
        <v>1</v>
      </c>
      <c r="L1243" t="s">
        <v>34</v>
      </c>
      <c r="M1243" t="s">
        <v>4312</v>
      </c>
      <c r="N1243" t="s">
        <v>36</v>
      </c>
      <c r="O1243" t="s">
        <v>162</v>
      </c>
      <c r="P1243" t="s">
        <v>38</v>
      </c>
      <c r="Q1243" t="s">
        <v>4313</v>
      </c>
      <c r="R1243" t="s">
        <v>40</v>
      </c>
      <c r="S1243" t="s">
        <v>634</v>
      </c>
      <c r="T1243" t="s">
        <v>243</v>
      </c>
      <c r="U1243" t="s">
        <v>1188</v>
      </c>
      <c r="V1243" t="s">
        <v>4314</v>
      </c>
      <c r="W1243">
        <v>1210</v>
      </c>
      <c r="X1243" t="s">
        <v>636</v>
      </c>
      <c r="Y1243" t="s">
        <v>4315</v>
      </c>
      <c r="Z1243" t="s">
        <v>2407</v>
      </c>
      <c r="AA1243">
        <v>2</v>
      </c>
      <c r="AB1243" t="s">
        <v>41</v>
      </c>
      <c r="AC1243" t="str">
        <f t="shared" si="216"/>
        <v>14Y</v>
      </c>
      <c r="AD1243" s="3">
        <f t="shared" si="213"/>
        <v>15</v>
      </c>
      <c r="AE1243" s="3" t="str">
        <f t="shared" si="212"/>
        <v>15.0 R</v>
      </c>
      <c r="AF1243" t="str">
        <f>SUBSTITUTE(SUBSTITUTE(P1243,"±",""),"%"," %")</f>
        <v>5 %</v>
      </c>
      <c r="AG1243" t="str">
        <f t="shared" si="210"/>
        <v>2.7 V</v>
      </c>
      <c r="AI1243" t="str">
        <f>SUBSTITUTE(LEFT(Q1243,FIND("W,",Q1243)),"W"," W @ 70 C")</f>
        <v>0.5 W @ 70 C</v>
      </c>
      <c r="AJ1243" t="str">
        <f>SUBSTITUTE((SUBSTITUTE(T1243,"ppm/°C","")),"/ "," to ")</f>
        <v>±200</v>
      </c>
      <c r="AK1243" t="str">
        <f>LEFT(V1243,FIND(" ",V1243)-1)</f>
        <v>1210</v>
      </c>
      <c r="AL1243" t="str">
        <f>SUBSTITUTE(SUBSTITUTE(U1243,"°C ~ "," to +"),"°C"," C")</f>
        <v>-55 to +155 C</v>
      </c>
      <c r="AM1243" s="2" t="str">
        <f t="shared" si="214"/>
        <v>150</v>
      </c>
      <c r="AN1243" t="str">
        <f>IF(AC1243="1GN","Grade 1","Grade 0")</f>
        <v>Grade 0</v>
      </c>
      <c r="AO1243" s="2" t="str">
        <f t="shared" si="215"/>
        <v>15R0</v>
      </c>
      <c r="AQ1243" t="s">
        <v>5289</v>
      </c>
      <c r="AR1243" t="str">
        <f t="shared" si="211"/>
        <v>ERJ14YJ150U</v>
      </c>
      <c r="AT1243" t="str">
        <f t="shared" si="217"/>
        <v>technology 15.0R;</v>
      </c>
      <c r="AU1243" t="str">
        <f t="shared" si="218"/>
        <v>attribute value '15.0 R';</v>
      </c>
      <c r="AV1243" t="str">
        <f t="shared" si="219"/>
        <v>attribute tolerance '5 %';</v>
      </c>
      <c r="AW1243" t="str">
        <f t="shared" si="220"/>
        <v>attribute rcwv '2.7 V';</v>
      </c>
      <c r="AX1243" t="str">
        <f t="shared" si="221"/>
        <v>attribute max_v '';</v>
      </c>
      <c r="AY1243" t="str">
        <f t="shared" si="222"/>
        <v>attribute power_v '0.5 W @ 70 C';</v>
      </c>
      <c r="AZ1243" t="str">
        <f t="shared" si="223"/>
        <v>attribute tcr '±200';</v>
      </c>
      <c r="BA1243" t="str">
        <f t="shared" si="224"/>
        <v>attribute size '1210';</v>
      </c>
      <c r="BB1243" t="str">
        <f t="shared" si="225"/>
        <v>attribute operating_temp '-55 to +155 C';</v>
      </c>
      <c r="BC1243" t="str">
        <f t="shared" si="226"/>
        <v>attribute pkg_code '150';</v>
      </c>
      <c r="BD1243" t="str">
        <f t="shared" si="227"/>
        <v>attribute aec-q200 'Grade 0';</v>
      </c>
      <c r="BF1243" t="str">
        <f t="shared" si="228"/>
        <v>attribute mfg 'Panasonic';</v>
      </c>
      <c r="BG1243" t="str">
        <f t="shared" si="229"/>
        <v>attribute mpn 'ERJ14YJ150U';</v>
      </c>
    </row>
    <row r="1244" spans="1:59" x14ac:dyDescent="0.3">
      <c r="A1244" t="s">
        <v>28</v>
      </c>
      <c r="B1244" t="s">
        <v>4308</v>
      </c>
      <c r="C1244" t="s">
        <v>4400</v>
      </c>
      <c r="D1244" t="s">
        <v>4401</v>
      </c>
      <c r="E1244" t="s">
        <v>32</v>
      </c>
      <c r="F1244" t="s">
        <v>32</v>
      </c>
      <c r="G1244" t="s">
        <v>4402</v>
      </c>
      <c r="H1244">
        <v>330</v>
      </c>
      <c r="I1244">
        <v>0.33</v>
      </c>
      <c r="J1244">
        <v>0</v>
      </c>
      <c r="K1244">
        <v>1</v>
      </c>
      <c r="L1244" t="s">
        <v>34</v>
      </c>
      <c r="M1244" t="s">
        <v>4312</v>
      </c>
      <c r="N1244" t="s">
        <v>36</v>
      </c>
      <c r="O1244" t="s">
        <v>166</v>
      </c>
      <c r="P1244" t="s">
        <v>38</v>
      </c>
      <c r="Q1244" t="s">
        <v>4313</v>
      </c>
      <c r="R1244" t="s">
        <v>40</v>
      </c>
      <c r="S1244" t="s">
        <v>634</v>
      </c>
      <c r="T1244" t="s">
        <v>243</v>
      </c>
      <c r="U1244" t="s">
        <v>1188</v>
      </c>
      <c r="V1244" t="s">
        <v>4314</v>
      </c>
      <c r="W1244">
        <v>1210</v>
      </c>
      <c r="X1244" t="s">
        <v>636</v>
      </c>
      <c r="Y1244" t="s">
        <v>4315</v>
      </c>
      <c r="Z1244" t="s">
        <v>2407</v>
      </c>
      <c r="AA1244">
        <v>2</v>
      </c>
      <c r="AB1244" t="s">
        <v>41</v>
      </c>
      <c r="AC1244" t="str">
        <f t="shared" si="216"/>
        <v>14Y</v>
      </c>
      <c r="AD1244" s="3">
        <f t="shared" si="213"/>
        <v>16</v>
      </c>
      <c r="AE1244" s="3" t="str">
        <f t="shared" si="212"/>
        <v>16.0 R</v>
      </c>
      <c r="AF1244" t="str">
        <f>SUBSTITUTE(SUBSTITUTE(P1244,"±",""),"%"," %")</f>
        <v>5 %</v>
      </c>
      <c r="AG1244" t="str">
        <f t="shared" si="210"/>
        <v>2.8 V</v>
      </c>
      <c r="AI1244" t="str">
        <f>SUBSTITUTE(LEFT(Q1244,FIND("W,",Q1244)),"W"," W @ 70 C")</f>
        <v>0.5 W @ 70 C</v>
      </c>
      <c r="AJ1244" t="str">
        <f>SUBSTITUTE((SUBSTITUTE(T1244,"ppm/°C","")),"/ "," to ")</f>
        <v>±200</v>
      </c>
      <c r="AK1244" t="str">
        <f>LEFT(V1244,FIND(" ",V1244)-1)</f>
        <v>1210</v>
      </c>
      <c r="AL1244" t="str">
        <f>SUBSTITUTE(SUBSTITUTE(U1244,"°C ~ "," to +"),"°C"," C")</f>
        <v>-55 to +155 C</v>
      </c>
      <c r="AM1244" s="2" t="str">
        <f t="shared" si="214"/>
        <v>160</v>
      </c>
      <c r="AN1244" t="str">
        <f>IF(AC1244="1GN","Grade 1","Grade 0")</f>
        <v>Grade 0</v>
      </c>
      <c r="AO1244" s="2" t="str">
        <f t="shared" si="215"/>
        <v>16R0</v>
      </c>
      <c r="AQ1244" t="s">
        <v>5289</v>
      </c>
      <c r="AR1244" t="str">
        <f t="shared" si="211"/>
        <v>ERJ14YJ160U</v>
      </c>
      <c r="AT1244" t="str">
        <f t="shared" si="217"/>
        <v>technology 16.0R;</v>
      </c>
      <c r="AU1244" t="str">
        <f t="shared" si="218"/>
        <v>attribute value '16.0 R';</v>
      </c>
      <c r="AV1244" t="str">
        <f t="shared" si="219"/>
        <v>attribute tolerance '5 %';</v>
      </c>
      <c r="AW1244" t="str">
        <f t="shared" si="220"/>
        <v>attribute rcwv '2.8 V';</v>
      </c>
      <c r="AX1244" t="str">
        <f t="shared" si="221"/>
        <v>attribute max_v '';</v>
      </c>
      <c r="AY1244" t="str">
        <f t="shared" si="222"/>
        <v>attribute power_v '0.5 W @ 70 C';</v>
      </c>
      <c r="AZ1244" t="str">
        <f t="shared" si="223"/>
        <v>attribute tcr '±200';</v>
      </c>
      <c r="BA1244" t="str">
        <f t="shared" si="224"/>
        <v>attribute size '1210';</v>
      </c>
      <c r="BB1244" t="str">
        <f t="shared" si="225"/>
        <v>attribute operating_temp '-55 to +155 C';</v>
      </c>
      <c r="BC1244" t="str">
        <f t="shared" si="226"/>
        <v>attribute pkg_code '160';</v>
      </c>
      <c r="BD1244" t="str">
        <f t="shared" si="227"/>
        <v>attribute aec-q200 'Grade 0';</v>
      </c>
      <c r="BF1244" t="str">
        <f t="shared" si="228"/>
        <v>attribute mfg 'Panasonic';</v>
      </c>
      <c r="BG1244" t="str">
        <f t="shared" si="229"/>
        <v>attribute mpn 'ERJ14YJ160U';</v>
      </c>
    </row>
    <row r="1245" spans="1:59" x14ac:dyDescent="0.3">
      <c r="A1245" t="s">
        <v>28</v>
      </c>
      <c r="B1245" t="s">
        <v>4308</v>
      </c>
      <c r="C1245" t="s">
        <v>4403</v>
      </c>
      <c r="D1245" t="s">
        <v>4404</v>
      </c>
      <c r="E1245" t="s">
        <v>32</v>
      </c>
      <c r="F1245" t="s">
        <v>32</v>
      </c>
      <c r="G1245" t="s">
        <v>4405</v>
      </c>
      <c r="H1245" s="1">
        <v>11865</v>
      </c>
      <c r="I1245">
        <v>0.33</v>
      </c>
      <c r="J1245">
        <v>0</v>
      </c>
      <c r="K1245">
        <v>1</v>
      </c>
      <c r="L1245" t="s">
        <v>34</v>
      </c>
      <c r="M1245" t="s">
        <v>4312</v>
      </c>
      <c r="N1245" t="s">
        <v>36</v>
      </c>
      <c r="O1245" t="s">
        <v>170</v>
      </c>
      <c r="P1245" t="s">
        <v>38</v>
      </c>
      <c r="Q1245" t="s">
        <v>4313</v>
      </c>
      <c r="R1245" t="s">
        <v>40</v>
      </c>
      <c r="S1245" t="s">
        <v>634</v>
      </c>
      <c r="T1245" t="s">
        <v>243</v>
      </c>
      <c r="U1245" t="s">
        <v>1188</v>
      </c>
      <c r="V1245" t="s">
        <v>4314</v>
      </c>
      <c r="W1245">
        <v>1210</v>
      </c>
      <c r="X1245" t="s">
        <v>636</v>
      </c>
      <c r="Y1245" t="s">
        <v>4315</v>
      </c>
      <c r="Z1245" t="s">
        <v>2407</v>
      </c>
      <c r="AA1245">
        <v>2</v>
      </c>
      <c r="AB1245" t="s">
        <v>41</v>
      </c>
      <c r="AC1245" t="str">
        <f t="shared" si="216"/>
        <v>14Y</v>
      </c>
      <c r="AD1245" s="3">
        <f t="shared" si="213"/>
        <v>18</v>
      </c>
      <c r="AE1245" s="3" t="str">
        <f t="shared" si="212"/>
        <v>18.0 R</v>
      </c>
      <c r="AF1245" t="str">
        <f>SUBSTITUTE(SUBSTITUTE(P1245,"±",""),"%"," %")</f>
        <v>5 %</v>
      </c>
      <c r="AG1245" t="str">
        <f t="shared" si="210"/>
        <v>3 V</v>
      </c>
      <c r="AI1245" t="str">
        <f>SUBSTITUTE(LEFT(Q1245,FIND("W,",Q1245)),"W"," W @ 70 C")</f>
        <v>0.5 W @ 70 C</v>
      </c>
      <c r="AJ1245" t="str">
        <f>SUBSTITUTE((SUBSTITUTE(T1245,"ppm/°C","")),"/ "," to ")</f>
        <v>±200</v>
      </c>
      <c r="AK1245" t="str">
        <f>LEFT(V1245,FIND(" ",V1245)-1)</f>
        <v>1210</v>
      </c>
      <c r="AL1245" t="str">
        <f>SUBSTITUTE(SUBSTITUTE(U1245,"°C ~ "," to +"),"°C"," C")</f>
        <v>-55 to +155 C</v>
      </c>
      <c r="AM1245" s="2" t="str">
        <f t="shared" si="214"/>
        <v>180</v>
      </c>
      <c r="AN1245" t="str">
        <f>IF(AC1245="1GN","Grade 1","Grade 0")</f>
        <v>Grade 0</v>
      </c>
      <c r="AO1245" s="2" t="str">
        <f t="shared" si="215"/>
        <v>18R0</v>
      </c>
      <c r="AQ1245" t="s">
        <v>5289</v>
      </c>
      <c r="AR1245" t="str">
        <f t="shared" si="211"/>
        <v>ERJ14YJ180U</v>
      </c>
      <c r="AT1245" t="str">
        <f t="shared" si="217"/>
        <v>technology 18.0R;</v>
      </c>
      <c r="AU1245" t="str">
        <f t="shared" si="218"/>
        <v>attribute value '18.0 R';</v>
      </c>
      <c r="AV1245" t="str">
        <f t="shared" si="219"/>
        <v>attribute tolerance '5 %';</v>
      </c>
      <c r="AW1245" t="str">
        <f t="shared" si="220"/>
        <v>attribute rcwv '3 V';</v>
      </c>
      <c r="AX1245" t="str">
        <f t="shared" si="221"/>
        <v>attribute max_v '';</v>
      </c>
      <c r="AY1245" t="str">
        <f t="shared" si="222"/>
        <v>attribute power_v '0.5 W @ 70 C';</v>
      </c>
      <c r="AZ1245" t="str">
        <f t="shared" si="223"/>
        <v>attribute tcr '±200';</v>
      </c>
      <c r="BA1245" t="str">
        <f t="shared" si="224"/>
        <v>attribute size '1210';</v>
      </c>
      <c r="BB1245" t="str">
        <f t="shared" si="225"/>
        <v>attribute operating_temp '-55 to +155 C';</v>
      </c>
      <c r="BC1245" t="str">
        <f t="shared" si="226"/>
        <v>attribute pkg_code '180';</v>
      </c>
      <c r="BD1245" t="str">
        <f t="shared" si="227"/>
        <v>attribute aec-q200 'Grade 0';</v>
      </c>
      <c r="BF1245" t="str">
        <f t="shared" si="228"/>
        <v>attribute mfg 'Panasonic';</v>
      </c>
      <c r="BG1245" t="str">
        <f t="shared" si="229"/>
        <v>attribute mpn 'ERJ14YJ180U';</v>
      </c>
    </row>
    <row r="1246" spans="1:59" x14ac:dyDescent="0.3">
      <c r="A1246" t="s">
        <v>28</v>
      </c>
      <c r="B1246" t="s">
        <v>4308</v>
      </c>
      <c r="C1246" t="s">
        <v>4406</v>
      </c>
      <c r="D1246" t="s">
        <v>4407</v>
      </c>
      <c r="E1246" t="s">
        <v>32</v>
      </c>
      <c r="F1246" t="s">
        <v>32</v>
      </c>
      <c r="G1246" t="s">
        <v>4408</v>
      </c>
      <c r="H1246" s="1">
        <v>69146</v>
      </c>
      <c r="I1246">
        <v>0.33</v>
      </c>
      <c r="J1246">
        <v>0</v>
      </c>
      <c r="K1246">
        <v>1</v>
      </c>
      <c r="L1246" t="s">
        <v>34</v>
      </c>
      <c r="M1246" t="s">
        <v>4312</v>
      </c>
      <c r="N1246" t="s">
        <v>36</v>
      </c>
      <c r="O1246" t="s">
        <v>174</v>
      </c>
      <c r="P1246" t="s">
        <v>38</v>
      </c>
      <c r="Q1246" t="s">
        <v>4313</v>
      </c>
      <c r="R1246" t="s">
        <v>40</v>
      </c>
      <c r="S1246" t="s">
        <v>634</v>
      </c>
      <c r="T1246" t="s">
        <v>243</v>
      </c>
      <c r="U1246" t="s">
        <v>1188</v>
      </c>
      <c r="V1246" t="s">
        <v>4314</v>
      </c>
      <c r="W1246">
        <v>1210</v>
      </c>
      <c r="X1246" t="s">
        <v>636</v>
      </c>
      <c r="Y1246" t="s">
        <v>4315</v>
      </c>
      <c r="Z1246" t="s">
        <v>2407</v>
      </c>
      <c r="AA1246">
        <v>2</v>
      </c>
      <c r="AB1246" t="s">
        <v>41</v>
      </c>
      <c r="AC1246" t="str">
        <f t="shared" si="216"/>
        <v>14Y</v>
      </c>
      <c r="AD1246" s="3">
        <f t="shared" si="213"/>
        <v>20</v>
      </c>
      <c r="AE1246" s="3" t="str">
        <f t="shared" si="212"/>
        <v>20.0 R</v>
      </c>
      <c r="AF1246" t="str">
        <f>SUBSTITUTE(SUBSTITUTE(P1246,"±",""),"%"," %")</f>
        <v>5 %</v>
      </c>
      <c r="AG1246" t="str">
        <f t="shared" si="210"/>
        <v>3.2 V</v>
      </c>
      <c r="AI1246" t="str">
        <f>SUBSTITUTE(LEFT(Q1246,FIND("W,",Q1246)),"W"," W @ 70 C")</f>
        <v>0.5 W @ 70 C</v>
      </c>
      <c r="AJ1246" t="str">
        <f>SUBSTITUTE((SUBSTITUTE(T1246,"ppm/°C","")),"/ "," to ")</f>
        <v>±200</v>
      </c>
      <c r="AK1246" t="str">
        <f>LEFT(V1246,FIND(" ",V1246)-1)</f>
        <v>1210</v>
      </c>
      <c r="AL1246" t="str">
        <f>SUBSTITUTE(SUBSTITUTE(U1246,"°C ~ "," to +"),"°C"," C")</f>
        <v>-55 to +155 C</v>
      </c>
      <c r="AM1246" s="2" t="str">
        <f t="shared" si="214"/>
        <v>200</v>
      </c>
      <c r="AN1246" t="str">
        <f>IF(AC1246="1GN","Grade 1","Grade 0")</f>
        <v>Grade 0</v>
      </c>
      <c r="AO1246" s="2" t="str">
        <f t="shared" si="215"/>
        <v>20R0</v>
      </c>
      <c r="AQ1246" t="s">
        <v>5289</v>
      </c>
      <c r="AR1246" t="str">
        <f t="shared" si="211"/>
        <v>ERJ14YJ200U</v>
      </c>
      <c r="AT1246" t="str">
        <f t="shared" si="217"/>
        <v>technology 20.0R;</v>
      </c>
      <c r="AU1246" t="str">
        <f t="shared" si="218"/>
        <v>attribute value '20.0 R';</v>
      </c>
      <c r="AV1246" t="str">
        <f t="shared" si="219"/>
        <v>attribute tolerance '5 %';</v>
      </c>
      <c r="AW1246" t="str">
        <f t="shared" si="220"/>
        <v>attribute rcwv '3.2 V';</v>
      </c>
      <c r="AX1246" t="str">
        <f t="shared" si="221"/>
        <v>attribute max_v '';</v>
      </c>
      <c r="AY1246" t="str">
        <f t="shared" si="222"/>
        <v>attribute power_v '0.5 W @ 70 C';</v>
      </c>
      <c r="AZ1246" t="str">
        <f t="shared" si="223"/>
        <v>attribute tcr '±200';</v>
      </c>
      <c r="BA1246" t="str">
        <f t="shared" si="224"/>
        <v>attribute size '1210';</v>
      </c>
      <c r="BB1246" t="str">
        <f t="shared" si="225"/>
        <v>attribute operating_temp '-55 to +155 C';</v>
      </c>
      <c r="BC1246" t="str">
        <f t="shared" si="226"/>
        <v>attribute pkg_code '200';</v>
      </c>
      <c r="BD1246" t="str">
        <f t="shared" si="227"/>
        <v>attribute aec-q200 'Grade 0';</v>
      </c>
      <c r="BF1246" t="str">
        <f t="shared" si="228"/>
        <v>attribute mfg 'Panasonic';</v>
      </c>
      <c r="BG1246" t="str">
        <f t="shared" si="229"/>
        <v>attribute mpn 'ERJ14YJ200U';</v>
      </c>
    </row>
    <row r="1247" spans="1:59" x14ac:dyDescent="0.3">
      <c r="A1247" t="s">
        <v>28</v>
      </c>
      <c r="B1247" t="s">
        <v>4308</v>
      </c>
      <c r="C1247" t="s">
        <v>4409</v>
      </c>
      <c r="D1247" t="s">
        <v>4410</v>
      </c>
      <c r="E1247" t="s">
        <v>32</v>
      </c>
      <c r="F1247" t="s">
        <v>32</v>
      </c>
      <c r="G1247" t="s">
        <v>4411</v>
      </c>
      <c r="H1247" s="1">
        <v>40483</v>
      </c>
      <c r="I1247">
        <v>0.33</v>
      </c>
      <c r="J1247">
        <v>0</v>
      </c>
      <c r="K1247">
        <v>1</v>
      </c>
      <c r="L1247" t="s">
        <v>34</v>
      </c>
      <c r="M1247" t="s">
        <v>4312</v>
      </c>
      <c r="N1247" t="s">
        <v>36</v>
      </c>
      <c r="O1247" t="s">
        <v>178</v>
      </c>
      <c r="P1247" t="s">
        <v>38</v>
      </c>
      <c r="Q1247" t="s">
        <v>4313</v>
      </c>
      <c r="R1247" t="s">
        <v>40</v>
      </c>
      <c r="S1247" t="s">
        <v>634</v>
      </c>
      <c r="T1247" t="s">
        <v>243</v>
      </c>
      <c r="U1247" t="s">
        <v>1188</v>
      </c>
      <c r="V1247" t="s">
        <v>4314</v>
      </c>
      <c r="W1247">
        <v>1210</v>
      </c>
      <c r="X1247" t="s">
        <v>636</v>
      </c>
      <c r="Y1247" t="s">
        <v>4315</v>
      </c>
      <c r="Z1247" t="s">
        <v>2407</v>
      </c>
      <c r="AA1247">
        <v>2</v>
      </c>
      <c r="AB1247" t="s">
        <v>41</v>
      </c>
      <c r="AC1247" t="str">
        <f t="shared" si="216"/>
        <v>14Y</v>
      </c>
      <c r="AD1247" s="3">
        <f t="shared" si="213"/>
        <v>22</v>
      </c>
      <c r="AE1247" s="3" t="str">
        <f t="shared" si="212"/>
        <v>22.0 R</v>
      </c>
      <c r="AF1247" t="str">
        <f>SUBSTITUTE(SUBSTITUTE(P1247,"±",""),"%"," %")</f>
        <v>5 %</v>
      </c>
      <c r="AG1247" t="str">
        <f t="shared" si="210"/>
        <v>3.3 V</v>
      </c>
      <c r="AI1247" t="str">
        <f>SUBSTITUTE(LEFT(Q1247,FIND("W,",Q1247)),"W"," W @ 70 C")</f>
        <v>0.5 W @ 70 C</v>
      </c>
      <c r="AJ1247" t="str">
        <f>SUBSTITUTE((SUBSTITUTE(T1247,"ppm/°C","")),"/ "," to ")</f>
        <v>±200</v>
      </c>
      <c r="AK1247" t="str">
        <f>LEFT(V1247,FIND(" ",V1247)-1)</f>
        <v>1210</v>
      </c>
      <c r="AL1247" t="str">
        <f>SUBSTITUTE(SUBSTITUTE(U1247,"°C ~ "," to +"),"°C"," C")</f>
        <v>-55 to +155 C</v>
      </c>
      <c r="AM1247" s="2" t="str">
        <f t="shared" si="214"/>
        <v>220</v>
      </c>
      <c r="AN1247" t="str">
        <f>IF(AC1247="1GN","Grade 1","Grade 0")</f>
        <v>Grade 0</v>
      </c>
      <c r="AO1247" s="2" t="str">
        <f t="shared" si="215"/>
        <v>22R0</v>
      </c>
      <c r="AQ1247" t="s">
        <v>5289</v>
      </c>
      <c r="AR1247" t="str">
        <f t="shared" si="211"/>
        <v>ERJ14YJ220U</v>
      </c>
      <c r="AT1247" t="str">
        <f t="shared" si="217"/>
        <v>technology 22.0R;</v>
      </c>
      <c r="AU1247" t="str">
        <f t="shared" si="218"/>
        <v>attribute value '22.0 R';</v>
      </c>
      <c r="AV1247" t="str">
        <f t="shared" si="219"/>
        <v>attribute tolerance '5 %';</v>
      </c>
      <c r="AW1247" t="str">
        <f t="shared" si="220"/>
        <v>attribute rcwv '3.3 V';</v>
      </c>
      <c r="AX1247" t="str">
        <f t="shared" si="221"/>
        <v>attribute max_v '';</v>
      </c>
      <c r="AY1247" t="str">
        <f t="shared" si="222"/>
        <v>attribute power_v '0.5 W @ 70 C';</v>
      </c>
      <c r="AZ1247" t="str">
        <f t="shared" si="223"/>
        <v>attribute tcr '±200';</v>
      </c>
      <c r="BA1247" t="str">
        <f t="shared" si="224"/>
        <v>attribute size '1210';</v>
      </c>
      <c r="BB1247" t="str">
        <f t="shared" si="225"/>
        <v>attribute operating_temp '-55 to +155 C';</v>
      </c>
      <c r="BC1247" t="str">
        <f t="shared" si="226"/>
        <v>attribute pkg_code '220';</v>
      </c>
      <c r="BD1247" t="str">
        <f t="shared" si="227"/>
        <v>attribute aec-q200 'Grade 0';</v>
      </c>
      <c r="BF1247" t="str">
        <f t="shared" si="228"/>
        <v>attribute mfg 'Panasonic';</v>
      </c>
      <c r="BG1247" t="str">
        <f t="shared" si="229"/>
        <v>attribute mpn 'ERJ14YJ220U';</v>
      </c>
    </row>
    <row r="1248" spans="1:59" x14ac:dyDescent="0.3">
      <c r="A1248" t="s">
        <v>28</v>
      </c>
      <c r="B1248" t="s">
        <v>4308</v>
      </c>
      <c r="C1248" t="s">
        <v>4412</v>
      </c>
      <c r="D1248" t="s">
        <v>4413</v>
      </c>
      <c r="E1248" t="s">
        <v>32</v>
      </c>
      <c r="F1248" t="s">
        <v>32</v>
      </c>
      <c r="G1248" t="s">
        <v>4414</v>
      </c>
      <c r="H1248" s="1">
        <v>7915</v>
      </c>
      <c r="I1248">
        <v>0.33</v>
      </c>
      <c r="J1248">
        <v>0</v>
      </c>
      <c r="K1248">
        <v>1</v>
      </c>
      <c r="L1248" t="s">
        <v>34</v>
      </c>
      <c r="M1248" t="s">
        <v>4312</v>
      </c>
      <c r="N1248" t="s">
        <v>36</v>
      </c>
      <c r="O1248" t="s">
        <v>182</v>
      </c>
      <c r="P1248" t="s">
        <v>38</v>
      </c>
      <c r="Q1248" t="s">
        <v>4313</v>
      </c>
      <c r="R1248" t="s">
        <v>40</v>
      </c>
      <c r="S1248" t="s">
        <v>634</v>
      </c>
      <c r="T1248" t="s">
        <v>243</v>
      </c>
      <c r="U1248" t="s">
        <v>1188</v>
      </c>
      <c r="V1248" t="s">
        <v>4314</v>
      </c>
      <c r="W1248">
        <v>1210</v>
      </c>
      <c r="X1248" t="s">
        <v>636</v>
      </c>
      <c r="Y1248" t="s">
        <v>4315</v>
      </c>
      <c r="Z1248" t="s">
        <v>2407</v>
      </c>
      <c r="AA1248">
        <v>2</v>
      </c>
      <c r="AB1248" t="s">
        <v>41</v>
      </c>
      <c r="AC1248" t="str">
        <f t="shared" si="216"/>
        <v>14Y</v>
      </c>
      <c r="AD1248" s="3">
        <f t="shared" si="213"/>
        <v>24</v>
      </c>
      <c r="AE1248" s="3" t="str">
        <f t="shared" si="212"/>
        <v>24.0 R</v>
      </c>
      <c r="AF1248" t="str">
        <f>SUBSTITUTE(SUBSTITUTE(P1248,"±",""),"%"," %")</f>
        <v>5 %</v>
      </c>
      <c r="AG1248" t="str">
        <f t="shared" si="210"/>
        <v>3.5 V</v>
      </c>
      <c r="AI1248" t="str">
        <f>SUBSTITUTE(LEFT(Q1248,FIND("W,",Q1248)),"W"," W @ 70 C")</f>
        <v>0.5 W @ 70 C</v>
      </c>
      <c r="AJ1248" t="str">
        <f>SUBSTITUTE((SUBSTITUTE(T1248,"ppm/°C","")),"/ "," to ")</f>
        <v>±200</v>
      </c>
      <c r="AK1248" t="str">
        <f>LEFT(V1248,FIND(" ",V1248)-1)</f>
        <v>1210</v>
      </c>
      <c r="AL1248" t="str">
        <f>SUBSTITUTE(SUBSTITUTE(U1248,"°C ~ "," to +"),"°C"," C")</f>
        <v>-55 to +155 C</v>
      </c>
      <c r="AM1248" s="2" t="str">
        <f t="shared" si="214"/>
        <v>240</v>
      </c>
      <c r="AN1248" t="str">
        <f>IF(AC1248="1GN","Grade 1","Grade 0")</f>
        <v>Grade 0</v>
      </c>
      <c r="AO1248" s="2" t="str">
        <f t="shared" si="215"/>
        <v>24R0</v>
      </c>
      <c r="AQ1248" t="s">
        <v>5289</v>
      </c>
      <c r="AR1248" t="str">
        <f t="shared" si="211"/>
        <v>ERJ14YJ240U</v>
      </c>
      <c r="AT1248" t="str">
        <f t="shared" si="217"/>
        <v>technology 24.0R;</v>
      </c>
      <c r="AU1248" t="str">
        <f t="shared" si="218"/>
        <v>attribute value '24.0 R';</v>
      </c>
      <c r="AV1248" t="str">
        <f t="shared" si="219"/>
        <v>attribute tolerance '5 %';</v>
      </c>
      <c r="AW1248" t="str">
        <f t="shared" si="220"/>
        <v>attribute rcwv '3.5 V';</v>
      </c>
      <c r="AX1248" t="str">
        <f t="shared" si="221"/>
        <v>attribute max_v '';</v>
      </c>
      <c r="AY1248" t="str">
        <f t="shared" si="222"/>
        <v>attribute power_v '0.5 W @ 70 C';</v>
      </c>
      <c r="AZ1248" t="str">
        <f t="shared" si="223"/>
        <v>attribute tcr '±200';</v>
      </c>
      <c r="BA1248" t="str">
        <f t="shared" si="224"/>
        <v>attribute size '1210';</v>
      </c>
      <c r="BB1248" t="str">
        <f t="shared" si="225"/>
        <v>attribute operating_temp '-55 to +155 C';</v>
      </c>
      <c r="BC1248" t="str">
        <f t="shared" si="226"/>
        <v>attribute pkg_code '240';</v>
      </c>
      <c r="BD1248" t="str">
        <f t="shared" si="227"/>
        <v>attribute aec-q200 'Grade 0';</v>
      </c>
      <c r="BF1248" t="str">
        <f t="shared" si="228"/>
        <v>attribute mfg 'Panasonic';</v>
      </c>
      <c r="BG1248" t="str">
        <f t="shared" si="229"/>
        <v>attribute mpn 'ERJ14YJ240U';</v>
      </c>
    </row>
    <row r="1249" spans="1:59" x14ac:dyDescent="0.3">
      <c r="A1249" t="s">
        <v>28</v>
      </c>
      <c r="B1249" t="s">
        <v>4308</v>
      </c>
      <c r="C1249" t="s">
        <v>4415</v>
      </c>
      <c r="D1249" t="s">
        <v>4416</v>
      </c>
      <c r="E1249" t="s">
        <v>32</v>
      </c>
      <c r="F1249" t="s">
        <v>32</v>
      </c>
      <c r="G1249" t="s">
        <v>4417</v>
      </c>
      <c r="H1249">
        <v>538</v>
      </c>
      <c r="I1249">
        <v>0.33</v>
      </c>
      <c r="J1249">
        <v>0</v>
      </c>
      <c r="K1249">
        <v>1</v>
      </c>
      <c r="L1249" t="s">
        <v>34</v>
      </c>
      <c r="M1249" t="s">
        <v>4312</v>
      </c>
      <c r="N1249" t="s">
        <v>36</v>
      </c>
      <c r="O1249" t="s">
        <v>186</v>
      </c>
      <c r="P1249" t="s">
        <v>38</v>
      </c>
      <c r="Q1249" t="s">
        <v>4313</v>
      </c>
      <c r="R1249" t="s">
        <v>40</v>
      </c>
      <c r="S1249" t="s">
        <v>634</v>
      </c>
      <c r="T1249" t="s">
        <v>243</v>
      </c>
      <c r="U1249" t="s">
        <v>1188</v>
      </c>
      <c r="V1249" t="s">
        <v>4314</v>
      </c>
      <c r="W1249">
        <v>1210</v>
      </c>
      <c r="X1249" t="s">
        <v>636</v>
      </c>
      <c r="Y1249" t="s">
        <v>4315</v>
      </c>
      <c r="Z1249" t="s">
        <v>2407</v>
      </c>
      <c r="AA1249">
        <v>2</v>
      </c>
      <c r="AB1249" t="s">
        <v>41</v>
      </c>
      <c r="AC1249" t="str">
        <f t="shared" si="216"/>
        <v>14Y</v>
      </c>
      <c r="AD1249" s="3">
        <f t="shared" si="213"/>
        <v>27</v>
      </c>
      <c r="AE1249" s="3" t="str">
        <f t="shared" si="212"/>
        <v>27.0 R</v>
      </c>
      <c r="AF1249" t="str">
        <f>SUBSTITUTE(SUBSTITUTE(P1249,"±",""),"%"," %")</f>
        <v>5 %</v>
      </c>
      <c r="AG1249" t="str">
        <f t="shared" si="210"/>
        <v>3.7 V</v>
      </c>
      <c r="AI1249" t="str">
        <f>SUBSTITUTE(LEFT(Q1249,FIND("W,",Q1249)),"W"," W @ 70 C")</f>
        <v>0.5 W @ 70 C</v>
      </c>
      <c r="AJ1249" t="str">
        <f>SUBSTITUTE((SUBSTITUTE(T1249,"ppm/°C","")),"/ "," to ")</f>
        <v>±200</v>
      </c>
      <c r="AK1249" t="str">
        <f>LEFT(V1249,FIND(" ",V1249)-1)</f>
        <v>1210</v>
      </c>
      <c r="AL1249" t="str">
        <f>SUBSTITUTE(SUBSTITUTE(U1249,"°C ~ "," to +"),"°C"," C")</f>
        <v>-55 to +155 C</v>
      </c>
      <c r="AM1249" s="2" t="str">
        <f t="shared" si="214"/>
        <v>270</v>
      </c>
      <c r="AN1249" t="str">
        <f>IF(AC1249="1GN","Grade 1","Grade 0")</f>
        <v>Grade 0</v>
      </c>
      <c r="AO1249" s="2" t="str">
        <f t="shared" si="215"/>
        <v>27R0</v>
      </c>
      <c r="AQ1249" t="s">
        <v>5289</v>
      </c>
      <c r="AR1249" t="str">
        <f t="shared" si="211"/>
        <v>ERJ14YJ270U</v>
      </c>
      <c r="AT1249" t="str">
        <f t="shared" si="217"/>
        <v>technology 27.0R;</v>
      </c>
      <c r="AU1249" t="str">
        <f t="shared" si="218"/>
        <v>attribute value '27.0 R';</v>
      </c>
      <c r="AV1249" t="str">
        <f t="shared" si="219"/>
        <v>attribute tolerance '5 %';</v>
      </c>
      <c r="AW1249" t="str">
        <f t="shared" si="220"/>
        <v>attribute rcwv '3.7 V';</v>
      </c>
      <c r="AX1249" t="str">
        <f t="shared" si="221"/>
        <v>attribute max_v '';</v>
      </c>
      <c r="AY1249" t="str">
        <f t="shared" si="222"/>
        <v>attribute power_v '0.5 W @ 70 C';</v>
      </c>
      <c r="AZ1249" t="str">
        <f t="shared" si="223"/>
        <v>attribute tcr '±200';</v>
      </c>
      <c r="BA1249" t="str">
        <f t="shared" si="224"/>
        <v>attribute size '1210';</v>
      </c>
      <c r="BB1249" t="str">
        <f t="shared" si="225"/>
        <v>attribute operating_temp '-55 to +155 C';</v>
      </c>
      <c r="BC1249" t="str">
        <f t="shared" si="226"/>
        <v>attribute pkg_code '270';</v>
      </c>
      <c r="BD1249" t="str">
        <f t="shared" si="227"/>
        <v>attribute aec-q200 'Grade 0';</v>
      </c>
      <c r="BF1249" t="str">
        <f t="shared" si="228"/>
        <v>attribute mfg 'Panasonic';</v>
      </c>
      <c r="BG1249" t="str">
        <f t="shared" si="229"/>
        <v>attribute mpn 'ERJ14YJ270U';</v>
      </c>
    </row>
    <row r="1250" spans="1:59" x14ac:dyDescent="0.3">
      <c r="A1250" t="s">
        <v>28</v>
      </c>
      <c r="B1250" t="s">
        <v>4308</v>
      </c>
      <c r="C1250" t="s">
        <v>4418</v>
      </c>
      <c r="D1250" t="s">
        <v>4419</v>
      </c>
      <c r="E1250" t="s">
        <v>32</v>
      </c>
      <c r="F1250" t="s">
        <v>32</v>
      </c>
      <c r="G1250" t="s">
        <v>4420</v>
      </c>
      <c r="H1250" s="1">
        <v>4973</v>
      </c>
      <c r="I1250">
        <v>0.33</v>
      </c>
      <c r="J1250">
        <v>0</v>
      </c>
      <c r="K1250">
        <v>1</v>
      </c>
      <c r="L1250" t="s">
        <v>34</v>
      </c>
      <c r="M1250" t="s">
        <v>4312</v>
      </c>
      <c r="N1250" t="s">
        <v>36</v>
      </c>
      <c r="O1250" t="s">
        <v>190</v>
      </c>
      <c r="P1250" t="s">
        <v>38</v>
      </c>
      <c r="Q1250" t="s">
        <v>4313</v>
      </c>
      <c r="R1250" t="s">
        <v>40</v>
      </c>
      <c r="S1250" t="s">
        <v>634</v>
      </c>
      <c r="T1250" t="s">
        <v>243</v>
      </c>
      <c r="U1250" t="s">
        <v>1188</v>
      </c>
      <c r="V1250" t="s">
        <v>4314</v>
      </c>
      <c r="W1250">
        <v>1210</v>
      </c>
      <c r="X1250" t="s">
        <v>636</v>
      </c>
      <c r="Y1250" t="s">
        <v>4315</v>
      </c>
      <c r="Z1250" t="s">
        <v>2407</v>
      </c>
      <c r="AA1250">
        <v>2</v>
      </c>
      <c r="AB1250" t="s">
        <v>41</v>
      </c>
      <c r="AC1250" t="str">
        <f t="shared" si="216"/>
        <v>14Y</v>
      </c>
      <c r="AD1250" s="3">
        <f t="shared" si="213"/>
        <v>30</v>
      </c>
      <c r="AE1250" s="3" t="str">
        <f t="shared" si="212"/>
        <v>30.0 R</v>
      </c>
      <c r="AF1250" t="str">
        <f>SUBSTITUTE(SUBSTITUTE(P1250,"±",""),"%"," %")</f>
        <v>5 %</v>
      </c>
      <c r="AG1250" t="str">
        <f t="shared" si="210"/>
        <v>3.9 V</v>
      </c>
      <c r="AI1250" t="str">
        <f>SUBSTITUTE(LEFT(Q1250,FIND("W,",Q1250)),"W"," W @ 70 C")</f>
        <v>0.5 W @ 70 C</v>
      </c>
      <c r="AJ1250" t="str">
        <f>SUBSTITUTE((SUBSTITUTE(T1250,"ppm/°C","")),"/ "," to ")</f>
        <v>±200</v>
      </c>
      <c r="AK1250" t="str">
        <f>LEFT(V1250,FIND(" ",V1250)-1)</f>
        <v>1210</v>
      </c>
      <c r="AL1250" t="str">
        <f>SUBSTITUTE(SUBSTITUTE(U1250,"°C ~ "," to +"),"°C"," C")</f>
        <v>-55 to +155 C</v>
      </c>
      <c r="AM1250" s="2" t="str">
        <f t="shared" si="214"/>
        <v>300</v>
      </c>
      <c r="AN1250" t="str">
        <f>IF(AC1250="1GN","Grade 1","Grade 0")</f>
        <v>Grade 0</v>
      </c>
      <c r="AO1250" s="2" t="str">
        <f t="shared" si="215"/>
        <v>30R0</v>
      </c>
      <c r="AQ1250" t="s">
        <v>5289</v>
      </c>
      <c r="AR1250" t="str">
        <f t="shared" si="211"/>
        <v>ERJ14YJ300U</v>
      </c>
      <c r="AT1250" t="str">
        <f t="shared" si="217"/>
        <v>technology 30.0R;</v>
      </c>
      <c r="AU1250" t="str">
        <f t="shared" si="218"/>
        <v>attribute value '30.0 R';</v>
      </c>
      <c r="AV1250" t="str">
        <f t="shared" si="219"/>
        <v>attribute tolerance '5 %';</v>
      </c>
      <c r="AW1250" t="str">
        <f t="shared" si="220"/>
        <v>attribute rcwv '3.9 V';</v>
      </c>
      <c r="AX1250" t="str">
        <f t="shared" si="221"/>
        <v>attribute max_v '';</v>
      </c>
      <c r="AY1250" t="str">
        <f t="shared" si="222"/>
        <v>attribute power_v '0.5 W @ 70 C';</v>
      </c>
      <c r="AZ1250" t="str">
        <f t="shared" si="223"/>
        <v>attribute tcr '±200';</v>
      </c>
      <c r="BA1250" t="str">
        <f t="shared" si="224"/>
        <v>attribute size '1210';</v>
      </c>
      <c r="BB1250" t="str">
        <f t="shared" si="225"/>
        <v>attribute operating_temp '-55 to +155 C';</v>
      </c>
      <c r="BC1250" t="str">
        <f t="shared" si="226"/>
        <v>attribute pkg_code '300';</v>
      </c>
      <c r="BD1250" t="str">
        <f t="shared" si="227"/>
        <v>attribute aec-q200 'Grade 0';</v>
      </c>
      <c r="BF1250" t="str">
        <f t="shared" si="228"/>
        <v>attribute mfg 'Panasonic';</v>
      </c>
      <c r="BG1250" t="str">
        <f t="shared" si="229"/>
        <v>attribute mpn 'ERJ14YJ300U';</v>
      </c>
    </row>
    <row r="1251" spans="1:59" x14ac:dyDescent="0.3">
      <c r="A1251" t="s">
        <v>28</v>
      </c>
      <c r="B1251" t="s">
        <v>4308</v>
      </c>
      <c r="C1251" t="s">
        <v>4421</v>
      </c>
      <c r="D1251" t="s">
        <v>4422</v>
      </c>
      <c r="E1251" t="s">
        <v>32</v>
      </c>
      <c r="F1251" t="s">
        <v>32</v>
      </c>
      <c r="G1251" t="s">
        <v>4423</v>
      </c>
      <c r="H1251">
        <v>827</v>
      </c>
      <c r="I1251">
        <v>0.33</v>
      </c>
      <c r="J1251">
        <v>0</v>
      </c>
      <c r="K1251">
        <v>1</v>
      </c>
      <c r="L1251" t="s">
        <v>34</v>
      </c>
      <c r="M1251" t="s">
        <v>4312</v>
      </c>
      <c r="N1251" t="s">
        <v>36</v>
      </c>
      <c r="O1251" t="s">
        <v>194</v>
      </c>
      <c r="P1251" t="s">
        <v>38</v>
      </c>
      <c r="Q1251" t="s">
        <v>4313</v>
      </c>
      <c r="R1251" t="s">
        <v>40</v>
      </c>
      <c r="S1251" t="s">
        <v>634</v>
      </c>
      <c r="T1251" t="s">
        <v>243</v>
      </c>
      <c r="U1251" t="s">
        <v>1188</v>
      </c>
      <c r="V1251" t="s">
        <v>4314</v>
      </c>
      <c r="W1251">
        <v>1210</v>
      </c>
      <c r="X1251" t="s">
        <v>636</v>
      </c>
      <c r="Y1251" t="s">
        <v>4315</v>
      </c>
      <c r="Z1251" t="s">
        <v>2407</v>
      </c>
      <c r="AA1251">
        <v>2</v>
      </c>
      <c r="AB1251" t="s">
        <v>41</v>
      </c>
      <c r="AC1251" t="str">
        <f t="shared" si="216"/>
        <v>14Y</v>
      </c>
      <c r="AD1251" s="3">
        <f t="shared" si="213"/>
        <v>33</v>
      </c>
      <c r="AE1251" s="3" t="str">
        <f t="shared" si="212"/>
        <v>33.0 R</v>
      </c>
      <c r="AF1251" t="str">
        <f>SUBSTITUTE(SUBSTITUTE(P1251,"±",""),"%"," %")</f>
        <v>5 %</v>
      </c>
      <c r="AG1251" t="str">
        <f t="shared" ref="AG1251:AG1314" si="230">ROUND(MIN(SQRT(AD1251*VALUE(LEFT(AI1251,FIND("W",AI1251)-2))),AP1251),1)&amp;" V"</f>
        <v>4.1 V</v>
      </c>
      <c r="AI1251" t="str">
        <f>SUBSTITUTE(LEFT(Q1251,FIND("W,",Q1251)),"W"," W @ 70 C")</f>
        <v>0.5 W @ 70 C</v>
      </c>
      <c r="AJ1251" t="str">
        <f>SUBSTITUTE((SUBSTITUTE(T1251,"ppm/°C","")),"/ "," to ")</f>
        <v>±200</v>
      </c>
      <c r="AK1251" t="str">
        <f>LEFT(V1251,FIND(" ",V1251)-1)</f>
        <v>1210</v>
      </c>
      <c r="AL1251" t="str">
        <f>SUBSTITUTE(SUBSTITUTE(U1251,"°C ~ "," to +"),"°C"," C")</f>
        <v>-55 to +155 C</v>
      </c>
      <c r="AM1251" s="2" t="str">
        <f t="shared" si="214"/>
        <v>330</v>
      </c>
      <c r="AN1251" t="str">
        <f>IF(AC1251="1GN","Grade 1","Grade 0")</f>
        <v>Grade 0</v>
      </c>
      <c r="AO1251" s="2" t="str">
        <f t="shared" si="215"/>
        <v>33R0</v>
      </c>
      <c r="AQ1251" t="s">
        <v>5289</v>
      </c>
      <c r="AR1251" t="str">
        <f t="shared" ref="AR1251:AR1314" si="231">SUBSTITUTE(D1251,"-","")</f>
        <v>ERJ14YJ330U</v>
      </c>
      <c r="AT1251" t="str">
        <f t="shared" si="217"/>
        <v>technology 33.0R;</v>
      </c>
      <c r="AU1251" t="str">
        <f t="shared" si="218"/>
        <v>attribute value '33.0 R';</v>
      </c>
      <c r="AV1251" t="str">
        <f t="shared" si="219"/>
        <v>attribute tolerance '5 %';</v>
      </c>
      <c r="AW1251" t="str">
        <f t="shared" si="220"/>
        <v>attribute rcwv '4.1 V';</v>
      </c>
      <c r="AX1251" t="str">
        <f t="shared" si="221"/>
        <v>attribute max_v '';</v>
      </c>
      <c r="AY1251" t="str">
        <f t="shared" si="222"/>
        <v>attribute power_v '0.5 W @ 70 C';</v>
      </c>
      <c r="AZ1251" t="str">
        <f t="shared" si="223"/>
        <v>attribute tcr '±200';</v>
      </c>
      <c r="BA1251" t="str">
        <f t="shared" si="224"/>
        <v>attribute size '1210';</v>
      </c>
      <c r="BB1251" t="str">
        <f t="shared" si="225"/>
        <v>attribute operating_temp '-55 to +155 C';</v>
      </c>
      <c r="BC1251" t="str">
        <f t="shared" si="226"/>
        <v>attribute pkg_code '330';</v>
      </c>
      <c r="BD1251" t="str">
        <f t="shared" si="227"/>
        <v>attribute aec-q200 'Grade 0';</v>
      </c>
      <c r="BF1251" t="str">
        <f t="shared" si="228"/>
        <v>attribute mfg 'Panasonic';</v>
      </c>
      <c r="BG1251" t="str">
        <f t="shared" si="229"/>
        <v>attribute mpn 'ERJ14YJ330U';</v>
      </c>
    </row>
    <row r="1252" spans="1:59" x14ac:dyDescent="0.3">
      <c r="A1252" t="s">
        <v>28</v>
      </c>
      <c r="B1252" t="s">
        <v>4308</v>
      </c>
      <c r="C1252" t="s">
        <v>4424</v>
      </c>
      <c r="D1252" t="s">
        <v>4425</v>
      </c>
      <c r="E1252" t="s">
        <v>32</v>
      </c>
      <c r="F1252" t="s">
        <v>32</v>
      </c>
      <c r="G1252" t="s">
        <v>4426</v>
      </c>
      <c r="H1252">
        <v>35</v>
      </c>
      <c r="I1252">
        <v>0.33</v>
      </c>
      <c r="J1252">
        <v>0</v>
      </c>
      <c r="K1252">
        <v>1</v>
      </c>
      <c r="L1252" t="s">
        <v>34</v>
      </c>
      <c r="M1252" t="s">
        <v>4312</v>
      </c>
      <c r="N1252" t="s">
        <v>36</v>
      </c>
      <c r="O1252" t="s">
        <v>198</v>
      </c>
      <c r="P1252" t="s">
        <v>38</v>
      </c>
      <c r="Q1252" t="s">
        <v>4313</v>
      </c>
      <c r="R1252" t="s">
        <v>40</v>
      </c>
      <c r="S1252" t="s">
        <v>634</v>
      </c>
      <c r="T1252" t="s">
        <v>243</v>
      </c>
      <c r="U1252" t="s">
        <v>1188</v>
      </c>
      <c r="V1252" t="s">
        <v>4314</v>
      </c>
      <c r="W1252">
        <v>1210</v>
      </c>
      <c r="X1252" t="s">
        <v>636</v>
      </c>
      <c r="Y1252" t="s">
        <v>4315</v>
      </c>
      <c r="Z1252" t="s">
        <v>2407</v>
      </c>
      <c r="AA1252">
        <v>2</v>
      </c>
      <c r="AB1252" t="s">
        <v>41</v>
      </c>
      <c r="AC1252" t="str">
        <f t="shared" si="216"/>
        <v>14Y</v>
      </c>
      <c r="AD1252" s="3">
        <f t="shared" si="213"/>
        <v>36</v>
      </c>
      <c r="AE1252" s="3" t="str">
        <f t="shared" si="212"/>
        <v>36.0 R</v>
      </c>
      <c r="AF1252" t="str">
        <f>SUBSTITUTE(SUBSTITUTE(P1252,"±",""),"%"," %")</f>
        <v>5 %</v>
      </c>
      <c r="AG1252" t="str">
        <f t="shared" si="230"/>
        <v>4.2 V</v>
      </c>
      <c r="AI1252" t="str">
        <f>SUBSTITUTE(LEFT(Q1252,FIND("W,",Q1252)),"W"," W @ 70 C")</f>
        <v>0.5 W @ 70 C</v>
      </c>
      <c r="AJ1252" t="str">
        <f>SUBSTITUTE((SUBSTITUTE(T1252,"ppm/°C","")),"/ "," to ")</f>
        <v>±200</v>
      </c>
      <c r="AK1252" t="str">
        <f>LEFT(V1252,FIND(" ",V1252)-1)</f>
        <v>1210</v>
      </c>
      <c r="AL1252" t="str">
        <f>SUBSTITUTE(SUBSTITUTE(U1252,"°C ~ "," to +"),"°C"," C")</f>
        <v>-55 to +155 C</v>
      </c>
      <c r="AM1252" s="2" t="str">
        <f t="shared" si="214"/>
        <v>360</v>
      </c>
      <c r="AN1252" t="str">
        <f>IF(AC1252="1GN","Grade 1","Grade 0")</f>
        <v>Grade 0</v>
      </c>
      <c r="AO1252" s="2" t="str">
        <f t="shared" si="215"/>
        <v>36R0</v>
      </c>
      <c r="AQ1252" t="s">
        <v>5289</v>
      </c>
      <c r="AR1252" t="str">
        <f t="shared" si="231"/>
        <v>ERJ14YJ360U</v>
      </c>
      <c r="AT1252" t="str">
        <f t="shared" si="217"/>
        <v>technology 36.0R;</v>
      </c>
      <c r="AU1252" t="str">
        <f t="shared" si="218"/>
        <v>attribute value '36.0 R';</v>
      </c>
      <c r="AV1252" t="str">
        <f t="shared" si="219"/>
        <v>attribute tolerance '5 %';</v>
      </c>
      <c r="AW1252" t="str">
        <f t="shared" si="220"/>
        <v>attribute rcwv '4.2 V';</v>
      </c>
      <c r="AX1252" t="str">
        <f t="shared" si="221"/>
        <v>attribute max_v '';</v>
      </c>
      <c r="AY1252" t="str">
        <f t="shared" si="222"/>
        <v>attribute power_v '0.5 W @ 70 C';</v>
      </c>
      <c r="AZ1252" t="str">
        <f t="shared" si="223"/>
        <v>attribute tcr '±200';</v>
      </c>
      <c r="BA1252" t="str">
        <f t="shared" si="224"/>
        <v>attribute size '1210';</v>
      </c>
      <c r="BB1252" t="str">
        <f t="shared" si="225"/>
        <v>attribute operating_temp '-55 to +155 C';</v>
      </c>
      <c r="BC1252" t="str">
        <f t="shared" si="226"/>
        <v>attribute pkg_code '360';</v>
      </c>
      <c r="BD1252" t="str">
        <f t="shared" si="227"/>
        <v>attribute aec-q200 'Grade 0';</v>
      </c>
      <c r="BF1252" t="str">
        <f t="shared" si="228"/>
        <v>attribute mfg 'Panasonic';</v>
      </c>
      <c r="BG1252" t="str">
        <f t="shared" si="229"/>
        <v>attribute mpn 'ERJ14YJ360U';</v>
      </c>
    </row>
    <row r="1253" spans="1:59" x14ac:dyDescent="0.3">
      <c r="A1253" t="s">
        <v>28</v>
      </c>
      <c r="B1253" t="s">
        <v>4308</v>
      </c>
      <c r="C1253" t="s">
        <v>4427</v>
      </c>
      <c r="D1253" t="s">
        <v>4428</v>
      </c>
      <c r="E1253" t="s">
        <v>32</v>
      </c>
      <c r="F1253" t="s">
        <v>32</v>
      </c>
      <c r="G1253" t="s">
        <v>4429</v>
      </c>
      <c r="H1253" s="1">
        <v>9604</v>
      </c>
      <c r="I1253">
        <v>0.33</v>
      </c>
      <c r="J1253">
        <v>0</v>
      </c>
      <c r="K1253">
        <v>1</v>
      </c>
      <c r="L1253" t="s">
        <v>34</v>
      </c>
      <c r="M1253" t="s">
        <v>4312</v>
      </c>
      <c r="N1253" t="s">
        <v>36</v>
      </c>
      <c r="O1253" t="s">
        <v>202</v>
      </c>
      <c r="P1253" t="s">
        <v>38</v>
      </c>
      <c r="Q1253" t="s">
        <v>4313</v>
      </c>
      <c r="R1253" t="s">
        <v>40</v>
      </c>
      <c r="S1253" t="s">
        <v>634</v>
      </c>
      <c r="T1253" t="s">
        <v>243</v>
      </c>
      <c r="U1253" t="s">
        <v>1188</v>
      </c>
      <c r="V1253" t="s">
        <v>4314</v>
      </c>
      <c r="W1253">
        <v>1210</v>
      </c>
      <c r="X1253" t="s">
        <v>636</v>
      </c>
      <c r="Y1253" t="s">
        <v>4315</v>
      </c>
      <c r="Z1253" t="s">
        <v>2407</v>
      </c>
      <c r="AA1253">
        <v>2</v>
      </c>
      <c r="AB1253" t="s">
        <v>41</v>
      </c>
      <c r="AC1253" t="str">
        <f t="shared" si="216"/>
        <v>14Y</v>
      </c>
      <c r="AD1253" s="3">
        <f t="shared" si="213"/>
        <v>39</v>
      </c>
      <c r="AE1253" s="3" t="str">
        <f t="shared" si="212"/>
        <v>39.0 R</v>
      </c>
      <c r="AF1253" t="str">
        <f>SUBSTITUTE(SUBSTITUTE(P1253,"±",""),"%"," %")</f>
        <v>5 %</v>
      </c>
      <c r="AG1253" t="str">
        <f t="shared" si="230"/>
        <v>4.4 V</v>
      </c>
      <c r="AI1253" t="str">
        <f>SUBSTITUTE(LEFT(Q1253,FIND("W,",Q1253)),"W"," W @ 70 C")</f>
        <v>0.5 W @ 70 C</v>
      </c>
      <c r="AJ1253" t="str">
        <f>SUBSTITUTE((SUBSTITUTE(T1253,"ppm/°C","")),"/ "," to ")</f>
        <v>±200</v>
      </c>
      <c r="AK1253" t="str">
        <f>LEFT(V1253,FIND(" ",V1253)-1)</f>
        <v>1210</v>
      </c>
      <c r="AL1253" t="str">
        <f>SUBSTITUTE(SUBSTITUTE(U1253,"°C ~ "," to +"),"°C"," C")</f>
        <v>-55 to +155 C</v>
      </c>
      <c r="AM1253" s="2" t="str">
        <f t="shared" si="214"/>
        <v>390</v>
      </c>
      <c r="AN1253" t="str">
        <f>IF(AC1253="1GN","Grade 1","Grade 0")</f>
        <v>Grade 0</v>
      </c>
      <c r="AO1253" s="2" t="str">
        <f t="shared" si="215"/>
        <v>39R0</v>
      </c>
      <c r="AQ1253" t="s">
        <v>5289</v>
      </c>
      <c r="AR1253" t="str">
        <f t="shared" si="231"/>
        <v>ERJ14YJ390U</v>
      </c>
      <c r="AT1253" t="str">
        <f t="shared" si="217"/>
        <v>technology 39.0R;</v>
      </c>
      <c r="AU1253" t="str">
        <f t="shared" si="218"/>
        <v>attribute value '39.0 R';</v>
      </c>
      <c r="AV1253" t="str">
        <f t="shared" si="219"/>
        <v>attribute tolerance '5 %';</v>
      </c>
      <c r="AW1253" t="str">
        <f t="shared" si="220"/>
        <v>attribute rcwv '4.4 V';</v>
      </c>
      <c r="AX1253" t="str">
        <f t="shared" si="221"/>
        <v>attribute max_v '';</v>
      </c>
      <c r="AY1253" t="str">
        <f t="shared" si="222"/>
        <v>attribute power_v '0.5 W @ 70 C';</v>
      </c>
      <c r="AZ1253" t="str">
        <f t="shared" si="223"/>
        <v>attribute tcr '±200';</v>
      </c>
      <c r="BA1253" t="str">
        <f t="shared" si="224"/>
        <v>attribute size '1210';</v>
      </c>
      <c r="BB1253" t="str">
        <f t="shared" si="225"/>
        <v>attribute operating_temp '-55 to +155 C';</v>
      </c>
      <c r="BC1253" t="str">
        <f t="shared" si="226"/>
        <v>attribute pkg_code '390';</v>
      </c>
      <c r="BD1253" t="str">
        <f t="shared" si="227"/>
        <v>attribute aec-q200 'Grade 0';</v>
      </c>
      <c r="BF1253" t="str">
        <f t="shared" si="228"/>
        <v>attribute mfg 'Panasonic';</v>
      </c>
      <c r="BG1253" t="str">
        <f t="shared" si="229"/>
        <v>attribute mpn 'ERJ14YJ390U';</v>
      </c>
    </row>
    <row r="1254" spans="1:59" x14ac:dyDescent="0.3">
      <c r="A1254" t="s">
        <v>28</v>
      </c>
      <c r="B1254" t="s">
        <v>4308</v>
      </c>
      <c r="C1254" t="s">
        <v>4430</v>
      </c>
      <c r="D1254" t="s">
        <v>4431</v>
      </c>
      <c r="E1254" t="s">
        <v>32</v>
      </c>
      <c r="F1254" t="s">
        <v>32</v>
      </c>
      <c r="G1254" t="s">
        <v>4432</v>
      </c>
      <c r="H1254">
        <v>328</v>
      </c>
      <c r="I1254">
        <v>0.33</v>
      </c>
      <c r="J1254">
        <v>0</v>
      </c>
      <c r="K1254">
        <v>1</v>
      </c>
      <c r="L1254" t="s">
        <v>34</v>
      </c>
      <c r="M1254" t="s">
        <v>4312</v>
      </c>
      <c r="N1254" t="s">
        <v>36</v>
      </c>
      <c r="O1254" t="s">
        <v>206</v>
      </c>
      <c r="P1254" t="s">
        <v>38</v>
      </c>
      <c r="Q1254" t="s">
        <v>4313</v>
      </c>
      <c r="R1254" t="s">
        <v>40</v>
      </c>
      <c r="S1254" t="s">
        <v>634</v>
      </c>
      <c r="T1254" t="s">
        <v>243</v>
      </c>
      <c r="U1254" t="s">
        <v>1188</v>
      </c>
      <c r="V1254" t="s">
        <v>4314</v>
      </c>
      <c r="W1254">
        <v>1210</v>
      </c>
      <c r="X1254" t="s">
        <v>636</v>
      </c>
      <c r="Y1254" t="s">
        <v>4315</v>
      </c>
      <c r="Z1254" t="s">
        <v>2407</v>
      </c>
      <c r="AA1254">
        <v>2</v>
      </c>
      <c r="AB1254" t="s">
        <v>41</v>
      </c>
      <c r="AC1254" t="str">
        <f t="shared" si="216"/>
        <v>14Y</v>
      </c>
      <c r="AD1254" s="3">
        <f t="shared" si="213"/>
        <v>43</v>
      </c>
      <c r="AE1254" s="3" t="str">
        <f t="shared" si="212"/>
        <v>43.0 R</v>
      </c>
      <c r="AF1254" t="str">
        <f>SUBSTITUTE(SUBSTITUTE(P1254,"±",""),"%"," %")</f>
        <v>5 %</v>
      </c>
      <c r="AG1254" t="str">
        <f t="shared" si="230"/>
        <v>4.6 V</v>
      </c>
      <c r="AI1254" t="str">
        <f>SUBSTITUTE(LEFT(Q1254,FIND("W,",Q1254)),"W"," W @ 70 C")</f>
        <v>0.5 W @ 70 C</v>
      </c>
      <c r="AJ1254" t="str">
        <f>SUBSTITUTE((SUBSTITUTE(T1254,"ppm/°C","")),"/ "," to ")</f>
        <v>±200</v>
      </c>
      <c r="AK1254" t="str">
        <f>LEFT(V1254,FIND(" ",V1254)-1)</f>
        <v>1210</v>
      </c>
      <c r="AL1254" t="str">
        <f>SUBSTITUTE(SUBSTITUTE(U1254,"°C ~ "," to +"),"°C"," C")</f>
        <v>-55 to +155 C</v>
      </c>
      <c r="AM1254" s="2" t="str">
        <f t="shared" si="214"/>
        <v>430</v>
      </c>
      <c r="AN1254" t="str">
        <f>IF(AC1254="1GN","Grade 1","Grade 0")</f>
        <v>Grade 0</v>
      </c>
      <c r="AO1254" s="2" t="str">
        <f t="shared" si="215"/>
        <v>43R0</v>
      </c>
      <c r="AQ1254" t="s">
        <v>5289</v>
      </c>
      <c r="AR1254" t="str">
        <f t="shared" si="231"/>
        <v>ERJ14YJ430U</v>
      </c>
      <c r="AT1254" t="str">
        <f t="shared" si="217"/>
        <v>technology 43.0R;</v>
      </c>
      <c r="AU1254" t="str">
        <f t="shared" si="218"/>
        <v>attribute value '43.0 R';</v>
      </c>
      <c r="AV1254" t="str">
        <f t="shared" si="219"/>
        <v>attribute tolerance '5 %';</v>
      </c>
      <c r="AW1254" t="str">
        <f t="shared" si="220"/>
        <v>attribute rcwv '4.6 V';</v>
      </c>
      <c r="AX1254" t="str">
        <f t="shared" si="221"/>
        <v>attribute max_v '';</v>
      </c>
      <c r="AY1254" t="str">
        <f t="shared" si="222"/>
        <v>attribute power_v '0.5 W @ 70 C';</v>
      </c>
      <c r="AZ1254" t="str">
        <f t="shared" si="223"/>
        <v>attribute tcr '±200';</v>
      </c>
      <c r="BA1254" t="str">
        <f t="shared" si="224"/>
        <v>attribute size '1210';</v>
      </c>
      <c r="BB1254" t="str">
        <f t="shared" si="225"/>
        <v>attribute operating_temp '-55 to +155 C';</v>
      </c>
      <c r="BC1254" t="str">
        <f t="shared" si="226"/>
        <v>attribute pkg_code '430';</v>
      </c>
      <c r="BD1254" t="str">
        <f t="shared" si="227"/>
        <v>attribute aec-q200 'Grade 0';</v>
      </c>
      <c r="BF1254" t="str">
        <f t="shared" si="228"/>
        <v>attribute mfg 'Panasonic';</v>
      </c>
      <c r="BG1254" t="str">
        <f t="shared" si="229"/>
        <v>attribute mpn 'ERJ14YJ430U';</v>
      </c>
    </row>
    <row r="1255" spans="1:59" x14ac:dyDescent="0.3">
      <c r="A1255" t="s">
        <v>28</v>
      </c>
      <c r="B1255" t="s">
        <v>4308</v>
      </c>
      <c r="C1255" t="s">
        <v>4433</v>
      </c>
      <c r="D1255" t="s">
        <v>4434</v>
      </c>
      <c r="E1255" t="s">
        <v>32</v>
      </c>
      <c r="F1255" t="s">
        <v>32</v>
      </c>
      <c r="G1255" t="s">
        <v>4435</v>
      </c>
      <c r="H1255" s="1">
        <v>18694</v>
      </c>
      <c r="I1255">
        <v>0.33</v>
      </c>
      <c r="J1255">
        <v>0</v>
      </c>
      <c r="K1255">
        <v>1</v>
      </c>
      <c r="L1255" t="s">
        <v>34</v>
      </c>
      <c r="M1255" t="s">
        <v>4312</v>
      </c>
      <c r="N1255" t="s">
        <v>36</v>
      </c>
      <c r="O1255" t="s">
        <v>210</v>
      </c>
      <c r="P1255" t="s">
        <v>38</v>
      </c>
      <c r="Q1255" t="s">
        <v>4313</v>
      </c>
      <c r="R1255" t="s">
        <v>40</v>
      </c>
      <c r="S1255" t="s">
        <v>634</v>
      </c>
      <c r="T1255" t="s">
        <v>243</v>
      </c>
      <c r="U1255" t="s">
        <v>1188</v>
      </c>
      <c r="V1255" t="s">
        <v>4314</v>
      </c>
      <c r="W1255">
        <v>1210</v>
      </c>
      <c r="X1255" t="s">
        <v>636</v>
      </c>
      <c r="Y1255" t="s">
        <v>4315</v>
      </c>
      <c r="Z1255" t="s">
        <v>2407</v>
      </c>
      <c r="AA1255">
        <v>2</v>
      </c>
      <c r="AB1255" t="s">
        <v>41</v>
      </c>
      <c r="AC1255" t="str">
        <f t="shared" si="216"/>
        <v>14Y</v>
      </c>
      <c r="AD1255" s="3">
        <f t="shared" si="213"/>
        <v>47</v>
      </c>
      <c r="AE1255" s="3" t="str">
        <f t="shared" si="212"/>
        <v>47.0 R</v>
      </c>
      <c r="AF1255" t="str">
        <f>SUBSTITUTE(SUBSTITUTE(P1255,"±",""),"%"," %")</f>
        <v>5 %</v>
      </c>
      <c r="AG1255" t="str">
        <f t="shared" si="230"/>
        <v>4.8 V</v>
      </c>
      <c r="AI1255" t="str">
        <f>SUBSTITUTE(LEFT(Q1255,FIND("W,",Q1255)),"W"," W @ 70 C")</f>
        <v>0.5 W @ 70 C</v>
      </c>
      <c r="AJ1255" t="str">
        <f>SUBSTITUTE((SUBSTITUTE(T1255,"ppm/°C","")),"/ "," to ")</f>
        <v>±200</v>
      </c>
      <c r="AK1255" t="str">
        <f>LEFT(V1255,FIND(" ",V1255)-1)</f>
        <v>1210</v>
      </c>
      <c r="AL1255" t="str">
        <f>SUBSTITUTE(SUBSTITUTE(U1255,"°C ~ "," to +"),"°C"," C")</f>
        <v>-55 to +155 C</v>
      </c>
      <c r="AM1255" s="2" t="str">
        <f t="shared" si="214"/>
        <v>470</v>
      </c>
      <c r="AN1255" t="str">
        <f>IF(AC1255="1GN","Grade 1","Grade 0")</f>
        <v>Grade 0</v>
      </c>
      <c r="AO1255" s="2" t="str">
        <f t="shared" si="215"/>
        <v>47R0</v>
      </c>
      <c r="AQ1255" t="s">
        <v>5289</v>
      </c>
      <c r="AR1255" t="str">
        <f t="shared" si="231"/>
        <v>ERJ14YJ470U</v>
      </c>
      <c r="AT1255" t="str">
        <f t="shared" si="217"/>
        <v>technology 47.0R;</v>
      </c>
      <c r="AU1255" t="str">
        <f t="shared" si="218"/>
        <v>attribute value '47.0 R';</v>
      </c>
      <c r="AV1255" t="str">
        <f t="shared" si="219"/>
        <v>attribute tolerance '5 %';</v>
      </c>
      <c r="AW1255" t="str">
        <f t="shared" si="220"/>
        <v>attribute rcwv '4.8 V';</v>
      </c>
      <c r="AX1255" t="str">
        <f t="shared" si="221"/>
        <v>attribute max_v '';</v>
      </c>
      <c r="AY1255" t="str">
        <f t="shared" si="222"/>
        <v>attribute power_v '0.5 W @ 70 C';</v>
      </c>
      <c r="AZ1255" t="str">
        <f t="shared" si="223"/>
        <v>attribute tcr '±200';</v>
      </c>
      <c r="BA1255" t="str">
        <f t="shared" si="224"/>
        <v>attribute size '1210';</v>
      </c>
      <c r="BB1255" t="str">
        <f t="shared" si="225"/>
        <v>attribute operating_temp '-55 to +155 C';</v>
      </c>
      <c r="BC1255" t="str">
        <f t="shared" si="226"/>
        <v>attribute pkg_code '470';</v>
      </c>
      <c r="BD1255" t="str">
        <f t="shared" si="227"/>
        <v>attribute aec-q200 'Grade 0';</v>
      </c>
      <c r="BF1255" t="str">
        <f t="shared" si="228"/>
        <v>attribute mfg 'Panasonic';</v>
      </c>
      <c r="BG1255" t="str">
        <f t="shared" si="229"/>
        <v>attribute mpn 'ERJ14YJ470U';</v>
      </c>
    </row>
    <row r="1256" spans="1:59" x14ac:dyDescent="0.3">
      <c r="A1256" t="s">
        <v>28</v>
      </c>
      <c r="B1256" t="s">
        <v>4308</v>
      </c>
      <c r="C1256" t="s">
        <v>4436</v>
      </c>
      <c r="D1256" t="s">
        <v>4437</v>
      </c>
      <c r="E1256" t="s">
        <v>32</v>
      </c>
      <c r="F1256" t="s">
        <v>32</v>
      </c>
      <c r="G1256" t="s">
        <v>4438</v>
      </c>
      <c r="H1256" s="1">
        <v>23112</v>
      </c>
      <c r="I1256">
        <v>0.33</v>
      </c>
      <c r="J1256">
        <v>0</v>
      </c>
      <c r="K1256">
        <v>1</v>
      </c>
      <c r="L1256" t="s">
        <v>34</v>
      </c>
      <c r="M1256" t="s">
        <v>4312</v>
      </c>
      <c r="N1256" t="s">
        <v>36</v>
      </c>
      <c r="O1256" t="s">
        <v>214</v>
      </c>
      <c r="P1256" t="s">
        <v>38</v>
      </c>
      <c r="Q1256" t="s">
        <v>4313</v>
      </c>
      <c r="R1256" t="s">
        <v>40</v>
      </c>
      <c r="S1256" t="s">
        <v>634</v>
      </c>
      <c r="T1256" t="s">
        <v>243</v>
      </c>
      <c r="U1256" t="s">
        <v>1188</v>
      </c>
      <c r="V1256" t="s">
        <v>4314</v>
      </c>
      <c r="W1256">
        <v>1210</v>
      </c>
      <c r="X1256" t="s">
        <v>636</v>
      </c>
      <c r="Y1256" t="s">
        <v>4315</v>
      </c>
      <c r="Z1256" t="s">
        <v>2407</v>
      </c>
      <c r="AA1256">
        <v>2</v>
      </c>
      <c r="AB1256" t="s">
        <v>41</v>
      </c>
      <c r="AC1256" t="str">
        <f t="shared" si="216"/>
        <v>14Y</v>
      </c>
      <c r="AD1256" s="3">
        <f t="shared" si="213"/>
        <v>51</v>
      </c>
      <c r="AE1256" s="3" t="str">
        <f t="shared" si="212"/>
        <v>51.0 R</v>
      </c>
      <c r="AF1256" t="str">
        <f>SUBSTITUTE(SUBSTITUTE(P1256,"±",""),"%"," %")</f>
        <v>5 %</v>
      </c>
      <c r="AG1256" t="str">
        <f t="shared" si="230"/>
        <v>5 V</v>
      </c>
      <c r="AI1256" t="str">
        <f>SUBSTITUTE(LEFT(Q1256,FIND("W,",Q1256)),"W"," W @ 70 C")</f>
        <v>0.5 W @ 70 C</v>
      </c>
      <c r="AJ1256" t="str">
        <f>SUBSTITUTE((SUBSTITUTE(T1256,"ppm/°C","")),"/ "," to ")</f>
        <v>±200</v>
      </c>
      <c r="AK1256" t="str">
        <f>LEFT(V1256,FIND(" ",V1256)-1)</f>
        <v>1210</v>
      </c>
      <c r="AL1256" t="str">
        <f>SUBSTITUTE(SUBSTITUTE(U1256,"°C ~ "," to +"),"°C"," C")</f>
        <v>-55 to +155 C</v>
      </c>
      <c r="AM1256" s="2" t="str">
        <f t="shared" si="214"/>
        <v>510</v>
      </c>
      <c r="AN1256" t="str">
        <f>IF(AC1256="1GN","Grade 1","Grade 0")</f>
        <v>Grade 0</v>
      </c>
      <c r="AO1256" s="2" t="str">
        <f t="shared" si="215"/>
        <v>51R0</v>
      </c>
      <c r="AQ1256" t="s">
        <v>5289</v>
      </c>
      <c r="AR1256" t="str">
        <f t="shared" si="231"/>
        <v>ERJ14YJ510U</v>
      </c>
      <c r="AT1256" t="str">
        <f t="shared" si="217"/>
        <v>technology 51.0R;</v>
      </c>
      <c r="AU1256" t="str">
        <f t="shared" si="218"/>
        <v>attribute value '51.0 R';</v>
      </c>
      <c r="AV1256" t="str">
        <f t="shared" si="219"/>
        <v>attribute tolerance '5 %';</v>
      </c>
      <c r="AW1256" t="str">
        <f t="shared" si="220"/>
        <v>attribute rcwv '5 V';</v>
      </c>
      <c r="AX1256" t="str">
        <f t="shared" si="221"/>
        <v>attribute max_v '';</v>
      </c>
      <c r="AY1256" t="str">
        <f t="shared" si="222"/>
        <v>attribute power_v '0.5 W @ 70 C';</v>
      </c>
      <c r="AZ1256" t="str">
        <f t="shared" si="223"/>
        <v>attribute tcr '±200';</v>
      </c>
      <c r="BA1256" t="str">
        <f t="shared" si="224"/>
        <v>attribute size '1210';</v>
      </c>
      <c r="BB1256" t="str">
        <f t="shared" si="225"/>
        <v>attribute operating_temp '-55 to +155 C';</v>
      </c>
      <c r="BC1256" t="str">
        <f t="shared" si="226"/>
        <v>attribute pkg_code '510';</v>
      </c>
      <c r="BD1256" t="str">
        <f t="shared" si="227"/>
        <v>attribute aec-q200 'Grade 0';</v>
      </c>
      <c r="BF1256" t="str">
        <f t="shared" si="228"/>
        <v>attribute mfg 'Panasonic';</v>
      </c>
      <c r="BG1256" t="str">
        <f t="shared" si="229"/>
        <v>attribute mpn 'ERJ14YJ510U';</v>
      </c>
    </row>
    <row r="1257" spans="1:59" x14ac:dyDescent="0.3">
      <c r="A1257" t="s">
        <v>28</v>
      </c>
      <c r="B1257" t="s">
        <v>4308</v>
      </c>
      <c r="C1257" t="s">
        <v>4439</v>
      </c>
      <c r="D1257" t="s">
        <v>4440</v>
      </c>
      <c r="E1257" t="s">
        <v>32</v>
      </c>
      <c r="F1257" t="s">
        <v>32</v>
      </c>
      <c r="G1257" t="s">
        <v>4441</v>
      </c>
      <c r="H1257">
        <v>81</v>
      </c>
      <c r="I1257">
        <v>0.33</v>
      </c>
      <c r="J1257">
        <v>0</v>
      </c>
      <c r="K1257">
        <v>1</v>
      </c>
      <c r="L1257" t="s">
        <v>34</v>
      </c>
      <c r="M1257" t="s">
        <v>4312</v>
      </c>
      <c r="N1257" t="s">
        <v>36</v>
      </c>
      <c r="O1257" t="s">
        <v>218</v>
      </c>
      <c r="P1257" t="s">
        <v>38</v>
      </c>
      <c r="Q1257" t="s">
        <v>4313</v>
      </c>
      <c r="R1257" t="s">
        <v>40</v>
      </c>
      <c r="S1257" t="s">
        <v>634</v>
      </c>
      <c r="T1257" t="s">
        <v>243</v>
      </c>
      <c r="U1257" t="s">
        <v>1188</v>
      </c>
      <c r="V1257" t="s">
        <v>4314</v>
      </c>
      <c r="W1257">
        <v>1210</v>
      </c>
      <c r="X1257" t="s">
        <v>636</v>
      </c>
      <c r="Y1257" t="s">
        <v>4315</v>
      </c>
      <c r="Z1257" t="s">
        <v>2407</v>
      </c>
      <c r="AA1257">
        <v>2</v>
      </c>
      <c r="AB1257" t="s">
        <v>41</v>
      </c>
      <c r="AC1257" t="str">
        <f t="shared" si="216"/>
        <v>14Y</v>
      </c>
      <c r="AD1257" s="3">
        <f t="shared" si="213"/>
        <v>56</v>
      </c>
      <c r="AE1257" s="3" t="str">
        <f t="shared" si="212"/>
        <v>56.0 R</v>
      </c>
      <c r="AF1257" t="str">
        <f>SUBSTITUTE(SUBSTITUTE(P1257,"±",""),"%"," %")</f>
        <v>5 %</v>
      </c>
      <c r="AG1257" t="str">
        <f t="shared" si="230"/>
        <v>5.3 V</v>
      </c>
      <c r="AI1257" t="str">
        <f>SUBSTITUTE(LEFT(Q1257,FIND("W,",Q1257)),"W"," W @ 70 C")</f>
        <v>0.5 W @ 70 C</v>
      </c>
      <c r="AJ1257" t="str">
        <f>SUBSTITUTE((SUBSTITUTE(T1257,"ppm/°C","")),"/ "," to ")</f>
        <v>±200</v>
      </c>
      <c r="AK1257" t="str">
        <f>LEFT(V1257,FIND(" ",V1257)-1)</f>
        <v>1210</v>
      </c>
      <c r="AL1257" t="str">
        <f>SUBSTITUTE(SUBSTITUTE(U1257,"°C ~ "," to +"),"°C"," C")</f>
        <v>-55 to +155 C</v>
      </c>
      <c r="AM1257" s="2" t="str">
        <f t="shared" si="214"/>
        <v>560</v>
      </c>
      <c r="AN1257" t="str">
        <f>IF(AC1257="1GN","Grade 1","Grade 0")</f>
        <v>Grade 0</v>
      </c>
      <c r="AO1257" s="2" t="str">
        <f t="shared" si="215"/>
        <v>56R0</v>
      </c>
      <c r="AQ1257" t="s">
        <v>5289</v>
      </c>
      <c r="AR1257" t="str">
        <f t="shared" si="231"/>
        <v>ERJ14YJ560U</v>
      </c>
      <c r="AT1257" t="str">
        <f t="shared" si="217"/>
        <v>technology 56.0R;</v>
      </c>
      <c r="AU1257" t="str">
        <f t="shared" si="218"/>
        <v>attribute value '56.0 R';</v>
      </c>
      <c r="AV1257" t="str">
        <f t="shared" si="219"/>
        <v>attribute tolerance '5 %';</v>
      </c>
      <c r="AW1257" t="str">
        <f t="shared" si="220"/>
        <v>attribute rcwv '5.3 V';</v>
      </c>
      <c r="AX1257" t="str">
        <f t="shared" si="221"/>
        <v>attribute max_v '';</v>
      </c>
      <c r="AY1257" t="str">
        <f t="shared" si="222"/>
        <v>attribute power_v '0.5 W @ 70 C';</v>
      </c>
      <c r="AZ1257" t="str">
        <f t="shared" si="223"/>
        <v>attribute tcr '±200';</v>
      </c>
      <c r="BA1257" t="str">
        <f t="shared" si="224"/>
        <v>attribute size '1210';</v>
      </c>
      <c r="BB1257" t="str">
        <f t="shared" si="225"/>
        <v>attribute operating_temp '-55 to +155 C';</v>
      </c>
      <c r="BC1257" t="str">
        <f t="shared" si="226"/>
        <v>attribute pkg_code '560';</v>
      </c>
      <c r="BD1257" t="str">
        <f t="shared" si="227"/>
        <v>attribute aec-q200 'Grade 0';</v>
      </c>
      <c r="BF1257" t="str">
        <f t="shared" si="228"/>
        <v>attribute mfg 'Panasonic';</v>
      </c>
      <c r="BG1257" t="str">
        <f t="shared" si="229"/>
        <v>attribute mpn 'ERJ14YJ560U';</v>
      </c>
    </row>
    <row r="1258" spans="1:59" x14ac:dyDescent="0.3">
      <c r="A1258" t="s">
        <v>28</v>
      </c>
      <c r="B1258" t="s">
        <v>4308</v>
      </c>
      <c r="C1258" t="s">
        <v>4442</v>
      </c>
      <c r="D1258" t="s">
        <v>4443</v>
      </c>
      <c r="E1258" t="s">
        <v>32</v>
      </c>
      <c r="F1258" t="s">
        <v>32</v>
      </c>
      <c r="G1258" t="s">
        <v>4444</v>
      </c>
      <c r="H1258" s="1">
        <v>4701</v>
      </c>
      <c r="I1258">
        <v>0.33</v>
      </c>
      <c r="J1258">
        <v>0</v>
      </c>
      <c r="K1258">
        <v>1</v>
      </c>
      <c r="L1258" t="s">
        <v>34</v>
      </c>
      <c r="M1258" t="s">
        <v>4312</v>
      </c>
      <c r="N1258" t="s">
        <v>36</v>
      </c>
      <c r="O1258" t="s">
        <v>222</v>
      </c>
      <c r="P1258" t="s">
        <v>38</v>
      </c>
      <c r="Q1258" t="s">
        <v>4313</v>
      </c>
      <c r="R1258" t="s">
        <v>40</v>
      </c>
      <c r="S1258" t="s">
        <v>634</v>
      </c>
      <c r="T1258" t="s">
        <v>243</v>
      </c>
      <c r="U1258" t="s">
        <v>1188</v>
      </c>
      <c r="V1258" t="s">
        <v>4314</v>
      </c>
      <c r="W1258">
        <v>1210</v>
      </c>
      <c r="X1258" t="s">
        <v>636</v>
      </c>
      <c r="Y1258" t="s">
        <v>4315</v>
      </c>
      <c r="Z1258" t="s">
        <v>2407</v>
      </c>
      <c r="AA1258">
        <v>2</v>
      </c>
      <c r="AB1258" t="s">
        <v>41</v>
      </c>
      <c r="AC1258" t="str">
        <f t="shared" si="216"/>
        <v>14Y</v>
      </c>
      <c r="AD1258" s="3">
        <f t="shared" si="213"/>
        <v>62</v>
      </c>
      <c r="AE1258" s="3" t="str">
        <f t="shared" si="212"/>
        <v>62.0 R</v>
      </c>
      <c r="AF1258" t="str">
        <f>SUBSTITUTE(SUBSTITUTE(P1258,"±",""),"%"," %")</f>
        <v>5 %</v>
      </c>
      <c r="AG1258" t="str">
        <f t="shared" si="230"/>
        <v>5.6 V</v>
      </c>
      <c r="AI1258" t="str">
        <f>SUBSTITUTE(LEFT(Q1258,FIND("W,",Q1258)),"W"," W @ 70 C")</f>
        <v>0.5 W @ 70 C</v>
      </c>
      <c r="AJ1258" t="str">
        <f>SUBSTITUTE((SUBSTITUTE(T1258,"ppm/°C","")),"/ "," to ")</f>
        <v>±200</v>
      </c>
      <c r="AK1258" t="str">
        <f>LEFT(V1258,FIND(" ",V1258)-1)</f>
        <v>1210</v>
      </c>
      <c r="AL1258" t="str">
        <f>SUBSTITUTE(SUBSTITUTE(U1258,"°C ~ "," to +"),"°C"," C")</f>
        <v>-55 to +155 C</v>
      </c>
      <c r="AM1258" s="2" t="str">
        <f t="shared" si="214"/>
        <v>620</v>
      </c>
      <c r="AN1258" t="str">
        <f>IF(AC1258="1GN","Grade 1","Grade 0")</f>
        <v>Grade 0</v>
      </c>
      <c r="AO1258" s="2" t="str">
        <f t="shared" si="215"/>
        <v>62R0</v>
      </c>
      <c r="AQ1258" t="s">
        <v>5289</v>
      </c>
      <c r="AR1258" t="str">
        <f t="shared" si="231"/>
        <v>ERJ14YJ620U</v>
      </c>
      <c r="AT1258" t="str">
        <f t="shared" si="217"/>
        <v>technology 62.0R;</v>
      </c>
      <c r="AU1258" t="str">
        <f t="shared" si="218"/>
        <v>attribute value '62.0 R';</v>
      </c>
      <c r="AV1258" t="str">
        <f t="shared" si="219"/>
        <v>attribute tolerance '5 %';</v>
      </c>
      <c r="AW1258" t="str">
        <f t="shared" si="220"/>
        <v>attribute rcwv '5.6 V';</v>
      </c>
      <c r="AX1258" t="str">
        <f t="shared" si="221"/>
        <v>attribute max_v '';</v>
      </c>
      <c r="AY1258" t="str">
        <f t="shared" si="222"/>
        <v>attribute power_v '0.5 W @ 70 C';</v>
      </c>
      <c r="AZ1258" t="str">
        <f t="shared" si="223"/>
        <v>attribute tcr '±200';</v>
      </c>
      <c r="BA1258" t="str">
        <f t="shared" si="224"/>
        <v>attribute size '1210';</v>
      </c>
      <c r="BB1258" t="str">
        <f t="shared" si="225"/>
        <v>attribute operating_temp '-55 to +155 C';</v>
      </c>
      <c r="BC1258" t="str">
        <f t="shared" si="226"/>
        <v>attribute pkg_code '620';</v>
      </c>
      <c r="BD1258" t="str">
        <f t="shared" si="227"/>
        <v>attribute aec-q200 'Grade 0';</v>
      </c>
      <c r="BF1258" t="str">
        <f t="shared" si="228"/>
        <v>attribute mfg 'Panasonic';</v>
      </c>
      <c r="BG1258" t="str">
        <f t="shared" si="229"/>
        <v>attribute mpn 'ERJ14YJ620U';</v>
      </c>
    </row>
    <row r="1259" spans="1:59" x14ac:dyDescent="0.3">
      <c r="A1259" t="s">
        <v>28</v>
      </c>
      <c r="B1259" t="s">
        <v>4308</v>
      </c>
      <c r="C1259" t="s">
        <v>4445</v>
      </c>
      <c r="D1259" t="s">
        <v>4446</v>
      </c>
      <c r="E1259" t="s">
        <v>32</v>
      </c>
      <c r="F1259" t="s">
        <v>32</v>
      </c>
      <c r="G1259" t="s">
        <v>4447</v>
      </c>
      <c r="H1259" s="1">
        <v>25888</v>
      </c>
      <c r="I1259">
        <v>0.33</v>
      </c>
      <c r="J1259">
        <v>0</v>
      </c>
      <c r="K1259">
        <v>1</v>
      </c>
      <c r="L1259" t="s">
        <v>34</v>
      </c>
      <c r="M1259" t="s">
        <v>4312</v>
      </c>
      <c r="N1259" t="s">
        <v>36</v>
      </c>
      <c r="O1259" t="s">
        <v>226</v>
      </c>
      <c r="P1259" t="s">
        <v>38</v>
      </c>
      <c r="Q1259" t="s">
        <v>4313</v>
      </c>
      <c r="R1259" t="s">
        <v>40</v>
      </c>
      <c r="S1259" t="s">
        <v>634</v>
      </c>
      <c r="T1259" t="s">
        <v>243</v>
      </c>
      <c r="U1259" t="s">
        <v>1188</v>
      </c>
      <c r="V1259" t="s">
        <v>4314</v>
      </c>
      <c r="W1259">
        <v>1210</v>
      </c>
      <c r="X1259" t="s">
        <v>636</v>
      </c>
      <c r="Y1259" t="s">
        <v>4315</v>
      </c>
      <c r="Z1259" t="s">
        <v>2407</v>
      </c>
      <c r="AA1259">
        <v>2</v>
      </c>
      <c r="AB1259" t="s">
        <v>41</v>
      </c>
      <c r="AC1259" t="str">
        <f t="shared" si="216"/>
        <v>14Y</v>
      </c>
      <c r="AD1259" s="3">
        <f t="shared" si="213"/>
        <v>68</v>
      </c>
      <c r="AE1259" s="3" t="str">
        <f t="shared" si="212"/>
        <v>68.0 R</v>
      </c>
      <c r="AF1259" t="str">
        <f>SUBSTITUTE(SUBSTITUTE(P1259,"±",""),"%"," %")</f>
        <v>5 %</v>
      </c>
      <c r="AG1259" t="str">
        <f t="shared" si="230"/>
        <v>5.8 V</v>
      </c>
      <c r="AI1259" t="str">
        <f>SUBSTITUTE(LEFT(Q1259,FIND("W,",Q1259)),"W"," W @ 70 C")</f>
        <v>0.5 W @ 70 C</v>
      </c>
      <c r="AJ1259" t="str">
        <f>SUBSTITUTE((SUBSTITUTE(T1259,"ppm/°C","")),"/ "," to ")</f>
        <v>±200</v>
      </c>
      <c r="AK1259" t="str">
        <f>LEFT(V1259,FIND(" ",V1259)-1)</f>
        <v>1210</v>
      </c>
      <c r="AL1259" t="str">
        <f>SUBSTITUTE(SUBSTITUTE(U1259,"°C ~ "," to +"),"°C"," C")</f>
        <v>-55 to +155 C</v>
      </c>
      <c r="AM1259" s="2" t="str">
        <f t="shared" si="214"/>
        <v>680</v>
      </c>
      <c r="AN1259" t="str">
        <f>IF(AC1259="1GN","Grade 1","Grade 0")</f>
        <v>Grade 0</v>
      </c>
      <c r="AO1259" s="2" t="str">
        <f t="shared" si="215"/>
        <v>68R0</v>
      </c>
      <c r="AQ1259" t="s">
        <v>5289</v>
      </c>
      <c r="AR1259" t="str">
        <f t="shared" si="231"/>
        <v>ERJ14YJ680U</v>
      </c>
      <c r="AT1259" t="str">
        <f t="shared" si="217"/>
        <v>technology 68.0R;</v>
      </c>
      <c r="AU1259" t="str">
        <f t="shared" si="218"/>
        <v>attribute value '68.0 R';</v>
      </c>
      <c r="AV1259" t="str">
        <f t="shared" si="219"/>
        <v>attribute tolerance '5 %';</v>
      </c>
      <c r="AW1259" t="str">
        <f t="shared" si="220"/>
        <v>attribute rcwv '5.8 V';</v>
      </c>
      <c r="AX1259" t="str">
        <f t="shared" si="221"/>
        <v>attribute max_v '';</v>
      </c>
      <c r="AY1259" t="str">
        <f t="shared" si="222"/>
        <v>attribute power_v '0.5 W @ 70 C';</v>
      </c>
      <c r="AZ1259" t="str">
        <f t="shared" si="223"/>
        <v>attribute tcr '±200';</v>
      </c>
      <c r="BA1259" t="str">
        <f t="shared" si="224"/>
        <v>attribute size '1210';</v>
      </c>
      <c r="BB1259" t="str">
        <f t="shared" si="225"/>
        <v>attribute operating_temp '-55 to +155 C';</v>
      </c>
      <c r="BC1259" t="str">
        <f t="shared" si="226"/>
        <v>attribute pkg_code '680';</v>
      </c>
      <c r="BD1259" t="str">
        <f t="shared" si="227"/>
        <v>attribute aec-q200 'Grade 0';</v>
      </c>
      <c r="BF1259" t="str">
        <f t="shared" si="228"/>
        <v>attribute mfg 'Panasonic';</v>
      </c>
      <c r="BG1259" t="str">
        <f t="shared" si="229"/>
        <v>attribute mpn 'ERJ14YJ680U';</v>
      </c>
    </row>
    <row r="1260" spans="1:59" x14ac:dyDescent="0.3">
      <c r="A1260" t="s">
        <v>28</v>
      </c>
      <c r="B1260" t="s">
        <v>4308</v>
      </c>
      <c r="C1260" t="s">
        <v>4448</v>
      </c>
      <c r="D1260" t="s">
        <v>4449</v>
      </c>
      <c r="E1260" t="s">
        <v>32</v>
      </c>
      <c r="F1260" t="s">
        <v>32</v>
      </c>
      <c r="G1260" t="s">
        <v>4450</v>
      </c>
      <c r="H1260" s="1">
        <v>4929</v>
      </c>
      <c r="I1260">
        <v>0.33</v>
      </c>
      <c r="J1260">
        <v>0</v>
      </c>
      <c r="K1260">
        <v>1</v>
      </c>
      <c r="L1260" t="s">
        <v>34</v>
      </c>
      <c r="M1260" t="s">
        <v>4312</v>
      </c>
      <c r="N1260" t="s">
        <v>36</v>
      </c>
      <c r="O1260" t="s">
        <v>230</v>
      </c>
      <c r="P1260" t="s">
        <v>38</v>
      </c>
      <c r="Q1260" t="s">
        <v>4313</v>
      </c>
      <c r="R1260" t="s">
        <v>40</v>
      </c>
      <c r="S1260" t="s">
        <v>634</v>
      </c>
      <c r="T1260" t="s">
        <v>243</v>
      </c>
      <c r="U1260" t="s">
        <v>1188</v>
      </c>
      <c r="V1260" t="s">
        <v>4314</v>
      </c>
      <c r="W1260">
        <v>1210</v>
      </c>
      <c r="X1260" t="s">
        <v>636</v>
      </c>
      <c r="Y1260" t="s">
        <v>4315</v>
      </c>
      <c r="Z1260" t="s">
        <v>2407</v>
      </c>
      <c r="AA1260">
        <v>2</v>
      </c>
      <c r="AB1260" t="s">
        <v>41</v>
      </c>
      <c r="AC1260" t="str">
        <f t="shared" si="216"/>
        <v>14Y</v>
      </c>
      <c r="AD1260" s="3">
        <f t="shared" si="213"/>
        <v>75</v>
      </c>
      <c r="AE1260" s="3" t="str">
        <f t="shared" si="212"/>
        <v>75.0 R</v>
      </c>
      <c r="AF1260" t="str">
        <f>SUBSTITUTE(SUBSTITUTE(P1260,"±",""),"%"," %")</f>
        <v>5 %</v>
      </c>
      <c r="AG1260" t="str">
        <f t="shared" si="230"/>
        <v>6.1 V</v>
      </c>
      <c r="AI1260" t="str">
        <f>SUBSTITUTE(LEFT(Q1260,FIND("W,",Q1260)),"W"," W @ 70 C")</f>
        <v>0.5 W @ 70 C</v>
      </c>
      <c r="AJ1260" t="str">
        <f>SUBSTITUTE((SUBSTITUTE(T1260,"ppm/°C","")),"/ "," to ")</f>
        <v>±200</v>
      </c>
      <c r="AK1260" t="str">
        <f>LEFT(V1260,FIND(" ",V1260)-1)</f>
        <v>1210</v>
      </c>
      <c r="AL1260" t="str">
        <f>SUBSTITUTE(SUBSTITUTE(U1260,"°C ~ "," to +"),"°C"," C")</f>
        <v>-55 to +155 C</v>
      </c>
      <c r="AM1260" s="2" t="str">
        <f t="shared" si="214"/>
        <v>750</v>
      </c>
      <c r="AN1260" t="str">
        <f>IF(AC1260="1GN","Grade 1","Grade 0")</f>
        <v>Grade 0</v>
      </c>
      <c r="AO1260" s="2" t="str">
        <f t="shared" si="215"/>
        <v>75R0</v>
      </c>
      <c r="AQ1260" t="s">
        <v>5289</v>
      </c>
      <c r="AR1260" t="str">
        <f t="shared" si="231"/>
        <v>ERJ14YJ750U</v>
      </c>
      <c r="AT1260" t="str">
        <f t="shared" si="217"/>
        <v>technology 75.0R;</v>
      </c>
      <c r="AU1260" t="str">
        <f t="shared" si="218"/>
        <v>attribute value '75.0 R';</v>
      </c>
      <c r="AV1260" t="str">
        <f t="shared" si="219"/>
        <v>attribute tolerance '5 %';</v>
      </c>
      <c r="AW1260" t="str">
        <f t="shared" si="220"/>
        <v>attribute rcwv '6.1 V';</v>
      </c>
      <c r="AX1260" t="str">
        <f t="shared" si="221"/>
        <v>attribute max_v '';</v>
      </c>
      <c r="AY1260" t="str">
        <f t="shared" si="222"/>
        <v>attribute power_v '0.5 W @ 70 C';</v>
      </c>
      <c r="AZ1260" t="str">
        <f t="shared" si="223"/>
        <v>attribute tcr '±200';</v>
      </c>
      <c r="BA1260" t="str">
        <f t="shared" si="224"/>
        <v>attribute size '1210';</v>
      </c>
      <c r="BB1260" t="str">
        <f t="shared" si="225"/>
        <v>attribute operating_temp '-55 to +155 C';</v>
      </c>
      <c r="BC1260" t="str">
        <f t="shared" si="226"/>
        <v>attribute pkg_code '750';</v>
      </c>
      <c r="BD1260" t="str">
        <f t="shared" si="227"/>
        <v>attribute aec-q200 'Grade 0';</v>
      </c>
      <c r="BF1260" t="str">
        <f t="shared" si="228"/>
        <v>attribute mfg 'Panasonic';</v>
      </c>
      <c r="BG1260" t="str">
        <f t="shared" si="229"/>
        <v>attribute mpn 'ERJ14YJ750U';</v>
      </c>
    </row>
    <row r="1261" spans="1:59" x14ac:dyDescent="0.3">
      <c r="A1261" t="s">
        <v>28</v>
      </c>
      <c r="B1261" t="s">
        <v>4308</v>
      </c>
      <c r="C1261" t="s">
        <v>4451</v>
      </c>
      <c r="D1261" t="s">
        <v>4452</v>
      </c>
      <c r="E1261" t="s">
        <v>32</v>
      </c>
      <c r="F1261" t="s">
        <v>32</v>
      </c>
      <c r="G1261" t="s">
        <v>4453</v>
      </c>
      <c r="H1261" s="1">
        <v>9981</v>
      </c>
      <c r="I1261">
        <v>0.33</v>
      </c>
      <c r="J1261">
        <v>0</v>
      </c>
      <c r="K1261">
        <v>1</v>
      </c>
      <c r="L1261" t="s">
        <v>34</v>
      </c>
      <c r="M1261" t="s">
        <v>4312</v>
      </c>
      <c r="N1261" t="s">
        <v>36</v>
      </c>
      <c r="O1261" t="s">
        <v>234</v>
      </c>
      <c r="P1261" t="s">
        <v>38</v>
      </c>
      <c r="Q1261" t="s">
        <v>4313</v>
      </c>
      <c r="R1261" t="s">
        <v>40</v>
      </c>
      <c r="S1261" t="s">
        <v>634</v>
      </c>
      <c r="T1261" t="s">
        <v>243</v>
      </c>
      <c r="U1261" t="s">
        <v>1188</v>
      </c>
      <c r="V1261" t="s">
        <v>4314</v>
      </c>
      <c r="W1261">
        <v>1210</v>
      </c>
      <c r="X1261" t="s">
        <v>636</v>
      </c>
      <c r="Y1261" t="s">
        <v>4315</v>
      </c>
      <c r="Z1261" t="s">
        <v>2407</v>
      </c>
      <c r="AA1261">
        <v>2</v>
      </c>
      <c r="AB1261" t="s">
        <v>41</v>
      </c>
      <c r="AC1261" t="str">
        <f t="shared" si="216"/>
        <v>14Y</v>
      </c>
      <c r="AD1261" s="3">
        <f t="shared" si="213"/>
        <v>82</v>
      </c>
      <c r="AE1261" s="3" t="str">
        <f t="shared" si="212"/>
        <v>82.0 R</v>
      </c>
      <c r="AF1261" t="str">
        <f>SUBSTITUTE(SUBSTITUTE(P1261,"±",""),"%"," %")</f>
        <v>5 %</v>
      </c>
      <c r="AG1261" t="str">
        <f t="shared" si="230"/>
        <v>6.4 V</v>
      </c>
      <c r="AI1261" t="str">
        <f>SUBSTITUTE(LEFT(Q1261,FIND("W,",Q1261)),"W"," W @ 70 C")</f>
        <v>0.5 W @ 70 C</v>
      </c>
      <c r="AJ1261" t="str">
        <f>SUBSTITUTE((SUBSTITUTE(T1261,"ppm/°C","")),"/ "," to ")</f>
        <v>±200</v>
      </c>
      <c r="AK1261" t="str">
        <f>LEFT(V1261,FIND(" ",V1261)-1)</f>
        <v>1210</v>
      </c>
      <c r="AL1261" t="str">
        <f>SUBSTITUTE(SUBSTITUTE(U1261,"°C ~ "," to +"),"°C"," C")</f>
        <v>-55 to +155 C</v>
      </c>
      <c r="AM1261" s="2" t="str">
        <f t="shared" si="214"/>
        <v>820</v>
      </c>
      <c r="AN1261" t="str">
        <f>IF(AC1261="1GN","Grade 1","Grade 0")</f>
        <v>Grade 0</v>
      </c>
      <c r="AO1261" s="2" t="str">
        <f t="shared" si="215"/>
        <v>82R0</v>
      </c>
      <c r="AQ1261" t="s">
        <v>5289</v>
      </c>
      <c r="AR1261" t="str">
        <f t="shared" si="231"/>
        <v>ERJ14YJ820U</v>
      </c>
      <c r="AT1261" t="str">
        <f t="shared" si="217"/>
        <v>technology 82.0R;</v>
      </c>
      <c r="AU1261" t="str">
        <f t="shared" si="218"/>
        <v>attribute value '82.0 R';</v>
      </c>
      <c r="AV1261" t="str">
        <f t="shared" si="219"/>
        <v>attribute tolerance '5 %';</v>
      </c>
      <c r="AW1261" t="str">
        <f t="shared" si="220"/>
        <v>attribute rcwv '6.4 V';</v>
      </c>
      <c r="AX1261" t="str">
        <f t="shared" si="221"/>
        <v>attribute max_v '';</v>
      </c>
      <c r="AY1261" t="str">
        <f t="shared" si="222"/>
        <v>attribute power_v '0.5 W @ 70 C';</v>
      </c>
      <c r="AZ1261" t="str">
        <f t="shared" si="223"/>
        <v>attribute tcr '±200';</v>
      </c>
      <c r="BA1261" t="str">
        <f t="shared" si="224"/>
        <v>attribute size '1210';</v>
      </c>
      <c r="BB1261" t="str">
        <f t="shared" si="225"/>
        <v>attribute operating_temp '-55 to +155 C';</v>
      </c>
      <c r="BC1261" t="str">
        <f t="shared" si="226"/>
        <v>attribute pkg_code '820';</v>
      </c>
      <c r="BD1261" t="str">
        <f t="shared" si="227"/>
        <v>attribute aec-q200 'Grade 0';</v>
      </c>
      <c r="BF1261" t="str">
        <f t="shared" si="228"/>
        <v>attribute mfg 'Panasonic';</v>
      </c>
      <c r="BG1261" t="str">
        <f t="shared" si="229"/>
        <v>attribute mpn 'ERJ14YJ820U';</v>
      </c>
    </row>
    <row r="1262" spans="1:59" x14ac:dyDescent="0.3">
      <c r="A1262" t="s">
        <v>28</v>
      </c>
      <c r="B1262" t="s">
        <v>4308</v>
      </c>
      <c r="C1262" t="s">
        <v>4454</v>
      </c>
      <c r="D1262" t="s">
        <v>4455</v>
      </c>
      <c r="E1262" t="s">
        <v>32</v>
      </c>
      <c r="F1262" t="s">
        <v>32</v>
      </c>
      <c r="G1262" t="s">
        <v>4456</v>
      </c>
      <c r="H1262" s="1">
        <v>2818</v>
      </c>
      <c r="I1262">
        <v>0.33</v>
      </c>
      <c r="J1262">
        <v>0</v>
      </c>
      <c r="K1262">
        <v>1</v>
      </c>
      <c r="L1262" t="s">
        <v>34</v>
      </c>
      <c r="M1262" t="s">
        <v>4312</v>
      </c>
      <c r="N1262" t="s">
        <v>36</v>
      </c>
      <c r="O1262" t="s">
        <v>238</v>
      </c>
      <c r="P1262" t="s">
        <v>38</v>
      </c>
      <c r="Q1262" t="s">
        <v>4313</v>
      </c>
      <c r="R1262" t="s">
        <v>40</v>
      </c>
      <c r="S1262" t="s">
        <v>634</v>
      </c>
      <c r="T1262" t="s">
        <v>243</v>
      </c>
      <c r="U1262" t="s">
        <v>1188</v>
      </c>
      <c r="V1262" t="s">
        <v>4314</v>
      </c>
      <c r="W1262">
        <v>1210</v>
      </c>
      <c r="X1262" t="s">
        <v>636</v>
      </c>
      <c r="Y1262" t="s">
        <v>4315</v>
      </c>
      <c r="Z1262" t="s">
        <v>2407</v>
      </c>
      <c r="AA1262">
        <v>2</v>
      </c>
      <c r="AB1262" t="s">
        <v>41</v>
      </c>
      <c r="AC1262" t="str">
        <f t="shared" si="216"/>
        <v>14Y</v>
      </c>
      <c r="AD1262" s="3">
        <f t="shared" si="213"/>
        <v>91</v>
      </c>
      <c r="AE1262" s="3" t="str">
        <f t="shared" si="212"/>
        <v>91.0 R</v>
      </c>
      <c r="AF1262" t="str">
        <f>SUBSTITUTE(SUBSTITUTE(P1262,"±",""),"%"," %")</f>
        <v>5 %</v>
      </c>
      <c r="AG1262" t="str">
        <f t="shared" si="230"/>
        <v>6.7 V</v>
      </c>
      <c r="AI1262" t="str">
        <f>SUBSTITUTE(LEFT(Q1262,FIND("W,",Q1262)),"W"," W @ 70 C")</f>
        <v>0.5 W @ 70 C</v>
      </c>
      <c r="AJ1262" t="str">
        <f>SUBSTITUTE((SUBSTITUTE(T1262,"ppm/°C","")),"/ "," to ")</f>
        <v>±200</v>
      </c>
      <c r="AK1262" t="str">
        <f>LEFT(V1262,FIND(" ",V1262)-1)</f>
        <v>1210</v>
      </c>
      <c r="AL1262" t="str">
        <f>SUBSTITUTE(SUBSTITUTE(U1262,"°C ~ "," to +"),"°C"," C")</f>
        <v>-55 to +155 C</v>
      </c>
      <c r="AM1262" s="2" t="str">
        <f t="shared" si="214"/>
        <v>910</v>
      </c>
      <c r="AN1262" t="str">
        <f>IF(AC1262="1GN","Grade 1","Grade 0")</f>
        <v>Grade 0</v>
      </c>
      <c r="AO1262" s="2" t="str">
        <f t="shared" si="215"/>
        <v>91R0</v>
      </c>
      <c r="AQ1262" t="s">
        <v>5289</v>
      </c>
      <c r="AR1262" t="str">
        <f t="shared" si="231"/>
        <v>ERJ14YJ910U</v>
      </c>
      <c r="AT1262" t="str">
        <f t="shared" si="217"/>
        <v>technology 91.0R;</v>
      </c>
      <c r="AU1262" t="str">
        <f t="shared" si="218"/>
        <v>attribute value '91.0 R';</v>
      </c>
      <c r="AV1262" t="str">
        <f t="shared" si="219"/>
        <v>attribute tolerance '5 %';</v>
      </c>
      <c r="AW1262" t="str">
        <f t="shared" si="220"/>
        <v>attribute rcwv '6.7 V';</v>
      </c>
      <c r="AX1262" t="str">
        <f t="shared" si="221"/>
        <v>attribute max_v '';</v>
      </c>
      <c r="AY1262" t="str">
        <f t="shared" si="222"/>
        <v>attribute power_v '0.5 W @ 70 C';</v>
      </c>
      <c r="AZ1262" t="str">
        <f t="shared" si="223"/>
        <v>attribute tcr '±200';</v>
      </c>
      <c r="BA1262" t="str">
        <f t="shared" si="224"/>
        <v>attribute size '1210';</v>
      </c>
      <c r="BB1262" t="str">
        <f t="shared" si="225"/>
        <v>attribute operating_temp '-55 to +155 C';</v>
      </c>
      <c r="BC1262" t="str">
        <f t="shared" si="226"/>
        <v>attribute pkg_code '910';</v>
      </c>
      <c r="BD1262" t="str">
        <f t="shared" si="227"/>
        <v>attribute aec-q200 'Grade 0';</v>
      </c>
      <c r="BF1262" t="str">
        <f t="shared" si="228"/>
        <v>attribute mfg 'Panasonic';</v>
      </c>
      <c r="BG1262" t="str">
        <f t="shared" si="229"/>
        <v>attribute mpn 'ERJ14YJ910U';</v>
      </c>
    </row>
    <row r="1263" spans="1:59" x14ac:dyDescent="0.3">
      <c r="A1263" t="s">
        <v>28</v>
      </c>
      <c r="B1263" t="s">
        <v>4308</v>
      </c>
      <c r="C1263" t="s">
        <v>4457</v>
      </c>
      <c r="D1263" t="s">
        <v>4458</v>
      </c>
      <c r="E1263" t="s">
        <v>32</v>
      </c>
      <c r="F1263" t="s">
        <v>32</v>
      </c>
      <c r="G1263" t="s">
        <v>4459</v>
      </c>
      <c r="H1263" s="1">
        <v>1907</v>
      </c>
      <c r="I1263">
        <v>0.33</v>
      </c>
      <c r="J1263">
        <v>0</v>
      </c>
      <c r="K1263">
        <v>1</v>
      </c>
      <c r="L1263" t="s">
        <v>34</v>
      </c>
      <c r="M1263" t="s">
        <v>4312</v>
      </c>
      <c r="N1263" t="s">
        <v>36</v>
      </c>
      <c r="O1263" t="s">
        <v>242</v>
      </c>
      <c r="P1263" t="s">
        <v>38</v>
      </c>
      <c r="Q1263" t="s">
        <v>4313</v>
      </c>
      <c r="R1263" t="s">
        <v>40</v>
      </c>
      <c r="S1263" t="s">
        <v>634</v>
      </c>
      <c r="T1263" t="s">
        <v>243</v>
      </c>
      <c r="U1263" t="s">
        <v>1188</v>
      </c>
      <c r="V1263" t="s">
        <v>4314</v>
      </c>
      <c r="W1263">
        <v>1210</v>
      </c>
      <c r="X1263" t="s">
        <v>636</v>
      </c>
      <c r="Y1263" t="s">
        <v>4315</v>
      </c>
      <c r="Z1263" t="s">
        <v>2407</v>
      </c>
      <c r="AA1263">
        <v>2</v>
      </c>
      <c r="AB1263" t="s">
        <v>41</v>
      </c>
      <c r="AC1263" t="str">
        <f t="shared" si="216"/>
        <v>14Y</v>
      </c>
      <c r="AD1263" s="3">
        <f t="shared" si="213"/>
        <v>100</v>
      </c>
      <c r="AE1263" s="3" t="str">
        <f t="shared" si="212"/>
        <v>100 R</v>
      </c>
      <c r="AF1263" t="str">
        <f>SUBSTITUTE(SUBSTITUTE(P1263,"±",""),"%"," %")</f>
        <v>5 %</v>
      </c>
      <c r="AG1263" t="str">
        <f t="shared" si="230"/>
        <v>7.1 V</v>
      </c>
      <c r="AI1263" t="str">
        <f>SUBSTITUTE(LEFT(Q1263,FIND("W,",Q1263)),"W"," W @ 70 C")</f>
        <v>0.5 W @ 70 C</v>
      </c>
      <c r="AJ1263" t="str">
        <f>SUBSTITUTE((SUBSTITUTE(T1263,"ppm/°C","")),"/ "," to ")</f>
        <v>±200</v>
      </c>
      <c r="AK1263" t="str">
        <f>LEFT(V1263,FIND(" ",V1263)-1)</f>
        <v>1210</v>
      </c>
      <c r="AL1263" t="str">
        <f>SUBSTITUTE(SUBSTITUTE(U1263,"°C ~ "," to +"),"°C"," C")</f>
        <v>-55 to +155 C</v>
      </c>
      <c r="AM1263" s="2" t="str">
        <f t="shared" si="214"/>
        <v>101</v>
      </c>
      <c r="AN1263" t="str">
        <f>IF(AC1263="1GN","Grade 1","Grade 0")</f>
        <v>Grade 0</v>
      </c>
      <c r="AO1263" s="2" t="str">
        <f t="shared" si="215"/>
        <v>100R</v>
      </c>
      <c r="AQ1263" t="s">
        <v>5289</v>
      </c>
      <c r="AR1263" t="str">
        <f t="shared" si="231"/>
        <v>ERJ14YJ101U</v>
      </c>
      <c r="AT1263" t="str">
        <f t="shared" si="217"/>
        <v>technology 100R;</v>
      </c>
      <c r="AU1263" t="str">
        <f t="shared" si="218"/>
        <v>attribute value '100 R';</v>
      </c>
      <c r="AV1263" t="str">
        <f t="shared" si="219"/>
        <v>attribute tolerance '5 %';</v>
      </c>
      <c r="AW1263" t="str">
        <f t="shared" si="220"/>
        <v>attribute rcwv '7.1 V';</v>
      </c>
      <c r="AX1263" t="str">
        <f t="shared" si="221"/>
        <v>attribute max_v '';</v>
      </c>
      <c r="AY1263" t="str">
        <f t="shared" si="222"/>
        <v>attribute power_v '0.5 W @ 70 C';</v>
      </c>
      <c r="AZ1263" t="str">
        <f t="shared" si="223"/>
        <v>attribute tcr '±200';</v>
      </c>
      <c r="BA1263" t="str">
        <f t="shared" si="224"/>
        <v>attribute size '1210';</v>
      </c>
      <c r="BB1263" t="str">
        <f t="shared" si="225"/>
        <v>attribute operating_temp '-55 to +155 C';</v>
      </c>
      <c r="BC1263" t="str">
        <f t="shared" si="226"/>
        <v>attribute pkg_code '101';</v>
      </c>
      <c r="BD1263" t="str">
        <f t="shared" si="227"/>
        <v>attribute aec-q200 'Grade 0';</v>
      </c>
      <c r="BF1263" t="str">
        <f t="shared" si="228"/>
        <v>attribute mfg 'Panasonic';</v>
      </c>
      <c r="BG1263" t="str">
        <f t="shared" si="229"/>
        <v>attribute mpn 'ERJ14YJ101U';</v>
      </c>
    </row>
    <row r="1264" spans="1:59" x14ac:dyDescent="0.3">
      <c r="A1264" t="s">
        <v>28</v>
      </c>
      <c r="B1264" t="s">
        <v>4308</v>
      </c>
      <c r="C1264" t="s">
        <v>4460</v>
      </c>
      <c r="D1264" t="s">
        <v>4461</v>
      </c>
      <c r="E1264" t="s">
        <v>32</v>
      </c>
      <c r="F1264" t="s">
        <v>32</v>
      </c>
      <c r="G1264" t="s">
        <v>4462</v>
      </c>
      <c r="H1264" s="1">
        <v>6618</v>
      </c>
      <c r="I1264">
        <v>0.33</v>
      </c>
      <c r="J1264">
        <v>0</v>
      </c>
      <c r="K1264">
        <v>1</v>
      </c>
      <c r="L1264" t="s">
        <v>34</v>
      </c>
      <c r="M1264" t="s">
        <v>4312</v>
      </c>
      <c r="N1264" t="s">
        <v>36</v>
      </c>
      <c r="O1264" t="s">
        <v>247</v>
      </c>
      <c r="P1264" t="s">
        <v>38</v>
      </c>
      <c r="Q1264" t="s">
        <v>4313</v>
      </c>
      <c r="R1264" t="s">
        <v>40</v>
      </c>
      <c r="S1264" t="s">
        <v>634</v>
      </c>
      <c r="T1264" t="s">
        <v>243</v>
      </c>
      <c r="U1264" t="s">
        <v>1188</v>
      </c>
      <c r="V1264" t="s">
        <v>4314</v>
      </c>
      <c r="W1264">
        <v>1210</v>
      </c>
      <c r="X1264" t="s">
        <v>636</v>
      </c>
      <c r="Y1264" t="s">
        <v>4315</v>
      </c>
      <c r="Z1264" t="s">
        <v>2407</v>
      </c>
      <c r="AA1264">
        <v>2</v>
      </c>
      <c r="AB1264" t="s">
        <v>41</v>
      </c>
      <c r="AC1264" t="str">
        <f t="shared" si="216"/>
        <v>14Y</v>
      </c>
      <c r="AD1264" s="3">
        <f t="shared" si="213"/>
        <v>110</v>
      </c>
      <c r="AE1264" s="3" t="str">
        <f t="shared" si="212"/>
        <v>110 R</v>
      </c>
      <c r="AF1264" t="str">
        <f>SUBSTITUTE(SUBSTITUTE(P1264,"±",""),"%"," %")</f>
        <v>5 %</v>
      </c>
      <c r="AG1264" t="str">
        <f t="shared" si="230"/>
        <v>7.4 V</v>
      </c>
      <c r="AI1264" t="str">
        <f>SUBSTITUTE(LEFT(Q1264,FIND("W,",Q1264)),"W"," W @ 70 C")</f>
        <v>0.5 W @ 70 C</v>
      </c>
      <c r="AJ1264" t="str">
        <f>SUBSTITUTE((SUBSTITUTE(T1264,"ppm/°C","")),"/ "," to ")</f>
        <v>±200</v>
      </c>
      <c r="AK1264" t="str">
        <f>LEFT(V1264,FIND(" ",V1264)-1)</f>
        <v>1210</v>
      </c>
      <c r="AL1264" t="str">
        <f>SUBSTITUTE(SUBSTITUTE(U1264,"°C ~ "," to +"),"°C"," C")</f>
        <v>-55 to +155 C</v>
      </c>
      <c r="AM1264" s="2" t="str">
        <f t="shared" si="214"/>
        <v>111</v>
      </c>
      <c r="AN1264" t="str">
        <f>IF(AC1264="1GN","Grade 1","Grade 0")</f>
        <v>Grade 0</v>
      </c>
      <c r="AO1264" s="2" t="str">
        <f t="shared" si="215"/>
        <v>110R</v>
      </c>
      <c r="AQ1264" t="s">
        <v>5289</v>
      </c>
      <c r="AR1264" t="str">
        <f t="shared" si="231"/>
        <v>ERJ14YJ111U</v>
      </c>
      <c r="AT1264" t="str">
        <f t="shared" si="217"/>
        <v>technology 110R;</v>
      </c>
      <c r="AU1264" t="str">
        <f t="shared" si="218"/>
        <v>attribute value '110 R';</v>
      </c>
      <c r="AV1264" t="str">
        <f t="shared" si="219"/>
        <v>attribute tolerance '5 %';</v>
      </c>
      <c r="AW1264" t="str">
        <f t="shared" si="220"/>
        <v>attribute rcwv '7.4 V';</v>
      </c>
      <c r="AX1264" t="str">
        <f t="shared" si="221"/>
        <v>attribute max_v '';</v>
      </c>
      <c r="AY1264" t="str">
        <f t="shared" si="222"/>
        <v>attribute power_v '0.5 W @ 70 C';</v>
      </c>
      <c r="AZ1264" t="str">
        <f t="shared" si="223"/>
        <v>attribute tcr '±200';</v>
      </c>
      <c r="BA1264" t="str">
        <f t="shared" si="224"/>
        <v>attribute size '1210';</v>
      </c>
      <c r="BB1264" t="str">
        <f t="shared" si="225"/>
        <v>attribute operating_temp '-55 to +155 C';</v>
      </c>
      <c r="BC1264" t="str">
        <f t="shared" si="226"/>
        <v>attribute pkg_code '111';</v>
      </c>
      <c r="BD1264" t="str">
        <f t="shared" si="227"/>
        <v>attribute aec-q200 'Grade 0';</v>
      </c>
      <c r="BF1264" t="str">
        <f t="shared" si="228"/>
        <v>attribute mfg 'Panasonic';</v>
      </c>
      <c r="BG1264" t="str">
        <f t="shared" si="229"/>
        <v>attribute mpn 'ERJ14YJ111U';</v>
      </c>
    </row>
    <row r="1265" spans="1:59" x14ac:dyDescent="0.3">
      <c r="A1265" t="s">
        <v>28</v>
      </c>
      <c r="B1265" t="s">
        <v>4308</v>
      </c>
      <c r="C1265" t="s">
        <v>4463</v>
      </c>
      <c r="D1265" t="s">
        <v>4464</v>
      </c>
      <c r="E1265" t="s">
        <v>32</v>
      </c>
      <c r="F1265" t="s">
        <v>32</v>
      </c>
      <c r="G1265" t="s">
        <v>4465</v>
      </c>
      <c r="H1265" s="1">
        <v>19212</v>
      </c>
      <c r="I1265">
        <v>0.33</v>
      </c>
      <c r="J1265">
        <v>0</v>
      </c>
      <c r="K1265">
        <v>1</v>
      </c>
      <c r="L1265" t="s">
        <v>34</v>
      </c>
      <c r="M1265" t="s">
        <v>4312</v>
      </c>
      <c r="N1265" t="s">
        <v>36</v>
      </c>
      <c r="O1265" t="s">
        <v>251</v>
      </c>
      <c r="P1265" t="s">
        <v>38</v>
      </c>
      <c r="Q1265" t="s">
        <v>4313</v>
      </c>
      <c r="R1265" t="s">
        <v>40</v>
      </c>
      <c r="S1265" t="s">
        <v>634</v>
      </c>
      <c r="T1265" t="s">
        <v>243</v>
      </c>
      <c r="U1265" t="s">
        <v>1188</v>
      </c>
      <c r="V1265" t="s">
        <v>4314</v>
      </c>
      <c r="W1265">
        <v>1210</v>
      </c>
      <c r="X1265" t="s">
        <v>636</v>
      </c>
      <c r="Y1265" t="s">
        <v>4315</v>
      </c>
      <c r="Z1265" t="s">
        <v>2407</v>
      </c>
      <c r="AA1265">
        <v>2</v>
      </c>
      <c r="AB1265" t="s">
        <v>41</v>
      </c>
      <c r="AC1265" t="str">
        <f t="shared" si="216"/>
        <v>14Y</v>
      </c>
      <c r="AD1265" s="3">
        <f t="shared" si="213"/>
        <v>120</v>
      </c>
      <c r="AE1265" s="3" t="str">
        <f t="shared" si="212"/>
        <v>120 R</v>
      </c>
      <c r="AF1265" t="str">
        <f>SUBSTITUTE(SUBSTITUTE(P1265,"±",""),"%"," %")</f>
        <v>5 %</v>
      </c>
      <c r="AG1265" t="str">
        <f t="shared" si="230"/>
        <v>7.7 V</v>
      </c>
      <c r="AI1265" t="str">
        <f>SUBSTITUTE(LEFT(Q1265,FIND("W,",Q1265)),"W"," W @ 70 C")</f>
        <v>0.5 W @ 70 C</v>
      </c>
      <c r="AJ1265" t="str">
        <f>SUBSTITUTE((SUBSTITUTE(T1265,"ppm/°C","")),"/ "," to ")</f>
        <v>±200</v>
      </c>
      <c r="AK1265" t="str">
        <f>LEFT(V1265,FIND(" ",V1265)-1)</f>
        <v>1210</v>
      </c>
      <c r="AL1265" t="str">
        <f>SUBSTITUTE(SUBSTITUTE(U1265,"°C ~ "," to +"),"°C"," C")</f>
        <v>-55 to +155 C</v>
      </c>
      <c r="AM1265" s="2" t="str">
        <f t="shared" si="214"/>
        <v>121</v>
      </c>
      <c r="AN1265" t="str">
        <f>IF(AC1265="1GN","Grade 1","Grade 0")</f>
        <v>Grade 0</v>
      </c>
      <c r="AO1265" s="2" t="str">
        <f t="shared" si="215"/>
        <v>120R</v>
      </c>
      <c r="AQ1265" t="s">
        <v>5289</v>
      </c>
      <c r="AR1265" t="str">
        <f t="shared" si="231"/>
        <v>ERJ14YJ121U</v>
      </c>
      <c r="AT1265" t="str">
        <f t="shared" si="217"/>
        <v>technology 120R;</v>
      </c>
      <c r="AU1265" t="str">
        <f t="shared" si="218"/>
        <v>attribute value '120 R';</v>
      </c>
      <c r="AV1265" t="str">
        <f t="shared" si="219"/>
        <v>attribute tolerance '5 %';</v>
      </c>
      <c r="AW1265" t="str">
        <f t="shared" si="220"/>
        <v>attribute rcwv '7.7 V';</v>
      </c>
      <c r="AX1265" t="str">
        <f t="shared" si="221"/>
        <v>attribute max_v '';</v>
      </c>
      <c r="AY1265" t="str">
        <f t="shared" si="222"/>
        <v>attribute power_v '0.5 W @ 70 C';</v>
      </c>
      <c r="AZ1265" t="str">
        <f t="shared" si="223"/>
        <v>attribute tcr '±200';</v>
      </c>
      <c r="BA1265" t="str">
        <f t="shared" si="224"/>
        <v>attribute size '1210';</v>
      </c>
      <c r="BB1265" t="str">
        <f t="shared" si="225"/>
        <v>attribute operating_temp '-55 to +155 C';</v>
      </c>
      <c r="BC1265" t="str">
        <f t="shared" si="226"/>
        <v>attribute pkg_code '121';</v>
      </c>
      <c r="BD1265" t="str">
        <f t="shared" si="227"/>
        <v>attribute aec-q200 'Grade 0';</v>
      </c>
      <c r="BF1265" t="str">
        <f t="shared" si="228"/>
        <v>attribute mfg 'Panasonic';</v>
      </c>
      <c r="BG1265" t="str">
        <f t="shared" si="229"/>
        <v>attribute mpn 'ERJ14YJ121U';</v>
      </c>
    </row>
    <row r="1266" spans="1:59" x14ac:dyDescent="0.3">
      <c r="A1266" t="s">
        <v>28</v>
      </c>
      <c r="B1266" t="s">
        <v>4308</v>
      </c>
      <c r="C1266" t="s">
        <v>4466</v>
      </c>
      <c r="D1266" t="s">
        <v>4467</v>
      </c>
      <c r="E1266" t="s">
        <v>32</v>
      </c>
      <c r="F1266" t="s">
        <v>32</v>
      </c>
      <c r="G1266" t="s">
        <v>4468</v>
      </c>
      <c r="H1266" s="1">
        <v>3897</v>
      </c>
      <c r="I1266">
        <v>0.33</v>
      </c>
      <c r="J1266">
        <v>0</v>
      </c>
      <c r="K1266">
        <v>1</v>
      </c>
      <c r="L1266" t="s">
        <v>34</v>
      </c>
      <c r="M1266" t="s">
        <v>4312</v>
      </c>
      <c r="N1266" t="s">
        <v>36</v>
      </c>
      <c r="O1266" t="s">
        <v>255</v>
      </c>
      <c r="P1266" t="s">
        <v>38</v>
      </c>
      <c r="Q1266" t="s">
        <v>4313</v>
      </c>
      <c r="R1266" t="s">
        <v>40</v>
      </c>
      <c r="S1266" t="s">
        <v>634</v>
      </c>
      <c r="T1266" t="s">
        <v>243</v>
      </c>
      <c r="U1266" t="s">
        <v>1188</v>
      </c>
      <c r="V1266" t="s">
        <v>4314</v>
      </c>
      <c r="W1266">
        <v>1210</v>
      </c>
      <c r="X1266" t="s">
        <v>636</v>
      </c>
      <c r="Y1266" t="s">
        <v>4315</v>
      </c>
      <c r="Z1266" t="s">
        <v>2407</v>
      </c>
      <c r="AA1266">
        <v>2</v>
      </c>
      <c r="AB1266" t="s">
        <v>41</v>
      </c>
      <c r="AC1266" t="str">
        <f t="shared" si="216"/>
        <v>14Y</v>
      </c>
      <c r="AD1266" s="3">
        <f t="shared" si="213"/>
        <v>130</v>
      </c>
      <c r="AE1266" s="3" t="str">
        <f t="shared" si="212"/>
        <v>130 R</v>
      </c>
      <c r="AF1266" t="str">
        <f>SUBSTITUTE(SUBSTITUTE(P1266,"±",""),"%"," %")</f>
        <v>5 %</v>
      </c>
      <c r="AG1266" t="str">
        <f t="shared" si="230"/>
        <v>8.1 V</v>
      </c>
      <c r="AI1266" t="str">
        <f>SUBSTITUTE(LEFT(Q1266,FIND("W,",Q1266)),"W"," W @ 70 C")</f>
        <v>0.5 W @ 70 C</v>
      </c>
      <c r="AJ1266" t="str">
        <f>SUBSTITUTE((SUBSTITUTE(T1266,"ppm/°C","")),"/ "," to ")</f>
        <v>±200</v>
      </c>
      <c r="AK1266" t="str">
        <f>LEFT(V1266,FIND(" ",V1266)-1)</f>
        <v>1210</v>
      </c>
      <c r="AL1266" t="str">
        <f>SUBSTITUTE(SUBSTITUTE(U1266,"°C ~ "," to +"),"°C"," C")</f>
        <v>-55 to +155 C</v>
      </c>
      <c r="AM1266" s="2" t="str">
        <f t="shared" si="214"/>
        <v>131</v>
      </c>
      <c r="AN1266" t="str">
        <f>IF(AC1266="1GN","Grade 1","Grade 0")</f>
        <v>Grade 0</v>
      </c>
      <c r="AO1266" s="2" t="str">
        <f t="shared" si="215"/>
        <v>130R</v>
      </c>
      <c r="AQ1266" t="s">
        <v>5289</v>
      </c>
      <c r="AR1266" t="str">
        <f t="shared" si="231"/>
        <v>ERJ14YJ131U</v>
      </c>
      <c r="AT1266" t="str">
        <f t="shared" si="217"/>
        <v>technology 130R;</v>
      </c>
      <c r="AU1266" t="str">
        <f t="shared" si="218"/>
        <v>attribute value '130 R';</v>
      </c>
      <c r="AV1266" t="str">
        <f t="shared" si="219"/>
        <v>attribute tolerance '5 %';</v>
      </c>
      <c r="AW1266" t="str">
        <f t="shared" si="220"/>
        <v>attribute rcwv '8.1 V';</v>
      </c>
      <c r="AX1266" t="str">
        <f t="shared" si="221"/>
        <v>attribute max_v '';</v>
      </c>
      <c r="AY1266" t="str">
        <f t="shared" si="222"/>
        <v>attribute power_v '0.5 W @ 70 C';</v>
      </c>
      <c r="AZ1266" t="str">
        <f t="shared" si="223"/>
        <v>attribute tcr '±200';</v>
      </c>
      <c r="BA1266" t="str">
        <f t="shared" si="224"/>
        <v>attribute size '1210';</v>
      </c>
      <c r="BB1266" t="str">
        <f t="shared" si="225"/>
        <v>attribute operating_temp '-55 to +155 C';</v>
      </c>
      <c r="BC1266" t="str">
        <f t="shared" si="226"/>
        <v>attribute pkg_code '131';</v>
      </c>
      <c r="BD1266" t="str">
        <f t="shared" si="227"/>
        <v>attribute aec-q200 'Grade 0';</v>
      </c>
      <c r="BF1266" t="str">
        <f t="shared" si="228"/>
        <v>attribute mfg 'Panasonic';</v>
      </c>
      <c r="BG1266" t="str">
        <f t="shared" si="229"/>
        <v>attribute mpn 'ERJ14YJ131U';</v>
      </c>
    </row>
    <row r="1267" spans="1:59" x14ac:dyDescent="0.3">
      <c r="A1267" t="s">
        <v>28</v>
      </c>
      <c r="B1267" t="s">
        <v>4308</v>
      </c>
      <c r="C1267" t="s">
        <v>4469</v>
      </c>
      <c r="D1267" t="s">
        <v>4470</v>
      </c>
      <c r="E1267" t="s">
        <v>32</v>
      </c>
      <c r="F1267" t="s">
        <v>32</v>
      </c>
      <c r="G1267" t="s">
        <v>4471</v>
      </c>
      <c r="H1267" s="1">
        <v>23165</v>
      </c>
      <c r="I1267">
        <v>0.33</v>
      </c>
      <c r="J1267">
        <v>0</v>
      </c>
      <c r="K1267">
        <v>1</v>
      </c>
      <c r="L1267" t="s">
        <v>34</v>
      </c>
      <c r="M1267" t="s">
        <v>4312</v>
      </c>
      <c r="N1267" t="s">
        <v>36</v>
      </c>
      <c r="O1267" t="s">
        <v>259</v>
      </c>
      <c r="P1267" t="s">
        <v>38</v>
      </c>
      <c r="Q1267" t="s">
        <v>4313</v>
      </c>
      <c r="R1267" t="s">
        <v>40</v>
      </c>
      <c r="S1267" t="s">
        <v>634</v>
      </c>
      <c r="T1267" t="s">
        <v>243</v>
      </c>
      <c r="U1267" t="s">
        <v>1188</v>
      </c>
      <c r="V1267" t="s">
        <v>4314</v>
      </c>
      <c r="W1267">
        <v>1210</v>
      </c>
      <c r="X1267" t="s">
        <v>636</v>
      </c>
      <c r="Y1267" t="s">
        <v>4315</v>
      </c>
      <c r="Z1267" t="s">
        <v>2407</v>
      </c>
      <c r="AA1267">
        <v>2</v>
      </c>
      <c r="AB1267" t="s">
        <v>41</v>
      </c>
      <c r="AC1267" t="str">
        <f t="shared" si="216"/>
        <v>14Y</v>
      </c>
      <c r="AD1267" s="3">
        <f t="shared" si="213"/>
        <v>150</v>
      </c>
      <c r="AE1267" s="3" t="str">
        <f t="shared" si="212"/>
        <v>150 R</v>
      </c>
      <c r="AF1267" t="str">
        <f>SUBSTITUTE(SUBSTITUTE(P1267,"±",""),"%"," %")</f>
        <v>5 %</v>
      </c>
      <c r="AG1267" t="str">
        <f t="shared" si="230"/>
        <v>8.7 V</v>
      </c>
      <c r="AI1267" t="str">
        <f>SUBSTITUTE(LEFT(Q1267,FIND("W,",Q1267)),"W"," W @ 70 C")</f>
        <v>0.5 W @ 70 C</v>
      </c>
      <c r="AJ1267" t="str">
        <f>SUBSTITUTE((SUBSTITUTE(T1267,"ppm/°C","")),"/ "," to ")</f>
        <v>±200</v>
      </c>
      <c r="AK1267" t="str">
        <f>LEFT(V1267,FIND(" ",V1267)-1)</f>
        <v>1210</v>
      </c>
      <c r="AL1267" t="str">
        <f>SUBSTITUTE(SUBSTITUTE(U1267,"°C ~ "," to +"),"°C"," C")</f>
        <v>-55 to +155 C</v>
      </c>
      <c r="AM1267" s="2" t="str">
        <f t="shared" si="214"/>
        <v>151</v>
      </c>
      <c r="AN1267" t="str">
        <f>IF(AC1267="1GN","Grade 1","Grade 0")</f>
        <v>Grade 0</v>
      </c>
      <c r="AO1267" s="2" t="str">
        <f t="shared" si="215"/>
        <v>150R</v>
      </c>
      <c r="AQ1267" t="s">
        <v>5289</v>
      </c>
      <c r="AR1267" t="str">
        <f t="shared" si="231"/>
        <v>ERJ14YJ151U</v>
      </c>
      <c r="AT1267" t="str">
        <f t="shared" si="217"/>
        <v>technology 150R;</v>
      </c>
      <c r="AU1267" t="str">
        <f t="shared" si="218"/>
        <v>attribute value '150 R';</v>
      </c>
      <c r="AV1267" t="str">
        <f t="shared" si="219"/>
        <v>attribute tolerance '5 %';</v>
      </c>
      <c r="AW1267" t="str">
        <f t="shared" si="220"/>
        <v>attribute rcwv '8.7 V';</v>
      </c>
      <c r="AX1267" t="str">
        <f t="shared" si="221"/>
        <v>attribute max_v '';</v>
      </c>
      <c r="AY1267" t="str">
        <f t="shared" si="222"/>
        <v>attribute power_v '0.5 W @ 70 C';</v>
      </c>
      <c r="AZ1267" t="str">
        <f t="shared" si="223"/>
        <v>attribute tcr '±200';</v>
      </c>
      <c r="BA1267" t="str">
        <f t="shared" si="224"/>
        <v>attribute size '1210';</v>
      </c>
      <c r="BB1267" t="str">
        <f t="shared" si="225"/>
        <v>attribute operating_temp '-55 to +155 C';</v>
      </c>
      <c r="BC1267" t="str">
        <f t="shared" si="226"/>
        <v>attribute pkg_code '151';</v>
      </c>
      <c r="BD1267" t="str">
        <f t="shared" si="227"/>
        <v>attribute aec-q200 'Grade 0';</v>
      </c>
      <c r="BF1267" t="str">
        <f t="shared" si="228"/>
        <v>attribute mfg 'Panasonic';</v>
      </c>
      <c r="BG1267" t="str">
        <f t="shared" si="229"/>
        <v>attribute mpn 'ERJ14YJ151U';</v>
      </c>
    </row>
    <row r="1268" spans="1:59" x14ac:dyDescent="0.3">
      <c r="A1268" t="s">
        <v>28</v>
      </c>
      <c r="B1268" t="s">
        <v>4308</v>
      </c>
      <c r="C1268" t="s">
        <v>4472</v>
      </c>
      <c r="D1268" t="s">
        <v>4473</v>
      </c>
      <c r="E1268" t="s">
        <v>32</v>
      </c>
      <c r="F1268" t="s">
        <v>32</v>
      </c>
      <c r="G1268" t="s">
        <v>4474</v>
      </c>
      <c r="H1268" s="1">
        <v>8948</v>
      </c>
      <c r="I1268">
        <v>0.33</v>
      </c>
      <c r="J1268">
        <v>0</v>
      </c>
      <c r="K1268">
        <v>1</v>
      </c>
      <c r="L1268" t="s">
        <v>34</v>
      </c>
      <c r="M1268" t="s">
        <v>4312</v>
      </c>
      <c r="N1268" t="s">
        <v>36</v>
      </c>
      <c r="O1268" t="s">
        <v>263</v>
      </c>
      <c r="P1268" t="s">
        <v>38</v>
      </c>
      <c r="Q1268" t="s">
        <v>4313</v>
      </c>
      <c r="R1268" t="s">
        <v>40</v>
      </c>
      <c r="S1268" t="s">
        <v>634</v>
      </c>
      <c r="T1268" t="s">
        <v>243</v>
      </c>
      <c r="U1268" t="s">
        <v>1188</v>
      </c>
      <c r="V1268" t="s">
        <v>4314</v>
      </c>
      <c r="W1268">
        <v>1210</v>
      </c>
      <c r="X1268" t="s">
        <v>636</v>
      </c>
      <c r="Y1268" t="s">
        <v>4315</v>
      </c>
      <c r="Z1268" t="s">
        <v>2407</v>
      </c>
      <c r="AA1268">
        <v>2</v>
      </c>
      <c r="AB1268" t="s">
        <v>41</v>
      </c>
      <c r="AC1268" t="str">
        <f t="shared" si="216"/>
        <v>14Y</v>
      </c>
      <c r="AD1268" s="3">
        <f t="shared" si="213"/>
        <v>160</v>
      </c>
      <c r="AE1268" s="3" t="str">
        <f t="shared" si="212"/>
        <v>160 R</v>
      </c>
      <c r="AF1268" t="str">
        <f>SUBSTITUTE(SUBSTITUTE(P1268,"±",""),"%"," %")</f>
        <v>5 %</v>
      </c>
      <c r="AG1268" t="str">
        <f t="shared" si="230"/>
        <v>8.9 V</v>
      </c>
      <c r="AI1268" t="str">
        <f>SUBSTITUTE(LEFT(Q1268,FIND("W,",Q1268)),"W"," W @ 70 C")</f>
        <v>0.5 W @ 70 C</v>
      </c>
      <c r="AJ1268" t="str">
        <f>SUBSTITUTE((SUBSTITUTE(T1268,"ppm/°C","")),"/ "," to ")</f>
        <v>±200</v>
      </c>
      <c r="AK1268" t="str">
        <f>LEFT(V1268,FIND(" ",V1268)-1)</f>
        <v>1210</v>
      </c>
      <c r="AL1268" t="str">
        <f>SUBSTITUTE(SUBSTITUTE(U1268,"°C ~ "," to +"),"°C"," C")</f>
        <v>-55 to +155 C</v>
      </c>
      <c r="AM1268" s="2" t="str">
        <f t="shared" si="214"/>
        <v>161</v>
      </c>
      <c r="AN1268" t="str">
        <f>IF(AC1268="1GN","Grade 1","Grade 0")</f>
        <v>Grade 0</v>
      </c>
      <c r="AO1268" s="2" t="str">
        <f t="shared" si="215"/>
        <v>160R</v>
      </c>
      <c r="AQ1268" t="s">
        <v>5289</v>
      </c>
      <c r="AR1268" t="str">
        <f t="shared" si="231"/>
        <v>ERJ14YJ161U</v>
      </c>
      <c r="AT1268" t="str">
        <f t="shared" si="217"/>
        <v>technology 160R;</v>
      </c>
      <c r="AU1268" t="str">
        <f t="shared" si="218"/>
        <v>attribute value '160 R';</v>
      </c>
      <c r="AV1268" t="str">
        <f t="shared" si="219"/>
        <v>attribute tolerance '5 %';</v>
      </c>
      <c r="AW1268" t="str">
        <f t="shared" si="220"/>
        <v>attribute rcwv '8.9 V';</v>
      </c>
      <c r="AX1268" t="str">
        <f t="shared" si="221"/>
        <v>attribute max_v '';</v>
      </c>
      <c r="AY1268" t="str">
        <f t="shared" si="222"/>
        <v>attribute power_v '0.5 W @ 70 C';</v>
      </c>
      <c r="AZ1268" t="str">
        <f t="shared" si="223"/>
        <v>attribute tcr '±200';</v>
      </c>
      <c r="BA1268" t="str">
        <f t="shared" si="224"/>
        <v>attribute size '1210';</v>
      </c>
      <c r="BB1268" t="str">
        <f t="shared" si="225"/>
        <v>attribute operating_temp '-55 to +155 C';</v>
      </c>
      <c r="BC1268" t="str">
        <f t="shared" si="226"/>
        <v>attribute pkg_code '161';</v>
      </c>
      <c r="BD1268" t="str">
        <f t="shared" si="227"/>
        <v>attribute aec-q200 'Grade 0';</v>
      </c>
      <c r="BF1268" t="str">
        <f t="shared" si="228"/>
        <v>attribute mfg 'Panasonic';</v>
      </c>
      <c r="BG1268" t="str">
        <f t="shared" si="229"/>
        <v>attribute mpn 'ERJ14YJ161U';</v>
      </c>
    </row>
    <row r="1269" spans="1:59" x14ac:dyDescent="0.3">
      <c r="A1269" t="s">
        <v>28</v>
      </c>
      <c r="B1269" t="s">
        <v>4308</v>
      </c>
      <c r="C1269" t="s">
        <v>4475</v>
      </c>
      <c r="D1269" t="s">
        <v>4476</v>
      </c>
      <c r="E1269" t="s">
        <v>32</v>
      </c>
      <c r="F1269" t="s">
        <v>32</v>
      </c>
      <c r="G1269" t="s">
        <v>4477</v>
      </c>
      <c r="H1269" s="1">
        <v>8990</v>
      </c>
      <c r="I1269">
        <v>0.33</v>
      </c>
      <c r="J1269">
        <v>0</v>
      </c>
      <c r="K1269">
        <v>1</v>
      </c>
      <c r="L1269" t="s">
        <v>34</v>
      </c>
      <c r="M1269" t="s">
        <v>4312</v>
      </c>
      <c r="N1269" t="s">
        <v>36</v>
      </c>
      <c r="O1269" t="s">
        <v>267</v>
      </c>
      <c r="P1269" t="s">
        <v>38</v>
      </c>
      <c r="Q1269" t="s">
        <v>4313</v>
      </c>
      <c r="R1269" t="s">
        <v>40</v>
      </c>
      <c r="S1269" t="s">
        <v>634</v>
      </c>
      <c r="T1269" t="s">
        <v>243</v>
      </c>
      <c r="U1269" t="s">
        <v>1188</v>
      </c>
      <c r="V1269" t="s">
        <v>4314</v>
      </c>
      <c r="W1269">
        <v>1210</v>
      </c>
      <c r="X1269" t="s">
        <v>636</v>
      </c>
      <c r="Y1269" t="s">
        <v>4315</v>
      </c>
      <c r="Z1269" t="s">
        <v>2407</v>
      </c>
      <c r="AA1269">
        <v>2</v>
      </c>
      <c r="AB1269" t="s">
        <v>41</v>
      </c>
      <c r="AC1269" t="str">
        <f t="shared" si="216"/>
        <v>14Y</v>
      </c>
      <c r="AD1269" s="3">
        <f t="shared" si="213"/>
        <v>180</v>
      </c>
      <c r="AE1269" s="3" t="str">
        <f t="shared" si="212"/>
        <v>180 R</v>
      </c>
      <c r="AF1269" t="str">
        <f>SUBSTITUTE(SUBSTITUTE(P1269,"±",""),"%"," %")</f>
        <v>5 %</v>
      </c>
      <c r="AG1269" t="str">
        <f t="shared" si="230"/>
        <v>9.5 V</v>
      </c>
      <c r="AI1269" t="str">
        <f>SUBSTITUTE(LEFT(Q1269,FIND("W,",Q1269)),"W"," W @ 70 C")</f>
        <v>0.5 W @ 70 C</v>
      </c>
      <c r="AJ1269" t="str">
        <f>SUBSTITUTE((SUBSTITUTE(T1269,"ppm/°C","")),"/ "," to ")</f>
        <v>±200</v>
      </c>
      <c r="AK1269" t="str">
        <f>LEFT(V1269,FIND(" ",V1269)-1)</f>
        <v>1210</v>
      </c>
      <c r="AL1269" t="str">
        <f>SUBSTITUTE(SUBSTITUTE(U1269,"°C ~ "," to +"),"°C"," C")</f>
        <v>-55 to +155 C</v>
      </c>
      <c r="AM1269" s="2" t="str">
        <f t="shared" si="214"/>
        <v>181</v>
      </c>
      <c r="AN1269" t="str">
        <f>IF(AC1269="1GN","Grade 1","Grade 0")</f>
        <v>Grade 0</v>
      </c>
      <c r="AO1269" s="2" t="str">
        <f t="shared" si="215"/>
        <v>180R</v>
      </c>
      <c r="AQ1269" t="s">
        <v>5289</v>
      </c>
      <c r="AR1269" t="str">
        <f t="shared" si="231"/>
        <v>ERJ14YJ181U</v>
      </c>
      <c r="AT1269" t="str">
        <f t="shared" si="217"/>
        <v>technology 180R;</v>
      </c>
      <c r="AU1269" t="str">
        <f t="shared" si="218"/>
        <v>attribute value '180 R';</v>
      </c>
      <c r="AV1269" t="str">
        <f t="shared" si="219"/>
        <v>attribute tolerance '5 %';</v>
      </c>
      <c r="AW1269" t="str">
        <f t="shared" si="220"/>
        <v>attribute rcwv '9.5 V';</v>
      </c>
      <c r="AX1269" t="str">
        <f t="shared" si="221"/>
        <v>attribute max_v '';</v>
      </c>
      <c r="AY1269" t="str">
        <f t="shared" si="222"/>
        <v>attribute power_v '0.5 W @ 70 C';</v>
      </c>
      <c r="AZ1269" t="str">
        <f t="shared" si="223"/>
        <v>attribute tcr '±200';</v>
      </c>
      <c r="BA1269" t="str">
        <f t="shared" si="224"/>
        <v>attribute size '1210';</v>
      </c>
      <c r="BB1269" t="str">
        <f t="shared" si="225"/>
        <v>attribute operating_temp '-55 to +155 C';</v>
      </c>
      <c r="BC1269" t="str">
        <f t="shared" si="226"/>
        <v>attribute pkg_code '181';</v>
      </c>
      <c r="BD1269" t="str">
        <f t="shared" si="227"/>
        <v>attribute aec-q200 'Grade 0';</v>
      </c>
      <c r="BF1269" t="str">
        <f t="shared" si="228"/>
        <v>attribute mfg 'Panasonic';</v>
      </c>
      <c r="BG1269" t="str">
        <f t="shared" si="229"/>
        <v>attribute mpn 'ERJ14YJ181U';</v>
      </c>
    </row>
    <row r="1270" spans="1:59" x14ac:dyDescent="0.3">
      <c r="A1270" t="s">
        <v>28</v>
      </c>
      <c r="B1270" t="s">
        <v>4308</v>
      </c>
      <c r="C1270" t="s">
        <v>4478</v>
      </c>
      <c r="D1270" t="s">
        <v>4479</v>
      </c>
      <c r="E1270" t="s">
        <v>32</v>
      </c>
      <c r="F1270" t="s">
        <v>32</v>
      </c>
      <c r="G1270" t="s">
        <v>4480</v>
      </c>
      <c r="H1270" s="1">
        <v>69620</v>
      </c>
      <c r="I1270">
        <v>0.33</v>
      </c>
      <c r="J1270">
        <v>0</v>
      </c>
      <c r="K1270">
        <v>1</v>
      </c>
      <c r="L1270" t="s">
        <v>34</v>
      </c>
      <c r="M1270" t="s">
        <v>4312</v>
      </c>
      <c r="N1270" t="s">
        <v>36</v>
      </c>
      <c r="O1270" t="s">
        <v>271</v>
      </c>
      <c r="P1270" t="s">
        <v>38</v>
      </c>
      <c r="Q1270" t="s">
        <v>4313</v>
      </c>
      <c r="R1270" t="s">
        <v>40</v>
      </c>
      <c r="S1270" t="s">
        <v>634</v>
      </c>
      <c r="T1270" t="s">
        <v>243</v>
      </c>
      <c r="U1270" t="s">
        <v>1188</v>
      </c>
      <c r="V1270" t="s">
        <v>4314</v>
      </c>
      <c r="W1270">
        <v>1210</v>
      </c>
      <c r="X1270" t="s">
        <v>636</v>
      </c>
      <c r="Y1270" t="s">
        <v>4315</v>
      </c>
      <c r="Z1270" t="s">
        <v>2407</v>
      </c>
      <c r="AA1270">
        <v>2</v>
      </c>
      <c r="AB1270" t="s">
        <v>41</v>
      </c>
      <c r="AC1270" t="str">
        <f t="shared" si="216"/>
        <v>14Y</v>
      </c>
      <c r="AD1270" s="3">
        <f t="shared" si="213"/>
        <v>200</v>
      </c>
      <c r="AE1270" s="3" t="str">
        <f t="shared" si="212"/>
        <v>200 R</v>
      </c>
      <c r="AF1270" t="str">
        <f>SUBSTITUTE(SUBSTITUTE(P1270,"±",""),"%"," %")</f>
        <v>5 %</v>
      </c>
      <c r="AG1270" t="str">
        <f t="shared" si="230"/>
        <v>10 V</v>
      </c>
      <c r="AI1270" t="str">
        <f>SUBSTITUTE(LEFT(Q1270,FIND("W,",Q1270)),"W"," W @ 70 C")</f>
        <v>0.5 W @ 70 C</v>
      </c>
      <c r="AJ1270" t="str">
        <f>SUBSTITUTE((SUBSTITUTE(T1270,"ppm/°C","")),"/ "," to ")</f>
        <v>±200</v>
      </c>
      <c r="AK1270" t="str">
        <f>LEFT(V1270,FIND(" ",V1270)-1)</f>
        <v>1210</v>
      </c>
      <c r="AL1270" t="str">
        <f>SUBSTITUTE(SUBSTITUTE(U1270,"°C ~ "," to +"),"°C"," C")</f>
        <v>-55 to +155 C</v>
      </c>
      <c r="AM1270" s="2" t="str">
        <f t="shared" si="214"/>
        <v>201</v>
      </c>
      <c r="AN1270" t="str">
        <f>IF(AC1270="1GN","Grade 1","Grade 0")</f>
        <v>Grade 0</v>
      </c>
      <c r="AO1270" s="2" t="str">
        <f t="shared" si="215"/>
        <v>200R</v>
      </c>
      <c r="AQ1270" t="s">
        <v>5289</v>
      </c>
      <c r="AR1270" t="str">
        <f t="shared" si="231"/>
        <v>ERJ14YJ201U</v>
      </c>
      <c r="AT1270" t="str">
        <f t="shared" si="217"/>
        <v>technology 200R;</v>
      </c>
      <c r="AU1270" t="str">
        <f t="shared" si="218"/>
        <v>attribute value '200 R';</v>
      </c>
      <c r="AV1270" t="str">
        <f t="shared" si="219"/>
        <v>attribute tolerance '5 %';</v>
      </c>
      <c r="AW1270" t="str">
        <f t="shared" si="220"/>
        <v>attribute rcwv '10 V';</v>
      </c>
      <c r="AX1270" t="str">
        <f t="shared" si="221"/>
        <v>attribute max_v '';</v>
      </c>
      <c r="AY1270" t="str">
        <f t="shared" si="222"/>
        <v>attribute power_v '0.5 W @ 70 C';</v>
      </c>
      <c r="AZ1270" t="str">
        <f t="shared" si="223"/>
        <v>attribute tcr '±200';</v>
      </c>
      <c r="BA1270" t="str">
        <f t="shared" si="224"/>
        <v>attribute size '1210';</v>
      </c>
      <c r="BB1270" t="str">
        <f t="shared" si="225"/>
        <v>attribute operating_temp '-55 to +155 C';</v>
      </c>
      <c r="BC1270" t="str">
        <f t="shared" si="226"/>
        <v>attribute pkg_code '201';</v>
      </c>
      <c r="BD1270" t="str">
        <f t="shared" si="227"/>
        <v>attribute aec-q200 'Grade 0';</v>
      </c>
      <c r="BF1270" t="str">
        <f t="shared" si="228"/>
        <v>attribute mfg 'Panasonic';</v>
      </c>
      <c r="BG1270" t="str">
        <f t="shared" si="229"/>
        <v>attribute mpn 'ERJ14YJ201U';</v>
      </c>
    </row>
    <row r="1271" spans="1:59" x14ac:dyDescent="0.3">
      <c r="A1271" t="s">
        <v>28</v>
      </c>
      <c r="B1271" t="s">
        <v>4308</v>
      </c>
      <c r="C1271" t="s">
        <v>4481</v>
      </c>
      <c r="D1271" t="s">
        <v>4482</v>
      </c>
      <c r="E1271" t="s">
        <v>32</v>
      </c>
      <c r="F1271" t="s">
        <v>32</v>
      </c>
      <c r="G1271" t="s">
        <v>4483</v>
      </c>
      <c r="H1271" s="1">
        <v>1436</v>
      </c>
      <c r="I1271">
        <v>0.33</v>
      </c>
      <c r="J1271">
        <v>0</v>
      </c>
      <c r="K1271">
        <v>1</v>
      </c>
      <c r="L1271" t="s">
        <v>34</v>
      </c>
      <c r="M1271" t="s">
        <v>4312</v>
      </c>
      <c r="N1271" t="s">
        <v>36</v>
      </c>
      <c r="O1271" t="s">
        <v>275</v>
      </c>
      <c r="P1271" t="s">
        <v>38</v>
      </c>
      <c r="Q1271" t="s">
        <v>4313</v>
      </c>
      <c r="R1271" t="s">
        <v>40</v>
      </c>
      <c r="S1271" t="s">
        <v>634</v>
      </c>
      <c r="T1271" t="s">
        <v>243</v>
      </c>
      <c r="U1271" t="s">
        <v>1188</v>
      </c>
      <c r="V1271" t="s">
        <v>4314</v>
      </c>
      <c r="W1271">
        <v>1210</v>
      </c>
      <c r="X1271" t="s">
        <v>636</v>
      </c>
      <c r="Y1271" t="s">
        <v>4315</v>
      </c>
      <c r="Z1271" t="s">
        <v>2407</v>
      </c>
      <c r="AA1271">
        <v>2</v>
      </c>
      <c r="AB1271" t="s">
        <v>41</v>
      </c>
      <c r="AC1271" t="str">
        <f t="shared" si="216"/>
        <v>14Y</v>
      </c>
      <c r="AD1271" s="3">
        <f t="shared" si="213"/>
        <v>220</v>
      </c>
      <c r="AE1271" s="3" t="str">
        <f t="shared" si="212"/>
        <v>220 R</v>
      </c>
      <c r="AF1271" t="str">
        <f>SUBSTITUTE(SUBSTITUTE(P1271,"±",""),"%"," %")</f>
        <v>5 %</v>
      </c>
      <c r="AG1271" t="str">
        <f t="shared" si="230"/>
        <v>10.5 V</v>
      </c>
      <c r="AI1271" t="str">
        <f>SUBSTITUTE(LEFT(Q1271,FIND("W,",Q1271)),"W"," W @ 70 C")</f>
        <v>0.5 W @ 70 C</v>
      </c>
      <c r="AJ1271" t="str">
        <f>SUBSTITUTE((SUBSTITUTE(T1271,"ppm/°C","")),"/ "," to ")</f>
        <v>±200</v>
      </c>
      <c r="AK1271" t="str">
        <f>LEFT(V1271,FIND(" ",V1271)-1)</f>
        <v>1210</v>
      </c>
      <c r="AL1271" t="str">
        <f>SUBSTITUTE(SUBSTITUTE(U1271,"°C ~ "," to +"),"°C"," C")</f>
        <v>-55 to +155 C</v>
      </c>
      <c r="AM1271" s="2" t="str">
        <f t="shared" si="214"/>
        <v>221</v>
      </c>
      <c r="AN1271" t="str">
        <f>IF(AC1271="1GN","Grade 1","Grade 0")</f>
        <v>Grade 0</v>
      </c>
      <c r="AO1271" s="2" t="str">
        <f t="shared" si="215"/>
        <v>220R</v>
      </c>
      <c r="AQ1271" t="s">
        <v>5289</v>
      </c>
      <c r="AR1271" t="str">
        <f t="shared" si="231"/>
        <v>ERJ14YJ221U</v>
      </c>
      <c r="AT1271" t="str">
        <f t="shared" si="217"/>
        <v>technology 220R;</v>
      </c>
      <c r="AU1271" t="str">
        <f t="shared" si="218"/>
        <v>attribute value '220 R';</v>
      </c>
      <c r="AV1271" t="str">
        <f t="shared" si="219"/>
        <v>attribute tolerance '5 %';</v>
      </c>
      <c r="AW1271" t="str">
        <f t="shared" si="220"/>
        <v>attribute rcwv '10.5 V';</v>
      </c>
      <c r="AX1271" t="str">
        <f t="shared" si="221"/>
        <v>attribute max_v '';</v>
      </c>
      <c r="AY1271" t="str">
        <f t="shared" si="222"/>
        <v>attribute power_v '0.5 W @ 70 C';</v>
      </c>
      <c r="AZ1271" t="str">
        <f t="shared" si="223"/>
        <v>attribute tcr '±200';</v>
      </c>
      <c r="BA1271" t="str">
        <f t="shared" si="224"/>
        <v>attribute size '1210';</v>
      </c>
      <c r="BB1271" t="str">
        <f t="shared" si="225"/>
        <v>attribute operating_temp '-55 to +155 C';</v>
      </c>
      <c r="BC1271" t="str">
        <f t="shared" si="226"/>
        <v>attribute pkg_code '221';</v>
      </c>
      <c r="BD1271" t="str">
        <f t="shared" si="227"/>
        <v>attribute aec-q200 'Grade 0';</v>
      </c>
      <c r="BF1271" t="str">
        <f t="shared" si="228"/>
        <v>attribute mfg 'Panasonic';</v>
      </c>
      <c r="BG1271" t="str">
        <f t="shared" si="229"/>
        <v>attribute mpn 'ERJ14YJ221U';</v>
      </c>
    </row>
    <row r="1272" spans="1:59" x14ac:dyDescent="0.3">
      <c r="A1272" t="s">
        <v>28</v>
      </c>
      <c r="B1272" t="s">
        <v>4308</v>
      </c>
      <c r="C1272" t="s">
        <v>4484</v>
      </c>
      <c r="D1272" t="s">
        <v>4485</v>
      </c>
      <c r="E1272" t="s">
        <v>32</v>
      </c>
      <c r="F1272" t="s">
        <v>32</v>
      </c>
      <c r="G1272" t="s">
        <v>4486</v>
      </c>
      <c r="H1272" s="1">
        <v>10322</v>
      </c>
      <c r="I1272">
        <v>0.33</v>
      </c>
      <c r="J1272">
        <v>0</v>
      </c>
      <c r="K1272">
        <v>1</v>
      </c>
      <c r="L1272" t="s">
        <v>34</v>
      </c>
      <c r="M1272" t="s">
        <v>4312</v>
      </c>
      <c r="N1272" t="s">
        <v>36</v>
      </c>
      <c r="O1272" t="s">
        <v>279</v>
      </c>
      <c r="P1272" t="s">
        <v>38</v>
      </c>
      <c r="Q1272" t="s">
        <v>4313</v>
      </c>
      <c r="R1272" t="s">
        <v>40</v>
      </c>
      <c r="S1272" t="s">
        <v>634</v>
      </c>
      <c r="T1272" t="s">
        <v>243</v>
      </c>
      <c r="U1272" t="s">
        <v>1188</v>
      </c>
      <c r="V1272" t="s">
        <v>4314</v>
      </c>
      <c r="W1272">
        <v>1210</v>
      </c>
      <c r="X1272" t="s">
        <v>636</v>
      </c>
      <c r="Y1272" t="s">
        <v>4315</v>
      </c>
      <c r="Z1272" t="s">
        <v>2407</v>
      </c>
      <c r="AA1272">
        <v>2</v>
      </c>
      <c r="AB1272" t="s">
        <v>41</v>
      </c>
      <c r="AC1272" t="str">
        <f t="shared" si="216"/>
        <v>14Y</v>
      </c>
      <c r="AD1272" s="3">
        <f t="shared" si="213"/>
        <v>240</v>
      </c>
      <c r="AE1272" s="3" t="str">
        <f t="shared" si="212"/>
        <v>240 R</v>
      </c>
      <c r="AF1272" t="str">
        <f>SUBSTITUTE(SUBSTITUTE(P1272,"±",""),"%"," %")</f>
        <v>5 %</v>
      </c>
      <c r="AG1272" t="str">
        <f t="shared" si="230"/>
        <v>11 V</v>
      </c>
      <c r="AI1272" t="str">
        <f>SUBSTITUTE(LEFT(Q1272,FIND("W,",Q1272)),"W"," W @ 70 C")</f>
        <v>0.5 W @ 70 C</v>
      </c>
      <c r="AJ1272" t="str">
        <f>SUBSTITUTE((SUBSTITUTE(T1272,"ppm/°C","")),"/ "," to ")</f>
        <v>±200</v>
      </c>
      <c r="AK1272" t="str">
        <f>LEFT(V1272,FIND(" ",V1272)-1)</f>
        <v>1210</v>
      </c>
      <c r="AL1272" t="str">
        <f>SUBSTITUTE(SUBSTITUTE(U1272,"°C ~ "," to +"),"°C"," C")</f>
        <v>-55 to +155 C</v>
      </c>
      <c r="AM1272" s="2" t="str">
        <f t="shared" si="214"/>
        <v>241</v>
      </c>
      <c r="AN1272" t="str">
        <f>IF(AC1272="1GN","Grade 1","Grade 0")</f>
        <v>Grade 0</v>
      </c>
      <c r="AO1272" s="2" t="str">
        <f t="shared" si="215"/>
        <v>240R</v>
      </c>
      <c r="AQ1272" t="s">
        <v>5289</v>
      </c>
      <c r="AR1272" t="str">
        <f t="shared" si="231"/>
        <v>ERJ14YJ241U</v>
      </c>
      <c r="AT1272" t="str">
        <f t="shared" si="217"/>
        <v>technology 240R;</v>
      </c>
      <c r="AU1272" t="str">
        <f t="shared" si="218"/>
        <v>attribute value '240 R';</v>
      </c>
      <c r="AV1272" t="str">
        <f t="shared" si="219"/>
        <v>attribute tolerance '5 %';</v>
      </c>
      <c r="AW1272" t="str">
        <f t="shared" si="220"/>
        <v>attribute rcwv '11 V';</v>
      </c>
      <c r="AX1272" t="str">
        <f t="shared" si="221"/>
        <v>attribute max_v '';</v>
      </c>
      <c r="AY1272" t="str">
        <f t="shared" si="222"/>
        <v>attribute power_v '0.5 W @ 70 C';</v>
      </c>
      <c r="AZ1272" t="str">
        <f t="shared" si="223"/>
        <v>attribute tcr '±200';</v>
      </c>
      <c r="BA1272" t="str">
        <f t="shared" si="224"/>
        <v>attribute size '1210';</v>
      </c>
      <c r="BB1272" t="str">
        <f t="shared" si="225"/>
        <v>attribute operating_temp '-55 to +155 C';</v>
      </c>
      <c r="BC1272" t="str">
        <f t="shared" si="226"/>
        <v>attribute pkg_code '241';</v>
      </c>
      <c r="BD1272" t="str">
        <f t="shared" si="227"/>
        <v>attribute aec-q200 'Grade 0';</v>
      </c>
      <c r="BF1272" t="str">
        <f t="shared" si="228"/>
        <v>attribute mfg 'Panasonic';</v>
      </c>
      <c r="BG1272" t="str">
        <f t="shared" si="229"/>
        <v>attribute mpn 'ERJ14YJ241U';</v>
      </c>
    </row>
    <row r="1273" spans="1:59" x14ac:dyDescent="0.3">
      <c r="A1273" t="s">
        <v>28</v>
      </c>
      <c r="B1273" t="s">
        <v>4308</v>
      </c>
      <c r="C1273" t="s">
        <v>4487</v>
      </c>
      <c r="D1273" t="s">
        <v>4488</v>
      </c>
      <c r="E1273" t="s">
        <v>32</v>
      </c>
      <c r="F1273" t="s">
        <v>32</v>
      </c>
      <c r="G1273" t="s">
        <v>4489</v>
      </c>
      <c r="H1273">
        <v>185</v>
      </c>
      <c r="I1273">
        <v>0.33</v>
      </c>
      <c r="J1273">
        <v>0</v>
      </c>
      <c r="K1273">
        <v>1</v>
      </c>
      <c r="L1273" t="s">
        <v>34</v>
      </c>
      <c r="M1273" t="s">
        <v>4312</v>
      </c>
      <c r="N1273" t="s">
        <v>36</v>
      </c>
      <c r="O1273" t="s">
        <v>283</v>
      </c>
      <c r="P1273" t="s">
        <v>38</v>
      </c>
      <c r="Q1273" t="s">
        <v>4313</v>
      </c>
      <c r="R1273" t="s">
        <v>40</v>
      </c>
      <c r="S1273" t="s">
        <v>634</v>
      </c>
      <c r="T1273" t="s">
        <v>243</v>
      </c>
      <c r="U1273" t="s">
        <v>1188</v>
      </c>
      <c r="V1273" t="s">
        <v>4314</v>
      </c>
      <c r="W1273">
        <v>1210</v>
      </c>
      <c r="X1273" t="s">
        <v>636</v>
      </c>
      <c r="Y1273" t="s">
        <v>4315</v>
      </c>
      <c r="Z1273" t="s">
        <v>2407</v>
      </c>
      <c r="AA1273">
        <v>2</v>
      </c>
      <c r="AB1273" t="s">
        <v>41</v>
      </c>
      <c r="AC1273" t="str">
        <f t="shared" si="216"/>
        <v>14Y</v>
      </c>
      <c r="AD1273" s="3">
        <f t="shared" si="213"/>
        <v>270</v>
      </c>
      <c r="AE1273" s="3" t="str">
        <f t="shared" si="212"/>
        <v>270 R</v>
      </c>
      <c r="AF1273" t="str">
        <f>SUBSTITUTE(SUBSTITUTE(P1273,"±",""),"%"," %")</f>
        <v>5 %</v>
      </c>
      <c r="AG1273" t="str">
        <f t="shared" si="230"/>
        <v>11.6 V</v>
      </c>
      <c r="AI1273" t="str">
        <f>SUBSTITUTE(LEFT(Q1273,FIND("W,",Q1273)),"W"," W @ 70 C")</f>
        <v>0.5 W @ 70 C</v>
      </c>
      <c r="AJ1273" t="str">
        <f>SUBSTITUTE((SUBSTITUTE(T1273,"ppm/°C","")),"/ "," to ")</f>
        <v>±200</v>
      </c>
      <c r="AK1273" t="str">
        <f>LEFT(V1273,FIND(" ",V1273)-1)</f>
        <v>1210</v>
      </c>
      <c r="AL1273" t="str">
        <f>SUBSTITUTE(SUBSTITUTE(U1273,"°C ~ "," to +"),"°C"," C")</f>
        <v>-55 to +155 C</v>
      </c>
      <c r="AM1273" s="2" t="str">
        <f t="shared" si="214"/>
        <v>271</v>
      </c>
      <c r="AN1273" t="str">
        <f>IF(AC1273="1GN","Grade 1","Grade 0")</f>
        <v>Grade 0</v>
      </c>
      <c r="AO1273" s="2" t="str">
        <f t="shared" si="215"/>
        <v>270R</v>
      </c>
      <c r="AQ1273" t="s">
        <v>5289</v>
      </c>
      <c r="AR1273" t="str">
        <f t="shared" si="231"/>
        <v>ERJ14YJ271U</v>
      </c>
      <c r="AT1273" t="str">
        <f t="shared" si="217"/>
        <v>technology 270R;</v>
      </c>
      <c r="AU1273" t="str">
        <f t="shared" si="218"/>
        <v>attribute value '270 R';</v>
      </c>
      <c r="AV1273" t="str">
        <f t="shared" si="219"/>
        <v>attribute tolerance '5 %';</v>
      </c>
      <c r="AW1273" t="str">
        <f t="shared" si="220"/>
        <v>attribute rcwv '11.6 V';</v>
      </c>
      <c r="AX1273" t="str">
        <f t="shared" si="221"/>
        <v>attribute max_v '';</v>
      </c>
      <c r="AY1273" t="str">
        <f t="shared" si="222"/>
        <v>attribute power_v '0.5 W @ 70 C';</v>
      </c>
      <c r="AZ1273" t="str">
        <f t="shared" si="223"/>
        <v>attribute tcr '±200';</v>
      </c>
      <c r="BA1273" t="str">
        <f t="shared" si="224"/>
        <v>attribute size '1210';</v>
      </c>
      <c r="BB1273" t="str">
        <f t="shared" si="225"/>
        <v>attribute operating_temp '-55 to +155 C';</v>
      </c>
      <c r="BC1273" t="str">
        <f t="shared" si="226"/>
        <v>attribute pkg_code '271';</v>
      </c>
      <c r="BD1273" t="str">
        <f t="shared" si="227"/>
        <v>attribute aec-q200 'Grade 0';</v>
      </c>
      <c r="BF1273" t="str">
        <f t="shared" si="228"/>
        <v>attribute mfg 'Panasonic';</v>
      </c>
      <c r="BG1273" t="str">
        <f t="shared" si="229"/>
        <v>attribute mpn 'ERJ14YJ271U';</v>
      </c>
    </row>
    <row r="1274" spans="1:59" x14ac:dyDescent="0.3">
      <c r="A1274" t="s">
        <v>28</v>
      </c>
      <c r="B1274" t="s">
        <v>4308</v>
      </c>
      <c r="C1274" t="s">
        <v>4490</v>
      </c>
      <c r="D1274" t="s">
        <v>4491</v>
      </c>
      <c r="E1274" t="s">
        <v>32</v>
      </c>
      <c r="F1274" t="s">
        <v>32</v>
      </c>
      <c r="G1274" t="s">
        <v>4492</v>
      </c>
      <c r="H1274" s="1">
        <v>4424</v>
      </c>
      <c r="I1274">
        <v>0.33</v>
      </c>
      <c r="J1274">
        <v>0</v>
      </c>
      <c r="K1274">
        <v>1</v>
      </c>
      <c r="L1274" t="s">
        <v>34</v>
      </c>
      <c r="M1274" t="s">
        <v>4312</v>
      </c>
      <c r="N1274" t="s">
        <v>36</v>
      </c>
      <c r="O1274" t="s">
        <v>287</v>
      </c>
      <c r="P1274" t="s">
        <v>38</v>
      </c>
      <c r="Q1274" t="s">
        <v>4313</v>
      </c>
      <c r="R1274" t="s">
        <v>40</v>
      </c>
      <c r="S1274" t="s">
        <v>634</v>
      </c>
      <c r="T1274" t="s">
        <v>243</v>
      </c>
      <c r="U1274" t="s">
        <v>1188</v>
      </c>
      <c r="V1274" t="s">
        <v>4314</v>
      </c>
      <c r="W1274">
        <v>1210</v>
      </c>
      <c r="X1274" t="s">
        <v>636</v>
      </c>
      <c r="Y1274" t="s">
        <v>4315</v>
      </c>
      <c r="Z1274" t="s">
        <v>2407</v>
      </c>
      <c r="AA1274">
        <v>2</v>
      </c>
      <c r="AB1274" t="s">
        <v>41</v>
      </c>
      <c r="AC1274" t="str">
        <f t="shared" si="216"/>
        <v>14Y</v>
      </c>
      <c r="AD1274" s="3">
        <f t="shared" si="213"/>
        <v>300</v>
      </c>
      <c r="AE1274" s="3" t="str">
        <f t="shared" si="212"/>
        <v>300 R</v>
      </c>
      <c r="AF1274" t="str">
        <f>SUBSTITUTE(SUBSTITUTE(P1274,"±",""),"%"," %")</f>
        <v>5 %</v>
      </c>
      <c r="AG1274" t="str">
        <f t="shared" si="230"/>
        <v>12.2 V</v>
      </c>
      <c r="AI1274" t="str">
        <f>SUBSTITUTE(LEFT(Q1274,FIND("W,",Q1274)),"W"," W @ 70 C")</f>
        <v>0.5 W @ 70 C</v>
      </c>
      <c r="AJ1274" t="str">
        <f>SUBSTITUTE((SUBSTITUTE(T1274,"ppm/°C","")),"/ "," to ")</f>
        <v>±200</v>
      </c>
      <c r="AK1274" t="str">
        <f>LEFT(V1274,FIND(" ",V1274)-1)</f>
        <v>1210</v>
      </c>
      <c r="AL1274" t="str">
        <f>SUBSTITUTE(SUBSTITUTE(U1274,"°C ~ "," to +"),"°C"," C")</f>
        <v>-55 to +155 C</v>
      </c>
      <c r="AM1274" s="2" t="str">
        <f t="shared" si="214"/>
        <v>301</v>
      </c>
      <c r="AN1274" t="str">
        <f>IF(AC1274="1GN","Grade 1","Grade 0")</f>
        <v>Grade 0</v>
      </c>
      <c r="AO1274" s="2" t="str">
        <f t="shared" si="215"/>
        <v>300R</v>
      </c>
      <c r="AQ1274" t="s">
        <v>5289</v>
      </c>
      <c r="AR1274" t="str">
        <f t="shared" si="231"/>
        <v>ERJ14YJ301U</v>
      </c>
      <c r="AT1274" t="str">
        <f t="shared" si="217"/>
        <v>technology 300R;</v>
      </c>
      <c r="AU1274" t="str">
        <f t="shared" si="218"/>
        <v>attribute value '300 R';</v>
      </c>
      <c r="AV1274" t="str">
        <f t="shared" si="219"/>
        <v>attribute tolerance '5 %';</v>
      </c>
      <c r="AW1274" t="str">
        <f t="shared" si="220"/>
        <v>attribute rcwv '12.2 V';</v>
      </c>
      <c r="AX1274" t="str">
        <f t="shared" si="221"/>
        <v>attribute max_v '';</v>
      </c>
      <c r="AY1274" t="str">
        <f t="shared" si="222"/>
        <v>attribute power_v '0.5 W @ 70 C';</v>
      </c>
      <c r="AZ1274" t="str">
        <f t="shared" si="223"/>
        <v>attribute tcr '±200';</v>
      </c>
      <c r="BA1274" t="str">
        <f t="shared" si="224"/>
        <v>attribute size '1210';</v>
      </c>
      <c r="BB1274" t="str">
        <f t="shared" si="225"/>
        <v>attribute operating_temp '-55 to +155 C';</v>
      </c>
      <c r="BC1274" t="str">
        <f t="shared" si="226"/>
        <v>attribute pkg_code '301';</v>
      </c>
      <c r="BD1274" t="str">
        <f t="shared" si="227"/>
        <v>attribute aec-q200 'Grade 0';</v>
      </c>
      <c r="BF1274" t="str">
        <f t="shared" si="228"/>
        <v>attribute mfg 'Panasonic';</v>
      </c>
      <c r="BG1274" t="str">
        <f t="shared" si="229"/>
        <v>attribute mpn 'ERJ14YJ301U';</v>
      </c>
    </row>
    <row r="1275" spans="1:59" x14ac:dyDescent="0.3">
      <c r="A1275" t="s">
        <v>28</v>
      </c>
      <c r="B1275" t="s">
        <v>4308</v>
      </c>
      <c r="C1275" t="s">
        <v>4493</v>
      </c>
      <c r="D1275" t="s">
        <v>4494</v>
      </c>
      <c r="E1275" t="s">
        <v>32</v>
      </c>
      <c r="F1275" t="s">
        <v>32</v>
      </c>
      <c r="G1275" t="s">
        <v>4495</v>
      </c>
      <c r="H1275">
        <v>0</v>
      </c>
      <c r="I1275">
        <v>0.33</v>
      </c>
      <c r="J1275">
        <v>0</v>
      </c>
      <c r="K1275">
        <v>1</v>
      </c>
      <c r="L1275" t="s">
        <v>34</v>
      </c>
      <c r="M1275" t="s">
        <v>4312</v>
      </c>
      <c r="N1275" t="s">
        <v>36</v>
      </c>
      <c r="O1275" t="s">
        <v>291</v>
      </c>
      <c r="P1275" t="s">
        <v>38</v>
      </c>
      <c r="Q1275" t="s">
        <v>4313</v>
      </c>
      <c r="R1275" t="s">
        <v>40</v>
      </c>
      <c r="S1275" t="s">
        <v>634</v>
      </c>
      <c r="T1275" t="s">
        <v>243</v>
      </c>
      <c r="U1275" t="s">
        <v>1188</v>
      </c>
      <c r="V1275" t="s">
        <v>4314</v>
      </c>
      <c r="W1275">
        <v>1210</v>
      </c>
      <c r="X1275" t="s">
        <v>636</v>
      </c>
      <c r="Y1275" t="s">
        <v>4315</v>
      </c>
      <c r="Z1275" t="s">
        <v>2407</v>
      </c>
      <c r="AA1275">
        <v>2</v>
      </c>
      <c r="AB1275" t="s">
        <v>41</v>
      </c>
      <c r="AC1275" t="str">
        <f t="shared" si="216"/>
        <v>14Y</v>
      </c>
      <c r="AD1275" s="3">
        <f t="shared" si="213"/>
        <v>330</v>
      </c>
      <c r="AE1275" s="3" t="str">
        <f t="shared" si="212"/>
        <v>330 R</v>
      </c>
      <c r="AF1275" t="str">
        <f>SUBSTITUTE(SUBSTITUTE(P1275,"±",""),"%"," %")</f>
        <v>5 %</v>
      </c>
      <c r="AG1275" t="str">
        <f t="shared" si="230"/>
        <v>12.8 V</v>
      </c>
      <c r="AI1275" t="str">
        <f>SUBSTITUTE(LEFT(Q1275,FIND("W,",Q1275)),"W"," W @ 70 C")</f>
        <v>0.5 W @ 70 C</v>
      </c>
      <c r="AJ1275" t="str">
        <f>SUBSTITUTE((SUBSTITUTE(T1275,"ppm/°C","")),"/ "," to ")</f>
        <v>±200</v>
      </c>
      <c r="AK1275" t="str">
        <f>LEFT(V1275,FIND(" ",V1275)-1)</f>
        <v>1210</v>
      </c>
      <c r="AL1275" t="str">
        <f>SUBSTITUTE(SUBSTITUTE(U1275,"°C ~ "," to +"),"°C"," C")</f>
        <v>-55 to +155 C</v>
      </c>
      <c r="AM1275" s="2" t="str">
        <f t="shared" si="214"/>
        <v>331</v>
      </c>
      <c r="AN1275" t="str">
        <f>IF(AC1275="1GN","Grade 1","Grade 0")</f>
        <v>Grade 0</v>
      </c>
      <c r="AO1275" s="2" t="str">
        <f t="shared" si="215"/>
        <v>330R</v>
      </c>
      <c r="AQ1275" t="s">
        <v>5289</v>
      </c>
      <c r="AR1275" t="str">
        <f t="shared" si="231"/>
        <v>ERJ14YJ331U</v>
      </c>
      <c r="AT1275" t="str">
        <f t="shared" si="217"/>
        <v>technology 330R;</v>
      </c>
      <c r="AU1275" t="str">
        <f t="shared" si="218"/>
        <v>attribute value '330 R';</v>
      </c>
      <c r="AV1275" t="str">
        <f t="shared" si="219"/>
        <v>attribute tolerance '5 %';</v>
      </c>
      <c r="AW1275" t="str">
        <f t="shared" si="220"/>
        <v>attribute rcwv '12.8 V';</v>
      </c>
      <c r="AX1275" t="str">
        <f t="shared" si="221"/>
        <v>attribute max_v '';</v>
      </c>
      <c r="AY1275" t="str">
        <f t="shared" si="222"/>
        <v>attribute power_v '0.5 W @ 70 C';</v>
      </c>
      <c r="AZ1275" t="str">
        <f t="shared" si="223"/>
        <v>attribute tcr '±200';</v>
      </c>
      <c r="BA1275" t="str">
        <f t="shared" si="224"/>
        <v>attribute size '1210';</v>
      </c>
      <c r="BB1275" t="str">
        <f t="shared" si="225"/>
        <v>attribute operating_temp '-55 to +155 C';</v>
      </c>
      <c r="BC1275" t="str">
        <f t="shared" si="226"/>
        <v>attribute pkg_code '331';</v>
      </c>
      <c r="BD1275" t="str">
        <f t="shared" si="227"/>
        <v>attribute aec-q200 'Grade 0';</v>
      </c>
      <c r="BF1275" t="str">
        <f t="shared" si="228"/>
        <v>attribute mfg 'Panasonic';</v>
      </c>
      <c r="BG1275" t="str">
        <f t="shared" si="229"/>
        <v>attribute mpn 'ERJ14YJ331U';</v>
      </c>
    </row>
    <row r="1276" spans="1:59" x14ac:dyDescent="0.3">
      <c r="A1276" t="s">
        <v>28</v>
      </c>
      <c r="B1276" t="s">
        <v>4308</v>
      </c>
      <c r="C1276" t="s">
        <v>4496</v>
      </c>
      <c r="D1276" t="s">
        <v>4497</v>
      </c>
      <c r="E1276" t="s">
        <v>32</v>
      </c>
      <c r="F1276" t="s">
        <v>32</v>
      </c>
      <c r="G1276" t="s">
        <v>4498</v>
      </c>
      <c r="H1276">
        <v>982</v>
      </c>
      <c r="I1276">
        <v>0.33</v>
      </c>
      <c r="J1276">
        <v>0</v>
      </c>
      <c r="K1276">
        <v>1</v>
      </c>
      <c r="L1276" t="s">
        <v>34</v>
      </c>
      <c r="M1276" t="s">
        <v>4312</v>
      </c>
      <c r="N1276" t="s">
        <v>36</v>
      </c>
      <c r="O1276" t="s">
        <v>295</v>
      </c>
      <c r="P1276" t="s">
        <v>38</v>
      </c>
      <c r="Q1276" t="s">
        <v>4313</v>
      </c>
      <c r="R1276" t="s">
        <v>40</v>
      </c>
      <c r="S1276" t="s">
        <v>634</v>
      </c>
      <c r="T1276" t="s">
        <v>243</v>
      </c>
      <c r="U1276" t="s">
        <v>1188</v>
      </c>
      <c r="V1276" t="s">
        <v>4314</v>
      </c>
      <c r="W1276">
        <v>1210</v>
      </c>
      <c r="X1276" t="s">
        <v>636</v>
      </c>
      <c r="Y1276" t="s">
        <v>4315</v>
      </c>
      <c r="Z1276" t="s">
        <v>2407</v>
      </c>
      <c r="AA1276">
        <v>2</v>
      </c>
      <c r="AB1276" t="s">
        <v>41</v>
      </c>
      <c r="AC1276" t="str">
        <f t="shared" si="216"/>
        <v>14Y</v>
      </c>
      <c r="AD1276" s="3">
        <f t="shared" si="213"/>
        <v>360</v>
      </c>
      <c r="AE1276" s="3" t="str">
        <f t="shared" si="212"/>
        <v>360 R</v>
      </c>
      <c r="AF1276" t="str">
        <f>SUBSTITUTE(SUBSTITUTE(P1276,"±",""),"%"," %")</f>
        <v>5 %</v>
      </c>
      <c r="AG1276" t="str">
        <f t="shared" si="230"/>
        <v>13.4 V</v>
      </c>
      <c r="AI1276" t="str">
        <f>SUBSTITUTE(LEFT(Q1276,FIND("W,",Q1276)),"W"," W @ 70 C")</f>
        <v>0.5 W @ 70 C</v>
      </c>
      <c r="AJ1276" t="str">
        <f>SUBSTITUTE((SUBSTITUTE(T1276,"ppm/°C","")),"/ "," to ")</f>
        <v>±200</v>
      </c>
      <c r="AK1276" t="str">
        <f>LEFT(V1276,FIND(" ",V1276)-1)</f>
        <v>1210</v>
      </c>
      <c r="AL1276" t="str">
        <f>SUBSTITUTE(SUBSTITUTE(U1276,"°C ~ "," to +"),"°C"," C")</f>
        <v>-55 to +155 C</v>
      </c>
      <c r="AM1276" s="2" t="str">
        <f t="shared" si="214"/>
        <v>361</v>
      </c>
      <c r="AN1276" t="str">
        <f>IF(AC1276="1GN","Grade 1","Grade 0")</f>
        <v>Grade 0</v>
      </c>
      <c r="AO1276" s="2" t="str">
        <f t="shared" si="215"/>
        <v>360R</v>
      </c>
      <c r="AQ1276" t="s">
        <v>5289</v>
      </c>
      <c r="AR1276" t="str">
        <f t="shared" si="231"/>
        <v>ERJ14YJ361U</v>
      </c>
      <c r="AT1276" t="str">
        <f t="shared" si="217"/>
        <v>technology 360R;</v>
      </c>
      <c r="AU1276" t="str">
        <f t="shared" si="218"/>
        <v>attribute value '360 R';</v>
      </c>
      <c r="AV1276" t="str">
        <f t="shared" si="219"/>
        <v>attribute tolerance '5 %';</v>
      </c>
      <c r="AW1276" t="str">
        <f t="shared" si="220"/>
        <v>attribute rcwv '13.4 V';</v>
      </c>
      <c r="AX1276" t="str">
        <f t="shared" si="221"/>
        <v>attribute max_v '';</v>
      </c>
      <c r="AY1276" t="str">
        <f t="shared" si="222"/>
        <v>attribute power_v '0.5 W @ 70 C';</v>
      </c>
      <c r="AZ1276" t="str">
        <f t="shared" si="223"/>
        <v>attribute tcr '±200';</v>
      </c>
      <c r="BA1276" t="str">
        <f t="shared" si="224"/>
        <v>attribute size '1210';</v>
      </c>
      <c r="BB1276" t="str">
        <f t="shared" si="225"/>
        <v>attribute operating_temp '-55 to +155 C';</v>
      </c>
      <c r="BC1276" t="str">
        <f t="shared" si="226"/>
        <v>attribute pkg_code '361';</v>
      </c>
      <c r="BD1276" t="str">
        <f t="shared" si="227"/>
        <v>attribute aec-q200 'Grade 0';</v>
      </c>
      <c r="BF1276" t="str">
        <f t="shared" si="228"/>
        <v>attribute mfg 'Panasonic';</v>
      </c>
      <c r="BG1276" t="str">
        <f t="shared" si="229"/>
        <v>attribute mpn 'ERJ14YJ361U';</v>
      </c>
    </row>
    <row r="1277" spans="1:59" x14ac:dyDescent="0.3">
      <c r="A1277" t="s">
        <v>28</v>
      </c>
      <c r="B1277" t="s">
        <v>4308</v>
      </c>
      <c r="C1277" t="s">
        <v>4499</v>
      </c>
      <c r="D1277" t="s">
        <v>4500</v>
      </c>
      <c r="E1277" t="s">
        <v>32</v>
      </c>
      <c r="F1277" t="s">
        <v>32</v>
      </c>
      <c r="G1277" t="s">
        <v>4501</v>
      </c>
      <c r="H1277" s="1">
        <v>22139</v>
      </c>
      <c r="I1277">
        <v>0.33</v>
      </c>
      <c r="J1277">
        <v>0</v>
      </c>
      <c r="K1277">
        <v>1</v>
      </c>
      <c r="L1277" t="s">
        <v>34</v>
      </c>
      <c r="M1277" t="s">
        <v>4312</v>
      </c>
      <c r="N1277" t="s">
        <v>36</v>
      </c>
      <c r="O1277" t="s">
        <v>299</v>
      </c>
      <c r="P1277" t="s">
        <v>38</v>
      </c>
      <c r="Q1277" t="s">
        <v>4313</v>
      </c>
      <c r="R1277" t="s">
        <v>40</v>
      </c>
      <c r="S1277" t="s">
        <v>634</v>
      </c>
      <c r="T1277" t="s">
        <v>243</v>
      </c>
      <c r="U1277" t="s">
        <v>1188</v>
      </c>
      <c r="V1277" t="s">
        <v>4314</v>
      </c>
      <c r="W1277">
        <v>1210</v>
      </c>
      <c r="X1277" t="s">
        <v>636</v>
      </c>
      <c r="Y1277" t="s">
        <v>4315</v>
      </c>
      <c r="Z1277" t="s">
        <v>2407</v>
      </c>
      <c r="AA1277">
        <v>2</v>
      </c>
      <c r="AB1277" t="s">
        <v>41</v>
      </c>
      <c r="AC1277" t="str">
        <f t="shared" si="216"/>
        <v>14Y</v>
      </c>
      <c r="AD1277" s="3">
        <f t="shared" si="213"/>
        <v>390</v>
      </c>
      <c r="AE1277" s="3" t="str">
        <f t="shared" si="212"/>
        <v>390 R</v>
      </c>
      <c r="AF1277" t="str">
        <f>SUBSTITUTE(SUBSTITUTE(P1277,"±",""),"%"," %")</f>
        <v>5 %</v>
      </c>
      <c r="AG1277" t="str">
        <f t="shared" si="230"/>
        <v>14 V</v>
      </c>
      <c r="AI1277" t="str">
        <f>SUBSTITUTE(LEFT(Q1277,FIND("W,",Q1277)),"W"," W @ 70 C")</f>
        <v>0.5 W @ 70 C</v>
      </c>
      <c r="AJ1277" t="str">
        <f>SUBSTITUTE((SUBSTITUTE(T1277,"ppm/°C","")),"/ "," to ")</f>
        <v>±200</v>
      </c>
      <c r="AK1277" t="str">
        <f>LEFT(V1277,FIND(" ",V1277)-1)</f>
        <v>1210</v>
      </c>
      <c r="AL1277" t="str">
        <f>SUBSTITUTE(SUBSTITUTE(U1277,"°C ~ "," to +"),"°C"," C")</f>
        <v>-55 to +155 C</v>
      </c>
      <c r="AM1277" s="2" t="str">
        <f t="shared" si="214"/>
        <v>391</v>
      </c>
      <c r="AN1277" t="str">
        <f>IF(AC1277="1GN","Grade 1","Grade 0")</f>
        <v>Grade 0</v>
      </c>
      <c r="AO1277" s="2" t="str">
        <f t="shared" si="215"/>
        <v>390R</v>
      </c>
      <c r="AQ1277" t="s">
        <v>5289</v>
      </c>
      <c r="AR1277" t="str">
        <f t="shared" si="231"/>
        <v>ERJ14YJ391U</v>
      </c>
      <c r="AT1277" t="str">
        <f t="shared" si="217"/>
        <v>technology 390R;</v>
      </c>
      <c r="AU1277" t="str">
        <f t="shared" si="218"/>
        <v>attribute value '390 R';</v>
      </c>
      <c r="AV1277" t="str">
        <f t="shared" si="219"/>
        <v>attribute tolerance '5 %';</v>
      </c>
      <c r="AW1277" t="str">
        <f t="shared" si="220"/>
        <v>attribute rcwv '14 V';</v>
      </c>
      <c r="AX1277" t="str">
        <f t="shared" si="221"/>
        <v>attribute max_v '';</v>
      </c>
      <c r="AY1277" t="str">
        <f t="shared" si="222"/>
        <v>attribute power_v '0.5 W @ 70 C';</v>
      </c>
      <c r="AZ1277" t="str">
        <f t="shared" si="223"/>
        <v>attribute tcr '±200';</v>
      </c>
      <c r="BA1277" t="str">
        <f t="shared" si="224"/>
        <v>attribute size '1210';</v>
      </c>
      <c r="BB1277" t="str">
        <f t="shared" si="225"/>
        <v>attribute operating_temp '-55 to +155 C';</v>
      </c>
      <c r="BC1277" t="str">
        <f t="shared" si="226"/>
        <v>attribute pkg_code '391';</v>
      </c>
      <c r="BD1277" t="str">
        <f t="shared" si="227"/>
        <v>attribute aec-q200 'Grade 0';</v>
      </c>
      <c r="BF1277" t="str">
        <f t="shared" si="228"/>
        <v>attribute mfg 'Panasonic';</v>
      </c>
      <c r="BG1277" t="str">
        <f t="shared" si="229"/>
        <v>attribute mpn 'ERJ14YJ391U';</v>
      </c>
    </row>
    <row r="1278" spans="1:59" x14ac:dyDescent="0.3">
      <c r="A1278" t="s">
        <v>28</v>
      </c>
      <c r="B1278" t="s">
        <v>4308</v>
      </c>
      <c r="C1278" t="s">
        <v>4502</v>
      </c>
      <c r="D1278" t="s">
        <v>4503</v>
      </c>
      <c r="E1278" t="s">
        <v>32</v>
      </c>
      <c r="F1278" t="s">
        <v>32</v>
      </c>
      <c r="G1278" t="s">
        <v>4504</v>
      </c>
      <c r="H1278" s="1">
        <v>11062</v>
      </c>
      <c r="I1278">
        <v>0.33</v>
      </c>
      <c r="J1278">
        <v>0</v>
      </c>
      <c r="K1278">
        <v>1</v>
      </c>
      <c r="L1278" t="s">
        <v>34</v>
      </c>
      <c r="M1278" t="s">
        <v>4312</v>
      </c>
      <c r="N1278" t="s">
        <v>36</v>
      </c>
      <c r="O1278" t="s">
        <v>303</v>
      </c>
      <c r="P1278" t="s">
        <v>38</v>
      </c>
      <c r="Q1278" t="s">
        <v>4313</v>
      </c>
      <c r="R1278" t="s">
        <v>40</v>
      </c>
      <c r="S1278" t="s">
        <v>634</v>
      </c>
      <c r="T1278" t="s">
        <v>243</v>
      </c>
      <c r="U1278" t="s">
        <v>1188</v>
      </c>
      <c r="V1278" t="s">
        <v>4314</v>
      </c>
      <c r="W1278">
        <v>1210</v>
      </c>
      <c r="X1278" t="s">
        <v>636</v>
      </c>
      <c r="Y1278" t="s">
        <v>4315</v>
      </c>
      <c r="Z1278" t="s">
        <v>2407</v>
      </c>
      <c r="AA1278">
        <v>2</v>
      </c>
      <c r="AB1278" t="s">
        <v>41</v>
      </c>
      <c r="AC1278" t="str">
        <f t="shared" si="216"/>
        <v>14Y</v>
      </c>
      <c r="AD1278" s="3">
        <f t="shared" si="213"/>
        <v>430</v>
      </c>
      <c r="AE1278" s="3" t="str">
        <f t="shared" si="212"/>
        <v>430 R</v>
      </c>
      <c r="AF1278" t="str">
        <f>SUBSTITUTE(SUBSTITUTE(P1278,"±",""),"%"," %")</f>
        <v>5 %</v>
      </c>
      <c r="AG1278" t="str">
        <f t="shared" si="230"/>
        <v>14.7 V</v>
      </c>
      <c r="AI1278" t="str">
        <f>SUBSTITUTE(LEFT(Q1278,FIND("W,",Q1278)),"W"," W @ 70 C")</f>
        <v>0.5 W @ 70 C</v>
      </c>
      <c r="AJ1278" t="str">
        <f>SUBSTITUTE((SUBSTITUTE(T1278,"ppm/°C","")),"/ "," to ")</f>
        <v>±200</v>
      </c>
      <c r="AK1278" t="str">
        <f>LEFT(V1278,FIND(" ",V1278)-1)</f>
        <v>1210</v>
      </c>
      <c r="AL1278" t="str">
        <f>SUBSTITUTE(SUBSTITUTE(U1278,"°C ~ "," to +"),"°C"," C")</f>
        <v>-55 to +155 C</v>
      </c>
      <c r="AM1278" s="2" t="str">
        <f t="shared" si="214"/>
        <v>431</v>
      </c>
      <c r="AN1278" t="str">
        <f>IF(AC1278="1GN","Grade 1","Grade 0")</f>
        <v>Grade 0</v>
      </c>
      <c r="AO1278" s="2" t="str">
        <f t="shared" si="215"/>
        <v>430R</v>
      </c>
      <c r="AQ1278" t="s">
        <v>5289</v>
      </c>
      <c r="AR1278" t="str">
        <f t="shared" si="231"/>
        <v>ERJ14YJ431U</v>
      </c>
      <c r="AT1278" t="str">
        <f t="shared" si="217"/>
        <v>technology 430R;</v>
      </c>
      <c r="AU1278" t="str">
        <f t="shared" si="218"/>
        <v>attribute value '430 R';</v>
      </c>
      <c r="AV1278" t="str">
        <f t="shared" si="219"/>
        <v>attribute tolerance '5 %';</v>
      </c>
      <c r="AW1278" t="str">
        <f t="shared" si="220"/>
        <v>attribute rcwv '14.7 V';</v>
      </c>
      <c r="AX1278" t="str">
        <f t="shared" si="221"/>
        <v>attribute max_v '';</v>
      </c>
      <c r="AY1278" t="str">
        <f t="shared" si="222"/>
        <v>attribute power_v '0.5 W @ 70 C';</v>
      </c>
      <c r="AZ1278" t="str">
        <f t="shared" si="223"/>
        <v>attribute tcr '±200';</v>
      </c>
      <c r="BA1278" t="str">
        <f t="shared" si="224"/>
        <v>attribute size '1210';</v>
      </c>
      <c r="BB1278" t="str">
        <f t="shared" si="225"/>
        <v>attribute operating_temp '-55 to +155 C';</v>
      </c>
      <c r="BC1278" t="str">
        <f t="shared" si="226"/>
        <v>attribute pkg_code '431';</v>
      </c>
      <c r="BD1278" t="str">
        <f t="shared" si="227"/>
        <v>attribute aec-q200 'Grade 0';</v>
      </c>
      <c r="BF1278" t="str">
        <f t="shared" si="228"/>
        <v>attribute mfg 'Panasonic';</v>
      </c>
      <c r="BG1278" t="str">
        <f t="shared" si="229"/>
        <v>attribute mpn 'ERJ14YJ431U';</v>
      </c>
    </row>
    <row r="1279" spans="1:59" x14ac:dyDescent="0.3">
      <c r="A1279" t="s">
        <v>28</v>
      </c>
      <c r="B1279" t="s">
        <v>4308</v>
      </c>
      <c r="C1279" t="s">
        <v>4505</v>
      </c>
      <c r="D1279" t="s">
        <v>4506</v>
      </c>
      <c r="E1279" t="s">
        <v>32</v>
      </c>
      <c r="F1279" t="s">
        <v>32</v>
      </c>
      <c r="G1279" t="s">
        <v>4507</v>
      </c>
      <c r="H1279" s="1">
        <v>22283</v>
      </c>
      <c r="I1279">
        <v>0.33</v>
      </c>
      <c r="J1279">
        <v>0</v>
      </c>
      <c r="K1279">
        <v>1</v>
      </c>
      <c r="L1279" t="s">
        <v>34</v>
      </c>
      <c r="M1279" t="s">
        <v>4312</v>
      </c>
      <c r="N1279" t="s">
        <v>36</v>
      </c>
      <c r="O1279" t="s">
        <v>307</v>
      </c>
      <c r="P1279" t="s">
        <v>38</v>
      </c>
      <c r="Q1279" t="s">
        <v>4313</v>
      </c>
      <c r="R1279" t="s">
        <v>40</v>
      </c>
      <c r="S1279" t="s">
        <v>634</v>
      </c>
      <c r="T1279" t="s">
        <v>243</v>
      </c>
      <c r="U1279" t="s">
        <v>1188</v>
      </c>
      <c r="V1279" t="s">
        <v>4314</v>
      </c>
      <c r="W1279">
        <v>1210</v>
      </c>
      <c r="X1279" t="s">
        <v>636</v>
      </c>
      <c r="Y1279" t="s">
        <v>4315</v>
      </c>
      <c r="Z1279" t="s">
        <v>2407</v>
      </c>
      <c r="AA1279">
        <v>2</v>
      </c>
      <c r="AB1279" t="s">
        <v>41</v>
      </c>
      <c r="AC1279" t="str">
        <f t="shared" si="216"/>
        <v>14Y</v>
      </c>
      <c r="AD1279" s="3">
        <f t="shared" si="213"/>
        <v>470</v>
      </c>
      <c r="AE1279" s="3" t="str">
        <f t="shared" si="212"/>
        <v>470 R</v>
      </c>
      <c r="AF1279" t="str">
        <f>SUBSTITUTE(SUBSTITUTE(P1279,"±",""),"%"," %")</f>
        <v>5 %</v>
      </c>
      <c r="AG1279" t="str">
        <f t="shared" si="230"/>
        <v>15.3 V</v>
      </c>
      <c r="AI1279" t="str">
        <f>SUBSTITUTE(LEFT(Q1279,FIND("W,",Q1279)),"W"," W @ 70 C")</f>
        <v>0.5 W @ 70 C</v>
      </c>
      <c r="AJ1279" t="str">
        <f>SUBSTITUTE((SUBSTITUTE(T1279,"ppm/°C","")),"/ "," to ")</f>
        <v>±200</v>
      </c>
      <c r="AK1279" t="str">
        <f>LEFT(V1279,FIND(" ",V1279)-1)</f>
        <v>1210</v>
      </c>
      <c r="AL1279" t="str">
        <f>SUBSTITUTE(SUBSTITUTE(U1279,"°C ~ "," to +"),"°C"," C")</f>
        <v>-55 to +155 C</v>
      </c>
      <c r="AM1279" s="2" t="str">
        <f t="shared" si="214"/>
        <v>471</v>
      </c>
      <c r="AN1279" t="str">
        <f>IF(AC1279="1GN","Grade 1","Grade 0")</f>
        <v>Grade 0</v>
      </c>
      <c r="AO1279" s="2" t="str">
        <f t="shared" si="215"/>
        <v>470R</v>
      </c>
      <c r="AQ1279" t="s">
        <v>5289</v>
      </c>
      <c r="AR1279" t="str">
        <f t="shared" si="231"/>
        <v>ERJ14YJ471U</v>
      </c>
      <c r="AT1279" t="str">
        <f t="shared" si="217"/>
        <v>technology 470R;</v>
      </c>
      <c r="AU1279" t="str">
        <f t="shared" si="218"/>
        <v>attribute value '470 R';</v>
      </c>
      <c r="AV1279" t="str">
        <f t="shared" si="219"/>
        <v>attribute tolerance '5 %';</v>
      </c>
      <c r="AW1279" t="str">
        <f t="shared" si="220"/>
        <v>attribute rcwv '15.3 V';</v>
      </c>
      <c r="AX1279" t="str">
        <f t="shared" si="221"/>
        <v>attribute max_v '';</v>
      </c>
      <c r="AY1279" t="str">
        <f t="shared" si="222"/>
        <v>attribute power_v '0.5 W @ 70 C';</v>
      </c>
      <c r="AZ1279" t="str">
        <f t="shared" si="223"/>
        <v>attribute tcr '±200';</v>
      </c>
      <c r="BA1279" t="str">
        <f t="shared" si="224"/>
        <v>attribute size '1210';</v>
      </c>
      <c r="BB1279" t="str">
        <f t="shared" si="225"/>
        <v>attribute operating_temp '-55 to +155 C';</v>
      </c>
      <c r="BC1279" t="str">
        <f t="shared" si="226"/>
        <v>attribute pkg_code '471';</v>
      </c>
      <c r="BD1279" t="str">
        <f t="shared" si="227"/>
        <v>attribute aec-q200 'Grade 0';</v>
      </c>
      <c r="BF1279" t="str">
        <f t="shared" si="228"/>
        <v>attribute mfg 'Panasonic';</v>
      </c>
      <c r="BG1279" t="str">
        <f t="shared" si="229"/>
        <v>attribute mpn 'ERJ14YJ471U';</v>
      </c>
    </row>
    <row r="1280" spans="1:59" x14ac:dyDescent="0.3">
      <c r="A1280" t="s">
        <v>28</v>
      </c>
      <c r="B1280" t="s">
        <v>4308</v>
      </c>
      <c r="C1280" t="s">
        <v>4508</v>
      </c>
      <c r="D1280" t="s">
        <v>4509</v>
      </c>
      <c r="E1280" t="s">
        <v>32</v>
      </c>
      <c r="F1280" t="s">
        <v>32</v>
      </c>
      <c r="G1280" t="s">
        <v>4510</v>
      </c>
      <c r="H1280" s="1">
        <v>86974</v>
      </c>
      <c r="I1280">
        <v>0.33</v>
      </c>
      <c r="J1280">
        <v>0</v>
      </c>
      <c r="K1280">
        <v>1</v>
      </c>
      <c r="L1280" t="s">
        <v>34</v>
      </c>
      <c r="M1280" t="s">
        <v>4312</v>
      </c>
      <c r="N1280" t="s">
        <v>36</v>
      </c>
      <c r="O1280" t="s">
        <v>311</v>
      </c>
      <c r="P1280" t="s">
        <v>38</v>
      </c>
      <c r="Q1280" t="s">
        <v>4313</v>
      </c>
      <c r="R1280" t="s">
        <v>40</v>
      </c>
      <c r="S1280" t="s">
        <v>634</v>
      </c>
      <c r="T1280" t="s">
        <v>243</v>
      </c>
      <c r="U1280" t="s">
        <v>1188</v>
      </c>
      <c r="V1280" t="s">
        <v>4314</v>
      </c>
      <c r="W1280">
        <v>1210</v>
      </c>
      <c r="X1280" t="s">
        <v>636</v>
      </c>
      <c r="Y1280" t="s">
        <v>4315</v>
      </c>
      <c r="Z1280" t="s">
        <v>2407</v>
      </c>
      <c r="AA1280">
        <v>2</v>
      </c>
      <c r="AB1280" t="s">
        <v>41</v>
      </c>
      <c r="AC1280" t="str">
        <f t="shared" si="216"/>
        <v>14Y</v>
      </c>
      <c r="AD1280" s="3">
        <f t="shared" si="213"/>
        <v>510</v>
      </c>
      <c r="AE1280" s="3" t="str">
        <f t="shared" si="212"/>
        <v>510 R</v>
      </c>
      <c r="AF1280" t="str">
        <f>SUBSTITUTE(SUBSTITUTE(P1280,"±",""),"%"," %")</f>
        <v>5 %</v>
      </c>
      <c r="AG1280" t="str">
        <f t="shared" si="230"/>
        <v>16 V</v>
      </c>
      <c r="AI1280" t="str">
        <f>SUBSTITUTE(LEFT(Q1280,FIND("W,",Q1280)),"W"," W @ 70 C")</f>
        <v>0.5 W @ 70 C</v>
      </c>
      <c r="AJ1280" t="str">
        <f>SUBSTITUTE((SUBSTITUTE(T1280,"ppm/°C","")),"/ "," to ")</f>
        <v>±200</v>
      </c>
      <c r="AK1280" t="str">
        <f>LEFT(V1280,FIND(" ",V1280)-1)</f>
        <v>1210</v>
      </c>
      <c r="AL1280" t="str">
        <f>SUBSTITUTE(SUBSTITUTE(U1280,"°C ~ "," to +"),"°C"," C")</f>
        <v>-55 to +155 C</v>
      </c>
      <c r="AM1280" s="2" t="str">
        <f t="shared" si="214"/>
        <v>511</v>
      </c>
      <c r="AN1280" t="str">
        <f>IF(AC1280="1GN","Grade 1","Grade 0")</f>
        <v>Grade 0</v>
      </c>
      <c r="AO1280" s="2" t="str">
        <f t="shared" si="215"/>
        <v>510R</v>
      </c>
      <c r="AQ1280" t="s">
        <v>5289</v>
      </c>
      <c r="AR1280" t="str">
        <f t="shared" si="231"/>
        <v>ERJ14YJ511U</v>
      </c>
      <c r="AT1280" t="str">
        <f t="shared" si="217"/>
        <v>technology 510R;</v>
      </c>
      <c r="AU1280" t="str">
        <f t="shared" si="218"/>
        <v>attribute value '510 R';</v>
      </c>
      <c r="AV1280" t="str">
        <f t="shared" si="219"/>
        <v>attribute tolerance '5 %';</v>
      </c>
      <c r="AW1280" t="str">
        <f t="shared" si="220"/>
        <v>attribute rcwv '16 V';</v>
      </c>
      <c r="AX1280" t="str">
        <f t="shared" si="221"/>
        <v>attribute max_v '';</v>
      </c>
      <c r="AY1280" t="str">
        <f t="shared" si="222"/>
        <v>attribute power_v '0.5 W @ 70 C';</v>
      </c>
      <c r="AZ1280" t="str">
        <f t="shared" si="223"/>
        <v>attribute tcr '±200';</v>
      </c>
      <c r="BA1280" t="str">
        <f t="shared" si="224"/>
        <v>attribute size '1210';</v>
      </c>
      <c r="BB1280" t="str">
        <f t="shared" si="225"/>
        <v>attribute operating_temp '-55 to +155 C';</v>
      </c>
      <c r="BC1280" t="str">
        <f t="shared" si="226"/>
        <v>attribute pkg_code '511';</v>
      </c>
      <c r="BD1280" t="str">
        <f t="shared" si="227"/>
        <v>attribute aec-q200 'Grade 0';</v>
      </c>
      <c r="BF1280" t="str">
        <f t="shared" si="228"/>
        <v>attribute mfg 'Panasonic';</v>
      </c>
      <c r="BG1280" t="str">
        <f t="shared" si="229"/>
        <v>attribute mpn 'ERJ14YJ511U';</v>
      </c>
    </row>
    <row r="1281" spans="1:59" x14ac:dyDescent="0.3">
      <c r="A1281" t="s">
        <v>28</v>
      </c>
      <c r="B1281" t="s">
        <v>4308</v>
      </c>
      <c r="C1281" t="s">
        <v>4511</v>
      </c>
      <c r="D1281" t="s">
        <v>4512</v>
      </c>
      <c r="E1281" t="s">
        <v>32</v>
      </c>
      <c r="F1281" t="s">
        <v>32</v>
      </c>
      <c r="G1281" t="s">
        <v>4513</v>
      </c>
      <c r="H1281" s="1">
        <v>26824</v>
      </c>
      <c r="I1281">
        <v>0.33</v>
      </c>
      <c r="J1281">
        <v>0</v>
      </c>
      <c r="K1281">
        <v>1</v>
      </c>
      <c r="L1281" t="s">
        <v>34</v>
      </c>
      <c r="M1281" t="s">
        <v>4312</v>
      </c>
      <c r="N1281" t="s">
        <v>36</v>
      </c>
      <c r="O1281" t="s">
        <v>315</v>
      </c>
      <c r="P1281" t="s">
        <v>38</v>
      </c>
      <c r="Q1281" t="s">
        <v>4313</v>
      </c>
      <c r="R1281" t="s">
        <v>40</v>
      </c>
      <c r="S1281" t="s">
        <v>634</v>
      </c>
      <c r="T1281" t="s">
        <v>243</v>
      </c>
      <c r="U1281" t="s">
        <v>1188</v>
      </c>
      <c r="V1281" t="s">
        <v>4314</v>
      </c>
      <c r="W1281">
        <v>1210</v>
      </c>
      <c r="X1281" t="s">
        <v>636</v>
      </c>
      <c r="Y1281" t="s">
        <v>4315</v>
      </c>
      <c r="Z1281" t="s">
        <v>2407</v>
      </c>
      <c r="AA1281">
        <v>2</v>
      </c>
      <c r="AB1281" t="s">
        <v>41</v>
      </c>
      <c r="AC1281" t="str">
        <f t="shared" si="216"/>
        <v>14Y</v>
      </c>
      <c r="AD1281" s="3">
        <f t="shared" si="213"/>
        <v>560</v>
      </c>
      <c r="AE1281" s="3" t="str">
        <f t="shared" si="212"/>
        <v>560 R</v>
      </c>
      <c r="AF1281" t="str">
        <f>SUBSTITUTE(SUBSTITUTE(P1281,"±",""),"%"," %")</f>
        <v>5 %</v>
      </c>
      <c r="AG1281" t="str">
        <f t="shared" si="230"/>
        <v>16.7 V</v>
      </c>
      <c r="AI1281" t="str">
        <f>SUBSTITUTE(LEFT(Q1281,FIND("W,",Q1281)),"W"," W @ 70 C")</f>
        <v>0.5 W @ 70 C</v>
      </c>
      <c r="AJ1281" t="str">
        <f>SUBSTITUTE((SUBSTITUTE(T1281,"ppm/°C","")),"/ "," to ")</f>
        <v>±200</v>
      </c>
      <c r="AK1281" t="str">
        <f>LEFT(V1281,FIND(" ",V1281)-1)</f>
        <v>1210</v>
      </c>
      <c r="AL1281" t="str">
        <f>SUBSTITUTE(SUBSTITUTE(U1281,"°C ~ "," to +"),"°C"," C")</f>
        <v>-55 to +155 C</v>
      </c>
      <c r="AM1281" s="2" t="str">
        <f t="shared" si="214"/>
        <v>561</v>
      </c>
      <c r="AN1281" t="str">
        <f>IF(AC1281="1GN","Grade 1","Grade 0")</f>
        <v>Grade 0</v>
      </c>
      <c r="AO1281" s="2" t="str">
        <f t="shared" si="215"/>
        <v>560R</v>
      </c>
      <c r="AQ1281" t="s">
        <v>5289</v>
      </c>
      <c r="AR1281" t="str">
        <f t="shared" si="231"/>
        <v>ERJ14YJ561U</v>
      </c>
      <c r="AT1281" t="str">
        <f t="shared" si="217"/>
        <v>technology 560R;</v>
      </c>
      <c r="AU1281" t="str">
        <f t="shared" si="218"/>
        <v>attribute value '560 R';</v>
      </c>
      <c r="AV1281" t="str">
        <f t="shared" si="219"/>
        <v>attribute tolerance '5 %';</v>
      </c>
      <c r="AW1281" t="str">
        <f t="shared" si="220"/>
        <v>attribute rcwv '16.7 V';</v>
      </c>
      <c r="AX1281" t="str">
        <f t="shared" si="221"/>
        <v>attribute max_v '';</v>
      </c>
      <c r="AY1281" t="str">
        <f t="shared" si="222"/>
        <v>attribute power_v '0.5 W @ 70 C';</v>
      </c>
      <c r="AZ1281" t="str">
        <f t="shared" si="223"/>
        <v>attribute tcr '±200';</v>
      </c>
      <c r="BA1281" t="str">
        <f t="shared" si="224"/>
        <v>attribute size '1210';</v>
      </c>
      <c r="BB1281" t="str">
        <f t="shared" si="225"/>
        <v>attribute operating_temp '-55 to +155 C';</v>
      </c>
      <c r="BC1281" t="str">
        <f t="shared" si="226"/>
        <v>attribute pkg_code '561';</v>
      </c>
      <c r="BD1281" t="str">
        <f t="shared" si="227"/>
        <v>attribute aec-q200 'Grade 0';</v>
      </c>
      <c r="BF1281" t="str">
        <f t="shared" si="228"/>
        <v>attribute mfg 'Panasonic';</v>
      </c>
      <c r="BG1281" t="str">
        <f t="shared" si="229"/>
        <v>attribute mpn 'ERJ14YJ561U';</v>
      </c>
    </row>
    <row r="1282" spans="1:59" x14ac:dyDescent="0.3">
      <c r="A1282" t="s">
        <v>28</v>
      </c>
      <c r="B1282" t="s">
        <v>4308</v>
      </c>
      <c r="C1282" t="s">
        <v>4514</v>
      </c>
      <c r="D1282" t="s">
        <v>4515</v>
      </c>
      <c r="E1282" t="s">
        <v>32</v>
      </c>
      <c r="F1282" t="s">
        <v>32</v>
      </c>
      <c r="G1282" t="s">
        <v>4516</v>
      </c>
      <c r="H1282" s="1">
        <v>43842</v>
      </c>
      <c r="I1282">
        <v>0.33</v>
      </c>
      <c r="J1282">
        <v>0</v>
      </c>
      <c r="K1282">
        <v>1</v>
      </c>
      <c r="L1282" t="s">
        <v>34</v>
      </c>
      <c r="M1282" t="s">
        <v>4312</v>
      </c>
      <c r="N1282" t="s">
        <v>36</v>
      </c>
      <c r="O1282" t="s">
        <v>319</v>
      </c>
      <c r="P1282" t="s">
        <v>38</v>
      </c>
      <c r="Q1282" t="s">
        <v>4313</v>
      </c>
      <c r="R1282" t="s">
        <v>40</v>
      </c>
      <c r="S1282" t="s">
        <v>634</v>
      </c>
      <c r="T1282" t="s">
        <v>243</v>
      </c>
      <c r="U1282" t="s">
        <v>1188</v>
      </c>
      <c r="V1282" t="s">
        <v>4314</v>
      </c>
      <c r="W1282">
        <v>1210</v>
      </c>
      <c r="X1282" t="s">
        <v>636</v>
      </c>
      <c r="Y1282" t="s">
        <v>4315</v>
      </c>
      <c r="Z1282" t="s">
        <v>2407</v>
      </c>
      <c r="AA1282">
        <v>2</v>
      </c>
      <c r="AB1282" t="s">
        <v>41</v>
      </c>
      <c r="AC1282" t="str">
        <f t="shared" si="216"/>
        <v>14Y</v>
      </c>
      <c r="AD1282" s="3">
        <f t="shared" si="213"/>
        <v>620</v>
      </c>
      <c r="AE1282" s="3" t="str">
        <f t="shared" si="212"/>
        <v>620 R</v>
      </c>
      <c r="AF1282" t="str">
        <f>SUBSTITUTE(SUBSTITUTE(P1282,"±",""),"%"," %")</f>
        <v>5 %</v>
      </c>
      <c r="AG1282" t="str">
        <f t="shared" si="230"/>
        <v>17.6 V</v>
      </c>
      <c r="AI1282" t="str">
        <f>SUBSTITUTE(LEFT(Q1282,FIND("W,",Q1282)),"W"," W @ 70 C")</f>
        <v>0.5 W @ 70 C</v>
      </c>
      <c r="AJ1282" t="str">
        <f>SUBSTITUTE((SUBSTITUTE(T1282,"ppm/°C","")),"/ "," to ")</f>
        <v>±200</v>
      </c>
      <c r="AK1282" t="str">
        <f>LEFT(V1282,FIND(" ",V1282)-1)</f>
        <v>1210</v>
      </c>
      <c r="AL1282" t="str">
        <f>SUBSTITUTE(SUBSTITUTE(U1282,"°C ~ "," to +"),"°C"," C")</f>
        <v>-55 to +155 C</v>
      </c>
      <c r="AM1282" s="2" t="str">
        <f t="shared" si="214"/>
        <v>621</v>
      </c>
      <c r="AN1282" t="str">
        <f>IF(AC1282="1GN","Grade 1","Grade 0")</f>
        <v>Grade 0</v>
      </c>
      <c r="AO1282" s="2" t="str">
        <f t="shared" si="215"/>
        <v>620R</v>
      </c>
      <c r="AQ1282" t="s">
        <v>5289</v>
      </c>
      <c r="AR1282" t="str">
        <f t="shared" si="231"/>
        <v>ERJ14YJ621U</v>
      </c>
      <c r="AT1282" t="str">
        <f t="shared" si="217"/>
        <v>technology 620R;</v>
      </c>
      <c r="AU1282" t="str">
        <f t="shared" si="218"/>
        <v>attribute value '620 R';</v>
      </c>
      <c r="AV1282" t="str">
        <f t="shared" si="219"/>
        <v>attribute tolerance '5 %';</v>
      </c>
      <c r="AW1282" t="str">
        <f t="shared" si="220"/>
        <v>attribute rcwv '17.6 V';</v>
      </c>
      <c r="AX1282" t="str">
        <f t="shared" si="221"/>
        <v>attribute max_v '';</v>
      </c>
      <c r="AY1282" t="str">
        <f t="shared" si="222"/>
        <v>attribute power_v '0.5 W @ 70 C';</v>
      </c>
      <c r="AZ1282" t="str">
        <f t="shared" si="223"/>
        <v>attribute tcr '±200';</v>
      </c>
      <c r="BA1282" t="str">
        <f t="shared" si="224"/>
        <v>attribute size '1210';</v>
      </c>
      <c r="BB1282" t="str">
        <f t="shared" si="225"/>
        <v>attribute operating_temp '-55 to +155 C';</v>
      </c>
      <c r="BC1282" t="str">
        <f t="shared" si="226"/>
        <v>attribute pkg_code '621';</v>
      </c>
      <c r="BD1282" t="str">
        <f t="shared" si="227"/>
        <v>attribute aec-q200 'Grade 0';</v>
      </c>
      <c r="BF1282" t="str">
        <f t="shared" si="228"/>
        <v>attribute mfg 'Panasonic';</v>
      </c>
      <c r="BG1282" t="str">
        <f t="shared" si="229"/>
        <v>attribute mpn 'ERJ14YJ621U';</v>
      </c>
    </row>
    <row r="1283" spans="1:59" x14ac:dyDescent="0.3">
      <c r="A1283" t="s">
        <v>28</v>
      </c>
      <c r="B1283" t="s">
        <v>4308</v>
      </c>
      <c r="C1283" t="s">
        <v>4517</v>
      </c>
      <c r="D1283" t="s">
        <v>4518</v>
      </c>
      <c r="E1283" t="s">
        <v>32</v>
      </c>
      <c r="F1283" t="s">
        <v>32</v>
      </c>
      <c r="G1283" t="s">
        <v>4519</v>
      </c>
      <c r="H1283" s="1">
        <v>37783</v>
      </c>
      <c r="I1283">
        <v>0.33</v>
      </c>
      <c r="J1283">
        <v>0</v>
      </c>
      <c r="K1283">
        <v>1</v>
      </c>
      <c r="L1283" t="s">
        <v>34</v>
      </c>
      <c r="M1283" t="s">
        <v>4312</v>
      </c>
      <c r="N1283" t="s">
        <v>36</v>
      </c>
      <c r="O1283" t="s">
        <v>323</v>
      </c>
      <c r="P1283" t="s">
        <v>38</v>
      </c>
      <c r="Q1283" t="s">
        <v>4313</v>
      </c>
      <c r="R1283" t="s">
        <v>40</v>
      </c>
      <c r="S1283" t="s">
        <v>634</v>
      </c>
      <c r="T1283" t="s">
        <v>243</v>
      </c>
      <c r="U1283" t="s">
        <v>1188</v>
      </c>
      <c r="V1283" t="s">
        <v>4314</v>
      </c>
      <c r="W1283">
        <v>1210</v>
      </c>
      <c r="X1283" t="s">
        <v>636</v>
      </c>
      <c r="Y1283" t="s">
        <v>4315</v>
      </c>
      <c r="Z1283" t="s">
        <v>2407</v>
      </c>
      <c r="AA1283">
        <v>2</v>
      </c>
      <c r="AB1283" t="s">
        <v>41</v>
      </c>
      <c r="AC1283" t="str">
        <f t="shared" si="216"/>
        <v>14Y</v>
      </c>
      <c r="AD1283" s="3">
        <f t="shared" si="213"/>
        <v>680</v>
      </c>
      <c r="AE1283" s="3" t="str">
        <f t="shared" si="212"/>
        <v>680 R</v>
      </c>
      <c r="AF1283" t="str">
        <f>SUBSTITUTE(SUBSTITUTE(P1283,"±",""),"%"," %")</f>
        <v>5 %</v>
      </c>
      <c r="AG1283" t="str">
        <f t="shared" si="230"/>
        <v>18.4 V</v>
      </c>
      <c r="AI1283" t="str">
        <f>SUBSTITUTE(LEFT(Q1283,FIND("W,",Q1283)),"W"," W @ 70 C")</f>
        <v>0.5 W @ 70 C</v>
      </c>
      <c r="AJ1283" t="str">
        <f>SUBSTITUTE((SUBSTITUTE(T1283,"ppm/°C","")),"/ "," to ")</f>
        <v>±200</v>
      </c>
      <c r="AK1283" t="str">
        <f>LEFT(V1283,FIND(" ",V1283)-1)</f>
        <v>1210</v>
      </c>
      <c r="AL1283" t="str">
        <f>SUBSTITUTE(SUBSTITUTE(U1283,"°C ~ "," to +"),"°C"," C")</f>
        <v>-55 to +155 C</v>
      </c>
      <c r="AM1283" s="2" t="str">
        <f t="shared" si="214"/>
        <v>681</v>
      </c>
      <c r="AN1283" t="str">
        <f>IF(AC1283="1GN","Grade 1","Grade 0")</f>
        <v>Grade 0</v>
      </c>
      <c r="AO1283" s="2" t="str">
        <f t="shared" si="215"/>
        <v>680R</v>
      </c>
      <c r="AQ1283" t="s">
        <v>5289</v>
      </c>
      <c r="AR1283" t="str">
        <f t="shared" si="231"/>
        <v>ERJ14YJ681U</v>
      </c>
      <c r="AT1283" t="str">
        <f t="shared" si="217"/>
        <v>technology 680R;</v>
      </c>
      <c r="AU1283" t="str">
        <f t="shared" si="218"/>
        <v>attribute value '680 R';</v>
      </c>
      <c r="AV1283" t="str">
        <f t="shared" si="219"/>
        <v>attribute tolerance '5 %';</v>
      </c>
      <c r="AW1283" t="str">
        <f t="shared" si="220"/>
        <v>attribute rcwv '18.4 V';</v>
      </c>
      <c r="AX1283" t="str">
        <f t="shared" si="221"/>
        <v>attribute max_v '';</v>
      </c>
      <c r="AY1283" t="str">
        <f t="shared" si="222"/>
        <v>attribute power_v '0.5 W @ 70 C';</v>
      </c>
      <c r="AZ1283" t="str">
        <f t="shared" si="223"/>
        <v>attribute tcr '±200';</v>
      </c>
      <c r="BA1283" t="str">
        <f t="shared" si="224"/>
        <v>attribute size '1210';</v>
      </c>
      <c r="BB1283" t="str">
        <f t="shared" si="225"/>
        <v>attribute operating_temp '-55 to +155 C';</v>
      </c>
      <c r="BC1283" t="str">
        <f t="shared" si="226"/>
        <v>attribute pkg_code '681';</v>
      </c>
      <c r="BD1283" t="str">
        <f t="shared" si="227"/>
        <v>attribute aec-q200 'Grade 0';</v>
      </c>
      <c r="BF1283" t="str">
        <f t="shared" si="228"/>
        <v>attribute mfg 'Panasonic';</v>
      </c>
      <c r="BG1283" t="str">
        <f t="shared" si="229"/>
        <v>attribute mpn 'ERJ14YJ681U';</v>
      </c>
    </row>
    <row r="1284" spans="1:59" x14ac:dyDescent="0.3">
      <c r="A1284" t="s">
        <v>28</v>
      </c>
      <c r="B1284" t="s">
        <v>4308</v>
      </c>
      <c r="C1284" t="s">
        <v>4520</v>
      </c>
      <c r="D1284" t="s">
        <v>4521</v>
      </c>
      <c r="E1284" t="s">
        <v>32</v>
      </c>
      <c r="F1284" t="s">
        <v>32</v>
      </c>
      <c r="G1284" t="s">
        <v>4522</v>
      </c>
      <c r="H1284" s="1">
        <v>13954</v>
      </c>
      <c r="I1284">
        <v>0.33</v>
      </c>
      <c r="J1284">
        <v>0</v>
      </c>
      <c r="K1284">
        <v>1</v>
      </c>
      <c r="L1284" t="s">
        <v>34</v>
      </c>
      <c r="M1284" t="s">
        <v>4312</v>
      </c>
      <c r="N1284" t="s">
        <v>36</v>
      </c>
      <c r="O1284" t="s">
        <v>327</v>
      </c>
      <c r="P1284" t="s">
        <v>38</v>
      </c>
      <c r="Q1284" t="s">
        <v>4313</v>
      </c>
      <c r="R1284" t="s">
        <v>40</v>
      </c>
      <c r="S1284" t="s">
        <v>634</v>
      </c>
      <c r="T1284" t="s">
        <v>243</v>
      </c>
      <c r="U1284" t="s">
        <v>1188</v>
      </c>
      <c r="V1284" t="s">
        <v>4314</v>
      </c>
      <c r="W1284">
        <v>1210</v>
      </c>
      <c r="X1284" t="s">
        <v>636</v>
      </c>
      <c r="Y1284" t="s">
        <v>4315</v>
      </c>
      <c r="Z1284" t="s">
        <v>2407</v>
      </c>
      <c r="AA1284">
        <v>2</v>
      </c>
      <c r="AB1284" t="s">
        <v>41</v>
      </c>
      <c r="AC1284" t="str">
        <f t="shared" si="216"/>
        <v>14Y</v>
      </c>
      <c r="AD1284" s="3">
        <f t="shared" si="213"/>
        <v>750</v>
      </c>
      <c r="AE1284" s="3" t="str">
        <f t="shared" si="212"/>
        <v>750 R</v>
      </c>
      <c r="AF1284" t="str">
        <f>SUBSTITUTE(SUBSTITUTE(P1284,"±",""),"%"," %")</f>
        <v>5 %</v>
      </c>
      <c r="AG1284" t="str">
        <f t="shared" si="230"/>
        <v>19.4 V</v>
      </c>
      <c r="AI1284" t="str">
        <f>SUBSTITUTE(LEFT(Q1284,FIND("W,",Q1284)),"W"," W @ 70 C")</f>
        <v>0.5 W @ 70 C</v>
      </c>
      <c r="AJ1284" t="str">
        <f>SUBSTITUTE((SUBSTITUTE(T1284,"ppm/°C","")),"/ "," to ")</f>
        <v>±200</v>
      </c>
      <c r="AK1284" t="str">
        <f>LEFT(V1284,FIND(" ",V1284)-1)</f>
        <v>1210</v>
      </c>
      <c r="AL1284" t="str">
        <f>SUBSTITUTE(SUBSTITUTE(U1284,"°C ~ "," to +"),"°C"," C")</f>
        <v>-55 to +155 C</v>
      </c>
      <c r="AM1284" s="2" t="str">
        <f t="shared" si="214"/>
        <v>751</v>
      </c>
      <c r="AN1284" t="str">
        <f>IF(AC1284="1GN","Grade 1","Grade 0")</f>
        <v>Grade 0</v>
      </c>
      <c r="AO1284" s="2" t="str">
        <f t="shared" si="215"/>
        <v>750R</v>
      </c>
      <c r="AQ1284" t="s">
        <v>5289</v>
      </c>
      <c r="AR1284" t="str">
        <f t="shared" si="231"/>
        <v>ERJ14YJ751U</v>
      </c>
      <c r="AT1284" t="str">
        <f t="shared" si="217"/>
        <v>technology 750R;</v>
      </c>
      <c r="AU1284" t="str">
        <f t="shared" si="218"/>
        <v>attribute value '750 R';</v>
      </c>
      <c r="AV1284" t="str">
        <f t="shared" si="219"/>
        <v>attribute tolerance '5 %';</v>
      </c>
      <c r="AW1284" t="str">
        <f t="shared" si="220"/>
        <v>attribute rcwv '19.4 V';</v>
      </c>
      <c r="AX1284" t="str">
        <f t="shared" si="221"/>
        <v>attribute max_v '';</v>
      </c>
      <c r="AY1284" t="str">
        <f t="shared" si="222"/>
        <v>attribute power_v '0.5 W @ 70 C';</v>
      </c>
      <c r="AZ1284" t="str">
        <f t="shared" si="223"/>
        <v>attribute tcr '±200';</v>
      </c>
      <c r="BA1284" t="str">
        <f t="shared" si="224"/>
        <v>attribute size '1210';</v>
      </c>
      <c r="BB1284" t="str">
        <f t="shared" si="225"/>
        <v>attribute operating_temp '-55 to +155 C';</v>
      </c>
      <c r="BC1284" t="str">
        <f t="shared" si="226"/>
        <v>attribute pkg_code '751';</v>
      </c>
      <c r="BD1284" t="str">
        <f t="shared" si="227"/>
        <v>attribute aec-q200 'Grade 0';</v>
      </c>
      <c r="BF1284" t="str">
        <f t="shared" si="228"/>
        <v>attribute mfg 'Panasonic';</v>
      </c>
      <c r="BG1284" t="str">
        <f t="shared" si="229"/>
        <v>attribute mpn 'ERJ14YJ751U';</v>
      </c>
    </row>
    <row r="1285" spans="1:59" x14ac:dyDescent="0.3">
      <c r="A1285" t="s">
        <v>28</v>
      </c>
      <c r="B1285" t="s">
        <v>4308</v>
      </c>
      <c r="C1285" t="s">
        <v>4523</v>
      </c>
      <c r="D1285" t="s">
        <v>4524</v>
      </c>
      <c r="E1285" t="s">
        <v>32</v>
      </c>
      <c r="F1285" t="s">
        <v>32</v>
      </c>
      <c r="G1285" t="s">
        <v>4525</v>
      </c>
      <c r="H1285" s="1">
        <v>4974</v>
      </c>
      <c r="I1285">
        <v>0.33</v>
      </c>
      <c r="J1285">
        <v>0</v>
      </c>
      <c r="K1285">
        <v>1</v>
      </c>
      <c r="L1285" t="s">
        <v>34</v>
      </c>
      <c r="M1285" t="s">
        <v>4312</v>
      </c>
      <c r="N1285" t="s">
        <v>36</v>
      </c>
      <c r="O1285" t="s">
        <v>331</v>
      </c>
      <c r="P1285" t="s">
        <v>38</v>
      </c>
      <c r="Q1285" t="s">
        <v>4313</v>
      </c>
      <c r="R1285" t="s">
        <v>40</v>
      </c>
      <c r="S1285" t="s">
        <v>634</v>
      </c>
      <c r="T1285" t="s">
        <v>243</v>
      </c>
      <c r="U1285" t="s">
        <v>1188</v>
      </c>
      <c r="V1285" t="s">
        <v>4314</v>
      </c>
      <c r="W1285">
        <v>1210</v>
      </c>
      <c r="X1285" t="s">
        <v>636</v>
      </c>
      <c r="Y1285" t="s">
        <v>4315</v>
      </c>
      <c r="Z1285" t="s">
        <v>2407</v>
      </c>
      <c r="AA1285">
        <v>2</v>
      </c>
      <c r="AB1285" t="s">
        <v>41</v>
      </c>
      <c r="AC1285" t="str">
        <f t="shared" si="216"/>
        <v>14Y</v>
      </c>
      <c r="AD1285" s="3">
        <f t="shared" si="213"/>
        <v>820</v>
      </c>
      <c r="AE1285" s="3" t="str">
        <f t="shared" si="212"/>
        <v>820 R</v>
      </c>
      <c r="AF1285" t="str">
        <f>SUBSTITUTE(SUBSTITUTE(P1285,"±",""),"%"," %")</f>
        <v>5 %</v>
      </c>
      <c r="AG1285" t="str">
        <f t="shared" si="230"/>
        <v>20.2 V</v>
      </c>
      <c r="AI1285" t="str">
        <f>SUBSTITUTE(LEFT(Q1285,FIND("W,",Q1285)),"W"," W @ 70 C")</f>
        <v>0.5 W @ 70 C</v>
      </c>
      <c r="AJ1285" t="str">
        <f>SUBSTITUTE((SUBSTITUTE(T1285,"ppm/°C","")),"/ "," to ")</f>
        <v>±200</v>
      </c>
      <c r="AK1285" t="str">
        <f>LEFT(V1285,FIND(" ",V1285)-1)</f>
        <v>1210</v>
      </c>
      <c r="AL1285" t="str">
        <f>SUBSTITUTE(SUBSTITUTE(U1285,"°C ~ "," to +"),"°C"," C")</f>
        <v>-55 to +155 C</v>
      </c>
      <c r="AM1285" s="2" t="str">
        <f t="shared" si="214"/>
        <v>821</v>
      </c>
      <c r="AN1285" t="str">
        <f>IF(AC1285="1GN","Grade 1","Grade 0")</f>
        <v>Grade 0</v>
      </c>
      <c r="AO1285" s="2" t="str">
        <f t="shared" si="215"/>
        <v>820R</v>
      </c>
      <c r="AQ1285" t="s">
        <v>5289</v>
      </c>
      <c r="AR1285" t="str">
        <f t="shared" si="231"/>
        <v>ERJ14YJ821U</v>
      </c>
      <c r="AT1285" t="str">
        <f t="shared" si="217"/>
        <v>technology 820R;</v>
      </c>
      <c r="AU1285" t="str">
        <f t="shared" si="218"/>
        <v>attribute value '820 R';</v>
      </c>
      <c r="AV1285" t="str">
        <f t="shared" si="219"/>
        <v>attribute tolerance '5 %';</v>
      </c>
      <c r="AW1285" t="str">
        <f t="shared" si="220"/>
        <v>attribute rcwv '20.2 V';</v>
      </c>
      <c r="AX1285" t="str">
        <f t="shared" si="221"/>
        <v>attribute max_v '';</v>
      </c>
      <c r="AY1285" t="str">
        <f t="shared" si="222"/>
        <v>attribute power_v '0.5 W @ 70 C';</v>
      </c>
      <c r="AZ1285" t="str">
        <f t="shared" si="223"/>
        <v>attribute tcr '±200';</v>
      </c>
      <c r="BA1285" t="str">
        <f t="shared" si="224"/>
        <v>attribute size '1210';</v>
      </c>
      <c r="BB1285" t="str">
        <f t="shared" si="225"/>
        <v>attribute operating_temp '-55 to +155 C';</v>
      </c>
      <c r="BC1285" t="str">
        <f t="shared" si="226"/>
        <v>attribute pkg_code '821';</v>
      </c>
      <c r="BD1285" t="str">
        <f t="shared" si="227"/>
        <v>attribute aec-q200 'Grade 0';</v>
      </c>
      <c r="BF1285" t="str">
        <f t="shared" si="228"/>
        <v>attribute mfg 'Panasonic';</v>
      </c>
      <c r="BG1285" t="str">
        <f t="shared" si="229"/>
        <v>attribute mpn 'ERJ14YJ821U';</v>
      </c>
    </row>
    <row r="1286" spans="1:59" x14ac:dyDescent="0.3">
      <c r="A1286" t="s">
        <v>28</v>
      </c>
      <c r="B1286" t="s">
        <v>4308</v>
      </c>
      <c r="C1286" t="s">
        <v>4526</v>
      </c>
      <c r="D1286" t="s">
        <v>4527</v>
      </c>
      <c r="E1286" t="s">
        <v>32</v>
      </c>
      <c r="F1286" t="s">
        <v>32</v>
      </c>
      <c r="G1286" t="s">
        <v>4528</v>
      </c>
      <c r="H1286">
        <v>0</v>
      </c>
      <c r="I1286">
        <v>0.33</v>
      </c>
      <c r="J1286">
        <v>0</v>
      </c>
      <c r="K1286">
        <v>1</v>
      </c>
      <c r="L1286" t="s">
        <v>34</v>
      </c>
      <c r="M1286" t="s">
        <v>4312</v>
      </c>
      <c r="N1286" t="s">
        <v>36</v>
      </c>
      <c r="O1286" t="s">
        <v>335</v>
      </c>
      <c r="P1286" t="s">
        <v>38</v>
      </c>
      <c r="Q1286" t="s">
        <v>4313</v>
      </c>
      <c r="R1286" t="s">
        <v>40</v>
      </c>
      <c r="S1286" t="s">
        <v>634</v>
      </c>
      <c r="T1286" t="s">
        <v>243</v>
      </c>
      <c r="U1286" t="s">
        <v>1188</v>
      </c>
      <c r="V1286" t="s">
        <v>4314</v>
      </c>
      <c r="W1286">
        <v>1210</v>
      </c>
      <c r="X1286" t="s">
        <v>636</v>
      </c>
      <c r="Y1286" t="s">
        <v>4315</v>
      </c>
      <c r="Z1286" t="s">
        <v>2407</v>
      </c>
      <c r="AA1286">
        <v>2</v>
      </c>
      <c r="AB1286" t="s">
        <v>41</v>
      </c>
      <c r="AC1286" t="str">
        <f t="shared" si="216"/>
        <v>14Y</v>
      </c>
      <c r="AD1286" s="3">
        <f t="shared" si="213"/>
        <v>910</v>
      </c>
      <c r="AE1286" s="3" t="str">
        <f t="shared" si="212"/>
        <v>910 R</v>
      </c>
      <c r="AF1286" t="str">
        <f>SUBSTITUTE(SUBSTITUTE(P1286,"±",""),"%"," %")</f>
        <v>5 %</v>
      </c>
      <c r="AG1286" t="str">
        <f t="shared" si="230"/>
        <v>21.3 V</v>
      </c>
      <c r="AI1286" t="str">
        <f>SUBSTITUTE(LEFT(Q1286,FIND("W,",Q1286)),"W"," W @ 70 C")</f>
        <v>0.5 W @ 70 C</v>
      </c>
      <c r="AJ1286" t="str">
        <f>SUBSTITUTE((SUBSTITUTE(T1286,"ppm/°C","")),"/ "," to ")</f>
        <v>±200</v>
      </c>
      <c r="AK1286" t="str">
        <f>LEFT(V1286,FIND(" ",V1286)-1)</f>
        <v>1210</v>
      </c>
      <c r="AL1286" t="str">
        <f>SUBSTITUTE(SUBSTITUTE(U1286,"°C ~ "," to +"),"°C"," C")</f>
        <v>-55 to +155 C</v>
      </c>
      <c r="AM1286" s="2" t="str">
        <f t="shared" si="214"/>
        <v>911</v>
      </c>
      <c r="AN1286" t="str">
        <f>IF(AC1286="1GN","Grade 1","Grade 0")</f>
        <v>Grade 0</v>
      </c>
      <c r="AO1286" s="2" t="str">
        <f t="shared" si="215"/>
        <v>910R</v>
      </c>
      <c r="AQ1286" t="s">
        <v>5289</v>
      </c>
      <c r="AR1286" t="str">
        <f t="shared" si="231"/>
        <v>ERJ14YJ911U</v>
      </c>
      <c r="AT1286" t="str">
        <f t="shared" si="217"/>
        <v>technology 910R;</v>
      </c>
      <c r="AU1286" t="str">
        <f t="shared" si="218"/>
        <v>attribute value '910 R';</v>
      </c>
      <c r="AV1286" t="str">
        <f t="shared" si="219"/>
        <v>attribute tolerance '5 %';</v>
      </c>
      <c r="AW1286" t="str">
        <f t="shared" si="220"/>
        <v>attribute rcwv '21.3 V';</v>
      </c>
      <c r="AX1286" t="str">
        <f t="shared" si="221"/>
        <v>attribute max_v '';</v>
      </c>
      <c r="AY1286" t="str">
        <f t="shared" si="222"/>
        <v>attribute power_v '0.5 W @ 70 C';</v>
      </c>
      <c r="AZ1286" t="str">
        <f t="shared" si="223"/>
        <v>attribute tcr '±200';</v>
      </c>
      <c r="BA1286" t="str">
        <f t="shared" si="224"/>
        <v>attribute size '1210';</v>
      </c>
      <c r="BB1286" t="str">
        <f t="shared" si="225"/>
        <v>attribute operating_temp '-55 to +155 C';</v>
      </c>
      <c r="BC1286" t="str">
        <f t="shared" si="226"/>
        <v>attribute pkg_code '911';</v>
      </c>
      <c r="BD1286" t="str">
        <f t="shared" si="227"/>
        <v>attribute aec-q200 'Grade 0';</v>
      </c>
      <c r="BF1286" t="str">
        <f t="shared" si="228"/>
        <v>attribute mfg 'Panasonic';</v>
      </c>
      <c r="BG1286" t="str">
        <f t="shared" si="229"/>
        <v>attribute mpn 'ERJ14YJ911U';</v>
      </c>
    </row>
    <row r="1287" spans="1:59" x14ac:dyDescent="0.3">
      <c r="A1287" t="s">
        <v>28</v>
      </c>
      <c r="B1287" t="s">
        <v>4308</v>
      </c>
      <c r="C1287" t="s">
        <v>4529</v>
      </c>
      <c r="D1287" t="s">
        <v>4530</v>
      </c>
      <c r="E1287" t="s">
        <v>32</v>
      </c>
      <c r="F1287" t="s">
        <v>32</v>
      </c>
      <c r="G1287" t="s">
        <v>4531</v>
      </c>
      <c r="H1287" s="1">
        <v>217533</v>
      </c>
      <c r="I1287">
        <v>0.33</v>
      </c>
      <c r="J1287">
        <v>0</v>
      </c>
      <c r="K1287">
        <v>1</v>
      </c>
      <c r="L1287" t="s">
        <v>34</v>
      </c>
      <c r="M1287" t="s">
        <v>4312</v>
      </c>
      <c r="N1287" t="s">
        <v>36</v>
      </c>
      <c r="O1287" t="s">
        <v>339</v>
      </c>
      <c r="P1287" t="s">
        <v>38</v>
      </c>
      <c r="Q1287" t="s">
        <v>4313</v>
      </c>
      <c r="R1287" t="s">
        <v>40</v>
      </c>
      <c r="S1287" t="s">
        <v>634</v>
      </c>
      <c r="T1287" t="s">
        <v>243</v>
      </c>
      <c r="U1287" t="s">
        <v>1188</v>
      </c>
      <c r="V1287" t="s">
        <v>4314</v>
      </c>
      <c r="W1287">
        <v>1210</v>
      </c>
      <c r="X1287" t="s">
        <v>636</v>
      </c>
      <c r="Y1287" t="s">
        <v>4315</v>
      </c>
      <c r="Z1287" t="s">
        <v>2407</v>
      </c>
      <c r="AA1287">
        <v>2</v>
      </c>
      <c r="AB1287" t="s">
        <v>41</v>
      </c>
      <c r="AC1287" t="str">
        <f t="shared" si="216"/>
        <v>14Y</v>
      </c>
      <c r="AD1287" s="3">
        <f t="shared" si="213"/>
        <v>1000</v>
      </c>
      <c r="AE1287" s="3" t="str">
        <f t="shared" si="212"/>
        <v>1.00 K</v>
      </c>
      <c r="AF1287" t="str">
        <f>SUBSTITUTE(SUBSTITUTE(P1287,"±",""),"%"," %")</f>
        <v>5 %</v>
      </c>
      <c r="AG1287" t="str">
        <f t="shared" si="230"/>
        <v>22.4 V</v>
      </c>
      <c r="AI1287" t="str">
        <f>SUBSTITUTE(LEFT(Q1287,FIND("W,",Q1287)),"W"," W @ 70 C")</f>
        <v>0.5 W @ 70 C</v>
      </c>
      <c r="AJ1287" t="str">
        <f>SUBSTITUTE((SUBSTITUTE(T1287,"ppm/°C","")),"/ "," to ")</f>
        <v>±200</v>
      </c>
      <c r="AK1287" t="str">
        <f>LEFT(V1287,FIND(" ",V1287)-1)</f>
        <v>1210</v>
      </c>
      <c r="AL1287" t="str">
        <f>SUBSTITUTE(SUBSTITUTE(U1287,"°C ~ "," to +"),"°C"," C")</f>
        <v>-55 to +155 C</v>
      </c>
      <c r="AM1287" s="2" t="str">
        <f t="shared" si="214"/>
        <v>102</v>
      </c>
      <c r="AN1287" t="str">
        <f>IF(AC1287="1GN","Grade 1","Grade 0")</f>
        <v>Grade 0</v>
      </c>
      <c r="AO1287" s="2" t="str">
        <f t="shared" si="215"/>
        <v>1001</v>
      </c>
      <c r="AQ1287" t="s">
        <v>5289</v>
      </c>
      <c r="AR1287" t="str">
        <f t="shared" si="231"/>
        <v>ERJ14YJ102U</v>
      </c>
      <c r="AT1287" t="str">
        <f t="shared" si="217"/>
        <v>technology 1.00K;</v>
      </c>
      <c r="AU1287" t="str">
        <f t="shared" si="218"/>
        <v>attribute value '1.00 K';</v>
      </c>
      <c r="AV1287" t="str">
        <f t="shared" si="219"/>
        <v>attribute tolerance '5 %';</v>
      </c>
      <c r="AW1287" t="str">
        <f t="shared" si="220"/>
        <v>attribute rcwv '22.4 V';</v>
      </c>
      <c r="AX1287" t="str">
        <f t="shared" si="221"/>
        <v>attribute max_v '';</v>
      </c>
      <c r="AY1287" t="str">
        <f t="shared" si="222"/>
        <v>attribute power_v '0.5 W @ 70 C';</v>
      </c>
      <c r="AZ1287" t="str">
        <f t="shared" si="223"/>
        <v>attribute tcr '±200';</v>
      </c>
      <c r="BA1287" t="str">
        <f t="shared" si="224"/>
        <v>attribute size '1210';</v>
      </c>
      <c r="BB1287" t="str">
        <f t="shared" si="225"/>
        <v>attribute operating_temp '-55 to +155 C';</v>
      </c>
      <c r="BC1287" t="str">
        <f t="shared" si="226"/>
        <v>attribute pkg_code '102';</v>
      </c>
      <c r="BD1287" t="str">
        <f t="shared" si="227"/>
        <v>attribute aec-q200 'Grade 0';</v>
      </c>
      <c r="BF1287" t="str">
        <f t="shared" si="228"/>
        <v>attribute mfg 'Panasonic';</v>
      </c>
      <c r="BG1287" t="str">
        <f t="shared" si="229"/>
        <v>attribute mpn 'ERJ14YJ102U';</v>
      </c>
    </row>
    <row r="1288" spans="1:59" x14ac:dyDescent="0.3">
      <c r="A1288" t="s">
        <v>28</v>
      </c>
      <c r="B1288" t="s">
        <v>4308</v>
      </c>
      <c r="C1288" t="s">
        <v>4532</v>
      </c>
      <c r="D1288" t="s">
        <v>4533</v>
      </c>
      <c r="E1288" t="s">
        <v>32</v>
      </c>
      <c r="F1288" t="s">
        <v>32</v>
      </c>
      <c r="G1288" t="s">
        <v>4534</v>
      </c>
      <c r="H1288" s="1">
        <v>7494</v>
      </c>
      <c r="I1288">
        <v>0.33</v>
      </c>
      <c r="J1288">
        <v>0</v>
      </c>
      <c r="K1288">
        <v>1</v>
      </c>
      <c r="L1288" t="s">
        <v>34</v>
      </c>
      <c r="M1288" t="s">
        <v>4312</v>
      </c>
      <c r="N1288" t="s">
        <v>36</v>
      </c>
      <c r="O1288" t="s">
        <v>343</v>
      </c>
      <c r="P1288" t="s">
        <v>38</v>
      </c>
      <c r="Q1288" t="s">
        <v>4313</v>
      </c>
      <c r="R1288" t="s">
        <v>40</v>
      </c>
      <c r="S1288" t="s">
        <v>634</v>
      </c>
      <c r="T1288" t="s">
        <v>243</v>
      </c>
      <c r="U1288" t="s">
        <v>1188</v>
      </c>
      <c r="V1288" t="s">
        <v>4314</v>
      </c>
      <c r="W1288">
        <v>1210</v>
      </c>
      <c r="X1288" t="s">
        <v>636</v>
      </c>
      <c r="Y1288" t="s">
        <v>4315</v>
      </c>
      <c r="Z1288" t="s">
        <v>2407</v>
      </c>
      <c r="AA1288">
        <v>2</v>
      </c>
      <c r="AB1288" t="s">
        <v>41</v>
      </c>
      <c r="AC1288" t="str">
        <f t="shared" si="216"/>
        <v>14Y</v>
      </c>
      <c r="AD1288" s="3">
        <f t="shared" si="213"/>
        <v>1100</v>
      </c>
      <c r="AE1288" s="3" t="str">
        <f t="shared" si="212"/>
        <v>1.10 K</v>
      </c>
      <c r="AF1288" t="str">
        <f>SUBSTITUTE(SUBSTITUTE(P1288,"±",""),"%"," %")</f>
        <v>5 %</v>
      </c>
      <c r="AG1288" t="str">
        <f t="shared" si="230"/>
        <v>23.5 V</v>
      </c>
      <c r="AI1288" t="str">
        <f>SUBSTITUTE(LEFT(Q1288,FIND("W,",Q1288)),"W"," W @ 70 C")</f>
        <v>0.5 W @ 70 C</v>
      </c>
      <c r="AJ1288" t="str">
        <f>SUBSTITUTE((SUBSTITUTE(T1288,"ppm/°C","")),"/ "," to ")</f>
        <v>±200</v>
      </c>
      <c r="AK1288" t="str">
        <f>LEFT(V1288,FIND(" ",V1288)-1)</f>
        <v>1210</v>
      </c>
      <c r="AL1288" t="str">
        <f>SUBSTITUTE(SUBSTITUTE(U1288,"°C ~ "," to +"),"°C"," C")</f>
        <v>-55 to +155 C</v>
      </c>
      <c r="AM1288" s="2" t="str">
        <f t="shared" si="214"/>
        <v>112</v>
      </c>
      <c r="AN1288" t="str">
        <f>IF(AC1288="1GN","Grade 1","Grade 0")</f>
        <v>Grade 0</v>
      </c>
      <c r="AO1288" s="2" t="str">
        <f t="shared" si="215"/>
        <v>1101</v>
      </c>
      <c r="AQ1288" t="s">
        <v>5289</v>
      </c>
      <c r="AR1288" t="str">
        <f t="shared" si="231"/>
        <v>ERJ14YJ112U</v>
      </c>
      <c r="AT1288" t="str">
        <f t="shared" si="217"/>
        <v>technology 1.10K;</v>
      </c>
      <c r="AU1288" t="str">
        <f t="shared" si="218"/>
        <v>attribute value '1.10 K';</v>
      </c>
      <c r="AV1288" t="str">
        <f t="shared" si="219"/>
        <v>attribute tolerance '5 %';</v>
      </c>
      <c r="AW1288" t="str">
        <f t="shared" si="220"/>
        <v>attribute rcwv '23.5 V';</v>
      </c>
      <c r="AX1288" t="str">
        <f t="shared" si="221"/>
        <v>attribute max_v '';</v>
      </c>
      <c r="AY1288" t="str">
        <f t="shared" si="222"/>
        <v>attribute power_v '0.5 W @ 70 C';</v>
      </c>
      <c r="AZ1288" t="str">
        <f t="shared" si="223"/>
        <v>attribute tcr '±200';</v>
      </c>
      <c r="BA1288" t="str">
        <f t="shared" si="224"/>
        <v>attribute size '1210';</v>
      </c>
      <c r="BB1288" t="str">
        <f t="shared" si="225"/>
        <v>attribute operating_temp '-55 to +155 C';</v>
      </c>
      <c r="BC1288" t="str">
        <f t="shared" si="226"/>
        <v>attribute pkg_code '112';</v>
      </c>
      <c r="BD1288" t="str">
        <f t="shared" si="227"/>
        <v>attribute aec-q200 'Grade 0';</v>
      </c>
      <c r="BF1288" t="str">
        <f t="shared" si="228"/>
        <v>attribute mfg 'Panasonic';</v>
      </c>
      <c r="BG1288" t="str">
        <f t="shared" si="229"/>
        <v>attribute mpn 'ERJ14YJ112U';</v>
      </c>
    </row>
    <row r="1289" spans="1:59" x14ac:dyDescent="0.3">
      <c r="A1289" t="s">
        <v>28</v>
      </c>
      <c r="B1289" t="s">
        <v>4308</v>
      </c>
      <c r="C1289" t="s">
        <v>4535</v>
      </c>
      <c r="D1289" t="s">
        <v>4536</v>
      </c>
      <c r="E1289" t="s">
        <v>32</v>
      </c>
      <c r="F1289" t="s">
        <v>32</v>
      </c>
      <c r="G1289" t="s">
        <v>4537</v>
      </c>
      <c r="H1289" s="1">
        <v>41986</v>
      </c>
      <c r="I1289">
        <v>0.33</v>
      </c>
      <c r="J1289">
        <v>0</v>
      </c>
      <c r="K1289">
        <v>1</v>
      </c>
      <c r="L1289" t="s">
        <v>34</v>
      </c>
      <c r="M1289" t="s">
        <v>4312</v>
      </c>
      <c r="N1289" t="s">
        <v>36</v>
      </c>
      <c r="O1289" t="s">
        <v>347</v>
      </c>
      <c r="P1289" t="s">
        <v>38</v>
      </c>
      <c r="Q1289" t="s">
        <v>4313</v>
      </c>
      <c r="R1289" t="s">
        <v>40</v>
      </c>
      <c r="S1289" t="s">
        <v>634</v>
      </c>
      <c r="T1289" t="s">
        <v>243</v>
      </c>
      <c r="U1289" t="s">
        <v>1188</v>
      </c>
      <c r="V1289" t="s">
        <v>4314</v>
      </c>
      <c r="W1289">
        <v>1210</v>
      </c>
      <c r="X1289" t="s">
        <v>636</v>
      </c>
      <c r="Y1289" t="s">
        <v>4315</v>
      </c>
      <c r="Z1289" t="s">
        <v>2407</v>
      </c>
      <c r="AA1289">
        <v>2</v>
      </c>
      <c r="AB1289" t="s">
        <v>41</v>
      </c>
      <c r="AC1289" t="str">
        <f t="shared" si="216"/>
        <v>14Y</v>
      </c>
      <c r="AD1289" s="3">
        <f t="shared" si="213"/>
        <v>1200</v>
      </c>
      <c r="AE1289" s="3" t="str">
        <f t="shared" si="212"/>
        <v>1.20 K</v>
      </c>
      <c r="AF1289" t="str">
        <f>SUBSTITUTE(SUBSTITUTE(P1289,"±",""),"%"," %")</f>
        <v>5 %</v>
      </c>
      <c r="AG1289" t="str">
        <f t="shared" si="230"/>
        <v>24.5 V</v>
      </c>
      <c r="AI1289" t="str">
        <f>SUBSTITUTE(LEFT(Q1289,FIND("W,",Q1289)),"W"," W @ 70 C")</f>
        <v>0.5 W @ 70 C</v>
      </c>
      <c r="AJ1289" t="str">
        <f>SUBSTITUTE((SUBSTITUTE(T1289,"ppm/°C","")),"/ "," to ")</f>
        <v>±200</v>
      </c>
      <c r="AK1289" t="str">
        <f>LEFT(V1289,FIND(" ",V1289)-1)</f>
        <v>1210</v>
      </c>
      <c r="AL1289" t="str">
        <f>SUBSTITUTE(SUBSTITUTE(U1289,"°C ~ "," to +"),"°C"," C")</f>
        <v>-55 to +155 C</v>
      </c>
      <c r="AM1289" s="2" t="str">
        <f t="shared" si="214"/>
        <v>122</v>
      </c>
      <c r="AN1289" t="str">
        <f>IF(AC1289="1GN","Grade 1","Grade 0")</f>
        <v>Grade 0</v>
      </c>
      <c r="AO1289" s="2" t="str">
        <f t="shared" si="215"/>
        <v>1201</v>
      </c>
      <c r="AQ1289" t="s">
        <v>5289</v>
      </c>
      <c r="AR1289" t="str">
        <f t="shared" si="231"/>
        <v>ERJ14YJ122U</v>
      </c>
      <c r="AT1289" t="str">
        <f t="shared" si="217"/>
        <v>technology 1.20K;</v>
      </c>
      <c r="AU1289" t="str">
        <f t="shared" si="218"/>
        <v>attribute value '1.20 K';</v>
      </c>
      <c r="AV1289" t="str">
        <f t="shared" si="219"/>
        <v>attribute tolerance '5 %';</v>
      </c>
      <c r="AW1289" t="str">
        <f t="shared" si="220"/>
        <v>attribute rcwv '24.5 V';</v>
      </c>
      <c r="AX1289" t="str">
        <f t="shared" si="221"/>
        <v>attribute max_v '';</v>
      </c>
      <c r="AY1289" t="str">
        <f t="shared" si="222"/>
        <v>attribute power_v '0.5 W @ 70 C';</v>
      </c>
      <c r="AZ1289" t="str">
        <f t="shared" si="223"/>
        <v>attribute tcr '±200';</v>
      </c>
      <c r="BA1289" t="str">
        <f t="shared" si="224"/>
        <v>attribute size '1210';</v>
      </c>
      <c r="BB1289" t="str">
        <f t="shared" si="225"/>
        <v>attribute operating_temp '-55 to +155 C';</v>
      </c>
      <c r="BC1289" t="str">
        <f t="shared" si="226"/>
        <v>attribute pkg_code '122';</v>
      </c>
      <c r="BD1289" t="str">
        <f t="shared" si="227"/>
        <v>attribute aec-q200 'Grade 0';</v>
      </c>
      <c r="BF1289" t="str">
        <f t="shared" si="228"/>
        <v>attribute mfg 'Panasonic';</v>
      </c>
      <c r="BG1289" t="str">
        <f t="shared" si="229"/>
        <v>attribute mpn 'ERJ14YJ122U';</v>
      </c>
    </row>
    <row r="1290" spans="1:59" x14ac:dyDescent="0.3">
      <c r="A1290" t="s">
        <v>28</v>
      </c>
      <c r="B1290" t="s">
        <v>4308</v>
      </c>
      <c r="C1290" t="s">
        <v>4538</v>
      </c>
      <c r="D1290" t="s">
        <v>4539</v>
      </c>
      <c r="E1290" t="s">
        <v>32</v>
      </c>
      <c r="F1290" t="s">
        <v>32</v>
      </c>
      <c r="G1290" t="s">
        <v>4540</v>
      </c>
      <c r="H1290" s="1">
        <v>25000</v>
      </c>
      <c r="I1290">
        <v>0.33</v>
      </c>
      <c r="J1290">
        <v>0</v>
      </c>
      <c r="K1290">
        <v>1</v>
      </c>
      <c r="L1290" t="s">
        <v>34</v>
      </c>
      <c r="M1290" t="s">
        <v>4312</v>
      </c>
      <c r="N1290" t="s">
        <v>36</v>
      </c>
      <c r="O1290" t="s">
        <v>351</v>
      </c>
      <c r="P1290" t="s">
        <v>38</v>
      </c>
      <c r="Q1290" t="s">
        <v>4313</v>
      </c>
      <c r="R1290" t="s">
        <v>40</v>
      </c>
      <c r="S1290" t="s">
        <v>634</v>
      </c>
      <c r="T1290" t="s">
        <v>243</v>
      </c>
      <c r="U1290" t="s">
        <v>1188</v>
      </c>
      <c r="V1290" t="s">
        <v>4314</v>
      </c>
      <c r="W1290">
        <v>1210</v>
      </c>
      <c r="X1290" t="s">
        <v>636</v>
      </c>
      <c r="Y1290" t="s">
        <v>4315</v>
      </c>
      <c r="Z1290" t="s">
        <v>2407</v>
      </c>
      <c r="AA1290">
        <v>2</v>
      </c>
      <c r="AB1290" t="s">
        <v>41</v>
      </c>
      <c r="AC1290" t="str">
        <f t="shared" si="216"/>
        <v>14Y</v>
      </c>
      <c r="AD1290" s="3">
        <f t="shared" si="213"/>
        <v>1300</v>
      </c>
      <c r="AE1290" s="3" t="str">
        <f t="shared" si="212"/>
        <v>1.30 K</v>
      </c>
      <c r="AF1290" t="str">
        <f>SUBSTITUTE(SUBSTITUTE(P1290,"±",""),"%"," %")</f>
        <v>5 %</v>
      </c>
      <c r="AG1290" t="str">
        <f t="shared" si="230"/>
        <v>25.5 V</v>
      </c>
      <c r="AI1290" t="str">
        <f>SUBSTITUTE(LEFT(Q1290,FIND("W,",Q1290)),"W"," W @ 70 C")</f>
        <v>0.5 W @ 70 C</v>
      </c>
      <c r="AJ1290" t="str">
        <f>SUBSTITUTE((SUBSTITUTE(T1290,"ppm/°C","")),"/ "," to ")</f>
        <v>±200</v>
      </c>
      <c r="AK1290" t="str">
        <f>LEFT(V1290,FIND(" ",V1290)-1)</f>
        <v>1210</v>
      </c>
      <c r="AL1290" t="str">
        <f>SUBSTITUTE(SUBSTITUTE(U1290,"°C ~ "," to +"),"°C"," C")</f>
        <v>-55 to +155 C</v>
      </c>
      <c r="AM1290" s="2" t="str">
        <f t="shared" si="214"/>
        <v>132</v>
      </c>
      <c r="AN1290" t="str">
        <f>IF(AC1290="1GN","Grade 1","Grade 0")</f>
        <v>Grade 0</v>
      </c>
      <c r="AO1290" s="2" t="str">
        <f t="shared" si="215"/>
        <v>1301</v>
      </c>
      <c r="AQ1290" t="s">
        <v>5289</v>
      </c>
      <c r="AR1290" t="str">
        <f t="shared" si="231"/>
        <v>ERJ14YJ132U</v>
      </c>
      <c r="AT1290" t="str">
        <f t="shared" si="217"/>
        <v>technology 1.30K;</v>
      </c>
      <c r="AU1290" t="str">
        <f t="shared" si="218"/>
        <v>attribute value '1.30 K';</v>
      </c>
      <c r="AV1290" t="str">
        <f t="shared" si="219"/>
        <v>attribute tolerance '5 %';</v>
      </c>
      <c r="AW1290" t="str">
        <f t="shared" si="220"/>
        <v>attribute rcwv '25.5 V';</v>
      </c>
      <c r="AX1290" t="str">
        <f t="shared" si="221"/>
        <v>attribute max_v '';</v>
      </c>
      <c r="AY1290" t="str">
        <f t="shared" si="222"/>
        <v>attribute power_v '0.5 W @ 70 C';</v>
      </c>
      <c r="AZ1290" t="str">
        <f t="shared" si="223"/>
        <v>attribute tcr '±200';</v>
      </c>
      <c r="BA1290" t="str">
        <f t="shared" si="224"/>
        <v>attribute size '1210';</v>
      </c>
      <c r="BB1290" t="str">
        <f t="shared" si="225"/>
        <v>attribute operating_temp '-55 to +155 C';</v>
      </c>
      <c r="BC1290" t="str">
        <f t="shared" si="226"/>
        <v>attribute pkg_code '132';</v>
      </c>
      <c r="BD1290" t="str">
        <f t="shared" si="227"/>
        <v>attribute aec-q200 'Grade 0';</v>
      </c>
      <c r="BF1290" t="str">
        <f t="shared" si="228"/>
        <v>attribute mfg 'Panasonic';</v>
      </c>
      <c r="BG1290" t="str">
        <f t="shared" si="229"/>
        <v>attribute mpn 'ERJ14YJ132U';</v>
      </c>
    </row>
    <row r="1291" spans="1:59" x14ac:dyDescent="0.3">
      <c r="A1291" t="s">
        <v>28</v>
      </c>
      <c r="B1291" t="s">
        <v>4308</v>
      </c>
      <c r="C1291" t="s">
        <v>4541</v>
      </c>
      <c r="D1291" t="s">
        <v>4542</v>
      </c>
      <c r="E1291" t="s">
        <v>32</v>
      </c>
      <c r="F1291" t="s">
        <v>32</v>
      </c>
      <c r="G1291" t="s">
        <v>4543</v>
      </c>
      <c r="H1291" s="1">
        <v>234172</v>
      </c>
      <c r="I1291">
        <v>0.33</v>
      </c>
      <c r="J1291">
        <v>0</v>
      </c>
      <c r="K1291">
        <v>1</v>
      </c>
      <c r="L1291" t="s">
        <v>34</v>
      </c>
      <c r="M1291" t="s">
        <v>4312</v>
      </c>
      <c r="N1291" t="s">
        <v>36</v>
      </c>
      <c r="O1291" t="s">
        <v>355</v>
      </c>
      <c r="P1291" t="s">
        <v>38</v>
      </c>
      <c r="Q1291" t="s">
        <v>4313</v>
      </c>
      <c r="R1291" t="s">
        <v>40</v>
      </c>
      <c r="S1291" t="s">
        <v>634</v>
      </c>
      <c r="T1291" t="s">
        <v>243</v>
      </c>
      <c r="U1291" t="s">
        <v>1188</v>
      </c>
      <c r="V1291" t="s">
        <v>4314</v>
      </c>
      <c r="W1291">
        <v>1210</v>
      </c>
      <c r="X1291" t="s">
        <v>636</v>
      </c>
      <c r="Y1291" t="s">
        <v>4315</v>
      </c>
      <c r="Z1291" t="s">
        <v>2407</v>
      </c>
      <c r="AA1291">
        <v>2</v>
      </c>
      <c r="AB1291" t="s">
        <v>41</v>
      </c>
      <c r="AC1291" t="str">
        <f t="shared" si="216"/>
        <v>14Y</v>
      </c>
      <c r="AD1291" s="3">
        <f t="shared" si="213"/>
        <v>1500</v>
      </c>
      <c r="AE1291" s="3" t="str">
        <f t="shared" si="212"/>
        <v>1.50 K</v>
      </c>
      <c r="AF1291" t="str">
        <f>SUBSTITUTE(SUBSTITUTE(P1291,"±",""),"%"," %")</f>
        <v>5 %</v>
      </c>
      <c r="AG1291" t="str">
        <f t="shared" si="230"/>
        <v>27.4 V</v>
      </c>
      <c r="AI1291" t="str">
        <f>SUBSTITUTE(LEFT(Q1291,FIND("W,",Q1291)),"W"," W @ 70 C")</f>
        <v>0.5 W @ 70 C</v>
      </c>
      <c r="AJ1291" t="str">
        <f>SUBSTITUTE((SUBSTITUTE(T1291,"ppm/°C","")),"/ "," to ")</f>
        <v>±200</v>
      </c>
      <c r="AK1291" t="str">
        <f>LEFT(V1291,FIND(" ",V1291)-1)</f>
        <v>1210</v>
      </c>
      <c r="AL1291" t="str">
        <f>SUBSTITUTE(SUBSTITUTE(U1291,"°C ~ "," to +"),"°C"," C")</f>
        <v>-55 to +155 C</v>
      </c>
      <c r="AM1291" s="2" t="str">
        <f t="shared" si="214"/>
        <v>152</v>
      </c>
      <c r="AN1291" t="str">
        <f>IF(AC1291="1GN","Grade 1","Grade 0")</f>
        <v>Grade 0</v>
      </c>
      <c r="AO1291" s="2" t="str">
        <f t="shared" si="215"/>
        <v>1501</v>
      </c>
      <c r="AQ1291" t="s">
        <v>5289</v>
      </c>
      <c r="AR1291" t="str">
        <f t="shared" si="231"/>
        <v>ERJ14YJ152U</v>
      </c>
      <c r="AT1291" t="str">
        <f t="shared" si="217"/>
        <v>technology 1.50K;</v>
      </c>
      <c r="AU1291" t="str">
        <f t="shared" si="218"/>
        <v>attribute value '1.50 K';</v>
      </c>
      <c r="AV1291" t="str">
        <f t="shared" si="219"/>
        <v>attribute tolerance '5 %';</v>
      </c>
      <c r="AW1291" t="str">
        <f t="shared" si="220"/>
        <v>attribute rcwv '27.4 V';</v>
      </c>
      <c r="AX1291" t="str">
        <f t="shared" si="221"/>
        <v>attribute max_v '';</v>
      </c>
      <c r="AY1291" t="str">
        <f t="shared" si="222"/>
        <v>attribute power_v '0.5 W @ 70 C';</v>
      </c>
      <c r="AZ1291" t="str">
        <f t="shared" si="223"/>
        <v>attribute tcr '±200';</v>
      </c>
      <c r="BA1291" t="str">
        <f t="shared" si="224"/>
        <v>attribute size '1210';</v>
      </c>
      <c r="BB1291" t="str">
        <f t="shared" si="225"/>
        <v>attribute operating_temp '-55 to +155 C';</v>
      </c>
      <c r="BC1291" t="str">
        <f t="shared" si="226"/>
        <v>attribute pkg_code '152';</v>
      </c>
      <c r="BD1291" t="str">
        <f t="shared" si="227"/>
        <v>attribute aec-q200 'Grade 0';</v>
      </c>
      <c r="BF1291" t="str">
        <f t="shared" si="228"/>
        <v>attribute mfg 'Panasonic';</v>
      </c>
      <c r="BG1291" t="str">
        <f t="shared" si="229"/>
        <v>attribute mpn 'ERJ14YJ152U';</v>
      </c>
    </row>
    <row r="1292" spans="1:59" x14ac:dyDescent="0.3">
      <c r="A1292" t="s">
        <v>28</v>
      </c>
      <c r="B1292" t="s">
        <v>4308</v>
      </c>
      <c r="C1292" t="s">
        <v>4544</v>
      </c>
      <c r="D1292" t="s">
        <v>4545</v>
      </c>
      <c r="E1292" t="s">
        <v>32</v>
      </c>
      <c r="F1292" t="s">
        <v>32</v>
      </c>
      <c r="G1292" t="s">
        <v>4546</v>
      </c>
      <c r="H1292" s="1">
        <v>12147</v>
      </c>
      <c r="I1292">
        <v>0.33</v>
      </c>
      <c r="J1292">
        <v>0</v>
      </c>
      <c r="K1292">
        <v>1</v>
      </c>
      <c r="L1292" t="s">
        <v>34</v>
      </c>
      <c r="M1292" t="s">
        <v>4312</v>
      </c>
      <c r="N1292" t="s">
        <v>36</v>
      </c>
      <c r="O1292" t="s">
        <v>359</v>
      </c>
      <c r="P1292" t="s">
        <v>38</v>
      </c>
      <c r="Q1292" t="s">
        <v>4313</v>
      </c>
      <c r="R1292" t="s">
        <v>40</v>
      </c>
      <c r="S1292" t="s">
        <v>634</v>
      </c>
      <c r="T1292" t="s">
        <v>243</v>
      </c>
      <c r="U1292" t="s">
        <v>1188</v>
      </c>
      <c r="V1292" t="s">
        <v>4314</v>
      </c>
      <c r="W1292">
        <v>1210</v>
      </c>
      <c r="X1292" t="s">
        <v>636</v>
      </c>
      <c r="Y1292" t="s">
        <v>4315</v>
      </c>
      <c r="Z1292" t="s">
        <v>2407</v>
      </c>
      <c r="AA1292">
        <v>2</v>
      </c>
      <c r="AB1292" t="s">
        <v>41</v>
      </c>
      <c r="AC1292" t="str">
        <f t="shared" si="216"/>
        <v>14Y</v>
      </c>
      <c r="AD1292" s="3">
        <f t="shared" si="213"/>
        <v>1600</v>
      </c>
      <c r="AE1292" s="3" t="str">
        <f t="shared" si="212"/>
        <v>1.60 K</v>
      </c>
      <c r="AF1292" t="str">
        <f>SUBSTITUTE(SUBSTITUTE(P1292,"±",""),"%"," %")</f>
        <v>5 %</v>
      </c>
      <c r="AG1292" t="str">
        <f t="shared" si="230"/>
        <v>28.3 V</v>
      </c>
      <c r="AI1292" t="str">
        <f>SUBSTITUTE(LEFT(Q1292,FIND("W,",Q1292)),"W"," W @ 70 C")</f>
        <v>0.5 W @ 70 C</v>
      </c>
      <c r="AJ1292" t="str">
        <f>SUBSTITUTE((SUBSTITUTE(T1292,"ppm/°C","")),"/ "," to ")</f>
        <v>±200</v>
      </c>
      <c r="AK1292" t="str">
        <f>LEFT(V1292,FIND(" ",V1292)-1)</f>
        <v>1210</v>
      </c>
      <c r="AL1292" t="str">
        <f>SUBSTITUTE(SUBSTITUTE(U1292,"°C ~ "," to +"),"°C"," C")</f>
        <v>-55 to +155 C</v>
      </c>
      <c r="AM1292" s="2" t="str">
        <f t="shared" si="214"/>
        <v>162</v>
      </c>
      <c r="AN1292" t="str">
        <f>IF(AC1292="1GN","Grade 1","Grade 0")</f>
        <v>Grade 0</v>
      </c>
      <c r="AO1292" s="2" t="str">
        <f t="shared" si="215"/>
        <v>1601</v>
      </c>
      <c r="AQ1292" t="s">
        <v>5289</v>
      </c>
      <c r="AR1292" t="str">
        <f t="shared" si="231"/>
        <v>ERJ14YJ162U</v>
      </c>
      <c r="AT1292" t="str">
        <f t="shared" si="217"/>
        <v>technology 1.60K;</v>
      </c>
      <c r="AU1292" t="str">
        <f t="shared" si="218"/>
        <v>attribute value '1.60 K';</v>
      </c>
      <c r="AV1292" t="str">
        <f t="shared" si="219"/>
        <v>attribute tolerance '5 %';</v>
      </c>
      <c r="AW1292" t="str">
        <f t="shared" si="220"/>
        <v>attribute rcwv '28.3 V';</v>
      </c>
      <c r="AX1292" t="str">
        <f t="shared" si="221"/>
        <v>attribute max_v '';</v>
      </c>
      <c r="AY1292" t="str">
        <f t="shared" si="222"/>
        <v>attribute power_v '0.5 W @ 70 C';</v>
      </c>
      <c r="AZ1292" t="str">
        <f t="shared" si="223"/>
        <v>attribute tcr '±200';</v>
      </c>
      <c r="BA1292" t="str">
        <f t="shared" si="224"/>
        <v>attribute size '1210';</v>
      </c>
      <c r="BB1292" t="str">
        <f t="shared" si="225"/>
        <v>attribute operating_temp '-55 to +155 C';</v>
      </c>
      <c r="BC1292" t="str">
        <f t="shared" si="226"/>
        <v>attribute pkg_code '162';</v>
      </c>
      <c r="BD1292" t="str">
        <f t="shared" si="227"/>
        <v>attribute aec-q200 'Grade 0';</v>
      </c>
      <c r="BF1292" t="str">
        <f t="shared" si="228"/>
        <v>attribute mfg 'Panasonic';</v>
      </c>
      <c r="BG1292" t="str">
        <f t="shared" si="229"/>
        <v>attribute mpn 'ERJ14YJ162U';</v>
      </c>
    </row>
    <row r="1293" spans="1:59" x14ac:dyDescent="0.3">
      <c r="A1293" t="s">
        <v>28</v>
      </c>
      <c r="B1293" t="s">
        <v>4308</v>
      </c>
      <c r="C1293" t="s">
        <v>4547</v>
      </c>
      <c r="D1293" t="s">
        <v>4548</v>
      </c>
      <c r="E1293" t="s">
        <v>32</v>
      </c>
      <c r="F1293" t="s">
        <v>32</v>
      </c>
      <c r="G1293" t="s">
        <v>4549</v>
      </c>
      <c r="H1293">
        <v>0</v>
      </c>
      <c r="I1293">
        <v>0.33</v>
      </c>
      <c r="J1293">
        <v>0</v>
      </c>
      <c r="K1293">
        <v>1</v>
      </c>
      <c r="L1293" t="s">
        <v>34</v>
      </c>
      <c r="M1293" t="s">
        <v>4312</v>
      </c>
      <c r="N1293" t="s">
        <v>36</v>
      </c>
      <c r="O1293" t="s">
        <v>363</v>
      </c>
      <c r="P1293" t="s">
        <v>38</v>
      </c>
      <c r="Q1293" t="s">
        <v>4313</v>
      </c>
      <c r="R1293" t="s">
        <v>40</v>
      </c>
      <c r="S1293" t="s">
        <v>634</v>
      </c>
      <c r="T1293" t="s">
        <v>243</v>
      </c>
      <c r="U1293" t="s">
        <v>1188</v>
      </c>
      <c r="V1293" t="s">
        <v>4314</v>
      </c>
      <c r="W1293">
        <v>1210</v>
      </c>
      <c r="X1293" t="s">
        <v>636</v>
      </c>
      <c r="Y1293" t="s">
        <v>4315</v>
      </c>
      <c r="Z1293" t="s">
        <v>2407</v>
      </c>
      <c r="AA1293">
        <v>2</v>
      </c>
      <c r="AB1293" t="s">
        <v>41</v>
      </c>
      <c r="AC1293" t="str">
        <f t="shared" si="216"/>
        <v>14Y</v>
      </c>
      <c r="AD1293" s="3">
        <f t="shared" si="213"/>
        <v>1800</v>
      </c>
      <c r="AE1293" s="3" t="str">
        <f t="shared" si="212"/>
        <v>1.80 K</v>
      </c>
      <c r="AF1293" t="str">
        <f>SUBSTITUTE(SUBSTITUTE(P1293,"±",""),"%"," %")</f>
        <v>5 %</v>
      </c>
      <c r="AG1293" t="str">
        <f t="shared" si="230"/>
        <v>30 V</v>
      </c>
      <c r="AI1293" t="str">
        <f>SUBSTITUTE(LEFT(Q1293,FIND("W,",Q1293)),"W"," W @ 70 C")</f>
        <v>0.5 W @ 70 C</v>
      </c>
      <c r="AJ1293" t="str">
        <f>SUBSTITUTE((SUBSTITUTE(T1293,"ppm/°C","")),"/ "," to ")</f>
        <v>±200</v>
      </c>
      <c r="AK1293" t="str">
        <f>LEFT(V1293,FIND(" ",V1293)-1)</f>
        <v>1210</v>
      </c>
      <c r="AL1293" t="str">
        <f>SUBSTITUTE(SUBSTITUTE(U1293,"°C ~ "," to +"),"°C"," C")</f>
        <v>-55 to +155 C</v>
      </c>
      <c r="AM1293" s="2" t="str">
        <f t="shared" si="214"/>
        <v>182</v>
      </c>
      <c r="AN1293" t="str">
        <f>IF(AC1293="1GN","Grade 1","Grade 0")</f>
        <v>Grade 0</v>
      </c>
      <c r="AO1293" s="2" t="str">
        <f t="shared" si="215"/>
        <v>1801</v>
      </c>
      <c r="AQ1293" t="s">
        <v>5289</v>
      </c>
      <c r="AR1293" t="str">
        <f t="shared" si="231"/>
        <v>ERJ14YJ182U</v>
      </c>
      <c r="AT1293" t="str">
        <f t="shared" si="217"/>
        <v>technology 1.80K;</v>
      </c>
      <c r="AU1293" t="str">
        <f t="shared" si="218"/>
        <v>attribute value '1.80 K';</v>
      </c>
      <c r="AV1293" t="str">
        <f t="shared" si="219"/>
        <v>attribute tolerance '5 %';</v>
      </c>
      <c r="AW1293" t="str">
        <f t="shared" si="220"/>
        <v>attribute rcwv '30 V';</v>
      </c>
      <c r="AX1293" t="str">
        <f t="shared" si="221"/>
        <v>attribute max_v '';</v>
      </c>
      <c r="AY1293" t="str">
        <f t="shared" si="222"/>
        <v>attribute power_v '0.5 W @ 70 C';</v>
      </c>
      <c r="AZ1293" t="str">
        <f t="shared" si="223"/>
        <v>attribute tcr '±200';</v>
      </c>
      <c r="BA1293" t="str">
        <f t="shared" si="224"/>
        <v>attribute size '1210';</v>
      </c>
      <c r="BB1293" t="str">
        <f t="shared" si="225"/>
        <v>attribute operating_temp '-55 to +155 C';</v>
      </c>
      <c r="BC1293" t="str">
        <f t="shared" si="226"/>
        <v>attribute pkg_code '182';</v>
      </c>
      <c r="BD1293" t="str">
        <f t="shared" si="227"/>
        <v>attribute aec-q200 'Grade 0';</v>
      </c>
      <c r="BF1293" t="str">
        <f t="shared" si="228"/>
        <v>attribute mfg 'Panasonic';</v>
      </c>
      <c r="BG1293" t="str">
        <f t="shared" si="229"/>
        <v>attribute mpn 'ERJ14YJ182U';</v>
      </c>
    </row>
    <row r="1294" spans="1:59" x14ac:dyDescent="0.3">
      <c r="A1294" t="s">
        <v>28</v>
      </c>
      <c r="B1294" t="s">
        <v>4308</v>
      </c>
      <c r="C1294" t="s">
        <v>4550</v>
      </c>
      <c r="D1294" t="s">
        <v>4551</v>
      </c>
      <c r="E1294" t="s">
        <v>32</v>
      </c>
      <c r="F1294" t="s">
        <v>32</v>
      </c>
      <c r="G1294" t="s">
        <v>4552</v>
      </c>
      <c r="H1294">
        <v>0</v>
      </c>
      <c r="I1294">
        <v>0.33</v>
      </c>
      <c r="J1294">
        <v>0</v>
      </c>
      <c r="K1294">
        <v>1</v>
      </c>
      <c r="L1294" t="s">
        <v>34</v>
      </c>
      <c r="M1294" t="s">
        <v>4312</v>
      </c>
      <c r="N1294" t="s">
        <v>36</v>
      </c>
      <c r="O1294" t="s">
        <v>367</v>
      </c>
      <c r="P1294" t="s">
        <v>38</v>
      </c>
      <c r="Q1294" t="s">
        <v>4313</v>
      </c>
      <c r="R1294" t="s">
        <v>40</v>
      </c>
      <c r="S1294" t="s">
        <v>634</v>
      </c>
      <c r="T1294" t="s">
        <v>243</v>
      </c>
      <c r="U1294" t="s">
        <v>1188</v>
      </c>
      <c r="V1294" t="s">
        <v>4314</v>
      </c>
      <c r="W1294">
        <v>1210</v>
      </c>
      <c r="X1294" t="s">
        <v>636</v>
      </c>
      <c r="Y1294" t="s">
        <v>4315</v>
      </c>
      <c r="Z1294" t="s">
        <v>2407</v>
      </c>
      <c r="AA1294">
        <v>2</v>
      </c>
      <c r="AB1294" t="s">
        <v>41</v>
      </c>
      <c r="AC1294" t="str">
        <f t="shared" si="216"/>
        <v>14Y</v>
      </c>
      <c r="AD1294" s="3">
        <f t="shared" si="213"/>
        <v>2000</v>
      </c>
      <c r="AE1294" s="3" t="str">
        <f t="shared" ref="AE1294:AE1357" si="232">IF(AD1294&gt;9999999,AD1294/1000000&amp;" M",IF(AD1294&gt;999999,AD1294/1000000&amp;" M",IF(AD1294&gt;99999,AD1294/1000&amp;" K",IF(AD1294&gt;9999,TEXT(AD1294/1000,"0.0")&amp;" K",IF(AD1294&gt;999,TEXT(AD1294/1000,"0.00")&amp;" K",IF(AD1294&gt;99,AD1294/1&amp;" R",IF(AD1294&gt;=10,TEXT(AD1294,"00.0")&amp;" R",TEXT(AD1294,"0.00")&amp;" R")))))))</f>
        <v>2.00 K</v>
      </c>
      <c r="AF1294" t="str">
        <f>SUBSTITUTE(SUBSTITUTE(P1294,"±",""),"%"," %")</f>
        <v>5 %</v>
      </c>
      <c r="AG1294" t="str">
        <f t="shared" si="230"/>
        <v>31.6 V</v>
      </c>
      <c r="AI1294" t="str">
        <f>SUBSTITUTE(LEFT(Q1294,FIND("W,",Q1294)),"W"," W @ 70 C")</f>
        <v>0.5 W @ 70 C</v>
      </c>
      <c r="AJ1294" t="str">
        <f>SUBSTITUTE((SUBSTITUTE(T1294,"ppm/°C","")),"/ "," to ")</f>
        <v>±200</v>
      </c>
      <c r="AK1294" t="str">
        <f>LEFT(V1294,FIND(" ",V1294)-1)</f>
        <v>1210</v>
      </c>
      <c r="AL1294" t="str">
        <f>SUBSTITUTE(SUBSTITUTE(U1294,"°C ~ "," to +"),"°C"," C")</f>
        <v>-55 to +155 C</v>
      </c>
      <c r="AM1294" s="2" t="str">
        <f t="shared" si="214"/>
        <v>202</v>
      </c>
      <c r="AN1294" t="str">
        <f>IF(AC1294="1GN","Grade 1","Grade 0")</f>
        <v>Grade 0</v>
      </c>
      <c r="AO1294" s="2" t="str">
        <f t="shared" si="215"/>
        <v>2001</v>
      </c>
      <c r="AQ1294" t="s">
        <v>5289</v>
      </c>
      <c r="AR1294" t="str">
        <f t="shared" si="231"/>
        <v>ERJ14YJ202U</v>
      </c>
      <c r="AT1294" t="str">
        <f t="shared" si="217"/>
        <v>technology 2.00K;</v>
      </c>
      <c r="AU1294" t="str">
        <f t="shared" si="218"/>
        <v>attribute value '2.00 K';</v>
      </c>
      <c r="AV1294" t="str">
        <f t="shared" si="219"/>
        <v>attribute tolerance '5 %';</v>
      </c>
      <c r="AW1294" t="str">
        <f t="shared" si="220"/>
        <v>attribute rcwv '31.6 V';</v>
      </c>
      <c r="AX1294" t="str">
        <f t="shared" si="221"/>
        <v>attribute max_v '';</v>
      </c>
      <c r="AY1294" t="str">
        <f t="shared" si="222"/>
        <v>attribute power_v '0.5 W @ 70 C';</v>
      </c>
      <c r="AZ1294" t="str">
        <f t="shared" si="223"/>
        <v>attribute tcr '±200';</v>
      </c>
      <c r="BA1294" t="str">
        <f t="shared" si="224"/>
        <v>attribute size '1210';</v>
      </c>
      <c r="BB1294" t="str">
        <f t="shared" si="225"/>
        <v>attribute operating_temp '-55 to +155 C';</v>
      </c>
      <c r="BC1294" t="str">
        <f t="shared" si="226"/>
        <v>attribute pkg_code '202';</v>
      </c>
      <c r="BD1294" t="str">
        <f t="shared" si="227"/>
        <v>attribute aec-q200 'Grade 0';</v>
      </c>
      <c r="BF1294" t="str">
        <f t="shared" si="228"/>
        <v>attribute mfg 'Panasonic';</v>
      </c>
      <c r="BG1294" t="str">
        <f t="shared" si="229"/>
        <v>attribute mpn 'ERJ14YJ202U';</v>
      </c>
    </row>
    <row r="1295" spans="1:59" x14ac:dyDescent="0.3">
      <c r="A1295" t="s">
        <v>28</v>
      </c>
      <c r="B1295" t="s">
        <v>4308</v>
      </c>
      <c r="C1295" t="s">
        <v>4553</v>
      </c>
      <c r="D1295" t="s">
        <v>4554</v>
      </c>
      <c r="E1295" t="s">
        <v>32</v>
      </c>
      <c r="F1295" t="s">
        <v>32</v>
      </c>
      <c r="G1295" t="s">
        <v>4555</v>
      </c>
      <c r="H1295" s="1">
        <v>80259</v>
      </c>
      <c r="I1295">
        <v>0.33</v>
      </c>
      <c r="J1295">
        <v>0</v>
      </c>
      <c r="K1295">
        <v>1</v>
      </c>
      <c r="L1295" t="s">
        <v>34</v>
      </c>
      <c r="M1295" t="s">
        <v>4312</v>
      </c>
      <c r="N1295" t="s">
        <v>36</v>
      </c>
      <c r="O1295" t="s">
        <v>371</v>
      </c>
      <c r="P1295" t="s">
        <v>38</v>
      </c>
      <c r="Q1295" t="s">
        <v>4313</v>
      </c>
      <c r="R1295" t="s">
        <v>40</v>
      </c>
      <c r="S1295" t="s">
        <v>634</v>
      </c>
      <c r="T1295" t="s">
        <v>243</v>
      </c>
      <c r="U1295" t="s">
        <v>1188</v>
      </c>
      <c r="V1295" t="s">
        <v>4314</v>
      </c>
      <c r="W1295">
        <v>1210</v>
      </c>
      <c r="X1295" t="s">
        <v>636</v>
      </c>
      <c r="Y1295" t="s">
        <v>4315</v>
      </c>
      <c r="Z1295" t="s">
        <v>2407</v>
      </c>
      <c r="AA1295">
        <v>2</v>
      </c>
      <c r="AB1295" t="s">
        <v>41</v>
      </c>
      <c r="AC1295" t="str">
        <f t="shared" si="216"/>
        <v>14Y</v>
      </c>
      <c r="AD1295" s="3">
        <f t="shared" si="213"/>
        <v>2200</v>
      </c>
      <c r="AE1295" s="3" t="str">
        <f t="shared" si="232"/>
        <v>2.20 K</v>
      </c>
      <c r="AF1295" t="str">
        <f>SUBSTITUTE(SUBSTITUTE(P1295,"±",""),"%"," %")</f>
        <v>5 %</v>
      </c>
      <c r="AG1295" t="str">
        <f t="shared" si="230"/>
        <v>33.2 V</v>
      </c>
      <c r="AI1295" t="str">
        <f>SUBSTITUTE(LEFT(Q1295,FIND("W,",Q1295)),"W"," W @ 70 C")</f>
        <v>0.5 W @ 70 C</v>
      </c>
      <c r="AJ1295" t="str">
        <f>SUBSTITUTE((SUBSTITUTE(T1295,"ppm/°C","")),"/ "," to ")</f>
        <v>±200</v>
      </c>
      <c r="AK1295" t="str">
        <f>LEFT(V1295,FIND(" ",V1295)-1)</f>
        <v>1210</v>
      </c>
      <c r="AL1295" t="str">
        <f>SUBSTITUTE(SUBSTITUTE(U1295,"°C ~ "," to +"),"°C"," C")</f>
        <v>-55 to +155 C</v>
      </c>
      <c r="AM1295" s="2" t="str">
        <f t="shared" si="214"/>
        <v>222</v>
      </c>
      <c r="AN1295" t="str">
        <f>IF(AC1295="1GN","Grade 1","Grade 0")</f>
        <v>Grade 0</v>
      </c>
      <c r="AO1295" s="2" t="str">
        <f t="shared" si="215"/>
        <v>2201</v>
      </c>
      <c r="AQ1295" t="s">
        <v>5289</v>
      </c>
      <c r="AR1295" t="str">
        <f t="shared" si="231"/>
        <v>ERJ14YJ222U</v>
      </c>
      <c r="AT1295" t="str">
        <f t="shared" si="217"/>
        <v>technology 2.20K;</v>
      </c>
      <c r="AU1295" t="str">
        <f t="shared" si="218"/>
        <v>attribute value '2.20 K';</v>
      </c>
      <c r="AV1295" t="str">
        <f t="shared" si="219"/>
        <v>attribute tolerance '5 %';</v>
      </c>
      <c r="AW1295" t="str">
        <f t="shared" si="220"/>
        <v>attribute rcwv '33.2 V';</v>
      </c>
      <c r="AX1295" t="str">
        <f t="shared" si="221"/>
        <v>attribute max_v '';</v>
      </c>
      <c r="AY1295" t="str">
        <f t="shared" si="222"/>
        <v>attribute power_v '0.5 W @ 70 C';</v>
      </c>
      <c r="AZ1295" t="str">
        <f t="shared" si="223"/>
        <v>attribute tcr '±200';</v>
      </c>
      <c r="BA1295" t="str">
        <f t="shared" si="224"/>
        <v>attribute size '1210';</v>
      </c>
      <c r="BB1295" t="str">
        <f t="shared" si="225"/>
        <v>attribute operating_temp '-55 to +155 C';</v>
      </c>
      <c r="BC1295" t="str">
        <f t="shared" si="226"/>
        <v>attribute pkg_code '222';</v>
      </c>
      <c r="BD1295" t="str">
        <f t="shared" si="227"/>
        <v>attribute aec-q200 'Grade 0';</v>
      </c>
      <c r="BF1295" t="str">
        <f t="shared" si="228"/>
        <v>attribute mfg 'Panasonic';</v>
      </c>
      <c r="BG1295" t="str">
        <f t="shared" si="229"/>
        <v>attribute mpn 'ERJ14YJ222U';</v>
      </c>
    </row>
    <row r="1296" spans="1:59" x14ac:dyDescent="0.3">
      <c r="A1296" t="s">
        <v>28</v>
      </c>
      <c r="B1296" t="s">
        <v>4308</v>
      </c>
      <c r="C1296" t="s">
        <v>4556</v>
      </c>
      <c r="D1296" t="s">
        <v>4557</v>
      </c>
      <c r="E1296" t="s">
        <v>32</v>
      </c>
      <c r="F1296" t="s">
        <v>32</v>
      </c>
      <c r="G1296" t="s">
        <v>4558</v>
      </c>
      <c r="H1296" s="1">
        <v>80258</v>
      </c>
      <c r="I1296">
        <v>0.33</v>
      </c>
      <c r="J1296">
        <v>0</v>
      </c>
      <c r="K1296">
        <v>1</v>
      </c>
      <c r="L1296" t="s">
        <v>34</v>
      </c>
      <c r="M1296" t="s">
        <v>4312</v>
      </c>
      <c r="N1296" t="s">
        <v>36</v>
      </c>
      <c r="O1296" t="s">
        <v>375</v>
      </c>
      <c r="P1296" t="s">
        <v>38</v>
      </c>
      <c r="Q1296" t="s">
        <v>4313</v>
      </c>
      <c r="R1296" t="s">
        <v>40</v>
      </c>
      <c r="S1296" t="s">
        <v>634</v>
      </c>
      <c r="T1296" t="s">
        <v>243</v>
      </c>
      <c r="U1296" t="s">
        <v>1188</v>
      </c>
      <c r="V1296" t="s">
        <v>4314</v>
      </c>
      <c r="W1296">
        <v>1210</v>
      </c>
      <c r="X1296" t="s">
        <v>636</v>
      </c>
      <c r="Y1296" t="s">
        <v>4315</v>
      </c>
      <c r="Z1296" t="s">
        <v>2407</v>
      </c>
      <c r="AA1296">
        <v>2</v>
      </c>
      <c r="AB1296" t="s">
        <v>41</v>
      </c>
      <c r="AC1296" t="str">
        <f t="shared" si="216"/>
        <v>14Y</v>
      </c>
      <c r="AD1296" s="3">
        <f t="shared" ref="AD1296:AD1359" si="233">IF(IFERROR(FIND("MOhms",O1296),0)&gt;0,LEFT(O1296,FIND("MOhms",O1296)-1)*1000000,IF(IFERROR(FIND("kOhms",O1296),0)&gt;0,LEFT(O1296,FIND("kOhms",O1296)-1)*1000,IF(IFERROR(FIND("Ohms",O1296),0)&gt;0,LEFT(O1296,FIND("Ohms",O1296)-1)*1,"NOT FOUND")))</f>
        <v>2400</v>
      </c>
      <c r="AE1296" s="3" t="str">
        <f t="shared" si="232"/>
        <v>2.40 K</v>
      </c>
      <c r="AF1296" t="str">
        <f>SUBSTITUTE(SUBSTITUTE(P1296,"±",""),"%"," %")</f>
        <v>5 %</v>
      </c>
      <c r="AG1296" t="str">
        <f t="shared" si="230"/>
        <v>34.6 V</v>
      </c>
      <c r="AI1296" t="str">
        <f>SUBSTITUTE(LEFT(Q1296,FIND("W,",Q1296)),"W"," W @ 70 C")</f>
        <v>0.5 W @ 70 C</v>
      </c>
      <c r="AJ1296" t="str">
        <f>SUBSTITUTE((SUBSTITUTE(T1296,"ppm/°C","")),"/ "," to ")</f>
        <v>±200</v>
      </c>
      <c r="AK1296" t="str">
        <f>LEFT(V1296,FIND(" ",V1296)-1)</f>
        <v>1210</v>
      </c>
      <c r="AL1296" t="str">
        <f>SUBSTITUTE(SUBSTITUTE(U1296,"°C ~ "," to +"),"°C"," C")</f>
        <v>-55 to +155 C</v>
      </c>
      <c r="AM1296" s="2" t="str">
        <f t="shared" ref="AM1296:AM1359" si="234">IF(AD1296&gt;9999999,AD1296/1000000&amp;"6",IF(AD1296&gt;999999,AD1296/100000&amp;"5",IF(AD1296&gt;99999,AD1296/10000&amp;"4",IF(AD1296&gt;9999,AD1296/1000&amp;"3",IF(AD1296&gt;999,AD1296/100&amp;"2",IF(AD1296&gt;99,AD1296/10&amp;"1",IF(AD1296&gt;=10,AD1296/1&amp;"0",LEFT(SUBSTITUTE(TEXT(AD1296,"0.000"),".","R"),3))))))))</f>
        <v>242</v>
      </c>
      <c r="AN1296" t="str">
        <f>IF(AC1296="1GN","Grade 1","Grade 0")</f>
        <v>Grade 0</v>
      </c>
      <c r="AO1296" s="2" t="str">
        <f t="shared" ref="AO1296:AO1359" si="235">IF(AD1296&gt;9999999,AD1296/100000&amp;"5",IF(AD1296&gt;999999,AD1296/10000&amp;"4",IF(AD1296&gt;99999,AD1296/1000&amp;"3",IF(AD1296&gt;9999,AD1296/100&amp;"2",IF(AD1296&gt;999,AD1296/10&amp;"1",IF(AD1296&gt;99,AD1296/1&amp;"R",IF(AD1296&gt;=10,AD1296/1&amp;"R0",LEFT(SUBSTITUTE(TEXT(AD1296,"0.000"),".","R"),4))))))))</f>
        <v>2401</v>
      </c>
      <c r="AQ1296" t="s">
        <v>5289</v>
      </c>
      <c r="AR1296" t="str">
        <f t="shared" si="231"/>
        <v>ERJ14YJ242U</v>
      </c>
      <c r="AT1296" t="str">
        <f t="shared" si="217"/>
        <v>technology 2.40K;</v>
      </c>
      <c r="AU1296" t="str">
        <f t="shared" si="218"/>
        <v>attribute value '2.40 K';</v>
      </c>
      <c r="AV1296" t="str">
        <f t="shared" si="219"/>
        <v>attribute tolerance '5 %';</v>
      </c>
      <c r="AW1296" t="str">
        <f t="shared" si="220"/>
        <v>attribute rcwv '34.6 V';</v>
      </c>
      <c r="AX1296" t="str">
        <f t="shared" si="221"/>
        <v>attribute max_v '';</v>
      </c>
      <c r="AY1296" t="str">
        <f t="shared" si="222"/>
        <v>attribute power_v '0.5 W @ 70 C';</v>
      </c>
      <c r="AZ1296" t="str">
        <f t="shared" si="223"/>
        <v>attribute tcr '±200';</v>
      </c>
      <c r="BA1296" t="str">
        <f t="shared" si="224"/>
        <v>attribute size '1210';</v>
      </c>
      <c r="BB1296" t="str">
        <f t="shared" si="225"/>
        <v>attribute operating_temp '-55 to +155 C';</v>
      </c>
      <c r="BC1296" t="str">
        <f t="shared" si="226"/>
        <v>attribute pkg_code '242';</v>
      </c>
      <c r="BD1296" t="str">
        <f t="shared" si="227"/>
        <v>attribute aec-q200 'Grade 0';</v>
      </c>
      <c r="BF1296" t="str">
        <f t="shared" si="228"/>
        <v>attribute mfg 'Panasonic';</v>
      </c>
      <c r="BG1296" t="str">
        <f t="shared" si="229"/>
        <v>attribute mpn 'ERJ14YJ242U';</v>
      </c>
    </row>
    <row r="1297" spans="1:59" x14ac:dyDescent="0.3">
      <c r="A1297" t="s">
        <v>28</v>
      </c>
      <c r="B1297" t="s">
        <v>4308</v>
      </c>
      <c r="C1297" t="s">
        <v>4559</v>
      </c>
      <c r="D1297" t="s">
        <v>4560</v>
      </c>
      <c r="E1297" t="s">
        <v>32</v>
      </c>
      <c r="F1297" t="s">
        <v>32</v>
      </c>
      <c r="G1297" t="s">
        <v>4561</v>
      </c>
      <c r="H1297">
        <v>856</v>
      </c>
      <c r="I1297">
        <v>0.33</v>
      </c>
      <c r="J1297">
        <v>0</v>
      </c>
      <c r="K1297">
        <v>1</v>
      </c>
      <c r="L1297" t="s">
        <v>34</v>
      </c>
      <c r="M1297" t="s">
        <v>4312</v>
      </c>
      <c r="N1297" t="s">
        <v>36</v>
      </c>
      <c r="O1297" t="s">
        <v>379</v>
      </c>
      <c r="P1297" t="s">
        <v>38</v>
      </c>
      <c r="Q1297" t="s">
        <v>4313</v>
      </c>
      <c r="R1297" t="s">
        <v>40</v>
      </c>
      <c r="S1297" t="s">
        <v>634</v>
      </c>
      <c r="T1297" t="s">
        <v>243</v>
      </c>
      <c r="U1297" t="s">
        <v>1188</v>
      </c>
      <c r="V1297" t="s">
        <v>4314</v>
      </c>
      <c r="W1297">
        <v>1210</v>
      </c>
      <c r="X1297" t="s">
        <v>636</v>
      </c>
      <c r="Y1297" t="s">
        <v>4315</v>
      </c>
      <c r="Z1297" t="s">
        <v>2407</v>
      </c>
      <c r="AA1297">
        <v>2</v>
      </c>
      <c r="AB1297" t="s">
        <v>41</v>
      </c>
      <c r="AC1297" t="str">
        <f t="shared" si="216"/>
        <v>14Y</v>
      </c>
      <c r="AD1297" s="3">
        <f t="shared" si="233"/>
        <v>2700</v>
      </c>
      <c r="AE1297" s="3" t="str">
        <f t="shared" si="232"/>
        <v>2.70 K</v>
      </c>
      <c r="AF1297" t="str">
        <f>SUBSTITUTE(SUBSTITUTE(P1297,"±",""),"%"," %")</f>
        <v>5 %</v>
      </c>
      <c r="AG1297" t="str">
        <f t="shared" si="230"/>
        <v>36.7 V</v>
      </c>
      <c r="AI1297" t="str">
        <f>SUBSTITUTE(LEFT(Q1297,FIND("W,",Q1297)),"W"," W @ 70 C")</f>
        <v>0.5 W @ 70 C</v>
      </c>
      <c r="AJ1297" t="str">
        <f>SUBSTITUTE((SUBSTITUTE(T1297,"ppm/°C","")),"/ "," to ")</f>
        <v>±200</v>
      </c>
      <c r="AK1297" t="str">
        <f>LEFT(V1297,FIND(" ",V1297)-1)</f>
        <v>1210</v>
      </c>
      <c r="AL1297" t="str">
        <f>SUBSTITUTE(SUBSTITUTE(U1297,"°C ~ "," to +"),"°C"," C")</f>
        <v>-55 to +155 C</v>
      </c>
      <c r="AM1297" s="2" t="str">
        <f t="shared" si="234"/>
        <v>272</v>
      </c>
      <c r="AN1297" t="str">
        <f>IF(AC1297="1GN","Grade 1","Grade 0")</f>
        <v>Grade 0</v>
      </c>
      <c r="AO1297" s="2" t="str">
        <f t="shared" si="235"/>
        <v>2701</v>
      </c>
      <c r="AQ1297" t="s">
        <v>5289</v>
      </c>
      <c r="AR1297" t="str">
        <f t="shared" si="231"/>
        <v>ERJ14YJ272U</v>
      </c>
      <c r="AT1297" t="str">
        <f t="shared" si="217"/>
        <v>technology 2.70K;</v>
      </c>
      <c r="AU1297" t="str">
        <f t="shared" si="218"/>
        <v>attribute value '2.70 K';</v>
      </c>
      <c r="AV1297" t="str">
        <f t="shared" si="219"/>
        <v>attribute tolerance '5 %';</v>
      </c>
      <c r="AW1297" t="str">
        <f t="shared" si="220"/>
        <v>attribute rcwv '36.7 V';</v>
      </c>
      <c r="AX1297" t="str">
        <f t="shared" si="221"/>
        <v>attribute max_v '';</v>
      </c>
      <c r="AY1297" t="str">
        <f t="shared" si="222"/>
        <v>attribute power_v '0.5 W @ 70 C';</v>
      </c>
      <c r="AZ1297" t="str">
        <f t="shared" si="223"/>
        <v>attribute tcr '±200';</v>
      </c>
      <c r="BA1297" t="str">
        <f t="shared" si="224"/>
        <v>attribute size '1210';</v>
      </c>
      <c r="BB1297" t="str">
        <f t="shared" si="225"/>
        <v>attribute operating_temp '-55 to +155 C';</v>
      </c>
      <c r="BC1297" t="str">
        <f t="shared" si="226"/>
        <v>attribute pkg_code '272';</v>
      </c>
      <c r="BD1297" t="str">
        <f t="shared" si="227"/>
        <v>attribute aec-q200 'Grade 0';</v>
      </c>
      <c r="BF1297" t="str">
        <f t="shared" si="228"/>
        <v>attribute mfg 'Panasonic';</v>
      </c>
      <c r="BG1297" t="str">
        <f t="shared" si="229"/>
        <v>attribute mpn 'ERJ14YJ272U';</v>
      </c>
    </row>
    <row r="1298" spans="1:59" x14ac:dyDescent="0.3">
      <c r="A1298" t="s">
        <v>28</v>
      </c>
      <c r="B1298" t="s">
        <v>4308</v>
      </c>
      <c r="C1298" t="s">
        <v>4562</v>
      </c>
      <c r="D1298" t="s">
        <v>4563</v>
      </c>
      <c r="E1298" t="s">
        <v>32</v>
      </c>
      <c r="F1298" t="s">
        <v>32</v>
      </c>
      <c r="G1298" t="s">
        <v>4564</v>
      </c>
      <c r="H1298" s="1">
        <v>10537</v>
      </c>
      <c r="I1298">
        <v>0.33</v>
      </c>
      <c r="J1298">
        <v>0</v>
      </c>
      <c r="K1298">
        <v>1</v>
      </c>
      <c r="L1298" t="s">
        <v>34</v>
      </c>
      <c r="M1298" t="s">
        <v>4312</v>
      </c>
      <c r="N1298" t="s">
        <v>36</v>
      </c>
      <c r="O1298" t="s">
        <v>383</v>
      </c>
      <c r="P1298" t="s">
        <v>38</v>
      </c>
      <c r="Q1298" t="s">
        <v>4313</v>
      </c>
      <c r="R1298" t="s">
        <v>40</v>
      </c>
      <c r="S1298" t="s">
        <v>634</v>
      </c>
      <c r="T1298" t="s">
        <v>243</v>
      </c>
      <c r="U1298" t="s">
        <v>1188</v>
      </c>
      <c r="V1298" t="s">
        <v>4314</v>
      </c>
      <c r="W1298">
        <v>1210</v>
      </c>
      <c r="X1298" t="s">
        <v>636</v>
      </c>
      <c r="Y1298" t="s">
        <v>4315</v>
      </c>
      <c r="Z1298" t="s">
        <v>2407</v>
      </c>
      <c r="AA1298">
        <v>2</v>
      </c>
      <c r="AB1298" t="s">
        <v>41</v>
      </c>
      <c r="AC1298" t="str">
        <f t="shared" si="216"/>
        <v>14Y</v>
      </c>
      <c r="AD1298" s="3">
        <f t="shared" si="233"/>
        <v>3000</v>
      </c>
      <c r="AE1298" s="3" t="str">
        <f t="shared" si="232"/>
        <v>3.00 K</v>
      </c>
      <c r="AF1298" t="str">
        <f>SUBSTITUTE(SUBSTITUTE(P1298,"±",""),"%"," %")</f>
        <v>5 %</v>
      </c>
      <c r="AG1298" t="str">
        <f t="shared" si="230"/>
        <v>38.7 V</v>
      </c>
      <c r="AI1298" t="str">
        <f>SUBSTITUTE(LEFT(Q1298,FIND("W,",Q1298)),"W"," W @ 70 C")</f>
        <v>0.5 W @ 70 C</v>
      </c>
      <c r="AJ1298" t="str">
        <f>SUBSTITUTE((SUBSTITUTE(T1298,"ppm/°C","")),"/ "," to ")</f>
        <v>±200</v>
      </c>
      <c r="AK1298" t="str">
        <f>LEFT(V1298,FIND(" ",V1298)-1)</f>
        <v>1210</v>
      </c>
      <c r="AL1298" t="str">
        <f>SUBSTITUTE(SUBSTITUTE(U1298,"°C ~ "," to +"),"°C"," C")</f>
        <v>-55 to +155 C</v>
      </c>
      <c r="AM1298" s="2" t="str">
        <f t="shared" si="234"/>
        <v>302</v>
      </c>
      <c r="AN1298" t="str">
        <f>IF(AC1298="1GN","Grade 1","Grade 0")</f>
        <v>Grade 0</v>
      </c>
      <c r="AO1298" s="2" t="str">
        <f t="shared" si="235"/>
        <v>3001</v>
      </c>
      <c r="AQ1298" t="s">
        <v>5289</v>
      </c>
      <c r="AR1298" t="str">
        <f t="shared" si="231"/>
        <v>ERJ14YJ302U</v>
      </c>
      <c r="AT1298" t="str">
        <f t="shared" si="217"/>
        <v>technology 3.00K;</v>
      </c>
      <c r="AU1298" t="str">
        <f t="shared" si="218"/>
        <v>attribute value '3.00 K';</v>
      </c>
      <c r="AV1298" t="str">
        <f t="shared" si="219"/>
        <v>attribute tolerance '5 %';</v>
      </c>
      <c r="AW1298" t="str">
        <f t="shared" si="220"/>
        <v>attribute rcwv '38.7 V';</v>
      </c>
      <c r="AX1298" t="str">
        <f t="shared" si="221"/>
        <v>attribute max_v '';</v>
      </c>
      <c r="AY1298" t="str">
        <f t="shared" si="222"/>
        <v>attribute power_v '0.5 W @ 70 C';</v>
      </c>
      <c r="AZ1298" t="str">
        <f t="shared" si="223"/>
        <v>attribute tcr '±200';</v>
      </c>
      <c r="BA1298" t="str">
        <f t="shared" si="224"/>
        <v>attribute size '1210';</v>
      </c>
      <c r="BB1298" t="str">
        <f t="shared" si="225"/>
        <v>attribute operating_temp '-55 to +155 C';</v>
      </c>
      <c r="BC1298" t="str">
        <f t="shared" si="226"/>
        <v>attribute pkg_code '302';</v>
      </c>
      <c r="BD1298" t="str">
        <f t="shared" si="227"/>
        <v>attribute aec-q200 'Grade 0';</v>
      </c>
      <c r="BF1298" t="str">
        <f t="shared" si="228"/>
        <v>attribute mfg 'Panasonic';</v>
      </c>
      <c r="BG1298" t="str">
        <f t="shared" si="229"/>
        <v>attribute mpn 'ERJ14YJ302U';</v>
      </c>
    </row>
    <row r="1299" spans="1:59" x14ac:dyDescent="0.3">
      <c r="A1299" t="s">
        <v>28</v>
      </c>
      <c r="B1299" t="s">
        <v>4308</v>
      </c>
      <c r="C1299" t="s">
        <v>4565</v>
      </c>
      <c r="D1299" t="s">
        <v>4566</v>
      </c>
      <c r="E1299" t="s">
        <v>32</v>
      </c>
      <c r="F1299" t="s">
        <v>32</v>
      </c>
      <c r="G1299" t="s">
        <v>4567</v>
      </c>
      <c r="H1299" s="1">
        <v>33899</v>
      </c>
      <c r="I1299">
        <v>0.33</v>
      </c>
      <c r="J1299">
        <v>0</v>
      </c>
      <c r="K1299">
        <v>1</v>
      </c>
      <c r="L1299" t="s">
        <v>34</v>
      </c>
      <c r="M1299" t="s">
        <v>4312</v>
      </c>
      <c r="N1299" t="s">
        <v>36</v>
      </c>
      <c r="O1299" t="s">
        <v>387</v>
      </c>
      <c r="P1299" t="s">
        <v>38</v>
      </c>
      <c r="Q1299" t="s">
        <v>4313</v>
      </c>
      <c r="R1299" t="s">
        <v>40</v>
      </c>
      <c r="S1299" t="s">
        <v>634</v>
      </c>
      <c r="T1299" t="s">
        <v>243</v>
      </c>
      <c r="U1299" t="s">
        <v>1188</v>
      </c>
      <c r="V1299" t="s">
        <v>4314</v>
      </c>
      <c r="W1299">
        <v>1210</v>
      </c>
      <c r="X1299" t="s">
        <v>636</v>
      </c>
      <c r="Y1299" t="s">
        <v>4315</v>
      </c>
      <c r="Z1299" t="s">
        <v>2407</v>
      </c>
      <c r="AA1299">
        <v>2</v>
      </c>
      <c r="AB1299" t="s">
        <v>41</v>
      </c>
      <c r="AC1299" t="str">
        <f t="shared" si="216"/>
        <v>14Y</v>
      </c>
      <c r="AD1299" s="3">
        <f t="shared" si="233"/>
        <v>3300</v>
      </c>
      <c r="AE1299" s="3" t="str">
        <f t="shared" si="232"/>
        <v>3.30 K</v>
      </c>
      <c r="AF1299" t="str">
        <f>SUBSTITUTE(SUBSTITUTE(P1299,"±",""),"%"," %")</f>
        <v>5 %</v>
      </c>
      <c r="AG1299" t="str">
        <f t="shared" si="230"/>
        <v>40.6 V</v>
      </c>
      <c r="AI1299" t="str">
        <f>SUBSTITUTE(LEFT(Q1299,FIND("W,",Q1299)),"W"," W @ 70 C")</f>
        <v>0.5 W @ 70 C</v>
      </c>
      <c r="AJ1299" t="str">
        <f>SUBSTITUTE((SUBSTITUTE(T1299,"ppm/°C","")),"/ "," to ")</f>
        <v>±200</v>
      </c>
      <c r="AK1299" t="str">
        <f>LEFT(V1299,FIND(" ",V1299)-1)</f>
        <v>1210</v>
      </c>
      <c r="AL1299" t="str">
        <f>SUBSTITUTE(SUBSTITUTE(U1299,"°C ~ "," to +"),"°C"," C")</f>
        <v>-55 to +155 C</v>
      </c>
      <c r="AM1299" s="2" t="str">
        <f t="shared" si="234"/>
        <v>332</v>
      </c>
      <c r="AN1299" t="str">
        <f>IF(AC1299="1GN","Grade 1","Grade 0")</f>
        <v>Grade 0</v>
      </c>
      <c r="AO1299" s="2" t="str">
        <f t="shared" si="235"/>
        <v>3301</v>
      </c>
      <c r="AQ1299" t="s">
        <v>5289</v>
      </c>
      <c r="AR1299" t="str">
        <f t="shared" si="231"/>
        <v>ERJ14YJ332U</v>
      </c>
      <c r="AT1299" t="str">
        <f t="shared" si="217"/>
        <v>technology 3.30K;</v>
      </c>
      <c r="AU1299" t="str">
        <f t="shared" si="218"/>
        <v>attribute value '3.30 K';</v>
      </c>
      <c r="AV1299" t="str">
        <f t="shared" si="219"/>
        <v>attribute tolerance '5 %';</v>
      </c>
      <c r="AW1299" t="str">
        <f t="shared" si="220"/>
        <v>attribute rcwv '40.6 V';</v>
      </c>
      <c r="AX1299" t="str">
        <f t="shared" si="221"/>
        <v>attribute max_v '';</v>
      </c>
      <c r="AY1299" t="str">
        <f t="shared" si="222"/>
        <v>attribute power_v '0.5 W @ 70 C';</v>
      </c>
      <c r="AZ1299" t="str">
        <f t="shared" si="223"/>
        <v>attribute tcr '±200';</v>
      </c>
      <c r="BA1299" t="str">
        <f t="shared" si="224"/>
        <v>attribute size '1210';</v>
      </c>
      <c r="BB1299" t="str">
        <f t="shared" si="225"/>
        <v>attribute operating_temp '-55 to +155 C';</v>
      </c>
      <c r="BC1299" t="str">
        <f t="shared" si="226"/>
        <v>attribute pkg_code '332';</v>
      </c>
      <c r="BD1299" t="str">
        <f t="shared" si="227"/>
        <v>attribute aec-q200 'Grade 0';</v>
      </c>
      <c r="BF1299" t="str">
        <f t="shared" si="228"/>
        <v>attribute mfg 'Panasonic';</v>
      </c>
      <c r="BG1299" t="str">
        <f t="shared" si="229"/>
        <v>attribute mpn 'ERJ14YJ332U';</v>
      </c>
    </row>
    <row r="1300" spans="1:59" x14ac:dyDescent="0.3">
      <c r="A1300" t="s">
        <v>28</v>
      </c>
      <c r="B1300" t="s">
        <v>4308</v>
      </c>
      <c r="C1300" t="s">
        <v>4568</v>
      </c>
      <c r="D1300" t="s">
        <v>4569</v>
      </c>
      <c r="E1300" t="s">
        <v>32</v>
      </c>
      <c r="F1300" t="s">
        <v>32</v>
      </c>
      <c r="G1300" t="s">
        <v>4570</v>
      </c>
      <c r="H1300" s="1">
        <v>10034</v>
      </c>
      <c r="I1300">
        <v>0.33</v>
      </c>
      <c r="J1300">
        <v>0</v>
      </c>
      <c r="K1300">
        <v>1</v>
      </c>
      <c r="L1300" t="s">
        <v>34</v>
      </c>
      <c r="M1300" t="s">
        <v>4312</v>
      </c>
      <c r="N1300" t="s">
        <v>36</v>
      </c>
      <c r="O1300" t="s">
        <v>391</v>
      </c>
      <c r="P1300" t="s">
        <v>38</v>
      </c>
      <c r="Q1300" t="s">
        <v>4313</v>
      </c>
      <c r="R1300" t="s">
        <v>40</v>
      </c>
      <c r="S1300" t="s">
        <v>634</v>
      </c>
      <c r="T1300" t="s">
        <v>243</v>
      </c>
      <c r="U1300" t="s">
        <v>1188</v>
      </c>
      <c r="V1300" t="s">
        <v>4314</v>
      </c>
      <c r="W1300">
        <v>1210</v>
      </c>
      <c r="X1300" t="s">
        <v>636</v>
      </c>
      <c r="Y1300" t="s">
        <v>4315</v>
      </c>
      <c r="Z1300" t="s">
        <v>2407</v>
      </c>
      <c r="AA1300">
        <v>2</v>
      </c>
      <c r="AB1300" t="s">
        <v>41</v>
      </c>
      <c r="AC1300" t="str">
        <f t="shared" si="216"/>
        <v>14Y</v>
      </c>
      <c r="AD1300" s="3">
        <f t="shared" si="233"/>
        <v>3600</v>
      </c>
      <c r="AE1300" s="3" t="str">
        <f t="shared" si="232"/>
        <v>3.60 K</v>
      </c>
      <c r="AF1300" t="str">
        <f>SUBSTITUTE(SUBSTITUTE(P1300,"±",""),"%"," %")</f>
        <v>5 %</v>
      </c>
      <c r="AG1300" t="str">
        <f t="shared" si="230"/>
        <v>42.4 V</v>
      </c>
      <c r="AI1300" t="str">
        <f>SUBSTITUTE(LEFT(Q1300,FIND("W,",Q1300)),"W"," W @ 70 C")</f>
        <v>0.5 W @ 70 C</v>
      </c>
      <c r="AJ1300" t="str">
        <f>SUBSTITUTE((SUBSTITUTE(T1300,"ppm/°C","")),"/ "," to ")</f>
        <v>±200</v>
      </c>
      <c r="AK1300" t="str">
        <f>LEFT(V1300,FIND(" ",V1300)-1)</f>
        <v>1210</v>
      </c>
      <c r="AL1300" t="str">
        <f>SUBSTITUTE(SUBSTITUTE(U1300,"°C ~ "," to +"),"°C"," C")</f>
        <v>-55 to +155 C</v>
      </c>
      <c r="AM1300" s="2" t="str">
        <f t="shared" si="234"/>
        <v>362</v>
      </c>
      <c r="AN1300" t="str">
        <f>IF(AC1300="1GN","Grade 1","Grade 0")</f>
        <v>Grade 0</v>
      </c>
      <c r="AO1300" s="2" t="str">
        <f t="shared" si="235"/>
        <v>3601</v>
      </c>
      <c r="AQ1300" t="s">
        <v>5289</v>
      </c>
      <c r="AR1300" t="str">
        <f t="shared" si="231"/>
        <v>ERJ14YJ362U</v>
      </c>
      <c r="AT1300" t="str">
        <f t="shared" si="217"/>
        <v>technology 3.60K;</v>
      </c>
      <c r="AU1300" t="str">
        <f t="shared" si="218"/>
        <v>attribute value '3.60 K';</v>
      </c>
      <c r="AV1300" t="str">
        <f t="shared" si="219"/>
        <v>attribute tolerance '5 %';</v>
      </c>
      <c r="AW1300" t="str">
        <f t="shared" si="220"/>
        <v>attribute rcwv '42.4 V';</v>
      </c>
      <c r="AX1300" t="str">
        <f t="shared" si="221"/>
        <v>attribute max_v '';</v>
      </c>
      <c r="AY1300" t="str">
        <f t="shared" si="222"/>
        <v>attribute power_v '0.5 W @ 70 C';</v>
      </c>
      <c r="AZ1300" t="str">
        <f t="shared" si="223"/>
        <v>attribute tcr '±200';</v>
      </c>
      <c r="BA1300" t="str">
        <f t="shared" si="224"/>
        <v>attribute size '1210';</v>
      </c>
      <c r="BB1300" t="str">
        <f t="shared" si="225"/>
        <v>attribute operating_temp '-55 to +155 C';</v>
      </c>
      <c r="BC1300" t="str">
        <f t="shared" si="226"/>
        <v>attribute pkg_code '362';</v>
      </c>
      <c r="BD1300" t="str">
        <f t="shared" si="227"/>
        <v>attribute aec-q200 'Grade 0';</v>
      </c>
      <c r="BF1300" t="str">
        <f t="shared" si="228"/>
        <v>attribute mfg 'Panasonic';</v>
      </c>
      <c r="BG1300" t="str">
        <f t="shared" si="229"/>
        <v>attribute mpn 'ERJ14YJ362U';</v>
      </c>
    </row>
    <row r="1301" spans="1:59" x14ac:dyDescent="0.3">
      <c r="A1301" t="s">
        <v>28</v>
      </c>
      <c r="B1301" t="s">
        <v>4308</v>
      </c>
      <c r="C1301" t="s">
        <v>4571</v>
      </c>
      <c r="D1301" t="s">
        <v>4572</v>
      </c>
      <c r="E1301" t="s">
        <v>32</v>
      </c>
      <c r="F1301" t="s">
        <v>32</v>
      </c>
      <c r="G1301" t="s">
        <v>4573</v>
      </c>
      <c r="H1301" s="1">
        <v>6699</v>
      </c>
      <c r="I1301">
        <v>0.33</v>
      </c>
      <c r="J1301">
        <v>0</v>
      </c>
      <c r="K1301">
        <v>1</v>
      </c>
      <c r="L1301" t="s">
        <v>34</v>
      </c>
      <c r="M1301" t="s">
        <v>4312</v>
      </c>
      <c r="N1301" t="s">
        <v>36</v>
      </c>
      <c r="O1301" t="s">
        <v>395</v>
      </c>
      <c r="P1301" t="s">
        <v>38</v>
      </c>
      <c r="Q1301" t="s">
        <v>4313</v>
      </c>
      <c r="R1301" t="s">
        <v>40</v>
      </c>
      <c r="S1301" t="s">
        <v>634</v>
      </c>
      <c r="T1301" t="s">
        <v>243</v>
      </c>
      <c r="U1301" t="s">
        <v>1188</v>
      </c>
      <c r="V1301" t="s">
        <v>4314</v>
      </c>
      <c r="W1301">
        <v>1210</v>
      </c>
      <c r="X1301" t="s">
        <v>636</v>
      </c>
      <c r="Y1301" t="s">
        <v>4315</v>
      </c>
      <c r="Z1301" t="s">
        <v>2407</v>
      </c>
      <c r="AA1301">
        <v>2</v>
      </c>
      <c r="AB1301" t="s">
        <v>41</v>
      </c>
      <c r="AC1301" t="str">
        <f t="shared" ref="AC1301:AC1364" si="236">MID(D1301,5,3)</f>
        <v>14Y</v>
      </c>
      <c r="AD1301" s="3">
        <f t="shared" si="233"/>
        <v>3900</v>
      </c>
      <c r="AE1301" s="3" t="str">
        <f t="shared" si="232"/>
        <v>3.90 K</v>
      </c>
      <c r="AF1301" t="str">
        <f>SUBSTITUTE(SUBSTITUTE(P1301,"±",""),"%"," %")</f>
        <v>5 %</v>
      </c>
      <c r="AG1301" t="str">
        <f t="shared" si="230"/>
        <v>44.2 V</v>
      </c>
      <c r="AI1301" t="str">
        <f>SUBSTITUTE(LEFT(Q1301,FIND("W,",Q1301)),"W"," W @ 70 C")</f>
        <v>0.5 W @ 70 C</v>
      </c>
      <c r="AJ1301" t="str">
        <f>SUBSTITUTE((SUBSTITUTE(T1301,"ppm/°C","")),"/ "," to ")</f>
        <v>±200</v>
      </c>
      <c r="AK1301" t="str">
        <f>LEFT(V1301,FIND(" ",V1301)-1)</f>
        <v>1210</v>
      </c>
      <c r="AL1301" t="str">
        <f>SUBSTITUTE(SUBSTITUTE(U1301,"°C ~ "," to +"),"°C"," C")</f>
        <v>-55 to +155 C</v>
      </c>
      <c r="AM1301" s="2" t="str">
        <f t="shared" si="234"/>
        <v>392</v>
      </c>
      <c r="AN1301" t="str">
        <f>IF(AC1301="1GN","Grade 1","Grade 0")</f>
        <v>Grade 0</v>
      </c>
      <c r="AO1301" s="2" t="str">
        <f t="shared" si="235"/>
        <v>3901</v>
      </c>
      <c r="AQ1301" t="s">
        <v>5289</v>
      </c>
      <c r="AR1301" t="str">
        <f t="shared" si="231"/>
        <v>ERJ14YJ392U</v>
      </c>
      <c r="AT1301" t="str">
        <f t="shared" ref="AT1301:AT1364" si="237">"technology "&amp;SUBSTITUTE(AE1301," ","")&amp;";"</f>
        <v>technology 3.90K;</v>
      </c>
      <c r="AU1301" t="str">
        <f t="shared" ref="AU1301:AU1364" si="238">"attribute value '"&amp;AE1301&amp;"';"</f>
        <v>attribute value '3.90 K';</v>
      </c>
      <c r="AV1301" t="str">
        <f t="shared" ref="AV1301:AV1364" si="239">"attribute tolerance '"&amp;AF1301&amp;"';"</f>
        <v>attribute tolerance '5 %';</v>
      </c>
      <c r="AW1301" t="str">
        <f t="shared" ref="AW1301:AW1364" si="240">"attribute rcwv '"&amp;AG1301&amp;"';"</f>
        <v>attribute rcwv '44.2 V';</v>
      </c>
      <c r="AX1301" t="str">
        <f t="shared" ref="AX1301:AX1364" si="241">"attribute max_v '"&amp;AH1301&amp;"';"</f>
        <v>attribute max_v '';</v>
      </c>
      <c r="AY1301" t="str">
        <f t="shared" ref="AY1301:AY1364" si="242">"attribute power_v '"&amp;AI1301&amp;"';"</f>
        <v>attribute power_v '0.5 W @ 70 C';</v>
      </c>
      <c r="AZ1301" t="str">
        <f t="shared" ref="AZ1301:AZ1364" si="243">"attribute tcr '"&amp;AJ1301&amp;"';"</f>
        <v>attribute tcr '±200';</v>
      </c>
      <c r="BA1301" t="str">
        <f t="shared" ref="BA1301:BA1364" si="244">"attribute size '"&amp;AK1301&amp;"';"</f>
        <v>attribute size '1210';</v>
      </c>
      <c r="BB1301" t="str">
        <f t="shared" ref="BB1301:BB1364" si="245">"attribute operating_temp '"&amp;AL1301&amp;"';"</f>
        <v>attribute operating_temp '-55 to +155 C';</v>
      </c>
      <c r="BC1301" t="str">
        <f t="shared" ref="BC1301:BC1364" si="246">"attribute pkg_code '"&amp;AM1301&amp;"';"</f>
        <v>attribute pkg_code '392';</v>
      </c>
      <c r="BD1301" t="str">
        <f t="shared" ref="BD1301:BD1364" si="247">"attribute aec-q200 '"&amp;AN1301&amp;"';"</f>
        <v>attribute aec-q200 'Grade 0';</v>
      </c>
      <c r="BF1301" t="str">
        <f t="shared" ref="BF1301:BF1364" si="248">"attribute mfg '"&amp;AQ1301&amp;"';"</f>
        <v>attribute mfg 'Panasonic';</v>
      </c>
      <c r="BG1301" t="str">
        <f t="shared" ref="BG1301:BG1364" si="249">"attribute mpn '"&amp;AR1301&amp;"';"</f>
        <v>attribute mpn 'ERJ14YJ392U';</v>
      </c>
    </row>
    <row r="1302" spans="1:59" x14ac:dyDescent="0.3">
      <c r="A1302" t="s">
        <v>28</v>
      </c>
      <c r="B1302" t="s">
        <v>4308</v>
      </c>
      <c r="C1302" t="s">
        <v>4574</v>
      </c>
      <c r="D1302" t="s">
        <v>4575</v>
      </c>
      <c r="E1302" t="s">
        <v>32</v>
      </c>
      <c r="F1302" t="s">
        <v>32</v>
      </c>
      <c r="G1302" t="s">
        <v>4576</v>
      </c>
      <c r="H1302" s="1">
        <v>10000</v>
      </c>
      <c r="I1302">
        <v>0.33</v>
      </c>
      <c r="J1302">
        <v>0</v>
      </c>
      <c r="K1302">
        <v>1</v>
      </c>
      <c r="L1302" t="s">
        <v>34</v>
      </c>
      <c r="M1302" t="s">
        <v>4312</v>
      </c>
      <c r="N1302" t="s">
        <v>36</v>
      </c>
      <c r="O1302" t="s">
        <v>399</v>
      </c>
      <c r="P1302" t="s">
        <v>38</v>
      </c>
      <c r="Q1302" t="s">
        <v>4313</v>
      </c>
      <c r="R1302" t="s">
        <v>40</v>
      </c>
      <c r="S1302" t="s">
        <v>634</v>
      </c>
      <c r="T1302" t="s">
        <v>243</v>
      </c>
      <c r="U1302" t="s">
        <v>1188</v>
      </c>
      <c r="V1302" t="s">
        <v>4314</v>
      </c>
      <c r="W1302">
        <v>1210</v>
      </c>
      <c r="X1302" t="s">
        <v>636</v>
      </c>
      <c r="Y1302" t="s">
        <v>4315</v>
      </c>
      <c r="Z1302" t="s">
        <v>2407</v>
      </c>
      <c r="AA1302">
        <v>2</v>
      </c>
      <c r="AB1302" t="s">
        <v>41</v>
      </c>
      <c r="AC1302" t="str">
        <f t="shared" si="236"/>
        <v>14Y</v>
      </c>
      <c r="AD1302" s="3">
        <f t="shared" si="233"/>
        <v>4300</v>
      </c>
      <c r="AE1302" s="3" t="str">
        <f t="shared" si="232"/>
        <v>4.30 K</v>
      </c>
      <c r="AF1302" t="str">
        <f>SUBSTITUTE(SUBSTITUTE(P1302,"±",""),"%"," %")</f>
        <v>5 %</v>
      </c>
      <c r="AG1302" t="str">
        <f t="shared" si="230"/>
        <v>46.4 V</v>
      </c>
      <c r="AI1302" t="str">
        <f>SUBSTITUTE(LEFT(Q1302,FIND("W,",Q1302)),"W"," W @ 70 C")</f>
        <v>0.5 W @ 70 C</v>
      </c>
      <c r="AJ1302" t="str">
        <f>SUBSTITUTE((SUBSTITUTE(T1302,"ppm/°C","")),"/ "," to ")</f>
        <v>±200</v>
      </c>
      <c r="AK1302" t="str">
        <f>LEFT(V1302,FIND(" ",V1302)-1)</f>
        <v>1210</v>
      </c>
      <c r="AL1302" t="str">
        <f>SUBSTITUTE(SUBSTITUTE(U1302,"°C ~ "," to +"),"°C"," C")</f>
        <v>-55 to +155 C</v>
      </c>
      <c r="AM1302" s="2" t="str">
        <f t="shared" si="234"/>
        <v>432</v>
      </c>
      <c r="AN1302" t="str">
        <f>IF(AC1302="1GN","Grade 1","Grade 0")</f>
        <v>Grade 0</v>
      </c>
      <c r="AO1302" s="2" t="str">
        <f t="shared" si="235"/>
        <v>4301</v>
      </c>
      <c r="AQ1302" t="s">
        <v>5289</v>
      </c>
      <c r="AR1302" t="str">
        <f t="shared" si="231"/>
        <v>ERJ14YJ432U</v>
      </c>
      <c r="AT1302" t="str">
        <f t="shared" si="237"/>
        <v>technology 4.30K;</v>
      </c>
      <c r="AU1302" t="str">
        <f t="shared" si="238"/>
        <v>attribute value '4.30 K';</v>
      </c>
      <c r="AV1302" t="str">
        <f t="shared" si="239"/>
        <v>attribute tolerance '5 %';</v>
      </c>
      <c r="AW1302" t="str">
        <f t="shared" si="240"/>
        <v>attribute rcwv '46.4 V';</v>
      </c>
      <c r="AX1302" t="str">
        <f t="shared" si="241"/>
        <v>attribute max_v '';</v>
      </c>
      <c r="AY1302" t="str">
        <f t="shared" si="242"/>
        <v>attribute power_v '0.5 W @ 70 C';</v>
      </c>
      <c r="AZ1302" t="str">
        <f t="shared" si="243"/>
        <v>attribute tcr '±200';</v>
      </c>
      <c r="BA1302" t="str">
        <f t="shared" si="244"/>
        <v>attribute size '1210';</v>
      </c>
      <c r="BB1302" t="str">
        <f t="shared" si="245"/>
        <v>attribute operating_temp '-55 to +155 C';</v>
      </c>
      <c r="BC1302" t="str">
        <f t="shared" si="246"/>
        <v>attribute pkg_code '432';</v>
      </c>
      <c r="BD1302" t="str">
        <f t="shared" si="247"/>
        <v>attribute aec-q200 'Grade 0';</v>
      </c>
      <c r="BF1302" t="str">
        <f t="shared" si="248"/>
        <v>attribute mfg 'Panasonic';</v>
      </c>
      <c r="BG1302" t="str">
        <f t="shared" si="249"/>
        <v>attribute mpn 'ERJ14YJ432U';</v>
      </c>
    </row>
    <row r="1303" spans="1:59" x14ac:dyDescent="0.3">
      <c r="A1303" t="s">
        <v>28</v>
      </c>
      <c r="B1303" t="s">
        <v>4308</v>
      </c>
      <c r="C1303" t="s">
        <v>4577</v>
      </c>
      <c r="D1303" t="s">
        <v>4578</v>
      </c>
      <c r="E1303" t="s">
        <v>32</v>
      </c>
      <c r="F1303" t="s">
        <v>32</v>
      </c>
      <c r="G1303" t="s">
        <v>4579</v>
      </c>
      <c r="H1303" s="1">
        <v>3688</v>
      </c>
      <c r="I1303">
        <v>0.33</v>
      </c>
      <c r="J1303">
        <v>0</v>
      </c>
      <c r="K1303">
        <v>1</v>
      </c>
      <c r="L1303" t="s">
        <v>34</v>
      </c>
      <c r="M1303" t="s">
        <v>4312</v>
      </c>
      <c r="N1303" t="s">
        <v>36</v>
      </c>
      <c r="O1303" t="s">
        <v>403</v>
      </c>
      <c r="P1303" t="s">
        <v>38</v>
      </c>
      <c r="Q1303" t="s">
        <v>4313</v>
      </c>
      <c r="R1303" t="s">
        <v>40</v>
      </c>
      <c r="S1303" t="s">
        <v>634</v>
      </c>
      <c r="T1303" t="s">
        <v>243</v>
      </c>
      <c r="U1303" t="s">
        <v>1188</v>
      </c>
      <c r="V1303" t="s">
        <v>4314</v>
      </c>
      <c r="W1303">
        <v>1210</v>
      </c>
      <c r="X1303" t="s">
        <v>636</v>
      </c>
      <c r="Y1303" t="s">
        <v>4315</v>
      </c>
      <c r="Z1303" t="s">
        <v>2407</v>
      </c>
      <c r="AA1303">
        <v>2</v>
      </c>
      <c r="AB1303" t="s">
        <v>41</v>
      </c>
      <c r="AC1303" t="str">
        <f t="shared" si="236"/>
        <v>14Y</v>
      </c>
      <c r="AD1303" s="3">
        <f t="shared" si="233"/>
        <v>4700</v>
      </c>
      <c r="AE1303" s="3" t="str">
        <f t="shared" si="232"/>
        <v>4.70 K</v>
      </c>
      <c r="AF1303" t="str">
        <f>SUBSTITUTE(SUBSTITUTE(P1303,"±",""),"%"," %")</f>
        <v>5 %</v>
      </c>
      <c r="AG1303" t="str">
        <f t="shared" si="230"/>
        <v>48.5 V</v>
      </c>
      <c r="AI1303" t="str">
        <f>SUBSTITUTE(LEFT(Q1303,FIND("W,",Q1303)),"W"," W @ 70 C")</f>
        <v>0.5 W @ 70 C</v>
      </c>
      <c r="AJ1303" t="str">
        <f>SUBSTITUTE((SUBSTITUTE(T1303,"ppm/°C","")),"/ "," to ")</f>
        <v>±200</v>
      </c>
      <c r="AK1303" t="str">
        <f>LEFT(V1303,FIND(" ",V1303)-1)</f>
        <v>1210</v>
      </c>
      <c r="AL1303" t="str">
        <f>SUBSTITUTE(SUBSTITUTE(U1303,"°C ~ "," to +"),"°C"," C")</f>
        <v>-55 to +155 C</v>
      </c>
      <c r="AM1303" s="2" t="str">
        <f t="shared" si="234"/>
        <v>472</v>
      </c>
      <c r="AN1303" t="str">
        <f>IF(AC1303="1GN","Grade 1","Grade 0")</f>
        <v>Grade 0</v>
      </c>
      <c r="AO1303" s="2" t="str">
        <f t="shared" si="235"/>
        <v>4701</v>
      </c>
      <c r="AQ1303" t="s">
        <v>5289</v>
      </c>
      <c r="AR1303" t="str">
        <f t="shared" si="231"/>
        <v>ERJ14YJ472U</v>
      </c>
      <c r="AT1303" t="str">
        <f t="shared" si="237"/>
        <v>technology 4.70K;</v>
      </c>
      <c r="AU1303" t="str">
        <f t="shared" si="238"/>
        <v>attribute value '4.70 K';</v>
      </c>
      <c r="AV1303" t="str">
        <f t="shared" si="239"/>
        <v>attribute tolerance '5 %';</v>
      </c>
      <c r="AW1303" t="str">
        <f t="shared" si="240"/>
        <v>attribute rcwv '48.5 V';</v>
      </c>
      <c r="AX1303" t="str">
        <f t="shared" si="241"/>
        <v>attribute max_v '';</v>
      </c>
      <c r="AY1303" t="str">
        <f t="shared" si="242"/>
        <v>attribute power_v '0.5 W @ 70 C';</v>
      </c>
      <c r="AZ1303" t="str">
        <f t="shared" si="243"/>
        <v>attribute tcr '±200';</v>
      </c>
      <c r="BA1303" t="str">
        <f t="shared" si="244"/>
        <v>attribute size '1210';</v>
      </c>
      <c r="BB1303" t="str">
        <f t="shared" si="245"/>
        <v>attribute operating_temp '-55 to +155 C';</v>
      </c>
      <c r="BC1303" t="str">
        <f t="shared" si="246"/>
        <v>attribute pkg_code '472';</v>
      </c>
      <c r="BD1303" t="str">
        <f t="shared" si="247"/>
        <v>attribute aec-q200 'Grade 0';</v>
      </c>
      <c r="BF1303" t="str">
        <f t="shared" si="248"/>
        <v>attribute mfg 'Panasonic';</v>
      </c>
      <c r="BG1303" t="str">
        <f t="shared" si="249"/>
        <v>attribute mpn 'ERJ14YJ472U';</v>
      </c>
    </row>
    <row r="1304" spans="1:59" x14ac:dyDescent="0.3">
      <c r="A1304" t="s">
        <v>28</v>
      </c>
      <c r="B1304" t="s">
        <v>4308</v>
      </c>
      <c r="C1304" t="s">
        <v>4580</v>
      </c>
      <c r="D1304" t="s">
        <v>4581</v>
      </c>
      <c r="E1304" t="s">
        <v>32</v>
      </c>
      <c r="F1304" t="s">
        <v>32</v>
      </c>
      <c r="G1304" t="s">
        <v>4582</v>
      </c>
      <c r="H1304" s="1">
        <v>118723</v>
      </c>
      <c r="I1304">
        <v>0.33</v>
      </c>
      <c r="J1304">
        <v>0</v>
      </c>
      <c r="K1304">
        <v>1</v>
      </c>
      <c r="L1304" t="s">
        <v>34</v>
      </c>
      <c r="M1304" t="s">
        <v>4312</v>
      </c>
      <c r="N1304" t="s">
        <v>36</v>
      </c>
      <c r="O1304" t="s">
        <v>407</v>
      </c>
      <c r="P1304" t="s">
        <v>38</v>
      </c>
      <c r="Q1304" t="s">
        <v>4313</v>
      </c>
      <c r="R1304" t="s">
        <v>40</v>
      </c>
      <c r="S1304" t="s">
        <v>634</v>
      </c>
      <c r="T1304" t="s">
        <v>243</v>
      </c>
      <c r="U1304" t="s">
        <v>1188</v>
      </c>
      <c r="V1304" t="s">
        <v>4314</v>
      </c>
      <c r="W1304">
        <v>1210</v>
      </c>
      <c r="X1304" t="s">
        <v>636</v>
      </c>
      <c r="Y1304" t="s">
        <v>4315</v>
      </c>
      <c r="Z1304" t="s">
        <v>2407</v>
      </c>
      <c r="AA1304">
        <v>2</v>
      </c>
      <c r="AB1304" t="s">
        <v>41</v>
      </c>
      <c r="AC1304" t="str">
        <f t="shared" si="236"/>
        <v>14Y</v>
      </c>
      <c r="AD1304" s="3">
        <f t="shared" si="233"/>
        <v>5100</v>
      </c>
      <c r="AE1304" s="3" t="str">
        <f t="shared" si="232"/>
        <v>5.10 K</v>
      </c>
      <c r="AF1304" t="str">
        <f>SUBSTITUTE(SUBSTITUTE(P1304,"±",""),"%"," %")</f>
        <v>5 %</v>
      </c>
      <c r="AG1304" t="str">
        <f t="shared" si="230"/>
        <v>50.5 V</v>
      </c>
      <c r="AI1304" t="str">
        <f>SUBSTITUTE(LEFT(Q1304,FIND("W,",Q1304)),"W"," W @ 70 C")</f>
        <v>0.5 W @ 70 C</v>
      </c>
      <c r="AJ1304" t="str">
        <f>SUBSTITUTE((SUBSTITUTE(T1304,"ppm/°C","")),"/ "," to ")</f>
        <v>±200</v>
      </c>
      <c r="AK1304" t="str">
        <f>LEFT(V1304,FIND(" ",V1304)-1)</f>
        <v>1210</v>
      </c>
      <c r="AL1304" t="str">
        <f>SUBSTITUTE(SUBSTITUTE(U1304,"°C ~ "," to +"),"°C"," C")</f>
        <v>-55 to +155 C</v>
      </c>
      <c r="AM1304" s="2" t="str">
        <f t="shared" si="234"/>
        <v>512</v>
      </c>
      <c r="AN1304" t="str">
        <f>IF(AC1304="1GN","Grade 1","Grade 0")</f>
        <v>Grade 0</v>
      </c>
      <c r="AO1304" s="2" t="str">
        <f t="shared" si="235"/>
        <v>5101</v>
      </c>
      <c r="AQ1304" t="s">
        <v>5289</v>
      </c>
      <c r="AR1304" t="str">
        <f t="shared" si="231"/>
        <v>ERJ14YJ512U</v>
      </c>
      <c r="AT1304" t="str">
        <f t="shared" si="237"/>
        <v>technology 5.10K;</v>
      </c>
      <c r="AU1304" t="str">
        <f t="shared" si="238"/>
        <v>attribute value '5.10 K';</v>
      </c>
      <c r="AV1304" t="str">
        <f t="shared" si="239"/>
        <v>attribute tolerance '5 %';</v>
      </c>
      <c r="AW1304" t="str">
        <f t="shared" si="240"/>
        <v>attribute rcwv '50.5 V';</v>
      </c>
      <c r="AX1304" t="str">
        <f t="shared" si="241"/>
        <v>attribute max_v '';</v>
      </c>
      <c r="AY1304" t="str">
        <f t="shared" si="242"/>
        <v>attribute power_v '0.5 W @ 70 C';</v>
      </c>
      <c r="AZ1304" t="str">
        <f t="shared" si="243"/>
        <v>attribute tcr '±200';</v>
      </c>
      <c r="BA1304" t="str">
        <f t="shared" si="244"/>
        <v>attribute size '1210';</v>
      </c>
      <c r="BB1304" t="str">
        <f t="shared" si="245"/>
        <v>attribute operating_temp '-55 to +155 C';</v>
      </c>
      <c r="BC1304" t="str">
        <f t="shared" si="246"/>
        <v>attribute pkg_code '512';</v>
      </c>
      <c r="BD1304" t="str">
        <f t="shared" si="247"/>
        <v>attribute aec-q200 'Grade 0';</v>
      </c>
      <c r="BF1304" t="str">
        <f t="shared" si="248"/>
        <v>attribute mfg 'Panasonic';</v>
      </c>
      <c r="BG1304" t="str">
        <f t="shared" si="249"/>
        <v>attribute mpn 'ERJ14YJ512U';</v>
      </c>
    </row>
    <row r="1305" spans="1:59" x14ac:dyDescent="0.3">
      <c r="A1305" t="s">
        <v>28</v>
      </c>
      <c r="B1305" t="s">
        <v>4308</v>
      </c>
      <c r="C1305" t="s">
        <v>4583</v>
      </c>
      <c r="D1305" t="s">
        <v>4584</v>
      </c>
      <c r="E1305" t="s">
        <v>32</v>
      </c>
      <c r="F1305" t="s">
        <v>32</v>
      </c>
      <c r="G1305" t="s">
        <v>4585</v>
      </c>
      <c r="H1305" s="1">
        <v>11298</v>
      </c>
      <c r="I1305">
        <v>0.33</v>
      </c>
      <c r="J1305">
        <v>0</v>
      </c>
      <c r="K1305">
        <v>1</v>
      </c>
      <c r="L1305" t="s">
        <v>34</v>
      </c>
      <c r="M1305" t="s">
        <v>4312</v>
      </c>
      <c r="N1305" t="s">
        <v>36</v>
      </c>
      <c r="O1305" t="s">
        <v>411</v>
      </c>
      <c r="P1305" t="s">
        <v>38</v>
      </c>
      <c r="Q1305" t="s">
        <v>4313</v>
      </c>
      <c r="R1305" t="s">
        <v>40</v>
      </c>
      <c r="S1305" t="s">
        <v>634</v>
      </c>
      <c r="T1305" t="s">
        <v>243</v>
      </c>
      <c r="U1305" t="s">
        <v>1188</v>
      </c>
      <c r="V1305" t="s">
        <v>4314</v>
      </c>
      <c r="W1305">
        <v>1210</v>
      </c>
      <c r="X1305" t="s">
        <v>636</v>
      </c>
      <c r="Y1305" t="s">
        <v>4315</v>
      </c>
      <c r="Z1305" t="s">
        <v>2407</v>
      </c>
      <c r="AA1305">
        <v>2</v>
      </c>
      <c r="AB1305" t="s">
        <v>41</v>
      </c>
      <c r="AC1305" t="str">
        <f t="shared" si="236"/>
        <v>14Y</v>
      </c>
      <c r="AD1305" s="3">
        <f t="shared" si="233"/>
        <v>5600</v>
      </c>
      <c r="AE1305" s="3" t="str">
        <f t="shared" si="232"/>
        <v>5.60 K</v>
      </c>
      <c r="AF1305" t="str">
        <f>SUBSTITUTE(SUBSTITUTE(P1305,"±",""),"%"," %")</f>
        <v>5 %</v>
      </c>
      <c r="AG1305" t="str">
        <f t="shared" si="230"/>
        <v>52.9 V</v>
      </c>
      <c r="AI1305" t="str">
        <f>SUBSTITUTE(LEFT(Q1305,FIND("W,",Q1305)),"W"," W @ 70 C")</f>
        <v>0.5 W @ 70 C</v>
      </c>
      <c r="AJ1305" t="str">
        <f>SUBSTITUTE((SUBSTITUTE(T1305,"ppm/°C","")),"/ "," to ")</f>
        <v>±200</v>
      </c>
      <c r="AK1305" t="str">
        <f>LEFT(V1305,FIND(" ",V1305)-1)</f>
        <v>1210</v>
      </c>
      <c r="AL1305" t="str">
        <f>SUBSTITUTE(SUBSTITUTE(U1305,"°C ~ "," to +"),"°C"," C")</f>
        <v>-55 to +155 C</v>
      </c>
      <c r="AM1305" s="2" t="str">
        <f t="shared" si="234"/>
        <v>562</v>
      </c>
      <c r="AN1305" t="str">
        <f>IF(AC1305="1GN","Grade 1","Grade 0")</f>
        <v>Grade 0</v>
      </c>
      <c r="AO1305" s="2" t="str">
        <f t="shared" si="235"/>
        <v>5601</v>
      </c>
      <c r="AQ1305" t="s">
        <v>5289</v>
      </c>
      <c r="AR1305" t="str">
        <f t="shared" si="231"/>
        <v>ERJ14YJ562U</v>
      </c>
      <c r="AT1305" t="str">
        <f t="shared" si="237"/>
        <v>technology 5.60K;</v>
      </c>
      <c r="AU1305" t="str">
        <f t="shared" si="238"/>
        <v>attribute value '5.60 K';</v>
      </c>
      <c r="AV1305" t="str">
        <f t="shared" si="239"/>
        <v>attribute tolerance '5 %';</v>
      </c>
      <c r="AW1305" t="str">
        <f t="shared" si="240"/>
        <v>attribute rcwv '52.9 V';</v>
      </c>
      <c r="AX1305" t="str">
        <f t="shared" si="241"/>
        <v>attribute max_v '';</v>
      </c>
      <c r="AY1305" t="str">
        <f t="shared" si="242"/>
        <v>attribute power_v '0.5 W @ 70 C';</v>
      </c>
      <c r="AZ1305" t="str">
        <f t="shared" si="243"/>
        <v>attribute tcr '±200';</v>
      </c>
      <c r="BA1305" t="str">
        <f t="shared" si="244"/>
        <v>attribute size '1210';</v>
      </c>
      <c r="BB1305" t="str">
        <f t="shared" si="245"/>
        <v>attribute operating_temp '-55 to +155 C';</v>
      </c>
      <c r="BC1305" t="str">
        <f t="shared" si="246"/>
        <v>attribute pkg_code '562';</v>
      </c>
      <c r="BD1305" t="str">
        <f t="shared" si="247"/>
        <v>attribute aec-q200 'Grade 0';</v>
      </c>
      <c r="BF1305" t="str">
        <f t="shared" si="248"/>
        <v>attribute mfg 'Panasonic';</v>
      </c>
      <c r="BG1305" t="str">
        <f t="shared" si="249"/>
        <v>attribute mpn 'ERJ14YJ562U';</v>
      </c>
    </row>
    <row r="1306" spans="1:59" x14ac:dyDescent="0.3">
      <c r="A1306" t="s">
        <v>28</v>
      </c>
      <c r="B1306" t="s">
        <v>4308</v>
      </c>
      <c r="C1306" t="s">
        <v>4586</v>
      </c>
      <c r="D1306" t="s">
        <v>4587</v>
      </c>
      <c r="E1306" t="s">
        <v>32</v>
      </c>
      <c r="F1306" t="s">
        <v>32</v>
      </c>
      <c r="G1306" t="s">
        <v>4588</v>
      </c>
      <c r="H1306" s="1">
        <v>4782</v>
      </c>
      <c r="I1306">
        <v>0.33</v>
      </c>
      <c r="J1306">
        <v>0</v>
      </c>
      <c r="K1306">
        <v>1</v>
      </c>
      <c r="L1306" t="s">
        <v>34</v>
      </c>
      <c r="M1306" t="s">
        <v>4312</v>
      </c>
      <c r="N1306" t="s">
        <v>36</v>
      </c>
      <c r="O1306" t="s">
        <v>415</v>
      </c>
      <c r="P1306" t="s">
        <v>38</v>
      </c>
      <c r="Q1306" t="s">
        <v>4313</v>
      </c>
      <c r="R1306" t="s">
        <v>40</v>
      </c>
      <c r="S1306" t="s">
        <v>634</v>
      </c>
      <c r="T1306" t="s">
        <v>243</v>
      </c>
      <c r="U1306" t="s">
        <v>1188</v>
      </c>
      <c r="V1306" t="s">
        <v>4314</v>
      </c>
      <c r="W1306">
        <v>1210</v>
      </c>
      <c r="X1306" t="s">
        <v>636</v>
      </c>
      <c r="Y1306" t="s">
        <v>4315</v>
      </c>
      <c r="Z1306" t="s">
        <v>2407</v>
      </c>
      <c r="AA1306">
        <v>2</v>
      </c>
      <c r="AB1306" t="s">
        <v>41</v>
      </c>
      <c r="AC1306" t="str">
        <f t="shared" si="236"/>
        <v>14Y</v>
      </c>
      <c r="AD1306" s="3">
        <f t="shared" si="233"/>
        <v>6200</v>
      </c>
      <c r="AE1306" s="3" t="str">
        <f t="shared" si="232"/>
        <v>6.20 K</v>
      </c>
      <c r="AF1306" t="str">
        <f>SUBSTITUTE(SUBSTITUTE(P1306,"±",""),"%"," %")</f>
        <v>5 %</v>
      </c>
      <c r="AG1306" t="str">
        <f t="shared" si="230"/>
        <v>55.7 V</v>
      </c>
      <c r="AI1306" t="str">
        <f>SUBSTITUTE(LEFT(Q1306,FIND("W,",Q1306)),"W"," W @ 70 C")</f>
        <v>0.5 W @ 70 C</v>
      </c>
      <c r="AJ1306" t="str">
        <f>SUBSTITUTE((SUBSTITUTE(T1306,"ppm/°C","")),"/ "," to ")</f>
        <v>±200</v>
      </c>
      <c r="AK1306" t="str">
        <f>LEFT(V1306,FIND(" ",V1306)-1)</f>
        <v>1210</v>
      </c>
      <c r="AL1306" t="str">
        <f>SUBSTITUTE(SUBSTITUTE(U1306,"°C ~ "," to +"),"°C"," C")</f>
        <v>-55 to +155 C</v>
      </c>
      <c r="AM1306" s="2" t="str">
        <f t="shared" si="234"/>
        <v>622</v>
      </c>
      <c r="AN1306" t="str">
        <f>IF(AC1306="1GN","Grade 1","Grade 0")</f>
        <v>Grade 0</v>
      </c>
      <c r="AO1306" s="2" t="str">
        <f t="shared" si="235"/>
        <v>6201</v>
      </c>
      <c r="AQ1306" t="s">
        <v>5289</v>
      </c>
      <c r="AR1306" t="str">
        <f t="shared" si="231"/>
        <v>ERJ14YJ622U</v>
      </c>
      <c r="AT1306" t="str">
        <f t="shared" si="237"/>
        <v>technology 6.20K;</v>
      </c>
      <c r="AU1306" t="str">
        <f t="shared" si="238"/>
        <v>attribute value '6.20 K';</v>
      </c>
      <c r="AV1306" t="str">
        <f t="shared" si="239"/>
        <v>attribute tolerance '5 %';</v>
      </c>
      <c r="AW1306" t="str">
        <f t="shared" si="240"/>
        <v>attribute rcwv '55.7 V';</v>
      </c>
      <c r="AX1306" t="str">
        <f t="shared" si="241"/>
        <v>attribute max_v '';</v>
      </c>
      <c r="AY1306" t="str">
        <f t="shared" si="242"/>
        <v>attribute power_v '0.5 W @ 70 C';</v>
      </c>
      <c r="AZ1306" t="str">
        <f t="shared" si="243"/>
        <v>attribute tcr '±200';</v>
      </c>
      <c r="BA1306" t="str">
        <f t="shared" si="244"/>
        <v>attribute size '1210';</v>
      </c>
      <c r="BB1306" t="str">
        <f t="shared" si="245"/>
        <v>attribute operating_temp '-55 to +155 C';</v>
      </c>
      <c r="BC1306" t="str">
        <f t="shared" si="246"/>
        <v>attribute pkg_code '622';</v>
      </c>
      <c r="BD1306" t="str">
        <f t="shared" si="247"/>
        <v>attribute aec-q200 'Grade 0';</v>
      </c>
      <c r="BF1306" t="str">
        <f t="shared" si="248"/>
        <v>attribute mfg 'Panasonic';</v>
      </c>
      <c r="BG1306" t="str">
        <f t="shared" si="249"/>
        <v>attribute mpn 'ERJ14YJ622U';</v>
      </c>
    </row>
    <row r="1307" spans="1:59" x14ac:dyDescent="0.3">
      <c r="A1307" t="s">
        <v>28</v>
      </c>
      <c r="B1307" t="s">
        <v>4308</v>
      </c>
      <c r="C1307" t="s">
        <v>4589</v>
      </c>
      <c r="D1307" t="s">
        <v>4590</v>
      </c>
      <c r="E1307" t="s">
        <v>32</v>
      </c>
      <c r="F1307" t="s">
        <v>32</v>
      </c>
      <c r="G1307" t="s">
        <v>4591</v>
      </c>
      <c r="H1307" s="1">
        <v>9787</v>
      </c>
      <c r="I1307">
        <v>0.33</v>
      </c>
      <c r="J1307">
        <v>0</v>
      </c>
      <c r="K1307">
        <v>1</v>
      </c>
      <c r="L1307" t="s">
        <v>34</v>
      </c>
      <c r="M1307" t="s">
        <v>4312</v>
      </c>
      <c r="N1307" t="s">
        <v>36</v>
      </c>
      <c r="O1307" t="s">
        <v>419</v>
      </c>
      <c r="P1307" t="s">
        <v>38</v>
      </c>
      <c r="Q1307" t="s">
        <v>4313</v>
      </c>
      <c r="R1307" t="s">
        <v>40</v>
      </c>
      <c r="S1307" t="s">
        <v>634</v>
      </c>
      <c r="T1307" t="s">
        <v>243</v>
      </c>
      <c r="U1307" t="s">
        <v>1188</v>
      </c>
      <c r="V1307" t="s">
        <v>4314</v>
      </c>
      <c r="W1307">
        <v>1210</v>
      </c>
      <c r="X1307" t="s">
        <v>636</v>
      </c>
      <c r="Y1307" t="s">
        <v>4315</v>
      </c>
      <c r="Z1307" t="s">
        <v>2407</v>
      </c>
      <c r="AA1307">
        <v>2</v>
      </c>
      <c r="AB1307" t="s">
        <v>41</v>
      </c>
      <c r="AC1307" t="str">
        <f t="shared" si="236"/>
        <v>14Y</v>
      </c>
      <c r="AD1307" s="3">
        <f t="shared" si="233"/>
        <v>6800</v>
      </c>
      <c r="AE1307" s="3" t="str">
        <f t="shared" si="232"/>
        <v>6.80 K</v>
      </c>
      <c r="AF1307" t="str">
        <f>SUBSTITUTE(SUBSTITUTE(P1307,"±",""),"%"," %")</f>
        <v>5 %</v>
      </c>
      <c r="AG1307" t="str">
        <f t="shared" si="230"/>
        <v>58.3 V</v>
      </c>
      <c r="AI1307" t="str">
        <f>SUBSTITUTE(LEFT(Q1307,FIND("W,",Q1307)),"W"," W @ 70 C")</f>
        <v>0.5 W @ 70 C</v>
      </c>
      <c r="AJ1307" t="str">
        <f>SUBSTITUTE((SUBSTITUTE(T1307,"ppm/°C","")),"/ "," to ")</f>
        <v>±200</v>
      </c>
      <c r="AK1307" t="str">
        <f>LEFT(V1307,FIND(" ",V1307)-1)</f>
        <v>1210</v>
      </c>
      <c r="AL1307" t="str">
        <f>SUBSTITUTE(SUBSTITUTE(U1307,"°C ~ "," to +"),"°C"," C")</f>
        <v>-55 to +155 C</v>
      </c>
      <c r="AM1307" s="2" t="str">
        <f t="shared" si="234"/>
        <v>682</v>
      </c>
      <c r="AN1307" t="str">
        <f>IF(AC1307="1GN","Grade 1","Grade 0")</f>
        <v>Grade 0</v>
      </c>
      <c r="AO1307" s="2" t="str">
        <f t="shared" si="235"/>
        <v>6801</v>
      </c>
      <c r="AQ1307" t="s">
        <v>5289</v>
      </c>
      <c r="AR1307" t="str">
        <f t="shared" si="231"/>
        <v>ERJ14YJ682U</v>
      </c>
      <c r="AT1307" t="str">
        <f t="shared" si="237"/>
        <v>technology 6.80K;</v>
      </c>
      <c r="AU1307" t="str">
        <f t="shared" si="238"/>
        <v>attribute value '6.80 K';</v>
      </c>
      <c r="AV1307" t="str">
        <f t="shared" si="239"/>
        <v>attribute tolerance '5 %';</v>
      </c>
      <c r="AW1307" t="str">
        <f t="shared" si="240"/>
        <v>attribute rcwv '58.3 V';</v>
      </c>
      <c r="AX1307" t="str">
        <f t="shared" si="241"/>
        <v>attribute max_v '';</v>
      </c>
      <c r="AY1307" t="str">
        <f t="shared" si="242"/>
        <v>attribute power_v '0.5 W @ 70 C';</v>
      </c>
      <c r="AZ1307" t="str">
        <f t="shared" si="243"/>
        <v>attribute tcr '±200';</v>
      </c>
      <c r="BA1307" t="str">
        <f t="shared" si="244"/>
        <v>attribute size '1210';</v>
      </c>
      <c r="BB1307" t="str">
        <f t="shared" si="245"/>
        <v>attribute operating_temp '-55 to +155 C';</v>
      </c>
      <c r="BC1307" t="str">
        <f t="shared" si="246"/>
        <v>attribute pkg_code '682';</v>
      </c>
      <c r="BD1307" t="str">
        <f t="shared" si="247"/>
        <v>attribute aec-q200 'Grade 0';</v>
      </c>
      <c r="BF1307" t="str">
        <f t="shared" si="248"/>
        <v>attribute mfg 'Panasonic';</v>
      </c>
      <c r="BG1307" t="str">
        <f t="shared" si="249"/>
        <v>attribute mpn 'ERJ14YJ682U';</v>
      </c>
    </row>
    <row r="1308" spans="1:59" x14ac:dyDescent="0.3">
      <c r="A1308" t="s">
        <v>28</v>
      </c>
      <c r="B1308" t="s">
        <v>4308</v>
      </c>
      <c r="C1308" t="s">
        <v>4592</v>
      </c>
      <c r="D1308" t="s">
        <v>4593</v>
      </c>
      <c r="E1308" t="s">
        <v>32</v>
      </c>
      <c r="F1308" t="s">
        <v>32</v>
      </c>
      <c r="G1308" t="s">
        <v>4594</v>
      </c>
      <c r="H1308" s="1">
        <v>9900</v>
      </c>
      <c r="I1308">
        <v>0.33</v>
      </c>
      <c r="J1308">
        <v>0</v>
      </c>
      <c r="K1308">
        <v>1</v>
      </c>
      <c r="L1308" t="s">
        <v>34</v>
      </c>
      <c r="M1308" t="s">
        <v>4312</v>
      </c>
      <c r="N1308" t="s">
        <v>36</v>
      </c>
      <c r="O1308" t="s">
        <v>423</v>
      </c>
      <c r="P1308" t="s">
        <v>38</v>
      </c>
      <c r="Q1308" t="s">
        <v>4313</v>
      </c>
      <c r="R1308" t="s">
        <v>40</v>
      </c>
      <c r="S1308" t="s">
        <v>634</v>
      </c>
      <c r="T1308" t="s">
        <v>243</v>
      </c>
      <c r="U1308" t="s">
        <v>1188</v>
      </c>
      <c r="V1308" t="s">
        <v>4314</v>
      </c>
      <c r="W1308">
        <v>1210</v>
      </c>
      <c r="X1308" t="s">
        <v>636</v>
      </c>
      <c r="Y1308" t="s">
        <v>4315</v>
      </c>
      <c r="Z1308" t="s">
        <v>2407</v>
      </c>
      <c r="AA1308">
        <v>2</v>
      </c>
      <c r="AB1308" t="s">
        <v>41</v>
      </c>
      <c r="AC1308" t="str">
        <f t="shared" si="236"/>
        <v>14Y</v>
      </c>
      <c r="AD1308" s="3">
        <f t="shared" si="233"/>
        <v>7500</v>
      </c>
      <c r="AE1308" s="3" t="str">
        <f t="shared" si="232"/>
        <v>7.50 K</v>
      </c>
      <c r="AF1308" t="str">
        <f>SUBSTITUTE(SUBSTITUTE(P1308,"±",""),"%"," %")</f>
        <v>5 %</v>
      </c>
      <c r="AG1308" t="str">
        <f t="shared" si="230"/>
        <v>61.2 V</v>
      </c>
      <c r="AI1308" t="str">
        <f>SUBSTITUTE(LEFT(Q1308,FIND("W,",Q1308)),"W"," W @ 70 C")</f>
        <v>0.5 W @ 70 C</v>
      </c>
      <c r="AJ1308" t="str">
        <f>SUBSTITUTE((SUBSTITUTE(T1308,"ppm/°C","")),"/ "," to ")</f>
        <v>±200</v>
      </c>
      <c r="AK1308" t="str">
        <f>LEFT(V1308,FIND(" ",V1308)-1)</f>
        <v>1210</v>
      </c>
      <c r="AL1308" t="str">
        <f>SUBSTITUTE(SUBSTITUTE(U1308,"°C ~ "," to +"),"°C"," C")</f>
        <v>-55 to +155 C</v>
      </c>
      <c r="AM1308" s="2" t="str">
        <f t="shared" si="234"/>
        <v>752</v>
      </c>
      <c r="AN1308" t="str">
        <f>IF(AC1308="1GN","Grade 1","Grade 0")</f>
        <v>Grade 0</v>
      </c>
      <c r="AO1308" s="2" t="str">
        <f t="shared" si="235"/>
        <v>7501</v>
      </c>
      <c r="AQ1308" t="s">
        <v>5289</v>
      </c>
      <c r="AR1308" t="str">
        <f t="shared" si="231"/>
        <v>ERJ14YJ752U</v>
      </c>
      <c r="AT1308" t="str">
        <f t="shared" si="237"/>
        <v>technology 7.50K;</v>
      </c>
      <c r="AU1308" t="str">
        <f t="shared" si="238"/>
        <v>attribute value '7.50 K';</v>
      </c>
      <c r="AV1308" t="str">
        <f t="shared" si="239"/>
        <v>attribute tolerance '5 %';</v>
      </c>
      <c r="AW1308" t="str">
        <f t="shared" si="240"/>
        <v>attribute rcwv '61.2 V';</v>
      </c>
      <c r="AX1308" t="str">
        <f t="shared" si="241"/>
        <v>attribute max_v '';</v>
      </c>
      <c r="AY1308" t="str">
        <f t="shared" si="242"/>
        <v>attribute power_v '0.5 W @ 70 C';</v>
      </c>
      <c r="AZ1308" t="str">
        <f t="shared" si="243"/>
        <v>attribute tcr '±200';</v>
      </c>
      <c r="BA1308" t="str">
        <f t="shared" si="244"/>
        <v>attribute size '1210';</v>
      </c>
      <c r="BB1308" t="str">
        <f t="shared" si="245"/>
        <v>attribute operating_temp '-55 to +155 C';</v>
      </c>
      <c r="BC1308" t="str">
        <f t="shared" si="246"/>
        <v>attribute pkg_code '752';</v>
      </c>
      <c r="BD1308" t="str">
        <f t="shared" si="247"/>
        <v>attribute aec-q200 'Grade 0';</v>
      </c>
      <c r="BF1308" t="str">
        <f t="shared" si="248"/>
        <v>attribute mfg 'Panasonic';</v>
      </c>
      <c r="BG1308" t="str">
        <f t="shared" si="249"/>
        <v>attribute mpn 'ERJ14YJ752U';</v>
      </c>
    </row>
    <row r="1309" spans="1:59" x14ac:dyDescent="0.3">
      <c r="A1309" t="s">
        <v>28</v>
      </c>
      <c r="B1309" t="s">
        <v>4308</v>
      </c>
      <c r="C1309" t="s">
        <v>4595</v>
      </c>
      <c r="D1309" t="s">
        <v>4596</v>
      </c>
      <c r="E1309" t="s">
        <v>32</v>
      </c>
      <c r="F1309" t="s">
        <v>32</v>
      </c>
      <c r="G1309" t="s">
        <v>4597</v>
      </c>
      <c r="H1309">
        <v>0</v>
      </c>
      <c r="I1309">
        <v>0.33</v>
      </c>
      <c r="J1309">
        <v>0</v>
      </c>
      <c r="K1309">
        <v>1</v>
      </c>
      <c r="L1309" t="s">
        <v>34</v>
      </c>
      <c r="M1309" t="s">
        <v>4312</v>
      </c>
      <c r="N1309" t="s">
        <v>36</v>
      </c>
      <c r="O1309" t="s">
        <v>427</v>
      </c>
      <c r="P1309" t="s">
        <v>38</v>
      </c>
      <c r="Q1309" t="s">
        <v>4313</v>
      </c>
      <c r="R1309" t="s">
        <v>40</v>
      </c>
      <c r="S1309" t="s">
        <v>634</v>
      </c>
      <c r="T1309" t="s">
        <v>243</v>
      </c>
      <c r="U1309" t="s">
        <v>1188</v>
      </c>
      <c r="V1309" t="s">
        <v>4314</v>
      </c>
      <c r="W1309">
        <v>1210</v>
      </c>
      <c r="X1309" t="s">
        <v>636</v>
      </c>
      <c r="Y1309" t="s">
        <v>4315</v>
      </c>
      <c r="Z1309" t="s">
        <v>2407</v>
      </c>
      <c r="AA1309">
        <v>2</v>
      </c>
      <c r="AB1309" t="s">
        <v>41</v>
      </c>
      <c r="AC1309" t="str">
        <f t="shared" si="236"/>
        <v>14Y</v>
      </c>
      <c r="AD1309" s="3">
        <f t="shared" si="233"/>
        <v>8200</v>
      </c>
      <c r="AE1309" s="3" t="str">
        <f t="shared" si="232"/>
        <v>8.20 K</v>
      </c>
      <c r="AF1309" t="str">
        <f>SUBSTITUTE(SUBSTITUTE(P1309,"±",""),"%"," %")</f>
        <v>5 %</v>
      </c>
      <c r="AG1309" t="str">
        <f t="shared" si="230"/>
        <v>64 V</v>
      </c>
      <c r="AI1309" t="str">
        <f>SUBSTITUTE(LEFT(Q1309,FIND("W,",Q1309)),"W"," W @ 70 C")</f>
        <v>0.5 W @ 70 C</v>
      </c>
      <c r="AJ1309" t="str">
        <f>SUBSTITUTE((SUBSTITUTE(T1309,"ppm/°C","")),"/ "," to ")</f>
        <v>±200</v>
      </c>
      <c r="AK1309" t="str">
        <f>LEFT(V1309,FIND(" ",V1309)-1)</f>
        <v>1210</v>
      </c>
      <c r="AL1309" t="str">
        <f>SUBSTITUTE(SUBSTITUTE(U1309,"°C ~ "," to +"),"°C"," C")</f>
        <v>-55 to +155 C</v>
      </c>
      <c r="AM1309" s="2" t="str">
        <f t="shared" si="234"/>
        <v>822</v>
      </c>
      <c r="AN1309" t="str">
        <f>IF(AC1309="1GN","Grade 1","Grade 0")</f>
        <v>Grade 0</v>
      </c>
      <c r="AO1309" s="2" t="str">
        <f t="shared" si="235"/>
        <v>8201</v>
      </c>
      <c r="AQ1309" t="s">
        <v>5289</v>
      </c>
      <c r="AR1309" t="str">
        <f t="shared" si="231"/>
        <v>ERJ14YJ822U</v>
      </c>
      <c r="AT1309" t="str">
        <f t="shared" si="237"/>
        <v>technology 8.20K;</v>
      </c>
      <c r="AU1309" t="str">
        <f t="shared" si="238"/>
        <v>attribute value '8.20 K';</v>
      </c>
      <c r="AV1309" t="str">
        <f t="shared" si="239"/>
        <v>attribute tolerance '5 %';</v>
      </c>
      <c r="AW1309" t="str">
        <f t="shared" si="240"/>
        <v>attribute rcwv '64 V';</v>
      </c>
      <c r="AX1309" t="str">
        <f t="shared" si="241"/>
        <v>attribute max_v '';</v>
      </c>
      <c r="AY1309" t="str">
        <f t="shared" si="242"/>
        <v>attribute power_v '0.5 W @ 70 C';</v>
      </c>
      <c r="AZ1309" t="str">
        <f t="shared" si="243"/>
        <v>attribute tcr '±200';</v>
      </c>
      <c r="BA1309" t="str">
        <f t="shared" si="244"/>
        <v>attribute size '1210';</v>
      </c>
      <c r="BB1309" t="str">
        <f t="shared" si="245"/>
        <v>attribute operating_temp '-55 to +155 C';</v>
      </c>
      <c r="BC1309" t="str">
        <f t="shared" si="246"/>
        <v>attribute pkg_code '822';</v>
      </c>
      <c r="BD1309" t="str">
        <f t="shared" si="247"/>
        <v>attribute aec-q200 'Grade 0';</v>
      </c>
      <c r="BF1309" t="str">
        <f t="shared" si="248"/>
        <v>attribute mfg 'Panasonic';</v>
      </c>
      <c r="BG1309" t="str">
        <f t="shared" si="249"/>
        <v>attribute mpn 'ERJ14YJ822U';</v>
      </c>
    </row>
    <row r="1310" spans="1:59" x14ac:dyDescent="0.3">
      <c r="A1310" t="s">
        <v>28</v>
      </c>
      <c r="B1310" t="s">
        <v>4308</v>
      </c>
      <c r="C1310" t="s">
        <v>4598</v>
      </c>
      <c r="D1310" t="s">
        <v>4599</v>
      </c>
      <c r="E1310" t="s">
        <v>32</v>
      </c>
      <c r="F1310" t="s">
        <v>32</v>
      </c>
      <c r="G1310" t="s">
        <v>4600</v>
      </c>
      <c r="H1310" s="1">
        <v>5095</v>
      </c>
      <c r="I1310">
        <v>0.33</v>
      </c>
      <c r="J1310">
        <v>0</v>
      </c>
      <c r="K1310">
        <v>1</v>
      </c>
      <c r="L1310" t="s">
        <v>34</v>
      </c>
      <c r="M1310" t="s">
        <v>4312</v>
      </c>
      <c r="N1310" t="s">
        <v>36</v>
      </c>
      <c r="O1310" t="s">
        <v>431</v>
      </c>
      <c r="P1310" t="s">
        <v>38</v>
      </c>
      <c r="Q1310" t="s">
        <v>4313</v>
      </c>
      <c r="R1310" t="s">
        <v>40</v>
      </c>
      <c r="S1310" t="s">
        <v>634</v>
      </c>
      <c r="T1310" t="s">
        <v>243</v>
      </c>
      <c r="U1310" t="s">
        <v>1188</v>
      </c>
      <c r="V1310" t="s">
        <v>4314</v>
      </c>
      <c r="W1310">
        <v>1210</v>
      </c>
      <c r="X1310" t="s">
        <v>636</v>
      </c>
      <c r="Y1310" t="s">
        <v>4315</v>
      </c>
      <c r="Z1310" t="s">
        <v>2407</v>
      </c>
      <c r="AA1310">
        <v>2</v>
      </c>
      <c r="AB1310" t="s">
        <v>41</v>
      </c>
      <c r="AC1310" t="str">
        <f t="shared" si="236"/>
        <v>14Y</v>
      </c>
      <c r="AD1310" s="3">
        <f t="shared" si="233"/>
        <v>9100</v>
      </c>
      <c r="AE1310" s="3" t="str">
        <f t="shared" si="232"/>
        <v>9.10 K</v>
      </c>
      <c r="AF1310" t="str">
        <f>SUBSTITUTE(SUBSTITUTE(P1310,"±",""),"%"," %")</f>
        <v>5 %</v>
      </c>
      <c r="AG1310" t="str">
        <f t="shared" si="230"/>
        <v>67.5 V</v>
      </c>
      <c r="AI1310" t="str">
        <f>SUBSTITUTE(LEFT(Q1310,FIND("W,",Q1310)),"W"," W @ 70 C")</f>
        <v>0.5 W @ 70 C</v>
      </c>
      <c r="AJ1310" t="str">
        <f>SUBSTITUTE((SUBSTITUTE(T1310,"ppm/°C","")),"/ "," to ")</f>
        <v>±200</v>
      </c>
      <c r="AK1310" t="str">
        <f>LEFT(V1310,FIND(" ",V1310)-1)</f>
        <v>1210</v>
      </c>
      <c r="AL1310" t="str">
        <f>SUBSTITUTE(SUBSTITUTE(U1310,"°C ~ "," to +"),"°C"," C")</f>
        <v>-55 to +155 C</v>
      </c>
      <c r="AM1310" s="2" t="str">
        <f t="shared" si="234"/>
        <v>912</v>
      </c>
      <c r="AN1310" t="str">
        <f>IF(AC1310="1GN","Grade 1","Grade 0")</f>
        <v>Grade 0</v>
      </c>
      <c r="AO1310" s="2" t="str">
        <f t="shared" si="235"/>
        <v>9101</v>
      </c>
      <c r="AQ1310" t="s">
        <v>5289</v>
      </c>
      <c r="AR1310" t="str">
        <f t="shared" si="231"/>
        <v>ERJ14YJ912U</v>
      </c>
      <c r="AT1310" t="str">
        <f t="shared" si="237"/>
        <v>technology 9.10K;</v>
      </c>
      <c r="AU1310" t="str">
        <f t="shared" si="238"/>
        <v>attribute value '9.10 K';</v>
      </c>
      <c r="AV1310" t="str">
        <f t="shared" si="239"/>
        <v>attribute tolerance '5 %';</v>
      </c>
      <c r="AW1310" t="str">
        <f t="shared" si="240"/>
        <v>attribute rcwv '67.5 V';</v>
      </c>
      <c r="AX1310" t="str">
        <f t="shared" si="241"/>
        <v>attribute max_v '';</v>
      </c>
      <c r="AY1310" t="str">
        <f t="shared" si="242"/>
        <v>attribute power_v '0.5 W @ 70 C';</v>
      </c>
      <c r="AZ1310" t="str">
        <f t="shared" si="243"/>
        <v>attribute tcr '±200';</v>
      </c>
      <c r="BA1310" t="str">
        <f t="shared" si="244"/>
        <v>attribute size '1210';</v>
      </c>
      <c r="BB1310" t="str">
        <f t="shared" si="245"/>
        <v>attribute operating_temp '-55 to +155 C';</v>
      </c>
      <c r="BC1310" t="str">
        <f t="shared" si="246"/>
        <v>attribute pkg_code '912';</v>
      </c>
      <c r="BD1310" t="str">
        <f t="shared" si="247"/>
        <v>attribute aec-q200 'Grade 0';</v>
      </c>
      <c r="BF1310" t="str">
        <f t="shared" si="248"/>
        <v>attribute mfg 'Panasonic';</v>
      </c>
      <c r="BG1310" t="str">
        <f t="shared" si="249"/>
        <v>attribute mpn 'ERJ14YJ912U';</v>
      </c>
    </row>
    <row r="1311" spans="1:59" x14ac:dyDescent="0.3">
      <c r="A1311" t="s">
        <v>28</v>
      </c>
      <c r="B1311" t="s">
        <v>4308</v>
      </c>
      <c r="C1311" t="s">
        <v>4601</v>
      </c>
      <c r="D1311" t="s">
        <v>4602</v>
      </c>
      <c r="E1311" t="s">
        <v>32</v>
      </c>
      <c r="F1311" t="s">
        <v>32</v>
      </c>
      <c r="G1311" t="s">
        <v>4603</v>
      </c>
      <c r="H1311">
        <v>0</v>
      </c>
      <c r="I1311">
        <v>0.33</v>
      </c>
      <c r="J1311">
        <v>0</v>
      </c>
      <c r="K1311">
        <v>1</v>
      </c>
      <c r="L1311" t="s">
        <v>34</v>
      </c>
      <c r="M1311" t="s">
        <v>4312</v>
      </c>
      <c r="N1311" t="s">
        <v>36</v>
      </c>
      <c r="O1311" t="s">
        <v>435</v>
      </c>
      <c r="P1311" t="s">
        <v>38</v>
      </c>
      <c r="Q1311" t="s">
        <v>4313</v>
      </c>
      <c r="R1311" t="s">
        <v>40</v>
      </c>
      <c r="S1311" t="s">
        <v>634</v>
      </c>
      <c r="T1311" t="s">
        <v>243</v>
      </c>
      <c r="U1311" t="s">
        <v>1188</v>
      </c>
      <c r="V1311" t="s">
        <v>4314</v>
      </c>
      <c r="W1311">
        <v>1210</v>
      </c>
      <c r="X1311" t="s">
        <v>636</v>
      </c>
      <c r="Y1311" t="s">
        <v>4315</v>
      </c>
      <c r="Z1311" t="s">
        <v>2407</v>
      </c>
      <c r="AA1311">
        <v>2</v>
      </c>
      <c r="AB1311" t="s">
        <v>41</v>
      </c>
      <c r="AC1311" t="str">
        <f t="shared" si="236"/>
        <v>14Y</v>
      </c>
      <c r="AD1311" s="3">
        <f t="shared" si="233"/>
        <v>10000</v>
      </c>
      <c r="AE1311" s="3" t="str">
        <f t="shared" si="232"/>
        <v>10.0 K</v>
      </c>
      <c r="AF1311" t="str">
        <f>SUBSTITUTE(SUBSTITUTE(P1311,"±",""),"%"," %")</f>
        <v>5 %</v>
      </c>
      <c r="AG1311" t="str">
        <f t="shared" si="230"/>
        <v>70.7 V</v>
      </c>
      <c r="AI1311" t="str">
        <f>SUBSTITUTE(LEFT(Q1311,FIND("W,",Q1311)),"W"," W @ 70 C")</f>
        <v>0.5 W @ 70 C</v>
      </c>
      <c r="AJ1311" t="str">
        <f>SUBSTITUTE((SUBSTITUTE(T1311,"ppm/°C","")),"/ "," to ")</f>
        <v>±200</v>
      </c>
      <c r="AK1311" t="str">
        <f>LEFT(V1311,FIND(" ",V1311)-1)</f>
        <v>1210</v>
      </c>
      <c r="AL1311" t="str">
        <f>SUBSTITUTE(SUBSTITUTE(U1311,"°C ~ "," to +"),"°C"," C")</f>
        <v>-55 to +155 C</v>
      </c>
      <c r="AM1311" s="2" t="str">
        <f t="shared" si="234"/>
        <v>103</v>
      </c>
      <c r="AN1311" t="str">
        <f>IF(AC1311="1GN","Grade 1","Grade 0")</f>
        <v>Grade 0</v>
      </c>
      <c r="AO1311" s="2" t="str">
        <f t="shared" si="235"/>
        <v>1002</v>
      </c>
      <c r="AQ1311" t="s">
        <v>5289</v>
      </c>
      <c r="AR1311" t="str">
        <f t="shared" si="231"/>
        <v>ERJ14YJ103U</v>
      </c>
      <c r="AT1311" t="str">
        <f t="shared" si="237"/>
        <v>technology 10.0K;</v>
      </c>
      <c r="AU1311" t="str">
        <f t="shared" si="238"/>
        <v>attribute value '10.0 K';</v>
      </c>
      <c r="AV1311" t="str">
        <f t="shared" si="239"/>
        <v>attribute tolerance '5 %';</v>
      </c>
      <c r="AW1311" t="str">
        <f t="shared" si="240"/>
        <v>attribute rcwv '70.7 V';</v>
      </c>
      <c r="AX1311" t="str">
        <f t="shared" si="241"/>
        <v>attribute max_v '';</v>
      </c>
      <c r="AY1311" t="str">
        <f t="shared" si="242"/>
        <v>attribute power_v '0.5 W @ 70 C';</v>
      </c>
      <c r="AZ1311" t="str">
        <f t="shared" si="243"/>
        <v>attribute tcr '±200';</v>
      </c>
      <c r="BA1311" t="str">
        <f t="shared" si="244"/>
        <v>attribute size '1210';</v>
      </c>
      <c r="BB1311" t="str">
        <f t="shared" si="245"/>
        <v>attribute operating_temp '-55 to +155 C';</v>
      </c>
      <c r="BC1311" t="str">
        <f t="shared" si="246"/>
        <v>attribute pkg_code '103';</v>
      </c>
      <c r="BD1311" t="str">
        <f t="shared" si="247"/>
        <v>attribute aec-q200 'Grade 0';</v>
      </c>
      <c r="BF1311" t="str">
        <f t="shared" si="248"/>
        <v>attribute mfg 'Panasonic';</v>
      </c>
      <c r="BG1311" t="str">
        <f t="shared" si="249"/>
        <v>attribute mpn 'ERJ14YJ103U';</v>
      </c>
    </row>
    <row r="1312" spans="1:59" x14ac:dyDescent="0.3">
      <c r="A1312" t="s">
        <v>28</v>
      </c>
      <c r="B1312" t="s">
        <v>4308</v>
      </c>
      <c r="C1312" t="s">
        <v>4604</v>
      </c>
      <c r="D1312" t="s">
        <v>4605</v>
      </c>
      <c r="E1312" t="s">
        <v>32</v>
      </c>
      <c r="F1312" t="s">
        <v>32</v>
      </c>
      <c r="G1312" t="s">
        <v>4606</v>
      </c>
      <c r="H1312" s="1">
        <v>2572</v>
      </c>
      <c r="I1312">
        <v>0.33</v>
      </c>
      <c r="J1312">
        <v>0</v>
      </c>
      <c r="K1312">
        <v>1</v>
      </c>
      <c r="L1312" t="s">
        <v>34</v>
      </c>
      <c r="M1312" t="s">
        <v>4312</v>
      </c>
      <c r="N1312" t="s">
        <v>36</v>
      </c>
      <c r="O1312" t="s">
        <v>439</v>
      </c>
      <c r="P1312" t="s">
        <v>38</v>
      </c>
      <c r="Q1312" t="s">
        <v>4313</v>
      </c>
      <c r="R1312" t="s">
        <v>40</v>
      </c>
      <c r="S1312" t="s">
        <v>634</v>
      </c>
      <c r="T1312" t="s">
        <v>243</v>
      </c>
      <c r="U1312" t="s">
        <v>1188</v>
      </c>
      <c r="V1312" t="s">
        <v>4314</v>
      </c>
      <c r="W1312">
        <v>1210</v>
      </c>
      <c r="X1312" t="s">
        <v>636</v>
      </c>
      <c r="Y1312" t="s">
        <v>4315</v>
      </c>
      <c r="Z1312" t="s">
        <v>2407</v>
      </c>
      <c r="AA1312">
        <v>2</v>
      </c>
      <c r="AB1312" t="s">
        <v>41</v>
      </c>
      <c r="AC1312" t="str">
        <f t="shared" si="236"/>
        <v>14Y</v>
      </c>
      <c r="AD1312" s="3">
        <f t="shared" si="233"/>
        <v>11000</v>
      </c>
      <c r="AE1312" s="3" t="str">
        <f t="shared" si="232"/>
        <v>11.0 K</v>
      </c>
      <c r="AF1312" t="str">
        <f>SUBSTITUTE(SUBSTITUTE(P1312,"±",""),"%"," %")</f>
        <v>5 %</v>
      </c>
      <c r="AG1312" t="str">
        <f t="shared" si="230"/>
        <v>74.2 V</v>
      </c>
      <c r="AI1312" t="str">
        <f>SUBSTITUTE(LEFT(Q1312,FIND("W,",Q1312)),"W"," W @ 70 C")</f>
        <v>0.5 W @ 70 C</v>
      </c>
      <c r="AJ1312" t="str">
        <f>SUBSTITUTE((SUBSTITUTE(T1312,"ppm/°C","")),"/ "," to ")</f>
        <v>±200</v>
      </c>
      <c r="AK1312" t="str">
        <f>LEFT(V1312,FIND(" ",V1312)-1)</f>
        <v>1210</v>
      </c>
      <c r="AL1312" t="str">
        <f>SUBSTITUTE(SUBSTITUTE(U1312,"°C ~ "," to +"),"°C"," C")</f>
        <v>-55 to +155 C</v>
      </c>
      <c r="AM1312" s="2" t="str">
        <f t="shared" si="234"/>
        <v>113</v>
      </c>
      <c r="AN1312" t="str">
        <f>IF(AC1312="1GN","Grade 1","Grade 0")</f>
        <v>Grade 0</v>
      </c>
      <c r="AO1312" s="2" t="str">
        <f t="shared" si="235"/>
        <v>1102</v>
      </c>
      <c r="AQ1312" t="s">
        <v>5289</v>
      </c>
      <c r="AR1312" t="str">
        <f t="shared" si="231"/>
        <v>ERJ14YJ113U</v>
      </c>
      <c r="AT1312" t="str">
        <f t="shared" si="237"/>
        <v>technology 11.0K;</v>
      </c>
      <c r="AU1312" t="str">
        <f t="shared" si="238"/>
        <v>attribute value '11.0 K';</v>
      </c>
      <c r="AV1312" t="str">
        <f t="shared" si="239"/>
        <v>attribute tolerance '5 %';</v>
      </c>
      <c r="AW1312" t="str">
        <f t="shared" si="240"/>
        <v>attribute rcwv '74.2 V';</v>
      </c>
      <c r="AX1312" t="str">
        <f t="shared" si="241"/>
        <v>attribute max_v '';</v>
      </c>
      <c r="AY1312" t="str">
        <f t="shared" si="242"/>
        <v>attribute power_v '0.5 W @ 70 C';</v>
      </c>
      <c r="AZ1312" t="str">
        <f t="shared" si="243"/>
        <v>attribute tcr '±200';</v>
      </c>
      <c r="BA1312" t="str">
        <f t="shared" si="244"/>
        <v>attribute size '1210';</v>
      </c>
      <c r="BB1312" t="str">
        <f t="shared" si="245"/>
        <v>attribute operating_temp '-55 to +155 C';</v>
      </c>
      <c r="BC1312" t="str">
        <f t="shared" si="246"/>
        <v>attribute pkg_code '113';</v>
      </c>
      <c r="BD1312" t="str">
        <f t="shared" si="247"/>
        <v>attribute aec-q200 'Grade 0';</v>
      </c>
      <c r="BF1312" t="str">
        <f t="shared" si="248"/>
        <v>attribute mfg 'Panasonic';</v>
      </c>
      <c r="BG1312" t="str">
        <f t="shared" si="249"/>
        <v>attribute mpn 'ERJ14YJ113U';</v>
      </c>
    </row>
    <row r="1313" spans="1:59" x14ac:dyDescent="0.3">
      <c r="A1313" t="s">
        <v>28</v>
      </c>
      <c r="B1313" t="s">
        <v>4308</v>
      </c>
      <c r="C1313" t="s">
        <v>4607</v>
      </c>
      <c r="D1313" t="s">
        <v>4608</v>
      </c>
      <c r="E1313" t="s">
        <v>32</v>
      </c>
      <c r="F1313" t="s">
        <v>32</v>
      </c>
      <c r="G1313" t="s">
        <v>4609</v>
      </c>
      <c r="H1313">
        <v>0</v>
      </c>
      <c r="I1313">
        <v>0.33</v>
      </c>
      <c r="J1313">
        <v>0</v>
      </c>
      <c r="K1313">
        <v>1</v>
      </c>
      <c r="L1313" t="s">
        <v>34</v>
      </c>
      <c r="M1313" t="s">
        <v>4312</v>
      </c>
      <c r="N1313" t="s">
        <v>36</v>
      </c>
      <c r="O1313" t="s">
        <v>443</v>
      </c>
      <c r="P1313" t="s">
        <v>38</v>
      </c>
      <c r="Q1313" t="s">
        <v>4313</v>
      </c>
      <c r="R1313" t="s">
        <v>40</v>
      </c>
      <c r="S1313" t="s">
        <v>634</v>
      </c>
      <c r="T1313" t="s">
        <v>243</v>
      </c>
      <c r="U1313" t="s">
        <v>1188</v>
      </c>
      <c r="V1313" t="s">
        <v>4314</v>
      </c>
      <c r="W1313">
        <v>1210</v>
      </c>
      <c r="X1313" t="s">
        <v>636</v>
      </c>
      <c r="Y1313" t="s">
        <v>4315</v>
      </c>
      <c r="Z1313" t="s">
        <v>2407</v>
      </c>
      <c r="AA1313">
        <v>2</v>
      </c>
      <c r="AB1313" t="s">
        <v>41</v>
      </c>
      <c r="AC1313" t="str">
        <f t="shared" si="236"/>
        <v>14Y</v>
      </c>
      <c r="AD1313" s="3">
        <f t="shared" si="233"/>
        <v>12000</v>
      </c>
      <c r="AE1313" s="3" t="str">
        <f t="shared" si="232"/>
        <v>12.0 K</v>
      </c>
      <c r="AF1313" t="str">
        <f>SUBSTITUTE(SUBSTITUTE(P1313,"±",""),"%"," %")</f>
        <v>5 %</v>
      </c>
      <c r="AG1313" t="str">
        <f t="shared" si="230"/>
        <v>77.5 V</v>
      </c>
      <c r="AI1313" t="str">
        <f>SUBSTITUTE(LEFT(Q1313,FIND("W,",Q1313)),"W"," W @ 70 C")</f>
        <v>0.5 W @ 70 C</v>
      </c>
      <c r="AJ1313" t="str">
        <f>SUBSTITUTE((SUBSTITUTE(T1313,"ppm/°C","")),"/ "," to ")</f>
        <v>±200</v>
      </c>
      <c r="AK1313" t="str">
        <f>LEFT(V1313,FIND(" ",V1313)-1)</f>
        <v>1210</v>
      </c>
      <c r="AL1313" t="str">
        <f>SUBSTITUTE(SUBSTITUTE(U1313,"°C ~ "," to +"),"°C"," C")</f>
        <v>-55 to +155 C</v>
      </c>
      <c r="AM1313" s="2" t="str">
        <f t="shared" si="234"/>
        <v>123</v>
      </c>
      <c r="AN1313" t="str">
        <f>IF(AC1313="1GN","Grade 1","Grade 0")</f>
        <v>Grade 0</v>
      </c>
      <c r="AO1313" s="2" t="str">
        <f t="shared" si="235"/>
        <v>1202</v>
      </c>
      <c r="AQ1313" t="s">
        <v>5289</v>
      </c>
      <c r="AR1313" t="str">
        <f t="shared" si="231"/>
        <v>ERJ14YJ123U</v>
      </c>
      <c r="AT1313" t="str">
        <f t="shared" si="237"/>
        <v>technology 12.0K;</v>
      </c>
      <c r="AU1313" t="str">
        <f t="shared" si="238"/>
        <v>attribute value '12.0 K';</v>
      </c>
      <c r="AV1313" t="str">
        <f t="shared" si="239"/>
        <v>attribute tolerance '5 %';</v>
      </c>
      <c r="AW1313" t="str">
        <f t="shared" si="240"/>
        <v>attribute rcwv '77.5 V';</v>
      </c>
      <c r="AX1313" t="str">
        <f t="shared" si="241"/>
        <v>attribute max_v '';</v>
      </c>
      <c r="AY1313" t="str">
        <f t="shared" si="242"/>
        <v>attribute power_v '0.5 W @ 70 C';</v>
      </c>
      <c r="AZ1313" t="str">
        <f t="shared" si="243"/>
        <v>attribute tcr '±200';</v>
      </c>
      <c r="BA1313" t="str">
        <f t="shared" si="244"/>
        <v>attribute size '1210';</v>
      </c>
      <c r="BB1313" t="str">
        <f t="shared" si="245"/>
        <v>attribute operating_temp '-55 to +155 C';</v>
      </c>
      <c r="BC1313" t="str">
        <f t="shared" si="246"/>
        <v>attribute pkg_code '123';</v>
      </c>
      <c r="BD1313" t="str">
        <f t="shared" si="247"/>
        <v>attribute aec-q200 'Grade 0';</v>
      </c>
      <c r="BF1313" t="str">
        <f t="shared" si="248"/>
        <v>attribute mfg 'Panasonic';</v>
      </c>
      <c r="BG1313" t="str">
        <f t="shared" si="249"/>
        <v>attribute mpn 'ERJ14YJ123U';</v>
      </c>
    </row>
    <row r="1314" spans="1:59" x14ac:dyDescent="0.3">
      <c r="A1314" t="s">
        <v>28</v>
      </c>
      <c r="B1314" t="s">
        <v>4308</v>
      </c>
      <c r="C1314" t="s">
        <v>4610</v>
      </c>
      <c r="D1314" t="s">
        <v>4611</v>
      </c>
      <c r="E1314" t="s">
        <v>32</v>
      </c>
      <c r="F1314" t="s">
        <v>32</v>
      </c>
      <c r="G1314" t="s">
        <v>4612</v>
      </c>
      <c r="H1314">
        <v>0</v>
      </c>
      <c r="I1314">
        <v>0.33</v>
      </c>
      <c r="J1314">
        <v>0</v>
      </c>
      <c r="K1314">
        <v>1</v>
      </c>
      <c r="L1314" t="s">
        <v>34</v>
      </c>
      <c r="M1314" t="s">
        <v>4312</v>
      </c>
      <c r="N1314" t="s">
        <v>36</v>
      </c>
      <c r="O1314" t="s">
        <v>447</v>
      </c>
      <c r="P1314" t="s">
        <v>38</v>
      </c>
      <c r="Q1314" t="s">
        <v>4313</v>
      </c>
      <c r="R1314" t="s">
        <v>40</v>
      </c>
      <c r="S1314" t="s">
        <v>634</v>
      </c>
      <c r="T1314" t="s">
        <v>243</v>
      </c>
      <c r="U1314" t="s">
        <v>1188</v>
      </c>
      <c r="V1314" t="s">
        <v>4314</v>
      </c>
      <c r="W1314">
        <v>1210</v>
      </c>
      <c r="X1314" t="s">
        <v>636</v>
      </c>
      <c r="Y1314" t="s">
        <v>4315</v>
      </c>
      <c r="Z1314" t="s">
        <v>2407</v>
      </c>
      <c r="AA1314">
        <v>2</v>
      </c>
      <c r="AB1314" t="s">
        <v>41</v>
      </c>
      <c r="AC1314" t="str">
        <f t="shared" si="236"/>
        <v>14Y</v>
      </c>
      <c r="AD1314" s="3">
        <f t="shared" si="233"/>
        <v>13000</v>
      </c>
      <c r="AE1314" s="3" t="str">
        <f t="shared" si="232"/>
        <v>13.0 K</v>
      </c>
      <c r="AF1314" t="str">
        <f>SUBSTITUTE(SUBSTITUTE(P1314,"±",""),"%"," %")</f>
        <v>5 %</v>
      </c>
      <c r="AG1314" t="str">
        <f t="shared" si="230"/>
        <v>80.6 V</v>
      </c>
      <c r="AI1314" t="str">
        <f>SUBSTITUTE(LEFT(Q1314,FIND("W,",Q1314)),"W"," W @ 70 C")</f>
        <v>0.5 W @ 70 C</v>
      </c>
      <c r="AJ1314" t="str">
        <f>SUBSTITUTE((SUBSTITUTE(T1314,"ppm/°C","")),"/ "," to ")</f>
        <v>±200</v>
      </c>
      <c r="AK1314" t="str">
        <f>LEFT(V1314,FIND(" ",V1314)-1)</f>
        <v>1210</v>
      </c>
      <c r="AL1314" t="str">
        <f>SUBSTITUTE(SUBSTITUTE(U1314,"°C ~ "," to +"),"°C"," C")</f>
        <v>-55 to +155 C</v>
      </c>
      <c r="AM1314" s="2" t="str">
        <f t="shared" si="234"/>
        <v>133</v>
      </c>
      <c r="AN1314" t="str">
        <f>IF(AC1314="1GN","Grade 1","Grade 0")</f>
        <v>Grade 0</v>
      </c>
      <c r="AO1314" s="2" t="str">
        <f t="shared" si="235"/>
        <v>1302</v>
      </c>
      <c r="AQ1314" t="s">
        <v>5289</v>
      </c>
      <c r="AR1314" t="str">
        <f t="shared" si="231"/>
        <v>ERJ14YJ133U</v>
      </c>
      <c r="AT1314" t="str">
        <f t="shared" si="237"/>
        <v>technology 13.0K;</v>
      </c>
      <c r="AU1314" t="str">
        <f t="shared" si="238"/>
        <v>attribute value '13.0 K';</v>
      </c>
      <c r="AV1314" t="str">
        <f t="shared" si="239"/>
        <v>attribute tolerance '5 %';</v>
      </c>
      <c r="AW1314" t="str">
        <f t="shared" si="240"/>
        <v>attribute rcwv '80.6 V';</v>
      </c>
      <c r="AX1314" t="str">
        <f t="shared" si="241"/>
        <v>attribute max_v '';</v>
      </c>
      <c r="AY1314" t="str">
        <f t="shared" si="242"/>
        <v>attribute power_v '0.5 W @ 70 C';</v>
      </c>
      <c r="AZ1314" t="str">
        <f t="shared" si="243"/>
        <v>attribute tcr '±200';</v>
      </c>
      <c r="BA1314" t="str">
        <f t="shared" si="244"/>
        <v>attribute size '1210';</v>
      </c>
      <c r="BB1314" t="str">
        <f t="shared" si="245"/>
        <v>attribute operating_temp '-55 to +155 C';</v>
      </c>
      <c r="BC1314" t="str">
        <f t="shared" si="246"/>
        <v>attribute pkg_code '133';</v>
      </c>
      <c r="BD1314" t="str">
        <f t="shared" si="247"/>
        <v>attribute aec-q200 'Grade 0';</v>
      </c>
      <c r="BF1314" t="str">
        <f t="shared" si="248"/>
        <v>attribute mfg 'Panasonic';</v>
      </c>
      <c r="BG1314" t="str">
        <f t="shared" si="249"/>
        <v>attribute mpn 'ERJ14YJ133U';</v>
      </c>
    </row>
    <row r="1315" spans="1:59" x14ac:dyDescent="0.3">
      <c r="A1315" t="s">
        <v>28</v>
      </c>
      <c r="B1315" t="s">
        <v>4308</v>
      </c>
      <c r="C1315" t="s">
        <v>4613</v>
      </c>
      <c r="D1315" t="s">
        <v>4614</v>
      </c>
      <c r="E1315" t="s">
        <v>32</v>
      </c>
      <c r="F1315" t="s">
        <v>32</v>
      </c>
      <c r="G1315" t="s">
        <v>4615</v>
      </c>
      <c r="H1315">
        <v>0</v>
      </c>
      <c r="I1315">
        <v>0.33</v>
      </c>
      <c r="J1315">
        <v>0</v>
      </c>
      <c r="K1315">
        <v>1</v>
      </c>
      <c r="L1315" t="s">
        <v>34</v>
      </c>
      <c r="M1315" t="s">
        <v>4312</v>
      </c>
      <c r="N1315" t="s">
        <v>36</v>
      </c>
      <c r="O1315" t="s">
        <v>451</v>
      </c>
      <c r="P1315" t="s">
        <v>38</v>
      </c>
      <c r="Q1315" t="s">
        <v>4313</v>
      </c>
      <c r="R1315" t="s">
        <v>40</v>
      </c>
      <c r="S1315" t="s">
        <v>634</v>
      </c>
      <c r="T1315" t="s">
        <v>243</v>
      </c>
      <c r="U1315" t="s">
        <v>1188</v>
      </c>
      <c r="V1315" t="s">
        <v>4314</v>
      </c>
      <c r="W1315">
        <v>1210</v>
      </c>
      <c r="X1315" t="s">
        <v>636</v>
      </c>
      <c r="Y1315" t="s">
        <v>4315</v>
      </c>
      <c r="Z1315" t="s">
        <v>2407</v>
      </c>
      <c r="AA1315">
        <v>2</v>
      </c>
      <c r="AB1315" t="s">
        <v>41</v>
      </c>
      <c r="AC1315" t="str">
        <f t="shared" si="236"/>
        <v>14Y</v>
      </c>
      <c r="AD1315" s="3">
        <f t="shared" si="233"/>
        <v>15000</v>
      </c>
      <c r="AE1315" s="3" t="str">
        <f t="shared" si="232"/>
        <v>15.0 K</v>
      </c>
      <c r="AF1315" t="str">
        <f>SUBSTITUTE(SUBSTITUTE(P1315,"±",""),"%"," %")</f>
        <v>5 %</v>
      </c>
      <c r="AG1315" t="str">
        <f t="shared" ref="AG1315:AG1378" si="250">ROUND(MIN(SQRT(AD1315*VALUE(LEFT(AI1315,FIND("W",AI1315)-2))),AP1315),1)&amp;" V"</f>
        <v>86.6 V</v>
      </c>
      <c r="AI1315" t="str">
        <f>SUBSTITUTE(LEFT(Q1315,FIND("W,",Q1315)),"W"," W @ 70 C")</f>
        <v>0.5 W @ 70 C</v>
      </c>
      <c r="AJ1315" t="str">
        <f>SUBSTITUTE((SUBSTITUTE(T1315,"ppm/°C","")),"/ "," to ")</f>
        <v>±200</v>
      </c>
      <c r="AK1315" t="str">
        <f>LEFT(V1315,FIND(" ",V1315)-1)</f>
        <v>1210</v>
      </c>
      <c r="AL1315" t="str">
        <f>SUBSTITUTE(SUBSTITUTE(U1315,"°C ~ "," to +"),"°C"," C")</f>
        <v>-55 to +155 C</v>
      </c>
      <c r="AM1315" s="2" t="str">
        <f t="shared" si="234"/>
        <v>153</v>
      </c>
      <c r="AN1315" t="str">
        <f>IF(AC1315="1GN","Grade 1","Grade 0")</f>
        <v>Grade 0</v>
      </c>
      <c r="AO1315" s="2" t="str">
        <f t="shared" si="235"/>
        <v>1502</v>
      </c>
      <c r="AQ1315" t="s">
        <v>5289</v>
      </c>
      <c r="AR1315" t="str">
        <f t="shared" ref="AR1315:AR1378" si="251">SUBSTITUTE(D1315,"-","")</f>
        <v>ERJ14YJ153U</v>
      </c>
      <c r="AT1315" t="str">
        <f t="shared" si="237"/>
        <v>technology 15.0K;</v>
      </c>
      <c r="AU1315" t="str">
        <f t="shared" si="238"/>
        <v>attribute value '15.0 K';</v>
      </c>
      <c r="AV1315" t="str">
        <f t="shared" si="239"/>
        <v>attribute tolerance '5 %';</v>
      </c>
      <c r="AW1315" t="str">
        <f t="shared" si="240"/>
        <v>attribute rcwv '86.6 V';</v>
      </c>
      <c r="AX1315" t="str">
        <f t="shared" si="241"/>
        <v>attribute max_v '';</v>
      </c>
      <c r="AY1315" t="str">
        <f t="shared" si="242"/>
        <v>attribute power_v '0.5 W @ 70 C';</v>
      </c>
      <c r="AZ1315" t="str">
        <f t="shared" si="243"/>
        <v>attribute tcr '±200';</v>
      </c>
      <c r="BA1315" t="str">
        <f t="shared" si="244"/>
        <v>attribute size '1210';</v>
      </c>
      <c r="BB1315" t="str">
        <f t="shared" si="245"/>
        <v>attribute operating_temp '-55 to +155 C';</v>
      </c>
      <c r="BC1315" t="str">
        <f t="shared" si="246"/>
        <v>attribute pkg_code '153';</v>
      </c>
      <c r="BD1315" t="str">
        <f t="shared" si="247"/>
        <v>attribute aec-q200 'Grade 0';</v>
      </c>
      <c r="BF1315" t="str">
        <f t="shared" si="248"/>
        <v>attribute mfg 'Panasonic';</v>
      </c>
      <c r="BG1315" t="str">
        <f t="shared" si="249"/>
        <v>attribute mpn 'ERJ14YJ153U';</v>
      </c>
    </row>
    <row r="1316" spans="1:59" x14ac:dyDescent="0.3">
      <c r="A1316" t="s">
        <v>28</v>
      </c>
      <c r="B1316" t="s">
        <v>4308</v>
      </c>
      <c r="C1316" t="s">
        <v>4616</v>
      </c>
      <c r="D1316" t="s">
        <v>4617</v>
      </c>
      <c r="E1316" t="s">
        <v>32</v>
      </c>
      <c r="F1316" t="s">
        <v>32</v>
      </c>
      <c r="G1316" t="s">
        <v>4618</v>
      </c>
      <c r="H1316" s="1">
        <v>14925</v>
      </c>
      <c r="I1316">
        <v>0.33</v>
      </c>
      <c r="J1316">
        <v>0</v>
      </c>
      <c r="K1316">
        <v>1</v>
      </c>
      <c r="L1316" t="s">
        <v>34</v>
      </c>
      <c r="M1316" t="s">
        <v>4312</v>
      </c>
      <c r="N1316" t="s">
        <v>36</v>
      </c>
      <c r="O1316" t="s">
        <v>455</v>
      </c>
      <c r="P1316" t="s">
        <v>38</v>
      </c>
      <c r="Q1316" t="s">
        <v>4313</v>
      </c>
      <c r="R1316" t="s">
        <v>40</v>
      </c>
      <c r="S1316" t="s">
        <v>634</v>
      </c>
      <c r="T1316" t="s">
        <v>243</v>
      </c>
      <c r="U1316" t="s">
        <v>1188</v>
      </c>
      <c r="V1316" t="s">
        <v>4314</v>
      </c>
      <c r="W1316">
        <v>1210</v>
      </c>
      <c r="X1316" t="s">
        <v>636</v>
      </c>
      <c r="Y1316" t="s">
        <v>4315</v>
      </c>
      <c r="Z1316" t="s">
        <v>2407</v>
      </c>
      <c r="AA1316">
        <v>2</v>
      </c>
      <c r="AB1316" t="s">
        <v>41</v>
      </c>
      <c r="AC1316" t="str">
        <f t="shared" si="236"/>
        <v>14Y</v>
      </c>
      <c r="AD1316" s="3">
        <f t="shared" si="233"/>
        <v>16000</v>
      </c>
      <c r="AE1316" s="3" t="str">
        <f t="shared" si="232"/>
        <v>16.0 K</v>
      </c>
      <c r="AF1316" t="str">
        <f>SUBSTITUTE(SUBSTITUTE(P1316,"±",""),"%"," %")</f>
        <v>5 %</v>
      </c>
      <c r="AG1316" t="str">
        <f t="shared" si="250"/>
        <v>89.4 V</v>
      </c>
      <c r="AI1316" t="str">
        <f>SUBSTITUTE(LEFT(Q1316,FIND("W,",Q1316)),"W"," W @ 70 C")</f>
        <v>0.5 W @ 70 C</v>
      </c>
      <c r="AJ1316" t="str">
        <f>SUBSTITUTE((SUBSTITUTE(T1316,"ppm/°C","")),"/ "," to ")</f>
        <v>±200</v>
      </c>
      <c r="AK1316" t="str">
        <f>LEFT(V1316,FIND(" ",V1316)-1)</f>
        <v>1210</v>
      </c>
      <c r="AL1316" t="str">
        <f>SUBSTITUTE(SUBSTITUTE(U1316,"°C ~ "," to +"),"°C"," C")</f>
        <v>-55 to +155 C</v>
      </c>
      <c r="AM1316" s="2" t="str">
        <f t="shared" si="234"/>
        <v>163</v>
      </c>
      <c r="AN1316" t="str">
        <f>IF(AC1316="1GN","Grade 1","Grade 0")</f>
        <v>Grade 0</v>
      </c>
      <c r="AO1316" s="2" t="str">
        <f t="shared" si="235"/>
        <v>1602</v>
      </c>
      <c r="AQ1316" t="s">
        <v>5289</v>
      </c>
      <c r="AR1316" t="str">
        <f t="shared" si="251"/>
        <v>ERJ14YJ163U</v>
      </c>
      <c r="AT1316" t="str">
        <f t="shared" si="237"/>
        <v>technology 16.0K;</v>
      </c>
      <c r="AU1316" t="str">
        <f t="shared" si="238"/>
        <v>attribute value '16.0 K';</v>
      </c>
      <c r="AV1316" t="str">
        <f t="shared" si="239"/>
        <v>attribute tolerance '5 %';</v>
      </c>
      <c r="AW1316" t="str">
        <f t="shared" si="240"/>
        <v>attribute rcwv '89.4 V';</v>
      </c>
      <c r="AX1316" t="str">
        <f t="shared" si="241"/>
        <v>attribute max_v '';</v>
      </c>
      <c r="AY1316" t="str">
        <f t="shared" si="242"/>
        <v>attribute power_v '0.5 W @ 70 C';</v>
      </c>
      <c r="AZ1316" t="str">
        <f t="shared" si="243"/>
        <v>attribute tcr '±200';</v>
      </c>
      <c r="BA1316" t="str">
        <f t="shared" si="244"/>
        <v>attribute size '1210';</v>
      </c>
      <c r="BB1316" t="str">
        <f t="shared" si="245"/>
        <v>attribute operating_temp '-55 to +155 C';</v>
      </c>
      <c r="BC1316" t="str">
        <f t="shared" si="246"/>
        <v>attribute pkg_code '163';</v>
      </c>
      <c r="BD1316" t="str">
        <f t="shared" si="247"/>
        <v>attribute aec-q200 'Grade 0';</v>
      </c>
      <c r="BF1316" t="str">
        <f t="shared" si="248"/>
        <v>attribute mfg 'Panasonic';</v>
      </c>
      <c r="BG1316" t="str">
        <f t="shared" si="249"/>
        <v>attribute mpn 'ERJ14YJ163U';</v>
      </c>
    </row>
    <row r="1317" spans="1:59" x14ac:dyDescent="0.3">
      <c r="A1317" t="s">
        <v>28</v>
      </c>
      <c r="B1317" t="s">
        <v>4308</v>
      </c>
      <c r="C1317" t="s">
        <v>4619</v>
      </c>
      <c r="D1317" t="s">
        <v>4620</v>
      </c>
      <c r="E1317" t="s">
        <v>32</v>
      </c>
      <c r="F1317" t="s">
        <v>32</v>
      </c>
      <c r="G1317" t="s">
        <v>4621</v>
      </c>
      <c r="H1317" s="1">
        <v>1204</v>
      </c>
      <c r="I1317">
        <v>0.33</v>
      </c>
      <c r="J1317">
        <v>0</v>
      </c>
      <c r="K1317">
        <v>1</v>
      </c>
      <c r="L1317" t="s">
        <v>34</v>
      </c>
      <c r="M1317" t="s">
        <v>4312</v>
      </c>
      <c r="N1317" t="s">
        <v>36</v>
      </c>
      <c r="O1317" t="s">
        <v>459</v>
      </c>
      <c r="P1317" t="s">
        <v>38</v>
      </c>
      <c r="Q1317" t="s">
        <v>4313</v>
      </c>
      <c r="R1317" t="s">
        <v>40</v>
      </c>
      <c r="S1317" t="s">
        <v>634</v>
      </c>
      <c r="T1317" t="s">
        <v>243</v>
      </c>
      <c r="U1317" t="s">
        <v>1188</v>
      </c>
      <c r="V1317" t="s">
        <v>4314</v>
      </c>
      <c r="W1317">
        <v>1210</v>
      </c>
      <c r="X1317" t="s">
        <v>636</v>
      </c>
      <c r="Y1317" t="s">
        <v>4315</v>
      </c>
      <c r="Z1317" t="s">
        <v>2407</v>
      </c>
      <c r="AA1317">
        <v>2</v>
      </c>
      <c r="AB1317" t="s">
        <v>41</v>
      </c>
      <c r="AC1317" t="str">
        <f t="shared" si="236"/>
        <v>14Y</v>
      </c>
      <c r="AD1317" s="3">
        <f t="shared" si="233"/>
        <v>18000</v>
      </c>
      <c r="AE1317" s="3" t="str">
        <f t="shared" si="232"/>
        <v>18.0 K</v>
      </c>
      <c r="AF1317" t="str">
        <f>SUBSTITUTE(SUBSTITUTE(P1317,"±",""),"%"," %")</f>
        <v>5 %</v>
      </c>
      <c r="AG1317" t="str">
        <f t="shared" si="250"/>
        <v>94.9 V</v>
      </c>
      <c r="AI1317" t="str">
        <f>SUBSTITUTE(LEFT(Q1317,FIND("W,",Q1317)),"W"," W @ 70 C")</f>
        <v>0.5 W @ 70 C</v>
      </c>
      <c r="AJ1317" t="str">
        <f>SUBSTITUTE((SUBSTITUTE(T1317,"ppm/°C","")),"/ "," to ")</f>
        <v>±200</v>
      </c>
      <c r="AK1317" t="str">
        <f>LEFT(V1317,FIND(" ",V1317)-1)</f>
        <v>1210</v>
      </c>
      <c r="AL1317" t="str">
        <f>SUBSTITUTE(SUBSTITUTE(U1317,"°C ~ "," to +"),"°C"," C")</f>
        <v>-55 to +155 C</v>
      </c>
      <c r="AM1317" s="2" t="str">
        <f t="shared" si="234"/>
        <v>183</v>
      </c>
      <c r="AN1317" t="str">
        <f>IF(AC1317="1GN","Grade 1","Grade 0")</f>
        <v>Grade 0</v>
      </c>
      <c r="AO1317" s="2" t="str">
        <f t="shared" si="235"/>
        <v>1802</v>
      </c>
      <c r="AQ1317" t="s">
        <v>5289</v>
      </c>
      <c r="AR1317" t="str">
        <f t="shared" si="251"/>
        <v>ERJ14YJ183U</v>
      </c>
      <c r="AT1317" t="str">
        <f t="shared" si="237"/>
        <v>technology 18.0K;</v>
      </c>
      <c r="AU1317" t="str">
        <f t="shared" si="238"/>
        <v>attribute value '18.0 K';</v>
      </c>
      <c r="AV1317" t="str">
        <f t="shared" si="239"/>
        <v>attribute tolerance '5 %';</v>
      </c>
      <c r="AW1317" t="str">
        <f t="shared" si="240"/>
        <v>attribute rcwv '94.9 V';</v>
      </c>
      <c r="AX1317" t="str">
        <f t="shared" si="241"/>
        <v>attribute max_v '';</v>
      </c>
      <c r="AY1317" t="str">
        <f t="shared" si="242"/>
        <v>attribute power_v '0.5 W @ 70 C';</v>
      </c>
      <c r="AZ1317" t="str">
        <f t="shared" si="243"/>
        <v>attribute tcr '±200';</v>
      </c>
      <c r="BA1317" t="str">
        <f t="shared" si="244"/>
        <v>attribute size '1210';</v>
      </c>
      <c r="BB1317" t="str">
        <f t="shared" si="245"/>
        <v>attribute operating_temp '-55 to +155 C';</v>
      </c>
      <c r="BC1317" t="str">
        <f t="shared" si="246"/>
        <v>attribute pkg_code '183';</v>
      </c>
      <c r="BD1317" t="str">
        <f t="shared" si="247"/>
        <v>attribute aec-q200 'Grade 0';</v>
      </c>
      <c r="BF1317" t="str">
        <f t="shared" si="248"/>
        <v>attribute mfg 'Panasonic';</v>
      </c>
      <c r="BG1317" t="str">
        <f t="shared" si="249"/>
        <v>attribute mpn 'ERJ14YJ183U';</v>
      </c>
    </row>
    <row r="1318" spans="1:59" x14ac:dyDescent="0.3">
      <c r="A1318" t="s">
        <v>28</v>
      </c>
      <c r="B1318" t="s">
        <v>4308</v>
      </c>
      <c r="C1318" t="s">
        <v>4622</v>
      </c>
      <c r="D1318" t="s">
        <v>4623</v>
      </c>
      <c r="E1318" t="s">
        <v>32</v>
      </c>
      <c r="F1318" t="s">
        <v>32</v>
      </c>
      <c r="G1318" t="s">
        <v>4624</v>
      </c>
      <c r="H1318" s="1">
        <v>20554</v>
      </c>
      <c r="I1318">
        <v>0.33</v>
      </c>
      <c r="J1318">
        <v>0</v>
      </c>
      <c r="K1318">
        <v>1</v>
      </c>
      <c r="L1318" t="s">
        <v>34</v>
      </c>
      <c r="M1318" t="s">
        <v>4312</v>
      </c>
      <c r="N1318" t="s">
        <v>36</v>
      </c>
      <c r="O1318" t="s">
        <v>463</v>
      </c>
      <c r="P1318" t="s">
        <v>38</v>
      </c>
      <c r="Q1318" t="s">
        <v>4313</v>
      </c>
      <c r="R1318" t="s">
        <v>40</v>
      </c>
      <c r="S1318" t="s">
        <v>634</v>
      </c>
      <c r="T1318" t="s">
        <v>243</v>
      </c>
      <c r="U1318" t="s">
        <v>1188</v>
      </c>
      <c r="V1318" t="s">
        <v>4314</v>
      </c>
      <c r="W1318">
        <v>1210</v>
      </c>
      <c r="X1318" t="s">
        <v>636</v>
      </c>
      <c r="Y1318" t="s">
        <v>4315</v>
      </c>
      <c r="Z1318" t="s">
        <v>2407</v>
      </c>
      <c r="AA1318">
        <v>2</v>
      </c>
      <c r="AB1318" t="s">
        <v>41</v>
      </c>
      <c r="AC1318" t="str">
        <f t="shared" si="236"/>
        <v>14Y</v>
      </c>
      <c r="AD1318" s="3">
        <f t="shared" si="233"/>
        <v>20000</v>
      </c>
      <c r="AE1318" s="3" t="str">
        <f t="shared" si="232"/>
        <v>20.0 K</v>
      </c>
      <c r="AF1318" t="str">
        <f>SUBSTITUTE(SUBSTITUTE(P1318,"±",""),"%"," %")</f>
        <v>5 %</v>
      </c>
      <c r="AG1318" t="str">
        <f t="shared" si="250"/>
        <v>100 V</v>
      </c>
      <c r="AI1318" t="str">
        <f>SUBSTITUTE(LEFT(Q1318,FIND("W,",Q1318)),"W"," W @ 70 C")</f>
        <v>0.5 W @ 70 C</v>
      </c>
      <c r="AJ1318" t="str">
        <f>SUBSTITUTE((SUBSTITUTE(T1318,"ppm/°C","")),"/ "," to ")</f>
        <v>±200</v>
      </c>
      <c r="AK1318" t="str">
        <f>LEFT(V1318,FIND(" ",V1318)-1)</f>
        <v>1210</v>
      </c>
      <c r="AL1318" t="str">
        <f>SUBSTITUTE(SUBSTITUTE(U1318,"°C ~ "," to +"),"°C"," C")</f>
        <v>-55 to +155 C</v>
      </c>
      <c r="AM1318" s="2" t="str">
        <f t="shared" si="234"/>
        <v>203</v>
      </c>
      <c r="AN1318" t="str">
        <f>IF(AC1318="1GN","Grade 1","Grade 0")</f>
        <v>Grade 0</v>
      </c>
      <c r="AO1318" s="2" t="str">
        <f t="shared" si="235"/>
        <v>2002</v>
      </c>
      <c r="AQ1318" t="s">
        <v>5289</v>
      </c>
      <c r="AR1318" t="str">
        <f t="shared" si="251"/>
        <v>ERJ14YJ203U</v>
      </c>
      <c r="AT1318" t="str">
        <f t="shared" si="237"/>
        <v>technology 20.0K;</v>
      </c>
      <c r="AU1318" t="str">
        <f t="shared" si="238"/>
        <v>attribute value '20.0 K';</v>
      </c>
      <c r="AV1318" t="str">
        <f t="shared" si="239"/>
        <v>attribute tolerance '5 %';</v>
      </c>
      <c r="AW1318" t="str">
        <f t="shared" si="240"/>
        <v>attribute rcwv '100 V';</v>
      </c>
      <c r="AX1318" t="str">
        <f t="shared" si="241"/>
        <v>attribute max_v '';</v>
      </c>
      <c r="AY1318" t="str">
        <f t="shared" si="242"/>
        <v>attribute power_v '0.5 W @ 70 C';</v>
      </c>
      <c r="AZ1318" t="str">
        <f t="shared" si="243"/>
        <v>attribute tcr '±200';</v>
      </c>
      <c r="BA1318" t="str">
        <f t="shared" si="244"/>
        <v>attribute size '1210';</v>
      </c>
      <c r="BB1318" t="str">
        <f t="shared" si="245"/>
        <v>attribute operating_temp '-55 to +155 C';</v>
      </c>
      <c r="BC1318" t="str">
        <f t="shared" si="246"/>
        <v>attribute pkg_code '203';</v>
      </c>
      <c r="BD1318" t="str">
        <f t="shared" si="247"/>
        <v>attribute aec-q200 'Grade 0';</v>
      </c>
      <c r="BF1318" t="str">
        <f t="shared" si="248"/>
        <v>attribute mfg 'Panasonic';</v>
      </c>
      <c r="BG1318" t="str">
        <f t="shared" si="249"/>
        <v>attribute mpn 'ERJ14YJ203U';</v>
      </c>
    </row>
    <row r="1319" spans="1:59" x14ac:dyDescent="0.3">
      <c r="A1319" t="s">
        <v>28</v>
      </c>
      <c r="B1319" t="s">
        <v>4308</v>
      </c>
      <c r="C1319" t="s">
        <v>4625</v>
      </c>
      <c r="D1319" t="s">
        <v>4626</v>
      </c>
      <c r="E1319" t="s">
        <v>32</v>
      </c>
      <c r="F1319" t="s">
        <v>32</v>
      </c>
      <c r="G1319" t="s">
        <v>4627</v>
      </c>
      <c r="H1319" s="1">
        <v>10052</v>
      </c>
      <c r="I1319">
        <v>0.33</v>
      </c>
      <c r="J1319">
        <v>0</v>
      </c>
      <c r="K1319">
        <v>1</v>
      </c>
      <c r="L1319" t="s">
        <v>34</v>
      </c>
      <c r="M1319" t="s">
        <v>4312</v>
      </c>
      <c r="N1319" t="s">
        <v>36</v>
      </c>
      <c r="O1319" t="s">
        <v>467</v>
      </c>
      <c r="P1319" t="s">
        <v>38</v>
      </c>
      <c r="Q1319" t="s">
        <v>4313</v>
      </c>
      <c r="R1319" t="s">
        <v>40</v>
      </c>
      <c r="S1319" t="s">
        <v>634</v>
      </c>
      <c r="T1319" t="s">
        <v>243</v>
      </c>
      <c r="U1319" t="s">
        <v>1188</v>
      </c>
      <c r="V1319" t="s">
        <v>4314</v>
      </c>
      <c r="W1319">
        <v>1210</v>
      </c>
      <c r="X1319" t="s">
        <v>636</v>
      </c>
      <c r="Y1319" t="s">
        <v>4315</v>
      </c>
      <c r="Z1319" t="s">
        <v>2407</v>
      </c>
      <c r="AA1319">
        <v>2</v>
      </c>
      <c r="AB1319" t="s">
        <v>41</v>
      </c>
      <c r="AC1319" t="str">
        <f t="shared" si="236"/>
        <v>14Y</v>
      </c>
      <c r="AD1319" s="3">
        <f t="shared" si="233"/>
        <v>22000</v>
      </c>
      <c r="AE1319" s="3" t="str">
        <f t="shared" si="232"/>
        <v>22.0 K</v>
      </c>
      <c r="AF1319" t="str">
        <f>SUBSTITUTE(SUBSTITUTE(P1319,"±",""),"%"," %")</f>
        <v>5 %</v>
      </c>
      <c r="AG1319" t="str">
        <f t="shared" si="250"/>
        <v>104.9 V</v>
      </c>
      <c r="AI1319" t="str">
        <f>SUBSTITUTE(LEFT(Q1319,FIND("W,",Q1319)),"W"," W @ 70 C")</f>
        <v>0.5 W @ 70 C</v>
      </c>
      <c r="AJ1319" t="str">
        <f>SUBSTITUTE((SUBSTITUTE(T1319,"ppm/°C","")),"/ "," to ")</f>
        <v>±200</v>
      </c>
      <c r="AK1319" t="str">
        <f>LEFT(V1319,FIND(" ",V1319)-1)</f>
        <v>1210</v>
      </c>
      <c r="AL1319" t="str">
        <f>SUBSTITUTE(SUBSTITUTE(U1319,"°C ~ "," to +"),"°C"," C")</f>
        <v>-55 to +155 C</v>
      </c>
      <c r="AM1319" s="2" t="str">
        <f t="shared" si="234"/>
        <v>223</v>
      </c>
      <c r="AN1319" t="str">
        <f>IF(AC1319="1GN","Grade 1","Grade 0")</f>
        <v>Grade 0</v>
      </c>
      <c r="AO1319" s="2" t="str">
        <f t="shared" si="235"/>
        <v>2202</v>
      </c>
      <c r="AQ1319" t="s">
        <v>5289</v>
      </c>
      <c r="AR1319" t="str">
        <f t="shared" si="251"/>
        <v>ERJ14YJ223U</v>
      </c>
      <c r="AT1319" t="str">
        <f t="shared" si="237"/>
        <v>technology 22.0K;</v>
      </c>
      <c r="AU1319" t="str">
        <f t="shared" si="238"/>
        <v>attribute value '22.0 K';</v>
      </c>
      <c r="AV1319" t="str">
        <f t="shared" si="239"/>
        <v>attribute tolerance '5 %';</v>
      </c>
      <c r="AW1319" t="str">
        <f t="shared" si="240"/>
        <v>attribute rcwv '104.9 V';</v>
      </c>
      <c r="AX1319" t="str">
        <f t="shared" si="241"/>
        <v>attribute max_v '';</v>
      </c>
      <c r="AY1319" t="str">
        <f t="shared" si="242"/>
        <v>attribute power_v '0.5 W @ 70 C';</v>
      </c>
      <c r="AZ1319" t="str">
        <f t="shared" si="243"/>
        <v>attribute tcr '±200';</v>
      </c>
      <c r="BA1319" t="str">
        <f t="shared" si="244"/>
        <v>attribute size '1210';</v>
      </c>
      <c r="BB1319" t="str">
        <f t="shared" si="245"/>
        <v>attribute operating_temp '-55 to +155 C';</v>
      </c>
      <c r="BC1319" t="str">
        <f t="shared" si="246"/>
        <v>attribute pkg_code '223';</v>
      </c>
      <c r="BD1319" t="str">
        <f t="shared" si="247"/>
        <v>attribute aec-q200 'Grade 0';</v>
      </c>
      <c r="BF1319" t="str">
        <f t="shared" si="248"/>
        <v>attribute mfg 'Panasonic';</v>
      </c>
      <c r="BG1319" t="str">
        <f t="shared" si="249"/>
        <v>attribute mpn 'ERJ14YJ223U';</v>
      </c>
    </row>
    <row r="1320" spans="1:59" x14ac:dyDescent="0.3">
      <c r="A1320" t="s">
        <v>28</v>
      </c>
      <c r="B1320" t="s">
        <v>4308</v>
      </c>
      <c r="C1320" t="s">
        <v>4628</v>
      </c>
      <c r="D1320" t="s">
        <v>4629</v>
      </c>
      <c r="E1320" t="s">
        <v>32</v>
      </c>
      <c r="F1320" t="s">
        <v>32</v>
      </c>
      <c r="G1320" t="s">
        <v>4630</v>
      </c>
      <c r="H1320">
        <v>0</v>
      </c>
      <c r="I1320">
        <v>0.33</v>
      </c>
      <c r="J1320">
        <v>0</v>
      </c>
      <c r="K1320">
        <v>1</v>
      </c>
      <c r="L1320" t="s">
        <v>34</v>
      </c>
      <c r="M1320" t="s">
        <v>4312</v>
      </c>
      <c r="N1320" t="s">
        <v>36</v>
      </c>
      <c r="O1320" t="s">
        <v>471</v>
      </c>
      <c r="P1320" t="s">
        <v>38</v>
      </c>
      <c r="Q1320" t="s">
        <v>4313</v>
      </c>
      <c r="R1320" t="s">
        <v>40</v>
      </c>
      <c r="S1320" t="s">
        <v>634</v>
      </c>
      <c r="T1320" t="s">
        <v>243</v>
      </c>
      <c r="U1320" t="s">
        <v>1188</v>
      </c>
      <c r="V1320" t="s">
        <v>4314</v>
      </c>
      <c r="W1320">
        <v>1210</v>
      </c>
      <c r="X1320" t="s">
        <v>636</v>
      </c>
      <c r="Y1320" t="s">
        <v>4315</v>
      </c>
      <c r="Z1320" t="s">
        <v>2407</v>
      </c>
      <c r="AA1320">
        <v>2</v>
      </c>
      <c r="AB1320" t="s">
        <v>41</v>
      </c>
      <c r="AC1320" t="str">
        <f t="shared" si="236"/>
        <v>14Y</v>
      </c>
      <c r="AD1320" s="3">
        <f t="shared" si="233"/>
        <v>24000</v>
      </c>
      <c r="AE1320" s="3" t="str">
        <f t="shared" si="232"/>
        <v>24.0 K</v>
      </c>
      <c r="AF1320" t="str">
        <f>SUBSTITUTE(SUBSTITUTE(P1320,"±",""),"%"," %")</f>
        <v>5 %</v>
      </c>
      <c r="AG1320" t="str">
        <f t="shared" si="250"/>
        <v>109.5 V</v>
      </c>
      <c r="AI1320" t="str">
        <f>SUBSTITUTE(LEFT(Q1320,FIND("W,",Q1320)),"W"," W @ 70 C")</f>
        <v>0.5 W @ 70 C</v>
      </c>
      <c r="AJ1320" t="str">
        <f>SUBSTITUTE((SUBSTITUTE(T1320,"ppm/°C","")),"/ "," to ")</f>
        <v>±200</v>
      </c>
      <c r="AK1320" t="str">
        <f>LEFT(V1320,FIND(" ",V1320)-1)</f>
        <v>1210</v>
      </c>
      <c r="AL1320" t="str">
        <f>SUBSTITUTE(SUBSTITUTE(U1320,"°C ~ "," to +"),"°C"," C")</f>
        <v>-55 to +155 C</v>
      </c>
      <c r="AM1320" s="2" t="str">
        <f t="shared" si="234"/>
        <v>243</v>
      </c>
      <c r="AN1320" t="str">
        <f>IF(AC1320="1GN","Grade 1","Grade 0")</f>
        <v>Grade 0</v>
      </c>
      <c r="AO1320" s="2" t="str">
        <f t="shared" si="235"/>
        <v>2402</v>
      </c>
      <c r="AQ1320" t="s">
        <v>5289</v>
      </c>
      <c r="AR1320" t="str">
        <f t="shared" si="251"/>
        <v>ERJ14YJ243U</v>
      </c>
      <c r="AT1320" t="str">
        <f t="shared" si="237"/>
        <v>technology 24.0K;</v>
      </c>
      <c r="AU1320" t="str">
        <f t="shared" si="238"/>
        <v>attribute value '24.0 K';</v>
      </c>
      <c r="AV1320" t="str">
        <f t="shared" si="239"/>
        <v>attribute tolerance '5 %';</v>
      </c>
      <c r="AW1320" t="str">
        <f t="shared" si="240"/>
        <v>attribute rcwv '109.5 V';</v>
      </c>
      <c r="AX1320" t="str">
        <f t="shared" si="241"/>
        <v>attribute max_v '';</v>
      </c>
      <c r="AY1320" t="str">
        <f t="shared" si="242"/>
        <v>attribute power_v '0.5 W @ 70 C';</v>
      </c>
      <c r="AZ1320" t="str">
        <f t="shared" si="243"/>
        <v>attribute tcr '±200';</v>
      </c>
      <c r="BA1320" t="str">
        <f t="shared" si="244"/>
        <v>attribute size '1210';</v>
      </c>
      <c r="BB1320" t="str">
        <f t="shared" si="245"/>
        <v>attribute operating_temp '-55 to +155 C';</v>
      </c>
      <c r="BC1320" t="str">
        <f t="shared" si="246"/>
        <v>attribute pkg_code '243';</v>
      </c>
      <c r="BD1320" t="str">
        <f t="shared" si="247"/>
        <v>attribute aec-q200 'Grade 0';</v>
      </c>
      <c r="BF1320" t="str">
        <f t="shared" si="248"/>
        <v>attribute mfg 'Panasonic';</v>
      </c>
      <c r="BG1320" t="str">
        <f t="shared" si="249"/>
        <v>attribute mpn 'ERJ14YJ243U';</v>
      </c>
    </row>
    <row r="1321" spans="1:59" x14ac:dyDescent="0.3">
      <c r="A1321" t="s">
        <v>28</v>
      </c>
      <c r="B1321" t="s">
        <v>4308</v>
      </c>
      <c r="C1321" t="s">
        <v>4631</v>
      </c>
      <c r="D1321" t="s">
        <v>4632</v>
      </c>
      <c r="E1321" t="s">
        <v>32</v>
      </c>
      <c r="F1321" t="s">
        <v>32</v>
      </c>
      <c r="G1321" t="s">
        <v>4633</v>
      </c>
      <c r="H1321" s="1">
        <v>10517</v>
      </c>
      <c r="I1321">
        <v>0.33</v>
      </c>
      <c r="J1321">
        <v>0</v>
      </c>
      <c r="K1321">
        <v>1</v>
      </c>
      <c r="L1321" t="s">
        <v>34</v>
      </c>
      <c r="M1321" t="s">
        <v>4312</v>
      </c>
      <c r="N1321" t="s">
        <v>36</v>
      </c>
      <c r="O1321" t="s">
        <v>475</v>
      </c>
      <c r="P1321" t="s">
        <v>38</v>
      </c>
      <c r="Q1321" t="s">
        <v>4313</v>
      </c>
      <c r="R1321" t="s">
        <v>40</v>
      </c>
      <c r="S1321" t="s">
        <v>634</v>
      </c>
      <c r="T1321" t="s">
        <v>243</v>
      </c>
      <c r="U1321" t="s">
        <v>1188</v>
      </c>
      <c r="V1321" t="s">
        <v>4314</v>
      </c>
      <c r="W1321">
        <v>1210</v>
      </c>
      <c r="X1321" t="s">
        <v>636</v>
      </c>
      <c r="Y1321" t="s">
        <v>4315</v>
      </c>
      <c r="Z1321" t="s">
        <v>2407</v>
      </c>
      <c r="AA1321">
        <v>2</v>
      </c>
      <c r="AB1321" t="s">
        <v>41</v>
      </c>
      <c r="AC1321" t="str">
        <f t="shared" si="236"/>
        <v>14Y</v>
      </c>
      <c r="AD1321" s="3">
        <f t="shared" si="233"/>
        <v>27000</v>
      </c>
      <c r="AE1321" s="3" t="str">
        <f t="shared" si="232"/>
        <v>27.0 K</v>
      </c>
      <c r="AF1321" t="str">
        <f>SUBSTITUTE(SUBSTITUTE(P1321,"±",""),"%"," %")</f>
        <v>5 %</v>
      </c>
      <c r="AG1321" t="str">
        <f t="shared" si="250"/>
        <v>116.2 V</v>
      </c>
      <c r="AI1321" t="str">
        <f>SUBSTITUTE(LEFT(Q1321,FIND("W,",Q1321)),"W"," W @ 70 C")</f>
        <v>0.5 W @ 70 C</v>
      </c>
      <c r="AJ1321" t="str">
        <f>SUBSTITUTE((SUBSTITUTE(T1321,"ppm/°C","")),"/ "," to ")</f>
        <v>±200</v>
      </c>
      <c r="AK1321" t="str">
        <f>LEFT(V1321,FIND(" ",V1321)-1)</f>
        <v>1210</v>
      </c>
      <c r="AL1321" t="str">
        <f>SUBSTITUTE(SUBSTITUTE(U1321,"°C ~ "," to +"),"°C"," C")</f>
        <v>-55 to +155 C</v>
      </c>
      <c r="AM1321" s="2" t="str">
        <f t="shared" si="234"/>
        <v>273</v>
      </c>
      <c r="AN1321" t="str">
        <f>IF(AC1321="1GN","Grade 1","Grade 0")</f>
        <v>Grade 0</v>
      </c>
      <c r="AO1321" s="2" t="str">
        <f t="shared" si="235"/>
        <v>2702</v>
      </c>
      <c r="AQ1321" t="s">
        <v>5289</v>
      </c>
      <c r="AR1321" t="str">
        <f t="shared" si="251"/>
        <v>ERJ14YJ273U</v>
      </c>
      <c r="AT1321" t="str">
        <f t="shared" si="237"/>
        <v>technology 27.0K;</v>
      </c>
      <c r="AU1321" t="str">
        <f t="shared" si="238"/>
        <v>attribute value '27.0 K';</v>
      </c>
      <c r="AV1321" t="str">
        <f t="shared" si="239"/>
        <v>attribute tolerance '5 %';</v>
      </c>
      <c r="AW1321" t="str">
        <f t="shared" si="240"/>
        <v>attribute rcwv '116.2 V';</v>
      </c>
      <c r="AX1321" t="str">
        <f t="shared" si="241"/>
        <v>attribute max_v '';</v>
      </c>
      <c r="AY1321" t="str">
        <f t="shared" si="242"/>
        <v>attribute power_v '0.5 W @ 70 C';</v>
      </c>
      <c r="AZ1321" t="str">
        <f t="shared" si="243"/>
        <v>attribute tcr '±200';</v>
      </c>
      <c r="BA1321" t="str">
        <f t="shared" si="244"/>
        <v>attribute size '1210';</v>
      </c>
      <c r="BB1321" t="str">
        <f t="shared" si="245"/>
        <v>attribute operating_temp '-55 to +155 C';</v>
      </c>
      <c r="BC1321" t="str">
        <f t="shared" si="246"/>
        <v>attribute pkg_code '273';</v>
      </c>
      <c r="BD1321" t="str">
        <f t="shared" si="247"/>
        <v>attribute aec-q200 'Grade 0';</v>
      </c>
      <c r="BF1321" t="str">
        <f t="shared" si="248"/>
        <v>attribute mfg 'Panasonic';</v>
      </c>
      <c r="BG1321" t="str">
        <f t="shared" si="249"/>
        <v>attribute mpn 'ERJ14YJ273U';</v>
      </c>
    </row>
    <row r="1322" spans="1:59" x14ac:dyDescent="0.3">
      <c r="A1322" t="s">
        <v>28</v>
      </c>
      <c r="B1322" t="s">
        <v>4308</v>
      </c>
      <c r="C1322" t="s">
        <v>4634</v>
      </c>
      <c r="D1322" t="s">
        <v>4635</v>
      </c>
      <c r="E1322" t="s">
        <v>32</v>
      </c>
      <c r="F1322" t="s">
        <v>32</v>
      </c>
      <c r="G1322" t="s">
        <v>4636</v>
      </c>
      <c r="H1322" s="1">
        <v>3411</v>
      </c>
      <c r="I1322">
        <v>0.33</v>
      </c>
      <c r="J1322">
        <v>0</v>
      </c>
      <c r="K1322">
        <v>1</v>
      </c>
      <c r="L1322" t="s">
        <v>34</v>
      </c>
      <c r="M1322" t="s">
        <v>4312</v>
      </c>
      <c r="N1322" t="s">
        <v>36</v>
      </c>
      <c r="O1322" t="s">
        <v>479</v>
      </c>
      <c r="P1322" t="s">
        <v>38</v>
      </c>
      <c r="Q1322" t="s">
        <v>4313</v>
      </c>
      <c r="R1322" t="s">
        <v>40</v>
      </c>
      <c r="S1322" t="s">
        <v>634</v>
      </c>
      <c r="T1322" t="s">
        <v>243</v>
      </c>
      <c r="U1322" t="s">
        <v>1188</v>
      </c>
      <c r="V1322" t="s">
        <v>4314</v>
      </c>
      <c r="W1322">
        <v>1210</v>
      </c>
      <c r="X1322" t="s">
        <v>636</v>
      </c>
      <c r="Y1322" t="s">
        <v>4315</v>
      </c>
      <c r="Z1322" t="s">
        <v>2407</v>
      </c>
      <c r="AA1322">
        <v>2</v>
      </c>
      <c r="AB1322" t="s">
        <v>41</v>
      </c>
      <c r="AC1322" t="str">
        <f t="shared" si="236"/>
        <v>14Y</v>
      </c>
      <c r="AD1322" s="3">
        <f t="shared" si="233"/>
        <v>30000</v>
      </c>
      <c r="AE1322" s="3" t="str">
        <f t="shared" si="232"/>
        <v>30.0 K</v>
      </c>
      <c r="AF1322" t="str">
        <f>SUBSTITUTE(SUBSTITUTE(P1322,"±",""),"%"," %")</f>
        <v>5 %</v>
      </c>
      <c r="AG1322" t="str">
        <f t="shared" si="250"/>
        <v>122.5 V</v>
      </c>
      <c r="AI1322" t="str">
        <f>SUBSTITUTE(LEFT(Q1322,FIND("W,",Q1322)),"W"," W @ 70 C")</f>
        <v>0.5 W @ 70 C</v>
      </c>
      <c r="AJ1322" t="str">
        <f>SUBSTITUTE((SUBSTITUTE(T1322,"ppm/°C","")),"/ "," to ")</f>
        <v>±200</v>
      </c>
      <c r="AK1322" t="str">
        <f>LEFT(V1322,FIND(" ",V1322)-1)</f>
        <v>1210</v>
      </c>
      <c r="AL1322" t="str">
        <f>SUBSTITUTE(SUBSTITUTE(U1322,"°C ~ "," to +"),"°C"," C")</f>
        <v>-55 to +155 C</v>
      </c>
      <c r="AM1322" s="2" t="str">
        <f t="shared" si="234"/>
        <v>303</v>
      </c>
      <c r="AN1322" t="str">
        <f>IF(AC1322="1GN","Grade 1","Grade 0")</f>
        <v>Grade 0</v>
      </c>
      <c r="AO1322" s="2" t="str">
        <f t="shared" si="235"/>
        <v>3002</v>
      </c>
      <c r="AQ1322" t="s">
        <v>5289</v>
      </c>
      <c r="AR1322" t="str">
        <f t="shared" si="251"/>
        <v>ERJ14YJ303U</v>
      </c>
      <c r="AT1322" t="str">
        <f t="shared" si="237"/>
        <v>technology 30.0K;</v>
      </c>
      <c r="AU1322" t="str">
        <f t="shared" si="238"/>
        <v>attribute value '30.0 K';</v>
      </c>
      <c r="AV1322" t="str">
        <f t="shared" si="239"/>
        <v>attribute tolerance '5 %';</v>
      </c>
      <c r="AW1322" t="str">
        <f t="shared" si="240"/>
        <v>attribute rcwv '122.5 V';</v>
      </c>
      <c r="AX1322" t="str">
        <f t="shared" si="241"/>
        <v>attribute max_v '';</v>
      </c>
      <c r="AY1322" t="str">
        <f t="shared" si="242"/>
        <v>attribute power_v '0.5 W @ 70 C';</v>
      </c>
      <c r="AZ1322" t="str">
        <f t="shared" si="243"/>
        <v>attribute tcr '±200';</v>
      </c>
      <c r="BA1322" t="str">
        <f t="shared" si="244"/>
        <v>attribute size '1210';</v>
      </c>
      <c r="BB1322" t="str">
        <f t="shared" si="245"/>
        <v>attribute operating_temp '-55 to +155 C';</v>
      </c>
      <c r="BC1322" t="str">
        <f t="shared" si="246"/>
        <v>attribute pkg_code '303';</v>
      </c>
      <c r="BD1322" t="str">
        <f t="shared" si="247"/>
        <v>attribute aec-q200 'Grade 0';</v>
      </c>
      <c r="BF1322" t="str">
        <f t="shared" si="248"/>
        <v>attribute mfg 'Panasonic';</v>
      </c>
      <c r="BG1322" t="str">
        <f t="shared" si="249"/>
        <v>attribute mpn 'ERJ14YJ303U';</v>
      </c>
    </row>
    <row r="1323" spans="1:59" x14ac:dyDescent="0.3">
      <c r="A1323" t="s">
        <v>28</v>
      </c>
      <c r="B1323" t="s">
        <v>4308</v>
      </c>
      <c r="C1323" t="s">
        <v>4637</v>
      </c>
      <c r="D1323" t="s">
        <v>4638</v>
      </c>
      <c r="E1323" t="s">
        <v>32</v>
      </c>
      <c r="F1323" t="s">
        <v>32</v>
      </c>
      <c r="G1323" t="s">
        <v>4639</v>
      </c>
      <c r="H1323" s="1">
        <v>10439</v>
      </c>
      <c r="I1323">
        <v>0.33</v>
      </c>
      <c r="J1323">
        <v>0</v>
      </c>
      <c r="K1323">
        <v>1</v>
      </c>
      <c r="L1323" t="s">
        <v>34</v>
      </c>
      <c r="M1323" t="s">
        <v>4312</v>
      </c>
      <c r="N1323" t="s">
        <v>36</v>
      </c>
      <c r="O1323" t="s">
        <v>483</v>
      </c>
      <c r="P1323" t="s">
        <v>38</v>
      </c>
      <c r="Q1323" t="s">
        <v>4313</v>
      </c>
      <c r="R1323" t="s">
        <v>40</v>
      </c>
      <c r="S1323" t="s">
        <v>634</v>
      </c>
      <c r="T1323" t="s">
        <v>243</v>
      </c>
      <c r="U1323" t="s">
        <v>1188</v>
      </c>
      <c r="V1323" t="s">
        <v>4314</v>
      </c>
      <c r="W1323">
        <v>1210</v>
      </c>
      <c r="X1323" t="s">
        <v>636</v>
      </c>
      <c r="Y1323" t="s">
        <v>4315</v>
      </c>
      <c r="Z1323" t="s">
        <v>2407</v>
      </c>
      <c r="AA1323">
        <v>2</v>
      </c>
      <c r="AB1323" t="s">
        <v>41</v>
      </c>
      <c r="AC1323" t="str">
        <f t="shared" si="236"/>
        <v>14Y</v>
      </c>
      <c r="AD1323" s="3">
        <f t="shared" si="233"/>
        <v>33000</v>
      </c>
      <c r="AE1323" s="3" t="str">
        <f t="shared" si="232"/>
        <v>33.0 K</v>
      </c>
      <c r="AF1323" t="str">
        <f>SUBSTITUTE(SUBSTITUTE(P1323,"±",""),"%"," %")</f>
        <v>5 %</v>
      </c>
      <c r="AG1323" t="str">
        <f t="shared" si="250"/>
        <v>128.5 V</v>
      </c>
      <c r="AI1323" t="str">
        <f>SUBSTITUTE(LEFT(Q1323,FIND("W,",Q1323)),"W"," W @ 70 C")</f>
        <v>0.5 W @ 70 C</v>
      </c>
      <c r="AJ1323" t="str">
        <f>SUBSTITUTE((SUBSTITUTE(T1323,"ppm/°C","")),"/ "," to ")</f>
        <v>±200</v>
      </c>
      <c r="AK1323" t="str">
        <f>LEFT(V1323,FIND(" ",V1323)-1)</f>
        <v>1210</v>
      </c>
      <c r="AL1323" t="str">
        <f>SUBSTITUTE(SUBSTITUTE(U1323,"°C ~ "," to +"),"°C"," C")</f>
        <v>-55 to +155 C</v>
      </c>
      <c r="AM1323" s="2" t="str">
        <f t="shared" si="234"/>
        <v>333</v>
      </c>
      <c r="AN1323" t="str">
        <f>IF(AC1323="1GN","Grade 1","Grade 0")</f>
        <v>Grade 0</v>
      </c>
      <c r="AO1323" s="2" t="str">
        <f t="shared" si="235"/>
        <v>3302</v>
      </c>
      <c r="AQ1323" t="s">
        <v>5289</v>
      </c>
      <c r="AR1323" t="str">
        <f t="shared" si="251"/>
        <v>ERJ14YJ333U</v>
      </c>
      <c r="AT1323" t="str">
        <f t="shared" si="237"/>
        <v>technology 33.0K;</v>
      </c>
      <c r="AU1323" t="str">
        <f t="shared" si="238"/>
        <v>attribute value '33.0 K';</v>
      </c>
      <c r="AV1323" t="str">
        <f t="shared" si="239"/>
        <v>attribute tolerance '5 %';</v>
      </c>
      <c r="AW1323" t="str">
        <f t="shared" si="240"/>
        <v>attribute rcwv '128.5 V';</v>
      </c>
      <c r="AX1323" t="str">
        <f t="shared" si="241"/>
        <v>attribute max_v '';</v>
      </c>
      <c r="AY1323" t="str">
        <f t="shared" si="242"/>
        <v>attribute power_v '0.5 W @ 70 C';</v>
      </c>
      <c r="AZ1323" t="str">
        <f t="shared" si="243"/>
        <v>attribute tcr '±200';</v>
      </c>
      <c r="BA1323" t="str">
        <f t="shared" si="244"/>
        <v>attribute size '1210';</v>
      </c>
      <c r="BB1323" t="str">
        <f t="shared" si="245"/>
        <v>attribute operating_temp '-55 to +155 C';</v>
      </c>
      <c r="BC1323" t="str">
        <f t="shared" si="246"/>
        <v>attribute pkg_code '333';</v>
      </c>
      <c r="BD1323" t="str">
        <f t="shared" si="247"/>
        <v>attribute aec-q200 'Grade 0';</v>
      </c>
      <c r="BF1323" t="str">
        <f t="shared" si="248"/>
        <v>attribute mfg 'Panasonic';</v>
      </c>
      <c r="BG1323" t="str">
        <f t="shared" si="249"/>
        <v>attribute mpn 'ERJ14YJ333U';</v>
      </c>
    </row>
    <row r="1324" spans="1:59" x14ac:dyDescent="0.3">
      <c r="A1324" t="s">
        <v>28</v>
      </c>
      <c r="B1324" t="s">
        <v>4308</v>
      </c>
      <c r="C1324" t="s">
        <v>4640</v>
      </c>
      <c r="D1324" t="s">
        <v>4641</v>
      </c>
      <c r="E1324" t="s">
        <v>32</v>
      </c>
      <c r="F1324" t="s">
        <v>32</v>
      </c>
      <c r="G1324" t="s">
        <v>4642</v>
      </c>
      <c r="H1324">
        <v>0</v>
      </c>
      <c r="I1324">
        <v>0.33</v>
      </c>
      <c r="J1324">
        <v>0</v>
      </c>
      <c r="K1324">
        <v>1</v>
      </c>
      <c r="L1324" t="s">
        <v>34</v>
      </c>
      <c r="M1324" t="s">
        <v>4312</v>
      </c>
      <c r="N1324" t="s">
        <v>36</v>
      </c>
      <c r="O1324" t="s">
        <v>487</v>
      </c>
      <c r="P1324" t="s">
        <v>38</v>
      </c>
      <c r="Q1324" t="s">
        <v>4313</v>
      </c>
      <c r="R1324" t="s">
        <v>40</v>
      </c>
      <c r="S1324" t="s">
        <v>634</v>
      </c>
      <c r="T1324" t="s">
        <v>243</v>
      </c>
      <c r="U1324" t="s">
        <v>1188</v>
      </c>
      <c r="V1324" t="s">
        <v>4314</v>
      </c>
      <c r="W1324">
        <v>1210</v>
      </c>
      <c r="X1324" t="s">
        <v>636</v>
      </c>
      <c r="Y1324" t="s">
        <v>4315</v>
      </c>
      <c r="Z1324" t="s">
        <v>2407</v>
      </c>
      <c r="AA1324">
        <v>2</v>
      </c>
      <c r="AB1324" t="s">
        <v>41</v>
      </c>
      <c r="AC1324" t="str">
        <f t="shared" si="236"/>
        <v>14Y</v>
      </c>
      <c r="AD1324" s="3">
        <f t="shared" si="233"/>
        <v>36000</v>
      </c>
      <c r="AE1324" s="3" t="str">
        <f t="shared" si="232"/>
        <v>36.0 K</v>
      </c>
      <c r="AF1324" t="str">
        <f>SUBSTITUTE(SUBSTITUTE(P1324,"±",""),"%"," %")</f>
        <v>5 %</v>
      </c>
      <c r="AG1324" t="str">
        <f t="shared" si="250"/>
        <v>134.2 V</v>
      </c>
      <c r="AI1324" t="str">
        <f>SUBSTITUTE(LEFT(Q1324,FIND("W,",Q1324)),"W"," W @ 70 C")</f>
        <v>0.5 W @ 70 C</v>
      </c>
      <c r="AJ1324" t="str">
        <f>SUBSTITUTE((SUBSTITUTE(T1324,"ppm/°C","")),"/ "," to ")</f>
        <v>±200</v>
      </c>
      <c r="AK1324" t="str">
        <f>LEFT(V1324,FIND(" ",V1324)-1)</f>
        <v>1210</v>
      </c>
      <c r="AL1324" t="str">
        <f>SUBSTITUTE(SUBSTITUTE(U1324,"°C ~ "," to +"),"°C"," C")</f>
        <v>-55 to +155 C</v>
      </c>
      <c r="AM1324" s="2" t="str">
        <f t="shared" si="234"/>
        <v>363</v>
      </c>
      <c r="AN1324" t="str">
        <f>IF(AC1324="1GN","Grade 1","Grade 0")</f>
        <v>Grade 0</v>
      </c>
      <c r="AO1324" s="2" t="str">
        <f t="shared" si="235"/>
        <v>3602</v>
      </c>
      <c r="AQ1324" t="s">
        <v>5289</v>
      </c>
      <c r="AR1324" t="str">
        <f t="shared" si="251"/>
        <v>ERJ14YJ363U</v>
      </c>
      <c r="AT1324" t="str">
        <f t="shared" si="237"/>
        <v>technology 36.0K;</v>
      </c>
      <c r="AU1324" t="str">
        <f t="shared" si="238"/>
        <v>attribute value '36.0 K';</v>
      </c>
      <c r="AV1324" t="str">
        <f t="shared" si="239"/>
        <v>attribute tolerance '5 %';</v>
      </c>
      <c r="AW1324" t="str">
        <f t="shared" si="240"/>
        <v>attribute rcwv '134.2 V';</v>
      </c>
      <c r="AX1324" t="str">
        <f t="shared" si="241"/>
        <v>attribute max_v '';</v>
      </c>
      <c r="AY1324" t="str">
        <f t="shared" si="242"/>
        <v>attribute power_v '0.5 W @ 70 C';</v>
      </c>
      <c r="AZ1324" t="str">
        <f t="shared" si="243"/>
        <v>attribute tcr '±200';</v>
      </c>
      <c r="BA1324" t="str">
        <f t="shared" si="244"/>
        <v>attribute size '1210';</v>
      </c>
      <c r="BB1324" t="str">
        <f t="shared" si="245"/>
        <v>attribute operating_temp '-55 to +155 C';</v>
      </c>
      <c r="BC1324" t="str">
        <f t="shared" si="246"/>
        <v>attribute pkg_code '363';</v>
      </c>
      <c r="BD1324" t="str">
        <f t="shared" si="247"/>
        <v>attribute aec-q200 'Grade 0';</v>
      </c>
      <c r="BF1324" t="str">
        <f t="shared" si="248"/>
        <v>attribute mfg 'Panasonic';</v>
      </c>
      <c r="BG1324" t="str">
        <f t="shared" si="249"/>
        <v>attribute mpn 'ERJ14YJ363U';</v>
      </c>
    </row>
    <row r="1325" spans="1:59" x14ac:dyDescent="0.3">
      <c r="A1325" t="s">
        <v>28</v>
      </c>
      <c r="B1325" t="s">
        <v>4308</v>
      </c>
      <c r="C1325" t="s">
        <v>4643</v>
      </c>
      <c r="D1325" t="s">
        <v>4644</v>
      </c>
      <c r="E1325" t="s">
        <v>32</v>
      </c>
      <c r="F1325" t="s">
        <v>32</v>
      </c>
      <c r="G1325" t="s">
        <v>4645</v>
      </c>
      <c r="H1325" s="1">
        <v>4995</v>
      </c>
      <c r="I1325">
        <v>0.33</v>
      </c>
      <c r="J1325">
        <v>0</v>
      </c>
      <c r="K1325">
        <v>1</v>
      </c>
      <c r="L1325" t="s">
        <v>34</v>
      </c>
      <c r="M1325" t="s">
        <v>4312</v>
      </c>
      <c r="N1325" t="s">
        <v>36</v>
      </c>
      <c r="O1325" t="s">
        <v>491</v>
      </c>
      <c r="P1325" t="s">
        <v>38</v>
      </c>
      <c r="Q1325" t="s">
        <v>4313</v>
      </c>
      <c r="R1325" t="s">
        <v>40</v>
      </c>
      <c r="S1325" t="s">
        <v>634</v>
      </c>
      <c r="T1325" t="s">
        <v>243</v>
      </c>
      <c r="U1325" t="s">
        <v>1188</v>
      </c>
      <c r="V1325" t="s">
        <v>4314</v>
      </c>
      <c r="W1325">
        <v>1210</v>
      </c>
      <c r="X1325" t="s">
        <v>636</v>
      </c>
      <c r="Y1325" t="s">
        <v>4315</v>
      </c>
      <c r="Z1325" t="s">
        <v>2407</v>
      </c>
      <c r="AA1325">
        <v>2</v>
      </c>
      <c r="AB1325" t="s">
        <v>41</v>
      </c>
      <c r="AC1325" t="str">
        <f t="shared" si="236"/>
        <v>14Y</v>
      </c>
      <c r="AD1325" s="3">
        <f t="shared" si="233"/>
        <v>39000</v>
      </c>
      <c r="AE1325" s="3" t="str">
        <f t="shared" si="232"/>
        <v>39.0 K</v>
      </c>
      <c r="AF1325" t="str">
        <f>SUBSTITUTE(SUBSTITUTE(P1325,"±",""),"%"," %")</f>
        <v>5 %</v>
      </c>
      <c r="AG1325" t="str">
        <f t="shared" si="250"/>
        <v>139.6 V</v>
      </c>
      <c r="AI1325" t="str">
        <f>SUBSTITUTE(LEFT(Q1325,FIND("W,",Q1325)),"W"," W @ 70 C")</f>
        <v>0.5 W @ 70 C</v>
      </c>
      <c r="AJ1325" t="str">
        <f>SUBSTITUTE((SUBSTITUTE(T1325,"ppm/°C","")),"/ "," to ")</f>
        <v>±200</v>
      </c>
      <c r="AK1325" t="str">
        <f>LEFT(V1325,FIND(" ",V1325)-1)</f>
        <v>1210</v>
      </c>
      <c r="AL1325" t="str">
        <f>SUBSTITUTE(SUBSTITUTE(U1325,"°C ~ "," to +"),"°C"," C")</f>
        <v>-55 to +155 C</v>
      </c>
      <c r="AM1325" s="2" t="str">
        <f t="shared" si="234"/>
        <v>393</v>
      </c>
      <c r="AN1325" t="str">
        <f>IF(AC1325="1GN","Grade 1","Grade 0")</f>
        <v>Grade 0</v>
      </c>
      <c r="AO1325" s="2" t="str">
        <f t="shared" si="235"/>
        <v>3902</v>
      </c>
      <c r="AQ1325" t="s">
        <v>5289</v>
      </c>
      <c r="AR1325" t="str">
        <f t="shared" si="251"/>
        <v>ERJ14YJ393U</v>
      </c>
      <c r="AT1325" t="str">
        <f t="shared" si="237"/>
        <v>technology 39.0K;</v>
      </c>
      <c r="AU1325" t="str">
        <f t="shared" si="238"/>
        <v>attribute value '39.0 K';</v>
      </c>
      <c r="AV1325" t="str">
        <f t="shared" si="239"/>
        <v>attribute tolerance '5 %';</v>
      </c>
      <c r="AW1325" t="str">
        <f t="shared" si="240"/>
        <v>attribute rcwv '139.6 V';</v>
      </c>
      <c r="AX1325" t="str">
        <f t="shared" si="241"/>
        <v>attribute max_v '';</v>
      </c>
      <c r="AY1325" t="str">
        <f t="shared" si="242"/>
        <v>attribute power_v '0.5 W @ 70 C';</v>
      </c>
      <c r="AZ1325" t="str">
        <f t="shared" si="243"/>
        <v>attribute tcr '±200';</v>
      </c>
      <c r="BA1325" t="str">
        <f t="shared" si="244"/>
        <v>attribute size '1210';</v>
      </c>
      <c r="BB1325" t="str">
        <f t="shared" si="245"/>
        <v>attribute operating_temp '-55 to +155 C';</v>
      </c>
      <c r="BC1325" t="str">
        <f t="shared" si="246"/>
        <v>attribute pkg_code '393';</v>
      </c>
      <c r="BD1325" t="str">
        <f t="shared" si="247"/>
        <v>attribute aec-q200 'Grade 0';</v>
      </c>
      <c r="BF1325" t="str">
        <f t="shared" si="248"/>
        <v>attribute mfg 'Panasonic';</v>
      </c>
      <c r="BG1325" t="str">
        <f t="shared" si="249"/>
        <v>attribute mpn 'ERJ14YJ393U';</v>
      </c>
    </row>
    <row r="1326" spans="1:59" x14ac:dyDescent="0.3">
      <c r="A1326" t="s">
        <v>28</v>
      </c>
      <c r="B1326" t="s">
        <v>4308</v>
      </c>
      <c r="C1326" t="s">
        <v>4646</v>
      </c>
      <c r="D1326" t="s">
        <v>4647</v>
      </c>
      <c r="E1326" t="s">
        <v>32</v>
      </c>
      <c r="F1326" t="s">
        <v>32</v>
      </c>
      <c r="G1326" t="s">
        <v>4648</v>
      </c>
      <c r="H1326" s="1">
        <v>5314</v>
      </c>
      <c r="I1326">
        <v>0.33</v>
      </c>
      <c r="J1326">
        <v>0</v>
      </c>
      <c r="K1326">
        <v>1</v>
      </c>
      <c r="L1326" t="s">
        <v>34</v>
      </c>
      <c r="M1326" t="s">
        <v>4312</v>
      </c>
      <c r="N1326" t="s">
        <v>36</v>
      </c>
      <c r="O1326" t="s">
        <v>495</v>
      </c>
      <c r="P1326" t="s">
        <v>38</v>
      </c>
      <c r="Q1326" t="s">
        <v>4313</v>
      </c>
      <c r="R1326" t="s">
        <v>40</v>
      </c>
      <c r="S1326" t="s">
        <v>634</v>
      </c>
      <c r="T1326" t="s">
        <v>243</v>
      </c>
      <c r="U1326" t="s">
        <v>1188</v>
      </c>
      <c r="V1326" t="s">
        <v>4314</v>
      </c>
      <c r="W1326">
        <v>1210</v>
      </c>
      <c r="X1326" t="s">
        <v>636</v>
      </c>
      <c r="Y1326" t="s">
        <v>4315</v>
      </c>
      <c r="Z1326" t="s">
        <v>2407</v>
      </c>
      <c r="AA1326">
        <v>2</v>
      </c>
      <c r="AB1326" t="s">
        <v>41</v>
      </c>
      <c r="AC1326" t="str">
        <f t="shared" si="236"/>
        <v>14Y</v>
      </c>
      <c r="AD1326" s="3">
        <f t="shared" si="233"/>
        <v>43000</v>
      </c>
      <c r="AE1326" s="3" t="str">
        <f t="shared" si="232"/>
        <v>43.0 K</v>
      </c>
      <c r="AF1326" t="str">
        <f>SUBSTITUTE(SUBSTITUTE(P1326,"±",""),"%"," %")</f>
        <v>5 %</v>
      </c>
      <c r="AG1326" t="str">
        <f t="shared" si="250"/>
        <v>146.6 V</v>
      </c>
      <c r="AI1326" t="str">
        <f>SUBSTITUTE(LEFT(Q1326,FIND("W,",Q1326)),"W"," W @ 70 C")</f>
        <v>0.5 W @ 70 C</v>
      </c>
      <c r="AJ1326" t="str">
        <f>SUBSTITUTE((SUBSTITUTE(T1326,"ppm/°C","")),"/ "," to ")</f>
        <v>±200</v>
      </c>
      <c r="AK1326" t="str">
        <f>LEFT(V1326,FIND(" ",V1326)-1)</f>
        <v>1210</v>
      </c>
      <c r="AL1326" t="str">
        <f>SUBSTITUTE(SUBSTITUTE(U1326,"°C ~ "," to +"),"°C"," C")</f>
        <v>-55 to +155 C</v>
      </c>
      <c r="AM1326" s="2" t="str">
        <f t="shared" si="234"/>
        <v>433</v>
      </c>
      <c r="AN1326" t="str">
        <f>IF(AC1326="1GN","Grade 1","Grade 0")</f>
        <v>Grade 0</v>
      </c>
      <c r="AO1326" s="2" t="str">
        <f t="shared" si="235"/>
        <v>4302</v>
      </c>
      <c r="AQ1326" t="s">
        <v>5289</v>
      </c>
      <c r="AR1326" t="str">
        <f t="shared" si="251"/>
        <v>ERJ14YJ433U</v>
      </c>
      <c r="AT1326" t="str">
        <f t="shared" si="237"/>
        <v>technology 43.0K;</v>
      </c>
      <c r="AU1326" t="str">
        <f t="shared" si="238"/>
        <v>attribute value '43.0 K';</v>
      </c>
      <c r="AV1326" t="str">
        <f t="shared" si="239"/>
        <v>attribute tolerance '5 %';</v>
      </c>
      <c r="AW1326" t="str">
        <f t="shared" si="240"/>
        <v>attribute rcwv '146.6 V';</v>
      </c>
      <c r="AX1326" t="str">
        <f t="shared" si="241"/>
        <v>attribute max_v '';</v>
      </c>
      <c r="AY1326" t="str">
        <f t="shared" si="242"/>
        <v>attribute power_v '0.5 W @ 70 C';</v>
      </c>
      <c r="AZ1326" t="str">
        <f t="shared" si="243"/>
        <v>attribute tcr '±200';</v>
      </c>
      <c r="BA1326" t="str">
        <f t="shared" si="244"/>
        <v>attribute size '1210';</v>
      </c>
      <c r="BB1326" t="str">
        <f t="shared" si="245"/>
        <v>attribute operating_temp '-55 to +155 C';</v>
      </c>
      <c r="BC1326" t="str">
        <f t="shared" si="246"/>
        <v>attribute pkg_code '433';</v>
      </c>
      <c r="BD1326" t="str">
        <f t="shared" si="247"/>
        <v>attribute aec-q200 'Grade 0';</v>
      </c>
      <c r="BF1326" t="str">
        <f t="shared" si="248"/>
        <v>attribute mfg 'Panasonic';</v>
      </c>
      <c r="BG1326" t="str">
        <f t="shared" si="249"/>
        <v>attribute mpn 'ERJ14YJ433U';</v>
      </c>
    </row>
    <row r="1327" spans="1:59" x14ac:dyDescent="0.3">
      <c r="A1327" t="s">
        <v>28</v>
      </c>
      <c r="B1327" t="s">
        <v>4308</v>
      </c>
      <c r="C1327" t="s">
        <v>4649</v>
      </c>
      <c r="D1327" t="s">
        <v>4650</v>
      </c>
      <c r="E1327" t="s">
        <v>32</v>
      </c>
      <c r="F1327" t="s">
        <v>32</v>
      </c>
      <c r="G1327" t="s">
        <v>4651</v>
      </c>
      <c r="H1327" s="1">
        <v>7953</v>
      </c>
      <c r="I1327">
        <v>0.33</v>
      </c>
      <c r="J1327">
        <v>0</v>
      </c>
      <c r="K1327">
        <v>1</v>
      </c>
      <c r="L1327" t="s">
        <v>34</v>
      </c>
      <c r="M1327" t="s">
        <v>4312</v>
      </c>
      <c r="N1327" t="s">
        <v>36</v>
      </c>
      <c r="O1327" t="s">
        <v>499</v>
      </c>
      <c r="P1327" t="s">
        <v>38</v>
      </c>
      <c r="Q1327" t="s">
        <v>4313</v>
      </c>
      <c r="R1327" t="s">
        <v>40</v>
      </c>
      <c r="S1327" t="s">
        <v>634</v>
      </c>
      <c r="T1327" t="s">
        <v>243</v>
      </c>
      <c r="U1327" t="s">
        <v>1188</v>
      </c>
      <c r="V1327" t="s">
        <v>4314</v>
      </c>
      <c r="W1327">
        <v>1210</v>
      </c>
      <c r="X1327" t="s">
        <v>636</v>
      </c>
      <c r="Y1327" t="s">
        <v>4315</v>
      </c>
      <c r="Z1327" t="s">
        <v>2407</v>
      </c>
      <c r="AA1327">
        <v>2</v>
      </c>
      <c r="AB1327" t="s">
        <v>41</v>
      </c>
      <c r="AC1327" t="str">
        <f t="shared" si="236"/>
        <v>14Y</v>
      </c>
      <c r="AD1327" s="3">
        <f t="shared" si="233"/>
        <v>47000</v>
      </c>
      <c r="AE1327" s="3" t="str">
        <f t="shared" si="232"/>
        <v>47.0 K</v>
      </c>
      <c r="AF1327" t="str">
        <f>SUBSTITUTE(SUBSTITUTE(P1327,"±",""),"%"," %")</f>
        <v>5 %</v>
      </c>
      <c r="AG1327" t="str">
        <f t="shared" si="250"/>
        <v>153.3 V</v>
      </c>
      <c r="AI1327" t="str">
        <f>SUBSTITUTE(LEFT(Q1327,FIND("W,",Q1327)),"W"," W @ 70 C")</f>
        <v>0.5 W @ 70 C</v>
      </c>
      <c r="AJ1327" t="str">
        <f>SUBSTITUTE((SUBSTITUTE(T1327,"ppm/°C","")),"/ "," to ")</f>
        <v>±200</v>
      </c>
      <c r="AK1327" t="str">
        <f>LEFT(V1327,FIND(" ",V1327)-1)</f>
        <v>1210</v>
      </c>
      <c r="AL1327" t="str">
        <f>SUBSTITUTE(SUBSTITUTE(U1327,"°C ~ "," to +"),"°C"," C")</f>
        <v>-55 to +155 C</v>
      </c>
      <c r="AM1327" s="2" t="str">
        <f t="shared" si="234"/>
        <v>473</v>
      </c>
      <c r="AN1327" t="str">
        <f>IF(AC1327="1GN","Grade 1","Grade 0")</f>
        <v>Grade 0</v>
      </c>
      <c r="AO1327" s="2" t="str">
        <f t="shared" si="235"/>
        <v>4702</v>
      </c>
      <c r="AQ1327" t="s">
        <v>5289</v>
      </c>
      <c r="AR1327" t="str">
        <f t="shared" si="251"/>
        <v>ERJ14YJ473U</v>
      </c>
      <c r="AT1327" t="str">
        <f t="shared" si="237"/>
        <v>technology 47.0K;</v>
      </c>
      <c r="AU1327" t="str">
        <f t="shared" si="238"/>
        <v>attribute value '47.0 K';</v>
      </c>
      <c r="AV1327" t="str">
        <f t="shared" si="239"/>
        <v>attribute tolerance '5 %';</v>
      </c>
      <c r="AW1327" t="str">
        <f t="shared" si="240"/>
        <v>attribute rcwv '153.3 V';</v>
      </c>
      <c r="AX1327" t="str">
        <f t="shared" si="241"/>
        <v>attribute max_v '';</v>
      </c>
      <c r="AY1327" t="str">
        <f t="shared" si="242"/>
        <v>attribute power_v '0.5 W @ 70 C';</v>
      </c>
      <c r="AZ1327" t="str">
        <f t="shared" si="243"/>
        <v>attribute tcr '±200';</v>
      </c>
      <c r="BA1327" t="str">
        <f t="shared" si="244"/>
        <v>attribute size '1210';</v>
      </c>
      <c r="BB1327" t="str">
        <f t="shared" si="245"/>
        <v>attribute operating_temp '-55 to +155 C';</v>
      </c>
      <c r="BC1327" t="str">
        <f t="shared" si="246"/>
        <v>attribute pkg_code '473';</v>
      </c>
      <c r="BD1327" t="str">
        <f t="shared" si="247"/>
        <v>attribute aec-q200 'Grade 0';</v>
      </c>
      <c r="BF1327" t="str">
        <f t="shared" si="248"/>
        <v>attribute mfg 'Panasonic';</v>
      </c>
      <c r="BG1327" t="str">
        <f t="shared" si="249"/>
        <v>attribute mpn 'ERJ14YJ473U';</v>
      </c>
    </row>
    <row r="1328" spans="1:59" x14ac:dyDescent="0.3">
      <c r="A1328" t="s">
        <v>28</v>
      </c>
      <c r="B1328" t="s">
        <v>4308</v>
      </c>
      <c r="C1328" t="s">
        <v>4652</v>
      </c>
      <c r="D1328" t="s">
        <v>4653</v>
      </c>
      <c r="E1328" t="s">
        <v>32</v>
      </c>
      <c r="F1328" t="s">
        <v>32</v>
      </c>
      <c r="G1328" t="s">
        <v>4654</v>
      </c>
      <c r="H1328" s="1">
        <v>7523</v>
      </c>
      <c r="I1328">
        <v>0.33</v>
      </c>
      <c r="J1328">
        <v>0</v>
      </c>
      <c r="K1328">
        <v>1</v>
      </c>
      <c r="L1328" t="s">
        <v>34</v>
      </c>
      <c r="M1328" t="s">
        <v>4312</v>
      </c>
      <c r="N1328" t="s">
        <v>36</v>
      </c>
      <c r="O1328" t="s">
        <v>503</v>
      </c>
      <c r="P1328" t="s">
        <v>38</v>
      </c>
      <c r="Q1328" t="s">
        <v>4313</v>
      </c>
      <c r="R1328" t="s">
        <v>40</v>
      </c>
      <c r="S1328" t="s">
        <v>634</v>
      </c>
      <c r="T1328" t="s">
        <v>243</v>
      </c>
      <c r="U1328" t="s">
        <v>1188</v>
      </c>
      <c r="V1328" t="s">
        <v>4314</v>
      </c>
      <c r="W1328">
        <v>1210</v>
      </c>
      <c r="X1328" t="s">
        <v>636</v>
      </c>
      <c r="Y1328" t="s">
        <v>4315</v>
      </c>
      <c r="Z1328" t="s">
        <v>2407</v>
      </c>
      <c r="AA1328">
        <v>2</v>
      </c>
      <c r="AB1328" t="s">
        <v>41</v>
      </c>
      <c r="AC1328" t="str">
        <f t="shared" si="236"/>
        <v>14Y</v>
      </c>
      <c r="AD1328" s="3">
        <f t="shared" si="233"/>
        <v>51000</v>
      </c>
      <c r="AE1328" s="3" t="str">
        <f t="shared" si="232"/>
        <v>51.0 K</v>
      </c>
      <c r="AF1328" t="str">
        <f>SUBSTITUTE(SUBSTITUTE(P1328,"±",""),"%"," %")</f>
        <v>5 %</v>
      </c>
      <c r="AG1328" t="str">
        <f t="shared" si="250"/>
        <v>159.7 V</v>
      </c>
      <c r="AI1328" t="str">
        <f>SUBSTITUTE(LEFT(Q1328,FIND("W,",Q1328)),"W"," W @ 70 C")</f>
        <v>0.5 W @ 70 C</v>
      </c>
      <c r="AJ1328" t="str">
        <f>SUBSTITUTE((SUBSTITUTE(T1328,"ppm/°C","")),"/ "," to ")</f>
        <v>±200</v>
      </c>
      <c r="AK1328" t="str">
        <f>LEFT(V1328,FIND(" ",V1328)-1)</f>
        <v>1210</v>
      </c>
      <c r="AL1328" t="str">
        <f>SUBSTITUTE(SUBSTITUTE(U1328,"°C ~ "," to +"),"°C"," C")</f>
        <v>-55 to +155 C</v>
      </c>
      <c r="AM1328" s="2" t="str">
        <f t="shared" si="234"/>
        <v>513</v>
      </c>
      <c r="AN1328" t="str">
        <f>IF(AC1328="1GN","Grade 1","Grade 0")</f>
        <v>Grade 0</v>
      </c>
      <c r="AO1328" s="2" t="str">
        <f t="shared" si="235"/>
        <v>5102</v>
      </c>
      <c r="AQ1328" t="s">
        <v>5289</v>
      </c>
      <c r="AR1328" t="str">
        <f t="shared" si="251"/>
        <v>ERJ14YJ513U</v>
      </c>
      <c r="AT1328" t="str">
        <f t="shared" si="237"/>
        <v>technology 51.0K;</v>
      </c>
      <c r="AU1328" t="str">
        <f t="shared" si="238"/>
        <v>attribute value '51.0 K';</v>
      </c>
      <c r="AV1328" t="str">
        <f t="shared" si="239"/>
        <v>attribute tolerance '5 %';</v>
      </c>
      <c r="AW1328" t="str">
        <f t="shared" si="240"/>
        <v>attribute rcwv '159.7 V';</v>
      </c>
      <c r="AX1328" t="str">
        <f t="shared" si="241"/>
        <v>attribute max_v '';</v>
      </c>
      <c r="AY1328" t="str">
        <f t="shared" si="242"/>
        <v>attribute power_v '0.5 W @ 70 C';</v>
      </c>
      <c r="AZ1328" t="str">
        <f t="shared" si="243"/>
        <v>attribute tcr '±200';</v>
      </c>
      <c r="BA1328" t="str">
        <f t="shared" si="244"/>
        <v>attribute size '1210';</v>
      </c>
      <c r="BB1328" t="str">
        <f t="shared" si="245"/>
        <v>attribute operating_temp '-55 to +155 C';</v>
      </c>
      <c r="BC1328" t="str">
        <f t="shared" si="246"/>
        <v>attribute pkg_code '513';</v>
      </c>
      <c r="BD1328" t="str">
        <f t="shared" si="247"/>
        <v>attribute aec-q200 'Grade 0';</v>
      </c>
      <c r="BF1328" t="str">
        <f t="shared" si="248"/>
        <v>attribute mfg 'Panasonic';</v>
      </c>
      <c r="BG1328" t="str">
        <f t="shared" si="249"/>
        <v>attribute mpn 'ERJ14YJ513U';</v>
      </c>
    </row>
    <row r="1329" spans="1:59" x14ac:dyDescent="0.3">
      <c r="A1329" t="s">
        <v>28</v>
      </c>
      <c r="B1329" t="s">
        <v>4308</v>
      </c>
      <c r="C1329" t="s">
        <v>4655</v>
      </c>
      <c r="D1329" t="s">
        <v>4656</v>
      </c>
      <c r="E1329" t="s">
        <v>32</v>
      </c>
      <c r="F1329" t="s">
        <v>32</v>
      </c>
      <c r="G1329" t="s">
        <v>4657</v>
      </c>
      <c r="H1329">
        <v>347</v>
      </c>
      <c r="I1329">
        <v>0.33</v>
      </c>
      <c r="J1329">
        <v>0</v>
      </c>
      <c r="K1329">
        <v>1</v>
      </c>
      <c r="L1329" t="s">
        <v>34</v>
      </c>
      <c r="M1329" t="s">
        <v>4312</v>
      </c>
      <c r="N1329" t="s">
        <v>36</v>
      </c>
      <c r="O1329" t="s">
        <v>507</v>
      </c>
      <c r="P1329" t="s">
        <v>38</v>
      </c>
      <c r="Q1329" t="s">
        <v>4313</v>
      </c>
      <c r="R1329" t="s">
        <v>40</v>
      </c>
      <c r="S1329" t="s">
        <v>634</v>
      </c>
      <c r="T1329" t="s">
        <v>243</v>
      </c>
      <c r="U1329" t="s">
        <v>1188</v>
      </c>
      <c r="V1329" t="s">
        <v>4314</v>
      </c>
      <c r="W1329">
        <v>1210</v>
      </c>
      <c r="X1329" t="s">
        <v>636</v>
      </c>
      <c r="Y1329" t="s">
        <v>4315</v>
      </c>
      <c r="Z1329" t="s">
        <v>2407</v>
      </c>
      <c r="AA1329">
        <v>2</v>
      </c>
      <c r="AB1329" t="s">
        <v>41</v>
      </c>
      <c r="AC1329" t="str">
        <f t="shared" si="236"/>
        <v>14Y</v>
      </c>
      <c r="AD1329" s="3">
        <f t="shared" si="233"/>
        <v>56000</v>
      </c>
      <c r="AE1329" s="3" t="str">
        <f t="shared" si="232"/>
        <v>56.0 K</v>
      </c>
      <c r="AF1329" t="str">
        <f>SUBSTITUTE(SUBSTITUTE(P1329,"±",""),"%"," %")</f>
        <v>5 %</v>
      </c>
      <c r="AG1329" t="str">
        <f t="shared" si="250"/>
        <v>167.3 V</v>
      </c>
      <c r="AI1329" t="str">
        <f>SUBSTITUTE(LEFT(Q1329,FIND("W,",Q1329)),"W"," W @ 70 C")</f>
        <v>0.5 W @ 70 C</v>
      </c>
      <c r="AJ1329" t="str">
        <f>SUBSTITUTE((SUBSTITUTE(T1329,"ppm/°C","")),"/ "," to ")</f>
        <v>±200</v>
      </c>
      <c r="AK1329" t="str">
        <f>LEFT(V1329,FIND(" ",V1329)-1)</f>
        <v>1210</v>
      </c>
      <c r="AL1329" t="str">
        <f>SUBSTITUTE(SUBSTITUTE(U1329,"°C ~ "," to +"),"°C"," C")</f>
        <v>-55 to +155 C</v>
      </c>
      <c r="AM1329" s="2" t="str">
        <f t="shared" si="234"/>
        <v>563</v>
      </c>
      <c r="AN1329" t="str">
        <f>IF(AC1329="1GN","Grade 1","Grade 0")</f>
        <v>Grade 0</v>
      </c>
      <c r="AO1329" s="2" t="str">
        <f t="shared" si="235"/>
        <v>5602</v>
      </c>
      <c r="AQ1329" t="s">
        <v>5289</v>
      </c>
      <c r="AR1329" t="str">
        <f t="shared" si="251"/>
        <v>ERJ14YJ563U</v>
      </c>
      <c r="AT1329" t="str">
        <f t="shared" si="237"/>
        <v>technology 56.0K;</v>
      </c>
      <c r="AU1329" t="str">
        <f t="shared" si="238"/>
        <v>attribute value '56.0 K';</v>
      </c>
      <c r="AV1329" t="str">
        <f t="shared" si="239"/>
        <v>attribute tolerance '5 %';</v>
      </c>
      <c r="AW1329" t="str">
        <f t="shared" si="240"/>
        <v>attribute rcwv '167.3 V';</v>
      </c>
      <c r="AX1329" t="str">
        <f t="shared" si="241"/>
        <v>attribute max_v '';</v>
      </c>
      <c r="AY1329" t="str">
        <f t="shared" si="242"/>
        <v>attribute power_v '0.5 W @ 70 C';</v>
      </c>
      <c r="AZ1329" t="str">
        <f t="shared" si="243"/>
        <v>attribute tcr '±200';</v>
      </c>
      <c r="BA1329" t="str">
        <f t="shared" si="244"/>
        <v>attribute size '1210';</v>
      </c>
      <c r="BB1329" t="str">
        <f t="shared" si="245"/>
        <v>attribute operating_temp '-55 to +155 C';</v>
      </c>
      <c r="BC1329" t="str">
        <f t="shared" si="246"/>
        <v>attribute pkg_code '563';</v>
      </c>
      <c r="BD1329" t="str">
        <f t="shared" si="247"/>
        <v>attribute aec-q200 'Grade 0';</v>
      </c>
      <c r="BF1329" t="str">
        <f t="shared" si="248"/>
        <v>attribute mfg 'Panasonic';</v>
      </c>
      <c r="BG1329" t="str">
        <f t="shared" si="249"/>
        <v>attribute mpn 'ERJ14YJ563U';</v>
      </c>
    </row>
    <row r="1330" spans="1:59" x14ac:dyDescent="0.3">
      <c r="A1330" t="s">
        <v>28</v>
      </c>
      <c r="B1330" t="s">
        <v>4308</v>
      </c>
      <c r="C1330" t="s">
        <v>4658</v>
      </c>
      <c r="D1330" t="s">
        <v>4659</v>
      </c>
      <c r="E1330" t="s">
        <v>32</v>
      </c>
      <c r="F1330" t="s">
        <v>32</v>
      </c>
      <c r="G1330" t="s">
        <v>4660</v>
      </c>
      <c r="H1330" s="1">
        <v>20507</v>
      </c>
      <c r="I1330">
        <v>0.33</v>
      </c>
      <c r="J1330">
        <v>0</v>
      </c>
      <c r="K1330">
        <v>1</v>
      </c>
      <c r="L1330" t="s">
        <v>34</v>
      </c>
      <c r="M1330" t="s">
        <v>4312</v>
      </c>
      <c r="N1330" t="s">
        <v>36</v>
      </c>
      <c r="O1330" t="s">
        <v>511</v>
      </c>
      <c r="P1330" t="s">
        <v>38</v>
      </c>
      <c r="Q1330" t="s">
        <v>4313</v>
      </c>
      <c r="R1330" t="s">
        <v>40</v>
      </c>
      <c r="S1330" t="s">
        <v>634</v>
      </c>
      <c r="T1330" t="s">
        <v>243</v>
      </c>
      <c r="U1330" t="s">
        <v>1188</v>
      </c>
      <c r="V1330" t="s">
        <v>4314</v>
      </c>
      <c r="W1330">
        <v>1210</v>
      </c>
      <c r="X1330" t="s">
        <v>636</v>
      </c>
      <c r="Y1330" t="s">
        <v>4315</v>
      </c>
      <c r="Z1330" t="s">
        <v>2407</v>
      </c>
      <c r="AA1330">
        <v>2</v>
      </c>
      <c r="AB1330" t="s">
        <v>41</v>
      </c>
      <c r="AC1330" t="str">
        <f t="shared" si="236"/>
        <v>14Y</v>
      </c>
      <c r="AD1330" s="3">
        <f t="shared" si="233"/>
        <v>62000</v>
      </c>
      <c r="AE1330" s="3" t="str">
        <f t="shared" si="232"/>
        <v>62.0 K</v>
      </c>
      <c r="AF1330" t="str">
        <f>SUBSTITUTE(SUBSTITUTE(P1330,"±",""),"%"," %")</f>
        <v>5 %</v>
      </c>
      <c r="AG1330" t="str">
        <f t="shared" si="250"/>
        <v>176.1 V</v>
      </c>
      <c r="AI1330" t="str">
        <f>SUBSTITUTE(LEFT(Q1330,FIND("W,",Q1330)),"W"," W @ 70 C")</f>
        <v>0.5 W @ 70 C</v>
      </c>
      <c r="AJ1330" t="str">
        <f>SUBSTITUTE((SUBSTITUTE(T1330,"ppm/°C","")),"/ "," to ")</f>
        <v>±200</v>
      </c>
      <c r="AK1330" t="str">
        <f>LEFT(V1330,FIND(" ",V1330)-1)</f>
        <v>1210</v>
      </c>
      <c r="AL1330" t="str">
        <f>SUBSTITUTE(SUBSTITUTE(U1330,"°C ~ "," to +"),"°C"," C")</f>
        <v>-55 to +155 C</v>
      </c>
      <c r="AM1330" s="2" t="str">
        <f t="shared" si="234"/>
        <v>623</v>
      </c>
      <c r="AN1330" t="str">
        <f>IF(AC1330="1GN","Grade 1","Grade 0")</f>
        <v>Grade 0</v>
      </c>
      <c r="AO1330" s="2" t="str">
        <f t="shared" si="235"/>
        <v>6202</v>
      </c>
      <c r="AQ1330" t="s">
        <v>5289</v>
      </c>
      <c r="AR1330" t="str">
        <f t="shared" si="251"/>
        <v>ERJ14YJ623U</v>
      </c>
      <c r="AT1330" t="str">
        <f t="shared" si="237"/>
        <v>technology 62.0K;</v>
      </c>
      <c r="AU1330" t="str">
        <f t="shared" si="238"/>
        <v>attribute value '62.0 K';</v>
      </c>
      <c r="AV1330" t="str">
        <f t="shared" si="239"/>
        <v>attribute tolerance '5 %';</v>
      </c>
      <c r="AW1330" t="str">
        <f t="shared" si="240"/>
        <v>attribute rcwv '176.1 V';</v>
      </c>
      <c r="AX1330" t="str">
        <f t="shared" si="241"/>
        <v>attribute max_v '';</v>
      </c>
      <c r="AY1330" t="str">
        <f t="shared" si="242"/>
        <v>attribute power_v '0.5 W @ 70 C';</v>
      </c>
      <c r="AZ1330" t="str">
        <f t="shared" si="243"/>
        <v>attribute tcr '±200';</v>
      </c>
      <c r="BA1330" t="str">
        <f t="shared" si="244"/>
        <v>attribute size '1210';</v>
      </c>
      <c r="BB1330" t="str">
        <f t="shared" si="245"/>
        <v>attribute operating_temp '-55 to +155 C';</v>
      </c>
      <c r="BC1330" t="str">
        <f t="shared" si="246"/>
        <v>attribute pkg_code '623';</v>
      </c>
      <c r="BD1330" t="str">
        <f t="shared" si="247"/>
        <v>attribute aec-q200 'Grade 0';</v>
      </c>
      <c r="BF1330" t="str">
        <f t="shared" si="248"/>
        <v>attribute mfg 'Panasonic';</v>
      </c>
      <c r="BG1330" t="str">
        <f t="shared" si="249"/>
        <v>attribute mpn 'ERJ14YJ623U';</v>
      </c>
    </row>
    <row r="1331" spans="1:59" x14ac:dyDescent="0.3">
      <c r="A1331" t="s">
        <v>28</v>
      </c>
      <c r="B1331" t="s">
        <v>4308</v>
      </c>
      <c r="C1331" t="s">
        <v>4661</v>
      </c>
      <c r="D1331" t="s">
        <v>4662</v>
      </c>
      <c r="E1331" t="s">
        <v>32</v>
      </c>
      <c r="F1331" t="s">
        <v>32</v>
      </c>
      <c r="G1331" t="s">
        <v>4663</v>
      </c>
      <c r="H1331" s="1">
        <v>1522</v>
      </c>
      <c r="I1331">
        <v>0.33</v>
      </c>
      <c r="J1331">
        <v>0</v>
      </c>
      <c r="K1331">
        <v>1</v>
      </c>
      <c r="L1331" t="s">
        <v>34</v>
      </c>
      <c r="M1331" t="s">
        <v>4312</v>
      </c>
      <c r="N1331" t="s">
        <v>36</v>
      </c>
      <c r="O1331" t="s">
        <v>515</v>
      </c>
      <c r="P1331" t="s">
        <v>38</v>
      </c>
      <c r="Q1331" t="s">
        <v>4313</v>
      </c>
      <c r="R1331" t="s">
        <v>40</v>
      </c>
      <c r="S1331" t="s">
        <v>634</v>
      </c>
      <c r="T1331" t="s">
        <v>243</v>
      </c>
      <c r="U1331" t="s">
        <v>1188</v>
      </c>
      <c r="V1331" t="s">
        <v>4314</v>
      </c>
      <c r="W1331">
        <v>1210</v>
      </c>
      <c r="X1331" t="s">
        <v>636</v>
      </c>
      <c r="Y1331" t="s">
        <v>4315</v>
      </c>
      <c r="Z1331" t="s">
        <v>2407</v>
      </c>
      <c r="AA1331">
        <v>2</v>
      </c>
      <c r="AB1331" t="s">
        <v>41</v>
      </c>
      <c r="AC1331" t="str">
        <f t="shared" si="236"/>
        <v>14Y</v>
      </c>
      <c r="AD1331" s="3">
        <f t="shared" si="233"/>
        <v>68000</v>
      </c>
      <c r="AE1331" s="3" t="str">
        <f t="shared" si="232"/>
        <v>68.0 K</v>
      </c>
      <c r="AF1331" t="str">
        <f>SUBSTITUTE(SUBSTITUTE(P1331,"±",""),"%"," %")</f>
        <v>5 %</v>
      </c>
      <c r="AG1331" t="str">
        <f t="shared" si="250"/>
        <v>184.4 V</v>
      </c>
      <c r="AI1331" t="str">
        <f>SUBSTITUTE(LEFT(Q1331,FIND("W,",Q1331)),"W"," W @ 70 C")</f>
        <v>0.5 W @ 70 C</v>
      </c>
      <c r="AJ1331" t="str">
        <f>SUBSTITUTE((SUBSTITUTE(T1331,"ppm/°C","")),"/ "," to ")</f>
        <v>±200</v>
      </c>
      <c r="AK1331" t="str">
        <f>LEFT(V1331,FIND(" ",V1331)-1)</f>
        <v>1210</v>
      </c>
      <c r="AL1331" t="str">
        <f>SUBSTITUTE(SUBSTITUTE(U1331,"°C ~ "," to +"),"°C"," C")</f>
        <v>-55 to +155 C</v>
      </c>
      <c r="AM1331" s="2" t="str">
        <f t="shared" si="234"/>
        <v>683</v>
      </c>
      <c r="AN1331" t="str">
        <f>IF(AC1331="1GN","Grade 1","Grade 0")</f>
        <v>Grade 0</v>
      </c>
      <c r="AO1331" s="2" t="str">
        <f t="shared" si="235"/>
        <v>6802</v>
      </c>
      <c r="AQ1331" t="s">
        <v>5289</v>
      </c>
      <c r="AR1331" t="str">
        <f t="shared" si="251"/>
        <v>ERJ14YJ683U</v>
      </c>
      <c r="AT1331" t="str">
        <f t="shared" si="237"/>
        <v>technology 68.0K;</v>
      </c>
      <c r="AU1331" t="str">
        <f t="shared" si="238"/>
        <v>attribute value '68.0 K';</v>
      </c>
      <c r="AV1331" t="str">
        <f t="shared" si="239"/>
        <v>attribute tolerance '5 %';</v>
      </c>
      <c r="AW1331" t="str">
        <f t="shared" si="240"/>
        <v>attribute rcwv '184.4 V';</v>
      </c>
      <c r="AX1331" t="str">
        <f t="shared" si="241"/>
        <v>attribute max_v '';</v>
      </c>
      <c r="AY1331" t="str">
        <f t="shared" si="242"/>
        <v>attribute power_v '0.5 W @ 70 C';</v>
      </c>
      <c r="AZ1331" t="str">
        <f t="shared" si="243"/>
        <v>attribute tcr '±200';</v>
      </c>
      <c r="BA1331" t="str">
        <f t="shared" si="244"/>
        <v>attribute size '1210';</v>
      </c>
      <c r="BB1331" t="str">
        <f t="shared" si="245"/>
        <v>attribute operating_temp '-55 to +155 C';</v>
      </c>
      <c r="BC1331" t="str">
        <f t="shared" si="246"/>
        <v>attribute pkg_code '683';</v>
      </c>
      <c r="BD1331" t="str">
        <f t="shared" si="247"/>
        <v>attribute aec-q200 'Grade 0';</v>
      </c>
      <c r="BF1331" t="str">
        <f t="shared" si="248"/>
        <v>attribute mfg 'Panasonic';</v>
      </c>
      <c r="BG1331" t="str">
        <f t="shared" si="249"/>
        <v>attribute mpn 'ERJ14YJ683U';</v>
      </c>
    </row>
    <row r="1332" spans="1:59" x14ac:dyDescent="0.3">
      <c r="A1332" t="s">
        <v>28</v>
      </c>
      <c r="B1332" t="s">
        <v>4308</v>
      </c>
      <c r="C1332" t="s">
        <v>4664</v>
      </c>
      <c r="D1332" t="s">
        <v>4665</v>
      </c>
      <c r="E1332" t="s">
        <v>32</v>
      </c>
      <c r="F1332" t="s">
        <v>32</v>
      </c>
      <c r="G1332" t="s">
        <v>4666</v>
      </c>
      <c r="H1332" s="1">
        <v>11368</v>
      </c>
      <c r="I1332">
        <v>0.33</v>
      </c>
      <c r="J1332">
        <v>0</v>
      </c>
      <c r="K1332">
        <v>1</v>
      </c>
      <c r="L1332" t="s">
        <v>34</v>
      </c>
      <c r="M1332" t="s">
        <v>4312</v>
      </c>
      <c r="N1332" t="s">
        <v>36</v>
      </c>
      <c r="O1332" t="s">
        <v>519</v>
      </c>
      <c r="P1332" t="s">
        <v>38</v>
      </c>
      <c r="Q1332" t="s">
        <v>4313</v>
      </c>
      <c r="R1332" t="s">
        <v>40</v>
      </c>
      <c r="S1332" t="s">
        <v>634</v>
      </c>
      <c r="T1332" t="s">
        <v>243</v>
      </c>
      <c r="U1332" t="s">
        <v>1188</v>
      </c>
      <c r="V1332" t="s">
        <v>4314</v>
      </c>
      <c r="W1332">
        <v>1210</v>
      </c>
      <c r="X1332" t="s">
        <v>636</v>
      </c>
      <c r="Y1332" t="s">
        <v>4315</v>
      </c>
      <c r="Z1332" t="s">
        <v>2407</v>
      </c>
      <c r="AA1332">
        <v>2</v>
      </c>
      <c r="AB1332" t="s">
        <v>41</v>
      </c>
      <c r="AC1332" t="str">
        <f t="shared" si="236"/>
        <v>14Y</v>
      </c>
      <c r="AD1332" s="3">
        <f t="shared" si="233"/>
        <v>75000</v>
      </c>
      <c r="AE1332" s="3" t="str">
        <f t="shared" si="232"/>
        <v>75.0 K</v>
      </c>
      <c r="AF1332" t="str">
        <f>SUBSTITUTE(SUBSTITUTE(P1332,"±",""),"%"," %")</f>
        <v>5 %</v>
      </c>
      <c r="AG1332" t="str">
        <f t="shared" si="250"/>
        <v>193.6 V</v>
      </c>
      <c r="AI1332" t="str">
        <f>SUBSTITUTE(LEFT(Q1332,FIND("W,",Q1332)),"W"," W @ 70 C")</f>
        <v>0.5 W @ 70 C</v>
      </c>
      <c r="AJ1332" t="str">
        <f>SUBSTITUTE((SUBSTITUTE(T1332,"ppm/°C","")),"/ "," to ")</f>
        <v>±200</v>
      </c>
      <c r="AK1332" t="str">
        <f>LEFT(V1332,FIND(" ",V1332)-1)</f>
        <v>1210</v>
      </c>
      <c r="AL1332" t="str">
        <f>SUBSTITUTE(SUBSTITUTE(U1332,"°C ~ "," to +"),"°C"," C")</f>
        <v>-55 to +155 C</v>
      </c>
      <c r="AM1332" s="2" t="str">
        <f t="shared" si="234"/>
        <v>753</v>
      </c>
      <c r="AN1332" t="str">
        <f>IF(AC1332="1GN","Grade 1","Grade 0")</f>
        <v>Grade 0</v>
      </c>
      <c r="AO1332" s="2" t="str">
        <f t="shared" si="235"/>
        <v>7502</v>
      </c>
      <c r="AQ1332" t="s">
        <v>5289</v>
      </c>
      <c r="AR1332" t="str">
        <f t="shared" si="251"/>
        <v>ERJ14YJ753U</v>
      </c>
      <c r="AT1332" t="str">
        <f t="shared" si="237"/>
        <v>technology 75.0K;</v>
      </c>
      <c r="AU1332" t="str">
        <f t="shared" si="238"/>
        <v>attribute value '75.0 K';</v>
      </c>
      <c r="AV1332" t="str">
        <f t="shared" si="239"/>
        <v>attribute tolerance '5 %';</v>
      </c>
      <c r="AW1332" t="str">
        <f t="shared" si="240"/>
        <v>attribute rcwv '193.6 V';</v>
      </c>
      <c r="AX1332" t="str">
        <f t="shared" si="241"/>
        <v>attribute max_v '';</v>
      </c>
      <c r="AY1332" t="str">
        <f t="shared" si="242"/>
        <v>attribute power_v '0.5 W @ 70 C';</v>
      </c>
      <c r="AZ1332" t="str">
        <f t="shared" si="243"/>
        <v>attribute tcr '±200';</v>
      </c>
      <c r="BA1332" t="str">
        <f t="shared" si="244"/>
        <v>attribute size '1210';</v>
      </c>
      <c r="BB1332" t="str">
        <f t="shared" si="245"/>
        <v>attribute operating_temp '-55 to +155 C';</v>
      </c>
      <c r="BC1332" t="str">
        <f t="shared" si="246"/>
        <v>attribute pkg_code '753';</v>
      </c>
      <c r="BD1332" t="str">
        <f t="shared" si="247"/>
        <v>attribute aec-q200 'Grade 0';</v>
      </c>
      <c r="BF1332" t="str">
        <f t="shared" si="248"/>
        <v>attribute mfg 'Panasonic';</v>
      </c>
      <c r="BG1332" t="str">
        <f t="shared" si="249"/>
        <v>attribute mpn 'ERJ14YJ753U';</v>
      </c>
    </row>
    <row r="1333" spans="1:59" x14ac:dyDescent="0.3">
      <c r="A1333" t="s">
        <v>28</v>
      </c>
      <c r="B1333" t="s">
        <v>4308</v>
      </c>
      <c r="C1333" t="s">
        <v>4667</v>
      </c>
      <c r="D1333" t="s">
        <v>4668</v>
      </c>
      <c r="E1333" t="s">
        <v>32</v>
      </c>
      <c r="F1333" t="s">
        <v>32</v>
      </c>
      <c r="G1333" t="s">
        <v>4669</v>
      </c>
      <c r="H1333" s="1">
        <v>10000</v>
      </c>
      <c r="I1333">
        <v>0.33</v>
      </c>
      <c r="J1333">
        <v>0</v>
      </c>
      <c r="K1333">
        <v>1</v>
      </c>
      <c r="L1333" t="s">
        <v>34</v>
      </c>
      <c r="M1333" t="s">
        <v>4312</v>
      </c>
      <c r="N1333" t="s">
        <v>36</v>
      </c>
      <c r="O1333" t="s">
        <v>523</v>
      </c>
      <c r="P1333" t="s">
        <v>38</v>
      </c>
      <c r="Q1333" t="s">
        <v>4313</v>
      </c>
      <c r="R1333" t="s">
        <v>40</v>
      </c>
      <c r="S1333" t="s">
        <v>634</v>
      </c>
      <c r="T1333" t="s">
        <v>243</v>
      </c>
      <c r="U1333" t="s">
        <v>1188</v>
      </c>
      <c r="V1333" t="s">
        <v>4314</v>
      </c>
      <c r="W1333">
        <v>1210</v>
      </c>
      <c r="X1333" t="s">
        <v>636</v>
      </c>
      <c r="Y1333" t="s">
        <v>4315</v>
      </c>
      <c r="Z1333" t="s">
        <v>2407</v>
      </c>
      <c r="AA1333">
        <v>2</v>
      </c>
      <c r="AB1333" t="s">
        <v>41</v>
      </c>
      <c r="AC1333" t="str">
        <f t="shared" si="236"/>
        <v>14Y</v>
      </c>
      <c r="AD1333" s="3">
        <f t="shared" si="233"/>
        <v>82000</v>
      </c>
      <c r="AE1333" s="3" t="str">
        <f t="shared" si="232"/>
        <v>82.0 K</v>
      </c>
      <c r="AF1333" t="str">
        <f>SUBSTITUTE(SUBSTITUTE(P1333,"±",""),"%"," %")</f>
        <v>5 %</v>
      </c>
      <c r="AG1333" t="str">
        <f t="shared" si="250"/>
        <v>202.5 V</v>
      </c>
      <c r="AI1333" t="str">
        <f>SUBSTITUTE(LEFT(Q1333,FIND("W,",Q1333)),"W"," W @ 70 C")</f>
        <v>0.5 W @ 70 C</v>
      </c>
      <c r="AJ1333" t="str">
        <f>SUBSTITUTE((SUBSTITUTE(T1333,"ppm/°C","")),"/ "," to ")</f>
        <v>±200</v>
      </c>
      <c r="AK1333" t="str">
        <f>LEFT(V1333,FIND(" ",V1333)-1)</f>
        <v>1210</v>
      </c>
      <c r="AL1333" t="str">
        <f>SUBSTITUTE(SUBSTITUTE(U1333,"°C ~ "," to +"),"°C"," C")</f>
        <v>-55 to +155 C</v>
      </c>
      <c r="AM1333" s="2" t="str">
        <f t="shared" si="234"/>
        <v>823</v>
      </c>
      <c r="AN1333" t="str">
        <f>IF(AC1333="1GN","Grade 1","Grade 0")</f>
        <v>Grade 0</v>
      </c>
      <c r="AO1333" s="2" t="str">
        <f t="shared" si="235"/>
        <v>8202</v>
      </c>
      <c r="AQ1333" t="s">
        <v>5289</v>
      </c>
      <c r="AR1333" t="str">
        <f t="shared" si="251"/>
        <v>ERJ14YJ823U</v>
      </c>
      <c r="AT1333" t="str">
        <f t="shared" si="237"/>
        <v>technology 82.0K;</v>
      </c>
      <c r="AU1333" t="str">
        <f t="shared" si="238"/>
        <v>attribute value '82.0 K';</v>
      </c>
      <c r="AV1333" t="str">
        <f t="shared" si="239"/>
        <v>attribute tolerance '5 %';</v>
      </c>
      <c r="AW1333" t="str">
        <f t="shared" si="240"/>
        <v>attribute rcwv '202.5 V';</v>
      </c>
      <c r="AX1333" t="str">
        <f t="shared" si="241"/>
        <v>attribute max_v '';</v>
      </c>
      <c r="AY1333" t="str">
        <f t="shared" si="242"/>
        <v>attribute power_v '0.5 W @ 70 C';</v>
      </c>
      <c r="AZ1333" t="str">
        <f t="shared" si="243"/>
        <v>attribute tcr '±200';</v>
      </c>
      <c r="BA1333" t="str">
        <f t="shared" si="244"/>
        <v>attribute size '1210';</v>
      </c>
      <c r="BB1333" t="str">
        <f t="shared" si="245"/>
        <v>attribute operating_temp '-55 to +155 C';</v>
      </c>
      <c r="BC1333" t="str">
        <f t="shared" si="246"/>
        <v>attribute pkg_code '823';</v>
      </c>
      <c r="BD1333" t="str">
        <f t="shared" si="247"/>
        <v>attribute aec-q200 'Grade 0';</v>
      </c>
      <c r="BF1333" t="str">
        <f t="shared" si="248"/>
        <v>attribute mfg 'Panasonic';</v>
      </c>
      <c r="BG1333" t="str">
        <f t="shared" si="249"/>
        <v>attribute mpn 'ERJ14YJ823U';</v>
      </c>
    </row>
    <row r="1334" spans="1:59" x14ac:dyDescent="0.3">
      <c r="A1334" t="s">
        <v>28</v>
      </c>
      <c r="B1334" t="s">
        <v>4308</v>
      </c>
      <c r="C1334" t="s">
        <v>4670</v>
      </c>
      <c r="D1334" t="s">
        <v>4671</v>
      </c>
      <c r="E1334" t="s">
        <v>32</v>
      </c>
      <c r="F1334" t="s">
        <v>32</v>
      </c>
      <c r="G1334" t="s">
        <v>4672</v>
      </c>
      <c r="H1334" s="1">
        <v>3764</v>
      </c>
      <c r="I1334">
        <v>0.33</v>
      </c>
      <c r="J1334">
        <v>0</v>
      </c>
      <c r="K1334">
        <v>1</v>
      </c>
      <c r="L1334" t="s">
        <v>34</v>
      </c>
      <c r="M1334" t="s">
        <v>4312</v>
      </c>
      <c r="N1334" t="s">
        <v>36</v>
      </c>
      <c r="O1334" t="s">
        <v>527</v>
      </c>
      <c r="P1334" t="s">
        <v>38</v>
      </c>
      <c r="Q1334" t="s">
        <v>4313</v>
      </c>
      <c r="R1334" t="s">
        <v>40</v>
      </c>
      <c r="S1334" t="s">
        <v>634</v>
      </c>
      <c r="T1334" t="s">
        <v>243</v>
      </c>
      <c r="U1334" t="s">
        <v>1188</v>
      </c>
      <c r="V1334" t="s">
        <v>4314</v>
      </c>
      <c r="W1334">
        <v>1210</v>
      </c>
      <c r="X1334" t="s">
        <v>636</v>
      </c>
      <c r="Y1334" t="s">
        <v>4315</v>
      </c>
      <c r="Z1334" t="s">
        <v>2407</v>
      </c>
      <c r="AA1334">
        <v>2</v>
      </c>
      <c r="AB1334" t="s">
        <v>41</v>
      </c>
      <c r="AC1334" t="str">
        <f t="shared" si="236"/>
        <v>14Y</v>
      </c>
      <c r="AD1334" s="3">
        <f t="shared" si="233"/>
        <v>91000</v>
      </c>
      <c r="AE1334" s="3" t="str">
        <f t="shared" si="232"/>
        <v>91.0 K</v>
      </c>
      <c r="AF1334" t="str">
        <f>SUBSTITUTE(SUBSTITUTE(P1334,"±",""),"%"," %")</f>
        <v>5 %</v>
      </c>
      <c r="AG1334" t="str">
        <f t="shared" si="250"/>
        <v>213.3 V</v>
      </c>
      <c r="AI1334" t="str">
        <f>SUBSTITUTE(LEFT(Q1334,FIND("W,",Q1334)),"W"," W @ 70 C")</f>
        <v>0.5 W @ 70 C</v>
      </c>
      <c r="AJ1334" t="str">
        <f>SUBSTITUTE((SUBSTITUTE(T1334,"ppm/°C","")),"/ "," to ")</f>
        <v>±200</v>
      </c>
      <c r="AK1334" t="str">
        <f>LEFT(V1334,FIND(" ",V1334)-1)</f>
        <v>1210</v>
      </c>
      <c r="AL1334" t="str">
        <f>SUBSTITUTE(SUBSTITUTE(U1334,"°C ~ "," to +"),"°C"," C")</f>
        <v>-55 to +155 C</v>
      </c>
      <c r="AM1334" s="2" t="str">
        <f t="shared" si="234"/>
        <v>913</v>
      </c>
      <c r="AN1334" t="str">
        <f>IF(AC1334="1GN","Grade 1","Grade 0")</f>
        <v>Grade 0</v>
      </c>
      <c r="AO1334" s="2" t="str">
        <f t="shared" si="235"/>
        <v>9102</v>
      </c>
      <c r="AQ1334" t="s">
        <v>5289</v>
      </c>
      <c r="AR1334" t="str">
        <f t="shared" si="251"/>
        <v>ERJ14YJ913U</v>
      </c>
      <c r="AT1334" t="str">
        <f t="shared" si="237"/>
        <v>technology 91.0K;</v>
      </c>
      <c r="AU1334" t="str">
        <f t="shared" si="238"/>
        <v>attribute value '91.0 K';</v>
      </c>
      <c r="AV1334" t="str">
        <f t="shared" si="239"/>
        <v>attribute tolerance '5 %';</v>
      </c>
      <c r="AW1334" t="str">
        <f t="shared" si="240"/>
        <v>attribute rcwv '213.3 V';</v>
      </c>
      <c r="AX1334" t="str">
        <f t="shared" si="241"/>
        <v>attribute max_v '';</v>
      </c>
      <c r="AY1334" t="str">
        <f t="shared" si="242"/>
        <v>attribute power_v '0.5 W @ 70 C';</v>
      </c>
      <c r="AZ1334" t="str">
        <f t="shared" si="243"/>
        <v>attribute tcr '±200';</v>
      </c>
      <c r="BA1334" t="str">
        <f t="shared" si="244"/>
        <v>attribute size '1210';</v>
      </c>
      <c r="BB1334" t="str">
        <f t="shared" si="245"/>
        <v>attribute operating_temp '-55 to +155 C';</v>
      </c>
      <c r="BC1334" t="str">
        <f t="shared" si="246"/>
        <v>attribute pkg_code '913';</v>
      </c>
      <c r="BD1334" t="str">
        <f t="shared" si="247"/>
        <v>attribute aec-q200 'Grade 0';</v>
      </c>
      <c r="BF1334" t="str">
        <f t="shared" si="248"/>
        <v>attribute mfg 'Panasonic';</v>
      </c>
      <c r="BG1334" t="str">
        <f t="shared" si="249"/>
        <v>attribute mpn 'ERJ14YJ913U';</v>
      </c>
    </row>
    <row r="1335" spans="1:59" x14ac:dyDescent="0.3">
      <c r="A1335" t="s">
        <v>28</v>
      </c>
      <c r="B1335" t="s">
        <v>4308</v>
      </c>
      <c r="C1335" t="s">
        <v>4673</v>
      </c>
      <c r="D1335" t="s">
        <v>4674</v>
      </c>
      <c r="E1335" t="s">
        <v>32</v>
      </c>
      <c r="F1335" t="s">
        <v>32</v>
      </c>
      <c r="G1335" t="s">
        <v>4675</v>
      </c>
      <c r="H1335" s="1">
        <v>23327</v>
      </c>
      <c r="I1335">
        <v>0.33</v>
      </c>
      <c r="J1335">
        <v>0</v>
      </c>
      <c r="K1335">
        <v>1</v>
      </c>
      <c r="L1335" t="s">
        <v>34</v>
      </c>
      <c r="M1335" t="s">
        <v>4312</v>
      </c>
      <c r="N1335" t="s">
        <v>36</v>
      </c>
      <c r="O1335" t="s">
        <v>531</v>
      </c>
      <c r="P1335" t="s">
        <v>38</v>
      </c>
      <c r="Q1335" t="s">
        <v>4313</v>
      </c>
      <c r="R1335" t="s">
        <v>40</v>
      </c>
      <c r="S1335" t="s">
        <v>634</v>
      </c>
      <c r="T1335" t="s">
        <v>243</v>
      </c>
      <c r="U1335" t="s">
        <v>1188</v>
      </c>
      <c r="V1335" t="s">
        <v>4314</v>
      </c>
      <c r="W1335">
        <v>1210</v>
      </c>
      <c r="X1335" t="s">
        <v>636</v>
      </c>
      <c r="Y1335" t="s">
        <v>4315</v>
      </c>
      <c r="Z1335" t="s">
        <v>2407</v>
      </c>
      <c r="AA1335">
        <v>2</v>
      </c>
      <c r="AB1335" t="s">
        <v>41</v>
      </c>
      <c r="AC1335" t="str">
        <f t="shared" si="236"/>
        <v>14Y</v>
      </c>
      <c r="AD1335" s="3">
        <f t="shared" si="233"/>
        <v>100000</v>
      </c>
      <c r="AE1335" s="3" t="str">
        <f t="shared" si="232"/>
        <v>100 K</v>
      </c>
      <c r="AF1335" t="str">
        <f>SUBSTITUTE(SUBSTITUTE(P1335,"±",""),"%"," %")</f>
        <v>5 %</v>
      </c>
      <c r="AG1335" t="str">
        <f t="shared" si="250"/>
        <v>223.6 V</v>
      </c>
      <c r="AI1335" t="str">
        <f>SUBSTITUTE(LEFT(Q1335,FIND("W,",Q1335)),"W"," W @ 70 C")</f>
        <v>0.5 W @ 70 C</v>
      </c>
      <c r="AJ1335" t="str">
        <f>SUBSTITUTE((SUBSTITUTE(T1335,"ppm/°C","")),"/ "," to ")</f>
        <v>±200</v>
      </c>
      <c r="AK1335" t="str">
        <f>LEFT(V1335,FIND(" ",V1335)-1)</f>
        <v>1210</v>
      </c>
      <c r="AL1335" t="str">
        <f>SUBSTITUTE(SUBSTITUTE(U1335,"°C ~ "," to +"),"°C"," C")</f>
        <v>-55 to +155 C</v>
      </c>
      <c r="AM1335" s="2" t="str">
        <f t="shared" si="234"/>
        <v>104</v>
      </c>
      <c r="AN1335" t="str">
        <f>IF(AC1335="1GN","Grade 1","Grade 0")</f>
        <v>Grade 0</v>
      </c>
      <c r="AO1335" s="2" t="str">
        <f t="shared" si="235"/>
        <v>1003</v>
      </c>
      <c r="AQ1335" t="s">
        <v>5289</v>
      </c>
      <c r="AR1335" t="str">
        <f t="shared" si="251"/>
        <v>ERJ14YJ104U</v>
      </c>
      <c r="AT1335" t="str">
        <f t="shared" si="237"/>
        <v>technology 100K;</v>
      </c>
      <c r="AU1335" t="str">
        <f t="shared" si="238"/>
        <v>attribute value '100 K';</v>
      </c>
      <c r="AV1335" t="str">
        <f t="shared" si="239"/>
        <v>attribute tolerance '5 %';</v>
      </c>
      <c r="AW1335" t="str">
        <f t="shared" si="240"/>
        <v>attribute rcwv '223.6 V';</v>
      </c>
      <c r="AX1335" t="str">
        <f t="shared" si="241"/>
        <v>attribute max_v '';</v>
      </c>
      <c r="AY1335" t="str">
        <f t="shared" si="242"/>
        <v>attribute power_v '0.5 W @ 70 C';</v>
      </c>
      <c r="AZ1335" t="str">
        <f t="shared" si="243"/>
        <v>attribute tcr '±200';</v>
      </c>
      <c r="BA1335" t="str">
        <f t="shared" si="244"/>
        <v>attribute size '1210';</v>
      </c>
      <c r="BB1335" t="str">
        <f t="shared" si="245"/>
        <v>attribute operating_temp '-55 to +155 C';</v>
      </c>
      <c r="BC1335" t="str">
        <f t="shared" si="246"/>
        <v>attribute pkg_code '104';</v>
      </c>
      <c r="BD1335" t="str">
        <f t="shared" si="247"/>
        <v>attribute aec-q200 'Grade 0';</v>
      </c>
      <c r="BF1335" t="str">
        <f t="shared" si="248"/>
        <v>attribute mfg 'Panasonic';</v>
      </c>
      <c r="BG1335" t="str">
        <f t="shared" si="249"/>
        <v>attribute mpn 'ERJ14YJ104U';</v>
      </c>
    </row>
    <row r="1336" spans="1:59" x14ac:dyDescent="0.3">
      <c r="A1336" t="s">
        <v>28</v>
      </c>
      <c r="B1336" t="s">
        <v>4308</v>
      </c>
      <c r="C1336" t="s">
        <v>4676</v>
      </c>
      <c r="D1336" t="s">
        <v>4677</v>
      </c>
      <c r="E1336" t="s">
        <v>32</v>
      </c>
      <c r="F1336" t="s">
        <v>32</v>
      </c>
      <c r="G1336" t="s">
        <v>4678</v>
      </c>
      <c r="H1336" s="1">
        <v>12766</v>
      </c>
      <c r="I1336">
        <v>0.33</v>
      </c>
      <c r="J1336">
        <v>0</v>
      </c>
      <c r="K1336">
        <v>1</v>
      </c>
      <c r="L1336" t="s">
        <v>34</v>
      </c>
      <c r="M1336" t="s">
        <v>4312</v>
      </c>
      <c r="N1336" t="s">
        <v>36</v>
      </c>
      <c r="O1336" t="s">
        <v>535</v>
      </c>
      <c r="P1336" t="s">
        <v>38</v>
      </c>
      <c r="Q1336" t="s">
        <v>4313</v>
      </c>
      <c r="R1336" t="s">
        <v>40</v>
      </c>
      <c r="S1336" t="s">
        <v>634</v>
      </c>
      <c r="T1336" t="s">
        <v>243</v>
      </c>
      <c r="U1336" t="s">
        <v>1188</v>
      </c>
      <c r="V1336" t="s">
        <v>4314</v>
      </c>
      <c r="W1336">
        <v>1210</v>
      </c>
      <c r="X1336" t="s">
        <v>636</v>
      </c>
      <c r="Y1336" t="s">
        <v>4315</v>
      </c>
      <c r="Z1336" t="s">
        <v>2407</v>
      </c>
      <c r="AA1336">
        <v>2</v>
      </c>
      <c r="AB1336" t="s">
        <v>41</v>
      </c>
      <c r="AC1336" t="str">
        <f t="shared" si="236"/>
        <v>14Y</v>
      </c>
      <c r="AD1336" s="3">
        <f t="shared" si="233"/>
        <v>110000</v>
      </c>
      <c r="AE1336" s="3" t="str">
        <f t="shared" si="232"/>
        <v>110 K</v>
      </c>
      <c r="AF1336" t="str">
        <f>SUBSTITUTE(SUBSTITUTE(P1336,"±",""),"%"," %")</f>
        <v>5 %</v>
      </c>
      <c r="AG1336" t="str">
        <f t="shared" si="250"/>
        <v>234.5 V</v>
      </c>
      <c r="AI1336" t="str">
        <f>SUBSTITUTE(LEFT(Q1336,FIND("W,",Q1336)),"W"," W @ 70 C")</f>
        <v>0.5 W @ 70 C</v>
      </c>
      <c r="AJ1336" t="str">
        <f>SUBSTITUTE((SUBSTITUTE(T1336,"ppm/°C","")),"/ "," to ")</f>
        <v>±200</v>
      </c>
      <c r="AK1336" t="str">
        <f>LEFT(V1336,FIND(" ",V1336)-1)</f>
        <v>1210</v>
      </c>
      <c r="AL1336" t="str">
        <f>SUBSTITUTE(SUBSTITUTE(U1336,"°C ~ "," to +"),"°C"," C")</f>
        <v>-55 to +155 C</v>
      </c>
      <c r="AM1336" s="2" t="str">
        <f t="shared" si="234"/>
        <v>114</v>
      </c>
      <c r="AN1336" t="str">
        <f>IF(AC1336="1GN","Grade 1","Grade 0")</f>
        <v>Grade 0</v>
      </c>
      <c r="AO1336" s="2" t="str">
        <f t="shared" si="235"/>
        <v>1103</v>
      </c>
      <c r="AQ1336" t="s">
        <v>5289</v>
      </c>
      <c r="AR1336" t="str">
        <f t="shared" si="251"/>
        <v>ERJ14YJ114U</v>
      </c>
      <c r="AT1336" t="str">
        <f t="shared" si="237"/>
        <v>technology 110K;</v>
      </c>
      <c r="AU1336" t="str">
        <f t="shared" si="238"/>
        <v>attribute value '110 K';</v>
      </c>
      <c r="AV1336" t="str">
        <f t="shared" si="239"/>
        <v>attribute tolerance '5 %';</v>
      </c>
      <c r="AW1336" t="str">
        <f t="shared" si="240"/>
        <v>attribute rcwv '234.5 V';</v>
      </c>
      <c r="AX1336" t="str">
        <f t="shared" si="241"/>
        <v>attribute max_v '';</v>
      </c>
      <c r="AY1336" t="str">
        <f t="shared" si="242"/>
        <v>attribute power_v '0.5 W @ 70 C';</v>
      </c>
      <c r="AZ1336" t="str">
        <f t="shared" si="243"/>
        <v>attribute tcr '±200';</v>
      </c>
      <c r="BA1336" t="str">
        <f t="shared" si="244"/>
        <v>attribute size '1210';</v>
      </c>
      <c r="BB1336" t="str">
        <f t="shared" si="245"/>
        <v>attribute operating_temp '-55 to +155 C';</v>
      </c>
      <c r="BC1336" t="str">
        <f t="shared" si="246"/>
        <v>attribute pkg_code '114';</v>
      </c>
      <c r="BD1336" t="str">
        <f t="shared" si="247"/>
        <v>attribute aec-q200 'Grade 0';</v>
      </c>
      <c r="BF1336" t="str">
        <f t="shared" si="248"/>
        <v>attribute mfg 'Panasonic';</v>
      </c>
      <c r="BG1336" t="str">
        <f t="shared" si="249"/>
        <v>attribute mpn 'ERJ14YJ114U';</v>
      </c>
    </row>
    <row r="1337" spans="1:59" x14ac:dyDescent="0.3">
      <c r="A1337" t="s">
        <v>28</v>
      </c>
      <c r="B1337" t="s">
        <v>4308</v>
      </c>
      <c r="C1337" t="s">
        <v>4679</v>
      </c>
      <c r="D1337" t="s">
        <v>4680</v>
      </c>
      <c r="E1337" t="s">
        <v>32</v>
      </c>
      <c r="F1337" t="s">
        <v>32</v>
      </c>
      <c r="G1337" t="s">
        <v>4681</v>
      </c>
      <c r="H1337" s="1">
        <v>13677</v>
      </c>
      <c r="I1337">
        <v>0.33</v>
      </c>
      <c r="J1337">
        <v>0</v>
      </c>
      <c r="K1337">
        <v>1</v>
      </c>
      <c r="L1337" t="s">
        <v>34</v>
      </c>
      <c r="M1337" t="s">
        <v>4312</v>
      </c>
      <c r="N1337" t="s">
        <v>36</v>
      </c>
      <c r="O1337" t="s">
        <v>539</v>
      </c>
      <c r="P1337" t="s">
        <v>38</v>
      </c>
      <c r="Q1337" t="s">
        <v>4313</v>
      </c>
      <c r="R1337" t="s">
        <v>40</v>
      </c>
      <c r="S1337" t="s">
        <v>634</v>
      </c>
      <c r="T1337" t="s">
        <v>243</v>
      </c>
      <c r="U1337" t="s">
        <v>1188</v>
      </c>
      <c r="V1337" t="s">
        <v>4314</v>
      </c>
      <c r="W1337">
        <v>1210</v>
      </c>
      <c r="X1337" t="s">
        <v>636</v>
      </c>
      <c r="Y1337" t="s">
        <v>4315</v>
      </c>
      <c r="Z1337" t="s">
        <v>2407</v>
      </c>
      <c r="AA1337">
        <v>2</v>
      </c>
      <c r="AB1337" t="s">
        <v>41</v>
      </c>
      <c r="AC1337" t="str">
        <f t="shared" si="236"/>
        <v>14Y</v>
      </c>
      <c r="AD1337" s="3">
        <f t="shared" si="233"/>
        <v>120000</v>
      </c>
      <c r="AE1337" s="3" t="str">
        <f t="shared" si="232"/>
        <v>120 K</v>
      </c>
      <c r="AF1337" t="str">
        <f>SUBSTITUTE(SUBSTITUTE(P1337,"±",""),"%"," %")</f>
        <v>5 %</v>
      </c>
      <c r="AG1337" t="str">
        <f t="shared" si="250"/>
        <v>244.9 V</v>
      </c>
      <c r="AI1337" t="str">
        <f>SUBSTITUTE(LEFT(Q1337,FIND("W,",Q1337)),"W"," W @ 70 C")</f>
        <v>0.5 W @ 70 C</v>
      </c>
      <c r="AJ1337" t="str">
        <f>SUBSTITUTE((SUBSTITUTE(T1337,"ppm/°C","")),"/ "," to ")</f>
        <v>±200</v>
      </c>
      <c r="AK1337" t="str">
        <f>LEFT(V1337,FIND(" ",V1337)-1)</f>
        <v>1210</v>
      </c>
      <c r="AL1337" t="str">
        <f>SUBSTITUTE(SUBSTITUTE(U1337,"°C ~ "," to +"),"°C"," C")</f>
        <v>-55 to +155 C</v>
      </c>
      <c r="AM1337" s="2" t="str">
        <f t="shared" si="234"/>
        <v>124</v>
      </c>
      <c r="AN1337" t="str">
        <f>IF(AC1337="1GN","Grade 1","Grade 0")</f>
        <v>Grade 0</v>
      </c>
      <c r="AO1337" s="2" t="str">
        <f t="shared" si="235"/>
        <v>1203</v>
      </c>
      <c r="AQ1337" t="s">
        <v>5289</v>
      </c>
      <c r="AR1337" t="str">
        <f t="shared" si="251"/>
        <v>ERJ14YJ124U</v>
      </c>
      <c r="AT1337" t="str">
        <f t="shared" si="237"/>
        <v>technology 120K;</v>
      </c>
      <c r="AU1337" t="str">
        <f t="shared" si="238"/>
        <v>attribute value '120 K';</v>
      </c>
      <c r="AV1337" t="str">
        <f t="shared" si="239"/>
        <v>attribute tolerance '5 %';</v>
      </c>
      <c r="AW1337" t="str">
        <f t="shared" si="240"/>
        <v>attribute rcwv '244.9 V';</v>
      </c>
      <c r="AX1337" t="str">
        <f t="shared" si="241"/>
        <v>attribute max_v '';</v>
      </c>
      <c r="AY1337" t="str">
        <f t="shared" si="242"/>
        <v>attribute power_v '0.5 W @ 70 C';</v>
      </c>
      <c r="AZ1337" t="str">
        <f t="shared" si="243"/>
        <v>attribute tcr '±200';</v>
      </c>
      <c r="BA1337" t="str">
        <f t="shared" si="244"/>
        <v>attribute size '1210';</v>
      </c>
      <c r="BB1337" t="str">
        <f t="shared" si="245"/>
        <v>attribute operating_temp '-55 to +155 C';</v>
      </c>
      <c r="BC1337" t="str">
        <f t="shared" si="246"/>
        <v>attribute pkg_code '124';</v>
      </c>
      <c r="BD1337" t="str">
        <f t="shared" si="247"/>
        <v>attribute aec-q200 'Grade 0';</v>
      </c>
      <c r="BF1337" t="str">
        <f t="shared" si="248"/>
        <v>attribute mfg 'Panasonic';</v>
      </c>
      <c r="BG1337" t="str">
        <f t="shared" si="249"/>
        <v>attribute mpn 'ERJ14YJ124U';</v>
      </c>
    </row>
    <row r="1338" spans="1:59" x14ac:dyDescent="0.3">
      <c r="A1338" t="s">
        <v>28</v>
      </c>
      <c r="B1338" t="s">
        <v>4308</v>
      </c>
      <c r="C1338" t="s">
        <v>4682</v>
      </c>
      <c r="D1338" t="s">
        <v>4683</v>
      </c>
      <c r="E1338" t="s">
        <v>32</v>
      </c>
      <c r="F1338" t="s">
        <v>32</v>
      </c>
      <c r="G1338" t="s">
        <v>4684</v>
      </c>
      <c r="H1338" s="1">
        <v>3268</v>
      </c>
      <c r="I1338">
        <v>0.33</v>
      </c>
      <c r="J1338">
        <v>0</v>
      </c>
      <c r="K1338">
        <v>1</v>
      </c>
      <c r="L1338" t="s">
        <v>34</v>
      </c>
      <c r="M1338" t="s">
        <v>4312</v>
      </c>
      <c r="N1338" t="s">
        <v>36</v>
      </c>
      <c r="O1338" t="s">
        <v>543</v>
      </c>
      <c r="P1338" t="s">
        <v>38</v>
      </c>
      <c r="Q1338" t="s">
        <v>4313</v>
      </c>
      <c r="R1338" t="s">
        <v>40</v>
      </c>
      <c r="S1338" t="s">
        <v>634</v>
      </c>
      <c r="T1338" t="s">
        <v>243</v>
      </c>
      <c r="U1338" t="s">
        <v>1188</v>
      </c>
      <c r="V1338" t="s">
        <v>4314</v>
      </c>
      <c r="W1338">
        <v>1210</v>
      </c>
      <c r="X1338" t="s">
        <v>636</v>
      </c>
      <c r="Y1338" t="s">
        <v>4315</v>
      </c>
      <c r="Z1338" t="s">
        <v>2407</v>
      </c>
      <c r="AA1338">
        <v>2</v>
      </c>
      <c r="AB1338" t="s">
        <v>41</v>
      </c>
      <c r="AC1338" t="str">
        <f t="shared" si="236"/>
        <v>14Y</v>
      </c>
      <c r="AD1338" s="3">
        <f t="shared" si="233"/>
        <v>130000</v>
      </c>
      <c r="AE1338" s="3" t="str">
        <f t="shared" si="232"/>
        <v>130 K</v>
      </c>
      <c r="AF1338" t="str">
        <f>SUBSTITUTE(SUBSTITUTE(P1338,"±",""),"%"," %")</f>
        <v>5 %</v>
      </c>
      <c r="AG1338" t="str">
        <f t="shared" si="250"/>
        <v>255 V</v>
      </c>
      <c r="AI1338" t="str">
        <f>SUBSTITUTE(LEFT(Q1338,FIND("W,",Q1338)),"W"," W @ 70 C")</f>
        <v>0.5 W @ 70 C</v>
      </c>
      <c r="AJ1338" t="str">
        <f>SUBSTITUTE((SUBSTITUTE(T1338,"ppm/°C","")),"/ "," to ")</f>
        <v>±200</v>
      </c>
      <c r="AK1338" t="str">
        <f>LEFT(V1338,FIND(" ",V1338)-1)</f>
        <v>1210</v>
      </c>
      <c r="AL1338" t="str">
        <f>SUBSTITUTE(SUBSTITUTE(U1338,"°C ~ "," to +"),"°C"," C")</f>
        <v>-55 to +155 C</v>
      </c>
      <c r="AM1338" s="2" t="str">
        <f t="shared" si="234"/>
        <v>134</v>
      </c>
      <c r="AN1338" t="str">
        <f>IF(AC1338="1GN","Grade 1","Grade 0")</f>
        <v>Grade 0</v>
      </c>
      <c r="AO1338" s="2" t="str">
        <f t="shared" si="235"/>
        <v>1303</v>
      </c>
      <c r="AQ1338" t="s">
        <v>5289</v>
      </c>
      <c r="AR1338" t="str">
        <f t="shared" si="251"/>
        <v>ERJ14YJ134U</v>
      </c>
      <c r="AT1338" t="str">
        <f t="shared" si="237"/>
        <v>technology 130K;</v>
      </c>
      <c r="AU1338" t="str">
        <f t="shared" si="238"/>
        <v>attribute value '130 K';</v>
      </c>
      <c r="AV1338" t="str">
        <f t="shared" si="239"/>
        <v>attribute tolerance '5 %';</v>
      </c>
      <c r="AW1338" t="str">
        <f t="shared" si="240"/>
        <v>attribute rcwv '255 V';</v>
      </c>
      <c r="AX1338" t="str">
        <f t="shared" si="241"/>
        <v>attribute max_v '';</v>
      </c>
      <c r="AY1338" t="str">
        <f t="shared" si="242"/>
        <v>attribute power_v '0.5 W @ 70 C';</v>
      </c>
      <c r="AZ1338" t="str">
        <f t="shared" si="243"/>
        <v>attribute tcr '±200';</v>
      </c>
      <c r="BA1338" t="str">
        <f t="shared" si="244"/>
        <v>attribute size '1210';</v>
      </c>
      <c r="BB1338" t="str">
        <f t="shared" si="245"/>
        <v>attribute operating_temp '-55 to +155 C';</v>
      </c>
      <c r="BC1338" t="str">
        <f t="shared" si="246"/>
        <v>attribute pkg_code '134';</v>
      </c>
      <c r="BD1338" t="str">
        <f t="shared" si="247"/>
        <v>attribute aec-q200 'Grade 0';</v>
      </c>
      <c r="BF1338" t="str">
        <f t="shared" si="248"/>
        <v>attribute mfg 'Panasonic';</v>
      </c>
      <c r="BG1338" t="str">
        <f t="shared" si="249"/>
        <v>attribute mpn 'ERJ14YJ134U';</v>
      </c>
    </row>
    <row r="1339" spans="1:59" x14ac:dyDescent="0.3">
      <c r="A1339" t="s">
        <v>28</v>
      </c>
      <c r="B1339" t="s">
        <v>4308</v>
      </c>
      <c r="C1339" t="s">
        <v>4685</v>
      </c>
      <c r="D1339" t="s">
        <v>4686</v>
      </c>
      <c r="E1339" t="s">
        <v>32</v>
      </c>
      <c r="F1339" t="s">
        <v>32</v>
      </c>
      <c r="G1339" t="s">
        <v>4687</v>
      </c>
      <c r="H1339">
        <v>71</v>
      </c>
      <c r="I1339">
        <v>0.33</v>
      </c>
      <c r="J1339">
        <v>0</v>
      </c>
      <c r="K1339">
        <v>1</v>
      </c>
      <c r="L1339" t="s">
        <v>34</v>
      </c>
      <c r="M1339" t="s">
        <v>4312</v>
      </c>
      <c r="N1339" t="s">
        <v>36</v>
      </c>
      <c r="O1339" t="s">
        <v>547</v>
      </c>
      <c r="P1339" t="s">
        <v>38</v>
      </c>
      <c r="Q1339" t="s">
        <v>4313</v>
      </c>
      <c r="R1339" t="s">
        <v>40</v>
      </c>
      <c r="S1339" t="s">
        <v>634</v>
      </c>
      <c r="T1339" t="s">
        <v>243</v>
      </c>
      <c r="U1339" t="s">
        <v>1188</v>
      </c>
      <c r="V1339" t="s">
        <v>4314</v>
      </c>
      <c r="W1339">
        <v>1210</v>
      </c>
      <c r="X1339" t="s">
        <v>636</v>
      </c>
      <c r="Y1339" t="s">
        <v>4315</v>
      </c>
      <c r="Z1339" t="s">
        <v>2407</v>
      </c>
      <c r="AA1339">
        <v>2</v>
      </c>
      <c r="AB1339" t="s">
        <v>41</v>
      </c>
      <c r="AC1339" t="str">
        <f t="shared" si="236"/>
        <v>14Y</v>
      </c>
      <c r="AD1339" s="3">
        <f t="shared" si="233"/>
        <v>150000</v>
      </c>
      <c r="AE1339" s="3" t="str">
        <f t="shared" si="232"/>
        <v>150 K</v>
      </c>
      <c r="AF1339" t="str">
        <f>SUBSTITUTE(SUBSTITUTE(P1339,"±",""),"%"," %")</f>
        <v>5 %</v>
      </c>
      <c r="AG1339" t="str">
        <f t="shared" si="250"/>
        <v>273.9 V</v>
      </c>
      <c r="AI1339" t="str">
        <f>SUBSTITUTE(LEFT(Q1339,FIND("W,",Q1339)),"W"," W @ 70 C")</f>
        <v>0.5 W @ 70 C</v>
      </c>
      <c r="AJ1339" t="str">
        <f>SUBSTITUTE((SUBSTITUTE(T1339,"ppm/°C","")),"/ "," to ")</f>
        <v>±200</v>
      </c>
      <c r="AK1339" t="str">
        <f>LEFT(V1339,FIND(" ",V1339)-1)</f>
        <v>1210</v>
      </c>
      <c r="AL1339" t="str">
        <f>SUBSTITUTE(SUBSTITUTE(U1339,"°C ~ "," to +"),"°C"," C")</f>
        <v>-55 to +155 C</v>
      </c>
      <c r="AM1339" s="2" t="str">
        <f t="shared" si="234"/>
        <v>154</v>
      </c>
      <c r="AN1339" t="str">
        <f>IF(AC1339="1GN","Grade 1","Grade 0")</f>
        <v>Grade 0</v>
      </c>
      <c r="AO1339" s="2" t="str">
        <f t="shared" si="235"/>
        <v>1503</v>
      </c>
      <c r="AQ1339" t="s">
        <v>5289</v>
      </c>
      <c r="AR1339" t="str">
        <f t="shared" si="251"/>
        <v>ERJ14YJ154U</v>
      </c>
      <c r="AT1339" t="str">
        <f t="shared" si="237"/>
        <v>technology 150K;</v>
      </c>
      <c r="AU1339" t="str">
        <f t="shared" si="238"/>
        <v>attribute value '150 K';</v>
      </c>
      <c r="AV1339" t="str">
        <f t="shared" si="239"/>
        <v>attribute tolerance '5 %';</v>
      </c>
      <c r="AW1339" t="str">
        <f t="shared" si="240"/>
        <v>attribute rcwv '273.9 V';</v>
      </c>
      <c r="AX1339" t="str">
        <f t="shared" si="241"/>
        <v>attribute max_v '';</v>
      </c>
      <c r="AY1339" t="str">
        <f t="shared" si="242"/>
        <v>attribute power_v '0.5 W @ 70 C';</v>
      </c>
      <c r="AZ1339" t="str">
        <f t="shared" si="243"/>
        <v>attribute tcr '±200';</v>
      </c>
      <c r="BA1339" t="str">
        <f t="shared" si="244"/>
        <v>attribute size '1210';</v>
      </c>
      <c r="BB1339" t="str">
        <f t="shared" si="245"/>
        <v>attribute operating_temp '-55 to +155 C';</v>
      </c>
      <c r="BC1339" t="str">
        <f t="shared" si="246"/>
        <v>attribute pkg_code '154';</v>
      </c>
      <c r="BD1339" t="str">
        <f t="shared" si="247"/>
        <v>attribute aec-q200 'Grade 0';</v>
      </c>
      <c r="BF1339" t="str">
        <f t="shared" si="248"/>
        <v>attribute mfg 'Panasonic';</v>
      </c>
      <c r="BG1339" t="str">
        <f t="shared" si="249"/>
        <v>attribute mpn 'ERJ14YJ154U';</v>
      </c>
    </row>
    <row r="1340" spans="1:59" x14ac:dyDescent="0.3">
      <c r="A1340" t="s">
        <v>28</v>
      </c>
      <c r="B1340" t="s">
        <v>4308</v>
      </c>
      <c r="C1340" t="s">
        <v>4688</v>
      </c>
      <c r="D1340" t="s">
        <v>4689</v>
      </c>
      <c r="E1340" t="s">
        <v>32</v>
      </c>
      <c r="F1340" t="s">
        <v>32</v>
      </c>
      <c r="G1340" t="s">
        <v>4690</v>
      </c>
      <c r="H1340" s="1">
        <v>24470</v>
      </c>
      <c r="I1340">
        <v>0.33</v>
      </c>
      <c r="J1340">
        <v>0</v>
      </c>
      <c r="K1340">
        <v>1</v>
      </c>
      <c r="L1340" t="s">
        <v>34</v>
      </c>
      <c r="M1340" t="s">
        <v>4312</v>
      </c>
      <c r="N1340" t="s">
        <v>36</v>
      </c>
      <c r="O1340" t="s">
        <v>551</v>
      </c>
      <c r="P1340" t="s">
        <v>38</v>
      </c>
      <c r="Q1340" t="s">
        <v>4313</v>
      </c>
      <c r="R1340" t="s">
        <v>40</v>
      </c>
      <c r="S1340" t="s">
        <v>634</v>
      </c>
      <c r="T1340" t="s">
        <v>243</v>
      </c>
      <c r="U1340" t="s">
        <v>1188</v>
      </c>
      <c r="V1340" t="s">
        <v>4314</v>
      </c>
      <c r="W1340">
        <v>1210</v>
      </c>
      <c r="X1340" t="s">
        <v>636</v>
      </c>
      <c r="Y1340" t="s">
        <v>4315</v>
      </c>
      <c r="Z1340" t="s">
        <v>2407</v>
      </c>
      <c r="AA1340">
        <v>2</v>
      </c>
      <c r="AB1340" t="s">
        <v>41</v>
      </c>
      <c r="AC1340" t="str">
        <f t="shared" si="236"/>
        <v>14Y</v>
      </c>
      <c r="AD1340" s="3">
        <f t="shared" si="233"/>
        <v>160000</v>
      </c>
      <c r="AE1340" s="3" t="str">
        <f t="shared" si="232"/>
        <v>160 K</v>
      </c>
      <c r="AF1340" t="str">
        <f>SUBSTITUTE(SUBSTITUTE(P1340,"±",""),"%"," %")</f>
        <v>5 %</v>
      </c>
      <c r="AG1340" t="str">
        <f t="shared" si="250"/>
        <v>282.8 V</v>
      </c>
      <c r="AI1340" t="str">
        <f>SUBSTITUTE(LEFT(Q1340,FIND("W,",Q1340)),"W"," W @ 70 C")</f>
        <v>0.5 W @ 70 C</v>
      </c>
      <c r="AJ1340" t="str">
        <f>SUBSTITUTE((SUBSTITUTE(T1340,"ppm/°C","")),"/ "," to ")</f>
        <v>±200</v>
      </c>
      <c r="AK1340" t="str">
        <f>LEFT(V1340,FIND(" ",V1340)-1)</f>
        <v>1210</v>
      </c>
      <c r="AL1340" t="str">
        <f>SUBSTITUTE(SUBSTITUTE(U1340,"°C ~ "," to +"),"°C"," C")</f>
        <v>-55 to +155 C</v>
      </c>
      <c r="AM1340" s="2" t="str">
        <f t="shared" si="234"/>
        <v>164</v>
      </c>
      <c r="AN1340" t="str">
        <f>IF(AC1340="1GN","Grade 1","Grade 0")</f>
        <v>Grade 0</v>
      </c>
      <c r="AO1340" s="2" t="str">
        <f t="shared" si="235"/>
        <v>1603</v>
      </c>
      <c r="AQ1340" t="s">
        <v>5289</v>
      </c>
      <c r="AR1340" t="str">
        <f t="shared" si="251"/>
        <v>ERJ14YJ164U</v>
      </c>
      <c r="AT1340" t="str">
        <f t="shared" si="237"/>
        <v>technology 160K;</v>
      </c>
      <c r="AU1340" t="str">
        <f t="shared" si="238"/>
        <v>attribute value '160 K';</v>
      </c>
      <c r="AV1340" t="str">
        <f t="shared" si="239"/>
        <v>attribute tolerance '5 %';</v>
      </c>
      <c r="AW1340" t="str">
        <f t="shared" si="240"/>
        <v>attribute rcwv '282.8 V';</v>
      </c>
      <c r="AX1340" t="str">
        <f t="shared" si="241"/>
        <v>attribute max_v '';</v>
      </c>
      <c r="AY1340" t="str">
        <f t="shared" si="242"/>
        <v>attribute power_v '0.5 W @ 70 C';</v>
      </c>
      <c r="AZ1340" t="str">
        <f t="shared" si="243"/>
        <v>attribute tcr '±200';</v>
      </c>
      <c r="BA1340" t="str">
        <f t="shared" si="244"/>
        <v>attribute size '1210';</v>
      </c>
      <c r="BB1340" t="str">
        <f t="shared" si="245"/>
        <v>attribute operating_temp '-55 to +155 C';</v>
      </c>
      <c r="BC1340" t="str">
        <f t="shared" si="246"/>
        <v>attribute pkg_code '164';</v>
      </c>
      <c r="BD1340" t="str">
        <f t="shared" si="247"/>
        <v>attribute aec-q200 'Grade 0';</v>
      </c>
      <c r="BF1340" t="str">
        <f t="shared" si="248"/>
        <v>attribute mfg 'Panasonic';</v>
      </c>
      <c r="BG1340" t="str">
        <f t="shared" si="249"/>
        <v>attribute mpn 'ERJ14YJ164U';</v>
      </c>
    </row>
    <row r="1341" spans="1:59" x14ac:dyDescent="0.3">
      <c r="A1341" t="s">
        <v>28</v>
      </c>
      <c r="B1341" t="s">
        <v>4308</v>
      </c>
      <c r="C1341" t="s">
        <v>4691</v>
      </c>
      <c r="D1341" t="s">
        <v>4692</v>
      </c>
      <c r="E1341" t="s">
        <v>32</v>
      </c>
      <c r="F1341" t="s">
        <v>32</v>
      </c>
      <c r="G1341" t="s">
        <v>4693</v>
      </c>
      <c r="H1341" s="1">
        <v>11538</v>
      </c>
      <c r="I1341">
        <v>0.33</v>
      </c>
      <c r="J1341">
        <v>0</v>
      </c>
      <c r="K1341">
        <v>1</v>
      </c>
      <c r="L1341" t="s">
        <v>34</v>
      </c>
      <c r="M1341" t="s">
        <v>4312</v>
      </c>
      <c r="N1341" t="s">
        <v>36</v>
      </c>
      <c r="O1341" t="s">
        <v>555</v>
      </c>
      <c r="P1341" t="s">
        <v>38</v>
      </c>
      <c r="Q1341" t="s">
        <v>4313</v>
      </c>
      <c r="R1341" t="s">
        <v>40</v>
      </c>
      <c r="S1341" t="s">
        <v>634</v>
      </c>
      <c r="T1341" t="s">
        <v>243</v>
      </c>
      <c r="U1341" t="s">
        <v>1188</v>
      </c>
      <c r="V1341" t="s">
        <v>4314</v>
      </c>
      <c r="W1341">
        <v>1210</v>
      </c>
      <c r="X1341" t="s">
        <v>636</v>
      </c>
      <c r="Y1341" t="s">
        <v>4315</v>
      </c>
      <c r="Z1341" t="s">
        <v>2407</v>
      </c>
      <c r="AA1341">
        <v>2</v>
      </c>
      <c r="AB1341" t="s">
        <v>41</v>
      </c>
      <c r="AC1341" t="str">
        <f t="shared" si="236"/>
        <v>14Y</v>
      </c>
      <c r="AD1341" s="3">
        <f t="shared" si="233"/>
        <v>180000</v>
      </c>
      <c r="AE1341" s="3" t="str">
        <f t="shared" si="232"/>
        <v>180 K</v>
      </c>
      <c r="AF1341" t="str">
        <f>SUBSTITUTE(SUBSTITUTE(P1341,"±",""),"%"," %")</f>
        <v>5 %</v>
      </c>
      <c r="AG1341" t="str">
        <f t="shared" si="250"/>
        <v>300 V</v>
      </c>
      <c r="AI1341" t="str">
        <f>SUBSTITUTE(LEFT(Q1341,FIND("W,",Q1341)),"W"," W @ 70 C")</f>
        <v>0.5 W @ 70 C</v>
      </c>
      <c r="AJ1341" t="str">
        <f>SUBSTITUTE((SUBSTITUTE(T1341,"ppm/°C","")),"/ "," to ")</f>
        <v>±200</v>
      </c>
      <c r="AK1341" t="str">
        <f>LEFT(V1341,FIND(" ",V1341)-1)</f>
        <v>1210</v>
      </c>
      <c r="AL1341" t="str">
        <f>SUBSTITUTE(SUBSTITUTE(U1341,"°C ~ "," to +"),"°C"," C")</f>
        <v>-55 to +155 C</v>
      </c>
      <c r="AM1341" s="2" t="str">
        <f t="shared" si="234"/>
        <v>184</v>
      </c>
      <c r="AN1341" t="str">
        <f>IF(AC1341="1GN","Grade 1","Grade 0")</f>
        <v>Grade 0</v>
      </c>
      <c r="AO1341" s="2" t="str">
        <f t="shared" si="235"/>
        <v>1803</v>
      </c>
      <c r="AQ1341" t="s">
        <v>5289</v>
      </c>
      <c r="AR1341" t="str">
        <f t="shared" si="251"/>
        <v>ERJ14YJ184U</v>
      </c>
      <c r="AT1341" t="str">
        <f t="shared" si="237"/>
        <v>technology 180K;</v>
      </c>
      <c r="AU1341" t="str">
        <f t="shared" si="238"/>
        <v>attribute value '180 K';</v>
      </c>
      <c r="AV1341" t="str">
        <f t="shared" si="239"/>
        <v>attribute tolerance '5 %';</v>
      </c>
      <c r="AW1341" t="str">
        <f t="shared" si="240"/>
        <v>attribute rcwv '300 V';</v>
      </c>
      <c r="AX1341" t="str">
        <f t="shared" si="241"/>
        <v>attribute max_v '';</v>
      </c>
      <c r="AY1341" t="str">
        <f t="shared" si="242"/>
        <v>attribute power_v '0.5 W @ 70 C';</v>
      </c>
      <c r="AZ1341" t="str">
        <f t="shared" si="243"/>
        <v>attribute tcr '±200';</v>
      </c>
      <c r="BA1341" t="str">
        <f t="shared" si="244"/>
        <v>attribute size '1210';</v>
      </c>
      <c r="BB1341" t="str">
        <f t="shared" si="245"/>
        <v>attribute operating_temp '-55 to +155 C';</v>
      </c>
      <c r="BC1341" t="str">
        <f t="shared" si="246"/>
        <v>attribute pkg_code '184';</v>
      </c>
      <c r="BD1341" t="str">
        <f t="shared" si="247"/>
        <v>attribute aec-q200 'Grade 0';</v>
      </c>
      <c r="BF1341" t="str">
        <f t="shared" si="248"/>
        <v>attribute mfg 'Panasonic';</v>
      </c>
      <c r="BG1341" t="str">
        <f t="shared" si="249"/>
        <v>attribute mpn 'ERJ14YJ184U';</v>
      </c>
    </row>
    <row r="1342" spans="1:59" x14ac:dyDescent="0.3">
      <c r="A1342" t="s">
        <v>28</v>
      </c>
      <c r="B1342" t="s">
        <v>4308</v>
      </c>
      <c r="C1342" t="s">
        <v>4694</v>
      </c>
      <c r="D1342" t="s">
        <v>4695</v>
      </c>
      <c r="E1342" t="s">
        <v>32</v>
      </c>
      <c r="F1342" t="s">
        <v>32</v>
      </c>
      <c r="G1342" t="s">
        <v>4696</v>
      </c>
      <c r="H1342" s="1">
        <v>6789</v>
      </c>
      <c r="I1342">
        <v>0.33</v>
      </c>
      <c r="J1342">
        <v>0</v>
      </c>
      <c r="K1342">
        <v>1</v>
      </c>
      <c r="L1342" t="s">
        <v>34</v>
      </c>
      <c r="M1342" t="s">
        <v>4312</v>
      </c>
      <c r="N1342" t="s">
        <v>36</v>
      </c>
      <c r="O1342" t="s">
        <v>559</v>
      </c>
      <c r="P1342" t="s">
        <v>38</v>
      </c>
      <c r="Q1342" t="s">
        <v>4313</v>
      </c>
      <c r="R1342" t="s">
        <v>40</v>
      </c>
      <c r="S1342" t="s">
        <v>634</v>
      </c>
      <c r="T1342" t="s">
        <v>243</v>
      </c>
      <c r="U1342" t="s">
        <v>1188</v>
      </c>
      <c r="V1342" t="s">
        <v>4314</v>
      </c>
      <c r="W1342">
        <v>1210</v>
      </c>
      <c r="X1342" t="s">
        <v>636</v>
      </c>
      <c r="Y1342" t="s">
        <v>4315</v>
      </c>
      <c r="Z1342" t="s">
        <v>2407</v>
      </c>
      <c r="AA1342">
        <v>2</v>
      </c>
      <c r="AB1342" t="s">
        <v>41</v>
      </c>
      <c r="AC1342" t="str">
        <f t="shared" si="236"/>
        <v>14Y</v>
      </c>
      <c r="AD1342" s="3">
        <f t="shared" si="233"/>
        <v>200000</v>
      </c>
      <c r="AE1342" s="3" t="str">
        <f t="shared" si="232"/>
        <v>200 K</v>
      </c>
      <c r="AF1342" t="str">
        <f>SUBSTITUTE(SUBSTITUTE(P1342,"±",""),"%"," %")</f>
        <v>5 %</v>
      </c>
      <c r="AG1342" t="str">
        <f t="shared" si="250"/>
        <v>316.2 V</v>
      </c>
      <c r="AI1342" t="str">
        <f>SUBSTITUTE(LEFT(Q1342,FIND("W,",Q1342)),"W"," W @ 70 C")</f>
        <v>0.5 W @ 70 C</v>
      </c>
      <c r="AJ1342" t="str">
        <f>SUBSTITUTE((SUBSTITUTE(T1342,"ppm/°C","")),"/ "," to ")</f>
        <v>±200</v>
      </c>
      <c r="AK1342" t="str">
        <f>LEFT(V1342,FIND(" ",V1342)-1)</f>
        <v>1210</v>
      </c>
      <c r="AL1342" t="str">
        <f>SUBSTITUTE(SUBSTITUTE(U1342,"°C ~ "," to +"),"°C"," C")</f>
        <v>-55 to +155 C</v>
      </c>
      <c r="AM1342" s="2" t="str">
        <f t="shared" si="234"/>
        <v>204</v>
      </c>
      <c r="AN1342" t="str">
        <f>IF(AC1342="1GN","Grade 1","Grade 0")</f>
        <v>Grade 0</v>
      </c>
      <c r="AO1342" s="2" t="str">
        <f t="shared" si="235"/>
        <v>2003</v>
      </c>
      <c r="AQ1342" t="s">
        <v>5289</v>
      </c>
      <c r="AR1342" t="str">
        <f t="shared" si="251"/>
        <v>ERJ14YJ204U</v>
      </c>
      <c r="AT1342" t="str">
        <f t="shared" si="237"/>
        <v>technology 200K;</v>
      </c>
      <c r="AU1342" t="str">
        <f t="shared" si="238"/>
        <v>attribute value '200 K';</v>
      </c>
      <c r="AV1342" t="str">
        <f t="shared" si="239"/>
        <v>attribute tolerance '5 %';</v>
      </c>
      <c r="AW1342" t="str">
        <f t="shared" si="240"/>
        <v>attribute rcwv '316.2 V';</v>
      </c>
      <c r="AX1342" t="str">
        <f t="shared" si="241"/>
        <v>attribute max_v '';</v>
      </c>
      <c r="AY1342" t="str">
        <f t="shared" si="242"/>
        <v>attribute power_v '0.5 W @ 70 C';</v>
      </c>
      <c r="AZ1342" t="str">
        <f t="shared" si="243"/>
        <v>attribute tcr '±200';</v>
      </c>
      <c r="BA1342" t="str">
        <f t="shared" si="244"/>
        <v>attribute size '1210';</v>
      </c>
      <c r="BB1342" t="str">
        <f t="shared" si="245"/>
        <v>attribute operating_temp '-55 to +155 C';</v>
      </c>
      <c r="BC1342" t="str">
        <f t="shared" si="246"/>
        <v>attribute pkg_code '204';</v>
      </c>
      <c r="BD1342" t="str">
        <f t="shared" si="247"/>
        <v>attribute aec-q200 'Grade 0';</v>
      </c>
      <c r="BF1342" t="str">
        <f t="shared" si="248"/>
        <v>attribute mfg 'Panasonic';</v>
      </c>
      <c r="BG1342" t="str">
        <f t="shared" si="249"/>
        <v>attribute mpn 'ERJ14YJ204U';</v>
      </c>
    </row>
    <row r="1343" spans="1:59" x14ac:dyDescent="0.3">
      <c r="A1343" t="s">
        <v>28</v>
      </c>
      <c r="B1343" t="s">
        <v>4308</v>
      </c>
      <c r="C1343" t="s">
        <v>4697</v>
      </c>
      <c r="D1343" t="s">
        <v>4698</v>
      </c>
      <c r="E1343" t="s">
        <v>32</v>
      </c>
      <c r="F1343" t="s">
        <v>32</v>
      </c>
      <c r="G1343" t="s">
        <v>4699</v>
      </c>
      <c r="H1343">
        <v>21</v>
      </c>
      <c r="I1343">
        <v>0.33</v>
      </c>
      <c r="J1343">
        <v>0</v>
      </c>
      <c r="K1343">
        <v>1</v>
      </c>
      <c r="L1343" t="s">
        <v>34</v>
      </c>
      <c r="M1343" t="s">
        <v>4312</v>
      </c>
      <c r="N1343" t="s">
        <v>36</v>
      </c>
      <c r="O1343" t="s">
        <v>563</v>
      </c>
      <c r="P1343" t="s">
        <v>38</v>
      </c>
      <c r="Q1343" t="s">
        <v>4313</v>
      </c>
      <c r="R1343" t="s">
        <v>40</v>
      </c>
      <c r="S1343" t="s">
        <v>634</v>
      </c>
      <c r="T1343" t="s">
        <v>243</v>
      </c>
      <c r="U1343" t="s">
        <v>1188</v>
      </c>
      <c r="V1343" t="s">
        <v>4314</v>
      </c>
      <c r="W1343">
        <v>1210</v>
      </c>
      <c r="X1343" t="s">
        <v>636</v>
      </c>
      <c r="Y1343" t="s">
        <v>4315</v>
      </c>
      <c r="Z1343" t="s">
        <v>2407</v>
      </c>
      <c r="AA1343">
        <v>2</v>
      </c>
      <c r="AB1343" t="s">
        <v>41</v>
      </c>
      <c r="AC1343" t="str">
        <f t="shared" si="236"/>
        <v>14Y</v>
      </c>
      <c r="AD1343" s="3">
        <f t="shared" si="233"/>
        <v>220000</v>
      </c>
      <c r="AE1343" s="3" t="str">
        <f t="shared" si="232"/>
        <v>220 K</v>
      </c>
      <c r="AF1343" t="str">
        <f>SUBSTITUTE(SUBSTITUTE(P1343,"±",""),"%"," %")</f>
        <v>5 %</v>
      </c>
      <c r="AG1343" t="str">
        <f t="shared" si="250"/>
        <v>331.7 V</v>
      </c>
      <c r="AI1343" t="str">
        <f>SUBSTITUTE(LEFT(Q1343,FIND("W,",Q1343)),"W"," W @ 70 C")</f>
        <v>0.5 W @ 70 C</v>
      </c>
      <c r="AJ1343" t="str">
        <f>SUBSTITUTE((SUBSTITUTE(T1343,"ppm/°C","")),"/ "," to ")</f>
        <v>±200</v>
      </c>
      <c r="AK1343" t="str">
        <f>LEFT(V1343,FIND(" ",V1343)-1)</f>
        <v>1210</v>
      </c>
      <c r="AL1343" t="str">
        <f>SUBSTITUTE(SUBSTITUTE(U1343,"°C ~ "," to +"),"°C"," C")</f>
        <v>-55 to +155 C</v>
      </c>
      <c r="AM1343" s="2" t="str">
        <f t="shared" si="234"/>
        <v>224</v>
      </c>
      <c r="AN1343" t="str">
        <f>IF(AC1343="1GN","Grade 1","Grade 0")</f>
        <v>Grade 0</v>
      </c>
      <c r="AO1343" s="2" t="str">
        <f t="shared" si="235"/>
        <v>2203</v>
      </c>
      <c r="AQ1343" t="s">
        <v>5289</v>
      </c>
      <c r="AR1343" t="str">
        <f t="shared" si="251"/>
        <v>ERJ14YJ224U</v>
      </c>
      <c r="AT1343" t="str">
        <f t="shared" si="237"/>
        <v>technology 220K;</v>
      </c>
      <c r="AU1343" t="str">
        <f t="shared" si="238"/>
        <v>attribute value '220 K';</v>
      </c>
      <c r="AV1343" t="str">
        <f t="shared" si="239"/>
        <v>attribute tolerance '5 %';</v>
      </c>
      <c r="AW1343" t="str">
        <f t="shared" si="240"/>
        <v>attribute rcwv '331.7 V';</v>
      </c>
      <c r="AX1343" t="str">
        <f t="shared" si="241"/>
        <v>attribute max_v '';</v>
      </c>
      <c r="AY1343" t="str">
        <f t="shared" si="242"/>
        <v>attribute power_v '0.5 W @ 70 C';</v>
      </c>
      <c r="AZ1343" t="str">
        <f t="shared" si="243"/>
        <v>attribute tcr '±200';</v>
      </c>
      <c r="BA1343" t="str">
        <f t="shared" si="244"/>
        <v>attribute size '1210';</v>
      </c>
      <c r="BB1343" t="str">
        <f t="shared" si="245"/>
        <v>attribute operating_temp '-55 to +155 C';</v>
      </c>
      <c r="BC1343" t="str">
        <f t="shared" si="246"/>
        <v>attribute pkg_code '224';</v>
      </c>
      <c r="BD1343" t="str">
        <f t="shared" si="247"/>
        <v>attribute aec-q200 'Grade 0';</v>
      </c>
      <c r="BF1343" t="str">
        <f t="shared" si="248"/>
        <v>attribute mfg 'Panasonic';</v>
      </c>
      <c r="BG1343" t="str">
        <f t="shared" si="249"/>
        <v>attribute mpn 'ERJ14YJ224U';</v>
      </c>
    </row>
    <row r="1344" spans="1:59" x14ac:dyDescent="0.3">
      <c r="A1344" t="s">
        <v>28</v>
      </c>
      <c r="B1344" t="s">
        <v>4308</v>
      </c>
      <c r="C1344" t="s">
        <v>4700</v>
      </c>
      <c r="D1344" t="s">
        <v>4701</v>
      </c>
      <c r="E1344" t="s">
        <v>32</v>
      </c>
      <c r="F1344" t="s">
        <v>32</v>
      </c>
      <c r="G1344" t="s">
        <v>4702</v>
      </c>
      <c r="H1344">
        <v>3</v>
      </c>
      <c r="I1344">
        <v>0.33</v>
      </c>
      <c r="J1344">
        <v>0</v>
      </c>
      <c r="K1344">
        <v>1</v>
      </c>
      <c r="L1344" t="s">
        <v>34</v>
      </c>
      <c r="M1344" t="s">
        <v>4312</v>
      </c>
      <c r="N1344" t="s">
        <v>36</v>
      </c>
      <c r="O1344" t="s">
        <v>567</v>
      </c>
      <c r="P1344" t="s">
        <v>38</v>
      </c>
      <c r="Q1344" t="s">
        <v>4313</v>
      </c>
      <c r="R1344" t="s">
        <v>40</v>
      </c>
      <c r="S1344" t="s">
        <v>634</v>
      </c>
      <c r="T1344" t="s">
        <v>243</v>
      </c>
      <c r="U1344" t="s">
        <v>1188</v>
      </c>
      <c r="V1344" t="s">
        <v>4314</v>
      </c>
      <c r="W1344">
        <v>1210</v>
      </c>
      <c r="X1344" t="s">
        <v>636</v>
      </c>
      <c r="Y1344" t="s">
        <v>4315</v>
      </c>
      <c r="Z1344" t="s">
        <v>2407</v>
      </c>
      <c r="AA1344">
        <v>2</v>
      </c>
      <c r="AB1344" t="s">
        <v>41</v>
      </c>
      <c r="AC1344" t="str">
        <f t="shared" si="236"/>
        <v>14Y</v>
      </c>
      <c r="AD1344" s="3">
        <f t="shared" si="233"/>
        <v>240000</v>
      </c>
      <c r="AE1344" s="3" t="str">
        <f t="shared" si="232"/>
        <v>240 K</v>
      </c>
      <c r="AF1344" t="str">
        <f>SUBSTITUTE(SUBSTITUTE(P1344,"±",""),"%"," %")</f>
        <v>5 %</v>
      </c>
      <c r="AG1344" t="str">
        <f t="shared" si="250"/>
        <v>346.4 V</v>
      </c>
      <c r="AI1344" t="str">
        <f>SUBSTITUTE(LEFT(Q1344,FIND("W,",Q1344)),"W"," W @ 70 C")</f>
        <v>0.5 W @ 70 C</v>
      </c>
      <c r="AJ1344" t="str">
        <f>SUBSTITUTE((SUBSTITUTE(T1344,"ppm/°C","")),"/ "," to ")</f>
        <v>±200</v>
      </c>
      <c r="AK1344" t="str">
        <f>LEFT(V1344,FIND(" ",V1344)-1)</f>
        <v>1210</v>
      </c>
      <c r="AL1344" t="str">
        <f>SUBSTITUTE(SUBSTITUTE(U1344,"°C ~ "," to +"),"°C"," C")</f>
        <v>-55 to +155 C</v>
      </c>
      <c r="AM1344" s="2" t="str">
        <f t="shared" si="234"/>
        <v>244</v>
      </c>
      <c r="AN1344" t="str">
        <f>IF(AC1344="1GN","Grade 1","Grade 0")</f>
        <v>Grade 0</v>
      </c>
      <c r="AO1344" s="2" t="str">
        <f t="shared" si="235"/>
        <v>2403</v>
      </c>
      <c r="AQ1344" t="s">
        <v>5289</v>
      </c>
      <c r="AR1344" t="str">
        <f t="shared" si="251"/>
        <v>ERJ14YJ244U</v>
      </c>
      <c r="AT1344" t="str">
        <f t="shared" si="237"/>
        <v>technology 240K;</v>
      </c>
      <c r="AU1344" t="str">
        <f t="shared" si="238"/>
        <v>attribute value '240 K';</v>
      </c>
      <c r="AV1344" t="str">
        <f t="shared" si="239"/>
        <v>attribute tolerance '5 %';</v>
      </c>
      <c r="AW1344" t="str">
        <f t="shared" si="240"/>
        <v>attribute rcwv '346.4 V';</v>
      </c>
      <c r="AX1344" t="str">
        <f t="shared" si="241"/>
        <v>attribute max_v '';</v>
      </c>
      <c r="AY1344" t="str">
        <f t="shared" si="242"/>
        <v>attribute power_v '0.5 W @ 70 C';</v>
      </c>
      <c r="AZ1344" t="str">
        <f t="shared" si="243"/>
        <v>attribute tcr '±200';</v>
      </c>
      <c r="BA1344" t="str">
        <f t="shared" si="244"/>
        <v>attribute size '1210';</v>
      </c>
      <c r="BB1344" t="str">
        <f t="shared" si="245"/>
        <v>attribute operating_temp '-55 to +155 C';</v>
      </c>
      <c r="BC1344" t="str">
        <f t="shared" si="246"/>
        <v>attribute pkg_code '244';</v>
      </c>
      <c r="BD1344" t="str">
        <f t="shared" si="247"/>
        <v>attribute aec-q200 'Grade 0';</v>
      </c>
      <c r="BF1344" t="str">
        <f t="shared" si="248"/>
        <v>attribute mfg 'Panasonic';</v>
      </c>
      <c r="BG1344" t="str">
        <f t="shared" si="249"/>
        <v>attribute mpn 'ERJ14YJ244U';</v>
      </c>
    </row>
    <row r="1345" spans="1:59" x14ac:dyDescent="0.3">
      <c r="A1345" t="s">
        <v>28</v>
      </c>
      <c r="B1345" t="s">
        <v>4308</v>
      </c>
      <c r="C1345" t="s">
        <v>4703</v>
      </c>
      <c r="D1345" t="s">
        <v>4704</v>
      </c>
      <c r="E1345" t="s">
        <v>32</v>
      </c>
      <c r="F1345" t="s">
        <v>32</v>
      </c>
      <c r="G1345" t="s">
        <v>4705</v>
      </c>
      <c r="H1345" s="1">
        <v>9007</v>
      </c>
      <c r="I1345">
        <v>0.33</v>
      </c>
      <c r="J1345">
        <v>0</v>
      </c>
      <c r="K1345">
        <v>1</v>
      </c>
      <c r="L1345" t="s">
        <v>34</v>
      </c>
      <c r="M1345" t="s">
        <v>4312</v>
      </c>
      <c r="N1345" t="s">
        <v>36</v>
      </c>
      <c r="O1345" t="s">
        <v>571</v>
      </c>
      <c r="P1345" t="s">
        <v>38</v>
      </c>
      <c r="Q1345" t="s">
        <v>4313</v>
      </c>
      <c r="R1345" t="s">
        <v>40</v>
      </c>
      <c r="S1345" t="s">
        <v>634</v>
      </c>
      <c r="T1345" t="s">
        <v>243</v>
      </c>
      <c r="U1345" t="s">
        <v>1188</v>
      </c>
      <c r="V1345" t="s">
        <v>4314</v>
      </c>
      <c r="W1345">
        <v>1210</v>
      </c>
      <c r="X1345" t="s">
        <v>636</v>
      </c>
      <c r="Y1345" t="s">
        <v>4315</v>
      </c>
      <c r="Z1345" t="s">
        <v>2407</v>
      </c>
      <c r="AA1345">
        <v>2</v>
      </c>
      <c r="AB1345" t="s">
        <v>41</v>
      </c>
      <c r="AC1345" t="str">
        <f t="shared" si="236"/>
        <v>14Y</v>
      </c>
      <c r="AD1345" s="3">
        <f t="shared" si="233"/>
        <v>270000</v>
      </c>
      <c r="AE1345" s="3" t="str">
        <f t="shared" si="232"/>
        <v>270 K</v>
      </c>
      <c r="AF1345" t="str">
        <f>SUBSTITUTE(SUBSTITUTE(P1345,"±",""),"%"," %")</f>
        <v>5 %</v>
      </c>
      <c r="AG1345" t="str">
        <f t="shared" si="250"/>
        <v>367.4 V</v>
      </c>
      <c r="AI1345" t="str">
        <f>SUBSTITUTE(LEFT(Q1345,FIND("W,",Q1345)),"W"," W @ 70 C")</f>
        <v>0.5 W @ 70 C</v>
      </c>
      <c r="AJ1345" t="str">
        <f>SUBSTITUTE((SUBSTITUTE(T1345,"ppm/°C","")),"/ "," to ")</f>
        <v>±200</v>
      </c>
      <c r="AK1345" t="str">
        <f>LEFT(V1345,FIND(" ",V1345)-1)</f>
        <v>1210</v>
      </c>
      <c r="AL1345" t="str">
        <f>SUBSTITUTE(SUBSTITUTE(U1345,"°C ~ "," to +"),"°C"," C")</f>
        <v>-55 to +155 C</v>
      </c>
      <c r="AM1345" s="2" t="str">
        <f t="shared" si="234"/>
        <v>274</v>
      </c>
      <c r="AN1345" t="str">
        <f>IF(AC1345="1GN","Grade 1","Grade 0")</f>
        <v>Grade 0</v>
      </c>
      <c r="AO1345" s="2" t="str">
        <f t="shared" si="235"/>
        <v>2703</v>
      </c>
      <c r="AQ1345" t="s">
        <v>5289</v>
      </c>
      <c r="AR1345" t="str">
        <f t="shared" si="251"/>
        <v>ERJ14YJ274U</v>
      </c>
      <c r="AT1345" t="str">
        <f t="shared" si="237"/>
        <v>technology 270K;</v>
      </c>
      <c r="AU1345" t="str">
        <f t="shared" si="238"/>
        <v>attribute value '270 K';</v>
      </c>
      <c r="AV1345" t="str">
        <f t="shared" si="239"/>
        <v>attribute tolerance '5 %';</v>
      </c>
      <c r="AW1345" t="str">
        <f t="shared" si="240"/>
        <v>attribute rcwv '367.4 V';</v>
      </c>
      <c r="AX1345" t="str">
        <f t="shared" si="241"/>
        <v>attribute max_v '';</v>
      </c>
      <c r="AY1345" t="str">
        <f t="shared" si="242"/>
        <v>attribute power_v '0.5 W @ 70 C';</v>
      </c>
      <c r="AZ1345" t="str">
        <f t="shared" si="243"/>
        <v>attribute tcr '±200';</v>
      </c>
      <c r="BA1345" t="str">
        <f t="shared" si="244"/>
        <v>attribute size '1210';</v>
      </c>
      <c r="BB1345" t="str">
        <f t="shared" si="245"/>
        <v>attribute operating_temp '-55 to +155 C';</v>
      </c>
      <c r="BC1345" t="str">
        <f t="shared" si="246"/>
        <v>attribute pkg_code '274';</v>
      </c>
      <c r="BD1345" t="str">
        <f t="shared" si="247"/>
        <v>attribute aec-q200 'Grade 0';</v>
      </c>
      <c r="BF1345" t="str">
        <f t="shared" si="248"/>
        <v>attribute mfg 'Panasonic';</v>
      </c>
      <c r="BG1345" t="str">
        <f t="shared" si="249"/>
        <v>attribute mpn 'ERJ14YJ274U';</v>
      </c>
    </row>
    <row r="1346" spans="1:59" x14ac:dyDescent="0.3">
      <c r="A1346" t="s">
        <v>28</v>
      </c>
      <c r="B1346" t="s">
        <v>4308</v>
      </c>
      <c r="C1346" t="s">
        <v>4706</v>
      </c>
      <c r="D1346" t="s">
        <v>4707</v>
      </c>
      <c r="E1346" t="s">
        <v>32</v>
      </c>
      <c r="F1346" t="s">
        <v>32</v>
      </c>
      <c r="G1346" t="s">
        <v>4708</v>
      </c>
      <c r="H1346" s="1">
        <v>10805</v>
      </c>
      <c r="I1346">
        <v>0.33</v>
      </c>
      <c r="J1346">
        <v>0</v>
      </c>
      <c r="K1346">
        <v>1</v>
      </c>
      <c r="L1346" t="s">
        <v>34</v>
      </c>
      <c r="M1346" t="s">
        <v>4312</v>
      </c>
      <c r="N1346" t="s">
        <v>36</v>
      </c>
      <c r="O1346" t="s">
        <v>575</v>
      </c>
      <c r="P1346" t="s">
        <v>38</v>
      </c>
      <c r="Q1346" t="s">
        <v>4313</v>
      </c>
      <c r="R1346" t="s">
        <v>40</v>
      </c>
      <c r="S1346" t="s">
        <v>634</v>
      </c>
      <c r="T1346" t="s">
        <v>243</v>
      </c>
      <c r="U1346" t="s">
        <v>1188</v>
      </c>
      <c r="V1346" t="s">
        <v>4314</v>
      </c>
      <c r="W1346">
        <v>1210</v>
      </c>
      <c r="X1346" t="s">
        <v>636</v>
      </c>
      <c r="Y1346" t="s">
        <v>4315</v>
      </c>
      <c r="Z1346" t="s">
        <v>2407</v>
      </c>
      <c r="AA1346">
        <v>2</v>
      </c>
      <c r="AB1346" t="s">
        <v>41</v>
      </c>
      <c r="AC1346" t="str">
        <f t="shared" si="236"/>
        <v>14Y</v>
      </c>
      <c r="AD1346" s="3">
        <f t="shared" si="233"/>
        <v>300000</v>
      </c>
      <c r="AE1346" s="3" t="str">
        <f t="shared" si="232"/>
        <v>300 K</v>
      </c>
      <c r="AF1346" t="str">
        <f>SUBSTITUTE(SUBSTITUTE(P1346,"±",""),"%"," %")</f>
        <v>5 %</v>
      </c>
      <c r="AG1346" t="str">
        <f t="shared" si="250"/>
        <v>387.3 V</v>
      </c>
      <c r="AI1346" t="str">
        <f>SUBSTITUTE(LEFT(Q1346,FIND("W,",Q1346)),"W"," W @ 70 C")</f>
        <v>0.5 W @ 70 C</v>
      </c>
      <c r="AJ1346" t="str">
        <f>SUBSTITUTE((SUBSTITUTE(T1346,"ppm/°C","")),"/ "," to ")</f>
        <v>±200</v>
      </c>
      <c r="AK1346" t="str">
        <f>LEFT(V1346,FIND(" ",V1346)-1)</f>
        <v>1210</v>
      </c>
      <c r="AL1346" t="str">
        <f>SUBSTITUTE(SUBSTITUTE(U1346,"°C ~ "," to +"),"°C"," C")</f>
        <v>-55 to +155 C</v>
      </c>
      <c r="AM1346" s="2" t="str">
        <f t="shared" si="234"/>
        <v>304</v>
      </c>
      <c r="AN1346" t="str">
        <f>IF(AC1346="1GN","Grade 1","Grade 0")</f>
        <v>Grade 0</v>
      </c>
      <c r="AO1346" s="2" t="str">
        <f t="shared" si="235"/>
        <v>3003</v>
      </c>
      <c r="AQ1346" t="s">
        <v>5289</v>
      </c>
      <c r="AR1346" t="str">
        <f t="shared" si="251"/>
        <v>ERJ14YJ304U</v>
      </c>
      <c r="AT1346" t="str">
        <f t="shared" si="237"/>
        <v>technology 300K;</v>
      </c>
      <c r="AU1346" t="str">
        <f t="shared" si="238"/>
        <v>attribute value '300 K';</v>
      </c>
      <c r="AV1346" t="str">
        <f t="shared" si="239"/>
        <v>attribute tolerance '5 %';</v>
      </c>
      <c r="AW1346" t="str">
        <f t="shared" si="240"/>
        <v>attribute rcwv '387.3 V';</v>
      </c>
      <c r="AX1346" t="str">
        <f t="shared" si="241"/>
        <v>attribute max_v '';</v>
      </c>
      <c r="AY1346" t="str">
        <f t="shared" si="242"/>
        <v>attribute power_v '0.5 W @ 70 C';</v>
      </c>
      <c r="AZ1346" t="str">
        <f t="shared" si="243"/>
        <v>attribute tcr '±200';</v>
      </c>
      <c r="BA1346" t="str">
        <f t="shared" si="244"/>
        <v>attribute size '1210';</v>
      </c>
      <c r="BB1346" t="str">
        <f t="shared" si="245"/>
        <v>attribute operating_temp '-55 to +155 C';</v>
      </c>
      <c r="BC1346" t="str">
        <f t="shared" si="246"/>
        <v>attribute pkg_code '304';</v>
      </c>
      <c r="BD1346" t="str">
        <f t="shared" si="247"/>
        <v>attribute aec-q200 'Grade 0';</v>
      </c>
      <c r="BF1346" t="str">
        <f t="shared" si="248"/>
        <v>attribute mfg 'Panasonic';</v>
      </c>
      <c r="BG1346" t="str">
        <f t="shared" si="249"/>
        <v>attribute mpn 'ERJ14YJ304U';</v>
      </c>
    </row>
    <row r="1347" spans="1:59" x14ac:dyDescent="0.3">
      <c r="A1347" t="s">
        <v>28</v>
      </c>
      <c r="B1347" t="s">
        <v>4308</v>
      </c>
      <c r="C1347" t="s">
        <v>4709</v>
      </c>
      <c r="D1347" t="s">
        <v>4710</v>
      </c>
      <c r="E1347" t="s">
        <v>32</v>
      </c>
      <c r="F1347" t="s">
        <v>32</v>
      </c>
      <c r="G1347" t="s">
        <v>4711</v>
      </c>
      <c r="H1347" s="1">
        <v>4526</v>
      </c>
      <c r="I1347">
        <v>0.33</v>
      </c>
      <c r="J1347">
        <v>0</v>
      </c>
      <c r="K1347">
        <v>1</v>
      </c>
      <c r="L1347" t="s">
        <v>34</v>
      </c>
      <c r="M1347" t="s">
        <v>4312</v>
      </c>
      <c r="N1347" t="s">
        <v>36</v>
      </c>
      <c r="O1347" t="s">
        <v>579</v>
      </c>
      <c r="P1347" t="s">
        <v>38</v>
      </c>
      <c r="Q1347" t="s">
        <v>4313</v>
      </c>
      <c r="R1347" t="s">
        <v>40</v>
      </c>
      <c r="S1347" t="s">
        <v>634</v>
      </c>
      <c r="T1347" t="s">
        <v>243</v>
      </c>
      <c r="U1347" t="s">
        <v>1188</v>
      </c>
      <c r="V1347" t="s">
        <v>4314</v>
      </c>
      <c r="W1347">
        <v>1210</v>
      </c>
      <c r="X1347" t="s">
        <v>636</v>
      </c>
      <c r="Y1347" t="s">
        <v>4315</v>
      </c>
      <c r="Z1347" t="s">
        <v>2407</v>
      </c>
      <c r="AA1347">
        <v>2</v>
      </c>
      <c r="AB1347" t="s">
        <v>41</v>
      </c>
      <c r="AC1347" t="str">
        <f t="shared" si="236"/>
        <v>14Y</v>
      </c>
      <c r="AD1347" s="3">
        <f t="shared" si="233"/>
        <v>330000</v>
      </c>
      <c r="AE1347" s="3" t="str">
        <f t="shared" si="232"/>
        <v>330 K</v>
      </c>
      <c r="AF1347" t="str">
        <f>SUBSTITUTE(SUBSTITUTE(P1347,"±",""),"%"," %")</f>
        <v>5 %</v>
      </c>
      <c r="AG1347" t="str">
        <f t="shared" si="250"/>
        <v>406.2 V</v>
      </c>
      <c r="AI1347" t="str">
        <f>SUBSTITUTE(LEFT(Q1347,FIND("W,",Q1347)),"W"," W @ 70 C")</f>
        <v>0.5 W @ 70 C</v>
      </c>
      <c r="AJ1347" t="str">
        <f>SUBSTITUTE((SUBSTITUTE(T1347,"ppm/°C","")),"/ "," to ")</f>
        <v>±200</v>
      </c>
      <c r="AK1347" t="str">
        <f>LEFT(V1347,FIND(" ",V1347)-1)</f>
        <v>1210</v>
      </c>
      <c r="AL1347" t="str">
        <f>SUBSTITUTE(SUBSTITUTE(U1347,"°C ~ "," to +"),"°C"," C")</f>
        <v>-55 to +155 C</v>
      </c>
      <c r="AM1347" s="2" t="str">
        <f t="shared" si="234"/>
        <v>334</v>
      </c>
      <c r="AN1347" t="str">
        <f>IF(AC1347="1GN","Grade 1","Grade 0")</f>
        <v>Grade 0</v>
      </c>
      <c r="AO1347" s="2" t="str">
        <f t="shared" si="235"/>
        <v>3303</v>
      </c>
      <c r="AQ1347" t="s">
        <v>5289</v>
      </c>
      <c r="AR1347" t="str">
        <f t="shared" si="251"/>
        <v>ERJ14YJ334U</v>
      </c>
      <c r="AT1347" t="str">
        <f t="shared" si="237"/>
        <v>technology 330K;</v>
      </c>
      <c r="AU1347" t="str">
        <f t="shared" si="238"/>
        <v>attribute value '330 K';</v>
      </c>
      <c r="AV1347" t="str">
        <f t="shared" si="239"/>
        <v>attribute tolerance '5 %';</v>
      </c>
      <c r="AW1347" t="str">
        <f t="shared" si="240"/>
        <v>attribute rcwv '406.2 V';</v>
      </c>
      <c r="AX1347" t="str">
        <f t="shared" si="241"/>
        <v>attribute max_v '';</v>
      </c>
      <c r="AY1347" t="str">
        <f t="shared" si="242"/>
        <v>attribute power_v '0.5 W @ 70 C';</v>
      </c>
      <c r="AZ1347" t="str">
        <f t="shared" si="243"/>
        <v>attribute tcr '±200';</v>
      </c>
      <c r="BA1347" t="str">
        <f t="shared" si="244"/>
        <v>attribute size '1210';</v>
      </c>
      <c r="BB1347" t="str">
        <f t="shared" si="245"/>
        <v>attribute operating_temp '-55 to +155 C';</v>
      </c>
      <c r="BC1347" t="str">
        <f t="shared" si="246"/>
        <v>attribute pkg_code '334';</v>
      </c>
      <c r="BD1347" t="str">
        <f t="shared" si="247"/>
        <v>attribute aec-q200 'Grade 0';</v>
      </c>
      <c r="BF1347" t="str">
        <f t="shared" si="248"/>
        <v>attribute mfg 'Panasonic';</v>
      </c>
      <c r="BG1347" t="str">
        <f t="shared" si="249"/>
        <v>attribute mpn 'ERJ14YJ334U';</v>
      </c>
    </row>
    <row r="1348" spans="1:59" x14ac:dyDescent="0.3">
      <c r="A1348" t="s">
        <v>28</v>
      </c>
      <c r="B1348" t="s">
        <v>4308</v>
      </c>
      <c r="C1348" t="s">
        <v>4712</v>
      </c>
      <c r="D1348" t="s">
        <v>4713</v>
      </c>
      <c r="E1348" t="s">
        <v>32</v>
      </c>
      <c r="F1348" t="s">
        <v>32</v>
      </c>
      <c r="G1348" t="s">
        <v>4714</v>
      </c>
      <c r="H1348" s="1">
        <v>12983</v>
      </c>
      <c r="I1348">
        <v>0.33</v>
      </c>
      <c r="J1348">
        <v>0</v>
      </c>
      <c r="K1348">
        <v>1</v>
      </c>
      <c r="L1348" t="s">
        <v>34</v>
      </c>
      <c r="M1348" t="s">
        <v>4312</v>
      </c>
      <c r="N1348" t="s">
        <v>36</v>
      </c>
      <c r="O1348" t="s">
        <v>583</v>
      </c>
      <c r="P1348" t="s">
        <v>38</v>
      </c>
      <c r="Q1348" t="s">
        <v>4313</v>
      </c>
      <c r="R1348" t="s">
        <v>40</v>
      </c>
      <c r="S1348" t="s">
        <v>634</v>
      </c>
      <c r="T1348" t="s">
        <v>243</v>
      </c>
      <c r="U1348" t="s">
        <v>1188</v>
      </c>
      <c r="V1348" t="s">
        <v>4314</v>
      </c>
      <c r="W1348">
        <v>1210</v>
      </c>
      <c r="X1348" t="s">
        <v>636</v>
      </c>
      <c r="Y1348" t="s">
        <v>4315</v>
      </c>
      <c r="Z1348" t="s">
        <v>2407</v>
      </c>
      <c r="AA1348">
        <v>2</v>
      </c>
      <c r="AB1348" t="s">
        <v>41</v>
      </c>
      <c r="AC1348" t="str">
        <f t="shared" si="236"/>
        <v>14Y</v>
      </c>
      <c r="AD1348" s="3">
        <f t="shared" si="233"/>
        <v>360000</v>
      </c>
      <c r="AE1348" s="3" t="str">
        <f t="shared" si="232"/>
        <v>360 K</v>
      </c>
      <c r="AF1348" t="str">
        <f>SUBSTITUTE(SUBSTITUTE(P1348,"±",""),"%"," %")</f>
        <v>5 %</v>
      </c>
      <c r="AG1348" t="str">
        <f t="shared" si="250"/>
        <v>424.3 V</v>
      </c>
      <c r="AI1348" t="str">
        <f>SUBSTITUTE(LEFT(Q1348,FIND("W,",Q1348)),"W"," W @ 70 C")</f>
        <v>0.5 W @ 70 C</v>
      </c>
      <c r="AJ1348" t="str">
        <f>SUBSTITUTE((SUBSTITUTE(T1348,"ppm/°C","")),"/ "," to ")</f>
        <v>±200</v>
      </c>
      <c r="AK1348" t="str">
        <f>LEFT(V1348,FIND(" ",V1348)-1)</f>
        <v>1210</v>
      </c>
      <c r="AL1348" t="str">
        <f>SUBSTITUTE(SUBSTITUTE(U1348,"°C ~ "," to +"),"°C"," C")</f>
        <v>-55 to +155 C</v>
      </c>
      <c r="AM1348" s="2" t="str">
        <f t="shared" si="234"/>
        <v>364</v>
      </c>
      <c r="AN1348" t="str">
        <f>IF(AC1348="1GN","Grade 1","Grade 0")</f>
        <v>Grade 0</v>
      </c>
      <c r="AO1348" s="2" t="str">
        <f t="shared" si="235"/>
        <v>3603</v>
      </c>
      <c r="AQ1348" t="s">
        <v>5289</v>
      </c>
      <c r="AR1348" t="str">
        <f t="shared" si="251"/>
        <v>ERJ14YJ364U</v>
      </c>
      <c r="AT1348" t="str">
        <f t="shared" si="237"/>
        <v>technology 360K;</v>
      </c>
      <c r="AU1348" t="str">
        <f t="shared" si="238"/>
        <v>attribute value '360 K';</v>
      </c>
      <c r="AV1348" t="str">
        <f t="shared" si="239"/>
        <v>attribute tolerance '5 %';</v>
      </c>
      <c r="AW1348" t="str">
        <f t="shared" si="240"/>
        <v>attribute rcwv '424.3 V';</v>
      </c>
      <c r="AX1348" t="str">
        <f t="shared" si="241"/>
        <v>attribute max_v '';</v>
      </c>
      <c r="AY1348" t="str">
        <f t="shared" si="242"/>
        <v>attribute power_v '0.5 W @ 70 C';</v>
      </c>
      <c r="AZ1348" t="str">
        <f t="shared" si="243"/>
        <v>attribute tcr '±200';</v>
      </c>
      <c r="BA1348" t="str">
        <f t="shared" si="244"/>
        <v>attribute size '1210';</v>
      </c>
      <c r="BB1348" t="str">
        <f t="shared" si="245"/>
        <v>attribute operating_temp '-55 to +155 C';</v>
      </c>
      <c r="BC1348" t="str">
        <f t="shared" si="246"/>
        <v>attribute pkg_code '364';</v>
      </c>
      <c r="BD1348" t="str">
        <f t="shared" si="247"/>
        <v>attribute aec-q200 'Grade 0';</v>
      </c>
      <c r="BF1348" t="str">
        <f t="shared" si="248"/>
        <v>attribute mfg 'Panasonic';</v>
      </c>
      <c r="BG1348" t="str">
        <f t="shared" si="249"/>
        <v>attribute mpn 'ERJ14YJ364U';</v>
      </c>
    </row>
    <row r="1349" spans="1:59" x14ac:dyDescent="0.3">
      <c r="A1349" t="s">
        <v>28</v>
      </c>
      <c r="B1349" t="s">
        <v>4308</v>
      </c>
      <c r="C1349" t="s">
        <v>4715</v>
      </c>
      <c r="D1349" t="s">
        <v>4716</v>
      </c>
      <c r="E1349" t="s">
        <v>32</v>
      </c>
      <c r="F1349" t="s">
        <v>32</v>
      </c>
      <c r="G1349" t="s">
        <v>4717</v>
      </c>
      <c r="H1349" s="1">
        <v>24567</v>
      </c>
      <c r="I1349">
        <v>0.33</v>
      </c>
      <c r="J1349">
        <v>0</v>
      </c>
      <c r="K1349">
        <v>1</v>
      </c>
      <c r="L1349" t="s">
        <v>34</v>
      </c>
      <c r="M1349" t="s">
        <v>4312</v>
      </c>
      <c r="N1349" t="s">
        <v>36</v>
      </c>
      <c r="O1349" t="s">
        <v>587</v>
      </c>
      <c r="P1349" t="s">
        <v>38</v>
      </c>
      <c r="Q1349" t="s">
        <v>4313</v>
      </c>
      <c r="R1349" t="s">
        <v>40</v>
      </c>
      <c r="S1349" t="s">
        <v>634</v>
      </c>
      <c r="T1349" t="s">
        <v>243</v>
      </c>
      <c r="U1349" t="s">
        <v>1188</v>
      </c>
      <c r="V1349" t="s">
        <v>4314</v>
      </c>
      <c r="W1349">
        <v>1210</v>
      </c>
      <c r="X1349" t="s">
        <v>636</v>
      </c>
      <c r="Y1349" t="s">
        <v>4315</v>
      </c>
      <c r="Z1349" t="s">
        <v>2407</v>
      </c>
      <c r="AA1349">
        <v>2</v>
      </c>
      <c r="AB1349" t="s">
        <v>41</v>
      </c>
      <c r="AC1349" t="str">
        <f t="shared" si="236"/>
        <v>14Y</v>
      </c>
      <c r="AD1349" s="3">
        <f t="shared" si="233"/>
        <v>390000</v>
      </c>
      <c r="AE1349" s="3" t="str">
        <f t="shared" si="232"/>
        <v>390 K</v>
      </c>
      <c r="AF1349" t="str">
        <f>SUBSTITUTE(SUBSTITUTE(P1349,"±",""),"%"," %")</f>
        <v>5 %</v>
      </c>
      <c r="AG1349" t="str">
        <f t="shared" si="250"/>
        <v>441.6 V</v>
      </c>
      <c r="AI1349" t="str">
        <f>SUBSTITUTE(LEFT(Q1349,FIND("W,",Q1349)),"W"," W @ 70 C")</f>
        <v>0.5 W @ 70 C</v>
      </c>
      <c r="AJ1349" t="str">
        <f>SUBSTITUTE((SUBSTITUTE(T1349,"ppm/°C","")),"/ "," to ")</f>
        <v>±200</v>
      </c>
      <c r="AK1349" t="str">
        <f>LEFT(V1349,FIND(" ",V1349)-1)</f>
        <v>1210</v>
      </c>
      <c r="AL1349" t="str">
        <f>SUBSTITUTE(SUBSTITUTE(U1349,"°C ~ "," to +"),"°C"," C")</f>
        <v>-55 to +155 C</v>
      </c>
      <c r="AM1349" s="2" t="str">
        <f t="shared" si="234"/>
        <v>394</v>
      </c>
      <c r="AN1349" t="str">
        <f>IF(AC1349="1GN","Grade 1","Grade 0")</f>
        <v>Grade 0</v>
      </c>
      <c r="AO1349" s="2" t="str">
        <f t="shared" si="235"/>
        <v>3903</v>
      </c>
      <c r="AQ1349" t="s">
        <v>5289</v>
      </c>
      <c r="AR1349" t="str">
        <f t="shared" si="251"/>
        <v>ERJ14YJ394U</v>
      </c>
      <c r="AT1349" t="str">
        <f t="shared" si="237"/>
        <v>technology 390K;</v>
      </c>
      <c r="AU1349" t="str">
        <f t="shared" si="238"/>
        <v>attribute value '390 K';</v>
      </c>
      <c r="AV1349" t="str">
        <f t="shared" si="239"/>
        <v>attribute tolerance '5 %';</v>
      </c>
      <c r="AW1349" t="str">
        <f t="shared" si="240"/>
        <v>attribute rcwv '441.6 V';</v>
      </c>
      <c r="AX1349" t="str">
        <f t="shared" si="241"/>
        <v>attribute max_v '';</v>
      </c>
      <c r="AY1349" t="str">
        <f t="shared" si="242"/>
        <v>attribute power_v '0.5 W @ 70 C';</v>
      </c>
      <c r="AZ1349" t="str">
        <f t="shared" si="243"/>
        <v>attribute tcr '±200';</v>
      </c>
      <c r="BA1349" t="str">
        <f t="shared" si="244"/>
        <v>attribute size '1210';</v>
      </c>
      <c r="BB1349" t="str">
        <f t="shared" si="245"/>
        <v>attribute operating_temp '-55 to +155 C';</v>
      </c>
      <c r="BC1349" t="str">
        <f t="shared" si="246"/>
        <v>attribute pkg_code '394';</v>
      </c>
      <c r="BD1349" t="str">
        <f t="shared" si="247"/>
        <v>attribute aec-q200 'Grade 0';</v>
      </c>
      <c r="BF1349" t="str">
        <f t="shared" si="248"/>
        <v>attribute mfg 'Panasonic';</v>
      </c>
      <c r="BG1349" t="str">
        <f t="shared" si="249"/>
        <v>attribute mpn 'ERJ14YJ394U';</v>
      </c>
    </row>
    <row r="1350" spans="1:59" x14ac:dyDescent="0.3">
      <c r="A1350" t="s">
        <v>28</v>
      </c>
      <c r="B1350" t="s">
        <v>4308</v>
      </c>
      <c r="C1350" t="s">
        <v>4718</v>
      </c>
      <c r="D1350" t="s">
        <v>4719</v>
      </c>
      <c r="E1350" t="s">
        <v>32</v>
      </c>
      <c r="F1350" t="s">
        <v>32</v>
      </c>
      <c r="G1350" t="s">
        <v>4720</v>
      </c>
      <c r="H1350" s="1">
        <v>4176</v>
      </c>
      <c r="I1350">
        <v>0.33</v>
      </c>
      <c r="J1350">
        <v>0</v>
      </c>
      <c r="K1350">
        <v>1</v>
      </c>
      <c r="L1350" t="s">
        <v>34</v>
      </c>
      <c r="M1350" t="s">
        <v>4312</v>
      </c>
      <c r="N1350" t="s">
        <v>36</v>
      </c>
      <c r="O1350" t="s">
        <v>591</v>
      </c>
      <c r="P1350" t="s">
        <v>38</v>
      </c>
      <c r="Q1350" t="s">
        <v>4313</v>
      </c>
      <c r="R1350" t="s">
        <v>40</v>
      </c>
      <c r="S1350" t="s">
        <v>634</v>
      </c>
      <c r="T1350" t="s">
        <v>243</v>
      </c>
      <c r="U1350" t="s">
        <v>1188</v>
      </c>
      <c r="V1350" t="s">
        <v>4314</v>
      </c>
      <c r="W1350">
        <v>1210</v>
      </c>
      <c r="X1350" t="s">
        <v>636</v>
      </c>
      <c r="Y1350" t="s">
        <v>4315</v>
      </c>
      <c r="Z1350" t="s">
        <v>2407</v>
      </c>
      <c r="AA1350">
        <v>2</v>
      </c>
      <c r="AB1350" t="s">
        <v>41</v>
      </c>
      <c r="AC1350" t="str">
        <f t="shared" si="236"/>
        <v>14Y</v>
      </c>
      <c r="AD1350" s="3">
        <f t="shared" si="233"/>
        <v>430000</v>
      </c>
      <c r="AE1350" s="3" t="str">
        <f t="shared" si="232"/>
        <v>430 K</v>
      </c>
      <c r="AF1350" t="str">
        <f>SUBSTITUTE(SUBSTITUTE(P1350,"±",""),"%"," %")</f>
        <v>5 %</v>
      </c>
      <c r="AG1350" t="str">
        <f t="shared" si="250"/>
        <v>463.7 V</v>
      </c>
      <c r="AI1350" t="str">
        <f>SUBSTITUTE(LEFT(Q1350,FIND("W,",Q1350)),"W"," W @ 70 C")</f>
        <v>0.5 W @ 70 C</v>
      </c>
      <c r="AJ1350" t="str">
        <f>SUBSTITUTE((SUBSTITUTE(T1350,"ppm/°C","")),"/ "," to ")</f>
        <v>±200</v>
      </c>
      <c r="AK1350" t="str">
        <f>LEFT(V1350,FIND(" ",V1350)-1)</f>
        <v>1210</v>
      </c>
      <c r="AL1350" t="str">
        <f>SUBSTITUTE(SUBSTITUTE(U1350,"°C ~ "," to +"),"°C"," C")</f>
        <v>-55 to +155 C</v>
      </c>
      <c r="AM1350" s="2" t="str">
        <f t="shared" si="234"/>
        <v>434</v>
      </c>
      <c r="AN1350" t="str">
        <f>IF(AC1350="1GN","Grade 1","Grade 0")</f>
        <v>Grade 0</v>
      </c>
      <c r="AO1350" s="2" t="str">
        <f t="shared" si="235"/>
        <v>4303</v>
      </c>
      <c r="AQ1350" t="s">
        <v>5289</v>
      </c>
      <c r="AR1350" t="str">
        <f t="shared" si="251"/>
        <v>ERJ14YJ434U</v>
      </c>
      <c r="AT1350" t="str">
        <f t="shared" si="237"/>
        <v>technology 430K;</v>
      </c>
      <c r="AU1350" t="str">
        <f t="shared" si="238"/>
        <v>attribute value '430 K';</v>
      </c>
      <c r="AV1350" t="str">
        <f t="shared" si="239"/>
        <v>attribute tolerance '5 %';</v>
      </c>
      <c r="AW1350" t="str">
        <f t="shared" si="240"/>
        <v>attribute rcwv '463.7 V';</v>
      </c>
      <c r="AX1350" t="str">
        <f t="shared" si="241"/>
        <v>attribute max_v '';</v>
      </c>
      <c r="AY1350" t="str">
        <f t="shared" si="242"/>
        <v>attribute power_v '0.5 W @ 70 C';</v>
      </c>
      <c r="AZ1350" t="str">
        <f t="shared" si="243"/>
        <v>attribute tcr '±200';</v>
      </c>
      <c r="BA1350" t="str">
        <f t="shared" si="244"/>
        <v>attribute size '1210';</v>
      </c>
      <c r="BB1350" t="str">
        <f t="shared" si="245"/>
        <v>attribute operating_temp '-55 to +155 C';</v>
      </c>
      <c r="BC1350" t="str">
        <f t="shared" si="246"/>
        <v>attribute pkg_code '434';</v>
      </c>
      <c r="BD1350" t="str">
        <f t="shared" si="247"/>
        <v>attribute aec-q200 'Grade 0';</v>
      </c>
      <c r="BF1350" t="str">
        <f t="shared" si="248"/>
        <v>attribute mfg 'Panasonic';</v>
      </c>
      <c r="BG1350" t="str">
        <f t="shared" si="249"/>
        <v>attribute mpn 'ERJ14YJ434U';</v>
      </c>
    </row>
    <row r="1351" spans="1:59" x14ac:dyDescent="0.3">
      <c r="A1351" t="s">
        <v>28</v>
      </c>
      <c r="B1351" t="s">
        <v>4308</v>
      </c>
      <c r="C1351" t="s">
        <v>4721</v>
      </c>
      <c r="D1351" t="s">
        <v>4722</v>
      </c>
      <c r="E1351" t="s">
        <v>32</v>
      </c>
      <c r="F1351" t="s">
        <v>32</v>
      </c>
      <c r="G1351" t="s">
        <v>4723</v>
      </c>
      <c r="H1351">
        <v>0</v>
      </c>
      <c r="I1351">
        <v>0.33</v>
      </c>
      <c r="J1351">
        <v>0</v>
      </c>
      <c r="K1351">
        <v>1</v>
      </c>
      <c r="L1351" t="s">
        <v>34</v>
      </c>
      <c r="M1351" t="s">
        <v>4312</v>
      </c>
      <c r="N1351" t="s">
        <v>36</v>
      </c>
      <c r="O1351" t="s">
        <v>595</v>
      </c>
      <c r="P1351" t="s">
        <v>38</v>
      </c>
      <c r="Q1351" t="s">
        <v>4313</v>
      </c>
      <c r="R1351" t="s">
        <v>40</v>
      </c>
      <c r="S1351" t="s">
        <v>634</v>
      </c>
      <c r="T1351" t="s">
        <v>243</v>
      </c>
      <c r="U1351" t="s">
        <v>1188</v>
      </c>
      <c r="V1351" t="s">
        <v>4314</v>
      </c>
      <c r="W1351">
        <v>1210</v>
      </c>
      <c r="X1351" t="s">
        <v>636</v>
      </c>
      <c r="Y1351" t="s">
        <v>4315</v>
      </c>
      <c r="Z1351" t="s">
        <v>2407</v>
      </c>
      <c r="AA1351">
        <v>2</v>
      </c>
      <c r="AB1351" t="s">
        <v>41</v>
      </c>
      <c r="AC1351" t="str">
        <f t="shared" si="236"/>
        <v>14Y</v>
      </c>
      <c r="AD1351" s="3">
        <f t="shared" si="233"/>
        <v>470000</v>
      </c>
      <c r="AE1351" s="3" t="str">
        <f t="shared" si="232"/>
        <v>470 K</v>
      </c>
      <c r="AF1351" t="str">
        <f>SUBSTITUTE(SUBSTITUTE(P1351,"±",""),"%"," %")</f>
        <v>5 %</v>
      </c>
      <c r="AG1351" t="str">
        <f t="shared" si="250"/>
        <v>484.8 V</v>
      </c>
      <c r="AI1351" t="str">
        <f>SUBSTITUTE(LEFT(Q1351,FIND("W,",Q1351)),"W"," W @ 70 C")</f>
        <v>0.5 W @ 70 C</v>
      </c>
      <c r="AJ1351" t="str">
        <f>SUBSTITUTE((SUBSTITUTE(T1351,"ppm/°C","")),"/ "," to ")</f>
        <v>±200</v>
      </c>
      <c r="AK1351" t="str">
        <f>LEFT(V1351,FIND(" ",V1351)-1)</f>
        <v>1210</v>
      </c>
      <c r="AL1351" t="str">
        <f>SUBSTITUTE(SUBSTITUTE(U1351,"°C ~ "," to +"),"°C"," C")</f>
        <v>-55 to +155 C</v>
      </c>
      <c r="AM1351" s="2" t="str">
        <f t="shared" si="234"/>
        <v>474</v>
      </c>
      <c r="AN1351" t="str">
        <f>IF(AC1351="1GN","Grade 1","Grade 0")</f>
        <v>Grade 0</v>
      </c>
      <c r="AO1351" s="2" t="str">
        <f t="shared" si="235"/>
        <v>4703</v>
      </c>
      <c r="AQ1351" t="s">
        <v>5289</v>
      </c>
      <c r="AR1351" t="str">
        <f t="shared" si="251"/>
        <v>ERJ14YJ474U</v>
      </c>
      <c r="AT1351" t="str">
        <f t="shared" si="237"/>
        <v>technology 470K;</v>
      </c>
      <c r="AU1351" t="str">
        <f t="shared" si="238"/>
        <v>attribute value '470 K';</v>
      </c>
      <c r="AV1351" t="str">
        <f t="shared" si="239"/>
        <v>attribute tolerance '5 %';</v>
      </c>
      <c r="AW1351" t="str">
        <f t="shared" si="240"/>
        <v>attribute rcwv '484.8 V';</v>
      </c>
      <c r="AX1351" t="str">
        <f t="shared" si="241"/>
        <v>attribute max_v '';</v>
      </c>
      <c r="AY1351" t="str">
        <f t="shared" si="242"/>
        <v>attribute power_v '0.5 W @ 70 C';</v>
      </c>
      <c r="AZ1351" t="str">
        <f t="shared" si="243"/>
        <v>attribute tcr '±200';</v>
      </c>
      <c r="BA1351" t="str">
        <f t="shared" si="244"/>
        <v>attribute size '1210';</v>
      </c>
      <c r="BB1351" t="str">
        <f t="shared" si="245"/>
        <v>attribute operating_temp '-55 to +155 C';</v>
      </c>
      <c r="BC1351" t="str">
        <f t="shared" si="246"/>
        <v>attribute pkg_code '474';</v>
      </c>
      <c r="BD1351" t="str">
        <f t="shared" si="247"/>
        <v>attribute aec-q200 'Grade 0';</v>
      </c>
      <c r="BF1351" t="str">
        <f t="shared" si="248"/>
        <v>attribute mfg 'Panasonic';</v>
      </c>
      <c r="BG1351" t="str">
        <f t="shared" si="249"/>
        <v>attribute mpn 'ERJ14YJ474U';</v>
      </c>
    </row>
    <row r="1352" spans="1:59" x14ac:dyDescent="0.3">
      <c r="A1352" t="s">
        <v>28</v>
      </c>
      <c r="B1352" t="s">
        <v>4308</v>
      </c>
      <c r="C1352" t="s">
        <v>4724</v>
      </c>
      <c r="D1352" t="s">
        <v>4725</v>
      </c>
      <c r="E1352" t="s">
        <v>32</v>
      </c>
      <c r="F1352" t="s">
        <v>32</v>
      </c>
      <c r="G1352" t="s">
        <v>4726</v>
      </c>
      <c r="H1352">
        <v>0</v>
      </c>
      <c r="I1352">
        <v>0.33</v>
      </c>
      <c r="J1352">
        <v>0</v>
      </c>
      <c r="K1352">
        <v>1</v>
      </c>
      <c r="L1352" t="s">
        <v>34</v>
      </c>
      <c r="M1352" t="s">
        <v>4312</v>
      </c>
      <c r="N1352" t="s">
        <v>36</v>
      </c>
      <c r="O1352" t="s">
        <v>599</v>
      </c>
      <c r="P1352" t="s">
        <v>38</v>
      </c>
      <c r="Q1352" t="s">
        <v>4313</v>
      </c>
      <c r="R1352" t="s">
        <v>40</v>
      </c>
      <c r="S1352" t="s">
        <v>634</v>
      </c>
      <c r="T1352" t="s">
        <v>243</v>
      </c>
      <c r="U1352" t="s">
        <v>1188</v>
      </c>
      <c r="V1352" t="s">
        <v>4314</v>
      </c>
      <c r="W1352">
        <v>1210</v>
      </c>
      <c r="X1352" t="s">
        <v>636</v>
      </c>
      <c r="Y1352" t="s">
        <v>4315</v>
      </c>
      <c r="Z1352" t="s">
        <v>2407</v>
      </c>
      <c r="AA1352">
        <v>2</v>
      </c>
      <c r="AB1352" t="s">
        <v>41</v>
      </c>
      <c r="AC1352" t="str">
        <f t="shared" si="236"/>
        <v>14Y</v>
      </c>
      <c r="AD1352" s="3">
        <f t="shared" si="233"/>
        <v>510000</v>
      </c>
      <c r="AE1352" s="3" t="str">
        <f t="shared" si="232"/>
        <v>510 K</v>
      </c>
      <c r="AF1352" t="str">
        <f>SUBSTITUTE(SUBSTITUTE(P1352,"±",""),"%"," %")</f>
        <v>5 %</v>
      </c>
      <c r="AG1352" t="str">
        <f t="shared" si="250"/>
        <v>505 V</v>
      </c>
      <c r="AI1352" t="str">
        <f>SUBSTITUTE(LEFT(Q1352,FIND("W,",Q1352)),"W"," W @ 70 C")</f>
        <v>0.5 W @ 70 C</v>
      </c>
      <c r="AJ1352" t="str">
        <f>SUBSTITUTE((SUBSTITUTE(T1352,"ppm/°C","")),"/ "," to ")</f>
        <v>±200</v>
      </c>
      <c r="AK1352" t="str">
        <f>LEFT(V1352,FIND(" ",V1352)-1)</f>
        <v>1210</v>
      </c>
      <c r="AL1352" t="str">
        <f>SUBSTITUTE(SUBSTITUTE(U1352,"°C ~ "," to +"),"°C"," C")</f>
        <v>-55 to +155 C</v>
      </c>
      <c r="AM1352" s="2" t="str">
        <f t="shared" si="234"/>
        <v>514</v>
      </c>
      <c r="AN1352" t="str">
        <f>IF(AC1352="1GN","Grade 1","Grade 0")</f>
        <v>Grade 0</v>
      </c>
      <c r="AO1352" s="2" t="str">
        <f t="shared" si="235"/>
        <v>5103</v>
      </c>
      <c r="AQ1352" t="s">
        <v>5289</v>
      </c>
      <c r="AR1352" t="str">
        <f t="shared" si="251"/>
        <v>ERJ14YJ514U</v>
      </c>
      <c r="AT1352" t="str">
        <f t="shared" si="237"/>
        <v>technology 510K;</v>
      </c>
      <c r="AU1352" t="str">
        <f t="shared" si="238"/>
        <v>attribute value '510 K';</v>
      </c>
      <c r="AV1352" t="str">
        <f t="shared" si="239"/>
        <v>attribute tolerance '5 %';</v>
      </c>
      <c r="AW1352" t="str">
        <f t="shared" si="240"/>
        <v>attribute rcwv '505 V';</v>
      </c>
      <c r="AX1352" t="str">
        <f t="shared" si="241"/>
        <v>attribute max_v '';</v>
      </c>
      <c r="AY1352" t="str">
        <f t="shared" si="242"/>
        <v>attribute power_v '0.5 W @ 70 C';</v>
      </c>
      <c r="AZ1352" t="str">
        <f t="shared" si="243"/>
        <v>attribute tcr '±200';</v>
      </c>
      <c r="BA1352" t="str">
        <f t="shared" si="244"/>
        <v>attribute size '1210';</v>
      </c>
      <c r="BB1352" t="str">
        <f t="shared" si="245"/>
        <v>attribute operating_temp '-55 to +155 C';</v>
      </c>
      <c r="BC1352" t="str">
        <f t="shared" si="246"/>
        <v>attribute pkg_code '514';</v>
      </c>
      <c r="BD1352" t="str">
        <f t="shared" si="247"/>
        <v>attribute aec-q200 'Grade 0';</v>
      </c>
      <c r="BF1352" t="str">
        <f t="shared" si="248"/>
        <v>attribute mfg 'Panasonic';</v>
      </c>
      <c r="BG1352" t="str">
        <f t="shared" si="249"/>
        <v>attribute mpn 'ERJ14YJ514U';</v>
      </c>
    </row>
    <row r="1353" spans="1:59" x14ac:dyDescent="0.3">
      <c r="A1353" t="s">
        <v>28</v>
      </c>
      <c r="B1353" t="s">
        <v>4308</v>
      </c>
      <c r="C1353" t="s">
        <v>4727</v>
      </c>
      <c r="D1353" t="s">
        <v>4728</v>
      </c>
      <c r="E1353" t="s">
        <v>32</v>
      </c>
      <c r="F1353" t="s">
        <v>32</v>
      </c>
      <c r="G1353" t="s">
        <v>4729</v>
      </c>
      <c r="H1353" s="1">
        <v>3002</v>
      </c>
      <c r="I1353">
        <v>0.33</v>
      </c>
      <c r="J1353">
        <v>0</v>
      </c>
      <c r="K1353">
        <v>1</v>
      </c>
      <c r="L1353" t="s">
        <v>34</v>
      </c>
      <c r="M1353" t="s">
        <v>4312</v>
      </c>
      <c r="N1353" t="s">
        <v>36</v>
      </c>
      <c r="O1353" t="s">
        <v>603</v>
      </c>
      <c r="P1353" t="s">
        <v>38</v>
      </c>
      <c r="Q1353" t="s">
        <v>4313</v>
      </c>
      <c r="R1353" t="s">
        <v>40</v>
      </c>
      <c r="S1353" t="s">
        <v>634</v>
      </c>
      <c r="T1353" t="s">
        <v>243</v>
      </c>
      <c r="U1353" t="s">
        <v>1188</v>
      </c>
      <c r="V1353" t="s">
        <v>4314</v>
      </c>
      <c r="W1353">
        <v>1210</v>
      </c>
      <c r="X1353" t="s">
        <v>636</v>
      </c>
      <c r="Y1353" t="s">
        <v>4315</v>
      </c>
      <c r="Z1353" t="s">
        <v>2407</v>
      </c>
      <c r="AA1353">
        <v>2</v>
      </c>
      <c r="AB1353" t="s">
        <v>41</v>
      </c>
      <c r="AC1353" t="str">
        <f t="shared" si="236"/>
        <v>14Y</v>
      </c>
      <c r="AD1353" s="3">
        <f t="shared" si="233"/>
        <v>560000</v>
      </c>
      <c r="AE1353" s="3" t="str">
        <f t="shared" si="232"/>
        <v>560 K</v>
      </c>
      <c r="AF1353" t="str">
        <f>SUBSTITUTE(SUBSTITUTE(P1353,"±",""),"%"," %")</f>
        <v>5 %</v>
      </c>
      <c r="AG1353" t="str">
        <f t="shared" si="250"/>
        <v>529.2 V</v>
      </c>
      <c r="AI1353" t="str">
        <f>SUBSTITUTE(LEFT(Q1353,FIND("W,",Q1353)),"W"," W @ 70 C")</f>
        <v>0.5 W @ 70 C</v>
      </c>
      <c r="AJ1353" t="str">
        <f>SUBSTITUTE((SUBSTITUTE(T1353,"ppm/°C","")),"/ "," to ")</f>
        <v>±200</v>
      </c>
      <c r="AK1353" t="str">
        <f>LEFT(V1353,FIND(" ",V1353)-1)</f>
        <v>1210</v>
      </c>
      <c r="AL1353" t="str">
        <f>SUBSTITUTE(SUBSTITUTE(U1353,"°C ~ "," to +"),"°C"," C")</f>
        <v>-55 to +155 C</v>
      </c>
      <c r="AM1353" s="2" t="str">
        <f t="shared" si="234"/>
        <v>564</v>
      </c>
      <c r="AN1353" t="str">
        <f>IF(AC1353="1GN","Grade 1","Grade 0")</f>
        <v>Grade 0</v>
      </c>
      <c r="AO1353" s="2" t="str">
        <f t="shared" si="235"/>
        <v>5603</v>
      </c>
      <c r="AQ1353" t="s">
        <v>5289</v>
      </c>
      <c r="AR1353" t="str">
        <f t="shared" si="251"/>
        <v>ERJ14YJ564U</v>
      </c>
      <c r="AT1353" t="str">
        <f t="shared" si="237"/>
        <v>technology 560K;</v>
      </c>
      <c r="AU1353" t="str">
        <f t="shared" si="238"/>
        <v>attribute value '560 K';</v>
      </c>
      <c r="AV1353" t="str">
        <f t="shared" si="239"/>
        <v>attribute tolerance '5 %';</v>
      </c>
      <c r="AW1353" t="str">
        <f t="shared" si="240"/>
        <v>attribute rcwv '529.2 V';</v>
      </c>
      <c r="AX1353" t="str">
        <f t="shared" si="241"/>
        <v>attribute max_v '';</v>
      </c>
      <c r="AY1353" t="str">
        <f t="shared" si="242"/>
        <v>attribute power_v '0.5 W @ 70 C';</v>
      </c>
      <c r="AZ1353" t="str">
        <f t="shared" si="243"/>
        <v>attribute tcr '±200';</v>
      </c>
      <c r="BA1353" t="str">
        <f t="shared" si="244"/>
        <v>attribute size '1210';</v>
      </c>
      <c r="BB1353" t="str">
        <f t="shared" si="245"/>
        <v>attribute operating_temp '-55 to +155 C';</v>
      </c>
      <c r="BC1353" t="str">
        <f t="shared" si="246"/>
        <v>attribute pkg_code '564';</v>
      </c>
      <c r="BD1353" t="str">
        <f t="shared" si="247"/>
        <v>attribute aec-q200 'Grade 0';</v>
      </c>
      <c r="BF1353" t="str">
        <f t="shared" si="248"/>
        <v>attribute mfg 'Panasonic';</v>
      </c>
      <c r="BG1353" t="str">
        <f t="shared" si="249"/>
        <v>attribute mpn 'ERJ14YJ564U';</v>
      </c>
    </row>
    <row r="1354" spans="1:59" x14ac:dyDescent="0.3">
      <c r="A1354" t="s">
        <v>28</v>
      </c>
      <c r="B1354" t="s">
        <v>4308</v>
      </c>
      <c r="C1354" t="s">
        <v>4730</v>
      </c>
      <c r="D1354" t="s">
        <v>4731</v>
      </c>
      <c r="E1354" t="s">
        <v>32</v>
      </c>
      <c r="F1354" t="s">
        <v>32</v>
      </c>
      <c r="G1354" t="s">
        <v>4732</v>
      </c>
      <c r="H1354" s="1">
        <v>2052</v>
      </c>
      <c r="I1354">
        <v>0.33</v>
      </c>
      <c r="J1354">
        <v>0</v>
      </c>
      <c r="K1354">
        <v>1</v>
      </c>
      <c r="L1354" t="s">
        <v>34</v>
      </c>
      <c r="M1354" t="s">
        <v>4312</v>
      </c>
      <c r="N1354" t="s">
        <v>36</v>
      </c>
      <c r="O1354" t="s">
        <v>607</v>
      </c>
      <c r="P1354" t="s">
        <v>38</v>
      </c>
      <c r="Q1354" t="s">
        <v>4313</v>
      </c>
      <c r="R1354" t="s">
        <v>40</v>
      </c>
      <c r="S1354" t="s">
        <v>634</v>
      </c>
      <c r="T1354" t="s">
        <v>243</v>
      </c>
      <c r="U1354" t="s">
        <v>1188</v>
      </c>
      <c r="V1354" t="s">
        <v>4314</v>
      </c>
      <c r="W1354">
        <v>1210</v>
      </c>
      <c r="X1354" t="s">
        <v>636</v>
      </c>
      <c r="Y1354" t="s">
        <v>4315</v>
      </c>
      <c r="Z1354" t="s">
        <v>2407</v>
      </c>
      <c r="AA1354">
        <v>2</v>
      </c>
      <c r="AB1354" t="s">
        <v>41</v>
      </c>
      <c r="AC1354" t="str">
        <f t="shared" si="236"/>
        <v>14Y</v>
      </c>
      <c r="AD1354" s="3">
        <f t="shared" si="233"/>
        <v>620000</v>
      </c>
      <c r="AE1354" s="3" t="str">
        <f t="shared" si="232"/>
        <v>620 K</v>
      </c>
      <c r="AF1354" t="str">
        <f>SUBSTITUTE(SUBSTITUTE(P1354,"±",""),"%"," %")</f>
        <v>5 %</v>
      </c>
      <c r="AG1354" t="str">
        <f t="shared" si="250"/>
        <v>556.8 V</v>
      </c>
      <c r="AI1354" t="str">
        <f>SUBSTITUTE(LEFT(Q1354,FIND("W,",Q1354)),"W"," W @ 70 C")</f>
        <v>0.5 W @ 70 C</v>
      </c>
      <c r="AJ1354" t="str">
        <f>SUBSTITUTE((SUBSTITUTE(T1354,"ppm/°C","")),"/ "," to ")</f>
        <v>±200</v>
      </c>
      <c r="AK1354" t="str">
        <f>LEFT(V1354,FIND(" ",V1354)-1)</f>
        <v>1210</v>
      </c>
      <c r="AL1354" t="str">
        <f>SUBSTITUTE(SUBSTITUTE(U1354,"°C ~ "," to +"),"°C"," C")</f>
        <v>-55 to +155 C</v>
      </c>
      <c r="AM1354" s="2" t="str">
        <f t="shared" si="234"/>
        <v>624</v>
      </c>
      <c r="AN1354" t="str">
        <f>IF(AC1354="1GN","Grade 1","Grade 0")</f>
        <v>Grade 0</v>
      </c>
      <c r="AO1354" s="2" t="str">
        <f t="shared" si="235"/>
        <v>6203</v>
      </c>
      <c r="AQ1354" t="s">
        <v>5289</v>
      </c>
      <c r="AR1354" t="str">
        <f t="shared" si="251"/>
        <v>ERJ14YJ624U</v>
      </c>
      <c r="AT1354" t="str">
        <f t="shared" si="237"/>
        <v>technology 620K;</v>
      </c>
      <c r="AU1354" t="str">
        <f t="shared" si="238"/>
        <v>attribute value '620 K';</v>
      </c>
      <c r="AV1354" t="str">
        <f t="shared" si="239"/>
        <v>attribute tolerance '5 %';</v>
      </c>
      <c r="AW1354" t="str">
        <f t="shared" si="240"/>
        <v>attribute rcwv '556.8 V';</v>
      </c>
      <c r="AX1354" t="str">
        <f t="shared" si="241"/>
        <v>attribute max_v '';</v>
      </c>
      <c r="AY1354" t="str">
        <f t="shared" si="242"/>
        <v>attribute power_v '0.5 W @ 70 C';</v>
      </c>
      <c r="AZ1354" t="str">
        <f t="shared" si="243"/>
        <v>attribute tcr '±200';</v>
      </c>
      <c r="BA1354" t="str">
        <f t="shared" si="244"/>
        <v>attribute size '1210';</v>
      </c>
      <c r="BB1354" t="str">
        <f t="shared" si="245"/>
        <v>attribute operating_temp '-55 to +155 C';</v>
      </c>
      <c r="BC1354" t="str">
        <f t="shared" si="246"/>
        <v>attribute pkg_code '624';</v>
      </c>
      <c r="BD1354" t="str">
        <f t="shared" si="247"/>
        <v>attribute aec-q200 'Grade 0';</v>
      </c>
      <c r="BF1354" t="str">
        <f t="shared" si="248"/>
        <v>attribute mfg 'Panasonic';</v>
      </c>
      <c r="BG1354" t="str">
        <f t="shared" si="249"/>
        <v>attribute mpn 'ERJ14YJ624U';</v>
      </c>
    </row>
    <row r="1355" spans="1:59" x14ac:dyDescent="0.3">
      <c r="A1355" t="s">
        <v>28</v>
      </c>
      <c r="B1355" t="s">
        <v>4308</v>
      </c>
      <c r="C1355" t="s">
        <v>4733</v>
      </c>
      <c r="D1355" t="s">
        <v>4734</v>
      </c>
      <c r="E1355" t="s">
        <v>32</v>
      </c>
      <c r="F1355" t="s">
        <v>32</v>
      </c>
      <c r="G1355" t="s">
        <v>4735</v>
      </c>
      <c r="H1355" s="1">
        <v>1560</v>
      </c>
      <c r="I1355">
        <v>0.33</v>
      </c>
      <c r="J1355">
        <v>0</v>
      </c>
      <c r="K1355">
        <v>1</v>
      </c>
      <c r="L1355" t="s">
        <v>34</v>
      </c>
      <c r="M1355" t="s">
        <v>4312</v>
      </c>
      <c r="N1355" t="s">
        <v>36</v>
      </c>
      <c r="O1355" t="s">
        <v>611</v>
      </c>
      <c r="P1355" t="s">
        <v>38</v>
      </c>
      <c r="Q1355" t="s">
        <v>4313</v>
      </c>
      <c r="R1355" t="s">
        <v>40</v>
      </c>
      <c r="S1355" t="s">
        <v>634</v>
      </c>
      <c r="T1355" t="s">
        <v>243</v>
      </c>
      <c r="U1355" t="s">
        <v>1188</v>
      </c>
      <c r="V1355" t="s">
        <v>4314</v>
      </c>
      <c r="W1355">
        <v>1210</v>
      </c>
      <c r="X1355" t="s">
        <v>636</v>
      </c>
      <c r="Y1355" t="s">
        <v>4315</v>
      </c>
      <c r="Z1355" t="s">
        <v>2407</v>
      </c>
      <c r="AA1355">
        <v>2</v>
      </c>
      <c r="AB1355" t="s">
        <v>41</v>
      </c>
      <c r="AC1355" t="str">
        <f t="shared" si="236"/>
        <v>14Y</v>
      </c>
      <c r="AD1355" s="3">
        <f t="shared" si="233"/>
        <v>680000</v>
      </c>
      <c r="AE1355" s="3" t="str">
        <f t="shared" si="232"/>
        <v>680 K</v>
      </c>
      <c r="AF1355" t="str">
        <f>SUBSTITUTE(SUBSTITUTE(P1355,"±",""),"%"," %")</f>
        <v>5 %</v>
      </c>
      <c r="AG1355" t="str">
        <f t="shared" si="250"/>
        <v>583.1 V</v>
      </c>
      <c r="AI1355" t="str">
        <f>SUBSTITUTE(LEFT(Q1355,FIND("W,",Q1355)),"W"," W @ 70 C")</f>
        <v>0.5 W @ 70 C</v>
      </c>
      <c r="AJ1355" t="str">
        <f>SUBSTITUTE((SUBSTITUTE(T1355,"ppm/°C","")),"/ "," to ")</f>
        <v>±200</v>
      </c>
      <c r="AK1355" t="str">
        <f>LEFT(V1355,FIND(" ",V1355)-1)</f>
        <v>1210</v>
      </c>
      <c r="AL1355" t="str">
        <f>SUBSTITUTE(SUBSTITUTE(U1355,"°C ~ "," to +"),"°C"," C")</f>
        <v>-55 to +155 C</v>
      </c>
      <c r="AM1355" s="2" t="str">
        <f t="shared" si="234"/>
        <v>684</v>
      </c>
      <c r="AN1355" t="str">
        <f>IF(AC1355="1GN","Grade 1","Grade 0")</f>
        <v>Grade 0</v>
      </c>
      <c r="AO1355" s="2" t="str">
        <f t="shared" si="235"/>
        <v>6803</v>
      </c>
      <c r="AQ1355" t="s">
        <v>5289</v>
      </c>
      <c r="AR1355" t="str">
        <f t="shared" si="251"/>
        <v>ERJ14YJ684U</v>
      </c>
      <c r="AT1355" t="str">
        <f t="shared" si="237"/>
        <v>technology 680K;</v>
      </c>
      <c r="AU1355" t="str">
        <f t="shared" si="238"/>
        <v>attribute value '680 K';</v>
      </c>
      <c r="AV1355" t="str">
        <f t="shared" si="239"/>
        <v>attribute tolerance '5 %';</v>
      </c>
      <c r="AW1355" t="str">
        <f t="shared" si="240"/>
        <v>attribute rcwv '583.1 V';</v>
      </c>
      <c r="AX1355" t="str">
        <f t="shared" si="241"/>
        <v>attribute max_v '';</v>
      </c>
      <c r="AY1355" t="str">
        <f t="shared" si="242"/>
        <v>attribute power_v '0.5 W @ 70 C';</v>
      </c>
      <c r="AZ1355" t="str">
        <f t="shared" si="243"/>
        <v>attribute tcr '±200';</v>
      </c>
      <c r="BA1355" t="str">
        <f t="shared" si="244"/>
        <v>attribute size '1210';</v>
      </c>
      <c r="BB1355" t="str">
        <f t="shared" si="245"/>
        <v>attribute operating_temp '-55 to +155 C';</v>
      </c>
      <c r="BC1355" t="str">
        <f t="shared" si="246"/>
        <v>attribute pkg_code '684';</v>
      </c>
      <c r="BD1355" t="str">
        <f t="shared" si="247"/>
        <v>attribute aec-q200 'Grade 0';</v>
      </c>
      <c r="BF1355" t="str">
        <f t="shared" si="248"/>
        <v>attribute mfg 'Panasonic';</v>
      </c>
      <c r="BG1355" t="str">
        <f t="shared" si="249"/>
        <v>attribute mpn 'ERJ14YJ684U';</v>
      </c>
    </row>
    <row r="1356" spans="1:59" x14ac:dyDescent="0.3">
      <c r="A1356" t="s">
        <v>28</v>
      </c>
      <c r="B1356" t="s">
        <v>4308</v>
      </c>
      <c r="C1356" t="s">
        <v>4736</v>
      </c>
      <c r="D1356" t="s">
        <v>4737</v>
      </c>
      <c r="E1356" t="s">
        <v>32</v>
      </c>
      <c r="F1356" t="s">
        <v>32</v>
      </c>
      <c r="G1356" t="s">
        <v>4738</v>
      </c>
      <c r="H1356" s="1">
        <v>16382</v>
      </c>
      <c r="I1356">
        <v>0.33</v>
      </c>
      <c r="J1356">
        <v>0</v>
      </c>
      <c r="K1356">
        <v>1</v>
      </c>
      <c r="L1356" t="s">
        <v>34</v>
      </c>
      <c r="M1356" t="s">
        <v>4312</v>
      </c>
      <c r="N1356" t="s">
        <v>36</v>
      </c>
      <c r="O1356" t="s">
        <v>615</v>
      </c>
      <c r="P1356" t="s">
        <v>38</v>
      </c>
      <c r="Q1356" t="s">
        <v>4313</v>
      </c>
      <c r="R1356" t="s">
        <v>40</v>
      </c>
      <c r="S1356" t="s">
        <v>634</v>
      </c>
      <c r="T1356" t="s">
        <v>243</v>
      </c>
      <c r="U1356" t="s">
        <v>1188</v>
      </c>
      <c r="V1356" t="s">
        <v>4314</v>
      </c>
      <c r="W1356">
        <v>1210</v>
      </c>
      <c r="X1356" t="s">
        <v>636</v>
      </c>
      <c r="Y1356" t="s">
        <v>4315</v>
      </c>
      <c r="Z1356" t="s">
        <v>2407</v>
      </c>
      <c r="AA1356">
        <v>2</v>
      </c>
      <c r="AB1356" t="s">
        <v>41</v>
      </c>
      <c r="AC1356" t="str">
        <f t="shared" si="236"/>
        <v>14Y</v>
      </c>
      <c r="AD1356" s="3">
        <f t="shared" si="233"/>
        <v>750000</v>
      </c>
      <c r="AE1356" s="3" t="str">
        <f t="shared" si="232"/>
        <v>750 K</v>
      </c>
      <c r="AF1356" t="str">
        <f>SUBSTITUTE(SUBSTITUTE(P1356,"±",""),"%"," %")</f>
        <v>5 %</v>
      </c>
      <c r="AG1356" t="str">
        <f t="shared" si="250"/>
        <v>612.4 V</v>
      </c>
      <c r="AI1356" t="str">
        <f>SUBSTITUTE(LEFT(Q1356,FIND("W,",Q1356)),"W"," W @ 70 C")</f>
        <v>0.5 W @ 70 C</v>
      </c>
      <c r="AJ1356" t="str">
        <f>SUBSTITUTE((SUBSTITUTE(T1356,"ppm/°C","")),"/ "," to ")</f>
        <v>±200</v>
      </c>
      <c r="AK1356" t="str">
        <f>LEFT(V1356,FIND(" ",V1356)-1)</f>
        <v>1210</v>
      </c>
      <c r="AL1356" t="str">
        <f>SUBSTITUTE(SUBSTITUTE(U1356,"°C ~ "," to +"),"°C"," C")</f>
        <v>-55 to +155 C</v>
      </c>
      <c r="AM1356" s="2" t="str">
        <f t="shared" si="234"/>
        <v>754</v>
      </c>
      <c r="AN1356" t="str">
        <f>IF(AC1356="1GN","Grade 1","Grade 0")</f>
        <v>Grade 0</v>
      </c>
      <c r="AO1356" s="2" t="str">
        <f t="shared" si="235"/>
        <v>7503</v>
      </c>
      <c r="AQ1356" t="s">
        <v>5289</v>
      </c>
      <c r="AR1356" t="str">
        <f t="shared" si="251"/>
        <v>ERJ14YJ754U</v>
      </c>
      <c r="AT1356" t="str">
        <f t="shared" si="237"/>
        <v>technology 750K;</v>
      </c>
      <c r="AU1356" t="str">
        <f t="shared" si="238"/>
        <v>attribute value '750 K';</v>
      </c>
      <c r="AV1356" t="str">
        <f t="shared" si="239"/>
        <v>attribute tolerance '5 %';</v>
      </c>
      <c r="AW1356" t="str">
        <f t="shared" si="240"/>
        <v>attribute rcwv '612.4 V';</v>
      </c>
      <c r="AX1356" t="str">
        <f t="shared" si="241"/>
        <v>attribute max_v '';</v>
      </c>
      <c r="AY1356" t="str">
        <f t="shared" si="242"/>
        <v>attribute power_v '0.5 W @ 70 C';</v>
      </c>
      <c r="AZ1356" t="str">
        <f t="shared" si="243"/>
        <v>attribute tcr '±200';</v>
      </c>
      <c r="BA1356" t="str">
        <f t="shared" si="244"/>
        <v>attribute size '1210';</v>
      </c>
      <c r="BB1356" t="str">
        <f t="shared" si="245"/>
        <v>attribute operating_temp '-55 to +155 C';</v>
      </c>
      <c r="BC1356" t="str">
        <f t="shared" si="246"/>
        <v>attribute pkg_code '754';</v>
      </c>
      <c r="BD1356" t="str">
        <f t="shared" si="247"/>
        <v>attribute aec-q200 'Grade 0';</v>
      </c>
      <c r="BF1356" t="str">
        <f t="shared" si="248"/>
        <v>attribute mfg 'Panasonic';</v>
      </c>
      <c r="BG1356" t="str">
        <f t="shared" si="249"/>
        <v>attribute mpn 'ERJ14YJ754U';</v>
      </c>
    </row>
    <row r="1357" spans="1:59" x14ac:dyDescent="0.3">
      <c r="A1357" t="s">
        <v>28</v>
      </c>
      <c r="B1357" t="s">
        <v>4308</v>
      </c>
      <c r="C1357" t="s">
        <v>4739</v>
      </c>
      <c r="D1357" t="s">
        <v>4740</v>
      </c>
      <c r="E1357" t="s">
        <v>32</v>
      </c>
      <c r="F1357" t="s">
        <v>32</v>
      </c>
      <c r="G1357" t="s">
        <v>4741</v>
      </c>
      <c r="H1357">
        <v>0</v>
      </c>
      <c r="I1357">
        <v>3.6049999999999999E-2</v>
      </c>
      <c r="J1357">
        <v>0</v>
      </c>
      <c r="K1357">
        <v>10000</v>
      </c>
      <c r="L1357" t="s">
        <v>34</v>
      </c>
      <c r="M1357" t="s">
        <v>4312</v>
      </c>
      <c r="N1357" t="s">
        <v>36</v>
      </c>
      <c r="O1357" t="s">
        <v>619</v>
      </c>
      <c r="P1357" t="s">
        <v>38</v>
      </c>
      <c r="Q1357" t="s">
        <v>4313</v>
      </c>
      <c r="R1357" t="s">
        <v>40</v>
      </c>
      <c r="S1357" t="s">
        <v>634</v>
      </c>
      <c r="T1357" t="s">
        <v>243</v>
      </c>
      <c r="U1357" t="s">
        <v>1188</v>
      </c>
      <c r="V1357" t="s">
        <v>4314</v>
      </c>
      <c r="W1357">
        <v>1210</v>
      </c>
      <c r="X1357" t="s">
        <v>636</v>
      </c>
      <c r="Y1357" t="s">
        <v>4315</v>
      </c>
      <c r="Z1357" t="s">
        <v>2407</v>
      </c>
      <c r="AA1357">
        <v>2</v>
      </c>
      <c r="AB1357" t="s">
        <v>41</v>
      </c>
      <c r="AC1357" t="str">
        <f t="shared" si="236"/>
        <v>14Y</v>
      </c>
      <c r="AD1357" s="3">
        <f t="shared" si="233"/>
        <v>820000</v>
      </c>
      <c r="AE1357" s="3" t="str">
        <f t="shared" si="232"/>
        <v>820 K</v>
      </c>
      <c r="AF1357" t="str">
        <f>SUBSTITUTE(SUBSTITUTE(P1357,"±",""),"%"," %")</f>
        <v>5 %</v>
      </c>
      <c r="AG1357" t="str">
        <f t="shared" si="250"/>
        <v>640.3 V</v>
      </c>
      <c r="AI1357" t="str">
        <f>SUBSTITUTE(LEFT(Q1357,FIND("W,",Q1357)),"W"," W @ 70 C")</f>
        <v>0.5 W @ 70 C</v>
      </c>
      <c r="AJ1357" t="str">
        <f>SUBSTITUTE((SUBSTITUTE(T1357,"ppm/°C","")),"/ "," to ")</f>
        <v>±200</v>
      </c>
      <c r="AK1357" t="str">
        <f>LEFT(V1357,FIND(" ",V1357)-1)</f>
        <v>1210</v>
      </c>
      <c r="AL1357" t="str">
        <f>SUBSTITUTE(SUBSTITUTE(U1357,"°C ~ "," to +"),"°C"," C")</f>
        <v>-55 to +155 C</v>
      </c>
      <c r="AM1357" s="2" t="str">
        <f t="shared" si="234"/>
        <v>824</v>
      </c>
      <c r="AN1357" t="str">
        <f>IF(AC1357="1GN","Grade 1","Grade 0")</f>
        <v>Grade 0</v>
      </c>
      <c r="AO1357" s="2" t="str">
        <f t="shared" si="235"/>
        <v>8203</v>
      </c>
      <c r="AQ1357" t="s">
        <v>5289</v>
      </c>
      <c r="AR1357" t="str">
        <f t="shared" si="251"/>
        <v>ERJ14YJ824U</v>
      </c>
      <c r="AT1357" t="str">
        <f t="shared" si="237"/>
        <v>technology 820K;</v>
      </c>
      <c r="AU1357" t="str">
        <f t="shared" si="238"/>
        <v>attribute value '820 K';</v>
      </c>
      <c r="AV1357" t="str">
        <f t="shared" si="239"/>
        <v>attribute tolerance '5 %';</v>
      </c>
      <c r="AW1357" t="str">
        <f t="shared" si="240"/>
        <v>attribute rcwv '640.3 V';</v>
      </c>
      <c r="AX1357" t="str">
        <f t="shared" si="241"/>
        <v>attribute max_v '';</v>
      </c>
      <c r="AY1357" t="str">
        <f t="shared" si="242"/>
        <v>attribute power_v '0.5 W @ 70 C';</v>
      </c>
      <c r="AZ1357" t="str">
        <f t="shared" si="243"/>
        <v>attribute tcr '±200';</v>
      </c>
      <c r="BA1357" t="str">
        <f t="shared" si="244"/>
        <v>attribute size '1210';</v>
      </c>
      <c r="BB1357" t="str">
        <f t="shared" si="245"/>
        <v>attribute operating_temp '-55 to +155 C';</v>
      </c>
      <c r="BC1357" t="str">
        <f t="shared" si="246"/>
        <v>attribute pkg_code '824';</v>
      </c>
      <c r="BD1357" t="str">
        <f t="shared" si="247"/>
        <v>attribute aec-q200 'Grade 0';</v>
      </c>
      <c r="BF1357" t="str">
        <f t="shared" si="248"/>
        <v>attribute mfg 'Panasonic';</v>
      </c>
      <c r="BG1357" t="str">
        <f t="shared" si="249"/>
        <v>attribute mpn 'ERJ14YJ824U';</v>
      </c>
    </row>
    <row r="1358" spans="1:59" x14ac:dyDescent="0.3">
      <c r="A1358" t="s">
        <v>28</v>
      </c>
      <c r="B1358" t="s">
        <v>4308</v>
      </c>
      <c r="C1358" t="s">
        <v>4742</v>
      </c>
      <c r="D1358" t="s">
        <v>4743</v>
      </c>
      <c r="E1358" t="s">
        <v>32</v>
      </c>
      <c r="F1358" t="s">
        <v>32</v>
      </c>
      <c r="G1358" t="s">
        <v>4744</v>
      </c>
      <c r="H1358" s="1">
        <v>24374</v>
      </c>
      <c r="I1358">
        <v>0.33</v>
      </c>
      <c r="J1358">
        <v>0</v>
      </c>
      <c r="K1358">
        <v>1</v>
      </c>
      <c r="L1358" t="s">
        <v>34</v>
      </c>
      <c r="M1358" t="s">
        <v>4312</v>
      </c>
      <c r="N1358" t="s">
        <v>36</v>
      </c>
      <c r="O1358" t="s">
        <v>623</v>
      </c>
      <c r="P1358" t="s">
        <v>38</v>
      </c>
      <c r="Q1358" t="s">
        <v>4313</v>
      </c>
      <c r="R1358" t="s">
        <v>40</v>
      </c>
      <c r="S1358" t="s">
        <v>634</v>
      </c>
      <c r="T1358" t="s">
        <v>243</v>
      </c>
      <c r="U1358" t="s">
        <v>1188</v>
      </c>
      <c r="V1358" t="s">
        <v>4314</v>
      </c>
      <c r="W1358">
        <v>1210</v>
      </c>
      <c r="X1358" t="s">
        <v>636</v>
      </c>
      <c r="Y1358" t="s">
        <v>4315</v>
      </c>
      <c r="Z1358" t="s">
        <v>2407</v>
      </c>
      <c r="AA1358">
        <v>2</v>
      </c>
      <c r="AB1358" t="s">
        <v>41</v>
      </c>
      <c r="AC1358" t="str">
        <f t="shared" si="236"/>
        <v>14Y</v>
      </c>
      <c r="AD1358" s="3">
        <f t="shared" si="233"/>
        <v>910000</v>
      </c>
      <c r="AE1358" s="3" t="str">
        <f t="shared" ref="AE1358:AE1421" si="252">IF(AD1358&gt;9999999,AD1358/1000000&amp;" M",IF(AD1358&gt;999999,AD1358/1000000&amp;" M",IF(AD1358&gt;99999,AD1358/1000&amp;" K",IF(AD1358&gt;9999,TEXT(AD1358/1000,"0.0")&amp;" K",IF(AD1358&gt;999,TEXT(AD1358/1000,"0.00")&amp;" K",IF(AD1358&gt;99,AD1358/1&amp;" R",IF(AD1358&gt;=10,TEXT(AD1358,"00.0")&amp;" R",TEXT(AD1358,"0.00")&amp;" R")))))))</f>
        <v>910 K</v>
      </c>
      <c r="AF1358" t="str">
        <f>SUBSTITUTE(SUBSTITUTE(P1358,"±",""),"%"," %")</f>
        <v>5 %</v>
      </c>
      <c r="AG1358" t="str">
        <f t="shared" si="250"/>
        <v>674.5 V</v>
      </c>
      <c r="AI1358" t="str">
        <f>SUBSTITUTE(LEFT(Q1358,FIND("W,",Q1358)),"W"," W @ 70 C")</f>
        <v>0.5 W @ 70 C</v>
      </c>
      <c r="AJ1358" t="str">
        <f>SUBSTITUTE((SUBSTITUTE(T1358,"ppm/°C","")),"/ "," to ")</f>
        <v>±200</v>
      </c>
      <c r="AK1358" t="str">
        <f>LEFT(V1358,FIND(" ",V1358)-1)</f>
        <v>1210</v>
      </c>
      <c r="AL1358" t="str">
        <f>SUBSTITUTE(SUBSTITUTE(U1358,"°C ~ "," to +"),"°C"," C")</f>
        <v>-55 to +155 C</v>
      </c>
      <c r="AM1358" s="2" t="str">
        <f t="shared" si="234"/>
        <v>914</v>
      </c>
      <c r="AN1358" t="str">
        <f>IF(AC1358="1GN","Grade 1","Grade 0")</f>
        <v>Grade 0</v>
      </c>
      <c r="AO1358" s="2" t="str">
        <f t="shared" si="235"/>
        <v>9103</v>
      </c>
      <c r="AQ1358" t="s">
        <v>5289</v>
      </c>
      <c r="AR1358" t="str">
        <f t="shared" si="251"/>
        <v>ERJ14YJ914U</v>
      </c>
      <c r="AT1358" t="str">
        <f t="shared" si="237"/>
        <v>technology 910K;</v>
      </c>
      <c r="AU1358" t="str">
        <f t="shared" si="238"/>
        <v>attribute value '910 K';</v>
      </c>
      <c r="AV1358" t="str">
        <f t="shared" si="239"/>
        <v>attribute tolerance '5 %';</v>
      </c>
      <c r="AW1358" t="str">
        <f t="shared" si="240"/>
        <v>attribute rcwv '674.5 V';</v>
      </c>
      <c r="AX1358" t="str">
        <f t="shared" si="241"/>
        <v>attribute max_v '';</v>
      </c>
      <c r="AY1358" t="str">
        <f t="shared" si="242"/>
        <v>attribute power_v '0.5 W @ 70 C';</v>
      </c>
      <c r="AZ1358" t="str">
        <f t="shared" si="243"/>
        <v>attribute tcr '±200';</v>
      </c>
      <c r="BA1358" t="str">
        <f t="shared" si="244"/>
        <v>attribute size '1210';</v>
      </c>
      <c r="BB1358" t="str">
        <f t="shared" si="245"/>
        <v>attribute operating_temp '-55 to +155 C';</v>
      </c>
      <c r="BC1358" t="str">
        <f t="shared" si="246"/>
        <v>attribute pkg_code '914';</v>
      </c>
      <c r="BD1358" t="str">
        <f t="shared" si="247"/>
        <v>attribute aec-q200 'Grade 0';</v>
      </c>
      <c r="BF1358" t="str">
        <f t="shared" si="248"/>
        <v>attribute mfg 'Panasonic';</v>
      </c>
      <c r="BG1358" t="str">
        <f t="shared" si="249"/>
        <v>attribute mpn 'ERJ14YJ914U';</v>
      </c>
    </row>
    <row r="1359" spans="1:59" x14ac:dyDescent="0.3">
      <c r="A1359" t="s">
        <v>28</v>
      </c>
      <c r="B1359" t="s">
        <v>4308</v>
      </c>
      <c r="C1359" t="s">
        <v>4745</v>
      </c>
      <c r="D1359" t="s">
        <v>4746</v>
      </c>
      <c r="E1359" t="s">
        <v>32</v>
      </c>
      <c r="F1359" t="s">
        <v>32</v>
      </c>
      <c r="G1359" t="s">
        <v>4747</v>
      </c>
      <c r="H1359" s="1">
        <v>14623</v>
      </c>
      <c r="I1359">
        <v>0.33</v>
      </c>
      <c r="J1359">
        <v>0</v>
      </c>
      <c r="K1359">
        <v>1</v>
      </c>
      <c r="L1359" t="s">
        <v>34</v>
      </c>
      <c r="M1359" t="s">
        <v>4312</v>
      </c>
      <c r="N1359" t="s">
        <v>36</v>
      </c>
      <c r="O1359" t="s">
        <v>627</v>
      </c>
      <c r="P1359" t="s">
        <v>38</v>
      </c>
      <c r="Q1359" t="s">
        <v>4313</v>
      </c>
      <c r="R1359" t="s">
        <v>40</v>
      </c>
      <c r="S1359" t="s">
        <v>634</v>
      </c>
      <c r="T1359" t="s">
        <v>243</v>
      </c>
      <c r="U1359" t="s">
        <v>1188</v>
      </c>
      <c r="V1359" t="s">
        <v>4314</v>
      </c>
      <c r="W1359">
        <v>1210</v>
      </c>
      <c r="X1359" t="s">
        <v>636</v>
      </c>
      <c r="Y1359" t="s">
        <v>4315</v>
      </c>
      <c r="Z1359" t="s">
        <v>2407</v>
      </c>
      <c r="AA1359">
        <v>2</v>
      </c>
      <c r="AB1359" t="s">
        <v>41</v>
      </c>
      <c r="AC1359" t="str">
        <f t="shared" si="236"/>
        <v>14Y</v>
      </c>
      <c r="AD1359" s="3">
        <f t="shared" si="233"/>
        <v>1000000</v>
      </c>
      <c r="AE1359" s="3" t="str">
        <f t="shared" si="252"/>
        <v>1 M</v>
      </c>
      <c r="AF1359" t="str">
        <f>SUBSTITUTE(SUBSTITUTE(P1359,"±",""),"%"," %")</f>
        <v>5 %</v>
      </c>
      <c r="AG1359" t="str">
        <f t="shared" si="250"/>
        <v>707.1 V</v>
      </c>
      <c r="AI1359" t="str">
        <f>SUBSTITUTE(LEFT(Q1359,FIND("W,",Q1359)),"W"," W @ 70 C")</f>
        <v>0.5 W @ 70 C</v>
      </c>
      <c r="AJ1359" t="str">
        <f>SUBSTITUTE((SUBSTITUTE(T1359,"ppm/°C","")),"/ "," to ")</f>
        <v>±200</v>
      </c>
      <c r="AK1359" t="str">
        <f>LEFT(V1359,FIND(" ",V1359)-1)</f>
        <v>1210</v>
      </c>
      <c r="AL1359" t="str">
        <f>SUBSTITUTE(SUBSTITUTE(U1359,"°C ~ "," to +"),"°C"," C")</f>
        <v>-55 to +155 C</v>
      </c>
      <c r="AM1359" s="2" t="str">
        <f t="shared" si="234"/>
        <v>105</v>
      </c>
      <c r="AN1359" t="str">
        <f>IF(AC1359="1GN","Grade 1","Grade 0")</f>
        <v>Grade 0</v>
      </c>
      <c r="AO1359" s="2" t="str">
        <f t="shared" si="235"/>
        <v>1004</v>
      </c>
      <c r="AQ1359" t="s">
        <v>5289</v>
      </c>
      <c r="AR1359" t="str">
        <f t="shared" si="251"/>
        <v>ERJ14YJ105U</v>
      </c>
      <c r="AT1359" t="str">
        <f t="shared" si="237"/>
        <v>technology 1M;</v>
      </c>
      <c r="AU1359" t="str">
        <f t="shared" si="238"/>
        <v>attribute value '1 M';</v>
      </c>
      <c r="AV1359" t="str">
        <f t="shared" si="239"/>
        <v>attribute tolerance '5 %';</v>
      </c>
      <c r="AW1359" t="str">
        <f t="shared" si="240"/>
        <v>attribute rcwv '707.1 V';</v>
      </c>
      <c r="AX1359" t="str">
        <f t="shared" si="241"/>
        <v>attribute max_v '';</v>
      </c>
      <c r="AY1359" t="str">
        <f t="shared" si="242"/>
        <v>attribute power_v '0.5 W @ 70 C';</v>
      </c>
      <c r="AZ1359" t="str">
        <f t="shared" si="243"/>
        <v>attribute tcr '±200';</v>
      </c>
      <c r="BA1359" t="str">
        <f t="shared" si="244"/>
        <v>attribute size '1210';</v>
      </c>
      <c r="BB1359" t="str">
        <f t="shared" si="245"/>
        <v>attribute operating_temp '-55 to +155 C';</v>
      </c>
      <c r="BC1359" t="str">
        <f t="shared" si="246"/>
        <v>attribute pkg_code '105';</v>
      </c>
      <c r="BD1359" t="str">
        <f t="shared" si="247"/>
        <v>attribute aec-q200 'Grade 0';</v>
      </c>
      <c r="BF1359" t="str">
        <f t="shared" si="248"/>
        <v>attribute mfg 'Panasonic';</v>
      </c>
      <c r="BG1359" t="str">
        <f t="shared" si="249"/>
        <v>attribute mpn 'ERJ14YJ105U';</v>
      </c>
    </row>
    <row r="1360" spans="1:59" x14ac:dyDescent="0.3">
      <c r="A1360" t="s">
        <v>28</v>
      </c>
      <c r="B1360" t="s">
        <v>4308</v>
      </c>
      <c r="C1360" t="s">
        <v>4748</v>
      </c>
      <c r="D1360" t="s">
        <v>4749</v>
      </c>
      <c r="E1360" t="s">
        <v>32</v>
      </c>
      <c r="F1360" t="s">
        <v>32</v>
      </c>
      <c r="G1360" t="s">
        <v>4750</v>
      </c>
      <c r="H1360" s="1">
        <v>13863</v>
      </c>
      <c r="I1360">
        <v>0.33</v>
      </c>
      <c r="J1360">
        <v>0</v>
      </c>
      <c r="K1360">
        <v>1</v>
      </c>
      <c r="L1360" t="s">
        <v>34</v>
      </c>
      <c r="M1360" t="s">
        <v>4312</v>
      </c>
      <c r="N1360" t="s">
        <v>36</v>
      </c>
      <c r="O1360" t="s">
        <v>1088</v>
      </c>
      <c r="P1360" t="s">
        <v>38</v>
      </c>
      <c r="Q1360" t="s">
        <v>4313</v>
      </c>
      <c r="R1360" t="s">
        <v>40</v>
      </c>
      <c r="S1360" t="s">
        <v>634</v>
      </c>
      <c r="T1360" t="s">
        <v>1089</v>
      </c>
      <c r="U1360" t="s">
        <v>1188</v>
      </c>
      <c r="V1360" t="s">
        <v>4314</v>
      </c>
      <c r="W1360">
        <v>1210</v>
      </c>
      <c r="X1360" t="s">
        <v>636</v>
      </c>
      <c r="Y1360" t="s">
        <v>4315</v>
      </c>
      <c r="Z1360" t="s">
        <v>2407</v>
      </c>
      <c r="AA1360">
        <v>2</v>
      </c>
      <c r="AB1360" t="s">
        <v>41</v>
      </c>
      <c r="AC1360" t="str">
        <f t="shared" si="236"/>
        <v>14Y</v>
      </c>
      <c r="AD1360" s="3">
        <f t="shared" ref="AD1360:AD1423" si="253">IF(IFERROR(FIND("MOhms",O1360),0)&gt;0,LEFT(O1360,FIND("MOhms",O1360)-1)*1000000,IF(IFERROR(FIND("kOhms",O1360),0)&gt;0,LEFT(O1360,FIND("kOhms",O1360)-1)*1000,IF(IFERROR(FIND("Ohms",O1360),0)&gt;0,LEFT(O1360,FIND("Ohms",O1360)-1)*1,"NOT FOUND")))</f>
        <v>1100000</v>
      </c>
      <c r="AE1360" s="3" t="str">
        <f t="shared" si="252"/>
        <v>1.1 M</v>
      </c>
      <c r="AF1360" t="str">
        <f>SUBSTITUTE(SUBSTITUTE(P1360,"±",""),"%"," %")</f>
        <v>5 %</v>
      </c>
      <c r="AG1360" t="str">
        <f t="shared" si="250"/>
        <v>741.6 V</v>
      </c>
      <c r="AI1360" t="str">
        <f>SUBSTITUTE(LEFT(Q1360,FIND("W,",Q1360)),"W"," W @ 70 C")</f>
        <v>0.5 W @ 70 C</v>
      </c>
      <c r="AJ1360" t="str">
        <f>SUBSTITUTE((SUBSTITUTE(T1360,"ppm/°C","")),"/ "," to ")</f>
        <v>-400 to +150</v>
      </c>
      <c r="AK1360" t="str">
        <f>LEFT(V1360,FIND(" ",V1360)-1)</f>
        <v>1210</v>
      </c>
      <c r="AL1360" t="str">
        <f>SUBSTITUTE(SUBSTITUTE(U1360,"°C ~ "," to +"),"°C"," C")</f>
        <v>-55 to +155 C</v>
      </c>
      <c r="AM1360" s="2" t="str">
        <f t="shared" ref="AM1360:AM1423" si="254">IF(AD1360&gt;9999999,AD1360/1000000&amp;"6",IF(AD1360&gt;999999,AD1360/100000&amp;"5",IF(AD1360&gt;99999,AD1360/10000&amp;"4",IF(AD1360&gt;9999,AD1360/1000&amp;"3",IF(AD1360&gt;999,AD1360/100&amp;"2",IF(AD1360&gt;99,AD1360/10&amp;"1",IF(AD1360&gt;=10,AD1360/1&amp;"0",LEFT(SUBSTITUTE(TEXT(AD1360,"0.000"),".","R"),3))))))))</f>
        <v>115</v>
      </c>
      <c r="AN1360" t="str">
        <f>IF(AC1360="1GN","Grade 1","Grade 0")</f>
        <v>Grade 0</v>
      </c>
      <c r="AO1360" s="2" t="str">
        <f t="shared" ref="AO1360:AO1423" si="255">IF(AD1360&gt;9999999,AD1360/100000&amp;"5",IF(AD1360&gt;999999,AD1360/10000&amp;"4",IF(AD1360&gt;99999,AD1360/1000&amp;"3",IF(AD1360&gt;9999,AD1360/100&amp;"2",IF(AD1360&gt;999,AD1360/10&amp;"1",IF(AD1360&gt;99,AD1360/1&amp;"R",IF(AD1360&gt;=10,AD1360/1&amp;"R0",LEFT(SUBSTITUTE(TEXT(AD1360,"0.000"),".","R"),4))))))))</f>
        <v>1104</v>
      </c>
      <c r="AQ1360" t="s">
        <v>5289</v>
      </c>
      <c r="AR1360" t="str">
        <f t="shared" si="251"/>
        <v>ERJ14YJ115U</v>
      </c>
      <c r="AT1360" t="str">
        <f t="shared" si="237"/>
        <v>technology 1.1M;</v>
      </c>
      <c r="AU1360" t="str">
        <f t="shared" si="238"/>
        <v>attribute value '1.1 M';</v>
      </c>
      <c r="AV1360" t="str">
        <f t="shared" si="239"/>
        <v>attribute tolerance '5 %';</v>
      </c>
      <c r="AW1360" t="str">
        <f t="shared" si="240"/>
        <v>attribute rcwv '741.6 V';</v>
      </c>
      <c r="AX1360" t="str">
        <f t="shared" si="241"/>
        <v>attribute max_v '';</v>
      </c>
      <c r="AY1360" t="str">
        <f t="shared" si="242"/>
        <v>attribute power_v '0.5 W @ 70 C';</v>
      </c>
      <c r="AZ1360" t="str">
        <f t="shared" si="243"/>
        <v>attribute tcr '-400 to +150';</v>
      </c>
      <c r="BA1360" t="str">
        <f t="shared" si="244"/>
        <v>attribute size '1210';</v>
      </c>
      <c r="BB1360" t="str">
        <f t="shared" si="245"/>
        <v>attribute operating_temp '-55 to +155 C';</v>
      </c>
      <c r="BC1360" t="str">
        <f t="shared" si="246"/>
        <v>attribute pkg_code '115';</v>
      </c>
      <c r="BD1360" t="str">
        <f t="shared" si="247"/>
        <v>attribute aec-q200 'Grade 0';</v>
      </c>
      <c r="BF1360" t="str">
        <f t="shared" si="248"/>
        <v>attribute mfg 'Panasonic';</v>
      </c>
      <c r="BG1360" t="str">
        <f t="shared" si="249"/>
        <v>attribute mpn 'ERJ14YJ115U';</v>
      </c>
    </row>
    <row r="1361" spans="1:59" x14ac:dyDescent="0.3">
      <c r="A1361" t="s">
        <v>28</v>
      </c>
      <c r="B1361" t="s">
        <v>4308</v>
      </c>
      <c r="C1361" t="s">
        <v>4751</v>
      </c>
      <c r="D1361" t="s">
        <v>4752</v>
      </c>
      <c r="E1361" t="s">
        <v>32</v>
      </c>
      <c r="F1361" t="s">
        <v>32</v>
      </c>
      <c r="G1361" t="s">
        <v>4753</v>
      </c>
      <c r="H1361" s="1">
        <v>18230</v>
      </c>
      <c r="I1361">
        <v>0.33</v>
      </c>
      <c r="J1361">
        <v>0</v>
      </c>
      <c r="K1361">
        <v>1</v>
      </c>
      <c r="L1361" t="s">
        <v>34</v>
      </c>
      <c r="M1361" t="s">
        <v>4312</v>
      </c>
      <c r="N1361" t="s">
        <v>36</v>
      </c>
      <c r="O1361" t="s">
        <v>1093</v>
      </c>
      <c r="P1361" t="s">
        <v>38</v>
      </c>
      <c r="Q1361" t="s">
        <v>4313</v>
      </c>
      <c r="R1361" t="s">
        <v>40</v>
      </c>
      <c r="S1361" t="s">
        <v>634</v>
      </c>
      <c r="T1361" t="s">
        <v>1089</v>
      </c>
      <c r="U1361" t="s">
        <v>1188</v>
      </c>
      <c r="V1361" t="s">
        <v>4314</v>
      </c>
      <c r="W1361">
        <v>1210</v>
      </c>
      <c r="X1361" t="s">
        <v>636</v>
      </c>
      <c r="Y1361" t="s">
        <v>4315</v>
      </c>
      <c r="Z1361" t="s">
        <v>2407</v>
      </c>
      <c r="AA1361">
        <v>2</v>
      </c>
      <c r="AB1361" t="s">
        <v>41</v>
      </c>
      <c r="AC1361" t="str">
        <f t="shared" si="236"/>
        <v>14Y</v>
      </c>
      <c r="AD1361" s="3">
        <f t="shared" si="253"/>
        <v>1200000</v>
      </c>
      <c r="AE1361" s="3" t="str">
        <f t="shared" si="252"/>
        <v>1.2 M</v>
      </c>
      <c r="AF1361" t="str">
        <f>SUBSTITUTE(SUBSTITUTE(P1361,"±",""),"%"," %")</f>
        <v>5 %</v>
      </c>
      <c r="AG1361" t="str">
        <f t="shared" si="250"/>
        <v>774.6 V</v>
      </c>
      <c r="AI1361" t="str">
        <f>SUBSTITUTE(LEFT(Q1361,FIND("W,",Q1361)),"W"," W @ 70 C")</f>
        <v>0.5 W @ 70 C</v>
      </c>
      <c r="AJ1361" t="str">
        <f>SUBSTITUTE((SUBSTITUTE(T1361,"ppm/°C","")),"/ "," to ")</f>
        <v>-400 to +150</v>
      </c>
      <c r="AK1361" t="str">
        <f>LEFT(V1361,FIND(" ",V1361)-1)</f>
        <v>1210</v>
      </c>
      <c r="AL1361" t="str">
        <f>SUBSTITUTE(SUBSTITUTE(U1361,"°C ~ "," to +"),"°C"," C")</f>
        <v>-55 to +155 C</v>
      </c>
      <c r="AM1361" s="2" t="str">
        <f t="shared" si="254"/>
        <v>125</v>
      </c>
      <c r="AN1361" t="str">
        <f>IF(AC1361="1GN","Grade 1","Grade 0")</f>
        <v>Grade 0</v>
      </c>
      <c r="AO1361" s="2" t="str">
        <f t="shared" si="255"/>
        <v>1204</v>
      </c>
      <c r="AQ1361" t="s">
        <v>5289</v>
      </c>
      <c r="AR1361" t="str">
        <f t="shared" si="251"/>
        <v>ERJ14YJ125U</v>
      </c>
      <c r="AT1361" t="str">
        <f t="shared" si="237"/>
        <v>technology 1.2M;</v>
      </c>
      <c r="AU1361" t="str">
        <f t="shared" si="238"/>
        <v>attribute value '1.2 M';</v>
      </c>
      <c r="AV1361" t="str">
        <f t="shared" si="239"/>
        <v>attribute tolerance '5 %';</v>
      </c>
      <c r="AW1361" t="str">
        <f t="shared" si="240"/>
        <v>attribute rcwv '774.6 V';</v>
      </c>
      <c r="AX1361" t="str">
        <f t="shared" si="241"/>
        <v>attribute max_v '';</v>
      </c>
      <c r="AY1361" t="str">
        <f t="shared" si="242"/>
        <v>attribute power_v '0.5 W @ 70 C';</v>
      </c>
      <c r="AZ1361" t="str">
        <f t="shared" si="243"/>
        <v>attribute tcr '-400 to +150';</v>
      </c>
      <c r="BA1361" t="str">
        <f t="shared" si="244"/>
        <v>attribute size '1210';</v>
      </c>
      <c r="BB1361" t="str">
        <f t="shared" si="245"/>
        <v>attribute operating_temp '-55 to +155 C';</v>
      </c>
      <c r="BC1361" t="str">
        <f t="shared" si="246"/>
        <v>attribute pkg_code '125';</v>
      </c>
      <c r="BD1361" t="str">
        <f t="shared" si="247"/>
        <v>attribute aec-q200 'Grade 0';</v>
      </c>
      <c r="BF1361" t="str">
        <f t="shared" si="248"/>
        <v>attribute mfg 'Panasonic';</v>
      </c>
      <c r="BG1361" t="str">
        <f t="shared" si="249"/>
        <v>attribute mpn 'ERJ14YJ125U';</v>
      </c>
    </row>
    <row r="1362" spans="1:59" x14ac:dyDescent="0.3">
      <c r="A1362" t="s">
        <v>28</v>
      </c>
      <c r="B1362" t="s">
        <v>4308</v>
      </c>
      <c r="C1362" t="s">
        <v>4754</v>
      </c>
      <c r="D1362" t="s">
        <v>4755</v>
      </c>
      <c r="E1362" t="s">
        <v>32</v>
      </c>
      <c r="F1362" t="s">
        <v>32</v>
      </c>
      <c r="G1362" t="s">
        <v>4756</v>
      </c>
      <c r="H1362" s="1">
        <v>19251</v>
      </c>
      <c r="I1362">
        <v>0.33</v>
      </c>
      <c r="J1362">
        <v>0</v>
      </c>
      <c r="K1362">
        <v>1</v>
      </c>
      <c r="L1362" t="s">
        <v>34</v>
      </c>
      <c r="M1362" t="s">
        <v>4312</v>
      </c>
      <c r="N1362" t="s">
        <v>36</v>
      </c>
      <c r="O1362" t="s">
        <v>1097</v>
      </c>
      <c r="P1362" t="s">
        <v>38</v>
      </c>
      <c r="Q1362" t="s">
        <v>4313</v>
      </c>
      <c r="R1362" t="s">
        <v>40</v>
      </c>
      <c r="S1362" t="s">
        <v>634</v>
      </c>
      <c r="T1362" t="s">
        <v>1089</v>
      </c>
      <c r="U1362" t="s">
        <v>1188</v>
      </c>
      <c r="V1362" t="s">
        <v>4314</v>
      </c>
      <c r="W1362">
        <v>1210</v>
      </c>
      <c r="X1362" t="s">
        <v>636</v>
      </c>
      <c r="Y1362" t="s">
        <v>4315</v>
      </c>
      <c r="Z1362" t="s">
        <v>2407</v>
      </c>
      <c r="AA1362">
        <v>2</v>
      </c>
      <c r="AB1362" t="s">
        <v>41</v>
      </c>
      <c r="AC1362" t="str">
        <f t="shared" si="236"/>
        <v>14Y</v>
      </c>
      <c r="AD1362" s="3">
        <f t="shared" si="253"/>
        <v>1300000</v>
      </c>
      <c r="AE1362" s="3" t="str">
        <f t="shared" si="252"/>
        <v>1.3 M</v>
      </c>
      <c r="AF1362" t="str">
        <f>SUBSTITUTE(SUBSTITUTE(P1362,"±",""),"%"," %")</f>
        <v>5 %</v>
      </c>
      <c r="AG1362" t="str">
        <f t="shared" si="250"/>
        <v>806.2 V</v>
      </c>
      <c r="AI1362" t="str">
        <f>SUBSTITUTE(LEFT(Q1362,FIND("W,",Q1362)),"W"," W @ 70 C")</f>
        <v>0.5 W @ 70 C</v>
      </c>
      <c r="AJ1362" t="str">
        <f>SUBSTITUTE((SUBSTITUTE(T1362,"ppm/°C","")),"/ "," to ")</f>
        <v>-400 to +150</v>
      </c>
      <c r="AK1362" t="str">
        <f>LEFT(V1362,FIND(" ",V1362)-1)</f>
        <v>1210</v>
      </c>
      <c r="AL1362" t="str">
        <f>SUBSTITUTE(SUBSTITUTE(U1362,"°C ~ "," to +"),"°C"," C")</f>
        <v>-55 to +155 C</v>
      </c>
      <c r="AM1362" s="2" t="str">
        <f t="shared" si="254"/>
        <v>135</v>
      </c>
      <c r="AN1362" t="str">
        <f>IF(AC1362="1GN","Grade 1","Grade 0")</f>
        <v>Grade 0</v>
      </c>
      <c r="AO1362" s="2" t="str">
        <f t="shared" si="255"/>
        <v>1304</v>
      </c>
      <c r="AQ1362" t="s">
        <v>5289</v>
      </c>
      <c r="AR1362" t="str">
        <f t="shared" si="251"/>
        <v>ERJ14YJ135U</v>
      </c>
      <c r="AT1362" t="str">
        <f t="shared" si="237"/>
        <v>technology 1.3M;</v>
      </c>
      <c r="AU1362" t="str">
        <f t="shared" si="238"/>
        <v>attribute value '1.3 M';</v>
      </c>
      <c r="AV1362" t="str">
        <f t="shared" si="239"/>
        <v>attribute tolerance '5 %';</v>
      </c>
      <c r="AW1362" t="str">
        <f t="shared" si="240"/>
        <v>attribute rcwv '806.2 V';</v>
      </c>
      <c r="AX1362" t="str">
        <f t="shared" si="241"/>
        <v>attribute max_v '';</v>
      </c>
      <c r="AY1362" t="str">
        <f t="shared" si="242"/>
        <v>attribute power_v '0.5 W @ 70 C';</v>
      </c>
      <c r="AZ1362" t="str">
        <f t="shared" si="243"/>
        <v>attribute tcr '-400 to +150';</v>
      </c>
      <c r="BA1362" t="str">
        <f t="shared" si="244"/>
        <v>attribute size '1210';</v>
      </c>
      <c r="BB1362" t="str">
        <f t="shared" si="245"/>
        <v>attribute operating_temp '-55 to +155 C';</v>
      </c>
      <c r="BC1362" t="str">
        <f t="shared" si="246"/>
        <v>attribute pkg_code '135';</v>
      </c>
      <c r="BD1362" t="str">
        <f t="shared" si="247"/>
        <v>attribute aec-q200 'Grade 0';</v>
      </c>
      <c r="BF1362" t="str">
        <f t="shared" si="248"/>
        <v>attribute mfg 'Panasonic';</v>
      </c>
      <c r="BG1362" t="str">
        <f t="shared" si="249"/>
        <v>attribute mpn 'ERJ14YJ135U';</v>
      </c>
    </row>
    <row r="1363" spans="1:59" x14ac:dyDescent="0.3">
      <c r="A1363" t="s">
        <v>28</v>
      </c>
      <c r="B1363" t="s">
        <v>4308</v>
      </c>
      <c r="C1363" t="s">
        <v>4757</v>
      </c>
      <c r="D1363" t="s">
        <v>4758</v>
      </c>
      <c r="E1363" t="s">
        <v>32</v>
      </c>
      <c r="F1363" t="s">
        <v>32</v>
      </c>
      <c r="G1363" t="s">
        <v>4759</v>
      </c>
      <c r="H1363" s="1">
        <v>17857</v>
      </c>
      <c r="I1363">
        <v>0.33</v>
      </c>
      <c r="J1363">
        <v>0</v>
      </c>
      <c r="K1363">
        <v>1</v>
      </c>
      <c r="L1363" t="s">
        <v>34</v>
      </c>
      <c r="M1363" t="s">
        <v>4312</v>
      </c>
      <c r="N1363" t="s">
        <v>36</v>
      </c>
      <c r="O1363" t="s">
        <v>1101</v>
      </c>
      <c r="P1363" t="s">
        <v>38</v>
      </c>
      <c r="Q1363" t="s">
        <v>4313</v>
      </c>
      <c r="R1363" t="s">
        <v>40</v>
      </c>
      <c r="S1363" t="s">
        <v>634</v>
      </c>
      <c r="T1363" t="s">
        <v>1089</v>
      </c>
      <c r="U1363" t="s">
        <v>1188</v>
      </c>
      <c r="V1363" t="s">
        <v>4314</v>
      </c>
      <c r="W1363">
        <v>1210</v>
      </c>
      <c r="X1363" t="s">
        <v>636</v>
      </c>
      <c r="Y1363" t="s">
        <v>4315</v>
      </c>
      <c r="Z1363" t="s">
        <v>2407</v>
      </c>
      <c r="AA1363">
        <v>2</v>
      </c>
      <c r="AB1363" t="s">
        <v>41</v>
      </c>
      <c r="AC1363" t="str">
        <f t="shared" si="236"/>
        <v>14Y</v>
      </c>
      <c r="AD1363" s="3">
        <f t="shared" si="253"/>
        <v>1500000</v>
      </c>
      <c r="AE1363" s="3" t="str">
        <f t="shared" si="252"/>
        <v>1.5 M</v>
      </c>
      <c r="AF1363" t="str">
        <f>SUBSTITUTE(SUBSTITUTE(P1363,"±",""),"%"," %")</f>
        <v>5 %</v>
      </c>
      <c r="AG1363" t="str">
        <f t="shared" si="250"/>
        <v>866 V</v>
      </c>
      <c r="AI1363" t="str">
        <f>SUBSTITUTE(LEFT(Q1363,FIND("W,",Q1363)),"W"," W @ 70 C")</f>
        <v>0.5 W @ 70 C</v>
      </c>
      <c r="AJ1363" t="str">
        <f>SUBSTITUTE((SUBSTITUTE(T1363,"ppm/°C","")),"/ "," to ")</f>
        <v>-400 to +150</v>
      </c>
      <c r="AK1363" t="str">
        <f>LEFT(V1363,FIND(" ",V1363)-1)</f>
        <v>1210</v>
      </c>
      <c r="AL1363" t="str">
        <f>SUBSTITUTE(SUBSTITUTE(U1363,"°C ~ "," to +"),"°C"," C")</f>
        <v>-55 to +155 C</v>
      </c>
      <c r="AM1363" s="2" t="str">
        <f t="shared" si="254"/>
        <v>155</v>
      </c>
      <c r="AN1363" t="str">
        <f>IF(AC1363="1GN","Grade 1","Grade 0")</f>
        <v>Grade 0</v>
      </c>
      <c r="AO1363" s="2" t="str">
        <f t="shared" si="255"/>
        <v>1504</v>
      </c>
      <c r="AQ1363" t="s">
        <v>5289</v>
      </c>
      <c r="AR1363" t="str">
        <f t="shared" si="251"/>
        <v>ERJ14YJ155U</v>
      </c>
      <c r="AT1363" t="str">
        <f t="shared" si="237"/>
        <v>technology 1.5M;</v>
      </c>
      <c r="AU1363" t="str">
        <f t="shared" si="238"/>
        <v>attribute value '1.5 M';</v>
      </c>
      <c r="AV1363" t="str">
        <f t="shared" si="239"/>
        <v>attribute tolerance '5 %';</v>
      </c>
      <c r="AW1363" t="str">
        <f t="shared" si="240"/>
        <v>attribute rcwv '866 V';</v>
      </c>
      <c r="AX1363" t="str">
        <f t="shared" si="241"/>
        <v>attribute max_v '';</v>
      </c>
      <c r="AY1363" t="str">
        <f t="shared" si="242"/>
        <v>attribute power_v '0.5 W @ 70 C';</v>
      </c>
      <c r="AZ1363" t="str">
        <f t="shared" si="243"/>
        <v>attribute tcr '-400 to +150';</v>
      </c>
      <c r="BA1363" t="str">
        <f t="shared" si="244"/>
        <v>attribute size '1210';</v>
      </c>
      <c r="BB1363" t="str">
        <f t="shared" si="245"/>
        <v>attribute operating_temp '-55 to +155 C';</v>
      </c>
      <c r="BC1363" t="str">
        <f t="shared" si="246"/>
        <v>attribute pkg_code '155';</v>
      </c>
      <c r="BD1363" t="str">
        <f t="shared" si="247"/>
        <v>attribute aec-q200 'Grade 0';</v>
      </c>
      <c r="BF1363" t="str">
        <f t="shared" si="248"/>
        <v>attribute mfg 'Panasonic';</v>
      </c>
      <c r="BG1363" t="str">
        <f t="shared" si="249"/>
        <v>attribute mpn 'ERJ14YJ155U';</v>
      </c>
    </row>
    <row r="1364" spans="1:59" x14ac:dyDescent="0.3">
      <c r="A1364" t="s">
        <v>28</v>
      </c>
      <c r="B1364" t="s">
        <v>4308</v>
      </c>
      <c r="C1364" t="s">
        <v>4760</v>
      </c>
      <c r="D1364" t="s">
        <v>4761</v>
      </c>
      <c r="E1364" t="s">
        <v>32</v>
      </c>
      <c r="F1364" t="s">
        <v>32</v>
      </c>
      <c r="G1364" t="s">
        <v>4762</v>
      </c>
      <c r="H1364" s="1">
        <v>25000</v>
      </c>
      <c r="I1364">
        <v>0.33</v>
      </c>
      <c r="J1364">
        <v>0</v>
      </c>
      <c r="K1364">
        <v>1</v>
      </c>
      <c r="L1364" t="s">
        <v>34</v>
      </c>
      <c r="M1364" t="s">
        <v>4312</v>
      </c>
      <c r="N1364" t="s">
        <v>36</v>
      </c>
      <c r="O1364" t="s">
        <v>1105</v>
      </c>
      <c r="P1364" t="s">
        <v>38</v>
      </c>
      <c r="Q1364" t="s">
        <v>4313</v>
      </c>
      <c r="R1364" t="s">
        <v>40</v>
      </c>
      <c r="S1364" t="s">
        <v>634</v>
      </c>
      <c r="T1364" t="s">
        <v>1089</v>
      </c>
      <c r="U1364" t="s">
        <v>1188</v>
      </c>
      <c r="V1364" t="s">
        <v>4314</v>
      </c>
      <c r="W1364">
        <v>1210</v>
      </c>
      <c r="X1364" t="s">
        <v>636</v>
      </c>
      <c r="Y1364" t="s">
        <v>4315</v>
      </c>
      <c r="Z1364" t="s">
        <v>2407</v>
      </c>
      <c r="AA1364">
        <v>2</v>
      </c>
      <c r="AB1364" t="s">
        <v>41</v>
      </c>
      <c r="AC1364" t="str">
        <f t="shared" si="236"/>
        <v>14Y</v>
      </c>
      <c r="AD1364" s="3">
        <f t="shared" si="253"/>
        <v>1600000</v>
      </c>
      <c r="AE1364" s="3" t="str">
        <f t="shared" si="252"/>
        <v>1.6 M</v>
      </c>
      <c r="AF1364" t="str">
        <f>SUBSTITUTE(SUBSTITUTE(P1364,"±",""),"%"," %")</f>
        <v>5 %</v>
      </c>
      <c r="AG1364" t="str">
        <f t="shared" si="250"/>
        <v>894.4 V</v>
      </c>
      <c r="AI1364" t="str">
        <f>SUBSTITUTE(LEFT(Q1364,FIND("W,",Q1364)),"W"," W @ 70 C")</f>
        <v>0.5 W @ 70 C</v>
      </c>
      <c r="AJ1364" t="str">
        <f>SUBSTITUTE((SUBSTITUTE(T1364,"ppm/°C","")),"/ "," to ")</f>
        <v>-400 to +150</v>
      </c>
      <c r="AK1364" t="str">
        <f>LEFT(V1364,FIND(" ",V1364)-1)</f>
        <v>1210</v>
      </c>
      <c r="AL1364" t="str">
        <f>SUBSTITUTE(SUBSTITUTE(U1364,"°C ~ "," to +"),"°C"," C")</f>
        <v>-55 to +155 C</v>
      </c>
      <c r="AM1364" s="2" t="str">
        <f t="shared" si="254"/>
        <v>165</v>
      </c>
      <c r="AN1364" t="str">
        <f>IF(AC1364="1GN","Grade 1","Grade 0")</f>
        <v>Grade 0</v>
      </c>
      <c r="AO1364" s="2" t="str">
        <f t="shared" si="255"/>
        <v>1604</v>
      </c>
      <c r="AQ1364" t="s">
        <v>5289</v>
      </c>
      <c r="AR1364" t="str">
        <f t="shared" si="251"/>
        <v>ERJ14YJ165U</v>
      </c>
      <c r="AT1364" t="str">
        <f t="shared" si="237"/>
        <v>technology 1.6M;</v>
      </c>
      <c r="AU1364" t="str">
        <f t="shared" si="238"/>
        <v>attribute value '1.6 M';</v>
      </c>
      <c r="AV1364" t="str">
        <f t="shared" si="239"/>
        <v>attribute tolerance '5 %';</v>
      </c>
      <c r="AW1364" t="str">
        <f t="shared" si="240"/>
        <v>attribute rcwv '894.4 V';</v>
      </c>
      <c r="AX1364" t="str">
        <f t="shared" si="241"/>
        <v>attribute max_v '';</v>
      </c>
      <c r="AY1364" t="str">
        <f t="shared" si="242"/>
        <v>attribute power_v '0.5 W @ 70 C';</v>
      </c>
      <c r="AZ1364" t="str">
        <f t="shared" si="243"/>
        <v>attribute tcr '-400 to +150';</v>
      </c>
      <c r="BA1364" t="str">
        <f t="shared" si="244"/>
        <v>attribute size '1210';</v>
      </c>
      <c r="BB1364" t="str">
        <f t="shared" si="245"/>
        <v>attribute operating_temp '-55 to +155 C';</v>
      </c>
      <c r="BC1364" t="str">
        <f t="shared" si="246"/>
        <v>attribute pkg_code '165';</v>
      </c>
      <c r="BD1364" t="str">
        <f t="shared" si="247"/>
        <v>attribute aec-q200 'Grade 0';</v>
      </c>
      <c r="BF1364" t="str">
        <f t="shared" si="248"/>
        <v>attribute mfg 'Panasonic';</v>
      </c>
      <c r="BG1364" t="str">
        <f t="shared" si="249"/>
        <v>attribute mpn 'ERJ14YJ165U';</v>
      </c>
    </row>
    <row r="1365" spans="1:59" x14ac:dyDescent="0.3">
      <c r="A1365" t="s">
        <v>28</v>
      </c>
      <c r="B1365" t="s">
        <v>4308</v>
      </c>
      <c r="C1365" t="s">
        <v>4763</v>
      </c>
      <c r="D1365" t="s">
        <v>4764</v>
      </c>
      <c r="E1365" t="s">
        <v>32</v>
      </c>
      <c r="F1365" t="s">
        <v>32</v>
      </c>
      <c r="G1365" t="s">
        <v>4765</v>
      </c>
      <c r="H1365" s="1">
        <v>4990</v>
      </c>
      <c r="I1365">
        <v>0.33</v>
      </c>
      <c r="J1365">
        <v>0</v>
      </c>
      <c r="K1365">
        <v>1</v>
      </c>
      <c r="L1365" t="s">
        <v>34</v>
      </c>
      <c r="M1365" t="s">
        <v>4312</v>
      </c>
      <c r="N1365" t="s">
        <v>36</v>
      </c>
      <c r="O1365" t="s">
        <v>1109</v>
      </c>
      <c r="P1365" t="s">
        <v>38</v>
      </c>
      <c r="Q1365" t="s">
        <v>4313</v>
      </c>
      <c r="R1365" t="s">
        <v>40</v>
      </c>
      <c r="S1365" t="s">
        <v>634</v>
      </c>
      <c r="T1365" t="s">
        <v>1089</v>
      </c>
      <c r="U1365" t="s">
        <v>1188</v>
      </c>
      <c r="V1365" t="s">
        <v>4314</v>
      </c>
      <c r="W1365">
        <v>1210</v>
      </c>
      <c r="X1365" t="s">
        <v>636</v>
      </c>
      <c r="Y1365" t="s">
        <v>4315</v>
      </c>
      <c r="Z1365" t="s">
        <v>2407</v>
      </c>
      <c r="AA1365">
        <v>2</v>
      </c>
      <c r="AB1365" t="s">
        <v>41</v>
      </c>
      <c r="AC1365" t="str">
        <f t="shared" ref="AC1365:AC1428" si="256">MID(D1365,5,3)</f>
        <v>14Y</v>
      </c>
      <c r="AD1365" s="3">
        <f t="shared" si="253"/>
        <v>1800000</v>
      </c>
      <c r="AE1365" s="3" t="str">
        <f t="shared" si="252"/>
        <v>1.8 M</v>
      </c>
      <c r="AF1365" t="str">
        <f>SUBSTITUTE(SUBSTITUTE(P1365,"±",""),"%"," %")</f>
        <v>5 %</v>
      </c>
      <c r="AG1365" t="str">
        <f t="shared" si="250"/>
        <v>948.7 V</v>
      </c>
      <c r="AI1365" t="str">
        <f>SUBSTITUTE(LEFT(Q1365,FIND("W,",Q1365)),"W"," W @ 70 C")</f>
        <v>0.5 W @ 70 C</v>
      </c>
      <c r="AJ1365" t="str">
        <f>SUBSTITUTE((SUBSTITUTE(T1365,"ppm/°C","")),"/ "," to ")</f>
        <v>-400 to +150</v>
      </c>
      <c r="AK1365" t="str">
        <f>LEFT(V1365,FIND(" ",V1365)-1)</f>
        <v>1210</v>
      </c>
      <c r="AL1365" t="str">
        <f>SUBSTITUTE(SUBSTITUTE(U1365,"°C ~ "," to +"),"°C"," C")</f>
        <v>-55 to +155 C</v>
      </c>
      <c r="AM1365" s="2" t="str">
        <f t="shared" si="254"/>
        <v>185</v>
      </c>
      <c r="AN1365" t="str">
        <f>IF(AC1365="1GN","Grade 1","Grade 0")</f>
        <v>Grade 0</v>
      </c>
      <c r="AO1365" s="2" t="str">
        <f t="shared" si="255"/>
        <v>1804</v>
      </c>
      <c r="AQ1365" t="s">
        <v>5289</v>
      </c>
      <c r="AR1365" t="str">
        <f t="shared" si="251"/>
        <v>ERJ14YJ185U</v>
      </c>
      <c r="AT1365" t="str">
        <f t="shared" ref="AT1365:AT1383" si="257">"technology "&amp;SUBSTITUTE(AE1365," ","")&amp;";"</f>
        <v>technology 1.8M;</v>
      </c>
      <c r="AU1365" t="str">
        <f t="shared" ref="AU1365:AU1383" si="258">"attribute value '"&amp;AE1365&amp;"';"</f>
        <v>attribute value '1.8 M';</v>
      </c>
      <c r="AV1365" t="str">
        <f t="shared" ref="AV1365:AV1383" si="259">"attribute tolerance '"&amp;AF1365&amp;"';"</f>
        <v>attribute tolerance '5 %';</v>
      </c>
      <c r="AW1365" t="str">
        <f t="shared" ref="AW1365:AW1383" si="260">"attribute rcwv '"&amp;AG1365&amp;"';"</f>
        <v>attribute rcwv '948.7 V';</v>
      </c>
      <c r="AX1365" t="str">
        <f t="shared" ref="AX1365:AX1383" si="261">"attribute max_v '"&amp;AH1365&amp;"';"</f>
        <v>attribute max_v '';</v>
      </c>
      <c r="AY1365" t="str">
        <f t="shared" ref="AY1365:AY1383" si="262">"attribute power_v '"&amp;AI1365&amp;"';"</f>
        <v>attribute power_v '0.5 W @ 70 C';</v>
      </c>
      <c r="AZ1365" t="str">
        <f t="shared" ref="AZ1365:AZ1383" si="263">"attribute tcr '"&amp;AJ1365&amp;"';"</f>
        <v>attribute tcr '-400 to +150';</v>
      </c>
      <c r="BA1365" t="str">
        <f t="shared" ref="BA1365:BA1383" si="264">"attribute size '"&amp;AK1365&amp;"';"</f>
        <v>attribute size '1210';</v>
      </c>
      <c r="BB1365" t="str">
        <f t="shared" ref="BB1365:BB1383" si="265">"attribute operating_temp '"&amp;AL1365&amp;"';"</f>
        <v>attribute operating_temp '-55 to +155 C';</v>
      </c>
      <c r="BC1365" t="str">
        <f t="shared" ref="BC1365:BC1383" si="266">"attribute pkg_code '"&amp;AM1365&amp;"';"</f>
        <v>attribute pkg_code '185';</v>
      </c>
      <c r="BD1365" t="str">
        <f t="shared" ref="BD1365:BD1383" si="267">"attribute aec-q200 '"&amp;AN1365&amp;"';"</f>
        <v>attribute aec-q200 'Grade 0';</v>
      </c>
      <c r="BF1365" t="str">
        <f t="shared" ref="BF1365:BF1383" si="268">"attribute mfg '"&amp;AQ1365&amp;"';"</f>
        <v>attribute mfg 'Panasonic';</v>
      </c>
      <c r="BG1365" t="str">
        <f t="shared" ref="BG1365:BG1383" si="269">"attribute mpn '"&amp;AR1365&amp;"';"</f>
        <v>attribute mpn 'ERJ14YJ185U';</v>
      </c>
    </row>
    <row r="1366" spans="1:59" x14ac:dyDescent="0.3">
      <c r="A1366" t="s">
        <v>28</v>
      </c>
      <c r="B1366" t="s">
        <v>4308</v>
      </c>
      <c r="C1366" t="s">
        <v>4766</v>
      </c>
      <c r="D1366" t="s">
        <v>4767</v>
      </c>
      <c r="E1366" t="s">
        <v>32</v>
      </c>
      <c r="F1366" t="s">
        <v>32</v>
      </c>
      <c r="G1366" t="s">
        <v>4768</v>
      </c>
      <c r="H1366" s="1">
        <v>14439</v>
      </c>
      <c r="I1366">
        <v>0.33</v>
      </c>
      <c r="J1366">
        <v>0</v>
      </c>
      <c r="K1366">
        <v>1</v>
      </c>
      <c r="L1366" t="s">
        <v>34</v>
      </c>
      <c r="M1366" t="s">
        <v>4312</v>
      </c>
      <c r="N1366" t="s">
        <v>36</v>
      </c>
      <c r="O1366" t="s">
        <v>1113</v>
      </c>
      <c r="P1366" t="s">
        <v>38</v>
      </c>
      <c r="Q1366" t="s">
        <v>4313</v>
      </c>
      <c r="R1366" t="s">
        <v>40</v>
      </c>
      <c r="S1366" t="s">
        <v>634</v>
      </c>
      <c r="T1366" t="s">
        <v>1089</v>
      </c>
      <c r="U1366" t="s">
        <v>1188</v>
      </c>
      <c r="V1366" t="s">
        <v>4314</v>
      </c>
      <c r="W1366">
        <v>1210</v>
      </c>
      <c r="X1366" t="s">
        <v>636</v>
      </c>
      <c r="Y1366" t="s">
        <v>4315</v>
      </c>
      <c r="Z1366" t="s">
        <v>2407</v>
      </c>
      <c r="AA1366">
        <v>2</v>
      </c>
      <c r="AB1366" t="s">
        <v>41</v>
      </c>
      <c r="AC1366" t="str">
        <f t="shared" si="256"/>
        <v>14Y</v>
      </c>
      <c r="AD1366" s="3">
        <f t="shared" si="253"/>
        <v>2000000</v>
      </c>
      <c r="AE1366" s="3" t="str">
        <f t="shared" si="252"/>
        <v>2 M</v>
      </c>
      <c r="AF1366" t="str">
        <f>SUBSTITUTE(SUBSTITUTE(P1366,"±",""),"%"," %")</f>
        <v>5 %</v>
      </c>
      <c r="AG1366" t="str">
        <f t="shared" si="250"/>
        <v>1000 V</v>
      </c>
      <c r="AI1366" t="str">
        <f>SUBSTITUTE(LEFT(Q1366,FIND("W,",Q1366)),"W"," W @ 70 C")</f>
        <v>0.5 W @ 70 C</v>
      </c>
      <c r="AJ1366" t="str">
        <f>SUBSTITUTE((SUBSTITUTE(T1366,"ppm/°C","")),"/ "," to ")</f>
        <v>-400 to +150</v>
      </c>
      <c r="AK1366" t="str">
        <f>LEFT(V1366,FIND(" ",V1366)-1)</f>
        <v>1210</v>
      </c>
      <c r="AL1366" t="str">
        <f>SUBSTITUTE(SUBSTITUTE(U1366,"°C ~ "," to +"),"°C"," C")</f>
        <v>-55 to +155 C</v>
      </c>
      <c r="AM1366" s="2" t="str">
        <f t="shared" si="254"/>
        <v>205</v>
      </c>
      <c r="AN1366" t="str">
        <f>IF(AC1366="1GN","Grade 1","Grade 0")</f>
        <v>Grade 0</v>
      </c>
      <c r="AO1366" s="2" t="str">
        <f t="shared" si="255"/>
        <v>2004</v>
      </c>
      <c r="AQ1366" t="s">
        <v>5289</v>
      </c>
      <c r="AR1366" t="str">
        <f t="shared" si="251"/>
        <v>ERJ14YJ205U</v>
      </c>
      <c r="AT1366" t="str">
        <f t="shared" si="257"/>
        <v>technology 2M;</v>
      </c>
      <c r="AU1366" t="str">
        <f t="shared" si="258"/>
        <v>attribute value '2 M';</v>
      </c>
      <c r="AV1366" t="str">
        <f t="shared" si="259"/>
        <v>attribute tolerance '5 %';</v>
      </c>
      <c r="AW1366" t="str">
        <f t="shared" si="260"/>
        <v>attribute rcwv '1000 V';</v>
      </c>
      <c r="AX1366" t="str">
        <f t="shared" si="261"/>
        <v>attribute max_v '';</v>
      </c>
      <c r="AY1366" t="str">
        <f t="shared" si="262"/>
        <v>attribute power_v '0.5 W @ 70 C';</v>
      </c>
      <c r="AZ1366" t="str">
        <f t="shared" si="263"/>
        <v>attribute tcr '-400 to +150';</v>
      </c>
      <c r="BA1366" t="str">
        <f t="shared" si="264"/>
        <v>attribute size '1210';</v>
      </c>
      <c r="BB1366" t="str">
        <f t="shared" si="265"/>
        <v>attribute operating_temp '-55 to +155 C';</v>
      </c>
      <c r="BC1366" t="str">
        <f t="shared" si="266"/>
        <v>attribute pkg_code '205';</v>
      </c>
      <c r="BD1366" t="str">
        <f t="shared" si="267"/>
        <v>attribute aec-q200 'Grade 0';</v>
      </c>
      <c r="BF1366" t="str">
        <f t="shared" si="268"/>
        <v>attribute mfg 'Panasonic';</v>
      </c>
      <c r="BG1366" t="str">
        <f t="shared" si="269"/>
        <v>attribute mpn 'ERJ14YJ205U';</v>
      </c>
    </row>
    <row r="1367" spans="1:59" x14ac:dyDescent="0.3">
      <c r="A1367" t="s">
        <v>28</v>
      </c>
      <c r="B1367" t="s">
        <v>4308</v>
      </c>
      <c r="C1367" t="s">
        <v>4769</v>
      </c>
      <c r="D1367" t="s">
        <v>4770</v>
      </c>
      <c r="E1367" t="s">
        <v>32</v>
      </c>
      <c r="F1367" t="s">
        <v>32</v>
      </c>
      <c r="G1367" t="s">
        <v>4771</v>
      </c>
      <c r="H1367" s="1">
        <v>11545</v>
      </c>
      <c r="I1367">
        <v>0.33</v>
      </c>
      <c r="J1367">
        <v>0</v>
      </c>
      <c r="K1367">
        <v>1</v>
      </c>
      <c r="L1367" t="s">
        <v>34</v>
      </c>
      <c r="M1367" t="s">
        <v>4312</v>
      </c>
      <c r="N1367" t="s">
        <v>36</v>
      </c>
      <c r="O1367" t="s">
        <v>1117</v>
      </c>
      <c r="P1367" t="s">
        <v>38</v>
      </c>
      <c r="Q1367" t="s">
        <v>4313</v>
      </c>
      <c r="R1367" t="s">
        <v>40</v>
      </c>
      <c r="S1367" t="s">
        <v>634</v>
      </c>
      <c r="T1367" t="s">
        <v>1089</v>
      </c>
      <c r="U1367" t="s">
        <v>1188</v>
      </c>
      <c r="V1367" t="s">
        <v>4314</v>
      </c>
      <c r="W1367">
        <v>1210</v>
      </c>
      <c r="X1367" t="s">
        <v>636</v>
      </c>
      <c r="Y1367" t="s">
        <v>4315</v>
      </c>
      <c r="Z1367" t="s">
        <v>2407</v>
      </c>
      <c r="AA1367">
        <v>2</v>
      </c>
      <c r="AB1367" t="s">
        <v>41</v>
      </c>
      <c r="AC1367" t="str">
        <f t="shared" si="256"/>
        <v>14Y</v>
      </c>
      <c r="AD1367" s="3">
        <f t="shared" si="253"/>
        <v>2200000</v>
      </c>
      <c r="AE1367" s="3" t="str">
        <f t="shared" si="252"/>
        <v>2.2 M</v>
      </c>
      <c r="AF1367" t="str">
        <f>SUBSTITUTE(SUBSTITUTE(P1367,"±",""),"%"," %")</f>
        <v>5 %</v>
      </c>
      <c r="AG1367" t="str">
        <f t="shared" si="250"/>
        <v>1048.8 V</v>
      </c>
      <c r="AI1367" t="str">
        <f>SUBSTITUTE(LEFT(Q1367,FIND("W,",Q1367)),"W"," W @ 70 C")</f>
        <v>0.5 W @ 70 C</v>
      </c>
      <c r="AJ1367" t="str">
        <f>SUBSTITUTE((SUBSTITUTE(T1367,"ppm/°C","")),"/ "," to ")</f>
        <v>-400 to +150</v>
      </c>
      <c r="AK1367" t="str">
        <f>LEFT(V1367,FIND(" ",V1367)-1)</f>
        <v>1210</v>
      </c>
      <c r="AL1367" t="str">
        <f>SUBSTITUTE(SUBSTITUTE(U1367,"°C ~ "," to +"),"°C"," C")</f>
        <v>-55 to +155 C</v>
      </c>
      <c r="AM1367" s="2" t="str">
        <f t="shared" si="254"/>
        <v>225</v>
      </c>
      <c r="AN1367" t="str">
        <f>IF(AC1367="1GN","Grade 1","Grade 0")</f>
        <v>Grade 0</v>
      </c>
      <c r="AO1367" s="2" t="str">
        <f t="shared" si="255"/>
        <v>2204</v>
      </c>
      <c r="AQ1367" t="s">
        <v>5289</v>
      </c>
      <c r="AR1367" t="str">
        <f t="shared" si="251"/>
        <v>ERJ14YJ225U</v>
      </c>
      <c r="AT1367" t="str">
        <f t="shared" si="257"/>
        <v>technology 2.2M;</v>
      </c>
      <c r="AU1367" t="str">
        <f t="shared" si="258"/>
        <v>attribute value '2.2 M';</v>
      </c>
      <c r="AV1367" t="str">
        <f t="shared" si="259"/>
        <v>attribute tolerance '5 %';</v>
      </c>
      <c r="AW1367" t="str">
        <f t="shared" si="260"/>
        <v>attribute rcwv '1048.8 V';</v>
      </c>
      <c r="AX1367" t="str">
        <f t="shared" si="261"/>
        <v>attribute max_v '';</v>
      </c>
      <c r="AY1367" t="str">
        <f t="shared" si="262"/>
        <v>attribute power_v '0.5 W @ 70 C';</v>
      </c>
      <c r="AZ1367" t="str">
        <f t="shared" si="263"/>
        <v>attribute tcr '-400 to +150';</v>
      </c>
      <c r="BA1367" t="str">
        <f t="shared" si="264"/>
        <v>attribute size '1210';</v>
      </c>
      <c r="BB1367" t="str">
        <f t="shared" si="265"/>
        <v>attribute operating_temp '-55 to +155 C';</v>
      </c>
      <c r="BC1367" t="str">
        <f t="shared" si="266"/>
        <v>attribute pkg_code '225';</v>
      </c>
      <c r="BD1367" t="str">
        <f t="shared" si="267"/>
        <v>attribute aec-q200 'Grade 0';</v>
      </c>
      <c r="BF1367" t="str">
        <f t="shared" si="268"/>
        <v>attribute mfg 'Panasonic';</v>
      </c>
      <c r="BG1367" t="str">
        <f t="shared" si="269"/>
        <v>attribute mpn 'ERJ14YJ225U';</v>
      </c>
    </row>
    <row r="1368" spans="1:59" x14ac:dyDescent="0.3">
      <c r="A1368" t="s">
        <v>28</v>
      </c>
      <c r="B1368" t="s">
        <v>4308</v>
      </c>
      <c r="C1368" t="s">
        <v>4772</v>
      </c>
      <c r="D1368" t="s">
        <v>4773</v>
      </c>
      <c r="E1368" t="s">
        <v>32</v>
      </c>
      <c r="F1368" t="s">
        <v>32</v>
      </c>
      <c r="G1368" t="s">
        <v>4774</v>
      </c>
      <c r="H1368" s="1">
        <v>18418</v>
      </c>
      <c r="I1368">
        <v>0.33</v>
      </c>
      <c r="J1368">
        <v>0</v>
      </c>
      <c r="K1368">
        <v>1</v>
      </c>
      <c r="L1368" t="s">
        <v>34</v>
      </c>
      <c r="M1368" t="s">
        <v>4312</v>
      </c>
      <c r="N1368" t="s">
        <v>36</v>
      </c>
      <c r="O1368" t="s">
        <v>1121</v>
      </c>
      <c r="P1368" t="s">
        <v>38</v>
      </c>
      <c r="Q1368" t="s">
        <v>4313</v>
      </c>
      <c r="R1368" t="s">
        <v>40</v>
      </c>
      <c r="S1368" t="s">
        <v>634</v>
      </c>
      <c r="T1368" t="s">
        <v>1089</v>
      </c>
      <c r="U1368" t="s">
        <v>1188</v>
      </c>
      <c r="V1368" t="s">
        <v>4314</v>
      </c>
      <c r="W1368">
        <v>1210</v>
      </c>
      <c r="X1368" t="s">
        <v>636</v>
      </c>
      <c r="Y1368" t="s">
        <v>4315</v>
      </c>
      <c r="Z1368" t="s">
        <v>2407</v>
      </c>
      <c r="AA1368">
        <v>2</v>
      </c>
      <c r="AB1368" t="s">
        <v>41</v>
      </c>
      <c r="AC1368" t="str">
        <f t="shared" si="256"/>
        <v>14Y</v>
      </c>
      <c r="AD1368" s="3">
        <f t="shared" si="253"/>
        <v>2400000</v>
      </c>
      <c r="AE1368" s="3" t="str">
        <f t="shared" si="252"/>
        <v>2.4 M</v>
      </c>
      <c r="AF1368" t="str">
        <f>SUBSTITUTE(SUBSTITUTE(P1368,"±",""),"%"," %")</f>
        <v>5 %</v>
      </c>
      <c r="AG1368" t="str">
        <f t="shared" si="250"/>
        <v>1095.4 V</v>
      </c>
      <c r="AI1368" t="str">
        <f>SUBSTITUTE(LEFT(Q1368,FIND("W,",Q1368)),"W"," W @ 70 C")</f>
        <v>0.5 W @ 70 C</v>
      </c>
      <c r="AJ1368" t="str">
        <f>SUBSTITUTE((SUBSTITUTE(T1368,"ppm/°C","")),"/ "," to ")</f>
        <v>-400 to +150</v>
      </c>
      <c r="AK1368" t="str">
        <f>LEFT(V1368,FIND(" ",V1368)-1)</f>
        <v>1210</v>
      </c>
      <c r="AL1368" t="str">
        <f>SUBSTITUTE(SUBSTITUTE(U1368,"°C ~ "," to +"),"°C"," C")</f>
        <v>-55 to +155 C</v>
      </c>
      <c r="AM1368" s="2" t="str">
        <f t="shared" si="254"/>
        <v>245</v>
      </c>
      <c r="AN1368" t="str">
        <f>IF(AC1368="1GN","Grade 1","Grade 0")</f>
        <v>Grade 0</v>
      </c>
      <c r="AO1368" s="2" t="str">
        <f t="shared" si="255"/>
        <v>2404</v>
      </c>
      <c r="AQ1368" t="s">
        <v>5289</v>
      </c>
      <c r="AR1368" t="str">
        <f t="shared" si="251"/>
        <v>ERJ14YJ245U</v>
      </c>
      <c r="AT1368" t="str">
        <f t="shared" si="257"/>
        <v>technology 2.4M;</v>
      </c>
      <c r="AU1368" t="str">
        <f t="shared" si="258"/>
        <v>attribute value '2.4 M';</v>
      </c>
      <c r="AV1368" t="str">
        <f t="shared" si="259"/>
        <v>attribute tolerance '5 %';</v>
      </c>
      <c r="AW1368" t="str">
        <f t="shared" si="260"/>
        <v>attribute rcwv '1095.4 V';</v>
      </c>
      <c r="AX1368" t="str">
        <f t="shared" si="261"/>
        <v>attribute max_v '';</v>
      </c>
      <c r="AY1368" t="str">
        <f t="shared" si="262"/>
        <v>attribute power_v '0.5 W @ 70 C';</v>
      </c>
      <c r="AZ1368" t="str">
        <f t="shared" si="263"/>
        <v>attribute tcr '-400 to +150';</v>
      </c>
      <c r="BA1368" t="str">
        <f t="shared" si="264"/>
        <v>attribute size '1210';</v>
      </c>
      <c r="BB1368" t="str">
        <f t="shared" si="265"/>
        <v>attribute operating_temp '-55 to +155 C';</v>
      </c>
      <c r="BC1368" t="str">
        <f t="shared" si="266"/>
        <v>attribute pkg_code '245';</v>
      </c>
      <c r="BD1368" t="str">
        <f t="shared" si="267"/>
        <v>attribute aec-q200 'Grade 0';</v>
      </c>
      <c r="BF1368" t="str">
        <f t="shared" si="268"/>
        <v>attribute mfg 'Panasonic';</v>
      </c>
      <c r="BG1368" t="str">
        <f t="shared" si="269"/>
        <v>attribute mpn 'ERJ14YJ245U';</v>
      </c>
    </row>
    <row r="1369" spans="1:59" x14ac:dyDescent="0.3">
      <c r="A1369" t="s">
        <v>28</v>
      </c>
      <c r="B1369" t="s">
        <v>4308</v>
      </c>
      <c r="C1369" t="s">
        <v>4775</v>
      </c>
      <c r="D1369" t="s">
        <v>4776</v>
      </c>
      <c r="E1369" t="s">
        <v>32</v>
      </c>
      <c r="F1369" t="s">
        <v>32</v>
      </c>
      <c r="G1369" t="s">
        <v>4777</v>
      </c>
      <c r="H1369" s="1">
        <v>17261</v>
      </c>
      <c r="I1369">
        <v>0.33</v>
      </c>
      <c r="J1369">
        <v>0</v>
      </c>
      <c r="K1369">
        <v>1</v>
      </c>
      <c r="L1369" t="s">
        <v>34</v>
      </c>
      <c r="M1369" t="s">
        <v>4312</v>
      </c>
      <c r="N1369" t="s">
        <v>36</v>
      </c>
      <c r="O1369" t="s">
        <v>1125</v>
      </c>
      <c r="P1369" t="s">
        <v>38</v>
      </c>
      <c r="Q1369" t="s">
        <v>4313</v>
      </c>
      <c r="R1369" t="s">
        <v>40</v>
      </c>
      <c r="S1369" t="s">
        <v>634</v>
      </c>
      <c r="T1369" t="s">
        <v>1089</v>
      </c>
      <c r="U1369" t="s">
        <v>1188</v>
      </c>
      <c r="V1369" t="s">
        <v>4314</v>
      </c>
      <c r="W1369">
        <v>1210</v>
      </c>
      <c r="X1369" t="s">
        <v>636</v>
      </c>
      <c r="Y1369" t="s">
        <v>4315</v>
      </c>
      <c r="Z1369" t="s">
        <v>2407</v>
      </c>
      <c r="AA1369">
        <v>2</v>
      </c>
      <c r="AB1369" t="s">
        <v>41</v>
      </c>
      <c r="AC1369" t="str">
        <f t="shared" si="256"/>
        <v>14Y</v>
      </c>
      <c r="AD1369" s="3">
        <f t="shared" si="253"/>
        <v>2700000</v>
      </c>
      <c r="AE1369" s="3" t="str">
        <f t="shared" si="252"/>
        <v>2.7 M</v>
      </c>
      <c r="AF1369" t="str">
        <f>SUBSTITUTE(SUBSTITUTE(P1369,"±",""),"%"," %")</f>
        <v>5 %</v>
      </c>
      <c r="AG1369" t="str">
        <f t="shared" si="250"/>
        <v>1161.9 V</v>
      </c>
      <c r="AI1369" t="str">
        <f>SUBSTITUTE(LEFT(Q1369,FIND("W,",Q1369)),"W"," W @ 70 C")</f>
        <v>0.5 W @ 70 C</v>
      </c>
      <c r="AJ1369" t="str">
        <f>SUBSTITUTE((SUBSTITUTE(T1369,"ppm/°C","")),"/ "," to ")</f>
        <v>-400 to +150</v>
      </c>
      <c r="AK1369" t="str">
        <f>LEFT(V1369,FIND(" ",V1369)-1)</f>
        <v>1210</v>
      </c>
      <c r="AL1369" t="str">
        <f>SUBSTITUTE(SUBSTITUTE(U1369,"°C ~ "," to +"),"°C"," C")</f>
        <v>-55 to +155 C</v>
      </c>
      <c r="AM1369" s="2" t="str">
        <f t="shared" si="254"/>
        <v>275</v>
      </c>
      <c r="AN1369" t="str">
        <f>IF(AC1369="1GN","Grade 1","Grade 0")</f>
        <v>Grade 0</v>
      </c>
      <c r="AO1369" s="2" t="str">
        <f t="shared" si="255"/>
        <v>2704</v>
      </c>
      <c r="AQ1369" t="s">
        <v>5289</v>
      </c>
      <c r="AR1369" t="str">
        <f t="shared" si="251"/>
        <v>ERJ14YJ275U</v>
      </c>
      <c r="AT1369" t="str">
        <f t="shared" si="257"/>
        <v>technology 2.7M;</v>
      </c>
      <c r="AU1369" t="str">
        <f t="shared" si="258"/>
        <v>attribute value '2.7 M';</v>
      </c>
      <c r="AV1369" t="str">
        <f t="shared" si="259"/>
        <v>attribute tolerance '5 %';</v>
      </c>
      <c r="AW1369" t="str">
        <f t="shared" si="260"/>
        <v>attribute rcwv '1161.9 V';</v>
      </c>
      <c r="AX1369" t="str">
        <f t="shared" si="261"/>
        <v>attribute max_v '';</v>
      </c>
      <c r="AY1369" t="str">
        <f t="shared" si="262"/>
        <v>attribute power_v '0.5 W @ 70 C';</v>
      </c>
      <c r="AZ1369" t="str">
        <f t="shared" si="263"/>
        <v>attribute tcr '-400 to +150';</v>
      </c>
      <c r="BA1369" t="str">
        <f t="shared" si="264"/>
        <v>attribute size '1210';</v>
      </c>
      <c r="BB1369" t="str">
        <f t="shared" si="265"/>
        <v>attribute operating_temp '-55 to +155 C';</v>
      </c>
      <c r="BC1369" t="str">
        <f t="shared" si="266"/>
        <v>attribute pkg_code '275';</v>
      </c>
      <c r="BD1369" t="str">
        <f t="shared" si="267"/>
        <v>attribute aec-q200 'Grade 0';</v>
      </c>
      <c r="BF1369" t="str">
        <f t="shared" si="268"/>
        <v>attribute mfg 'Panasonic';</v>
      </c>
      <c r="BG1369" t="str">
        <f t="shared" si="269"/>
        <v>attribute mpn 'ERJ14YJ275U';</v>
      </c>
    </row>
    <row r="1370" spans="1:59" x14ac:dyDescent="0.3">
      <c r="A1370" t="s">
        <v>28</v>
      </c>
      <c r="B1370" t="s">
        <v>4308</v>
      </c>
      <c r="C1370" t="s">
        <v>4778</v>
      </c>
      <c r="D1370" t="s">
        <v>4779</v>
      </c>
      <c r="E1370" t="s">
        <v>32</v>
      </c>
      <c r="F1370" t="s">
        <v>32</v>
      </c>
      <c r="G1370" t="s">
        <v>4780</v>
      </c>
      <c r="H1370" s="1">
        <v>4968</v>
      </c>
      <c r="I1370">
        <v>0.33</v>
      </c>
      <c r="J1370">
        <v>0</v>
      </c>
      <c r="K1370">
        <v>1</v>
      </c>
      <c r="L1370" t="s">
        <v>34</v>
      </c>
      <c r="M1370" t="s">
        <v>4312</v>
      </c>
      <c r="N1370" t="s">
        <v>36</v>
      </c>
      <c r="O1370" t="s">
        <v>1129</v>
      </c>
      <c r="P1370" t="s">
        <v>38</v>
      </c>
      <c r="Q1370" t="s">
        <v>4313</v>
      </c>
      <c r="R1370" t="s">
        <v>40</v>
      </c>
      <c r="S1370" t="s">
        <v>634</v>
      </c>
      <c r="T1370" t="s">
        <v>1089</v>
      </c>
      <c r="U1370" t="s">
        <v>1188</v>
      </c>
      <c r="V1370" t="s">
        <v>4314</v>
      </c>
      <c r="W1370">
        <v>1210</v>
      </c>
      <c r="X1370" t="s">
        <v>636</v>
      </c>
      <c r="Y1370" t="s">
        <v>4315</v>
      </c>
      <c r="Z1370" t="s">
        <v>2407</v>
      </c>
      <c r="AA1370">
        <v>2</v>
      </c>
      <c r="AB1370" t="s">
        <v>41</v>
      </c>
      <c r="AC1370" t="str">
        <f t="shared" si="256"/>
        <v>14Y</v>
      </c>
      <c r="AD1370" s="3">
        <f t="shared" si="253"/>
        <v>3000000</v>
      </c>
      <c r="AE1370" s="3" t="str">
        <f t="shared" si="252"/>
        <v>3 M</v>
      </c>
      <c r="AF1370" t="str">
        <f>SUBSTITUTE(SUBSTITUTE(P1370,"±",""),"%"," %")</f>
        <v>5 %</v>
      </c>
      <c r="AG1370" t="str">
        <f t="shared" si="250"/>
        <v>1224.7 V</v>
      </c>
      <c r="AI1370" t="str">
        <f>SUBSTITUTE(LEFT(Q1370,FIND("W,",Q1370)),"W"," W @ 70 C")</f>
        <v>0.5 W @ 70 C</v>
      </c>
      <c r="AJ1370" t="str">
        <f>SUBSTITUTE((SUBSTITUTE(T1370,"ppm/°C","")),"/ "," to ")</f>
        <v>-400 to +150</v>
      </c>
      <c r="AK1370" t="str">
        <f>LEFT(V1370,FIND(" ",V1370)-1)</f>
        <v>1210</v>
      </c>
      <c r="AL1370" t="str">
        <f>SUBSTITUTE(SUBSTITUTE(U1370,"°C ~ "," to +"),"°C"," C")</f>
        <v>-55 to +155 C</v>
      </c>
      <c r="AM1370" s="2" t="str">
        <f t="shared" si="254"/>
        <v>305</v>
      </c>
      <c r="AN1370" t="str">
        <f>IF(AC1370="1GN","Grade 1","Grade 0")</f>
        <v>Grade 0</v>
      </c>
      <c r="AO1370" s="2" t="str">
        <f t="shared" si="255"/>
        <v>3004</v>
      </c>
      <c r="AQ1370" t="s">
        <v>5289</v>
      </c>
      <c r="AR1370" t="str">
        <f t="shared" si="251"/>
        <v>ERJ14YJ305U</v>
      </c>
      <c r="AT1370" t="str">
        <f t="shared" si="257"/>
        <v>technology 3M;</v>
      </c>
      <c r="AU1370" t="str">
        <f t="shared" si="258"/>
        <v>attribute value '3 M';</v>
      </c>
      <c r="AV1370" t="str">
        <f t="shared" si="259"/>
        <v>attribute tolerance '5 %';</v>
      </c>
      <c r="AW1370" t="str">
        <f t="shared" si="260"/>
        <v>attribute rcwv '1224.7 V';</v>
      </c>
      <c r="AX1370" t="str">
        <f t="shared" si="261"/>
        <v>attribute max_v '';</v>
      </c>
      <c r="AY1370" t="str">
        <f t="shared" si="262"/>
        <v>attribute power_v '0.5 W @ 70 C';</v>
      </c>
      <c r="AZ1370" t="str">
        <f t="shared" si="263"/>
        <v>attribute tcr '-400 to +150';</v>
      </c>
      <c r="BA1370" t="str">
        <f t="shared" si="264"/>
        <v>attribute size '1210';</v>
      </c>
      <c r="BB1370" t="str">
        <f t="shared" si="265"/>
        <v>attribute operating_temp '-55 to +155 C';</v>
      </c>
      <c r="BC1370" t="str">
        <f t="shared" si="266"/>
        <v>attribute pkg_code '305';</v>
      </c>
      <c r="BD1370" t="str">
        <f t="shared" si="267"/>
        <v>attribute aec-q200 'Grade 0';</v>
      </c>
      <c r="BF1370" t="str">
        <f t="shared" si="268"/>
        <v>attribute mfg 'Panasonic';</v>
      </c>
      <c r="BG1370" t="str">
        <f t="shared" si="269"/>
        <v>attribute mpn 'ERJ14YJ305U';</v>
      </c>
    </row>
    <row r="1371" spans="1:59" x14ac:dyDescent="0.3">
      <c r="A1371" t="s">
        <v>28</v>
      </c>
      <c r="B1371" t="s">
        <v>4308</v>
      </c>
      <c r="C1371" t="s">
        <v>4781</v>
      </c>
      <c r="D1371" t="s">
        <v>4782</v>
      </c>
      <c r="E1371" t="s">
        <v>32</v>
      </c>
      <c r="F1371" t="s">
        <v>32</v>
      </c>
      <c r="G1371" t="s">
        <v>4783</v>
      </c>
      <c r="H1371">
        <v>833</v>
      </c>
      <c r="I1371">
        <v>0.33</v>
      </c>
      <c r="J1371">
        <v>0</v>
      </c>
      <c r="K1371">
        <v>1</v>
      </c>
      <c r="L1371" t="s">
        <v>34</v>
      </c>
      <c r="M1371" t="s">
        <v>4312</v>
      </c>
      <c r="N1371" t="s">
        <v>36</v>
      </c>
      <c r="O1371" t="s">
        <v>1133</v>
      </c>
      <c r="P1371" t="s">
        <v>38</v>
      </c>
      <c r="Q1371" t="s">
        <v>4313</v>
      </c>
      <c r="R1371" t="s">
        <v>40</v>
      </c>
      <c r="S1371" t="s">
        <v>634</v>
      </c>
      <c r="T1371" t="s">
        <v>1089</v>
      </c>
      <c r="U1371" t="s">
        <v>1188</v>
      </c>
      <c r="V1371" t="s">
        <v>4314</v>
      </c>
      <c r="W1371">
        <v>1210</v>
      </c>
      <c r="X1371" t="s">
        <v>636</v>
      </c>
      <c r="Y1371" t="s">
        <v>4315</v>
      </c>
      <c r="Z1371" t="s">
        <v>2407</v>
      </c>
      <c r="AA1371">
        <v>2</v>
      </c>
      <c r="AB1371" t="s">
        <v>41</v>
      </c>
      <c r="AC1371" t="str">
        <f t="shared" si="256"/>
        <v>14Y</v>
      </c>
      <c r="AD1371" s="3">
        <f t="shared" si="253"/>
        <v>3300000</v>
      </c>
      <c r="AE1371" s="3" t="str">
        <f t="shared" si="252"/>
        <v>3.3 M</v>
      </c>
      <c r="AF1371" t="str">
        <f>SUBSTITUTE(SUBSTITUTE(P1371,"±",""),"%"," %")</f>
        <v>5 %</v>
      </c>
      <c r="AG1371" t="str">
        <f t="shared" si="250"/>
        <v>1284.5 V</v>
      </c>
      <c r="AI1371" t="str">
        <f>SUBSTITUTE(LEFT(Q1371,FIND("W,",Q1371)),"W"," W @ 70 C")</f>
        <v>0.5 W @ 70 C</v>
      </c>
      <c r="AJ1371" t="str">
        <f>SUBSTITUTE((SUBSTITUTE(T1371,"ppm/°C","")),"/ "," to ")</f>
        <v>-400 to +150</v>
      </c>
      <c r="AK1371" t="str">
        <f>LEFT(V1371,FIND(" ",V1371)-1)</f>
        <v>1210</v>
      </c>
      <c r="AL1371" t="str">
        <f>SUBSTITUTE(SUBSTITUTE(U1371,"°C ~ "," to +"),"°C"," C")</f>
        <v>-55 to +155 C</v>
      </c>
      <c r="AM1371" s="2" t="str">
        <f t="shared" si="254"/>
        <v>335</v>
      </c>
      <c r="AN1371" t="str">
        <f>IF(AC1371="1GN","Grade 1","Grade 0")</f>
        <v>Grade 0</v>
      </c>
      <c r="AO1371" s="2" t="str">
        <f t="shared" si="255"/>
        <v>3304</v>
      </c>
      <c r="AQ1371" t="s">
        <v>5289</v>
      </c>
      <c r="AR1371" t="str">
        <f t="shared" si="251"/>
        <v>ERJ14YJ335U</v>
      </c>
      <c r="AT1371" t="str">
        <f t="shared" si="257"/>
        <v>technology 3.3M;</v>
      </c>
      <c r="AU1371" t="str">
        <f t="shared" si="258"/>
        <v>attribute value '3.3 M';</v>
      </c>
      <c r="AV1371" t="str">
        <f t="shared" si="259"/>
        <v>attribute tolerance '5 %';</v>
      </c>
      <c r="AW1371" t="str">
        <f t="shared" si="260"/>
        <v>attribute rcwv '1284.5 V';</v>
      </c>
      <c r="AX1371" t="str">
        <f t="shared" si="261"/>
        <v>attribute max_v '';</v>
      </c>
      <c r="AY1371" t="str">
        <f t="shared" si="262"/>
        <v>attribute power_v '0.5 W @ 70 C';</v>
      </c>
      <c r="AZ1371" t="str">
        <f t="shared" si="263"/>
        <v>attribute tcr '-400 to +150';</v>
      </c>
      <c r="BA1371" t="str">
        <f t="shared" si="264"/>
        <v>attribute size '1210';</v>
      </c>
      <c r="BB1371" t="str">
        <f t="shared" si="265"/>
        <v>attribute operating_temp '-55 to +155 C';</v>
      </c>
      <c r="BC1371" t="str">
        <f t="shared" si="266"/>
        <v>attribute pkg_code '335';</v>
      </c>
      <c r="BD1371" t="str">
        <f t="shared" si="267"/>
        <v>attribute aec-q200 'Grade 0';</v>
      </c>
      <c r="BF1371" t="str">
        <f t="shared" si="268"/>
        <v>attribute mfg 'Panasonic';</v>
      </c>
      <c r="BG1371" t="str">
        <f t="shared" si="269"/>
        <v>attribute mpn 'ERJ14YJ335U';</v>
      </c>
    </row>
    <row r="1372" spans="1:59" x14ac:dyDescent="0.3">
      <c r="A1372" t="s">
        <v>28</v>
      </c>
      <c r="B1372" t="s">
        <v>4308</v>
      </c>
      <c r="C1372" t="s">
        <v>4784</v>
      </c>
      <c r="D1372" t="s">
        <v>4785</v>
      </c>
      <c r="E1372" t="s">
        <v>32</v>
      </c>
      <c r="F1372" t="s">
        <v>32</v>
      </c>
      <c r="G1372" t="s">
        <v>4786</v>
      </c>
      <c r="H1372" s="1">
        <v>22603</v>
      </c>
      <c r="I1372">
        <v>0.33</v>
      </c>
      <c r="J1372">
        <v>0</v>
      </c>
      <c r="K1372">
        <v>1</v>
      </c>
      <c r="L1372" t="s">
        <v>34</v>
      </c>
      <c r="M1372" t="s">
        <v>4312</v>
      </c>
      <c r="N1372" t="s">
        <v>36</v>
      </c>
      <c r="O1372" t="s">
        <v>1137</v>
      </c>
      <c r="P1372" t="s">
        <v>38</v>
      </c>
      <c r="Q1372" t="s">
        <v>4313</v>
      </c>
      <c r="R1372" t="s">
        <v>40</v>
      </c>
      <c r="S1372" t="s">
        <v>634</v>
      </c>
      <c r="T1372" t="s">
        <v>1089</v>
      </c>
      <c r="U1372" t="s">
        <v>1188</v>
      </c>
      <c r="V1372" t="s">
        <v>4314</v>
      </c>
      <c r="W1372">
        <v>1210</v>
      </c>
      <c r="X1372" t="s">
        <v>636</v>
      </c>
      <c r="Y1372" t="s">
        <v>4315</v>
      </c>
      <c r="Z1372" t="s">
        <v>2407</v>
      </c>
      <c r="AA1372">
        <v>2</v>
      </c>
      <c r="AB1372" t="s">
        <v>41</v>
      </c>
      <c r="AC1372" t="str">
        <f t="shared" si="256"/>
        <v>14Y</v>
      </c>
      <c r="AD1372" s="3">
        <f t="shared" si="253"/>
        <v>3600000</v>
      </c>
      <c r="AE1372" s="3" t="str">
        <f t="shared" si="252"/>
        <v>3.6 M</v>
      </c>
      <c r="AF1372" t="str">
        <f>SUBSTITUTE(SUBSTITUTE(P1372,"±",""),"%"," %")</f>
        <v>5 %</v>
      </c>
      <c r="AG1372" t="str">
        <f t="shared" si="250"/>
        <v>1341.6 V</v>
      </c>
      <c r="AI1372" t="str">
        <f>SUBSTITUTE(LEFT(Q1372,FIND("W,",Q1372)),"W"," W @ 70 C")</f>
        <v>0.5 W @ 70 C</v>
      </c>
      <c r="AJ1372" t="str">
        <f>SUBSTITUTE((SUBSTITUTE(T1372,"ppm/°C","")),"/ "," to ")</f>
        <v>-400 to +150</v>
      </c>
      <c r="AK1372" t="str">
        <f>LEFT(V1372,FIND(" ",V1372)-1)</f>
        <v>1210</v>
      </c>
      <c r="AL1372" t="str">
        <f>SUBSTITUTE(SUBSTITUTE(U1372,"°C ~ "," to +"),"°C"," C")</f>
        <v>-55 to +155 C</v>
      </c>
      <c r="AM1372" s="2" t="str">
        <f t="shared" si="254"/>
        <v>365</v>
      </c>
      <c r="AN1372" t="str">
        <f>IF(AC1372="1GN","Grade 1","Grade 0")</f>
        <v>Grade 0</v>
      </c>
      <c r="AO1372" s="2" t="str">
        <f t="shared" si="255"/>
        <v>3604</v>
      </c>
      <c r="AQ1372" t="s">
        <v>5289</v>
      </c>
      <c r="AR1372" t="str">
        <f t="shared" si="251"/>
        <v>ERJ14YJ365U</v>
      </c>
      <c r="AT1372" t="str">
        <f t="shared" si="257"/>
        <v>technology 3.6M;</v>
      </c>
      <c r="AU1372" t="str">
        <f t="shared" si="258"/>
        <v>attribute value '3.6 M';</v>
      </c>
      <c r="AV1372" t="str">
        <f t="shared" si="259"/>
        <v>attribute tolerance '5 %';</v>
      </c>
      <c r="AW1372" t="str">
        <f t="shared" si="260"/>
        <v>attribute rcwv '1341.6 V';</v>
      </c>
      <c r="AX1372" t="str">
        <f t="shared" si="261"/>
        <v>attribute max_v '';</v>
      </c>
      <c r="AY1372" t="str">
        <f t="shared" si="262"/>
        <v>attribute power_v '0.5 W @ 70 C';</v>
      </c>
      <c r="AZ1372" t="str">
        <f t="shared" si="263"/>
        <v>attribute tcr '-400 to +150';</v>
      </c>
      <c r="BA1372" t="str">
        <f t="shared" si="264"/>
        <v>attribute size '1210';</v>
      </c>
      <c r="BB1372" t="str">
        <f t="shared" si="265"/>
        <v>attribute operating_temp '-55 to +155 C';</v>
      </c>
      <c r="BC1372" t="str">
        <f t="shared" si="266"/>
        <v>attribute pkg_code '365';</v>
      </c>
      <c r="BD1372" t="str">
        <f t="shared" si="267"/>
        <v>attribute aec-q200 'Grade 0';</v>
      </c>
      <c r="BF1372" t="str">
        <f t="shared" si="268"/>
        <v>attribute mfg 'Panasonic';</v>
      </c>
      <c r="BG1372" t="str">
        <f t="shared" si="269"/>
        <v>attribute mpn 'ERJ14YJ365U';</v>
      </c>
    </row>
    <row r="1373" spans="1:59" x14ac:dyDescent="0.3">
      <c r="A1373" t="s">
        <v>28</v>
      </c>
      <c r="B1373" t="s">
        <v>4308</v>
      </c>
      <c r="C1373" t="s">
        <v>4787</v>
      </c>
      <c r="D1373" t="s">
        <v>4788</v>
      </c>
      <c r="E1373" t="s">
        <v>32</v>
      </c>
      <c r="F1373" t="s">
        <v>32</v>
      </c>
      <c r="G1373" t="s">
        <v>4789</v>
      </c>
      <c r="H1373" s="1">
        <v>36101</v>
      </c>
      <c r="I1373">
        <v>0.33</v>
      </c>
      <c r="J1373">
        <v>0</v>
      </c>
      <c r="K1373">
        <v>1</v>
      </c>
      <c r="L1373" t="s">
        <v>34</v>
      </c>
      <c r="M1373" t="s">
        <v>4312</v>
      </c>
      <c r="N1373" t="s">
        <v>36</v>
      </c>
      <c r="O1373" t="s">
        <v>1141</v>
      </c>
      <c r="P1373" t="s">
        <v>38</v>
      </c>
      <c r="Q1373" t="s">
        <v>4313</v>
      </c>
      <c r="R1373" t="s">
        <v>40</v>
      </c>
      <c r="S1373" t="s">
        <v>634</v>
      </c>
      <c r="T1373" t="s">
        <v>1089</v>
      </c>
      <c r="U1373" t="s">
        <v>1188</v>
      </c>
      <c r="V1373" t="s">
        <v>4314</v>
      </c>
      <c r="W1373">
        <v>1210</v>
      </c>
      <c r="X1373" t="s">
        <v>636</v>
      </c>
      <c r="Y1373" t="s">
        <v>4315</v>
      </c>
      <c r="Z1373" t="s">
        <v>2407</v>
      </c>
      <c r="AA1373">
        <v>2</v>
      </c>
      <c r="AB1373" t="s">
        <v>41</v>
      </c>
      <c r="AC1373" t="str">
        <f t="shared" si="256"/>
        <v>14Y</v>
      </c>
      <c r="AD1373" s="3">
        <f t="shared" si="253"/>
        <v>3900000</v>
      </c>
      <c r="AE1373" s="3" t="str">
        <f t="shared" si="252"/>
        <v>3.9 M</v>
      </c>
      <c r="AF1373" t="str">
        <f>SUBSTITUTE(SUBSTITUTE(P1373,"±",""),"%"," %")</f>
        <v>5 %</v>
      </c>
      <c r="AG1373" t="str">
        <f t="shared" si="250"/>
        <v>1396.4 V</v>
      </c>
      <c r="AI1373" t="str">
        <f>SUBSTITUTE(LEFT(Q1373,FIND("W,",Q1373)),"W"," W @ 70 C")</f>
        <v>0.5 W @ 70 C</v>
      </c>
      <c r="AJ1373" t="str">
        <f>SUBSTITUTE((SUBSTITUTE(T1373,"ppm/°C","")),"/ "," to ")</f>
        <v>-400 to +150</v>
      </c>
      <c r="AK1373" t="str">
        <f>LEFT(V1373,FIND(" ",V1373)-1)</f>
        <v>1210</v>
      </c>
      <c r="AL1373" t="str">
        <f>SUBSTITUTE(SUBSTITUTE(U1373,"°C ~ "," to +"),"°C"," C")</f>
        <v>-55 to +155 C</v>
      </c>
      <c r="AM1373" s="2" t="str">
        <f t="shared" si="254"/>
        <v>395</v>
      </c>
      <c r="AN1373" t="str">
        <f>IF(AC1373="1GN","Grade 1","Grade 0")</f>
        <v>Grade 0</v>
      </c>
      <c r="AO1373" s="2" t="str">
        <f t="shared" si="255"/>
        <v>3904</v>
      </c>
      <c r="AQ1373" t="s">
        <v>5289</v>
      </c>
      <c r="AR1373" t="str">
        <f t="shared" si="251"/>
        <v>ERJ14YJ395U</v>
      </c>
      <c r="AT1373" t="str">
        <f t="shared" si="257"/>
        <v>technology 3.9M;</v>
      </c>
      <c r="AU1373" t="str">
        <f t="shared" si="258"/>
        <v>attribute value '3.9 M';</v>
      </c>
      <c r="AV1373" t="str">
        <f t="shared" si="259"/>
        <v>attribute tolerance '5 %';</v>
      </c>
      <c r="AW1373" t="str">
        <f t="shared" si="260"/>
        <v>attribute rcwv '1396.4 V';</v>
      </c>
      <c r="AX1373" t="str">
        <f t="shared" si="261"/>
        <v>attribute max_v '';</v>
      </c>
      <c r="AY1373" t="str">
        <f t="shared" si="262"/>
        <v>attribute power_v '0.5 W @ 70 C';</v>
      </c>
      <c r="AZ1373" t="str">
        <f t="shared" si="263"/>
        <v>attribute tcr '-400 to +150';</v>
      </c>
      <c r="BA1373" t="str">
        <f t="shared" si="264"/>
        <v>attribute size '1210';</v>
      </c>
      <c r="BB1373" t="str">
        <f t="shared" si="265"/>
        <v>attribute operating_temp '-55 to +155 C';</v>
      </c>
      <c r="BC1373" t="str">
        <f t="shared" si="266"/>
        <v>attribute pkg_code '395';</v>
      </c>
      <c r="BD1373" t="str">
        <f t="shared" si="267"/>
        <v>attribute aec-q200 'Grade 0';</v>
      </c>
      <c r="BF1373" t="str">
        <f t="shared" si="268"/>
        <v>attribute mfg 'Panasonic';</v>
      </c>
      <c r="BG1373" t="str">
        <f t="shared" si="269"/>
        <v>attribute mpn 'ERJ14YJ395U';</v>
      </c>
    </row>
    <row r="1374" spans="1:59" x14ac:dyDescent="0.3">
      <c r="A1374" t="s">
        <v>28</v>
      </c>
      <c r="B1374" t="s">
        <v>4308</v>
      </c>
      <c r="C1374" t="s">
        <v>4790</v>
      </c>
      <c r="D1374" t="s">
        <v>4791</v>
      </c>
      <c r="E1374" t="s">
        <v>32</v>
      </c>
      <c r="F1374" t="s">
        <v>32</v>
      </c>
      <c r="G1374" t="s">
        <v>4792</v>
      </c>
      <c r="H1374" s="1">
        <v>3725</v>
      </c>
      <c r="I1374">
        <v>0.33</v>
      </c>
      <c r="J1374">
        <v>0</v>
      </c>
      <c r="K1374">
        <v>1</v>
      </c>
      <c r="L1374" t="s">
        <v>34</v>
      </c>
      <c r="M1374" t="s">
        <v>4312</v>
      </c>
      <c r="N1374" t="s">
        <v>36</v>
      </c>
      <c r="O1374" t="s">
        <v>1145</v>
      </c>
      <c r="P1374" t="s">
        <v>38</v>
      </c>
      <c r="Q1374" t="s">
        <v>4313</v>
      </c>
      <c r="R1374" t="s">
        <v>40</v>
      </c>
      <c r="S1374" t="s">
        <v>634</v>
      </c>
      <c r="T1374" t="s">
        <v>1089</v>
      </c>
      <c r="U1374" t="s">
        <v>1188</v>
      </c>
      <c r="V1374" t="s">
        <v>4314</v>
      </c>
      <c r="W1374">
        <v>1210</v>
      </c>
      <c r="X1374" t="s">
        <v>636</v>
      </c>
      <c r="Y1374" t="s">
        <v>4315</v>
      </c>
      <c r="Z1374" t="s">
        <v>2407</v>
      </c>
      <c r="AA1374">
        <v>2</v>
      </c>
      <c r="AB1374" t="s">
        <v>41</v>
      </c>
      <c r="AC1374" t="str">
        <f t="shared" si="256"/>
        <v>14Y</v>
      </c>
      <c r="AD1374" s="3">
        <f t="shared" si="253"/>
        <v>4300000</v>
      </c>
      <c r="AE1374" s="3" t="str">
        <f t="shared" si="252"/>
        <v>4.3 M</v>
      </c>
      <c r="AF1374" t="str">
        <f>SUBSTITUTE(SUBSTITUTE(P1374,"±",""),"%"," %")</f>
        <v>5 %</v>
      </c>
      <c r="AG1374" t="str">
        <f t="shared" si="250"/>
        <v>1466.3 V</v>
      </c>
      <c r="AI1374" t="str">
        <f>SUBSTITUTE(LEFT(Q1374,FIND("W,",Q1374)),"W"," W @ 70 C")</f>
        <v>0.5 W @ 70 C</v>
      </c>
      <c r="AJ1374" t="str">
        <f>SUBSTITUTE((SUBSTITUTE(T1374,"ppm/°C","")),"/ "," to ")</f>
        <v>-400 to +150</v>
      </c>
      <c r="AK1374" t="str">
        <f>LEFT(V1374,FIND(" ",V1374)-1)</f>
        <v>1210</v>
      </c>
      <c r="AL1374" t="str">
        <f>SUBSTITUTE(SUBSTITUTE(U1374,"°C ~ "," to +"),"°C"," C")</f>
        <v>-55 to +155 C</v>
      </c>
      <c r="AM1374" s="2" t="str">
        <f t="shared" si="254"/>
        <v>435</v>
      </c>
      <c r="AN1374" t="str">
        <f>IF(AC1374="1GN","Grade 1","Grade 0")</f>
        <v>Grade 0</v>
      </c>
      <c r="AO1374" s="2" t="str">
        <f t="shared" si="255"/>
        <v>4304</v>
      </c>
      <c r="AQ1374" t="s">
        <v>5289</v>
      </c>
      <c r="AR1374" t="str">
        <f t="shared" si="251"/>
        <v>ERJ14YJ435U</v>
      </c>
      <c r="AT1374" t="str">
        <f t="shared" si="257"/>
        <v>technology 4.3M;</v>
      </c>
      <c r="AU1374" t="str">
        <f t="shared" si="258"/>
        <v>attribute value '4.3 M';</v>
      </c>
      <c r="AV1374" t="str">
        <f t="shared" si="259"/>
        <v>attribute tolerance '5 %';</v>
      </c>
      <c r="AW1374" t="str">
        <f t="shared" si="260"/>
        <v>attribute rcwv '1466.3 V';</v>
      </c>
      <c r="AX1374" t="str">
        <f t="shared" si="261"/>
        <v>attribute max_v '';</v>
      </c>
      <c r="AY1374" t="str">
        <f t="shared" si="262"/>
        <v>attribute power_v '0.5 W @ 70 C';</v>
      </c>
      <c r="AZ1374" t="str">
        <f t="shared" si="263"/>
        <v>attribute tcr '-400 to +150';</v>
      </c>
      <c r="BA1374" t="str">
        <f t="shared" si="264"/>
        <v>attribute size '1210';</v>
      </c>
      <c r="BB1374" t="str">
        <f t="shared" si="265"/>
        <v>attribute operating_temp '-55 to +155 C';</v>
      </c>
      <c r="BC1374" t="str">
        <f t="shared" si="266"/>
        <v>attribute pkg_code '435';</v>
      </c>
      <c r="BD1374" t="str">
        <f t="shared" si="267"/>
        <v>attribute aec-q200 'Grade 0';</v>
      </c>
      <c r="BF1374" t="str">
        <f t="shared" si="268"/>
        <v>attribute mfg 'Panasonic';</v>
      </c>
      <c r="BG1374" t="str">
        <f t="shared" si="269"/>
        <v>attribute mpn 'ERJ14YJ435U';</v>
      </c>
    </row>
    <row r="1375" spans="1:59" x14ac:dyDescent="0.3">
      <c r="A1375" t="s">
        <v>28</v>
      </c>
      <c r="B1375" t="s">
        <v>4308</v>
      </c>
      <c r="C1375" t="s">
        <v>4793</v>
      </c>
      <c r="D1375" t="s">
        <v>4794</v>
      </c>
      <c r="E1375" t="s">
        <v>32</v>
      </c>
      <c r="F1375" t="s">
        <v>32</v>
      </c>
      <c r="G1375" t="s">
        <v>4795</v>
      </c>
      <c r="H1375">
        <v>282</v>
      </c>
      <c r="I1375">
        <v>0.33</v>
      </c>
      <c r="J1375">
        <v>0</v>
      </c>
      <c r="K1375">
        <v>1</v>
      </c>
      <c r="L1375" t="s">
        <v>34</v>
      </c>
      <c r="M1375" t="s">
        <v>4312</v>
      </c>
      <c r="N1375" t="s">
        <v>36</v>
      </c>
      <c r="O1375" t="s">
        <v>1149</v>
      </c>
      <c r="P1375" t="s">
        <v>38</v>
      </c>
      <c r="Q1375" t="s">
        <v>4313</v>
      </c>
      <c r="R1375" t="s">
        <v>40</v>
      </c>
      <c r="S1375" t="s">
        <v>634</v>
      </c>
      <c r="T1375" t="s">
        <v>1089</v>
      </c>
      <c r="U1375" t="s">
        <v>1188</v>
      </c>
      <c r="V1375" t="s">
        <v>4314</v>
      </c>
      <c r="W1375">
        <v>1210</v>
      </c>
      <c r="X1375" t="s">
        <v>636</v>
      </c>
      <c r="Y1375" t="s">
        <v>4315</v>
      </c>
      <c r="Z1375" t="s">
        <v>2407</v>
      </c>
      <c r="AA1375">
        <v>2</v>
      </c>
      <c r="AB1375" t="s">
        <v>41</v>
      </c>
      <c r="AC1375" t="str">
        <f t="shared" si="256"/>
        <v>14Y</v>
      </c>
      <c r="AD1375" s="3">
        <f t="shared" si="253"/>
        <v>4700000</v>
      </c>
      <c r="AE1375" s="3" t="str">
        <f t="shared" si="252"/>
        <v>4.7 M</v>
      </c>
      <c r="AF1375" t="str">
        <f>SUBSTITUTE(SUBSTITUTE(P1375,"±",""),"%"," %")</f>
        <v>5 %</v>
      </c>
      <c r="AG1375" t="str">
        <f t="shared" si="250"/>
        <v>1533 V</v>
      </c>
      <c r="AI1375" t="str">
        <f>SUBSTITUTE(LEFT(Q1375,FIND("W,",Q1375)),"W"," W @ 70 C")</f>
        <v>0.5 W @ 70 C</v>
      </c>
      <c r="AJ1375" t="str">
        <f>SUBSTITUTE((SUBSTITUTE(T1375,"ppm/°C","")),"/ "," to ")</f>
        <v>-400 to +150</v>
      </c>
      <c r="AK1375" t="str">
        <f>LEFT(V1375,FIND(" ",V1375)-1)</f>
        <v>1210</v>
      </c>
      <c r="AL1375" t="str">
        <f>SUBSTITUTE(SUBSTITUTE(U1375,"°C ~ "," to +"),"°C"," C")</f>
        <v>-55 to +155 C</v>
      </c>
      <c r="AM1375" s="2" t="str">
        <f t="shared" si="254"/>
        <v>475</v>
      </c>
      <c r="AN1375" t="str">
        <f>IF(AC1375="1GN","Grade 1","Grade 0")</f>
        <v>Grade 0</v>
      </c>
      <c r="AO1375" s="2" t="str">
        <f t="shared" si="255"/>
        <v>4704</v>
      </c>
      <c r="AQ1375" t="s">
        <v>5289</v>
      </c>
      <c r="AR1375" t="str">
        <f t="shared" si="251"/>
        <v>ERJ14YJ475U</v>
      </c>
      <c r="AT1375" t="str">
        <f t="shared" si="257"/>
        <v>technology 4.7M;</v>
      </c>
      <c r="AU1375" t="str">
        <f t="shared" si="258"/>
        <v>attribute value '4.7 M';</v>
      </c>
      <c r="AV1375" t="str">
        <f t="shared" si="259"/>
        <v>attribute tolerance '5 %';</v>
      </c>
      <c r="AW1375" t="str">
        <f t="shared" si="260"/>
        <v>attribute rcwv '1533 V';</v>
      </c>
      <c r="AX1375" t="str">
        <f t="shared" si="261"/>
        <v>attribute max_v '';</v>
      </c>
      <c r="AY1375" t="str">
        <f t="shared" si="262"/>
        <v>attribute power_v '0.5 W @ 70 C';</v>
      </c>
      <c r="AZ1375" t="str">
        <f t="shared" si="263"/>
        <v>attribute tcr '-400 to +150';</v>
      </c>
      <c r="BA1375" t="str">
        <f t="shared" si="264"/>
        <v>attribute size '1210';</v>
      </c>
      <c r="BB1375" t="str">
        <f t="shared" si="265"/>
        <v>attribute operating_temp '-55 to +155 C';</v>
      </c>
      <c r="BC1375" t="str">
        <f t="shared" si="266"/>
        <v>attribute pkg_code '475';</v>
      </c>
      <c r="BD1375" t="str">
        <f t="shared" si="267"/>
        <v>attribute aec-q200 'Grade 0';</v>
      </c>
      <c r="BF1375" t="str">
        <f t="shared" si="268"/>
        <v>attribute mfg 'Panasonic';</v>
      </c>
      <c r="BG1375" t="str">
        <f t="shared" si="269"/>
        <v>attribute mpn 'ERJ14YJ475U';</v>
      </c>
    </row>
    <row r="1376" spans="1:59" x14ac:dyDescent="0.3">
      <c r="A1376" t="s">
        <v>28</v>
      </c>
      <c r="B1376" t="s">
        <v>4308</v>
      </c>
      <c r="C1376" t="s">
        <v>4796</v>
      </c>
      <c r="D1376" t="s">
        <v>4797</v>
      </c>
      <c r="E1376" t="s">
        <v>32</v>
      </c>
      <c r="F1376" t="s">
        <v>32</v>
      </c>
      <c r="G1376" t="s">
        <v>4798</v>
      </c>
      <c r="H1376" s="1">
        <v>4185</v>
      </c>
      <c r="I1376">
        <v>0.33</v>
      </c>
      <c r="J1376">
        <v>0</v>
      </c>
      <c r="K1376">
        <v>1</v>
      </c>
      <c r="L1376" t="s">
        <v>34</v>
      </c>
      <c r="M1376" t="s">
        <v>4312</v>
      </c>
      <c r="N1376" t="s">
        <v>36</v>
      </c>
      <c r="O1376" t="s">
        <v>1153</v>
      </c>
      <c r="P1376" t="s">
        <v>38</v>
      </c>
      <c r="Q1376" t="s">
        <v>4313</v>
      </c>
      <c r="R1376" t="s">
        <v>40</v>
      </c>
      <c r="S1376" t="s">
        <v>634</v>
      </c>
      <c r="T1376" t="s">
        <v>1089</v>
      </c>
      <c r="U1376" t="s">
        <v>1188</v>
      </c>
      <c r="V1376" t="s">
        <v>4314</v>
      </c>
      <c r="W1376">
        <v>1210</v>
      </c>
      <c r="X1376" t="s">
        <v>636</v>
      </c>
      <c r="Y1376" t="s">
        <v>4315</v>
      </c>
      <c r="Z1376" t="s">
        <v>2407</v>
      </c>
      <c r="AA1376">
        <v>2</v>
      </c>
      <c r="AB1376" t="s">
        <v>41</v>
      </c>
      <c r="AC1376" t="str">
        <f t="shared" si="256"/>
        <v>14Y</v>
      </c>
      <c r="AD1376" s="3">
        <f t="shared" si="253"/>
        <v>5100000</v>
      </c>
      <c r="AE1376" s="3" t="str">
        <f t="shared" si="252"/>
        <v>5.1 M</v>
      </c>
      <c r="AF1376" t="str">
        <f>SUBSTITUTE(SUBSTITUTE(P1376,"±",""),"%"," %")</f>
        <v>5 %</v>
      </c>
      <c r="AG1376" t="str">
        <f t="shared" si="250"/>
        <v>1596.9 V</v>
      </c>
      <c r="AI1376" t="str">
        <f>SUBSTITUTE(LEFT(Q1376,FIND("W,",Q1376)),"W"," W @ 70 C")</f>
        <v>0.5 W @ 70 C</v>
      </c>
      <c r="AJ1376" t="str">
        <f>SUBSTITUTE((SUBSTITUTE(T1376,"ppm/°C","")),"/ "," to ")</f>
        <v>-400 to +150</v>
      </c>
      <c r="AK1376" t="str">
        <f>LEFT(V1376,FIND(" ",V1376)-1)</f>
        <v>1210</v>
      </c>
      <c r="AL1376" t="str">
        <f>SUBSTITUTE(SUBSTITUTE(U1376,"°C ~ "," to +"),"°C"," C")</f>
        <v>-55 to +155 C</v>
      </c>
      <c r="AM1376" s="2" t="str">
        <f t="shared" si="254"/>
        <v>515</v>
      </c>
      <c r="AN1376" t="str">
        <f>IF(AC1376="1GN","Grade 1","Grade 0")</f>
        <v>Grade 0</v>
      </c>
      <c r="AO1376" s="2" t="str">
        <f t="shared" si="255"/>
        <v>5104</v>
      </c>
      <c r="AQ1376" t="s">
        <v>5289</v>
      </c>
      <c r="AR1376" t="str">
        <f t="shared" si="251"/>
        <v>ERJ14YJ515U</v>
      </c>
      <c r="AT1376" t="str">
        <f t="shared" si="257"/>
        <v>technology 5.1M;</v>
      </c>
      <c r="AU1376" t="str">
        <f t="shared" si="258"/>
        <v>attribute value '5.1 M';</v>
      </c>
      <c r="AV1376" t="str">
        <f t="shared" si="259"/>
        <v>attribute tolerance '5 %';</v>
      </c>
      <c r="AW1376" t="str">
        <f t="shared" si="260"/>
        <v>attribute rcwv '1596.9 V';</v>
      </c>
      <c r="AX1376" t="str">
        <f t="shared" si="261"/>
        <v>attribute max_v '';</v>
      </c>
      <c r="AY1376" t="str">
        <f t="shared" si="262"/>
        <v>attribute power_v '0.5 W @ 70 C';</v>
      </c>
      <c r="AZ1376" t="str">
        <f t="shared" si="263"/>
        <v>attribute tcr '-400 to +150';</v>
      </c>
      <c r="BA1376" t="str">
        <f t="shared" si="264"/>
        <v>attribute size '1210';</v>
      </c>
      <c r="BB1376" t="str">
        <f t="shared" si="265"/>
        <v>attribute operating_temp '-55 to +155 C';</v>
      </c>
      <c r="BC1376" t="str">
        <f t="shared" si="266"/>
        <v>attribute pkg_code '515';</v>
      </c>
      <c r="BD1376" t="str">
        <f t="shared" si="267"/>
        <v>attribute aec-q200 'Grade 0';</v>
      </c>
      <c r="BF1376" t="str">
        <f t="shared" si="268"/>
        <v>attribute mfg 'Panasonic';</v>
      </c>
      <c r="BG1376" t="str">
        <f t="shared" si="269"/>
        <v>attribute mpn 'ERJ14YJ515U';</v>
      </c>
    </row>
    <row r="1377" spans="1:59" x14ac:dyDescent="0.3">
      <c r="A1377" t="s">
        <v>28</v>
      </c>
      <c r="B1377" t="s">
        <v>4308</v>
      </c>
      <c r="C1377" t="s">
        <v>4799</v>
      </c>
      <c r="D1377" t="s">
        <v>4800</v>
      </c>
      <c r="E1377" t="s">
        <v>32</v>
      </c>
      <c r="F1377" t="s">
        <v>32</v>
      </c>
      <c r="G1377" t="s">
        <v>4801</v>
      </c>
      <c r="H1377">
        <v>0</v>
      </c>
      <c r="I1377">
        <v>3.6049999999999999E-2</v>
      </c>
      <c r="J1377">
        <v>0</v>
      </c>
      <c r="K1377">
        <v>10000</v>
      </c>
      <c r="L1377" t="s">
        <v>34</v>
      </c>
      <c r="M1377" t="s">
        <v>4312</v>
      </c>
      <c r="N1377" t="s">
        <v>36</v>
      </c>
      <c r="O1377" t="s">
        <v>1157</v>
      </c>
      <c r="P1377" t="s">
        <v>38</v>
      </c>
      <c r="Q1377" t="s">
        <v>4313</v>
      </c>
      <c r="R1377" t="s">
        <v>40</v>
      </c>
      <c r="S1377" t="s">
        <v>634</v>
      </c>
      <c r="T1377" t="s">
        <v>1089</v>
      </c>
      <c r="U1377" t="s">
        <v>1188</v>
      </c>
      <c r="V1377" t="s">
        <v>4314</v>
      </c>
      <c r="W1377">
        <v>1210</v>
      </c>
      <c r="X1377" t="s">
        <v>636</v>
      </c>
      <c r="Y1377" t="s">
        <v>4315</v>
      </c>
      <c r="Z1377" t="s">
        <v>2407</v>
      </c>
      <c r="AA1377">
        <v>2</v>
      </c>
      <c r="AB1377" t="s">
        <v>41</v>
      </c>
      <c r="AC1377" t="str">
        <f t="shared" si="256"/>
        <v>14Y</v>
      </c>
      <c r="AD1377" s="3">
        <f t="shared" si="253"/>
        <v>5600000</v>
      </c>
      <c r="AE1377" s="3" t="str">
        <f t="shared" si="252"/>
        <v>5.6 M</v>
      </c>
      <c r="AF1377" t="str">
        <f>SUBSTITUTE(SUBSTITUTE(P1377,"±",""),"%"," %")</f>
        <v>5 %</v>
      </c>
      <c r="AG1377" t="str">
        <f t="shared" si="250"/>
        <v>1673.3 V</v>
      </c>
      <c r="AI1377" t="str">
        <f>SUBSTITUTE(LEFT(Q1377,FIND("W,",Q1377)),"W"," W @ 70 C")</f>
        <v>0.5 W @ 70 C</v>
      </c>
      <c r="AJ1377" t="str">
        <f>SUBSTITUTE((SUBSTITUTE(T1377,"ppm/°C","")),"/ "," to ")</f>
        <v>-400 to +150</v>
      </c>
      <c r="AK1377" t="str">
        <f>LEFT(V1377,FIND(" ",V1377)-1)</f>
        <v>1210</v>
      </c>
      <c r="AL1377" t="str">
        <f>SUBSTITUTE(SUBSTITUTE(U1377,"°C ~ "," to +"),"°C"," C")</f>
        <v>-55 to +155 C</v>
      </c>
      <c r="AM1377" s="2" t="str">
        <f t="shared" si="254"/>
        <v>565</v>
      </c>
      <c r="AN1377" t="str">
        <f>IF(AC1377="1GN","Grade 1","Grade 0")</f>
        <v>Grade 0</v>
      </c>
      <c r="AO1377" s="2" t="str">
        <f t="shared" si="255"/>
        <v>5604</v>
      </c>
      <c r="AQ1377" t="s">
        <v>5289</v>
      </c>
      <c r="AR1377" t="str">
        <f t="shared" si="251"/>
        <v>ERJ14YJ565U</v>
      </c>
      <c r="AT1377" t="str">
        <f t="shared" si="257"/>
        <v>technology 5.6M;</v>
      </c>
      <c r="AU1377" t="str">
        <f t="shared" si="258"/>
        <v>attribute value '5.6 M';</v>
      </c>
      <c r="AV1377" t="str">
        <f t="shared" si="259"/>
        <v>attribute tolerance '5 %';</v>
      </c>
      <c r="AW1377" t="str">
        <f t="shared" si="260"/>
        <v>attribute rcwv '1673.3 V';</v>
      </c>
      <c r="AX1377" t="str">
        <f t="shared" si="261"/>
        <v>attribute max_v '';</v>
      </c>
      <c r="AY1377" t="str">
        <f t="shared" si="262"/>
        <v>attribute power_v '0.5 W @ 70 C';</v>
      </c>
      <c r="AZ1377" t="str">
        <f t="shared" si="263"/>
        <v>attribute tcr '-400 to +150';</v>
      </c>
      <c r="BA1377" t="str">
        <f t="shared" si="264"/>
        <v>attribute size '1210';</v>
      </c>
      <c r="BB1377" t="str">
        <f t="shared" si="265"/>
        <v>attribute operating_temp '-55 to +155 C';</v>
      </c>
      <c r="BC1377" t="str">
        <f t="shared" si="266"/>
        <v>attribute pkg_code '565';</v>
      </c>
      <c r="BD1377" t="str">
        <f t="shared" si="267"/>
        <v>attribute aec-q200 'Grade 0';</v>
      </c>
      <c r="BF1377" t="str">
        <f t="shared" si="268"/>
        <v>attribute mfg 'Panasonic';</v>
      </c>
      <c r="BG1377" t="str">
        <f t="shared" si="269"/>
        <v>attribute mpn 'ERJ14YJ565U';</v>
      </c>
    </row>
    <row r="1378" spans="1:59" x14ac:dyDescent="0.3">
      <c r="A1378" t="s">
        <v>28</v>
      </c>
      <c r="B1378" t="s">
        <v>4308</v>
      </c>
      <c r="C1378" t="s">
        <v>4802</v>
      </c>
      <c r="D1378" t="s">
        <v>4803</v>
      </c>
      <c r="E1378" t="s">
        <v>32</v>
      </c>
      <c r="F1378" t="s">
        <v>32</v>
      </c>
      <c r="G1378" t="s">
        <v>4804</v>
      </c>
      <c r="H1378" s="1">
        <v>1000</v>
      </c>
      <c r="I1378">
        <v>3.6049999999999999E-2</v>
      </c>
      <c r="J1378">
        <v>0</v>
      </c>
      <c r="K1378">
        <v>10000</v>
      </c>
      <c r="L1378" t="s">
        <v>34</v>
      </c>
      <c r="M1378" t="s">
        <v>4312</v>
      </c>
      <c r="N1378" t="s">
        <v>36</v>
      </c>
      <c r="O1378" t="s">
        <v>1161</v>
      </c>
      <c r="P1378" t="s">
        <v>38</v>
      </c>
      <c r="Q1378" t="s">
        <v>4313</v>
      </c>
      <c r="R1378" t="s">
        <v>40</v>
      </c>
      <c r="S1378" t="s">
        <v>634</v>
      </c>
      <c r="T1378" t="s">
        <v>1089</v>
      </c>
      <c r="U1378" t="s">
        <v>1188</v>
      </c>
      <c r="V1378" t="s">
        <v>4314</v>
      </c>
      <c r="W1378">
        <v>1210</v>
      </c>
      <c r="X1378" t="s">
        <v>636</v>
      </c>
      <c r="Y1378" t="s">
        <v>4315</v>
      </c>
      <c r="Z1378" t="s">
        <v>2407</v>
      </c>
      <c r="AA1378">
        <v>2</v>
      </c>
      <c r="AB1378" t="s">
        <v>41</v>
      </c>
      <c r="AC1378" t="str">
        <f t="shared" si="256"/>
        <v>14Y</v>
      </c>
      <c r="AD1378" s="3">
        <f t="shared" si="253"/>
        <v>6200000</v>
      </c>
      <c r="AE1378" s="3" t="str">
        <f t="shared" si="252"/>
        <v>6.2 M</v>
      </c>
      <c r="AF1378" t="str">
        <f>SUBSTITUTE(SUBSTITUTE(P1378,"±",""),"%"," %")</f>
        <v>5 %</v>
      </c>
      <c r="AG1378" t="str">
        <f t="shared" si="250"/>
        <v>1760.7 V</v>
      </c>
      <c r="AI1378" t="str">
        <f>SUBSTITUTE(LEFT(Q1378,FIND("W,",Q1378)),"W"," W @ 70 C")</f>
        <v>0.5 W @ 70 C</v>
      </c>
      <c r="AJ1378" t="str">
        <f>SUBSTITUTE((SUBSTITUTE(T1378,"ppm/°C","")),"/ "," to ")</f>
        <v>-400 to +150</v>
      </c>
      <c r="AK1378" t="str">
        <f>LEFT(V1378,FIND(" ",V1378)-1)</f>
        <v>1210</v>
      </c>
      <c r="AL1378" t="str">
        <f>SUBSTITUTE(SUBSTITUTE(U1378,"°C ~ "," to +"),"°C"," C")</f>
        <v>-55 to +155 C</v>
      </c>
      <c r="AM1378" s="2" t="str">
        <f t="shared" si="254"/>
        <v>625</v>
      </c>
      <c r="AN1378" t="str">
        <f>IF(AC1378="1GN","Grade 1","Grade 0")</f>
        <v>Grade 0</v>
      </c>
      <c r="AO1378" s="2" t="str">
        <f t="shared" si="255"/>
        <v>6204</v>
      </c>
      <c r="AQ1378" t="s">
        <v>5289</v>
      </c>
      <c r="AR1378" t="str">
        <f t="shared" si="251"/>
        <v>ERJ14YJ625U</v>
      </c>
      <c r="AT1378" t="str">
        <f t="shared" si="257"/>
        <v>technology 6.2M;</v>
      </c>
      <c r="AU1378" t="str">
        <f t="shared" si="258"/>
        <v>attribute value '6.2 M';</v>
      </c>
      <c r="AV1378" t="str">
        <f t="shared" si="259"/>
        <v>attribute tolerance '5 %';</v>
      </c>
      <c r="AW1378" t="str">
        <f t="shared" si="260"/>
        <v>attribute rcwv '1760.7 V';</v>
      </c>
      <c r="AX1378" t="str">
        <f t="shared" si="261"/>
        <v>attribute max_v '';</v>
      </c>
      <c r="AY1378" t="str">
        <f t="shared" si="262"/>
        <v>attribute power_v '0.5 W @ 70 C';</v>
      </c>
      <c r="AZ1378" t="str">
        <f t="shared" si="263"/>
        <v>attribute tcr '-400 to +150';</v>
      </c>
      <c r="BA1378" t="str">
        <f t="shared" si="264"/>
        <v>attribute size '1210';</v>
      </c>
      <c r="BB1378" t="str">
        <f t="shared" si="265"/>
        <v>attribute operating_temp '-55 to +155 C';</v>
      </c>
      <c r="BC1378" t="str">
        <f t="shared" si="266"/>
        <v>attribute pkg_code '625';</v>
      </c>
      <c r="BD1378" t="str">
        <f t="shared" si="267"/>
        <v>attribute aec-q200 'Grade 0';</v>
      </c>
      <c r="BF1378" t="str">
        <f t="shared" si="268"/>
        <v>attribute mfg 'Panasonic';</v>
      </c>
      <c r="BG1378" t="str">
        <f t="shared" si="269"/>
        <v>attribute mpn 'ERJ14YJ625U';</v>
      </c>
    </row>
    <row r="1379" spans="1:59" x14ac:dyDescent="0.3">
      <c r="A1379" t="s">
        <v>28</v>
      </c>
      <c r="B1379" t="s">
        <v>4308</v>
      </c>
      <c r="C1379" t="s">
        <v>4805</v>
      </c>
      <c r="D1379" t="s">
        <v>4806</v>
      </c>
      <c r="E1379" t="s">
        <v>32</v>
      </c>
      <c r="F1379" t="s">
        <v>32</v>
      </c>
      <c r="G1379" t="s">
        <v>4807</v>
      </c>
      <c r="H1379" s="1">
        <v>24795</v>
      </c>
      <c r="I1379">
        <v>0.33</v>
      </c>
      <c r="J1379">
        <v>0</v>
      </c>
      <c r="K1379">
        <v>1</v>
      </c>
      <c r="L1379" t="s">
        <v>34</v>
      </c>
      <c r="M1379" t="s">
        <v>4312</v>
      </c>
      <c r="N1379" t="s">
        <v>36</v>
      </c>
      <c r="O1379" t="s">
        <v>1165</v>
      </c>
      <c r="P1379" t="s">
        <v>38</v>
      </c>
      <c r="Q1379" t="s">
        <v>4313</v>
      </c>
      <c r="R1379" t="s">
        <v>40</v>
      </c>
      <c r="S1379" t="s">
        <v>634</v>
      </c>
      <c r="T1379" t="s">
        <v>1089</v>
      </c>
      <c r="U1379" t="s">
        <v>1188</v>
      </c>
      <c r="V1379" t="s">
        <v>4314</v>
      </c>
      <c r="W1379">
        <v>1210</v>
      </c>
      <c r="X1379" t="s">
        <v>636</v>
      </c>
      <c r="Y1379" t="s">
        <v>4315</v>
      </c>
      <c r="Z1379" t="s">
        <v>2407</v>
      </c>
      <c r="AA1379">
        <v>2</v>
      </c>
      <c r="AB1379" t="s">
        <v>41</v>
      </c>
      <c r="AC1379" t="str">
        <f t="shared" si="256"/>
        <v>14Y</v>
      </c>
      <c r="AD1379" s="3">
        <f t="shared" si="253"/>
        <v>6800000</v>
      </c>
      <c r="AE1379" s="3" t="str">
        <f t="shared" si="252"/>
        <v>6.8 M</v>
      </c>
      <c r="AF1379" t="str">
        <f>SUBSTITUTE(SUBSTITUTE(P1379,"±",""),"%"," %")</f>
        <v>5 %</v>
      </c>
      <c r="AG1379" t="str">
        <f t="shared" ref="AG1379:AG1442" si="270">ROUND(MIN(SQRT(AD1379*VALUE(LEFT(AI1379,FIND("W",AI1379)-2))),AP1379),1)&amp;" V"</f>
        <v>1843.9 V</v>
      </c>
      <c r="AI1379" t="str">
        <f>SUBSTITUTE(LEFT(Q1379,FIND("W,",Q1379)),"W"," W @ 70 C")</f>
        <v>0.5 W @ 70 C</v>
      </c>
      <c r="AJ1379" t="str">
        <f>SUBSTITUTE((SUBSTITUTE(T1379,"ppm/°C","")),"/ "," to ")</f>
        <v>-400 to +150</v>
      </c>
      <c r="AK1379" t="str">
        <f>LEFT(V1379,FIND(" ",V1379)-1)</f>
        <v>1210</v>
      </c>
      <c r="AL1379" t="str">
        <f>SUBSTITUTE(SUBSTITUTE(U1379,"°C ~ "," to +"),"°C"," C")</f>
        <v>-55 to +155 C</v>
      </c>
      <c r="AM1379" s="2" t="str">
        <f t="shared" si="254"/>
        <v>685</v>
      </c>
      <c r="AN1379" t="str">
        <f>IF(AC1379="1GN","Grade 1","Grade 0")</f>
        <v>Grade 0</v>
      </c>
      <c r="AO1379" s="2" t="str">
        <f t="shared" si="255"/>
        <v>6804</v>
      </c>
      <c r="AQ1379" t="s">
        <v>5289</v>
      </c>
      <c r="AR1379" t="str">
        <f t="shared" ref="AR1379:AR1442" si="271">SUBSTITUTE(D1379,"-","")</f>
        <v>ERJ14YJ685U</v>
      </c>
      <c r="AT1379" t="str">
        <f t="shared" si="257"/>
        <v>technology 6.8M;</v>
      </c>
      <c r="AU1379" t="str">
        <f t="shared" si="258"/>
        <v>attribute value '6.8 M';</v>
      </c>
      <c r="AV1379" t="str">
        <f t="shared" si="259"/>
        <v>attribute tolerance '5 %';</v>
      </c>
      <c r="AW1379" t="str">
        <f t="shared" si="260"/>
        <v>attribute rcwv '1843.9 V';</v>
      </c>
      <c r="AX1379" t="str">
        <f t="shared" si="261"/>
        <v>attribute max_v '';</v>
      </c>
      <c r="AY1379" t="str">
        <f t="shared" si="262"/>
        <v>attribute power_v '0.5 W @ 70 C';</v>
      </c>
      <c r="AZ1379" t="str">
        <f t="shared" si="263"/>
        <v>attribute tcr '-400 to +150';</v>
      </c>
      <c r="BA1379" t="str">
        <f t="shared" si="264"/>
        <v>attribute size '1210';</v>
      </c>
      <c r="BB1379" t="str">
        <f t="shared" si="265"/>
        <v>attribute operating_temp '-55 to +155 C';</v>
      </c>
      <c r="BC1379" t="str">
        <f t="shared" si="266"/>
        <v>attribute pkg_code '685';</v>
      </c>
      <c r="BD1379" t="str">
        <f t="shared" si="267"/>
        <v>attribute aec-q200 'Grade 0';</v>
      </c>
      <c r="BF1379" t="str">
        <f t="shared" si="268"/>
        <v>attribute mfg 'Panasonic';</v>
      </c>
      <c r="BG1379" t="str">
        <f t="shared" si="269"/>
        <v>attribute mpn 'ERJ14YJ685U';</v>
      </c>
    </row>
    <row r="1380" spans="1:59" x14ac:dyDescent="0.3">
      <c r="A1380" t="s">
        <v>28</v>
      </c>
      <c r="B1380" t="s">
        <v>4308</v>
      </c>
      <c r="C1380" t="s">
        <v>4808</v>
      </c>
      <c r="D1380" t="s">
        <v>4809</v>
      </c>
      <c r="E1380" t="s">
        <v>32</v>
      </c>
      <c r="F1380" t="s">
        <v>32</v>
      </c>
      <c r="G1380" t="s">
        <v>4810</v>
      </c>
      <c r="H1380" s="1">
        <v>9665</v>
      </c>
      <c r="I1380">
        <v>0.33</v>
      </c>
      <c r="J1380">
        <v>0</v>
      </c>
      <c r="K1380">
        <v>1</v>
      </c>
      <c r="L1380" t="s">
        <v>34</v>
      </c>
      <c r="M1380" t="s">
        <v>4312</v>
      </c>
      <c r="N1380" t="s">
        <v>36</v>
      </c>
      <c r="O1380" t="s">
        <v>1169</v>
      </c>
      <c r="P1380" t="s">
        <v>38</v>
      </c>
      <c r="Q1380" t="s">
        <v>4313</v>
      </c>
      <c r="R1380" t="s">
        <v>40</v>
      </c>
      <c r="S1380" t="s">
        <v>634</v>
      </c>
      <c r="T1380" t="s">
        <v>1089</v>
      </c>
      <c r="U1380" t="s">
        <v>1188</v>
      </c>
      <c r="V1380" t="s">
        <v>4314</v>
      </c>
      <c r="W1380">
        <v>1210</v>
      </c>
      <c r="X1380" t="s">
        <v>636</v>
      </c>
      <c r="Y1380" t="s">
        <v>4315</v>
      </c>
      <c r="Z1380" t="s">
        <v>2407</v>
      </c>
      <c r="AA1380">
        <v>2</v>
      </c>
      <c r="AB1380" t="s">
        <v>41</v>
      </c>
      <c r="AC1380" t="str">
        <f t="shared" si="256"/>
        <v>14Y</v>
      </c>
      <c r="AD1380" s="3">
        <f t="shared" si="253"/>
        <v>7500000</v>
      </c>
      <c r="AE1380" s="3" t="str">
        <f t="shared" si="252"/>
        <v>7.5 M</v>
      </c>
      <c r="AF1380" t="str">
        <f>SUBSTITUTE(SUBSTITUTE(P1380,"±",""),"%"," %")</f>
        <v>5 %</v>
      </c>
      <c r="AG1380" t="str">
        <f t="shared" si="270"/>
        <v>1936.5 V</v>
      </c>
      <c r="AI1380" t="str">
        <f>SUBSTITUTE(LEFT(Q1380,FIND("W,",Q1380)),"W"," W @ 70 C")</f>
        <v>0.5 W @ 70 C</v>
      </c>
      <c r="AJ1380" t="str">
        <f>SUBSTITUTE((SUBSTITUTE(T1380,"ppm/°C","")),"/ "," to ")</f>
        <v>-400 to +150</v>
      </c>
      <c r="AK1380" t="str">
        <f>LEFT(V1380,FIND(" ",V1380)-1)</f>
        <v>1210</v>
      </c>
      <c r="AL1380" t="str">
        <f>SUBSTITUTE(SUBSTITUTE(U1380,"°C ~ "," to +"),"°C"," C")</f>
        <v>-55 to +155 C</v>
      </c>
      <c r="AM1380" s="2" t="str">
        <f t="shared" si="254"/>
        <v>755</v>
      </c>
      <c r="AN1380" t="str">
        <f>IF(AC1380="1GN","Grade 1","Grade 0")</f>
        <v>Grade 0</v>
      </c>
      <c r="AO1380" s="2" t="str">
        <f t="shared" si="255"/>
        <v>7504</v>
      </c>
      <c r="AQ1380" t="s">
        <v>5289</v>
      </c>
      <c r="AR1380" t="str">
        <f t="shared" si="271"/>
        <v>ERJ14YJ755U</v>
      </c>
      <c r="AT1380" t="str">
        <f t="shared" si="257"/>
        <v>technology 7.5M;</v>
      </c>
      <c r="AU1380" t="str">
        <f t="shared" si="258"/>
        <v>attribute value '7.5 M';</v>
      </c>
      <c r="AV1380" t="str">
        <f t="shared" si="259"/>
        <v>attribute tolerance '5 %';</v>
      </c>
      <c r="AW1380" t="str">
        <f t="shared" si="260"/>
        <v>attribute rcwv '1936.5 V';</v>
      </c>
      <c r="AX1380" t="str">
        <f t="shared" si="261"/>
        <v>attribute max_v '';</v>
      </c>
      <c r="AY1380" t="str">
        <f t="shared" si="262"/>
        <v>attribute power_v '0.5 W @ 70 C';</v>
      </c>
      <c r="AZ1380" t="str">
        <f t="shared" si="263"/>
        <v>attribute tcr '-400 to +150';</v>
      </c>
      <c r="BA1380" t="str">
        <f t="shared" si="264"/>
        <v>attribute size '1210';</v>
      </c>
      <c r="BB1380" t="str">
        <f t="shared" si="265"/>
        <v>attribute operating_temp '-55 to +155 C';</v>
      </c>
      <c r="BC1380" t="str">
        <f t="shared" si="266"/>
        <v>attribute pkg_code '755';</v>
      </c>
      <c r="BD1380" t="str">
        <f t="shared" si="267"/>
        <v>attribute aec-q200 'Grade 0';</v>
      </c>
      <c r="BF1380" t="str">
        <f t="shared" si="268"/>
        <v>attribute mfg 'Panasonic';</v>
      </c>
      <c r="BG1380" t="str">
        <f t="shared" si="269"/>
        <v>attribute mpn 'ERJ14YJ755U';</v>
      </c>
    </row>
    <row r="1381" spans="1:59" x14ac:dyDescent="0.3">
      <c r="A1381" t="s">
        <v>28</v>
      </c>
      <c r="B1381" t="s">
        <v>4308</v>
      </c>
      <c r="C1381" t="s">
        <v>4811</v>
      </c>
      <c r="D1381" t="s">
        <v>4812</v>
      </c>
      <c r="E1381" t="s">
        <v>32</v>
      </c>
      <c r="F1381" t="s">
        <v>32</v>
      </c>
      <c r="G1381" t="s">
        <v>4813</v>
      </c>
      <c r="H1381" s="1">
        <v>6486</v>
      </c>
      <c r="I1381">
        <v>0.33</v>
      </c>
      <c r="J1381">
        <v>0</v>
      </c>
      <c r="K1381">
        <v>1</v>
      </c>
      <c r="L1381" t="s">
        <v>34</v>
      </c>
      <c r="M1381" t="s">
        <v>4312</v>
      </c>
      <c r="N1381" t="s">
        <v>36</v>
      </c>
      <c r="O1381" t="s">
        <v>1173</v>
      </c>
      <c r="P1381" t="s">
        <v>38</v>
      </c>
      <c r="Q1381" t="s">
        <v>4313</v>
      </c>
      <c r="R1381" t="s">
        <v>40</v>
      </c>
      <c r="S1381" t="s">
        <v>634</v>
      </c>
      <c r="T1381" t="s">
        <v>1089</v>
      </c>
      <c r="U1381" t="s">
        <v>1188</v>
      </c>
      <c r="V1381" t="s">
        <v>4314</v>
      </c>
      <c r="W1381">
        <v>1210</v>
      </c>
      <c r="X1381" t="s">
        <v>636</v>
      </c>
      <c r="Y1381" t="s">
        <v>4315</v>
      </c>
      <c r="Z1381" t="s">
        <v>2407</v>
      </c>
      <c r="AA1381">
        <v>2</v>
      </c>
      <c r="AB1381" t="s">
        <v>41</v>
      </c>
      <c r="AC1381" t="str">
        <f t="shared" si="256"/>
        <v>14Y</v>
      </c>
      <c r="AD1381" s="3">
        <f t="shared" si="253"/>
        <v>8199999.9999999991</v>
      </c>
      <c r="AE1381" s="3" t="str">
        <f t="shared" si="252"/>
        <v>8.2 M</v>
      </c>
      <c r="AF1381" t="str">
        <f>SUBSTITUTE(SUBSTITUTE(P1381,"±",""),"%"," %")</f>
        <v>5 %</v>
      </c>
      <c r="AG1381" t="str">
        <f t="shared" si="270"/>
        <v>2024.8 V</v>
      </c>
      <c r="AI1381" t="str">
        <f>SUBSTITUTE(LEFT(Q1381,FIND("W,",Q1381)),"W"," W @ 70 C")</f>
        <v>0.5 W @ 70 C</v>
      </c>
      <c r="AJ1381" t="str">
        <f>SUBSTITUTE((SUBSTITUTE(T1381,"ppm/°C","")),"/ "," to ")</f>
        <v>-400 to +150</v>
      </c>
      <c r="AK1381" t="str">
        <f>LEFT(V1381,FIND(" ",V1381)-1)</f>
        <v>1210</v>
      </c>
      <c r="AL1381" t="str">
        <f>SUBSTITUTE(SUBSTITUTE(U1381,"°C ~ "," to +"),"°C"," C")</f>
        <v>-55 to +155 C</v>
      </c>
      <c r="AM1381" s="2" t="str">
        <f t="shared" si="254"/>
        <v>825</v>
      </c>
      <c r="AN1381" t="str">
        <f>IF(AC1381="1GN","Grade 1","Grade 0")</f>
        <v>Grade 0</v>
      </c>
      <c r="AO1381" s="2" t="str">
        <f t="shared" si="255"/>
        <v>8204</v>
      </c>
      <c r="AQ1381" t="s">
        <v>5289</v>
      </c>
      <c r="AR1381" t="str">
        <f t="shared" si="271"/>
        <v>ERJ14YJ825U</v>
      </c>
      <c r="AT1381" t="str">
        <f t="shared" si="257"/>
        <v>technology 8.2M;</v>
      </c>
      <c r="AU1381" t="str">
        <f t="shared" si="258"/>
        <v>attribute value '8.2 M';</v>
      </c>
      <c r="AV1381" t="str">
        <f t="shared" si="259"/>
        <v>attribute tolerance '5 %';</v>
      </c>
      <c r="AW1381" t="str">
        <f t="shared" si="260"/>
        <v>attribute rcwv '2024.8 V';</v>
      </c>
      <c r="AX1381" t="str">
        <f t="shared" si="261"/>
        <v>attribute max_v '';</v>
      </c>
      <c r="AY1381" t="str">
        <f t="shared" si="262"/>
        <v>attribute power_v '0.5 W @ 70 C';</v>
      </c>
      <c r="AZ1381" t="str">
        <f t="shared" si="263"/>
        <v>attribute tcr '-400 to +150';</v>
      </c>
      <c r="BA1381" t="str">
        <f t="shared" si="264"/>
        <v>attribute size '1210';</v>
      </c>
      <c r="BB1381" t="str">
        <f t="shared" si="265"/>
        <v>attribute operating_temp '-55 to +155 C';</v>
      </c>
      <c r="BC1381" t="str">
        <f t="shared" si="266"/>
        <v>attribute pkg_code '825';</v>
      </c>
      <c r="BD1381" t="str">
        <f t="shared" si="267"/>
        <v>attribute aec-q200 'Grade 0';</v>
      </c>
      <c r="BF1381" t="str">
        <f t="shared" si="268"/>
        <v>attribute mfg 'Panasonic';</v>
      </c>
      <c r="BG1381" t="str">
        <f t="shared" si="269"/>
        <v>attribute mpn 'ERJ14YJ825U';</v>
      </c>
    </row>
    <row r="1382" spans="1:59" x14ac:dyDescent="0.3">
      <c r="A1382" t="s">
        <v>28</v>
      </c>
      <c r="B1382" t="s">
        <v>4308</v>
      </c>
      <c r="C1382" t="s">
        <v>4814</v>
      </c>
      <c r="D1382" t="s">
        <v>4815</v>
      </c>
      <c r="E1382" t="s">
        <v>32</v>
      </c>
      <c r="F1382" t="s">
        <v>32</v>
      </c>
      <c r="G1382" t="s">
        <v>4816</v>
      </c>
      <c r="H1382">
        <v>0</v>
      </c>
      <c r="I1382">
        <v>3.6049999999999999E-2</v>
      </c>
      <c r="J1382">
        <v>0</v>
      </c>
      <c r="K1382">
        <v>10000</v>
      </c>
      <c r="L1382" t="s">
        <v>34</v>
      </c>
      <c r="M1382" t="s">
        <v>4312</v>
      </c>
      <c r="N1382" t="s">
        <v>36</v>
      </c>
      <c r="O1382" t="s">
        <v>1177</v>
      </c>
      <c r="P1382" t="s">
        <v>38</v>
      </c>
      <c r="Q1382" t="s">
        <v>4313</v>
      </c>
      <c r="R1382" t="s">
        <v>40</v>
      </c>
      <c r="S1382" t="s">
        <v>634</v>
      </c>
      <c r="T1382" t="s">
        <v>1089</v>
      </c>
      <c r="U1382" t="s">
        <v>1188</v>
      </c>
      <c r="V1382" t="s">
        <v>4314</v>
      </c>
      <c r="W1382">
        <v>1210</v>
      </c>
      <c r="X1382" t="s">
        <v>636</v>
      </c>
      <c r="Y1382" t="s">
        <v>4315</v>
      </c>
      <c r="Z1382" t="s">
        <v>2407</v>
      </c>
      <c r="AA1382">
        <v>2</v>
      </c>
      <c r="AB1382" t="s">
        <v>41</v>
      </c>
      <c r="AC1382" t="str">
        <f t="shared" si="256"/>
        <v>14Y</v>
      </c>
      <c r="AD1382" s="3">
        <f t="shared" si="253"/>
        <v>9100000</v>
      </c>
      <c r="AE1382" s="3" t="str">
        <f t="shared" si="252"/>
        <v>9.1 M</v>
      </c>
      <c r="AF1382" t="str">
        <f>SUBSTITUTE(SUBSTITUTE(P1382,"±",""),"%"," %")</f>
        <v>5 %</v>
      </c>
      <c r="AG1382" t="str">
        <f t="shared" si="270"/>
        <v>2133.1 V</v>
      </c>
      <c r="AI1382" t="str">
        <f>SUBSTITUTE(LEFT(Q1382,FIND("W,",Q1382)),"W"," W @ 70 C")</f>
        <v>0.5 W @ 70 C</v>
      </c>
      <c r="AJ1382" t="str">
        <f>SUBSTITUTE((SUBSTITUTE(T1382,"ppm/°C","")),"/ "," to ")</f>
        <v>-400 to +150</v>
      </c>
      <c r="AK1382" t="str">
        <f>LEFT(V1382,FIND(" ",V1382)-1)</f>
        <v>1210</v>
      </c>
      <c r="AL1382" t="str">
        <f>SUBSTITUTE(SUBSTITUTE(U1382,"°C ~ "," to +"),"°C"," C")</f>
        <v>-55 to +155 C</v>
      </c>
      <c r="AM1382" s="2" t="str">
        <f t="shared" si="254"/>
        <v>915</v>
      </c>
      <c r="AN1382" t="str">
        <f>IF(AC1382="1GN","Grade 1","Grade 0")</f>
        <v>Grade 0</v>
      </c>
      <c r="AO1382" s="2" t="str">
        <f t="shared" si="255"/>
        <v>9104</v>
      </c>
      <c r="AQ1382" t="s">
        <v>5289</v>
      </c>
      <c r="AR1382" t="str">
        <f t="shared" si="271"/>
        <v>ERJ14YJ915U</v>
      </c>
      <c r="AT1382" t="str">
        <f t="shared" si="257"/>
        <v>technology 9.1M;</v>
      </c>
      <c r="AU1382" t="str">
        <f t="shared" si="258"/>
        <v>attribute value '9.1 M';</v>
      </c>
      <c r="AV1382" t="str">
        <f t="shared" si="259"/>
        <v>attribute tolerance '5 %';</v>
      </c>
      <c r="AW1382" t="str">
        <f t="shared" si="260"/>
        <v>attribute rcwv '2133.1 V';</v>
      </c>
      <c r="AX1382" t="str">
        <f t="shared" si="261"/>
        <v>attribute max_v '';</v>
      </c>
      <c r="AY1382" t="str">
        <f t="shared" si="262"/>
        <v>attribute power_v '0.5 W @ 70 C';</v>
      </c>
      <c r="AZ1382" t="str">
        <f t="shared" si="263"/>
        <v>attribute tcr '-400 to +150';</v>
      </c>
      <c r="BA1382" t="str">
        <f t="shared" si="264"/>
        <v>attribute size '1210';</v>
      </c>
      <c r="BB1382" t="str">
        <f t="shared" si="265"/>
        <v>attribute operating_temp '-55 to +155 C';</v>
      </c>
      <c r="BC1382" t="str">
        <f t="shared" si="266"/>
        <v>attribute pkg_code '915';</v>
      </c>
      <c r="BD1382" t="str">
        <f t="shared" si="267"/>
        <v>attribute aec-q200 'Grade 0';</v>
      </c>
      <c r="BF1382" t="str">
        <f t="shared" si="268"/>
        <v>attribute mfg 'Panasonic';</v>
      </c>
      <c r="BG1382" t="str">
        <f t="shared" si="269"/>
        <v>attribute mpn 'ERJ14YJ915U';</v>
      </c>
    </row>
    <row r="1383" spans="1:59" x14ac:dyDescent="0.3">
      <c r="A1383" t="s">
        <v>28</v>
      </c>
      <c r="B1383" t="s">
        <v>4308</v>
      </c>
      <c r="C1383" t="s">
        <v>4817</v>
      </c>
      <c r="D1383" t="s">
        <v>4818</v>
      </c>
      <c r="E1383" t="s">
        <v>32</v>
      </c>
      <c r="F1383" t="s">
        <v>32</v>
      </c>
      <c r="G1383" t="s">
        <v>4819</v>
      </c>
      <c r="H1383" s="1">
        <v>28190</v>
      </c>
      <c r="I1383">
        <v>0.33</v>
      </c>
      <c r="J1383">
        <v>0</v>
      </c>
      <c r="K1383">
        <v>1</v>
      </c>
      <c r="L1383" t="s">
        <v>34</v>
      </c>
      <c r="M1383" t="s">
        <v>4312</v>
      </c>
      <c r="N1383" t="s">
        <v>36</v>
      </c>
      <c r="O1383" t="s">
        <v>1181</v>
      </c>
      <c r="P1383" t="s">
        <v>38</v>
      </c>
      <c r="Q1383" t="s">
        <v>4313</v>
      </c>
      <c r="R1383" t="s">
        <v>40</v>
      </c>
      <c r="S1383" t="s">
        <v>634</v>
      </c>
      <c r="T1383" t="s">
        <v>1089</v>
      </c>
      <c r="U1383" t="s">
        <v>1188</v>
      </c>
      <c r="V1383" t="s">
        <v>4314</v>
      </c>
      <c r="W1383">
        <v>1210</v>
      </c>
      <c r="X1383" t="s">
        <v>636</v>
      </c>
      <c r="Y1383" t="s">
        <v>4315</v>
      </c>
      <c r="Z1383" t="s">
        <v>2407</v>
      </c>
      <c r="AA1383">
        <v>2</v>
      </c>
      <c r="AB1383" t="s">
        <v>41</v>
      </c>
      <c r="AC1383" t="str">
        <f t="shared" si="256"/>
        <v>14Y</v>
      </c>
      <c r="AD1383" s="3">
        <f t="shared" si="253"/>
        <v>10000000</v>
      </c>
      <c r="AE1383" s="3" t="str">
        <f t="shared" si="252"/>
        <v>10 M</v>
      </c>
      <c r="AF1383" t="str">
        <f>SUBSTITUTE(SUBSTITUTE(P1383,"±",""),"%"," %")</f>
        <v>5 %</v>
      </c>
      <c r="AG1383" t="str">
        <f t="shared" si="270"/>
        <v>2236.1 V</v>
      </c>
      <c r="AI1383" t="str">
        <f>SUBSTITUTE(LEFT(Q1383,FIND("W,",Q1383)),"W"," W @ 70 C")</f>
        <v>0.5 W @ 70 C</v>
      </c>
      <c r="AJ1383" t="str">
        <f>SUBSTITUTE((SUBSTITUTE(T1383,"ppm/°C","")),"/ "," to ")</f>
        <v>-400 to +150</v>
      </c>
      <c r="AK1383" t="str">
        <f>LEFT(V1383,FIND(" ",V1383)-1)</f>
        <v>1210</v>
      </c>
      <c r="AL1383" t="str">
        <f>SUBSTITUTE(SUBSTITUTE(U1383,"°C ~ "," to +"),"°C"," C")</f>
        <v>-55 to +155 C</v>
      </c>
      <c r="AM1383" s="2" t="str">
        <f t="shared" si="254"/>
        <v>106</v>
      </c>
      <c r="AN1383" t="str">
        <f>IF(AC1383="1GN","Grade 1","Grade 0")</f>
        <v>Grade 0</v>
      </c>
      <c r="AO1383" s="2" t="str">
        <f t="shared" si="255"/>
        <v>1005</v>
      </c>
      <c r="AQ1383" t="s">
        <v>5289</v>
      </c>
      <c r="AR1383" t="str">
        <f t="shared" si="271"/>
        <v>ERJ14YJ106U</v>
      </c>
      <c r="AT1383" t="str">
        <f t="shared" si="257"/>
        <v>technology 10M;</v>
      </c>
      <c r="AU1383" t="str">
        <f t="shared" si="258"/>
        <v>attribute value '10 M';</v>
      </c>
      <c r="AV1383" t="str">
        <f t="shared" si="259"/>
        <v>attribute tolerance '5 %';</v>
      </c>
      <c r="AW1383" t="str">
        <f t="shared" si="260"/>
        <v>attribute rcwv '2236.1 V';</v>
      </c>
      <c r="AX1383" t="str">
        <f t="shared" si="261"/>
        <v>attribute max_v '';</v>
      </c>
      <c r="AY1383" t="str">
        <f t="shared" si="262"/>
        <v>attribute power_v '0.5 W @ 70 C';</v>
      </c>
      <c r="AZ1383" t="str">
        <f t="shared" si="263"/>
        <v>attribute tcr '-400 to +150';</v>
      </c>
      <c r="BA1383" t="str">
        <f t="shared" si="264"/>
        <v>attribute size '1210';</v>
      </c>
      <c r="BB1383" t="str">
        <f t="shared" si="265"/>
        <v>attribute operating_temp '-55 to +155 C';</v>
      </c>
      <c r="BC1383" t="str">
        <f t="shared" si="266"/>
        <v>attribute pkg_code '106';</v>
      </c>
      <c r="BD1383" t="str">
        <f t="shared" si="267"/>
        <v>attribute aec-q200 'Grade 0';</v>
      </c>
      <c r="BF1383" t="str">
        <f t="shared" si="268"/>
        <v>attribute mfg 'Panasonic';</v>
      </c>
      <c r="BG1383" t="str">
        <f t="shared" si="269"/>
        <v>attribute mpn 'ERJ14YJ106U';</v>
      </c>
    </row>
    <row r="1384" spans="1:59" x14ac:dyDescent="0.3">
      <c r="AD1384" s="3" t="str">
        <f t="shared" si="253"/>
        <v>NOT FOUND</v>
      </c>
      <c r="AE1384" s="3" t="e">
        <f t="shared" si="252"/>
        <v>#VALUE!</v>
      </c>
      <c r="AF1384" t="str">
        <f>SUBSTITUTE(SUBSTITUTE(P1384,"±",""),"%"," %")</f>
        <v/>
      </c>
      <c r="AG1384" t="e">
        <f t="shared" si="270"/>
        <v>#VALUE!</v>
      </c>
      <c r="AI1384" t="e">
        <f>SUBSTITUTE(LEFT(Q1384,FIND("W,",Q1384)),"W"," W @ 70 C")</f>
        <v>#VALUE!</v>
      </c>
      <c r="AJ1384" t="str">
        <f>SUBSTITUTE((SUBSTITUTE(T1384,"ppm/°C","")),"/ "," to ")</f>
        <v/>
      </c>
      <c r="AK1384" t="e">
        <f>LEFT(V1384,FIND(" ",V1384)-1)</f>
        <v>#VALUE!</v>
      </c>
      <c r="AL1384" t="str">
        <f>SUBSTITUTE(SUBSTITUTE(U1384,"°C ~ "," to +"),"°C"," C")</f>
        <v/>
      </c>
      <c r="AM1384" s="2" t="e">
        <f t="shared" si="254"/>
        <v>#VALUE!</v>
      </c>
      <c r="AO1384" s="2" t="e">
        <f t="shared" si="255"/>
        <v>#VALUE!</v>
      </c>
      <c r="AQ1384" t="s">
        <v>5289</v>
      </c>
      <c r="AR1384" t="str">
        <f t="shared" si="271"/>
        <v/>
      </c>
    </row>
    <row r="1385" spans="1:59" x14ac:dyDescent="0.3">
      <c r="AD1385" s="3" t="str">
        <f t="shared" si="253"/>
        <v>NOT FOUND</v>
      </c>
      <c r="AE1385" s="3" t="e">
        <f t="shared" si="252"/>
        <v>#VALUE!</v>
      </c>
      <c r="AF1385" t="str">
        <f>SUBSTITUTE(SUBSTITUTE(P1385,"±",""),"%"," %")</f>
        <v/>
      </c>
      <c r="AG1385" t="e">
        <f t="shared" si="270"/>
        <v>#VALUE!</v>
      </c>
      <c r="AI1385" t="e">
        <f>SUBSTITUTE(LEFT(Q1385,FIND("W,",Q1385)),"W"," W @ 70 C")</f>
        <v>#VALUE!</v>
      </c>
      <c r="AJ1385" t="str">
        <f>SUBSTITUTE((SUBSTITUTE(T1385,"ppm/°C","")),"/ "," to ")</f>
        <v/>
      </c>
      <c r="AK1385" t="e">
        <f>LEFT(V1385,FIND(" ",V1385)-1)</f>
        <v>#VALUE!</v>
      </c>
      <c r="AL1385" t="str">
        <f>SUBSTITUTE(SUBSTITUTE(U1385,"°C ~ "," to +"),"°C"," C")</f>
        <v/>
      </c>
      <c r="AM1385" s="2" t="e">
        <f t="shared" si="254"/>
        <v>#VALUE!</v>
      </c>
      <c r="AO1385" s="2" t="e">
        <f t="shared" si="255"/>
        <v>#VALUE!</v>
      </c>
      <c r="AQ1385" t="s">
        <v>5289</v>
      </c>
      <c r="AR1385" t="str">
        <f t="shared" si="271"/>
        <v/>
      </c>
    </row>
    <row r="1386" spans="1:59" x14ac:dyDescent="0.3">
      <c r="A1386" t="s">
        <v>28</v>
      </c>
      <c r="B1386" t="s">
        <v>4820</v>
      </c>
      <c r="C1386" t="s">
        <v>4821</v>
      </c>
      <c r="D1386" t="s">
        <v>4822</v>
      </c>
      <c r="E1386" t="s">
        <v>32</v>
      </c>
      <c r="F1386" t="s">
        <v>32</v>
      </c>
      <c r="G1386" t="s">
        <v>4823</v>
      </c>
      <c r="H1386" s="1">
        <v>34761</v>
      </c>
      <c r="I1386">
        <v>0.72</v>
      </c>
      <c r="J1386">
        <v>0</v>
      </c>
      <c r="K1386">
        <v>1</v>
      </c>
      <c r="L1386" t="s">
        <v>34</v>
      </c>
      <c r="M1386" t="s">
        <v>4824</v>
      </c>
      <c r="N1386" t="s">
        <v>36</v>
      </c>
      <c r="O1386" t="s">
        <v>37</v>
      </c>
      <c r="P1386" t="s">
        <v>38</v>
      </c>
      <c r="Q1386" t="s">
        <v>4825</v>
      </c>
      <c r="R1386" t="s">
        <v>40</v>
      </c>
      <c r="S1386" t="s">
        <v>634</v>
      </c>
      <c r="T1386" t="s">
        <v>42</v>
      </c>
      <c r="U1386" t="s">
        <v>1188</v>
      </c>
      <c r="V1386" t="s">
        <v>4826</v>
      </c>
      <c r="W1386">
        <v>2512</v>
      </c>
      <c r="X1386" t="s">
        <v>636</v>
      </c>
      <c r="Y1386" t="s">
        <v>4827</v>
      </c>
      <c r="Z1386" t="s">
        <v>2407</v>
      </c>
      <c r="AA1386">
        <v>2</v>
      </c>
      <c r="AB1386" t="s">
        <v>41</v>
      </c>
      <c r="AC1386" t="str">
        <f t="shared" si="256"/>
        <v>1TY</v>
      </c>
      <c r="AD1386" s="3">
        <f t="shared" si="253"/>
        <v>1</v>
      </c>
      <c r="AE1386" s="3" t="str">
        <f t="shared" si="252"/>
        <v>1.00 R</v>
      </c>
      <c r="AF1386" t="str">
        <f>SUBSTITUTE(SUBSTITUTE(P1386,"±",""),"%"," %")</f>
        <v>5 %</v>
      </c>
      <c r="AG1386" t="e">
        <f t="shared" si="270"/>
        <v>#VALUE!</v>
      </c>
      <c r="AI1386" t="e">
        <f>SUBSTITUTE(LEFT(Q1386,FIND("W,",Q1386)),"W"," W @ 70 C")</f>
        <v>#VALUE!</v>
      </c>
      <c r="AJ1386" t="str">
        <f>SUBSTITUTE((SUBSTITUTE(T1386,"ppm/°C","")),"/ "," to ")</f>
        <v>-100 to +600</v>
      </c>
      <c r="AK1386" t="str">
        <f>LEFT(V1386,FIND(" ",V1386)-1)</f>
        <v>2512</v>
      </c>
      <c r="AL1386" t="str">
        <f>SUBSTITUTE(SUBSTITUTE(U1386,"°C ~ "," to +"),"°C"," C")</f>
        <v>-55 to +155 C</v>
      </c>
      <c r="AM1386" s="2" t="str">
        <f t="shared" si="254"/>
        <v>1R0</v>
      </c>
      <c r="AN1386" t="str">
        <f>IF(AC1386="1GN","Grade 1","Grade 0")</f>
        <v>Grade 0</v>
      </c>
      <c r="AO1386" s="2" t="str">
        <f t="shared" si="255"/>
        <v>1R00</v>
      </c>
      <c r="AQ1386" t="s">
        <v>5289</v>
      </c>
      <c r="AR1386" t="str">
        <f t="shared" si="271"/>
        <v>ERJ1TYJ1R0U</v>
      </c>
    </row>
    <row r="1387" spans="1:59" x14ac:dyDescent="0.3">
      <c r="A1387" t="s">
        <v>28</v>
      </c>
      <c r="B1387" t="s">
        <v>4820</v>
      </c>
      <c r="C1387" t="s">
        <v>4828</v>
      </c>
      <c r="D1387" t="s">
        <v>4829</v>
      </c>
      <c r="E1387" t="s">
        <v>32</v>
      </c>
      <c r="F1387" t="s">
        <v>32</v>
      </c>
      <c r="G1387" t="s">
        <v>4830</v>
      </c>
      <c r="H1387" s="1">
        <v>2075</v>
      </c>
      <c r="I1387">
        <v>0.72</v>
      </c>
      <c r="J1387">
        <v>0</v>
      </c>
      <c r="K1387">
        <v>1</v>
      </c>
      <c r="L1387" t="s">
        <v>34</v>
      </c>
      <c r="M1387" t="s">
        <v>4824</v>
      </c>
      <c r="N1387" t="s">
        <v>36</v>
      </c>
      <c r="O1387" t="s">
        <v>51</v>
      </c>
      <c r="P1387" t="s">
        <v>38</v>
      </c>
      <c r="Q1387" t="s">
        <v>4825</v>
      </c>
      <c r="R1387" t="s">
        <v>40</v>
      </c>
      <c r="S1387" t="s">
        <v>634</v>
      </c>
      <c r="T1387" t="s">
        <v>42</v>
      </c>
      <c r="U1387" t="s">
        <v>1188</v>
      </c>
      <c r="V1387" t="s">
        <v>4826</v>
      </c>
      <c r="W1387">
        <v>2512</v>
      </c>
      <c r="X1387" t="s">
        <v>636</v>
      </c>
      <c r="Y1387" t="s">
        <v>4827</v>
      </c>
      <c r="Z1387" t="s">
        <v>2407</v>
      </c>
      <c r="AA1387">
        <v>2</v>
      </c>
      <c r="AB1387" t="s">
        <v>41</v>
      </c>
      <c r="AC1387" t="str">
        <f t="shared" si="256"/>
        <v>1TY</v>
      </c>
      <c r="AD1387" s="3">
        <f t="shared" si="253"/>
        <v>1.1000000000000001</v>
      </c>
      <c r="AE1387" s="3" t="str">
        <f t="shared" si="252"/>
        <v>1.10 R</v>
      </c>
      <c r="AF1387" t="str">
        <f>SUBSTITUTE(SUBSTITUTE(P1387,"±",""),"%"," %")</f>
        <v>5 %</v>
      </c>
      <c r="AG1387" t="e">
        <f t="shared" si="270"/>
        <v>#VALUE!</v>
      </c>
      <c r="AI1387" t="e">
        <f>SUBSTITUTE(LEFT(Q1387,FIND("W,",Q1387)),"W"," W @ 70 C")</f>
        <v>#VALUE!</v>
      </c>
      <c r="AJ1387" t="str">
        <f>SUBSTITUTE((SUBSTITUTE(T1387,"ppm/°C","")),"/ "," to ")</f>
        <v>-100 to +600</v>
      </c>
      <c r="AK1387" t="str">
        <f>LEFT(V1387,FIND(" ",V1387)-1)</f>
        <v>2512</v>
      </c>
      <c r="AL1387" t="str">
        <f>SUBSTITUTE(SUBSTITUTE(U1387,"°C ~ "," to +"),"°C"," C")</f>
        <v>-55 to +155 C</v>
      </c>
      <c r="AM1387" s="2" t="str">
        <f t="shared" si="254"/>
        <v>1R1</v>
      </c>
      <c r="AN1387" t="str">
        <f>IF(AC1387="1GN","Grade 1","Grade 0")</f>
        <v>Grade 0</v>
      </c>
      <c r="AO1387" s="2" t="str">
        <f t="shared" si="255"/>
        <v>1R10</v>
      </c>
      <c r="AQ1387" t="s">
        <v>5289</v>
      </c>
      <c r="AR1387" t="str">
        <f t="shared" si="271"/>
        <v>ERJ1TYJ1R1U</v>
      </c>
    </row>
    <row r="1388" spans="1:59" x14ac:dyDescent="0.3">
      <c r="A1388" t="s">
        <v>28</v>
      </c>
      <c r="B1388" t="s">
        <v>4820</v>
      </c>
      <c r="C1388" t="s">
        <v>4831</v>
      </c>
      <c r="D1388" t="s">
        <v>4832</v>
      </c>
      <c r="E1388" t="s">
        <v>32</v>
      </c>
      <c r="F1388" t="s">
        <v>32</v>
      </c>
      <c r="G1388" t="s">
        <v>4833</v>
      </c>
      <c r="H1388" s="1">
        <v>1363</v>
      </c>
      <c r="I1388">
        <v>0.72</v>
      </c>
      <c r="J1388">
        <v>0</v>
      </c>
      <c r="K1388">
        <v>1</v>
      </c>
      <c r="L1388" t="s">
        <v>34</v>
      </c>
      <c r="M1388" t="s">
        <v>4824</v>
      </c>
      <c r="N1388" t="s">
        <v>36</v>
      </c>
      <c r="O1388" t="s">
        <v>55</v>
      </c>
      <c r="P1388" t="s">
        <v>38</v>
      </c>
      <c r="Q1388" t="s">
        <v>4825</v>
      </c>
      <c r="R1388" t="s">
        <v>40</v>
      </c>
      <c r="S1388" t="s">
        <v>634</v>
      </c>
      <c r="T1388" t="s">
        <v>42</v>
      </c>
      <c r="U1388" t="s">
        <v>1188</v>
      </c>
      <c r="V1388" t="s">
        <v>4826</v>
      </c>
      <c r="W1388">
        <v>2512</v>
      </c>
      <c r="X1388" t="s">
        <v>636</v>
      </c>
      <c r="Y1388" t="s">
        <v>4827</v>
      </c>
      <c r="Z1388" t="s">
        <v>2407</v>
      </c>
      <c r="AA1388">
        <v>2</v>
      </c>
      <c r="AB1388" t="s">
        <v>41</v>
      </c>
      <c r="AC1388" t="str">
        <f t="shared" si="256"/>
        <v>1TY</v>
      </c>
      <c r="AD1388" s="3">
        <f t="shared" si="253"/>
        <v>1.2</v>
      </c>
      <c r="AE1388" s="3" t="str">
        <f t="shared" si="252"/>
        <v>1.20 R</v>
      </c>
      <c r="AF1388" t="str">
        <f>SUBSTITUTE(SUBSTITUTE(P1388,"±",""),"%"," %")</f>
        <v>5 %</v>
      </c>
      <c r="AG1388" t="e">
        <f t="shared" si="270"/>
        <v>#VALUE!</v>
      </c>
      <c r="AI1388" t="e">
        <f>SUBSTITUTE(LEFT(Q1388,FIND("W,",Q1388)),"W"," W @ 70 C")</f>
        <v>#VALUE!</v>
      </c>
      <c r="AJ1388" t="str">
        <f>SUBSTITUTE((SUBSTITUTE(T1388,"ppm/°C","")),"/ "," to ")</f>
        <v>-100 to +600</v>
      </c>
      <c r="AK1388" t="str">
        <f>LEFT(V1388,FIND(" ",V1388)-1)</f>
        <v>2512</v>
      </c>
      <c r="AL1388" t="str">
        <f>SUBSTITUTE(SUBSTITUTE(U1388,"°C ~ "," to +"),"°C"," C")</f>
        <v>-55 to +155 C</v>
      </c>
      <c r="AM1388" s="2" t="str">
        <f t="shared" si="254"/>
        <v>1R2</v>
      </c>
      <c r="AN1388" t="str">
        <f>IF(AC1388="1GN","Grade 1","Grade 0")</f>
        <v>Grade 0</v>
      </c>
      <c r="AO1388" s="2" t="str">
        <f t="shared" si="255"/>
        <v>1R20</v>
      </c>
      <c r="AQ1388" t="s">
        <v>5289</v>
      </c>
      <c r="AR1388" t="str">
        <f t="shared" si="271"/>
        <v>ERJ1TYJ1R2U</v>
      </c>
    </row>
    <row r="1389" spans="1:59" x14ac:dyDescent="0.3">
      <c r="A1389" t="s">
        <v>28</v>
      </c>
      <c r="B1389" t="s">
        <v>4820</v>
      </c>
      <c r="C1389" t="s">
        <v>4834</v>
      </c>
      <c r="D1389" t="s">
        <v>4835</v>
      </c>
      <c r="E1389" t="s">
        <v>32</v>
      </c>
      <c r="F1389" t="s">
        <v>32</v>
      </c>
      <c r="G1389" t="s">
        <v>4836</v>
      </c>
      <c r="H1389">
        <v>0</v>
      </c>
      <c r="I1389">
        <v>0.72</v>
      </c>
      <c r="J1389">
        <v>0</v>
      </c>
      <c r="K1389">
        <v>1</v>
      </c>
      <c r="L1389" t="s">
        <v>34</v>
      </c>
      <c r="M1389" t="s">
        <v>4824</v>
      </c>
      <c r="N1389" t="s">
        <v>36</v>
      </c>
      <c r="O1389" t="s">
        <v>59</v>
      </c>
      <c r="P1389" t="s">
        <v>38</v>
      </c>
      <c r="Q1389" t="s">
        <v>4825</v>
      </c>
      <c r="R1389" t="s">
        <v>40</v>
      </c>
      <c r="S1389" t="s">
        <v>634</v>
      </c>
      <c r="T1389" t="s">
        <v>42</v>
      </c>
      <c r="U1389" t="s">
        <v>1188</v>
      </c>
      <c r="V1389" t="s">
        <v>4826</v>
      </c>
      <c r="W1389">
        <v>2512</v>
      </c>
      <c r="X1389" t="s">
        <v>636</v>
      </c>
      <c r="Y1389" t="s">
        <v>4827</v>
      </c>
      <c r="Z1389" t="s">
        <v>2407</v>
      </c>
      <c r="AA1389">
        <v>2</v>
      </c>
      <c r="AB1389" t="s">
        <v>41</v>
      </c>
      <c r="AC1389" t="str">
        <f t="shared" si="256"/>
        <v>1TY</v>
      </c>
      <c r="AD1389" s="3">
        <f t="shared" si="253"/>
        <v>1.3</v>
      </c>
      <c r="AE1389" s="3" t="str">
        <f t="shared" si="252"/>
        <v>1.30 R</v>
      </c>
      <c r="AF1389" t="str">
        <f>SUBSTITUTE(SUBSTITUTE(P1389,"±",""),"%"," %")</f>
        <v>5 %</v>
      </c>
      <c r="AG1389" t="e">
        <f t="shared" si="270"/>
        <v>#VALUE!</v>
      </c>
      <c r="AI1389" t="e">
        <f>SUBSTITUTE(LEFT(Q1389,FIND("W,",Q1389)),"W"," W @ 70 C")</f>
        <v>#VALUE!</v>
      </c>
      <c r="AJ1389" t="str">
        <f>SUBSTITUTE((SUBSTITUTE(T1389,"ppm/°C","")),"/ "," to ")</f>
        <v>-100 to +600</v>
      </c>
      <c r="AK1389" t="str">
        <f>LEFT(V1389,FIND(" ",V1389)-1)</f>
        <v>2512</v>
      </c>
      <c r="AL1389" t="str">
        <f>SUBSTITUTE(SUBSTITUTE(U1389,"°C ~ "," to +"),"°C"," C")</f>
        <v>-55 to +155 C</v>
      </c>
      <c r="AM1389" s="2" t="str">
        <f t="shared" si="254"/>
        <v>1R3</v>
      </c>
      <c r="AN1389" t="str">
        <f>IF(AC1389="1GN","Grade 1","Grade 0")</f>
        <v>Grade 0</v>
      </c>
      <c r="AO1389" s="2" t="str">
        <f t="shared" si="255"/>
        <v>1R30</v>
      </c>
      <c r="AQ1389" t="s">
        <v>5289</v>
      </c>
      <c r="AR1389" t="str">
        <f t="shared" si="271"/>
        <v>ERJ1TYJ1R3U</v>
      </c>
    </row>
    <row r="1390" spans="1:59" x14ac:dyDescent="0.3">
      <c r="A1390" t="s">
        <v>28</v>
      </c>
      <c r="B1390" t="s">
        <v>4820</v>
      </c>
      <c r="C1390" t="s">
        <v>4837</v>
      </c>
      <c r="D1390" t="s">
        <v>4838</v>
      </c>
      <c r="E1390" t="s">
        <v>32</v>
      </c>
      <c r="F1390" t="s">
        <v>32</v>
      </c>
      <c r="G1390" t="s">
        <v>4839</v>
      </c>
      <c r="H1390">
        <v>38</v>
      </c>
      <c r="I1390">
        <v>0.72</v>
      </c>
      <c r="J1390">
        <v>0</v>
      </c>
      <c r="K1390">
        <v>1</v>
      </c>
      <c r="L1390" t="s">
        <v>34</v>
      </c>
      <c r="M1390" t="s">
        <v>4824</v>
      </c>
      <c r="N1390" t="s">
        <v>36</v>
      </c>
      <c r="O1390" t="s">
        <v>63</v>
      </c>
      <c r="P1390" t="s">
        <v>38</v>
      </c>
      <c r="Q1390" t="s">
        <v>4825</v>
      </c>
      <c r="R1390" t="s">
        <v>40</v>
      </c>
      <c r="S1390" t="s">
        <v>634</v>
      </c>
      <c r="T1390" t="s">
        <v>42</v>
      </c>
      <c r="U1390" t="s">
        <v>1188</v>
      </c>
      <c r="V1390" t="s">
        <v>4826</v>
      </c>
      <c r="W1390">
        <v>2512</v>
      </c>
      <c r="X1390" t="s">
        <v>636</v>
      </c>
      <c r="Y1390" t="s">
        <v>4827</v>
      </c>
      <c r="Z1390" t="s">
        <v>2407</v>
      </c>
      <c r="AA1390">
        <v>2</v>
      </c>
      <c r="AB1390" t="s">
        <v>41</v>
      </c>
      <c r="AC1390" t="str">
        <f t="shared" si="256"/>
        <v>1TY</v>
      </c>
      <c r="AD1390" s="3">
        <f t="shared" si="253"/>
        <v>1.5</v>
      </c>
      <c r="AE1390" s="3" t="str">
        <f t="shared" si="252"/>
        <v>1.50 R</v>
      </c>
      <c r="AF1390" t="str">
        <f>SUBSTITUTE(SUBSTITUTE(P1390,"±",""),"%"," %")</f>
        <v>5 %</v>
      </c>
      <c r="AG1390" t="e">
        <f t="shared" si="270"/>
        <v>#VALUE!</v>
      </c>
      <c r="AI1390" t="e">
        <f>SUBSTITUTE(LEFT(Q1390,FIND("W,",Q1390)),"W"," W @ 70 C")</f>
        <v>#VALUE!</v>
      </c>
      <c r="AJ1390" t="str">
        <f>SUBSTITUTE((SUBSTITUTE(T1390,"ppm/°C","")),"/ "," to ")</f>
        <v>-100 to +600</v>
      </c>
      <c r="AK1390" t="str">
        <f>LEFT(V1390,FIND(" ",V1390)-1)</f>
        <v>2512</v>
      </c>
      <c r="AL1390" t="str">
        <f>SUBSTITUTE(SUBSTITUTE(U1390,"°C ~ "," to +"),"°C"," C")</f>
        <v>-55 to +155 C</v>
      </c>
      <c r="AM1390" s="2" t="str">
        <f t="shared" si="254"/>
        <v>1R5</v>
      </c>
      <c r="AN1390" t="str">
        <f>IF(AC1390="1GN","Grade 1","Grade 0")</f>
        <v>Grade 0</v>
      </c>
      <c r="AO1390" s="2" t="str">
        <f t="shared" si="255"/>
        <v>1R50</v>
      </c>
      <c r="AQ1390" t="s">
        <v>5289</v>
      </c>
      <c r="AR1390" t="str">
        <f t="shared" si="271"/>
        <v>ERJ1TYJ1R5U</v>
      </c>
    </row>
    <row r="1391" spans="1:59" x14ac:dyDescent="0.3">
      <c r="A1391" t="s">
        <v>28</v>
      </c>
      <c r="B1391" t="s">
        <v>4820</v>
      </c>
      <c r="C1391" t="s">
        <v>4840</v>
      </c>
      <c r="D1391" t="s">
        <v>4841</v>
      </c>
      <c r="E1391" t="s">
        <v>32</v>
      </c>
      <c r="F1391" t="s">
        <v>32</v>
      </c>
      <c r="G1391" t="s">
        <v>4842</v>
      </c>
      <c r="H1391">
        <v>26</v>
      </c>
      <c r="I1391">
        <v>0.72</v>
      </c>
      <c r="J1391">
        <v>0</v>
      </c>
      <c r="K1391">
        <v>1</v>
      </c>
      <c r="L1391" t="s">
        <v>34</v>
      </c>
      <c r="M1391" t="s">
        <v>4824</v>
      </c>
      <c r="N1391" t="s">
        <v>36</v>
      </c>
      <c r="O1391" t="s">
        <v>68</v>
      </c>
      <c r="P1391" t="s">
        <v>38</v>
      </c>
      <c r="Q1391" t="s">
        <v>4825</v>
      </c>
      <c r="R1391" t="s">
        <v>40</v>
      </c>
      <c r="S1391" t="s">
        <v>634</v>
      </c>
      <c r="T1391" t="s">
        <v>42</v>
      </c>
      <c r="U1391" t="s">
        <v>1188</v>
      </c>
      <c r="V1391" t="s">
        <v>4826</v>
      </c>
      <c r="W1391">
        <v>2512</v>
      </c>
      <c r="X1391" t="s">
        <v>636</v>
      </c>
      <c r="Y1391" t="s">
        <v>4827</v>
      </c>
      <c r="Z1391" t="s">
        <v>2407</v>
      </c>
      <c r="AA1391">
        <v>2</v>
      </c>
      <c r="AB1391" t="s">
        <v>41</v>
      </c>
      <c r="AC1391" t="str">
        <f t="shared" si="256"/>
        <v>1TY</v>
      </c>
      <c r="AD1391" s="3">
        <f t="shared" si="253"/>
        <v>1.6</v>
      </c>
      <c r="AE1391" s="3" t="str">
        <f t="shared" si="252"/>
        <v>1.60 R</v>
      </c>
      <c r="AF1391" t="str">
        <f>SUBSTITUTE(SUBSTITUTE(P1391,"±",""),"%"," %")</f>
        <v>5 %</v>
      </c>
      <c r="AG1391" t="e">
        <f t="shared" si="270"/>
        <v>#VALUE!</v>
      </c>
      <c r="AI1391" t="e">
        <f>SUBSTITUTE(LEFT(Q1391,FIND("W,",Q1391)),"W"," W @ 70 C")</f>
        <v>#VALUE!</v>
      </c>
      <c r="AJ1391" t="str">
        <f>SUBSTITUTE((SUBSTITUTE(T1391,"ppm/°C","")),"/ "," to ")</f>
        <v>-100 to +600</v>
      </c>
      <c r="AK1391" t="str">
        <f>LEFT(V1391,FIND(" ",V1391)-1)</f>
        <v>2512</v>
      </c>
      <c r="AL1391" t="str">
        <f>SUBSTITUTE(SUBSTITUTE(U1391,"°C ~ "," to +"),"°C"," C")</f>
        <v>-55 to +155 C</v>
      </c>
      <c r="AM1391" s="2" t="str">
        <f t="shared" si="254"/>
        <v>1R6</v>
      </c>
      <c r="AN1391" t="str">
        <f>IF(AC1391="1GN","Grade 1","Grade 0")</f>
        <v>Grade 0</v>
      </c>
      <c r="AO1391" s="2" t="str">
        <f t="shared" si="255"/>
        <v>1R60</v>
      </c>
      <c r="AQ1391" t="s">
        <v>5289</v>
      </c>
      <c r="AR1391" t="str">
        <f t="shared" si="271"/>
        <v>ERJ1TYJ1R6U</v>
      </c>
    </row>
    <row r="1392" spans="1:59" x14ac:dyDescent="0.3">
      <c r="A1392" t="s">
        <v>28</v>
      </c>
      <c r="B1392" t="s">
        <v>4820</v>
      </c>
      <c r="C1392" t="s">
        <v>4843</v>
      </c>
      <c r="D1392" t="s">
        <v>4844</v>
      </c>
      <c r="E1392" t="s">
        <v>32</v>
      </c>
      <c r="F1392" t="s">
        <v>32</v>
      </c>
      <c r="G1392" t="s">
        <v>4845</v>
      </c>
      <c r="H1392">
        <v>0</v>
      </c>
      <c r="I1392">
        <v>0.72</v>
      </c>
      <c r="J1392">
        <v>0</v>
      </c>
      <c r="K1392">
        <v>1</v>
      </c>
      <c r="L1392" t="s">
        <v>34</v>
      </c>
      <c r="M1392" t="s">
        <v>4824</v>
      </c>
      <c r="N1392" t="s">
        <v>36</v>
      </c>
      <c r="O1392" t="s">
        <v>72</v>
      </c>
      <c r="P1392" t="s">
        <v>38</v>
      </c>
      <c r="Q1392" t="s">
        <v>4825</v>
      </c>
      <c r="R1392" t="s">
        <v>40</v>
      </c>
      <c r="S1392" t="s">
        <v>634</v>
      </c>
      <c r="T1392" t="s">
        <v>42</v>
      </c>
      <c r="U1392" t="s">
        <v>1188</v>
      </c>
      <c r="V1392" t="s">
        <v>4826</v>
      </c>
      <c r="W1392">
        <v>2512</v>
      </c>
      <c r="X1392" t="s">
        <v>636</v>
      </c>
      <c r="Y1392" t="s">
        <v>4827</v>
      </c>
      <c r="Z1392" t="s">
        <v>2407</v>
      </c>
      <c r="AA1392">
        <v>2</v>
      </c>
      <c r="AB1392" t="s">
        <v>41</v>
      </c>
      <c r="AC1392" t="str">
        <f t="shared" si="256"/>
        <v>1TY</v>
      </c>
      <c r="AD1392" s="3">
        <f t="shared" si="253"/>
        <v>1.8</v>
      </c>
      <c r="AE1392" s="3" t="str">
        <f t="shared" si="252"/>
        <v>1.80 R</v>
      </c>
      <c r="AF1392" t="str">
        <f>SUBSTITUTE(SUBSTITUTE(P1392,"±",""),"%"," %")</f>
        <v>5 %</v>
      </c>
      <c r="AG1392" t="e">
        <f t="shared" si="270"/>
        <v>#VALUE!</v>
      </c>
      <c r="AI1392" t="e">
        <f>SUBSTITUTE(LEFT(Q1392,FIND("W,",Q1392)),"W"," W @ 70 C")</f>
        <v>#VALUE!</v>
      </c>
      <c r="AJ1392" t="str">
        <f>SUBSTITUTE((SUBSTITUTE(T1392,"ppm/°C","")),"/ "," to ")</f>
        <v>-100 to +600</v>
      </c>
      <c r="AK1392" t="str">
        <f>LEFT(V1392,FIND(" ",V1392)-1)</f>
        <v>2512</v>
      </c>
      <c r="AL1392" t="str">
        <f>SUBSTITUTE(SUBSTITUTE(U1392,"°C ~ "," to +"),"°C"," C")</f>
        <v>-55 to +155 C</v>
      </c>
      <c r="AM1392" s="2" t="str">
        <f t="shared" si="254"/>
        <v>1R8</v>
      </c>
      <c r="AN1392" t="str">
        <f>IF(AC1392="1GN","Grade 1","Grade 0")</f>
        <v>Grade 0</v>
      </c>
      <c r="AO1392" s="2" t="str">
        <f t="shared" si="255"/>
        <v>1R80</v>
      </c>
      <c r="AQ1392" t="s">
        <v>5289</v>
      </c>
      <c r="AR1392" t="str">
        <f t="shared" si="271"/>
        <v>ERJ1TYJ1R8U</v>
      </c>
    </row>
    <row r="1393" spans="1:44" x14ac:dyDescent="0.3">
      <c r="A1393" t="s">
        <v>28</v>
      </c>
      <c r="B1393" t="s">
        <v>4820</v>
      </c>
      <c r="C1393" t="s">
        <v>4846</v>
      </c>
      <c r="D1393" t="s">
        <v>4847</v>
      </c>
      <c r="E1393" t="s">
        <v>32</v>
      </c>
      <c r="F1393" t="s">
        <v>32</v>
      </c>
      <c r="G1393" t="s">
        <v>4848</v>
      </c>
      <c r="H1393">
        <v>725</v>
      </c>
      <c r="I1393">
        <v>0.72</v>
      </c>
      <c r="J1393">
        <v>0</v>
      </c>
      <c r="K1393">
        <v>1</v>
      </c>
      <c r="L1393" t="s">
        <v>34</v>
      </c>
      <c r="M1393" t="s">
        <v>4824</v>
      </c>
      <c r="N1393" t="s">
        <v>36</v>
      </c>
      <c r="O1393" t="s">
        <v>76</v>
      </c>
      <c r="P1393" t="s">
        <v>38</v>
      </c>
      <c r="Q1393" t="s">
        <v>4825</v>
      </c>
      <c r="R1393" t="s">
        <v>40</v>
      </c>
      <c r="S1393" t="s">
        <v>634</v>
      </c>
      <c r="T1393" t="s">
        <v>42</v>
      </c>
      <c r="U1393" t="s">
        <v>1188</v>
      </c>
      <c r="V1393" t="s">
        <v>4826</v>
      </c>
      <c r="W1393">
        <v>2512</v>
      </c>
      <c r="X1393" t="s">
        <v>636</v>
      </c>
      <c r="Y1393" t="s">
        <v>4827</v>
      </c>
      <c r="Z1393" t="s">
        <v>2407</v>
      </c>
      <c r="AA1393">
        <v>2</v>
      </c>
      <c r="AB1393" t="s">
        <v>41</v>
      </c>
      <c r="AC1393" t="str">
        <f t="shared" si="256"/>
        <v>1TY</v>
      </c>
      <c r="AD1393" s="3">
        <f t="shared" si="253"/>
        <v>2</v>
      </c>
      <c r="AE1393" s="3" t="str">
        <f t="shared" si="252"/>
        <v>2.00 R</v>
      </c>
      <c r="AF1393" t="str">
        <f>SUBSTITUTE(SUBSTITUTE(P1393,"±",""),"%"," %")</f>
        <v>5 %</v>
      </c>
      <c r="AG1393" t="e">
        <f t="shared" si="270"/>
        <v>#VALUE!</v>
      </c>
      <c r="AI1393" t="e">
        <f>SUBSTITUTE(LEFT(Q1393,FIND("W,",Q1393)),"W"," W @ 70 C")</f>
        <v>#VALUE!</v>
      </c>
      <c r="AJ1393" t="str">
        <f>SUBSTITUTE((SUBSTITUTE(T1393,"ppm/°C","")),"/ "," to ")</f>
        <v>-100 to +600</v>
      </c>
      <c r="AK1393" t="str">
        <f>LEFT(V1393,FIND(" ",V1393)-1)</f>
        <v>2512</v>
      </c>
      <c r="AL1393" t="str">
        <f>SUBSTITUTE(SUBSTITUTE(U1393,"°C ~ "," to +"),"°C"," C")</f>
        <v>-55 to +155 C</v>
      </c>
      <c r="AM1393" s="2" t="str">
        <f t="shared" si="254"/>
        <v>2R0</v>
      </c>
      <c r="AN1393" t="str">
        <f>IF(AC1393="1GN","Grade 1","Grade 0")</f>
        <v>Grade 0</v>
      </c>
      <c r="AO1393" s="2" t="str">
        <f t="shared" si="255"/>
        <v>2R00</v>
      </c>
      <c r="AQ1393" t="s">
        <v>5289</v>
      </c>
      <c r="AR1393" t="str">
        <f t="shared" si="271"/>
        <v>ERJ1TYJ2R0U</v>
      </c>
    </row>
    <row r="1394" spans="1:44" x14ac:dyDescent="0.3">
      <c r="A1394" t="s">
        <v>28</v>
      </c>
      <c r="B1394" t="s">
        <v>4820</v>
      </c>
      <c r="C1394" t="s">
        <v>4849</v>
      </c>
      <c r="D1394" t="s">
        <v>4850</v>
      </c>
      <c r="E1394" t="s">
        <v>32</v>
      </c>
      <c r="F1394" t="s">
        <v>32</v>
      </c>
      <c r="G1394" t="s">
        <v>4851</v>
      </c>
      <c r="H1394">
        <v>0</v>
      </c>
      <c r="I1394">
        <v>0.72</v>
      </c>
      <c r="J1394">
        <v>0</v>
      </c>
      <c r="K1394">
        <v>1</v>
      </c>
      <c r="L1394" t="s">
        <v>34</v>
      </c>
      <c r="M1394" t="s">
        <v>4824</v>
      </c>
      <c r="N1394" t="s">
        <v>36</v>
      </c>
      <c r="O1394" t="s">
        <v>80</v>
      </c>
      <c r="P1394" t="s">
        <v>38</v>
      </c>
      <c r="Q1394" t="s">
        <v>4825</v>
      </c>
      <c r="R1394" t="s">
        <v>40</v>
      </c>
      <c r="S1394" t="s">
        <v>634</v>
      </c>
      <c r="T1394" t="s">
        <v>42</v>
      </c>
      <c r="U1394" t="s">
        <v>1188</v>
      </c>
      <c r="V1394" t="s">
        <v>4826</v>
      </c>
      <c r="W1394">
        <v>2512</v>
      </c>
      <c r="X1394" t="s">
        <v>636</v>
      </c>
      <c r="Y1394" t="s">
        <v>4827</v>
      </c>
      <c r="Z1394" t="s">
        <v>2407</v>
      </c>
      <c r="AA1394">
        <v>2</v>
      </c>
      <c r="AB1394" t="s">
        <v>41</v>
      </c>
      <c r="AC1394" t="str">
        <f t="shared" si="256"/>
        <v>1TY</v>
      </c>
      <c r="AD1394" s="3">
        <f t="shared" si="253"/>
        <v>2.2000000000000002</v>
      </c>
      <c r="AE1394" s="3" t="str">
        <f t="shared" si="252"/>
        <v>2.20 R</v>
      </c>
      <c r="AF1394" t="str">
        <f>SUBSTITUTE(SUBSTITUTE(P1394,"±",""),"%"," %")</f>
        <v>5 %</v>
      </c>
      <c r="AG1394" t="e">
        <f t="shared" si="270"/>
        <v>#VALUE!</v>
      </c>
      <c r="AI1394" t="e">
        <f>SUBSTITUTE(LEFT(Q1394,FIND("W,",Q1394)),"W"," W @ 70 C")</f>
        <v>#VALUE!</v>
      </c>
      <c r="AJ1394" t="str">
        <f>SUBSTITUTE((SUBSTITUTE(T1394,"ppm/°C","")),"/ "," to ")</f>
        <v>-100 to +600</v>
      </c>
      <c r="AK1394" t="str">
        <f>LEFT(V1394,FIND(" ",V1394)-1)</f>
        <v>2512</v>
      </c>
      <c r="AL1394" t="str">
        <f>SUBSTITUTE(SUBSTITUTE(U1394,"°C ~ "," to +"),"°C"," C")</f>
        <v>-55 to +155 C</v>
      </c>
      <c r="AM1394" s="2" t="str">
        <f t="shared" si="254"/>
        <v>2R2</v>
      </c>
      <c r="AN1394" t="str">
        <f>IF(AC1394="1GN","Grade 1","Grade 0")</f>
        <v>Grade 0</v>
      </c>
      <c r="AO1394" s="2" t="str">
        <f t="shared" si="255"/>
        <v>2R20</v>
      </c>
      <c r="AQ1394" t="s">
        <v>5289</v>
      </c>
      <c r="AR1394" t="str">
        <f t="shared" si="271"/>
        <v>ERJ1TYJ2R2U</v>
      </c>
    </row>
    <row r="1395" spans="1:44" x14ac:dyDescent="0.3">
      <c r="A1395" t="s">
        <v>3084</v>
      </c>
      <c r="B1395" t="s">
        <v>4820</v>
      </c>
      <c r="C1395" t="s">
        <v>4852</v>
      </c>
      <c r="D1395" t="s">
        <v>4853</v>
      </c>
      <c r="E1395" t="s">
        <v>32</v>
      </c>
      <c r="F1395" t="s">
        <v>32</v>
      </c>
      <c r="G1395" t="s">
        <v>4854</v>
      </c>
      <c r="H1395" s="1">
        <v>7258</v>
      </c>
      <c r="I1395">
        <v>0.72</v>
      </c>
      <c r="J1395">
        <v>0</v>
      </c>
      <c r="K1395">
        <v>1</v>
      </c>
      <c r="L1395" t="s">
        <v>34</v>
      </c>
      <c r="M1395" t="s">
        <v>4824</v>
      </c>
      <c r="N1395" t="s">
        <v>36</v>
      </c>
      <c r="O1395" t="s">
        <v>84</v>
      </c>
      <c r="P1395" t="s">
        <v>38</v>
      </c>
      <c r="Q1395" t="s">
        <v>4825</v>
      </c>
      <c r="R1395" t="s">
        <v>40</v>
      </c>
      <c r="S1395" t="s">
        <v>634</v>
      </c>
      <c r="T1395" t="s">
        <v>42</v>
      </c>
      <c r="U1395" t="s">
        <v>1188</v>
      </c>
      <c r="V1395" t="s">
        <v>4826</v>
      </c>
      <c r="W1395">
        <v>2512</v>
      </c>
      <c r="X1395" t="s">
        <v>636</v>
      </c>
      <c r="Y1395" t="s">
        <v>4827</v>
      </c>
      <c r="Z1395" t="s">
        <v>2407</v>
      </c>
      <c r="AA1395">
        <v>2</v>
      </c>
      <c r="AB1395" t="s">
        <v>41</v>
      </c>
      <c r="AC1395" t="str">
        <f t="shared" si="256"/>
        <v>1TY</v>
      </c>
      <c r="AD1395" s="3">
        <f t="shared" si="253"/>
        <v>2.4</v>
      </c>
      <c r="AE1395" s="3" t="str">
        <f t="shared" si="252"/>
        <v>2.40 R</v>
      </c>
      <c r="AF1395" t="str">
        <f>SUBSTITUTE(SUBSTITUTE(P1395,"±",""),"%"," %")</f>
        <v>5 %</v>
      </c>
      <c r="AG1395" t="e">
        <f t="shared" si="270"/>
        <v>#VALUE!</v>
      </c>
      <c r="AI1395" t="e">
        <f>SUBSTITUTE(LEFT(Q1395,FIND("W,",Q1395)),"W"," W @ 70 C")</f>
        <v>#VALUE!</v>
      </c>
      <c r="AJ1395" t="str">
        <f>SUBSTITUTE((SUBSTITUTE(T1395,"ppm/°C","")),"/ "," to ")</f>
        <v>-100 to +600</v>
      </c>
      <c r="AK1395" t="str">
        <f>LEFT(V1395,FIND(" ",V1395)-1)</f>
        <v>2512</v>
      </c>
      <c r="AL1395" t="str">
        <f>SUBSTITUTE(SUBSTITUTE(U1395,"°C ~ "," to +"),"°C"," C")</f>
        <v>-55 to +155 C</v>
      </c>
      <c r="AM1395" s="2" t="str">
        <f t="shared" si="254"/>
        <v>2R4</v>
      </c>
      <c r="AN1395" t="str">
        <f>IF(AC1395="1GN","Grade 1","Grade 0")</f>
        <v>Grade 0</v>
      </c>
      <c r="AO1395" s="2" t="str">
        <f t="shared" si="255"/>
        <v>2R40</v>
      </c>
      <c r="AQ1395" t="s">
        <v>5289</v>
      </c>
      <c r="AR1395" t="str">
        <f t="shared" si="271"/>
        <v>ERJ1TYJ2R4U</v>
      </c>
    </row>
    <row r="1396" spans="1:44" x14ac:dyDescent="0.3">
      <c r="A1396" t="s">
        <v>28</v>
      </c>
      <c r="B1396" t="s">
        <v>4820</v>
      </c>
      <c r="C1396" t="s">
        <v>4855</v>
      </c>
      <c r="D1396" t="s">
        <v>4856</v>
      </c>
      <c r="E1396" t="s">
        <v>32</v>
      </c>
      <c r="F1396" t="s">
        <v>32</v>
      </c>
      <c r="G1396" t="s">
        <v>4857</v>
      </c>
      <c r="H1396" s="1">
        <v>12488</v>
      </c>
      <c r="I1396">
        <v>0.72</v>
      </c>
      <c r="J1396">
        <v>0</v>
      </c>
      <c r="K1396">
        <v>1</v>
      </c>
      <c r="L1396" t="s">
        <v>34</v>
      </c>
      <c r="M1396" t="s">
        <v>4824</v>
      </c>
      <c r="N1396" t="s">
        <v>36</v>
      </c>
      <c r="O1396" t="s">
        <v>88</v>
      </c>
      <c r="P1396" t="s">
        <v>38</v>
      </c>
      <c r="Q1396" t="s">
        <v>4825</v>
      </c>
      <c r="R1396" t="s">
        <v>40</v>
      </c>
      <c r="S1396" t="s">
        <v>634</v>
      </c>
      <c r="T1396" t="s">
        <v>42</v>
      </c>
      <c r="U1396" t="s">
        <v>1188</v>
      </c>
      <c r="V1396" t="s">
        <v>4826</v>
      </c>
      <c r="W1396">
        <v>2512</v>
      </c>
      <c r="X1396" t="s">
        <v>636</v>
      </c>
      <c r="Y1396" t="s">
        <v>4827</v>
      </c>
      <c r="Z1396" t="s">
        <v>2407</v>
      </c>
      <c r="AA1396">
        <v>2</v>
      </c>
      <c r="AB1396" t="s">
        <v>41</v>
      </c>
      <c r="AC1396" t="str">
        <f t="shared" si="256"/>
        <v>1TY</v>
      </c>
      <c r="AD1396" s="3">
        <f t="shared" si="253"/>
        <v>2.7</v>
      </c>
      <c r="AE1396" s="3" t="str">
        <f t="shared" si="252"/>
        <v>2.70 R</v>
      </c>
      <c r="AF1396" t="str">
        <f>SUBSTITUTE(SUBSTITUTE(P1396,"±",""),"%"," %")</f>
        <v>5 %</v>
      </c>
      <c r="AG1396" t="e">
        <f t="shared" si="270"/>
        <v>#VALUE!</v>
      </c>
      <c r="AI1396" t="e">
        <f>SUBSTITUTE(LEFT(Q1396,FIND("W,",Q1396)),"W"," W @ 70 C")</f>
        <v>#VALUE!</v>
      </c>
      <c r="AJ1396" t="str">
        <f>SUBSTITUTE((SUBSTITUTE(T1396,"ppm/°C","")),"/ "," to ")</f>
        <v>-100 to +600</v>
      </c>
      <c r="AK1396" t="str">
        <f>LEFT(V1396,FIND(" ",V1396)-1)</f>
        <v>2512</v>
      </c>
      <c r="AL1396" t="str">
        <f>SUBSTITUTE(SUBSTITUTE(U1396,"°C ~ "," to +"),"°C"," C")</f>
        <v>-55 to +155 C</v>
      </c>
      <c r="AM1396" s="2" t="str">
        <f t="shared" si="254"/>
        <v>2R7</v>
      </c>
      <c r="AN1396" t="str">
        <f>IF(AC1396="1GN","Grade 1","Grade 0")</f>
        <v>Grade 0</v>
      </c>
      <c r="AO1396" s="2" t="str">
        <f t="shared" si="255"/>
        <v>2R70</v>
      </c>
      <c r="AQ1396" t="s">
        <v>5289</v>
      </c>
      <c r="AR1396" t="str">
        <f t="shared" si="271"/>
        <v>ERJ1TYJ2R7U</v>
      </c>
    </row>
    <row r="1397" spans="1:44" x14ac:dyDescent="0.3">
      <c r="A1397" t="s">
        <v>28</v>
      </c>
      <c r="B1397" t="s">
        <v>4820</v>
      </c>
      <c r="C1397" t="s">
        <v>4858</v>
      </c>
      <c r="D1397" t="s">
        <v>4859</v>
      </c>
      <c r="E1397" t="s">
        <v>32</v>
      </c>
      <c r="F1397" t="s">
        <v>32</v>
      </c>
      <c r="G1397" t="s">
        <v>4860</v>
      </c>
      <c r="H1397" s="1">
        <v>2119</v>
      </c>
      <c r="I1397">
        <v>0.72</v>
      </c>
      <c r="J1397">
        <v>0</v>
      </c>
      <c r="K1397">
        <v>1</v>
      </c>
      <c r="L1397" t="s">
        <v>34</v>
      </c>
      <c r="M1397" t="s">
        <v>4824</v>
      </c>
      <c r="N1397" t="s">
        <v>36</v>
      </c>
      <c r="O1397" t="s">
        <v>92</v>
      </c>
      <c r="P1397" t="s">
        <v>38</v>
      </c>
      <c r="Q1397" t="s">
        <v>4825</v>
      </c>
      <c r="R1397" t="s">
        <v>40</v>
      </c>
      <c r="S1397" t="s">
        <v>634</v>
      </c>
      <c r="T1397" t="s">
        <v>42</v>
      </c>
      <c r="U1397" t="s">
        <v>1188</v>
      </c>
      <c r="V1397" t="s">
        <v>4826</v>
      </c>
      <c r="W1397">
        <v>2512</v>
      </c>
      <c r="X1397" t="s">
        <v>636</v>
      </c>
      <c r="Y1397" t="s">
        <v>4827</v>
      </c>
      <c r="Z1397" t="s">
        <v>2407</v>
      </c>
      <c r="AA1397">
        <v>2</v>
      </c>
      <c r="AB1397" t="s">
        <v>41</v>
      </c>
      <c r="AC1397" t="str">
        <f t="shared" si="256"/>
        <v>1TY</v>
      </c>
      <c r="AD1397" s="3">
        <f t="shared" si="253"/>
        <v>3</v>
      </c>
      <c r="AE1397" s="3" t="str">
        <f t="shared" si="252"/>
        <v>3.00 R</v>
      </c>
      <c r="AF1397" t="str">
        <f>SUBSTITUTE(SUBSTITUTE(P1397,"±",""),"%"," %")</f>
        <v>5 %</v>
      </c>
      <c r="AG1397" t="e">
        <f t="shared" si="270"/>
        <v>#VALUE!</v>
      </c>
      <c r="AI1397" t="e">
        <f>SUBSTITUTE(LEFT(Q1397,FIND("W,",Q1397)),"W"," W @ 70 C")</f>
        <v>#VALUE!</v>
      </c>
      <c r="AJ1397" t="str">
        <f>SUBSTITUTE((SUBSTITUTE(T1397,"ppm/°C","")),"/ "," to ")</f>
        <v>-100 to +600</v>
      </c>
      <c r="AK1397" t="str">
        <f>LEFT(V1397,FIND(" ",V1397)-1)</f>
        <v>2512</v>
      </c>
      <c r="AL1397" t="str">
        <f>SUBSTITUTE(SUBSTITUTE(U1397,"°C ~ "," to +"),"°C"," C")</f>
        <v>-55 to +155 C</v>
      </c>
      <c r="AM1397" s="2" t="str">
        <f t="shared" si="254"/>
        <v>3R0</v>
      </c>
      <c r="AN1397" t="str">
        <f>IF(AC1397="1GN","Grade 1","Grade 0")</f>
        <v>Grade 0</v>
      </c>
      <c r="AO1397" s="2" t="str">
        <f t="shared" si="255"/>
        <v>3R00</v>
      </c>
      <c r="AQ1397" t="s">
        <v>5289</v>
      </c>
      <c r="AR1397" t="str">
        <f t="shared" si="271"/>
        <v>ERJ1TYJ3R0U</v>
      </c>
    </row>
    <row r="1398" spans="1:44" x14ac:dyDescent="0.3">
      <c r="A1398" t="s">
        <v>28</v>
      </c>
      <c r="B1398" t="s">
        <v>4820</v>
      </c>
      <c r="C1398" t="s">
        <v>4861</v>
      </c>
      <c r="D1398" t="s">
        <v>4862</v>
      </c>
      <c r="E1398" t="s">
        <v>32</v>
      </c>
      <c r="F1398" t="s">
        <v>32</v>
      </c>
      <c r="G1398" t="s">
        <v>4863</v>
      </c>
      <c r="H1398" s="1">
        <v>10214</v>
      </c>
      <c r="I1398">
        <v>0.72</v>
      </c>
      <c r="J1398">
        <v>0</v>
      </c>
      <c r="K1398">
        <v>1</v>
      </c>
      <c r="L1398" t="s">
        <v>34</v>
      </c>
      <c r="M1398" t="s">
        <v>4824</v>
      </c>
      <c r="N1398" t="s">
        <v>36</v>
      </c>
      <c r="O1398" t="s">
        <v>96</v>
      </c>
      <c r="P1398" t="s">
        <v>38</v>
      </c>
      <c r="Q1398" t="s">
        <v>4825</v>
      </c>
      <c r="R1398" t="s">
        <v>40</v>
      </c>
      <c r="S1398" t="s">
        <v>634</v>
      </c>
      <c r="T1398" t="s">
        <v>42</v>
      </c>
      <c r="U1398" t="s">
        <v>1188</v>
      </c>
      <c r="V1398" t="s">
        <v>4826</v>
      </c>
      <c r="W1398">
        <v>2512</v>
      </c>
      <c r="X1398" t="s">
        <v>636</v>
      </c>
      <c r="Y1398" t="s">
        <v>4827</v>
      </c>
      <c r="Z1398" t="s">
        <v>2407</v>
      </c>
      <c r="AA1398">
        <v>2</v>
      </c>
      <c r="AB1398" t="s">
        <v>41</v>
      </c>
      <c r="AC1398" t="str">
        <f t="shared" si="256"/>
        <v>1TY</v>
      </c>
      <c r="AD1398" s="3">
        <f t="shared" si="253"/>
        <v>3.3</v>
      </c>
      <c r="AE1398" s="3" t="str">
        <f t="shared" si="252"/>
        <v>3.30 R</v>
      </c>
      <c r="AF1398" t="str">
        <f>SUBSTITUTE(SUBSTITUTE(P1398,"±",""),"%"," %")</f>
        <v>5 %</v>
      </c>
      <c r="AG1398" t="e">
        <f t="shared" si="270"/>
        <v>#VALUE!</v>
      </c>
      <c r="AI1398" t="e">
        <f>SUBSTITUTE(LEFT(Q1398,FIND("W,",Q1398)),"W"," W @ 70 C")</f>
        <v>#VALUE!</v>
      </c>
      <c r="AJ1398" t="str">
        <f>SUBSTITUTE((SUBSTITUTE(T1398,"ppm/°C","")),"/ "," to ")</f>
        <v>-100 to +600</v>
      </c>
      <c r="AK1398" t="str">
        <f>LEFT(V1398,FIND(" ",V1398)-1)</f>
        <v>2512</v>
      </c>
      <c r="AL1398" t="str">
        <f>SUBSTITUTE(SUBSTITUTE(U1398,"°C ~ "," to +"),"°C"," C")</f>
        <v>-55 to +155 C</v>
      </c>
      <c r="AM1398" s="2" t="str">
        <f t="shared" si="254"/>
        <v>3R3</v>
      </c>
      <c r="AN1398" t="str">
        <f>IF(AC1398="1GN","Grade 1","Grade 0")</f>
        <v>Grade 0</v>
      </c>
      <c r="AO1398" s="2" t="str">
        <f t="shared" si="255"/>
        <v>3R30</v>
      </c>
      <c r="AQ1398" t="s">
        <v>5289</v>
      </c>
      <c r="AR1398" t="str">
        <f t="shared" si="271"/>
        <v>ERJ1TYJ3R3U</v>
      </c>
    </row>
    <row r="1399" spans="1:44" x14ac:dyDescent="0.3">
      <c r="A1399" t="s">
        <v>28</v>
      </c>
      <c r="B1399" t="s">
        <v>4820</v>
      </c>
      <c r="C1399" t="s">
        <v>4864</v>
      </c>
      <c r="D1399" t="s">
        <v>4865</v>
      </c>
      <c r="E1399" t="s">
        <v>32</v>
      </c>
      <c r="F1399" t="s">
        <v>32</v>
      </c>
      <c r="G1399" t="s">
        <v>4866</v>
      </c>
      <c r="H1399">
        <v>729</v>
      </c>
      <c r="I1399">
        <v>0.72</v>
      </c>
      <c r="J1399">
        <v>0</v>
      </c>
      <c r="K1399">
        <v>1</v>
      </c>
      <c r="L1399" t="s">
        <v>34</v>
      </c>
      <c r="M1399" t="s">
        <v>4824</v>
      </c>
      <c r="N1399" t="s">
        <v>36</v>
      </c>
      <c r="O1399" t="s">
        <v>100</v>
      </c>
      <c r="P1399" t="s">
        <v>38</v>
      </c>
      <c r="Q1399" t="s">
        <v>4825</v>
      </c>
      <c r="R1399" t="s">
        <v>40</v>
      </c>
      <c r="S1399" t="s">
        <v>634</v>
      </c>
      <c r="T1399" t="s">
        <v>42</v>
      </c>
      <c r="U1399" t="s">
        <v>1188</v>
      </c>
      <c r="V1399" t="s">
        <v>4826</v>
      </c>
      <c r="W1399">
        <v>2512</v>
      </c>
      <c r="X1399" t="s">
        <v>636</v>
      </c>
      <c r="Y1399" t="s">
        <v>4827</v>
      </c>
      <c r="Z1399" t="s">
        <v>2407</v>
      </c>
      <c r="AA1399">
        <v>2</v>
      </c>
      <c r="AB1399" t="s">
        <v>41</v>
      </c>
      <c r="AC1399" t="str">
        <f t="shared" si="256"/>
        <v>1TY</v>
      </c>
      <c r="AD1399" s="3">
        <f t="shared" si="253"/>
        <v>3.6</v>
      </c>
      <c r="AE1399" s="3" t="str">
        <f t="shared" si="252"/>
        <v>3.60 R</v>
      </c>
      <c r="AF1399" t="str">
        <f>SUBSTITUTE(SUBSTITUTE(P1399,"±",""),"%"," %")</f>
        <v>5 %</v>
      </c>
      <c r="AG1399" t="e">
        <f t="shared" si="270"/>
        <v>#VALUE!</v>
      </c>
      <c r="AI1399" t="e">
        <f>SUBSTITUTE(LEFT(Q1399,FIND("W,",Q1399)),"W"," W @ 70 C")</f>
        <v>#VALUE!</v>
      </c>
      <c r="AJ1399" t="str">
        <f>SUBSTITUTE((SUBSTITUTE(T1399,"ppm/°C","")),"/ "," to ")</f>
        <v>-100 to +600</v>
      </c>
      <c r="AK1399" t="str">
        <f>LEFT(V1399,FIND(" ",V1399)-1)</f>
        <v>2512</v>
      </c>
      <c r="AL1399" t="str">
        <f>SUBSTITUTE(SUBSTITUTE(U1399,"°C ~ "," to +"),"°C"," C")</f>
        <v>-55 to +155 C</v>
      </c>
      <c r="AM1399" s="2" t="str">
        <f t="shared" si="254"/>
        <v>3R6</v>
      </c>
      <c r="AN1399" t="str">
        <f>IF(AC1399="1GN","Grade 1","Grade 0")</f>
        <v>Grade 0</v>
      </c>
      <c r="AO1399" s="2" t="str">
        <f t="shared" si="255"/>
        <v>3R60</v>
      </c>
      <c r="AQ1399" t="s">
        <v>5289</v>
      </c>
      <c r="AR1399" t="str">
        <f t="shared" si="271"/>
        <v>ERJ1TYJ3R6U</v>
      </c>
    </row>
    <row r="1400" spans="1:44" x14ac:dyDescent="0.3">
      <c r="A1400" t="s">
        <v>28</v>
      </c>
      <c r="B1400" t="s">
        <v>4820</v>
      </c>
      <c r="C1400" t="s">
        <v>4867</v>
      </c>
      <c r="D1400" t="s">
        <v>4868</v>
      </c>
      <c r="E1400" t="s">
        <v>32</v>
      </c>
      <c r="F1400" t="s">
        <v>32</v>
      </c>
      <c r="G1400" t="s">
        <v>4869</v>
      </c>
      <c r="H1400">
        <v>988</v>
      </c>
      <c r="I1400">
        <v>0.72</v>
      </c>
      <c r="J1400">
        <v>0</v>
      </c>
      <c r="K1400">
        <v>1</v>
      </c>
      <c r="L1400" t="s">
        <v>34</v>
      </c>
      <c r="M1400" t="s">
        <v>4824</v>
      </c>
      <c r="N1400" t="s">
        <v>36</v>
      </c>
      <c r="O1400" t="s">
        <v>104</v>
      </c>
      <c r="P1400" t="s">
        <v>38</v>
      </c>
      <c r="Q1400" t="s">
        <v>4825</v>
      </c>
      <c r="R1400" t="s">
        <v>40</v>
      </c>
      <c r="S1400" t="s">
        <v>634</v>
      </c>
      <c r="T1400" t="s">
        <v>42</v>
      </c>
      <c r="U1400" t="s">
        <v>1188</v>
      </c>
      <c r="V1400" t="s">
        <v>4826</v>
      </c>
      <c r="W1400">
        <v>2512</v>
      </c>
      <c r="X1400" t="s">
        <v>636</v>
      </c>
      <c r="Y1400" t="s">
        <v>4827</v>
      </c>
      <c r="Z1400" t="s">
        <v>2407</v>
      </c>
      <c r="AA1400">
        <v>2</v>
      </c>
      <c r="AB1400" t="s">
        <v>41</v>
      </c>
      <c r="AC1400" t="str">
        <f t="shared" si="256"/>
        <v>1TY</v>
      </c>
      <c r="AD1400" s="3">
        <f t="shared" si="253"/>
        <v>3.9</v>
      </c>
      <c r="AE1400" s="3" t="str">
        <f t="shared" si="252"/>
        <v>3.90 R</v>
      </c>
      <c r="AF1400" t="str">
        <f>SUBSTITUTE(SUBSTITUTE(P1400,"±",""),"%"," %")</f>
        <v>5 %</v>
      </c>
      <c r="AG1400" t="e">
        <f t="shared" si="270"/>
        <v>#VALUE!</v>
      </c>
      <c r="AI1400" t="e">
        <f>SUBSTITUTE(LEFT(Q1400,FIND("W,",Q1400)),"W"," W @ 70 C")</f>
        <v>#VALUE!</v>
      </c>
      <c r="AJ1400" t="str">
        <f>SUBSTITUTE((SUBSTITUTE(T1400,"ppm/°C","")),"/ "," to ")</f>
        <v>-100 to +600</v>
      </c>
      <c r="AK1400" t="str">
        <f>LEFT(V1400,FIND(" ",V1400)-1)</f>
        <v>2512</v>
      </c>
      <c r="AL1400" t="str">
        <f>SUBSTITUTE(SUBSTITUTE(U1400,"°C ~ "," to +"),"°C"," C")</f>
        <v>-55 to +155 C</v>
      </c>
      <c r="AM1400" s="2" t="str">
        <f t="shared" si="254"/>
        <v>3R9</v>
      </c>
      <c r="AN1400" t="str">
        <f>IF(AC1400="1GN","Grade 1","Grade 0")</f>
        <v>Grade 0</v>
      </c>
      <c r="AO1400" s="2" t="str">
        <f t="shared" si="255"/>
        <v>3R90</v>
      </c>
      <c r="AQ1400" t="s">
        <v>5289</v>
      </c>
      <c r="AR1400" t="str">
        <f t="shared" si="271"/>
        <v>ERJ1TYJ3R9U</v>
      </c>
    </row>
    <row r="1401" spans="1:44" x14ac:dyDescent="0.3">
      <c r="A1401" t="s">
        <v>28</v>
      </c>
      <c r="B1401" t="s">
        <v>4820</v>
      </c>
      <c r="C1401" t="s">
        <v>4870</v>
      </c>
      <c r="D1401" t="s">
        <v>4871</v>
      </c>
      <c r="E1401" t="s">
        <v>32</v>
      </c>
      <c r="F1401" t="s">
        <v>32</v>
      </c>
      <c r="G1401" t="s">
        <v>4872</v>
      </c>
      <c r="H1401" s="1">
        <v>11500</v>
      </c>
      <c r="I1401">
        <v>0.72</v>
      </c>
      <c r="J1401">
        <v>0</v>
      </c>
      <c r="K1401">
        <v>1</v>
      </c>
      <c r="L1401" t="s">
        <v>34</v>
      </c>
      <c r="M1401" t="s">
        <v>4824</v>
      </c>
      <c r="N1401" t="s">
        <v>36</v>
      </c>
      <c r="O1401" t="s">
        <v>108</v>
      </c>
      <c r="P1401" t="s">
        <v>38</v>
      </c>
      <c r="Q1401" t="s">
        <v>4825</v>
      </c>
      <c r="R1401" t="s">
        <v>40</v>
      </c>
      <c r="S1401" t="s">
        <v>634</v>
      </c>
      <c r="T1401" t="s">
        <v>42</v>
      </c>
      <c r="U1401" t="s">
        <v>1188</v>
      </c>
      <c r="V1401" t="s">
        <v>4826</v>
      </c>
      <c r="W1401">
        <v>2512</v>
      </c>
      <c r="X1401" t="s">
        <v>636</v>
      </c>
      <c r="Y1401" t="s">
        <v>4827</v>
      </c>
      <c r="Z1401" t="s">
        <v>2407</v>
      </c>
      <c r="AA1401">
        <v>2</v>
      </c>
      <c r="AB1401" t="s">
        <v>41</v>
      </c>
      <c r="AC1401" t="str">
        <f t="shared" si="256"/>
        <v>1TY</v>
      </c>
      <c r="AD1401" s="3">
        <f t="shared" si="253"/>
        <v>4.3</v>
      </c>
      <c r="AE1401" s="3" t="str">
        <f t="shared" si="252"/>
        <v>4.30 R</v>
      </c>
      <c r="AF1401" t="str">
        <f>SUBSTITUTE(SUBSTITUTE(P1401,"±",""),"%"," %")</f>
        <v>5 %</v>
      </c>
      <c r="AG1401" t="e">
        <f t="shared" si="270"/>
        <v>#VALUE!</v>
      </c>
      <c r="AI1401" t="e">
        <f>SUBSTITUTE(LEFT(Q1401,FIND("W,",Q1401)),"W"," W @ 70 C")</f>
        <v>#VALUE!</v>
      </c>
      <c r="AJ1401" t="str">
        <f>SUBSTITUTE((SUBSTITUTE(T1401,"ppm/°C","")),"/ "," to ")</f>
        <v>-100 to +600</v>
      </c>
      <c r="AK1401" t="str">
        <f>LEFT(V1401,FIND(" ",V1401)-1)</f>
        <v>2512</v>
      </c>
      <c r="AL1401" t="str">
        <f>SUBSTITUTE(SUBSTITUTE(U1401,"°C ~ "," to +"),"°C"," C")</f>
        <v>-55 to +155 C</v>
      </c>
      <c r="AM1401" s="2" t="str">
        <f t="shared" si="254"/>
        <v>4R3</v>
      </c>
      <c r="AN1401" t="str">
        <f>IF(AC1401="1GN","Grade 1","Grade 0")</f>
        <v>Grade 0</v>
      </c>
      <c r="AO1401" s="2" t="str">
        <f t="shared" si="255"/>
        <v>4R30</v>
      </c>
      <c r="AQ1401" t="s">
        <v>5289</v>
      </c>
      <c r="AR1401" t="str">
        <f t="shared" si="271"/>
        <v>ERJ1TYJ4R3U</v>
      </c>
    </row>
    <row r="1402" spans="1:44" x14ac:dyDescent="0.3">
      <c r="A1402" t="s">
        <v>28</v>
      </c>
      <c r="B1402" t="s">
        <v>4820</v>
      </c>
      <c r="C1402" t="s">
        <v>4873</v>
      </c>
      <c r="D1402" t="s">
        <v>4874</v>
      </c>
      <c r="E1402" t="s">
        <v>32</v>
      </c>
      <c r="F1402" t="s">
        <v>32</v>
      </c>
      <c r="G1402" t="s">
        <v>4875</v>
      </c>
      <c r="H1402" s="1">
        <v>12071</v>
      </c>
      <c r="I1402">
        <v>0.72</v>
      </c>
      <c r="J1402">
        <v>0</v>
      </c>
      <c r="K1402">
        <v>1</v>
      </c>
      <c r="L1402" t="s">
        <v>34</v>
      </c>
      <c r="M1402" t="s">
        <v>4824</v>
      </c>
      <c r="N1402" t="s">
        <v>36</v>
      </c>
      <c r="O1402" t="s">
        <v>113</v>
      </c>
      <c r="P1402" t="s">
        <v>38</v>
      </c>
      <c r="Q1402" t="s">
        <v>4825</v>
      </c>
      <c r="R1402" t="s">
        <v>40</v>
      </c>
      <c r="S1402" t="s">
        <v>634</v>
      </c>
      <c r="T1402" t="s">
        <v>42</v>
      </c>
      <c r="U1402" t="s">
        <v>1188</v>
      </c>
      <c r="V1402" t="s">
        <v>4826</v>
      </c>
      <c r="W1402">
        <v>2512</v>
      </c>
      <c r="X1402" t="s">
        <v>636</v>
      </c>
      <c r="Y1402" t="s">
        <v>4827</v>
      </c>
      <c r="Z1402" t="s">
        <v>2407</v>
      </c>
      <c r="AA1402">
        <v>2</v>
      </c>
      <c r="AB1402" t="s">
        <v>41</v>
      </c>
      <c r="AC1402" t="str">
        <f t="shared" si="256"/>
        <v>1TY</v>
      </c>
      <c r="AD1402" s="3">
        <f t="shared" si="253"/>
        <v>4.7</v>
      </c>
      <c r="AE1402" s="3" t="str">
        <f t="shared" si="252"/>
        <v>4.70 R</v>
      </c>
      <c r="AF1402" t="str">
        <f>SUBSTITUTE(SUBSTITUTE(P1402,"±",""),"%"," %")</f>
        <v>5 %</v>
      </c>
      <c r="AG1402" t="e">
        <f t="shared" si="270"/>
        <v>#VALUE!</v>
      </c>
      <c r="AI1402" t="e">
        <f>SUBSTITUTE(LEFT(Q1402,FIND("W,",Q1402)),"W"," W @ 70 C")</f>
        <v>#VALUE!</v>
      </c>
      <c r="AJ1402" t="str">
        <f>SUBSTITUTE((SUBSTITUTE(T1402,"ppm/°C","")),"/ "," to ")</f>
        <v>-100 to +600</v>
      </c>
      <c r="AK1402" t="str">
        <f>LEFT(V1402,FIND(" ",V1402)-1)</f>
        <v>2512</v>
      </c>
      <c r="AL1402" t="str">
        <f>SUBSTITUTE(SUBSTITUTE(U1402,"°C ~ "," to +"),"°C"," C")</f>
        <v>-55 to +155 C</v>
      </c>
      <c r="AM1402" s="2" t="str">
        <f t="shared" si="254"/>
        <v>4R7</v>
      </c>
      <c r="AN1402" t="str">
        <f>IF(AC1402="1GN","Grade 1","Grade 0")</f>
        <v>Grade 0</v>
      </c>
      <c r="AO1402" s="2" t="str">
        <f t="shared" si="255"/>
        <v>4R70</v>
      </c>
      <c r="AQ1402" t="s">
        <v>5289</v>
      </c>
      <c r="AR1402" t="str">
        <f t="shared" si="271"/>
        <v>ERJ1TYJ4R7U</v>
      </c>
    </row>
    <row r="1403" spans="1:44" x14ac:dyDescent="0.3">
      <c r="A1403" t="s">
        <v>3084</v>
      </c>
      <c r="B1403" t="s">
        <v>4820</v>
      </c>
      <c r="C1403" t="s">
        <v>4876</v>
      </c>
      <c r="D1403" t="s">
        <v>4877</v>
      </c>
      <c r="E1403" t="s">
        <v>32</v>
      </c>
      <c r="F1403" t="s">
        <v>32</v>
      </c>
      <c r="G1403" t="s">
        <v>4878</v>
      </c>
      <c r="H1403">
        <v>0</v>
      </c>
      <c r="I1403">
        <v>0.72</v>
      </c>
      <c r="J1403">
        <v>0</v>
      </c>
      <c r="K1403">
        <v>1</v>
      </c>
      <c r="L1403" t="s">
        <v>34</v>
      </c>
      <c r="M1403" t="s">
        <v>4824</v>
      </c>
      <c r="N1403" t="s">
        <v>36</v>
      </c>
      <c r="O1403" t="s">
        <v>117</v>
      </c>
      <c r="P1403" t="s">
        <v>38</v>
      </c>
      <c r="Q1403" t="s">
        <v>4825</v>
      </c>
      <c r="R1403" t="s">
        <v>40</v>
      </c>
      <c r="S1403" t="s">
        <v>634</v>
      </c>
      <c r="T1403" t="s">
        <v>42</v>
      </c>
      <c r="U1403" t="s">
        <v>1188</v>
      </c>
      <c r="V1403" t="s">
        <v>4826</v>
      </c>
      <c r="W1403">
        <v>2512</v>
      </c>
      <c r="X1403" t="s">
        <v>636</v>
      </c>
      <c r="Y1403" t="s">
        <v>4827</v>
      </c>
      <c r="Z1403" t="s">
        <v>2407</v>
      </c>
      <c r="AA1403">
        <v>2</v>
      </c>
      <c r="AB1403" t="s">
        <v>41</v>
      </c>
      <c r="AC1403" t="str">
        <f t="shared" si="256"/>
        <v>1TY</v>
      </c>
      <c r="AD1403" s="3">
        <f t="shared" si="253"/>
        <v>5.0999999999999996</v>
      </c>
      <c r="AE1403" s="3" t="str">
        <f t="shared" si="252"/>
        <v>5.10 R</v>
      </c>
      <c r="AF1403" t="str">
        <f>SUBSTITUTE(SUBSTITUTE(P1403,"±",""),"%"," %")</f>
        <v>5 %</v>
      </c>
      <c r="AG1403" t="e">
        <f t="shared" si="270"/>
        <v>#VALUE!</v>
      </c>
      <c r="AI1403" t="e">
        <f>SUBSTITUTE(LEFT(Q1403,FIND("W,",Q1403)),"W"," W @ 70 C")</f>
        <v>#VALUE!</v>
      </c>
      <c r="AJ1403" t="str">
        <f>SUBSTITUTE((SUBSTITUTE(T1403,"ppm/°C","")),"/ "," to ")</f>
        <v>-100 to +600</v>
      </c>
      <c r="AK1403" t="str">
        <f>LEFT(V1403,FIND(" ",V1403)-1)</f>
        <v>2512</v>
      </c>
      <c r="AL1403" t="str">
        <f>SUBSTITUTE(SUBSTITUTE(U1403,"°C ~ "," to +"),"°C"," C")</f>
        <v>-55 to +155 C</v>
      </c>
      <c r="AM1403" s="2" t="str">
        <f t="shared" si="254"/>
        <v>5R1</v>
      </c>
      <c r="AN1403" t="str">
        <f>IF(AC1403="1GN","Grade 1","Grade 0")</f>
        <v>Grade 0</v>
      </c>
      <c r="AO1403" s="2" t="str">
        <f t="shared" si="255"/>
        <v>5R10</v>
      </c>
      <c r="AQ1403" t="s">
        <v>5289</v>
      </c>
      <c r="AR1403" t="str">
        <f t="shared" si="271"/>
        <v>ERJ1TYJ5R1U</v>
      </c>
    </row>
    <row r="1404" spans="1:44" x14ac:dyDescent="0.3">
      <c r="A1404" t="s">
        <v>28</v>
      </c>
      <c r="B1404" t="s">
        <v>4820</v>
      </c>
      <c r="C1404" t="s">
        <v>4879</v>
      </c>
      <c r="D1404" t="s">
        <v>4880</v>
      </c>
      <c r="E1404" t="s">
        <v>32</v>
      </c>
      <c r="F1404" t="s">
        <v>32</v>
      </c>
      <c r="G1404" t="s">
        <v>4881</v>
      </c>
      <c r="H1404" s="1">
        <v>9912</v>
      </c>
      <c r="I1404">
        <v>0.72</v>
      </c>
      <c r="J1404">
        <v>0</v>
      </c>
      <c r="K1404">
        <v>1</v>
      </c>
      <c r="L1404" t="s">
        <v>34</v>
      </c>
      <c r="M1404" t="s">
        <v>4824</v>
      </c>
      <c r="N1404" t="s">
        <v>36</v>
      </c>
      <c r="O1404" t="s">
        <v>121</v>
      </c>
      <c r="P1404" t="s">
        <v>38</v>
      </c>
      <c r="Q1404" t="s">
        <v>4825</v>
      </c>
      <c r="R1404" t="s">
        <v>40</v>
      </c>
      <c r="S1404" t="s">
        <v>634</v>
      </c>
      <c r="T1404" t="s">
        <v>42</v>
      </c>
      <c r="U1404" t="s">
        <v>1188</v>
      </c>
      <c r="V1404" t="s">
        <v>4826</v>
      </c>
      <c r="W1404">
        <v>2512</v>
      </c>
      <c r="X1404" t="s">
        <v>636</v>
      </c>
      <c r="Y1404" t="s">
        <v>4827</v>
      </c>
      <c r="Z1404" t="s">
        <v>2407</v>
      </c>
      <c r="AA1404">
        <v>2</v>
      </c>
      <c r="AB1404" t="s">
        <v>41</v>
      </c>
      <c r="AC1404" t="str">
        <f t="shared" si="256"/>
        <v>1TY</v>
      </c>
      <c r="AD1404" s="3">
        <f t="shared" si="253"/>
        <v>5.6</v>
      </c>
      <c r="AE1404" s="3" t="str">
        <f t="shared" si="252"/>
        <v>5.60 R</v>
      </c>
      <c r="AF1404" t="str">
        <f>SUBSTITUTE(SUBSTITUTE(P1404,"±",""),"%"," %")</f>
        <v>5 %</v>
      </c>
      <c r="AG1404" t="e">
        <f t="shared" si="270"/>
        <v>#VALUE!</v>
      </c>
      <c r="AI1404" t="e">
        <f>SUBSTITUTE(LEFT(Q1404,FIND("W,",Q1404)),"W"," W @ 70 C")</f>
        <v>#VALUE!</v>
      </c>
      <c r="AJ1404" t="str">
        <f>SUBSTITUTE((SUBSTITUTE(T1404,"ppm/°C","")),"/ "," to ")</f>
        <v>-100 to +600</v>
      </c>
      <c r="AK1404" t="str">
        <f>LEFT(V1404,FIND(" ",V1404)-1)</f>
        <v>2512</v>
      </c>
      <c r="AL1404" t="str">
        <f>SUBSTITUTE(SUBSTITUTE(U1404,"°C ~ "," to +"),"°C"," C")</f>
        <v>-55 to +155 C</v>
      </c>
      <c r="AM1404" s="2" t="str">
        <f t="shared" si="254"/>
        <v>5R6</v>
      </c>
      <c r="AN1404" t="str">
        <f>IF(AC1404="1GN","Grade 1","Grade 0")</f>
        <v>Grade 0</v>
      </c>
      <c r="AO1404" s="2" t="str">
        <f t="shared" si="255"/>
        <v>5R60</v>
      </c>
      <c r="AQ1404" t="s">
        <v>5289</v>
      </c>
      <c r="AR1404" t="str">
        <f t="shared" si="271"/>
        <v>ERJ1TYJ5R6U</v>
      </c>
    </row>
    <row r="1405" spans="1:44" x14ac:dyDescent="0.3">
      <c r="A1405" t="s">
        <v>28</v>
      </c>
      <c r="B1405" t="s">
        <v>4820</v>
      </c>
      <c r="C1405" t="s">
        <v>4882</v>
      </c>
      <c r="D1405" t="s">
        <v>4883</v>
      </c>
      <c r="E1405" t="s">
        <v>32</v>
      </c>
      <c r="F1405" t="s">
        <v>32</v>
      </c>
      <c r="G1405" t="s">
        <v>4884</v>
      </c>
      <c r="H1405" s="1">
        <v>21837</v>
      </c>
      <c r="I1405">
        <v>0.72</v>
      </c>
      <c r="J1405">
        <v>0</v>
      </c>
      <c r="K1405">
        <v>1</v>
      </c>
      <c r="L1405" t="s">
        <v>34</v>
      </c>
      <c r="M1405" t="s">
        <v>4824</v>
      </c>
      <c r="N1405" t="s">
        <v>36</v>
      </c>
      <c r="O1405" t="s">
        <v>125</v>
      </c>
      <c r="P1405" t="s">
        <v>38</v>
      </c>
      <c r="Q1405" t="s">
        <v>4825</v>
      </c>
      <c r="R1405" t="s">
        <v>40</v>
      </c>
      <c r="S1405" t="s">
        <v>634</v>
      </c>
      <c r="T1405" t="s">
        <v>42</v>
      </c>
      <c r="U1405" t="s">
        <v>1188</v>
      </c>
      <c r="V1405" t="s">
        <v>4826</v>
      </c>
      <c r="W1405">
        <v>2512</v>
      </c>
      <c r="X1405" t="s">
        <v>636</v>
      </c>
      <c r="Y1405" t="s">
        <v>4827</v>
      </c>
      <c r="Z1405" t="s">
        <v>2407</v>
      </c>
      <c r="AA1405">
        <v>2</v>
      </c>
      <c r="AB1405" t="s">
        <v>41</v>
      </c>
      <c r="AC1405" t="str">
        <f t="shared" si="256"/>
        <v>1TY</v>
      </c>
      <c r="AD1405" s="3">
        <f t="shared" si="253"/>
        <v>6.2</v>
      </c>
      <c r="AE1405" s="3" t="str">
        <f t="shared" si="252"/>
        <v>6.20 R</v>
      </c>
      <c r="AF1405" t="str">
        <f>SUBSTITUTE(SUBSTITUTE(P1405,"±",""),"%"," %")</f>
        <v>5 %</v>
      </c>
      <c r="AG1405" t="e">
        <f t="shared" si="270"/>
        <v>#VALUE!</v>
      </c>
      <c r="AI1405" t="e">
        <f>SUBSTITUTE(LEFT(Q1405,FIND("W,",Q1405)),"W"," W @ 70 C")</f>
        <v>#VALUE!</v>
      </c>
      <c r="AJ1405" t="str">
        <f>SUBSTITUTE((SUBSTITUTE(T1405,"ppm/°C","")),"/ "," to ")</f>
        <v>-100 to +600</v>
      </c>
      <c r="AK1405" t="str">
        <f>LEFT(V1405,FIND(" ",V1405)-1)</f>
        <v>2512</v>
      </c>
      <c r="AL1405" t="str">
        <f>SUBSTITUTE(SUBSTITUTE(U1405,"°C ~ "," to +"),"°C"," C")</f>
        <v>-55 to +155 C</v>
      </c>
      <c r="AM1405" s="2" t="str">
        <f t="shared" si="254"/>
        <v>6R2</v>
      </c>
      <c r="AN1405" t="str">
        <f>IF(AC1405="1GN","Grade 1","Grade 0")</f>
        <v>Grade 0</v>
      </c>
      <c r="AO1405" s="2" t="str">
        <f t="shared" si="255"/>
        <v>6R20</v>
      </c>
      <c r="AQ1405" t="s">
        <v>5289</v>
      </c>
      <c r="AR1405" t="str">
        <f t="shared" si="271"/>
        <v>ERJ1TYJ6R2U</v>
      </c>
    </row>
    <row r="1406" spans="1:44" x14ac:dyDescent="0.3">
      <c r="A1406" t="s">
        <v>28</v>
      </c>
      <c r="B1406" t="s">
        <v>4820</v>
      </c>
      <c r="C1406" t="s">
        <v>4885</v>
      </c>
      <c r="D1406" t="s">
        <v>4886</v>
      </c>
      <c r="E1406" t="s">
        <v>32</v>
      </c>
      <c r="F1406" t="s">
        <v>32</v>
      </c>
      <c r="G1406" t="s">
        <v>4887</v>
      </c>
      <c r="H1406">
        <v>0</v>
      </c>
      <c r="I1406">
        <v>0.72</v>
      </c>
      <c r="J1406">
        <v>0</v>
      </c>
      <c r="K1406">
        <v>1</v>
      </c>
      <c r="L1406" t="s">
        <v>34</v>
      </c>
      <c r="M1406" t="s">
        <v>4824</v>
      </c>
      <c r="N1406" t="s">
        <v>36</v>
      </c>
      <c r="O1406" t="s">
        <v>129</v>
      </c>
      <c r="P1406" t="s">
        <v>38</v>
      </c>
      <c r="Q1406" t="s">
        <v>4825</v>
      </c>
      <c r="R1406" t="s">
        <v>40</v>
      </c>
      <c r="S1406" t="s">
        <v>634</v>
      </c>
      <c r="T1406" t="s">
        <v>42</v>
      </c>
      <c r="U1406" t="s">
        <v>1188</v>
      </c>
      <c r="V1406" t="s">
        <v>4826</v>
      </c>
      <c r="W1406">
        <v>2512</v>
      </c>
      <c r="X1406" t="s">
        <v>636</v>
      </c>
      <c r="Y1406" t="s">
        <v>4827</v>
      </c>
      <c r="Z1406" t="s">
        <v>2407</v>
      </c>
      <c r="AA1406">
        <v>2</v>
      </c>
      <c r="AB1406" t="s">
        <v>41</v>
      </c>
      <c r="AC1406" t="str">
        <f t="shared" si="256"/>
        <v>1TY</v>
      </c>
      <c r="AD1406" s="3">
        <f t="shared" si="253"/>
        <v>6.8</v>
      </c>
      <c r="AE1406" s="3" t="str">
        <f t="shared" si="252"/>
        <v>6.80 R</v>
      </c>
      <c r="AF1406" t="str">
        <f>SUBSTITUTE(SUBSTITUTE(P1406,"±",""),"%"," %")</f>
        <v>5 %</v>
      </c>
      <c r="AG1406" t="e">
        <f t="shared" si="270"/>
        <v>#VALUE!</v>
      </c>
      <c r="AI1406" t="e">
        <f>SUBSTITUTE(LEFT(Q1406,FIND("W,",Q1406)),"W"," W @ 70 C")</f>
        <v>#VALUE!</v>
      </c>
      <c r="AJ1406" t="str">
        <f>SUBSTITUTE((SUBSTITUTE(T1406,"ppm/°C","")),"/ "," to ")</f>
        <v>-100 to +600</v>
      </c>
      <c r="AK1406" t="str">
        <f>LEFT(V1406,FIND(" ",V1406)-1)</f>
        <v>2512</v>
      </c>
      <c r="AL1406" t="str">
        <f>SUBSTITUTE(SUBSTITUTE(U1406,"°C ~ "," to +"),"°C"," C")</f>
        <v>-55 to +155 C</v>
      </c>
      <c r="AM1406" s="2" t="str">
        <f t="shared" si="254"/>
        <v>6R8</v>
      </c>
      <c r="AN1406" t="str">
        <f>IF(AC1406="1GN","Grade 1","Grade 0")</f>
        <v>Grade 0</v>
      </c>
      <c r="AO1406" s="2" t="str">
        <f t="shared" si="255"/>
        <v>6R80</v>
      </c>
      <c r="AQ1406" t="s">
        <v>5289</v>
      </c>
      <c r="AR1406" t="str">
        <f t="shared" si="271"/>
        <v>ERJ1TYJ6R8U</v>
      </c>
    </row>
    <row r="1407" spans="1:44" x14ac:dyDescent="0.3">
      <c r="A1407" t="s">
        <v>28</v>
      </c>
      <c r="B1407" t="s">
        <v>4820</v>
      </c>
      <c r="C1407" t="s">
        <v>4888</v>
      </c>
      <c r="D1407" t="s">
        <v>4889</v>
      </c>
      <c r="E1407" t="s">
        <v>32</v>
      </c>
      <c r="F1407" t="s">
        <v>32</v>
      </c>
      <c r="G1407" t="s">
        <v>4890</v>
      </c>
      <c r="H1407">
        <v>386</v>
      </c>
      <c r="I1407">
        <v>0.72</v>
      </c>
      <c r="J1407">
        <v>0</v>
      </c>
      <c r="K1407">
        <v>1</v>
      </c>
      <c r="L1407" t="s">
        <v>34</v>
      </c>
      <c r="M1407" t="s">
        <v>4824</v>
      </c>
      <c r="N1407" t="s">
        <v>36</v>
      </c>
      <c r="O1407" t="s">
        <v>133</v>
      </c>
      <c r="P1407" t="s">
        <v>38</v>
      </c>
      <c r="Q1407" t="s">
        <v>4825</v>
      </c>
      <c r="R1407" t="s">
        <v>40</v>
      </c>
      <c r="S1407" t="s">
        <v>634</v>
      </c>
      <c r="T1407" t="s">
        <v>42</v>
      </c>
      <c r="U1407" t="s">
        <v>1188</v>
      </c>
      <c r="V1407" t="s">
        <v>4826</v>
      </c>
      <c r="W1407">
        <v>2512</v>
      </c>
      <c r="X1407" t="s">
        <v>636</v>
      </c>
      <c r="Y1407" t="s">
        <v>4827</v>
      </c>
      <c r="Z1407" t="s">
        <v>2407</v>
      </c>
      <c r="AA1407">
        <v>2</v>
      </c>
      <c r="AB1407" t="s">
        <v>41</v>
      </c>
      <c r="AC1407" t="str">
        <f t="shared" si="256"/>
        <v>1TY</v>
      </c>
      <c r="AD1407" s="3">
        <f t="shared" si="253"/>
        <v>7.5</v>
      </c>
      <c r="AE1407" s="3" t="str">
        <f t="shared" si="252"/>
        <v>7.50 R</v>
      </c>
      <c r="AF1407" t="str">
        <f>SUBSTITUTE(SUBSTITUTE(P1407,"±",""),"%"," %")</f>
        <v>5 %</v>
      </c>
      <c r="AG1407" t="e">
        <f t="shared" si="270"/>
        <v>#VALUE!</v>
      </c>
      <c r="AI1407" t="e">
        <f>SUBSTITUTE(LEFT(Q1407,FIND("W,",Q1407)),"W"," W @ 70 C")</f>
        <v>#VALUE!</v>
      </c>
      <c r="AJ1407" t="str">
        <f>SUBSTITUTE((SUBSTITUTE(T1407,"ppm/°C","")),"/ "," to ")</f>
        <v>-100 to +600</v>
      </c>
      <c r="AK1407" t="str">
        <f>LEFT(V1407,FIND(" ",V1407)-1)</f>
        <v>2512</v>
      </c>
      <c r="AL1407" t="str">
        <f>SUBSTITUTE(SUBSTITUTE(U1407,"°C ~ "," to +"),"°C"," C")</f>
        <v>-55 to +155 C</v>
      </c>
      <c r="AM1407" s="2" t="str">
        <f t="shared" si="254"/>
        <v>7R5</v>
      </c>
      <c r="AN1407" t="str">
        <f>IF(AC1407="1GN","Grade 1","Grade 0")</f>
        <v>Grade 0</v>
      </c>
      <c r="AO1407" s="2" t="str">
        <f t="shared" si="255"/>
        <v>7R50</v>
      </c>
      <c r="AQ1407" t="s">
        <v>5289</v>
      </c>
      <c r="AR1407" t="str">
        <f t="shared" si="271"/>
        <v>ERJ1TYJ7R5U</v>
      </c>
    </row>
    <row r="1408" spans="1:44" x14ac:dyDescent="0.3">
      <c r="A1408" t="s">
        <v>28</v>
      </c>
      <c r="B1408" t="s">
        <v>4820</v>
      </c>
      <c r="C1408" t="s">
        <v>4891</v>
      </c>
      <c r="D1408" t="s">
        <v>4892</v>
      </c>
      <c r="E1408" t="s">
        <v>32</v>
      </c>
      <c r="F1408" t="s">
        <v>32</v>
      </c>
      <c r="G1408" t="s">
        <v>4893</v>
      </c>
      <c r="H1408" s="1">
        <v>1198</v>
      </c>
      <c r="I1408">
        <v>0.72</v>
      </c>
      <c r="J1408">
        <v>0</v>
      </c>
      <c r="K1408">
        <v>1</v>
      </c>
      <c r="L1408" t="s">
        <v>34</v>
      </c>
      <c r="M1408" t="s">
        <v>4824</v>
      </c>
      <c r="N1408" t="s">
        <v>36</v>
      </c>
      <c r="O1408" t="s">
        <v>137</v>
      </c>
      <c r="P1408" t="s">
        <v>38</v>
      </c>
      <c r="Q1408" t="s">
        <v>4825</v>
      </c>
      <c r="R1408" t="s">
        <v>40</v>
      </c>
      <c r="S1408" t="s">
        <v>634</v>
      </c>
      <c r="T1408" t="s">
        <v>42</v>
      </c>
      <c r="U1408" t="s">
        <v>1188</v>
      </c>
      <c r="V1408" t="s">
        <v>4826</v>
      </c>
      <c r="W1408">
        <v>2512</v>
      </c>
      <c r="X1408" t="s">
        <v>636</v>
      </c>
      <c r="Y1408" t="s">
        <v>4827</v>
      </c>
      <c r="Z1408" t="s">
        <v>2407</v>
      </c>
      <c r="AA1408">
        <v>2</v>
      </c>
      <c r="AB1408" t="s">
        <v>41</v>
      </c>
      <c r="AC1408" t="str">
        <f t="shared" si="256"/>
        <v>1TY</v>
      </c>
      <c r="AD1408" s="3">
        <f t="shared" si="253"/>
        <v>8.1999999999999993</v>
      </c>
      <c r="AE1408" s="3" t="str">
        <f t="shared" si="252"/>
        <v>8.20 R</v>
      </c>
      <c r="AF1408" t="str">
        <f>SUBSTITUTE(SUBSTITUTE(P1408,"±",""),"%"," %")</f>
        <v>5 %</v>
      </c>
      <c r="AG1408" t="e">
        <f t="shared" si="270"/>
        <v>#VALUE!</v>
      </c>
      <c r="AI1408" t="e">
        <f>SUBSTITUTE(LEFT(Q1408,FIND("W,",Q1408)),"W"," W @ 70 C")</f>
        <v>#VALUE!</v>
      </c>
      <c r="AJ1408" t="str">
        <f>SUBSTITUTE((SUBSTITUTE(T1408,"ppm/°C","")),"/ "," to ")</f>
        <v>-100 to +600</v>
      </c>
      <c r="AK1408" t="str">
        <f>LEFT(V1408,FIND(" ",V1408)-1)</f>
        <v>2512</v>
      </c>
      <c r="AL1408" t="str">
        <f>SUBSTITUTE(SUBSTITUTE(U1408,"°C ~ "," to +"),"°C"," C")</f>
        <v>-55 to +155 C</v>
      </c>
      <c r="AM1408" s="2" t="str">
        <f t="shared" si="254"/>
        <v>8R2</v>
      </c>
      <c r="AN1408" t="str">
        <f>IF(AC1408="1GN","Grade 1","Grade 0")</f>
        <v>Grade 0</v>
      </c>
      <c r="AO1408" s="2" t="str">
        <f t="shared" si="255"/>
        <v>8R20</v>
      </c>
      <c r="AQ1408" t="s">
        <v>5289</v>
      </c>
      <c r="AR1408" t="str">
        <f t="shared" si="271"/>
        <v>ERJ1TYJ8R2U</v>
      </c>
    </row>
    <row r="1409" spans="1:44" x14ac:dyDescent="0.3">
      <c r="A1409" t="s">
        <v>3084</v>
      </c>
      <c r="B1409" t="s">
        <v>4820</v>
      </c>
      <c r="C1409" t="s">
        <v>4894</v>
      </c>
      <c r="D1409" t="s">
        <v>4895</v>
      </c>
      <c r="E1409" t="s">
        <v>32</v>
      </c>
      <c r="F1409" t="s">
        <v>32</v>
      </c>
      <c r="G1409" t="s">
        <v>4896</v>
      </c>
      <c r="H1409">
        <v>0</v>
      </c>
      <c r="I1409">
        <v>0.72</v>
      </c>
      <c r="J1409">
        <v>0</v>
      </c>
      <c r="K1409">
        <v>1</v>
      </c>
      <c r="L1409" t="s">
        <v>34</v>
      </c>
      <c r="M1409" t="s">
        <v>4824</v>
      </c>
      <c r="N1409" t="s">
        <v>36</v>
      </c>
      <c r="O1409" t="s">
        <v>141</v>
      </c>
      <c r="P1409" t="s">
        <v>38</v>
      </c>
      <c r="Q1409" t="s">
        <v>4825</v>
      </c>
      <c r="R1409" t="s">
        <v>40</v>
      </c>
      <c r="S1409" t="s">
        <v>634</v>
      </c>
      <c r="T1409" t="s">
        <v>42</v>
      </c>
      <c r="U1409" t="s">
        <v>1188</v>
      </c>
      <c r="V1409" t="s">
        <v>4826</v>
      </c>
      <c r="W1409">
        <v>2512</v>
      </c>
      <c r="X1409" t="s">
        <v>636</v>
      </c>
      <c r="Y1409" t="s">
        <v>4827</v>
      </c>
      <c r="Z1409" t="s">
        <v>2407</v>
      </c>
      <c r="AA1409">
        <v>2</v>
      </c>
      <c r="AB1409" t="s">
        <v>41</v>
      </c>
      <c r="AC1409" t="str">
        <f t="shared" si="256"/>
        <v>1TY</v>
      </c>
      <c r="AD1409" s="3">
        <f t="shared" si="253"/>
        <v>9.1</v>
      </c>
      <c r="AE1409" s="3" t="str">
        <f t="shared" si="252"/>
        <v>9.10 R</v>
      </c>
      <c r="AF1409" t="str">
        <f>SUBSTITUTE(SUBSTITUTE(P1409,"±",""),"%"," %")</f>
        <v>5 %</v>
      </c>
      <c r="AG1409" t="e">
        <f t="shared" si="270"/>
        <v>#VALUE!</v>
      </c>
      <c r="AI1409" t="e">
        <f>SUBSTITUTE(LEFT(Q1409,FIND("W,",Q1409)),"W"," W @ 70 C")</f>
        <v>#VALUE!</v>
      </c>
      <c r="AJ1409" t="str">
        <f>SUBSTITUTE((SUBSTITUTE(T1409,"ppm/°C","")),"/ "," to ")</f>
        <v>-100 to +600</v>
      </c>
      <c r="AK1409" t="str">
        <f>LEFT(V1409,FIND(" ",V1409)-1)</f>
        <v>2512</v>
      </c>
      <c r="AL1409" t="str">
        <f>SUBSTITUTE(SUBSTITUTE(U1409,"°C ~ "," to +"),"°C"," C")</f>
        <v>-55 to +155 C</v>
      </c>
      <c r="AM1409" s="2" t="str">
        <f t="shared" si="254"/>
        <v>9R1</v>
      </c>
      <c r="AN1409" t="str">
        <f>IF(AC1409="1GN","Grade 1","Grade 0")</f>
        <v>Grade 0</v>
      </c>
      <c r="AO1409" s="2" t="str">
        <f t="shared" si="255"/>
        <v>9R10</v>
      </c>
      <c r="AQ1409" t="s">
        <v>5289</v>
      </c>
      <c r="AR1409" t="str">
        <f t="shared" si="271"/>
        <v>ERJ1TYJ9R1U</v>
      </c>
    </row>
    <row r="1410" spans="1:44" x14ac:dyDescent="0.3">
      <c r="A1410" t="s">
        <v>3084</v>
      </c>
      <c r="B1410" t="s">
        <v>4820</v>
      </c>
      <c r="C1410" t="s">
        <v>4897</v>
      </c>
      <c r="D1410" t="s">
        <v>4898</v>
      </c>
      <c r="E1410" t="s">
        <v>32</v>
      </c>
      <c r="F1410" t="s">
        <v>32</v>
      </c>
      <c r="G1410" t="s">
        <v>4899</v>
      </c>
      <c r="H1410" s="1">
        <v>73196</v>
      </c>
      <c r="I1410">
        <v>0.72</v>
      </c>
      <c r="J1410">
        <v>0</v>
      </c>
      <c r="K1410">
        <v>1</v>
      </c>
      <c r="L1410" t="s">
        <v>34</v>
      </c>
      <c r="M1410" t="s">
        <v>4824</v>
      </c>
      <c r="N1410" t="s">
        <v>36</v>
      </c>
      <c r="O1410" t="s">
        <v>145</v>
      </c>
      <c r="P1410" t="s">
        <v>38</v>
      </c>
      <c r="Q1410" t="s">
        <v>4825</v>
      </c>
      <c r="R1410" t="s">
        <v>40</v>
      </c>
      <c r="S1410" t="s">
        <v>634</v>
      </c>
      <c r="T1410" t="s">
        <v>243</v>
      </c>
      <c r="U1410" t="s">
        <v>1188</v>
      </c>
      <c r="V1410" t="s">
        <v>4826</v>
      </c>
      <c r="W1410">
        <v>2512</v>
      </c>
      <c r="X1410" t="s">
        <v>636</v>
      </c>
      <c r="Y1410" t="s">
        <v>4827</v>
      </c>
      <c r="Z1410" t="s">
        <v>2407</v>
      </c>
      <c r="AA1410">
        <v>2</v>
      </c>
      <c r="AB1410" t="s">
        <v>41</v>
      </c>
      <c r="AC1410" t="str">
        <f t="shared" si="256"/>
        <v>1TY</v>
      </c>
      <c r="AD1410" s="3">
        <f t="shared" si="253"/>
        <v>10</v>
      </c>
      <c r="AE1410" s="3" t="str">
        <f t="shared" si="252"/>
        <v>10.0 R</v>
      </c>
      <c r="AF1410" t="str">
        <f>SUBSTITUTE(SUBSTITUTE(P1410,"±",""),"%"," %")</f>
        <v>5 %</v>
      </c>
      <c r="AG1410" t="e">
        <f t="shared" si="270"/>
        <v>#VALUE!</v>
      </c>
      <c r="AI1410" t="e">
        <f>SUBSTITUTE(LEFT(Q1410,FIND("W,",Q1410)),"W"," W @ 70 C")</f>
        <v>#VALUE!</v>
      </c>
      <c r="AJ1410" t="str">
        <f>SUBSTITUTE((SUBSTITUTE(T1410,"ppm/°C","")),"/ "," to ")</f>
        <v>±200</v>
      </c>
      <c r="AK1410" t="str">
        <f>LEFT(V1410,FIND(" ",V1410)-1)</f>
        <v>2512</v>
      </c>
      <c r="AL1410" t="str">
        <f>SUBSTITUTE(SUBSTITUTE(U1410,"°C ~ "," to +"),"°C"," C")</f>
        <v>-55 to +155 C</v>
      </c>
      <c r="AM1410" s="2" t="str">
        <f t="shared" si="254"/>
        <v>100</v>
      </c>
      <c r="AN1410" t="str">
        <f>IF(AC1410="1GN","Grade 1","Grade 0")</f>
        <v>Grade 0</v>
      </c>
      <c r="AO1410" s="2" t="str">
        <f t="shared" si="255"/>
        <v>10R0</v>
      </c>
      <c r="AQ1410" t="s">
        <v>5289</v>
      </c>
      <c r="AR1410" t="str">
        <f t="shared" si="271"/>
        <v>ERJ1TYJ100U</v>
      </c>
    </row>
    <row r="1411" spans="1:44" x14ac:dyDescent="0.3">
      <c r="A1411" t="s">
        <v>28</v>
      </c>
      <c r="B1411" t="s">
        <v>4820</v>
      </c>
      <c r="C1411" t="s">
        <v>4900</v>
      </c>
      <c r="D1411" t="s">
        <v>4901</v>
      </c>
      <c r="E1411" t="s">
        <v>32</v>
      </c>
      <c r="F1411" t="s">
        <v>32</v>
      </c>
      <c r="G1411" t="s">
        <v>4902</v>
      </c>
      <c r="H1411">
        <v>0</v>
      </c>
      <c r="I1411">
        <v>0.72</v>
      </c>
      <c r="J1411">
        <v>0</v>
      </c>
      <c r="K1411">
        <v>1</v>
      </c>
      <c r="L1411" t="s">
        <v>34</v>
      </c>
      <c r="M1411" t="s">
        <v>4824</v>
      </c>
      <c r="N1411" t="s">
        <v>36</v>
      </c>
      <c r="O1411" t="s">
        <v>150</v>
      </c>
      <c r="P1411" t="s">
        <v>38</v>
      </c>
      <c r="Q1411" t="s">
        <v>4825</v>
      </c>
      <c r="R1411" t="s">
        <v>40</v>
      </c>
      <c r="S1411" t="s">
        <v>634</v>
      </c>
      <c r="T1411" t="s">
        <v>243</v>
      </c>
      <c r="U1411" t="s">
        <v>1188</v>
      </c>
      <c r="V1411" t="s">
        <v>4826</v>
      </c>
      <c r="W1411">
        <v>2512</v>
      </c>
      <c r="X1411" t="s">
        <v>636</v>
      </c>
      <c r="Y1411" t="s">
        <v>4827</v>
      </c>
      <c r="Z1411" t="s">
        <v>2407</v>
      </c>
      <c r="AA1411">
        <v>2</v>
      </c>
      <c r="AB1411" t="s">
        <v>41</v>
      </c>
      <c r="AC1411" t="str">
        <f t="shared" si="256"/>
        <v>1TY</v>
      </c>
      <c r="AD1411" s="3">
        <f t="shared" si="253"/>
        <v>11</v>
      </c>
      <c r="AE1411" s="3" t="str">
        <f t="shared" si="252"/>
        <v>11.0 R</v>
      </c>
      <c r="AF1411" t="str">
        <f>SUBSTITUTE(SUBSTITUTE(P1411,"±",""),"%"," %")</f>
        <v>5 %</v>
      </c>
      <c r="AG1411" t="e">
        <f t="shared" si="270"/>
        <v>#VALUE!</v>
      </c>
      <c r="AI1411" t="e">
        <f>SUBSTITUTE(LEFT(Q1411,FIND("W,",Q1411)),"W"," W @ 70 C")</f>
        <v>#VALUE!</v>
      </c>
      <c r="AJ1411" t="str">
        <f>SUBSTITUTE((SUBSTITUTE(T1411,"ppm/°C","")),"/ "," to ")</f>
        <v>±200</v>
      </c>
      <c r="AK1411" t="str">
        <f>LEFT(V1411,FIND(" ",V1411)-1)</f>
        <v>2512</v>
      </c>
      <c r="AL1411" t="str">
        <f>SUBSTITUTE(SUBSTITUTE(U1411,"°C ~ "," to +"),"°C"," C")</f>
        <v>-55 to +155 C</v>
      </c>
      <c r="AM1411" s="2" t="str">
        <f t="shared" si="254"/>
        <v>110</v>
      </c>
      <c r="AN1411" t="str">
        <f>IF(AC1411="1GN","Grade 1","Grade 0")</f>
        <v>Grade 0</v>
      </c>
      <c r="AO1411" s="2" t="str">
        <f t="shared" si="255"/>
        <v>11R0</v>
      </c>
      <c r="AQ1411" t="s">
        <v>5289</v>
      </c>
      <c r="AR1411" t="str">
        <f t="shared" si="271"/>
        <v>ERJ1TYJ110U</v>
      </c>
    </row>
    <row r="1412" spans="1:44" x14ac:dyDescent="0.3">
      <c r="A1412" t="s">
        <v>28</v>
      </c>
      <c r="B1412" t="s">
        <v>4820</v>
      </c>
      <c r="C1412" t="s">
        <v>4903</v>
      </c>
      <c r="D1412" t="s">
        <v>4904</v>
      </c>
      <c r="E1412" t="s">
        <v>32</v>
      </c>
      <c r="F1412" t="s">
        <v>32</v>
      </c>
      <c r="G1412" t="s">
        <v>4905</v>
      </c>
      <c r="H1412" s="1">
        <v>4009</v>
      </c>
      <c r="I1412">
        <v>0.72</v>
      </c>
      <c r="J1412">
        <v>0</v>
      </c>
      <c r="K1412">
        <v>1</v>
      </c>
      <c r="L1412" t="s">
        <v>34</v>
      </c>
      <c r="M1412" t="s">
        <v>4824</v>
      </c>
      <c r="N1412" t="s">
        <v>36</v>
      </c>
      <c r="O1412" t="s">
        <v>154</v>
      </c>
      <c r="P1412" t="s">
        <v>38</v>
      </c>
      <c r="Q1412" t="s">
        <v>4825</v>
      </c>
      <c r="R1412" t="s">
        <v>40</v>
      </c>
      <c r="S1412" t="s">
        <v>634</v>
      </c>
      <c r="T1412" t="s">
        <v>243</v>
      </c>
      <c r="U1412" t="s">
        <v>1188</v>
      </c>
      <c r="V1412" t="s">
        <v>4826</v>
      </c>
      <c r="W1412">
        <v>2512</v>
      </c>
      <c r="X1412" t="s">
        <v>636</v>
      </c>
      <c r="Y1412" t="s">
        <v>4827</v>
      </c>
      <c r="Z1412" t="s">
        <v>2407</v>
      </c>
      <c r="AA1412">
        <v>2</v>
      </c>
      <c r="AB1412" t="s">
        <v>41</v>
      </c>
      <c r="AC1412" t="str">
        <f t="shared" si="256"/>
        <v>1TY</v>
      </c>
      <c r="AD1412" s="3">
        <f t="shared" si="253"/>
        <v>12</v>
      </c>
      <c r="AE1412" s="3" t="str">
        <f t="shared" si="252"/>
        <v>12.0 R</v>
      </c>
      <c r="AF1412" t="str">
        <f>SUBSTITUTE(SUBSTITUTE(P1412,"±",""),"%"," %")</f>
        <v>5 %</v>
      </c>
      <c r="AG1412" t="e">
        <f t="shared" si="270"/>
        <v>#VALUE!</v>
      </c>
      <c r="AI1412" t="e">
        <f>SUBSTITUTE(LEFT(Q1412,FIND("W,",Q1412)),"W"," W @ 70 C")</f>
        <v>#VALUE!</v>
      </c>
      <c r="AJ1412" t="str">
        <f>SUBSTITUTE((SUBSTITUTE(T1412,"ppm/°C","")),"/ "," to ")</f>
        <v>±200</v>
      </c>
      <c r="AK1412" t="str">
        <f>LEFT(V1412,FIND(" ",V1412)-1)</f>
        <v>2512</v>
      </c>
      <c r="AL1412" t="str">
        <f>SUBSTITUTE(SUBSTITUTE(U1412,"°C ~ "," to +"),"°C"," C")</f>
        <v>-55 to +155 C</v>
      </c>
      <c r="AM1412" s="2" t="str">
        <f t="shared" si="254"/>
        <v>120</v>
      </c>
      <c r="AN1412" t="str">
        <f>IF(AC1412="1GN","Grade 1","Grade 0")</f>
        <v>Grade 0</v>
      </c>
      <c r="AO1412" s="2" t="str">
        <f t="shared" si="255"/>
        <v>12R0</v>
      </c>
      <c r="AQ1412" t="s">
        <v>5289</v>
      </c>
      <c r="AR1412" t="str">
        <f t="shared" si="271"/>
        <v>ERJ1TYJ120U</v>
      </c>
    </row>
    <row r="1413" spans="1:44" x14ac:dyDescent="0.3">
      <c r="A1413" t="s">
        <v>28</v>
      </c>
      <c r="B1413" t="s">
        <v>4820</v>
      </c>
      <c r="C1413" t="s">
        <v>4906</v>
      </c>
      <c r="D1413" t="s">
        <v>4907</v>
      </c>
      <c r="E1413" t="s">
        <v>32</v>
      </c>
      <c r="F1413" t="s">
        <v>32</v>
      </c>
      <c r="G1413" t="s">
        <v>4908</v>
      </c>
      <c r="H1413">
        <v>0</v>
      </c>
      <c r="I1413">
        <v>0.72</v>
      </c>
      <c r="J1413">
        <v>0</v>
      </c>
      <c r="K1413">
        <v>1</v>
      </c>
      <c r="L1413" t="s">
        <v>34</v>
      </c>
      <c r="M1413" t="s">
        <v>4824</v>
      </c>
      <c r="N1413" t="s">
        <v>36</v>
      </c>
      <c r="O1413" t="s">
        <v>158</v>
      </c>
      <c r="P1413" t="s">
        <v>38</v>
      </c>
      <c r="Q1413" t="s">
        <v>4825</v>
      </c>
      <c r="R1413" t="s">
        <v>40</v>
      </c>
      <c r="S1413" t="s">
        <v>634</v>
      </c>
      <c r="T1413" t="s">
        <v>243</v>
      </c>
      <c r="U1413" t="s">
        <v>1188</v>
      </c>
      <c r="V1413" t="s">
        <v>4826</v>
      </c>
      <c r="W1413">
        <v>2512</v>
      </c>
      <c r="X1413" t="s">
        <v>636</v>
      </c>
      <c r="Y1413" t="s">
        <v>4827</v>
      </c>
      <c r="Z1413" t="s">
        <v>2407</v>
      </c>
      <c r="AA1413">
        <v>2</v>
      </c>
      <c r="AB1413" t="s">
        <v>41</v>
      </c>
      <c r="AC1413" t="str">
        <f t="shared" si="256"/>
        <v>1TY</v>
      </c>
      <c r="AD1413" s="3">
        <f t="shared" si="253"/>
        <v>13</v>
      </c>
      <c r="AE1413" s="3" t="str">
        <f t="shared" si="252"/>
        <v>13.0 R</v>
      </c>
      <c r="AF1413" t="str">
        <f>SUBSTITUTE(SUBSTITUTE(P1413,"±",""),"%"," %")</f>
        <v>5 %</v>
      </c>
      <c r="AG1413" t="e">
        <f t="shared" si="270"/>
        <v>#VALUE!</v>
      </c>
      <c r="AI1413" t="e">
        <f>SUBSTITUTE(LEFT(Q1413,FIND("W,",Q1413)),"W"," W @ 70 C")</f>
        <v>#VALUE!</v>
      </c>
      <c r="AJ1413" t="str">
        <f>SUBSTITUTE((SUBSTITUTE(T1413,"ppm/°C","")),"/ "," to ")</f>
        <v>±200</v>
      </c>
      <c r="AK1413" t="str">
        <f>LEFT(V1413,FIND(" ",V1413)-1)</f>
        <v>2512</v>
      </c>
      <c r="AL1413" t="str">
        <f>SUBSTITUTE(SUBSTITUTE(U1413,"°C ~ "," to +"),"°C"," C")</f>
        <v>-55 to +155 C</v>
      </c>
      <c r="AM1413" s="2" t="str">
        <f t="shared" si="254"/>
        <v>130</v>
      </c>
      <c r="AN1413" t="str">
        <f>IF(AC1413="1GN","Grade 1","Grade 0")</f>
        <v>Grade 0</v>
      </c>
      <c r="AO1413" s="2" t="str">
        <f t="shared" si="255"/>
        <v>13R0</v>
      </c>
      <c r="AQ1413" t="s">
        <v>5289</v>
      </c>
      <c r="AR1413" t="str">
        <f t="shared" si="271"/>
        <v>ERJ1TYJ130U</v>
      </c>
    </row>
    <row r="1414" spans="1:44" x14ac:dyDescent="0.3">
      <c r="A1414" t="s">
        <v>28</v>
      </c>
      <c r="B1414" t="s">
        <v>4820</v>
      </c>
      <c r="C1414" t="s">
        <v>4909</v>
      </c>
      <c r="D1414" t="s">
        <v>4910</v>
      </c>
      <c r="E1414" t="s">
        <v>32</v>
      </c>
      <c r="F1414" t="s">
        <v>32</v>
      </c>
      <c r="G1414" t="s">
        <v>4911</v>
      </c>
      <c r="H1414">
        <v>0</v>
      </c>
      <c r="I1414">
        <v>0.72</v>
      </c>
      <c r="J1414">
        <v>0</v>
      </c>
      <c r="K1414">
        <v>1</v>
      </c>
      <c r="L1414" t="s">
        <v>34</v>
      </c>
      <c r="M1414" t="s">
        <v>4824</v>
      </c>
      <c r="N1414" t="s">
        <v>36</v>
      </c>
      <c r="O1414" t="s">
        <v>162</v>
      </c>
      <c r="P1414" t="s">
        <v>38</v>
      </c>
      <c r="Q1414" t="s">
        <v>4825</v>
      </c>
      <c r="R1414" t="s">
        <v>40</v>
      </c>
      <c r="S1414" t="s">
        <v>634</v>
      </c>
      <c r="T1414" t="s">
        <v>243</v>
      </c>
      <c r="U1414" t="s">
        <v>1188</v>
      </c>
      <c r="V1414" t="s">
        <v>4826</v>
      </c>
      <c r="W1414">
        <v>2512</v>
      </c>
      <c r="X1414" t="s">
        <v>636</v>
      </c>
      <c r="Y1414" t="s">
        <v>4827</v>
      </c>
      <c r="Z1414" t="s">
        <v>2407</v>
      </c>
      <c r="AA1414">
        <v>2</v>
      </c>
      <c r="AB1414" t="s">
        <v>41</v>
      </c>
      <c r="AC1414" t="str">
        <f t="shared" si="256"/>
        <v>1TY</v>
      </c>
      <c r="AD1414" s="3">
        <f t="shared" si="253"/>
        <v>15</v>
      </c>
      <c r="AE1414" s="3" t="str">
        <f t="shared" si="252"/>
        <v>15.0 R</v>
      </c>
      <c r="AF1414" t="str">
        <f>SUBSTITUTE(SUBSTITUTE(P1414,"±",""),"%"," %")</f>
        <v>5 %</v>
      </c>
      <c r="AG1414" t="e">
        <f t="shared" si="270"/>
        <v>#VALUE!</v>
      </c>
      <c r="AI1414" t="e">
        <f>SUBSTITUTE(LEFT(Q1414,FIND("W,",Q1414)),"W"," W @ 70 C")</f>
        <v>#VALUE!</v>
      </c>
      <c r="AJ1414" t="str">
        <f>SUBSTITUTE((SUBSTITUTE(T1414,"ppm/°C","")),"/ "," to ")</f>
        <v>±200</v>
      </c>
      <c r="AK1414" t="str">
        <f>LEFT(V1414,FIND(" ",V1414)-1)</f>
        <v>2512</v>
      </c>
      <c r="AL1414" t="str">
        <f>SUBSTITUTE(SUBSTITUTE(U1414,"°C ~ "," to +"),"°C"," C")</f>
        <v>-55 to +155 C</v>
      </c>
      <c r="AM1414" s="2" t="str">
        <f t="shared" si="254"/>
        <v>150</v>
      </c>
      <c r="AN1414" t="str">
        <f>IF(AC1414="1GN","Grade 1","Grade 0")</f>
        <v>Grade 0</v>
      </c>
      <c r="AO1414" s="2" t="str">
        <f t="shared" si="255"/>
        <v>15R0</v>
      </c>
      <c r="AQ1414" t="s">
        <v>5289</v>
      </c>
      <c r="AR1414" t="str">
        <f t="shared" si="271"/>
        <v>ERJ1TYJ150U</v>
      </c>
    </row>
    <row r="1415" spans="1:44" x14ac:dyDescent="0.3">
      <c r="A1415" t="s">
        <v>28</v>
      </c>
      <c r="B1415" t="s">
        <v>4820</v>
      </c>
      <c r="C1415" t="s">
        <v>4912</v>
      </c>
      <c r="D1415" t="s">
        <v>4913</v>
      </c>
      <c r="E1415" t="s">
        <v>32</v>
      </c>
      <c r="F1415" t="s">
        <v>32</v>
      </c>
      <c r="G1415" t="s">
        <v>4914</v>
      </c>
      <c r="H1415">
        <v>0</v>
      </c>
      <c r="I1415">
        <v>0.72</v>
      </c>
      <c r="J1415">
        <v>0</v>
      </c>
      <c r="K1415">
        <v>1</v>
      </c>
      <c r="L1415" t="s">
        <v>34</v>
      </c>
      <c r="M1415" t="s">
        <v>4824</v>
      </c>
      <c r="N1415" t="s">
        <v>36</v>
      </c>
      <c r="O1415" t="s">
        <v>166</v>
      </c>
      <c r="P1415" t="s">
        <v>38</v>
      </c>
      <c r="Q1415" t="s">
        <v>4825</v>
      </c>
      <c r="R1415" t="s">
        <v>40</v>
      </c>
      <c r="S1415" t="s">
        <v>634</v>
      </c>
      <c r="T1415" t="s">
        <v>243</v>
      </c>
      <c r="U1415" t="s">
        <v>1188</v>
      </c>
      <c r="V1415" t="s">
        <v>4826</v>
      </c>
      <c r="W1415">
        <v>2512</v>
      </c>
      <c r="X1415" t="s">
        <v>636</v>
      </c>
      <c r="Y1415" t="s">
        <v>4827</v>
      </c>
      <c r="Z1415" t="s">
        <v>2407</v>
      </c>
      <c r="AA1415">
        <v>2</v>
      </c>
      <c r="AB1415" t="s">
        <v>41</v>
      </c>
      <c r="AC1415" t="str">
        <f t="shared" si="256"/>
        <v>1TY</v>
      </c>
      <c r="AD1415" s="3">
        <f t="shared" si="253"/>
        <v>16</v>
      </c>
      <c r="AE1415" s="3" t="str">
        <f t="shared" si="252"/>
        <v>16.0 R</v>
      </c>
      <c r="AF1415" t="str">
        <f>SUBSTITUTE(SUBSTITUTE(P1415,"±",""),"%"," %")</f>
        <v>5 %</v>
      </c>
      <c r="AG1415" t="e">
        <f t="shared" si="270"/>
        <v>#VALUE!</v>
      </c>
      <c r="AI1415" t="e">
        <f>SUBSTITUTE(LEFT(Q1415,FIND("W,",Q1415)),"W"," W @ 70 C")</f>
        <v>#VALUE!</v>
      </c>
      <c r="AJ1415" t="str">
        <f>SUBSTITUTE((SUBSTITUTE(T1415,"ppm/°C","")),"/ "," to ")</f>
        <v>±200</v>
      </c>
      <c r="AK1415" t="str">
        <f>LEFT(V1415,FIND(" ",V1415)-1)</f>
        <v>2512</v>
      </c>
      <c r="AL1415" t="str">
        <f>SUBSTITUTE(SUBSTITUTE(U1415,"°C ~ "," to +"),"°C"," C")</f>
        <v>-55 to +155 C</v>
      </c>
      <c r="AM1415" s="2" t="str">
        <f t="shared" si="254"/>
        <v>160</v>
      </c>
      <c r="AN1415" t="str">
        <f>IF(AC1415="1GN","Grade 1","Grade 0")</f>
        <v>Grade 0</v>
      </c>
      <c r="AO1415" s="2" t="str">
        <f t="shared" si="255"/>
        <v>16R0</v>
      </c>
      <c r="AQ1415" t="s">
        <v>5289</v>
      </c>
      <c r="AR1415" t="str">
        <f t="shared" si="271"/>
        <v>ERJ1TYJ160U</v>
      </c>
    </row>
    <row r="1416" spans="1:44" x14ac:dyDescent="0.3">
      <c r="A1416" t="s">
        <v>28</v>
      </c>
      <c r="B1416" t="s">
        <v>4820</v>
      </c>
      <c r="C1416" t="s">
        <v>4915</v>
      </c>
      <c r="D1416" t="s">
        <v>4916</v>
      </c>
      <c r="E1416" t="s">
        <v>32</v>
      </c>
      <c r="F1416" t="s">
        <v>32</v>
      </c>
      <c r="G1416" t="s">
        <v>4917</v>
      </c>
      <c r="H1416" s="1">
        <v>3420</v>
      </c>
      <c r="I1416">
        <v>0.72</v>
      </c>
      <c r="J1416">
        <v>0</v>
      </c>
      <c r="K1416">
        <v>1</v>
      </c>
      <c r="L1416" t="s">
        <v>34</v>
      </c>
      <c r="M1416" t="s">
        <v>4824</v>
      </c>
      <c r="N1416" t="s">
        <v>36</v>
      </c>
      <c r="O1416" t="s">
        <v>170</v>
      </c>
      <c r="P1416" t="s">
        <v>38</v>
      </c>
      <c r="Q1416" t="s">
        <v>4825</v>
      </c>
      <c r="R1416" t="s">
        <v>40</v>
      </c>
      <c r="S1416" t="s">
        <v>634</v>
      </c>
      <c r="T1416" t="s">
        <v>243</v>
      </c>
      <c r="U1416" t="s">
        <v>1188</v>
      </c>
      <c r="V1416" t="s">
        <v>4826</v>
      </c>
      <c r="W1416">
        <v>2512</v>
      </c>
      <c r="X1416" t="s">
        <v>636</v>
      </c>
      <c r="Y1416" t="s">
        <v>4827</v>
      </c>
      <c r="Z1416" t="s">
        <v>2407</v>
      </c>
      <c r="AA1416">
        <v>2</v>
      </c>
      <c r="AB1416" t="s">
        <v>41</v>
      </c>
      <c r="AC1416" t="str">
        <f t="shared" si="256"/>
        <v>1TY</v>
      </c>
      <c r="AD1416" s="3">
        <f t="shared" si="253"/>
        <v>18</v>
      </c>
      <c r="AE1416" s="3" t="str">
        <f t="shared" si="252"/>
        <v>18.0 R</v>
      </c>
      <c r="AF1416" t="str">
        <f>SUBSTITUTE(SUBSTITUTE(P1416,"±",""),"%"," %")</f>
        <v>5 %</v>
      </c>
      <c r="AG1416" t="e">
        <f t="shared" si="270"/>
        <v>#VALUE!</v>
      </c>
      <c r="AI1416" t="e">
        <f>SUBSTITUTE(LEFT(Q1416,FIND("W,",Q1416)),"W"," W @ 70 C")</f>
        <v>#VALUE!</v>
      </c>
      <c r="AJ1416" t="str">
        <f>SUBSTITUTE((SUBSTITUTE(T1416,"ppm/°C","")),"/ "," to ")</f>
        <v>±200</v>
      </c>
      <c r="AK1416" t="str">
        <f>LEFT(V1416,FIND(" ",V1416)-1)</f>
        <v>2512</v>
      </c>
      <c r="AL1416" t="str">
        <f>SUBSTITUTE(SUBSTITUTE(U1416,"°C ~ "," to +"),"°C"," C")</f>
        <v>-55 to +155 C</v>
      </c>
      <c r="AM1416" s="2" t="str">
        <f t="shared" si="254"/>
        <v>180</v>
      </c>
      <c r="AN1416" t="str">
        <f>IF(AC1416="1GN","Grade 1","Grade 0")</f>
        <v>Grade 0</v>
      </c>
      <c r="AO1416" s="2" t="str">
        <f t="shared" si="255"/>
        <v>18R0</v>
      </c>
      <c r="AQ1416" t="s">
        <v>5289</v>
      </c>
      <c r="AR1416" t="str">
        <f t="shared" si="271"/>
        <v>ERJ1TYJ180U</v>
      </c>
    </row>
    <row r="1417" spans="1:44" x14ac:dyDescent="0.3">
      <c r="A1417" t="s">
        <v>28</v>
      </c>
      <c r="B1417" t="s">
        <v>4820</v>
      </c>
      <c r="C1417" t="s">
        <v>4918</v>
      </c>
      <c r="D1417" t="s">
        <v>4919</v>
      </c>
      <c r="E1417" t="s">
        <v>32</v>
      </c>
      <c r="F1417" t="s">
        <v>32</v>
      </c>
      <c r="G1417" t="s">
        <v>4920</v>
      </c>
      <c r="H1417" s="1">
        <v>11540</v>
      </c>
      <c r="I1417">
        <v>0.72</v>
      </c>
      <c r="J1417">
        <v>0</v>
      </c>
      <c r="K1417">
        <v>1</v>
      </c>
      <c r="L1417" t="s">
        <v>34</v>
      </c>
      <c r="M1417" t="s">
        <v>4824</v>
      </c>
      <c r="N1417" t="s">
        <v>36</v>
      </c>
      <c r="O1417" t="s">
        <v>174</v>
      </c>
      <c r="P1417" t="s">
        <v>38</v>
      </c>
      <c r="Q1417" t="s">
        <v>4825</v>
      </c>
      <c r="R1417" t="s">
        <v>40</v>
      </c>
      <c r="S1417" t="s">
        <v>634</v>
      </c>
      <c r="T1417" t="s">
        <v>243</v>
      </c>
      <c r="U1417" t="s">
        <v>1188</v>
      </c>
      <c r="V1417" t="s">
        <v>4826</v>
      </c>
      <c r="W1417">
        <v>2512</v>
      </c>
      <c r="X1417" t="s">
        <v>636</v>
      </c>
      <c r="Y1417" t="s">
        <v>4827</v>
      </c>
      <c r="Z1417" t="s">
        <v>2407</v>
      </c>
      <c r="AA1417">
        <v>2</v>
      </c>
      <c r="AB1417" t="s">
        <v>41</v>
      </c>
      <c r="AC1417" t="str">
        <f t="shared" si="256"/>
        <v>1TY</v>
      </c>
      <c r="AD1417" s="3">
        <f t="shared" si="253"/>
        <v>20</v>
      </c>
      <c r="AE1417" s="3" t="str">
        <f t="shared" si="252"/>
        <v>20.0 R</v>
      </c>
      <c r="AF1417" t="str">
        <f>SUBSTITUTE(SUBSTITUTE(P1417,"±",""),"%"," %")</f>
        <v>5 %</v>
      </c>
      <c r="AG1417" t="e">
        <f t="shared" si="270"/>
        <v>#VALUE!</v>
      </c>
      <c r="AI1417" t="e">
        <f>SUBSTITUTE(LEFT(Q1417,FIND("W,",Q1417)),"W"," W @ 70 C")</f>
        <v>#VALUE!</v>
      </c>
      <c r="AJ1417" t="str">
        <f>SUBSTITUTE((SUBSTITUTE(T1417,"ppm/°C","")),"/ "," to ")</f>
        <v>±200</v>
      </c>
      <c r="AK1417" t="str">
        <f>LEFT(V1417,FIND(" ",V1417)-1)</f>
        <v>2512</v>
      </c>
      <c r="AL1417" t="str">
        <f>SUBSTITUTE(SUBSTITUTE(U1417,"°C ~ "," to +"),"°C"," C")</f>
        <v>-55 to +155 C</v>
      </c>
      <c r="AM1417" s="2" t="str">
        <f t="shared" si="254"/>
        <v>200</v>
      </c>
      <c r="AN1417" t="str">
        <f>IF(AC1417="1GN","Grade 1","Grade 0")</f>
        <v>Grade 0</v>
      </c>
      <c r="AO1417" s="2" t="str">
        <f t="shared" si="255"/>
        <v>20R0</v>
      </c>
      <c r="AQ1417" t="s">
        <v>5289</v>
      </c>
      <c r="AR1417" t="str">
        <f t="shared" si="271"/>
        <v>ERJ1TYJ200U</v>
      </c>
    </row>
    <row r="1418" spans="1:44" x14ac:dyDescent="0.3">
      <c r="A1418" t="s">
        <v>3084</v>
      </c>
      <c r="B1418" t="s">
        <v>4820</v>
      </c>
      <c r="C1418" t="s">
        <v>4921</v>
      </c>
      <c r="D1418" t="s">
        <v>4922</v>
      </c>
      <c r="E1418" t="s">
        <v>32</v>
      </c>
      <c r="F1418" t="s">
        <v>32</v>
      </c>
      <c r="G1418" t="s">
        <v>4923</v>
      </c>
      <c r="H1418">
        <v>0</v>
      </c>
      <c r="I1418">
        <v>0.72</v>
      </c>
      <c r="J1418">
        <v>0</v>
      </c>
      <c r="K1418">
        <v>1</v>
      </c>
      <c r="L1418" t="s">
        <v>34</v>
      </c>
      <c r="M1418" t="s">
        <v>4824</v>
      </c>
      <c r="N1418" t="s">
        <v>36</v>
      </c>
      <c r="O1418" t="s">
        <v>178</v>
      </c>
      <c r="P1418" t="s">
        <v>38</v>
      </c>
      <c r="Q1418" t="s">
        <v>4825</v>
      </c>
      <c r="R1418" t="s">
        <v>40</v>
      </c>
      <c r="S1418" t="s">
        <v>634</v>
      </c>
      <c r="T1418" t="s">
        <v>243</v>
      </c>
      <c r="U1418" t="s">
        <v>1188</v>
      </c>
      <c r="V1418" t="s">
        <v>4826</v>
      </c>
      <c r="W1418">
        <v>2512</v>
      </c>
      <c r="X1418" t="s">
        <v>636</v>
      </c>
      <c r="Y1418" t="s">
        <v>4827</v>
      </c>
      <c r="Z1418" t="s">
        <v>2407</v>
      </c>
      <c r="AA1418">
        <v>2</v>
      </c>
      <c r="AB1418" t="s">
        <v>41</v>
      </c>
      <c r="AC1418" t="str">
        <f t="shared" si="256"/>
        <v>1TY</v>
      </c>
      <c r="AD1418" s="3">
        <f t="shared" si="253"/>
        <v>22</v>
      </c>
      <c r="AE1418" s="3" t="str">
        <f t="shared" si="252"/>
        <v>22.0 R</v>
      </c>
      <c r="AF1418" t="str">
        <f>SUBSTITUTE(SUBSTITUTE(P1418,"±",""),"%"," %")</f>
        <v>5 %</v>
      </c>
      <c r="AG1418" t="e">
        <f t="shared" si="270"/>
        <v>#VALUE!</v>
      </c>
      <c r="AI1418" t="e">
        <f>SUBSTITUTE(LEFT(Q1418,FIND("W,",Q1418)),"W"," W @ 70 C")</f>
        <v>#VALUE!</v>
      </c>
      <c r="AJ1418" t="str">
        <f>SUBSTITUTE((SUBSTITUTE(T1418,"ppm/°C","")),"/ "," to ")</f>
        <v>±200</v>
      </c>
      <c r="AK1418" t="str">
        <f>LEFT(V1418,FIND(" ",V1418)-1)</f>
        <v>2512</v>
      </c>
      <c r="AL1418" t="str">
        <f>SUBSTITUTE(SUBSTITUTE(U1418,"°C ~ "," to +"),"°C"," C")</f>
        <v>-55 to +155 C</v>
      </c>
      <c r="AM1418" s="2" t="str">
        <f t="shared" si="254"/>
        <v>220</v>
      </c>
      <c r="AN1418" t="str">
        <f>IF(AC1418="1GN","Grade 1","Grade 0")</f>
        <v>Grade 0</v>
      </c>
      <c r="AO1418" s="2" t="str">
        <f t="shared" si="255"/>
        <v>22R0</v>
      </c>
      <c r="AQ1418" t="s">
        <v>5289</v>
      </c>
      <c r="AR1418" t="str">
        <f t="shared" si="271"/>
        <v>ERJ1TYJ220U</v>
      </c>
    </row>
    <row r="1419" spans="1:44" x14ac:dyDescent="0.3">
      <c r="A1419" t="s">
        <v>28</v>
      </c>
      <c r="B1419" t="s">
        <v>4820</v>
      </c>
      <c r="C1419" t="s">
        <v>4924</v>
      </c>
      <c r="D1419" t="s">
        <v>4925</v>
      </c>
      <c r="E1419" t="s">
        <v>32</v>
      </c>
      <c r="F1419" t="s">
        <v>32</v>
      </c>
      <c r="G1419" t="s">
        <v>4926</v>
      </c>
      <c r="H1419">
        <v>0</v>
      </c>
      <c r="I1419">
        <v>0.72</v>
      </c>
      <c r="J1419">
        <v>0</v>
      </c>
      <c r="K1419">
        <v>1</v>
      </c>
      <c r="L1419" t="s">
        <v>34</v>
      </c>
      <c r="M1419" t="s">
        <v>4824</v>
      </c>
      <c r="N1419" t="s">
        <v>36</v>
      </c>
      <c r="O1419" t="s">
        <v>182</v>
      </c>
      <c r="P1419" t="s">
        <v>38</v>
      </c>
      <c r="Q1419" t="s">
        <v>4825</v>
      </c>
      <c r="R1419" t="s">
        <v>40</v>
      </c>
      <c r="S1419" t="s">
        <v>634</v>
      </c>
      <c r="T1419" t="s">
        <v>243</v>
      </c>
      <c r="U1419" t="s">
        <v>1188</v>
      </c>
      <c r="V1419" t="s">
        <v>4826</v>
      </c>
      <c r="W1419">
        <v>2512</v>
      </c>
      <c r="X1419" t="s">
        <v>636</v>
      </c>
      <c r="Y1419" t="s">
        <v>4827</v>
      </c>
      <c r="Z1419" t="s">
        <v>2407</v>
      </c>
      <c r="AA1419">
        <v>2</v>
      </c>
      <c r="AB1419" t="s">
        <v>41</v>
      </c>
      <c r="AC1419" t="str">
        <f t="shared" si="256"/>
        <v>1TY</v>
      </c>
      <c r="AD1419" s="3">
        <f t="shared" si="253"/>
        <v>24</v>
      </c>
      <c r="AE1419" s="3" t="str">
        <f t="shared" si="252"/>
        <v>24.0 R</v>
      </c>
      <c r="AF1419" t="str">
        <f>SUBSTITUTE(SUBSTITUTE(P1419,"±",""),"%"," %")</f>
        <v>5 %</v>
      </c>
      <c r="AG1419" t="e">
        <f t="shared" si="270"/>
        <v>#VALUE!</v>
      </c>
      <c r="AI1419" t="e">
        <f>SUBSTITUTE(LEFT(Q1419,FIND("W,",Q1419)),"W"," W @ 70 C")</f>
        <v>#VALUE!</v>
      </c>
      <c r="AJ1419" t="str">
        <f>SUBSTITUTE((SUBSTITUTE(T1419,"ppm/°C","")),"/ "," to ")</f>
        <v>±200</v>
      </c>
      <c r="AK1419" t="str">
        <f>LEFT(V1419,FIND(" ",V1419)-1)</f>
        <v>2512</v>
      </c>
      <c r="AL1419" t="str">
        <f>SUBSTITUTE(SUBSTITUTE(U1419,"°C ~ "," to +"),"°C"," C")</f>
        <v>-55 to +155 C</v>
      </c>
      <c r="AM1419" s="2" t="str">
        <f t="shared" si="254"/>
        <v>240</v>
      </c>
      <c r="AN1419" t="str">
        <f>IF(AC1419="1GN","Grade 1","Grade 0")</f>
        <v>Grade 0</v>
      </c>
      <c r="AO1419" s="2" t="str">
        <f t="shared" si="255"/>
        <v>24R0</v>
      </c>
      <c r="AQ1419" t="s">
        <v>5289</v>
      </c>
      <c r="AR1419" t="str">
        <f t="shared" si="271"/>
        <v>ERJ1TYJ240U</v>
      </c>
    </row>
    <row r="1420" spans="1:44" x14ac:dyDescent="0.3">
      <c r="A1420" t="s">
        <v>28</v>
      </c>
      <c r="B1420" t="s">
        <v>4820</v>
      </c>
      <c r="C1420" t="s">
        <v>4927</v>
      </c>
      <c r="D1420" t="s">
        <v>4928</v>
      </c>
      <c r="E1420" t="s">
        <v>32</v>
      </c>
      <c r="F1420" t="s">
        <v>32</v>
      </c>
      <c r="G1420" t="s">
        <v>4929</v>
      </c>
      <c r="H1420">
        <v>708</v>
      </c>
      <c r="I1420">
        <v>0.72</v>
      </c>
      <c r="J1420">
        <v>0</v>
      </c>
      <c r="K1420">
        <v>1</v>
      </c>
      <c r="L1420" t="s">
        <v>34</v>
      </c>
      <c r="M1420" t="s">
        <v>4824</v>
      </c>
      <c r="N1420" t="s">
        <v>36</v>
      </c>
      <c r="O1420" t="s">
        <v>186</v>
      </c>
      <c r="P1420" t="s">
        <v>38</v>
      </c>
      <c r="Q1420" t="s">
        <v>4825</v>
      </c>
      <c r="R1420" t="s">
        <v>40</v>
      </c>
      <c r="S1420" t="s">
        <v>634</v>
      </c>
      <c r="T1420" t="s">
        <v>243</v>
      </c>
      <c r="U1420" t="s">
        <v>1188</v>
      </c>
      <c r="V1420" t="s">
        <v>4826</v>
      </c>
      <c r="W1420">
        <v>2512</v>
      </c>
      <c r="X1420" t="s">
        <v>636</v>
      </c>
      <c r="Y1420" t="s">
        <v>4827</v>
      </c>
      <c r="Z1420" t="s">
        <v>2407</v>
      </c>
      <c r="AA1420">
        <v>2</v>
      </c>
      <c r="AB1420" t="s">
        <v>41</v>
      </c>
      <c r="AC1420" t="str">
        <f t="shared" si="256"/>
        <v>1TY</v>
      </c>
      <c r="AD1420" s="3">
        <f t="shared" si="253"/>
        <v>27</v>
      </c>
      <c r="AE1420" s="3" t="str">
        <f t="shared" si="252"/>
        <v>27.0 R</v>
      </c>
      <c r="AF1420" t="str">
        <f>SUBSTITUTE(SUBSTITUTE(P1420,"±",""),"%"," %")</f>
        <v>5 %</v>
      </c>
      <c r="AG1420" t="e">
        <f t="shared" si="270"/>
        <v>#VALUE!</v>
      </c>
      <c r="AI1420" t="e">
        <f>SUBSTITUTE(LEFT(Q1420,FIND("W,",Q1420)),"W"," W @ 70 C")</f>
        <v>#VALUE!</v>
      </c>
      <c r="AJ1420" t="str">
        <f>SUBSTITUTE((SUBSTITUTE(T1420,"ppm/°C","")),"/ "," to ")</f>
        <v>±200</v>
      </c>
      <c r="AK1420" t="str">
        <f>LEFT(V1420,FIND(" ",V1420)-1)</f>
        <v>2512</v>
      </c>
      <c r="AL1420" t="str">
        <f>SUBSTITUTE(SUBSTITUTE(U1420,"°C ~ "," to +"),"°C"," C")</f>
        <v>-55 to +155 C</v>
      </c>
      <c r="AM1420" s="2" t="str">
        <f t="shared" si="254"/>
        <v>270</v>
      </c>
      <c r="AN1420" t="str">
        <f>IF(AC1420="1GN","Grade 1","Grade 0")</f>
        <v>Grade 0</v>
      </c>
      <c r="AO1420" s="2" t="str">
        <f t="shared" si="255"/>
        <v>27R0</v>
      </c>
      <c r="AQ1420" t="s">
        <v>5289</v>
      </c>
      <c r="AR1420" t="str">
        <f t="shared" si="271"/>
        <v>ERJ1TYJ270U</v>
      </c>
    </row>
    <row r="1421" spans="1:44" x14ac:dyDescent="0.3">
      <c r="A1421" t="s">
        <v>28</v>
      </c>
      <c r="B1421" t="s">
        <v>4820</v>
      </c>
      <c r="C1421" t="s">
        <v>4930</v>
      </c>
      <c r="D1421" t="s">
        <v>4931</v>
      </c>
      <c r="E1421" t="s">
        <v>32</v>
      </c>
      <c r="F1421" t="s">
        <v>32</v>
      </c>
      <c r="G1421" t="s">
        <v>4932</v>
      </c>
      <c r="H1421">
        <v>40</v>
      </c>
      <c r="I1421">
        <v>0.72</v>
      </c>
      <c r="J1421">
        <v>0</v>
      </c>
      <c r="K1421">
        <v>1</v>
      </c>
      <c r="L1421" t="s">
        <v>34</v>
      </c>
      <c r="M1421" t="s">
        <v>4824</v>
      </c>
      <c r="N1421" t="s">
        <v>36</v>
      </c>
      <c r="O1421" t="s">
        <v>190</v>
      </c>
      <c r="P1421" t="s">
        <v>38</v>
      </c>
      <c r="Q1421" t="s">
        <v>4825</v>
      </c>
      <c r="R1421" t="s">
        <v>40</v>
      </c>
      <c r="S1421" t="s">
        <v>634</v>
      </c>
      <c r="T1421" t="s">
        <v>243</v>
      </c>
      <c r="U1421" t="s">
        <v>1188</v>
      </c>
      <c r="V1421" t="s">
        <v>4826</v>
      </c>
      <c r="W1421">
        <v>2512</v>
      </c>
      <c r="X1421" t="s">
        <v>636</v>
      </c>
      <c r="Y1421" t="s">
        <v>4827</v>
      </c>
      <c r="Z1421" t="s">
        <v>2407</v>
      </c>
      <c r="AA1421">
        <v>2</v>
      </c>
      <c r="AB1421" t="s">
        <v>41</v>
      </c>
      <c r="AC1421" t="str">
        <f t="shared" si="256"/>
        <v>1TY</v>
      </c>
      <c r="AD1421" s="3">
        <f t="shared" si="253"/>
        <v>30</v>
      </c>
      <c r="AE1421" s="3" t="str">
        <f t="shared" si="252"/>
        <v>30.0 R</v>
      </c>
      <c r="AF1421" t="str">
        <f>SUBSTITUTE(SUBSTITUTE(P1421,"±",""),"%"," %")</f>
        <v>5 %</v>
      </c>
      <c r="AG1421" t="e">
        <f t="shared" si="270"/>
        <v>#VALUE!</v>
      </c>
      <c r="AI1421" t="e">
        <f>SUBSTITUTE(LEFT(Q1421,FIND("W,",Q1421)),"W"," W @ 70 C")</f>
        <v>#VALUE!</v>
      </c>
      <c r="AJ1421" t="str">
        <f>SUBSTITUTE((SUBSTITUTE(T1421,"ppm/°C","")),"/ "," to ")</f>
        <v>±200</v>
      </c>
      <c r="AK1421" t="str">
        <f>LEFT(V1421,FIND(" ",V1421)-1)</f>
        <v>2512</v>
      </c>
      <c r="AL1421" t="str">
        <f>SUBSTITUTE(SUBSTITUTE(U1421,"°C ~ "," to +"),"°C"," C")</f>
        <v>-55 to +155 C</v>
      </c>
      <c r="AM1421" s="2" t="str">
        <f t="shared" si="254"/>
        <v>300</v>
      </c>
      <c r="AN1421" t="str">
        <f>IF(AC1421="1GN","Grade 1","Grade 0")</f>
        <v>Grade 0</v>
      </c>
      <c r="AO1421" s="2" t="str">
        <f t="shared" si="255"/>
        <v>30R0</v>
      </c>
      <c r="AQ1421" t="s">
        <v>5289</v>
      </c>
      <c r="AR1421" t="str">
        <f t="shared" si="271"/>
        <v>ERJ1TYJ300U</v>
      </c>
    </row>
    <row r="1422" spans="1:44" x14ac:dyDescent="0.3">
      <c r="A1422" t="s">
        <v>28</v>
      </c>
      <c r="B1422" t="s">
        <v>4820</v>
      </c>
      <c r="C1422" t="s">
        <v>4933</v>
      </c>
      <c r="D1422" t="s">
        <v>4934</v>
      </c>
      <c r="E1422" t="s">
        <v>32</v>
      </c>
      <c r="F1422" t="s">
        <v>32</v>
      </c>
      <c r="G1422" t="s">
        <v>4935</v>
      </c>
      <c r="H1422" s="1">
        <v>19965</v>
      </c>
      <c r="I1422">
        <v>0.72</v>
      </c>
      <c r="J1422">
        <v>0</v>
      </c>
      <c r="K1422">
        <v>1</v>
      </c>
      <c r="L1422" t="s">
        <v>34</v>
      </c>
      <c r="M1422" t="s">
        <v>4824</v>
      </c>
      <c r="N1422" t="s">
        <v>36</v>
      </c>
      <c r="O1422" t="s">
        <v>194</v>
      </c>
      <c r="P1422" t="s">
        <v>38</v>
      </c>
      <c r="Q1422" t="s">
        <v>4825</v>
      </c>
      <c r="R1422" t="s">
        <v>40</v>
      </c>
      <c r="S1422" t="s">
        <v>634</v>
      </c>
      <c r="T1422" t="s">
        <v>243</v>
      </c>
      <c r="U1422" t="s">
        <v>1188</v>
      </c>
      <c r="V1422" t="s">
        <v>4826</v>
      </c>
      <c r="W1422">
        <v>2512</v>
      </c>
      <c r="X1422" t="s">
        <v>636</v>
      </c>
      <c r="Y1422" t="s">
        <v>4827</v>
      </c>
      <c r="Z1422" t="s">
        <v>2407</v>
      </c>
      <c r="AA1422">
        <v>2</v>
      </c>
      <c r="AB1422" t="s">
        <v>41</v>
      </c>
      <c r="AC1422" t="str">
        <f t="shared" si="256"/>
        <v>1TY</v>
      </c>
      <c r="AD1422" s="3">
        <f t="shared" si="253"/>
        <v>33</v>
      </c>
      <c r="AE1422" s="3" t="str">
        <f t="shared" ref="AE1422:AE1485" si="272">IF(AD1422&gt;9999999,AD1422/1000000&amp;" M",IF(AD1422&gt;999999,AD1422/1000000&amp;" M",IF(AD1422&gt;99999,AD1422/1000&amp;" K",IF(AD1422&gt;9999,TEXT(AD1422/1000,"0.0")&amp;" K",IF(AD1422&gt;999,TEXT(AD1422/1000,"0.00")&amp;" K",IF(AD1422&gt;99,AD1422/1&amp;" R",IF(AD1422&gt;=10,TEXT(AD1422,"00.0")&amp;" R",TEXT(AD1422,"0.00")&amp;" R")))))))</f>
        <v>33.0 R</v>
      </c>
      <c r="AF1422" t="str">
        <f>SUBSTITUTE(SUBSTITUTE(P1422,"±",""),"%"," %")</f>
        <v>5 %</v>
      </c>
      <c r="AG1422" t="e">
        <f t="shared" si="270"/>
        <v>#VALUE!</v>
      </c>
      <c r="AI1422" t="e">
        <f>SUBSTITUTE(LEFT(Q1422,FIND("W,",Q1422)),"W"," W @ 70 C")</f>
        <v>#VALUE!</v>
      </c>
      <c r="AJ1422" t="str">
        <f>SUBSTITUTE((SUBSTITUTE(T1422,"ppm/°C","")),"/ "," to ")</f>
        <v>±200</v>
      </c>
      <c r="AK1422" t="str">
        <f>LEFT(V1422,FIND(" ",V1422)-1)</f>
        <v>2512</v>
      </c>
      <c r="AL1422" t="str">
        <f>SUBSTITUTE(SUBSTITUTE(U1422,"°C ~ "," to +"),"°C"," C")</f>
        <v>-55 to +155 C</v>
      </c>
      <c r="AM1422" s="2" t="str">
        <f t="shared" si="254"/>
        <v>330</v>
      </c>
      <c r="AN1422" t="str">
        <f>IF(AC1422="1GN","Grade 1","Grade 0")</f>
        <v>Grade 0</v>
      </c>
      <c r="AO1422" s="2" t="str">
        <f t="shared" si="255"/>
        <v>33R0</v>
      </c>
      <c r="AQ1422" t="s">
        <v>5289</v>
      </c>
      <c r="AR1422" t="str">
        <f t="shared" si="271"/>
        <v>ERJ1TYJ330U</v>
      </c>
    </row>
    <row r="1423" spans="1:44" x14ac:dyDescent="0.3">
      <c r="A1423" t="s">
        <v>28</v>
      </c>
      <c r="B1423" t="s">
        <v>4820</v>
      </c>
      <c r="C1423" t="s">
        <v>4936</v>
      </c>
      <c r="D1423" t="s">
        <v>4937</v>
      </c>
      <c r="E1423" t="s">
        <v>32</v>
      </c>
      <c r="F1423" t="s">
        <v>32</v>
      </c>
      <c r="G1423" t="s">
        <v>4938</v>
      </c>
      <c r="H1423" s="1">
        <v>8898</v>
      </c>
      <c r="I1423">
        <v>0.72</v>
      </c>
      <c r="J1423">
        <v>0</v>
      </c>
      <c r="K1423">
        <v>1</v>
      </c>
      <c r="L1423" t="s">
        <v>34</v>
      </c>
      <c r="M1423" t="s">
        <v>4824</v>
      </c>
      <c r="N1423" t="s">
        <v>36</v>
      </c>
      <c r="O1423" t="s">
        <v>198</v>
      </c>
      <c r="P1423" t="s">
        <v>38</v>
      </c>
      <c r="Q1423" t="s">
        <v>4825</v>
      </c>
      <c r="R1423" t="s">
        <v>40</v>
      </c>
      <c r="S1423" t="s">
        <v>634</v>
      </c>
      <c r="T1423" t="s">
        <v>243</v>
      </c>
      <c r="U1423" t="s">
        <v>1188</v>
      </c>
      <c r="V1423" t="s">
        <v>4826</v>
      </c>
      <c r="W1423">
        <v>2512</v>
      </c>
      <c r="X1423" t="s">
        <v>636</v>
      </c>
      <c r="Y1423" t="s">
        <v>4827</v>
      </c>
      <c r="Z1423" t="s">
        <v>2407</v>
      </c>
      <c r="AA1423">
        <v>2</v>
      </c>
      <c r="AB1423" t="s">
        <v>41</v>
      </c>
      <c r="AC1423" t="str">
        <f t="shared" si="256"/>
        <v>1TY</v>
      </c>
      <c r="AD1423" s="3">
        <f t="shared" si="253"/>
        <v>36</v>
      </c>
      <c r="AE1423" s="3" t="str">
        <f t="shared" si="272"/>
        <v>36.0 R</v>
      </c>
      <c r="AF1423" t="str">
        <f>SUBSTITUTE(SUBSTITUTE(P1423,"±",""),"%"," %")</f>
        <v>5 %</v>
      </c>
      <c r="AG1423" t="e">
        <f t="shared" si="270"/>
        <v>#VALUE!</v>
      </c>
      <c r="AI1423" t="e">
        <f>SUBSTITUTE(LEFT(Q1423,FIND("W,",Q1423)),"W"," W @ 70 C")</f>
        <v>#VALUE!</v>
      </c>
      <c r="AJ1423" t="str">
        <f>SUBSTITUTE((SUBSTITUTE(T1423,"ppm/°C","")),"/ "," to ")</f>
        <v>±200</v>
      </c>
      <c r="AK1423" t="str">
        <f>LEFT(V1423,FIND(" ",V1423)-1)</f>
        <v>2512</v>
      </c>
      <c r="AL1423" t="str">
        <f>SUBSTITUTE(SUBSTITUTE(U1423,"°C ~ "," to +"),"°C"," C")</f>
        <v>-55 to +155 C</v>
      </c>
      <c r="AM1423" s="2" t="str">
        <f t="shared" si="254"/>
        <v>360</v>
      </c>
      <c r="AN1423" t="str">
        <f>IF(AC1423="1GN","Grade 1","Grade 0")</f>
        <v>Grade 0</v>
      </c>
      <c r="AO1423" s="2" t="str">
        <f t="shared" si="255"/>
        <v>36R0</v>
      </c>
      <c r="AQ1423" t="s">
        <v>5289</v>
      </c>
      <c r="AR1423" t="str">
        <f t="shared" si="271"/>
        <v>ERJ1TYJ360U</v>
      </c>
    </row>
    <row r="1424" spans="1:44" x14ac:dyDescent="0.3">
      <c r="A1424" t="s">
        <v>28</v>
      </c>
      <c r="B1424" t="s">
        <v>4820</v>
      </c>
      <c r="C1424" t="s">
        <v>4939</v>
      </c>
      <c r="D1424" t="s">
        <v>4940</v>
      </c>
      <c r="E1424" t="s">
        <v>32</v>
      </c>
      <c r="F1424" t="s">
        <v>32</v>
      </c>
      <c r="G1424" t="s">
        <v>4941</v>
      </c>
      <c r="H1424">
        <v>112</v>
      </c>
      <c r="I1424">
        <v>0.72</v>
      </c>
      <c r="J1424">
        <v>0</v>
      </c>
      <c r="K1424">
        <v>1</v>
      </c>
      <c r="L1424" t="s">
        <v>34</v>
      </c>
      <c r="M1424" t="s">
        <v>4824</v>
      </c>
      <c r="N1424" t="s">
        <v>36</v>
      </c>
      <c r="O1424" t="s">
        <v>202</v>
      </c>
      <c r="P1424" t="s">
        <v>38</v>
      </c>
      <c r="Q1424" t="s">
        <v>4825</v>
      </c>
      <c r="R1424" t="s">
        <v>40</v>
      </c>
      <c r="S1424" t="s">
        <v>634</v>
      </c>
      <c r="T1424" t="s">
        <v>243</v>
      </c>
      <c r="U1424" t="s">
        <v>1188</v>
      </c>
      <c r="V1424" t="s">
        <v>4826</v>
      </c>
      <c r="W1424">
        <v>2512</v>
      </c>
      <c r="X1424" t="s">
        <v>636</v>
      </c>
      <c r="Y1424" t="s">
        <v>4827</v>
      </c>
      <c r="Z1424" t="s">
        <v>2407</v>
      </c>
      <c r="AA1424">
        <v>2</v>
      </c>
      <c r="AB1424" t="s">
        <v>41</v>
      </c>
      <c r="AC1424" t="str">
        <f t="shared" si="256"/>
        <v>1TY</v>
      </c>
      <c r="AD1424" s="3">
        <f t="shared" ref="AD1424:AD1487" si="273">IF(IFERROR(FIND("MOhms",O1424),0)&gt;0,LEFT(O1424,FIND("MOhms",O1424)-1)*1000000,IF(IFERROR(FIND("kOhms",O1424),0)&gt;0,LEFT(O1424,FIND("kOhms",O1424)-1)*1000,IF(IFERROR(FIND("Ohms",O1424),0)&gt;0,LEFT(O1424,FIND("Ohms",O1424)-1)*1,"NOT FOUND")))</f>
        <v>39</v>
      </c>
      <c r="AE1424" s="3" t="str">
        <f t="shared" si="272"/>
        <v>39.0 R</v>
      </c>
      <c r="AF1424" t="str">
        <f>SUBSTITUTE(SUBSTITUTE(P1424,"±",""),"%"," %")</f>
        <v>5 %</v>
      </c>
      <c r="AG1424" t="e">
        <f t="shared" si="270"/>
        <v>#VALUE!</v>
      </c>
      <c r="AI1424" t="e">
        <f>SUBSTITUTE(LEFT(Q1424,FIND("W,",Q1424)),"W"," W @ 70 C")</f>
        <v>#VALUE!</v>
      </c>
      <c r="AJ1424" t="str">
        <f>SUBSTITUTE((SUBSTITUTE(T1424,"ppm/°C","")),"/ "," to ")</f>
        <v>±200</v>
      </c>
      <c r="AK1424" t="str">
        <f>LEFT(V1424,FIND(" ",V1424)-1)</f>
        <v>2512</v>
      </c>
      <c r="AL1424" t="str">
        <f>SUBSTITUTE(SUBSTITUTE(U1424,"°C ~ "," to +"),"°C"," C")</f>
        <v>-55 to +155 C</v>
      </c>
      <c r="AM1424" s="2" t="str">
        <f t="shared" ref="AM1424:AM1487" si="274">IF(AD1424&gt;9999999,AD1424/1000000&amp;"6",IF(AD1424&gt;999999,AD1424/100000&amp;"5",IF(AD1424&gt;99999,AD1424/10000&amp;"4",IF(AD1424&gt;9999,AD1424/1000&amp;"3",IF(AD1424&gt;999,AD1424/100&amp;"2",IF(AD1424&gt;99,AD1424/10&amp;"1",IF(AD1424&gt;=10,AD1424/1&amp;"0",LEFT(SUBSTITUTE(TEXT(AD1424,"0.000"),".","R"),3))))))))</f>
        <v>390</v>
      </c>
      <c r="AN1424" t="str">
        <f>IF(AC1424="1GN","Grade 1","Grade 0")</f>
        <v>Grade 0</v>
      </c>
      <c r="AO1424" s="2" t="str">
        <f t="shared" ref="AO1424:AO1487" si="275">IF(AD1424&gt;9999999,AD1424/100000&amp;"5",IF(AD1424&gt;999999,AD1424/10000&amp;"4",IF(AD1424&gt;99999,AD1424/1000&amp;"3",IF(AD1424&gt;9999,AD1424/100&amp;"2",IF(AD1424&gt;999,AD1424/10&amp;"1",IF(AD1424&gt;99,AD1424/1&amp;"R",IF(AD1424&gt;=10,AD1424/1&amp;"R0",LEFT(SUBSTITUTE(TEXT(AD1424,"0.000"),".","R"),4))))))))</f>
        <v>39R0</v>
      </c>
      <c r="AQ1424" t="s">
        <v>5289</v>
      </c>
      <c r="AR1424" t="str">
        <f t="shared" si="271"/>
        <v>ERJ1TYJ390U</v>
      </c>
    </row>
    <row r="1425" spans="1:44" x14ac:dyDescent="0.3">
      <c r="A1425" t="s">
        <v>28</v>
      </c>
      <c r="B1425" t="s">
        <v>4820</v>
      </c>
      <c r="C1425" t="s">
        <v>4942</v>
      </c>
      <c r="D1425" t="s">
        <v>4943</v>
      </c>
      <c r="E1425" t="s">
        <v>32</v>
      </c>
      <c r="F1425" t="s">
        <v>32</v>
      </c>
      <c r="G1425" t="s">
        <v>4944</v>
      </c>
      <c r="H1425">
        <v>0</v>
      </c>
      <c r="I1425">
        <v>0.72</v>
      </c>
      <c r="J1425">
        <v>0</v>
      </c>
      <c r="K1425">
        <v>1</v>
      </c>
      <c r="L1425" t="s">
        <v>34</v>
      </c>
      <c r="M1425" t="s">
        <v>4824</v>
      </c>
      <c r="N1425" t="s">
        <v>36</v>
      </c>
      <c r="O1425" t="s">
        <v>206</v>
      </c>
      <c r="P1425" t="s">
        <v>38</v>
      </c>
      <c r="Q1425" t="s">
        <v>4825</v>
      </c>
      <c r="R1425" t="s">
        <v>40</v>
      </c>
      <c r="S1425" t="s">
        <v>634</v>
      </c>
      <c r="T1425" t="s">
        <v>243</v>
      </c>
      <c r="U1425" t="s">
        <v>1188</v>
      </c>
      <c r="V1425" t="s">
        <v>4826</v>
      </c>
      <c r="W1425">
        <v>2512</v>
      </c>
      <c r="X1425" t="s">
        <v>636</v>
      </c>
      <c r="Y1425" t="s">
        <v>4827</v>
      </c>
      <c r="Z1425" t="s">
        <v>2407</v>
      </c>
      <c r="AA1425">
        <v>2</v>
      </c>
      <c r="AB1425" t="s">
        <v>41</v>
      </c>
      <c r="AC1425" t="str">
        <f t="shared" si="256"/>
        <v>1TY</v>
      </c>
      <c r="AD1425" s="3">
        <f t="shared" si="273"/>
        <v>43</v>
      </c>
      <c r="AE1425" s="3" t="str">
        <f t="shared" si="272"/>
        <v>43.0 R</v>
      </c>
      <c r="AF1425" t="str">
        <f>SUBSTITUTE(SUBSTITUTE(P1425,"±",""),"%"," %")</f>
        <v>5 %</v>
      </c>
      <c r="AG1425" t="e">
        <f t="shared" si="270"/>
        <v>#VALUE!</v>
      </c>
      <c r="AI1425" t="e">
        <f>SUBSTITUTE(LEFT(Q1425,FIND("W,",Q1425)),"W"," W @ 70 C")</f>
        <v>#VALUE!</v>
      </c>
      <c r="AJ1425" t="str">
        <f>SUBSTITUTE((SUBSTITUTE(T1425,"ppm/°C","")),"/ "," to ")</f>
        <v>±200</v>
      </c>
      <c r="AK1425" t="str">
        <f>LEFT(V1425,FIND(" ",V1425)-1)</f>
        <v>2512</v>
      </c>
      <c r="AL1425" t="str">
        <f>SUBSTITUTE(SUBSTITUTE(U1425,"°C ~ "," to +"),"°C"," C")</f>
        <v>-55 to +155 C</v>
      </c>
      <c r="AM1425" s="2" t="str">
        <f t="shared" si="274"/>
        <v>430</v>
      </c>
      <c r="AN1425" t="str">
        <f>IF(AC1425="1GN","Grade 1","Grade 0")</f>
        <v>Grade 0</v>
      </c>
      <c r="AO1425" s="2" t="str">
        <f t="shared" si="275"/>
        <v>43R0</v>
      </c>
      <c r="AQ1425" t="s">
        <v>5289</v>
      </c>
      <c r="AR1425" t="str">
        <f t="shared" si="271"/>
        <v>ERJ1TYJ430U</v>
      </c>
    </row>
    <row r="1426" spans="1:44" x14ac:dyDescent="0.3">
      <c r="A1426" t="s">
        <v>3084</v>
      </c>
      <c r="B1426" t="s">
        <v>4820</v>
      </c>
      <c r="C1426" t="s">
        <v>4945</v>
      </c>
      <c r="D1426" t="s">
        <v>4946</v>
      </c>
      <c r="E1426" t="s">
        <v>32</v>
      </c>
      <c r="F1426" t="s">
        <v>32</v>
      </c>
      <c r="G1426" t="s">
        <v>4947</v>
      </c>
      <c r="H1426" s="1">
        <v>1771</v>
      </c>
      <c r="I1426">
        <v>0.72</v>
      </c>
      <c r="J1426">
        <v>0</v>
      </c>
      <c r="K1426">
        <v>1</v>
      </c>
      <c r="L1426" t="s">
        <v>34</v>
      </c>
      <c r="M1426" t="s">
        <v>4824</v>
      </c>
      <c r="N1426" t="s">
        <v>36</v>
      </c>
      <c r="O1426" t="s">
        <v>210</v>
      </c>
      <c r="P1426" t="s">
        <v>38</v>
      </c>
      <c r="Q1426" t="s">
        <v>4825</v>
      </c>
      <c r="R1426" t="s">
        <v>40</v>
      </c>
      <c r="S1426" t="s">
        <v>634</v>
      </c>
      <c r="T1426" t="s">
        <v>243</v>
      </c>
      <c r="U1426" t="s">
        <v>1188</v>
      </c>
      <c r="V1426" t="s">
        <v>4826</v>
      </c>
      <c r="W1426">
        <v>2512</v>
      </c>
      <c r="X1426" t="s">
        <v>636</v>
      </c>
      <c r="Y1426" t="s">
        <v>4827</v>
      </c>
      <c r="Z1426" t="s">
        <v>2407</v>
      </c>
      <c r="AA1426">
        <v>2</v>
      </c>
      <c r="AB1426" t="s">
        <v>41</v>
      </c>
      <c r="AC1426" t="str">
        <f t="shared" si="256"/>
        <v>1TY</v>
      </c>
      <c r="AD1426" s="3">
        <f t="shared" si="273"/>
        <v>47</v>
      </c>
      <c r="AE1426" s="3" t="str">
        <f t="shared" si="272"/>
        <v>47.0 R</v>
      </c>
      <c r="AF1426" t="str">
        <f>SUBSTITUTE(SUBSTITUTE(P1426,"±",""),"%"," %")</f>
        <v>5 %</v>
      </c>
      <c r="AG1426" t="e">
        <f t="shared" si="270"/>
        <v>#VALUE!</v>
      </c>
      <c r="AI1426" t="e">
        <f>SUBSTITUTE(LEFT(Q1426,FIND("W,",Q1426)),"W"," W @ 70 C")</f>
        <v>#VALUE!</v>
      </c>
      <c r="AJ1426" t="str">
        <f>SUBSTITUTE((SUBSTITUTE(T1426,"ppm/°C","")),"/ "," to ")</f>
        <v>±200</v>
      </c>
      <c r="AK1426" t="str">
        <f>LEFT(V1426,FIND(" ",V1426)-1)</f>
        <v>2512</v>
      </c>
      <c r="AL1426" t="str">
        <f>SUBSTITUTE(SUBSTITUTE(U1426,"°C ~ "," to +"),"°C"," C")</f>
        <v>-55 to +155 C</v>
      </c>
      <c r="AM1426" s="2" t="str">
        <f t="shared" si="274"/>
        <v>470</v>
      </c>
      <c r="AN1426" t="str">
        <f>IF(AC1426="1GN","Grade 1","Grade 0")</f>
        <v>Grade 0</v>
      </c>
      <c r="AO1426" s="2" t="str">
        <f t="shared" si="275"/>
        <v>47R0</v>
      </c>
      <c r="AQ1426" t="s">
        <v>5289</v>
      </c>
      <c r="AR1426" t="str">
        <f t="shared" si="271"/>
        <v>ERJ1TYJ470U</v>
      </c>
    </row>
    <row r="1427" spans="1:44" x14ac:dyDescent="0.3">
      <c r="A1427" t="s">
        <v>3084</v>
      </c>
      <c r="B1427" t="s">
        <v>4820</v>
      </c>
      <c r="C1427" t="s">
        <v>4948</v>
      </c>
      <c r="D1427" t="s">
        <v>4949</v>
      </c>
      <c r="E1427" t="s">
        <v>32</v>
      </c>
      <c r="F1427" t="s">
        <v>32</v>
      </c>
      <c r="G1427" t="s">
        <v>4950</v>
      </c>
      <c r="H1427" s="1">
        <v>10107</v>
      </c>
      <c r="I1427">
        <v>0.72</v>
      </c>
      <c r="J1427">
        <v>0</v>
      </c>
      <c r="K1427">
        <v>1</v>
      </c>
      <c r="L1427" t="s">
        <v>34</v>
      </c>
      <c r="M1427" t="s">
        <v>4824</v>
      </c>
      <c r="N1427" t="s">
        <v>36</v>
      </c>
      <c r="O1427" t="s">
        <v>214</v>
      </c>
      <c r="P1427" t="s">
        <v>38</v>
      </c>
      <c r="Q1427" t="s">
        <v>4825</v>
      </c>
      <c r="R1427" t="s">
        <v>40</v>
      </c>
      <c r="S1427" t="s">
        <v>634</v>
      </c>
      <c r="T1427" t="s">
        <v>243</v>
      </c>
      <c r="U1427" t="s">
        <v>1188</v>
      </c>
      <c r="V1427" t="s">
        <v>4826</v>
      </c>
      <c r="W1427">
        <v>2512</v>
      </c>
      <c r="X1427" t="s">
        <v>636</v>
      </c>
      <c r="Y1427" t="s">
        <v>4827</v>
      </c>
      <c r="Z1427" t="s">
        <v>2407</v>
      </c>
      <c r="AA1427">
        <v>2</v>
      </c>
      <c r="AB1427" t="s">
        <v>41</v>
      </c>
      <c r="AC1427" t="str">
        <f t="shared" si="256"/>
        <v>1TY</v>
      </c>
      <c r="AD1427" s="3">
        <f t="shared" si="273"/>
        <v>51</v>
      </c>
      <c r="AE1427" s="3" t="str">
        <f t="shared" si="272"/>
        <v>51.0 R</v>
      </c>
      <c r="AF1427" t="str">
        <f>SUBSTITUTE(SUBSTITUTE(P1427,"±",""),"%"," %")</f>
        <v>5 %</v>
      </c>
      <c r="AG1427" t="e">
        <f t="shared" si="270"/>
        <v>#VALUE!</v>
      </c>
      <c r="AI1427" t="e">
        <f>SUBSTITUTE(LEFT(Q1427,FIND("W,",Q1427)),"W"," W @ 70 C")</f>
        <v>#VALUE!</v>
      </c>
      <c r="AJ1427" t="str">
        <f>SUBSTITUTE((SUBSTITUTE(T1427,"ppm/°C","")),"/ "," to ")</f>
        <v>±200</v>
      </c>
      <c r="AK1427" t="str">
        <f>LEFT(V1427,FIND(" ",V1427)-1)</f>
        <v>2512</v>
      </c>
      <c r="AL1427" t="str">
        <f>SUBSTITUTE(SUBSTITUTE(U1427,"°C ~ "," to +"),"°C"," C")</f>
        <v>-55 to +155 C</v>
      </c>
      <c r="AM1427" s="2" t="str">
        <f t="shared" si="274"/>
        <v>510</v>
      </c>
      <c r="AN1427" t="str">
        <f>IF(AC1427="1GN","Grade 1","Grade 0")</f>
        <v>Grade 0</v>
      </c>
      <c r="AO1427" s="2" t="str">
        <f t="shared" si="275"/>
        <v>51R0</v>
      </c>
      <c r="AQ1427" t="s">
        <v>5289</v>
      </c>
      <c r="AR1427" t="str">
        <f t="shared" si="271"/>
        <v>ERJ1TYJ510U</v>
      </c>
    </row>
    <row r="1428" spans="1:44" x14ac:dyDescent="0.3">
      <c r="A1428" t="s">
        <v>3084</v>
      </c>
      <c r="B1428" t="s">
        <v>4820</v>
      </c>
      <c r="C1428" t="s">
        <v>4951</v>
      </c>
      <c r="D1428" t="s">
        <v>4952</v>
      </c>
      <c r="E1428" t="s">
        <v>32</v>
      </c>
      <c r="F1428" t="s">
        <v>32</v>
      </c>
      <c r="G1428" t="s">
        <v>4953</v>
      </c>
      <c r="H1428" s="1">
        <v>2165</v>
      </c>
      <c r="I1428">
        <v>0.72</v>
      </c>
      <c r="J1428">
        <v>0</v>
      </c>
      <c r="K1428">
        <v>1</v>
      </c>
      <c r="L1428" t="s">
        <v>34</v>
      </c>
      <c r="M1428" t="s">
        <v>4824</v>
      </c>
      <c r="N1428" t="s">
        <v>36</v>
      </c>
      <c r="O1428" t="s">
        <v>218</v>
      </c>
      <c r="P1428" t="s">
        <v>38</v>
      </c>
      <c r="Q1428" t="s">
        <v>4825</v>
      </c>
      <c r="R1428" t="s">
        <v>40</v>
      </c>
      <c r="S1428" t="s">
        <v>634</v>
      </c>
      <c r="T1428" t="s">
        <v>243</v>
      </c>
      <c r="U1428" t="s">
        <v>1188</v>
      </c>
      <c r="V1428" t="s">
        <v>4826</v>
      </c>
      <c r="W1428">
        <v>2512</v>
      </c>
      <c r="X1428" t="s">
        <v>636</v>
      </c>
      <c r="Y1428" t="s">
        <v>4827</v>
      </c>
      <c r="Z1428" t="s">
        <v>2407</v>
      </c>
      <c r="AA1428">
        <v>2</v>
      </c>
      <c r="AB1428" t="s">
        <v>41</v>
      </c>
      <c r="AC1428" t="str">
        <f t="shared" si="256"/>
        <v>1TY</v>
      </c>
      <c r="AD1428" s="3">
        <f t="shared" si="273"/>
        <v>56</v>
      </c>
      <c r="AE1428" s="3" t="str">
        <f t="shared" si="272"/>
        <v>56.0 R</v>
      </c>
      <c r="AF1428" t="str">
        <f>SUBSTITUTE(SUBSTITUTE(P1428,"±",""),"%"," %")</f>
        <v>5 %</v>
      </c>
      <c r="AG1428" t="e">
        <f t="shared" si="270"/>
        <v>#VALUE!</v>
      </c>
      <c r="AI1428" t="e">
        <f>SUBSTITUTE(LEFT(Q1428,FIND("W,",Q1428)),"W"," W @ 70 C")</f>
        <v>#VALUE!</v>
      </c>
      <c r="AJ1428" t="str">
        <f>SUBSTITUTE((SUBSTITUTE(T1428,"ppm/°C","")),"/ "," to ")</f>
        <v>±200</v>
      </c>
      <c r="AK1428" t="str">
        <f>LEFT(V1428,FIND(" ",V1428)-1)</f>
        <v>2512</v>
      </c>
      <c r="AL1428" t="str">
        <f>SUBSTITUTE(SUBSTITUTE(U1428,"°C ~ "," to +"),"°C"," C")</f>
        <v>-55 to +155 C</v>
      </c>
      <c r="AM1428" s="2" t="str">
        <f t="shared" si="274"/>
        <v>560</v>
      </c>
      <c r="AN1428" t="str">
        <f>IF(AC1428="1GN","Grade 1","Grade 0")</f>
        <v>Grade 0</v>
      </c>
      <c r="AO1428" s="2" t="str">
        <f t="shared" si="275"/>
        <v>56R0</v>
      </c>
      <c r="AQ1428" t="s">
        <v>5289</v>
      </c>
      <c r="AR1428" t="str">
        <f t="shared" si="271"/>
        <v>ERJ1TYJ560U</v>
      </c>
    </row>
    <row r="1429" spans="1:44" x14ac:dyDescent="0.3">
      <c r="A1429" t="s">
        <v>28</v>
      </c>
      <c r="B1429" t="s">
        <v>4820</v>
      </c>
      <c r="C1429" t="s">
        <v>4954</v>
      </c>
      <c r="D1429" t="s">
        <v>4955</v>
      </c>
      <c r="E1429" t="s">
        <v>32</v>
      </c>
      <c r="F1429" t="s">
        <v>32</v>
      </c>
      <c r="G1429" t="s">
        <v>4956</v>
      </c>
      <c r="H1429" s="1">
        <v>116936</v>
      </c>
      <c r="I1429">
        <v>0.72</v>
      </c>
      <c r="J1429">
        <v>0</v>
      </c>
      <c r="K1429">
        <v>1</v>
      </c>
      <c r="L1429" t="s">
        <v>34</v>
      </c>
      <c r="M1429" t="s">
        <v>4824</v>
      </c>
      <c r="N1429" t="s">
        <v>36</v>
      </c>
      <c r="O1429" t="s">
        <v>222</v>
      </c>
      <c r="P1429" t="s">
        <v>38</v>
      </c>
      <c r="Q1429" t="s">
        <v>4825</v>
      </c>
      <c r="R1429" t="s">
        <v>40</v>
      </c>
      <c r="S1429" t="s">
        <v>634</v>
      </c>
      <c r="T1429" t="s">
        <v>243</v>
      </c>
      <c r="U1429" t="s">
        <v>1188</v>
      </c>
      <c r="V1429" t="s">
        <v>4826</v>
      </c>
      <c r="W1429">
        <v>2512</v>
      </c>
      <c r="X1429" t="s">
        <v>636</v>
      </c>
      <c r="Y1429" t="s">
        <v>4827</v>
      </c>
      <c r="Z1429" t="s">
        <v>2407</v>
      </c>
      <c r="AA1429">
        <v>2</v>
      </c>
      <c r="AB1429" t="s">
        <v>41</v>
      </c>
      <c r="AC1429" t="str">
        <f t="shared" ref="AC1429:AC1492" si="276">MID(D1429,5,3)</f>
        <v>1TY</v>
      </c>
      <c r="AD1429" s="3">
        <f t="shared" si="273"/>
        <v>62</v>
      </c>
      <c r="AE1429" s="3" t="str">
        <f t="shared" si="272"/>
        <v>62.0 R</v>
      </c>
      <c r="AF1429" t="str">
        <f>SUBSTITUTE(SUBSTITUTE(P1429,"±",""),"%"," %")</f>
        <v>5 %</v>
      </c>
      <c r="AG1429" t="e">
        <f t="shared" si="270"/>
        <v>#VALUE!</v>
      </c>
      <c r="AI1429" t="e">
        <f>SUBSTITUTE(LEFT(Q1429,FIND("W,",Q1429)),"W"," W @ 70 C")</f>
        <v>#VALUE!</v>
      </c>
      <c r="AJ1429" t="str">
        <f>SUBSTITUTE((SUBSTITUTE(T1429,"ppm/°C","")),"/ "," to ")</f>
        <v>±200</v>
      </c>
      <c r="AK1429" t="str">
        <f>LEFT(V1429,FIND(" ",V1429)-1)</f>
        <v>2512</v>
      </c>
      <c r="AL1429" t="str">
        <f>SUBSTITUTE(SUBSTITUTE(U1429,"°C ~ "," to +"),"°C"," C")</f>
        <v>-55 to +155 C</v>
      </c>
      <c r="AM1429" s="2" t="str">
        <f t="shared" si="274"/>
        <v>620</v>
      </c>
      <c r="AN1429" t="str">
        <f>IF(AC1429="1GN","Grade 1","Grade 0")</f>
        <v>Grade 0</v>
      </c>
      <c r="AO1429" s="2" t="str">
        <f t="shared" si="275"/>
        <v>62R0</v>
      </c>
      <c r="AQ1429" t="s">
        <v>5289</v>
      </c>
      <c r="AR1429" t="str">
        <f t="shared" si="271"/>
        <v>ERJ1TYJ620U</v>
      </c>
    </row>
    <row r="1430" spans="1:44" x14ac:dyDescent="0.3">
      <c r="A1430" t="s">
        <v>3084</v>
      </c>
      <c r="B1430" t="s">
        <v>4820</v>
      </c>
      <c r="C1430" t="s">
        <v>4957</v>
      </c>
      <c r="D1430" t="s">
        <v>4958</v>
      </c>
      <c r="E1430" t="s">
        <v>32</v>
      </c>
      <c r="F1430" t="s">
        <v>32</v>
      </c>
      <c r="G1430" t="s">
        <v>4959</v>
      </c>
      <c r="H1430">
        <v>0</v>
      </c>
      <c r="I1430">
        <v>0.72</v>
      </c>
      <c r="J1430">
        <v>0</v>
      </c>
      <c r="K1430">
        <v>1</v>
      </c>
      <c r="L1430" t="s">
        <v>34</v>
      </c>
      <c r="M1430" t="s">
        <v>4824</v>
      </c>
      <c r="N1430" t="s">
        <v>36</v>
      </c>
      <c r="O1430" t="s">
        <v>226</v>
      </c>
      <c r="P1430" t="s">
        <v>38</v>
      </c>
      <c r="Q1430" t="s">
        <v>4825</v>
      </c>
      <c r="R1430" t="s">
        <v>40</v>
      </c>
      <c r="S1430" t="s">
        <v>634</v>
      </c>
      <c r="T1430" t="s">
        <v>243</v>
      </c>
      <c r="U1430" t="s">
        <v>1188</v>
      </c>
      <c r="V1430" t="s">
        <v>4826</v>
      </c>
      <c r="W1430">
        <v>2512</v>
      </c>
      <c r="X1430" t="s">
        <v>636</v>
      </c>
      <c r="Y1430" t="s">
        <v>4827</v>
      </c>
      <c r="Z1430" t="s">
        <v>2407</v>
      </c>
      <c r="AA1430">
        <v>2</v>
      </c>
      <c r="AB1430" t="s">
        <v>41</v>
      </c>
      <c r="AC1430" t="str">
        <f t="shared" si="276"/>
        <v>1TY</v>
      </c>
      <c r="AD1430" s="3">
        <f t="shared" si="273"/>
        <v>68</v>
      </c>
      <c r="AE1430" s="3" t="str">
        <f t="shared" si="272"/>
        <v>68.0 R</v>
      </c>
      <c r="AF1430" t="str">
        <f>SUBSTITUTE(SUBSTITUTE(P1430,"±",""),"%"," %")</f>
        <v>5 %</v>
      </c>
      <c r="AG1430" t="e">
        <f t="shared" si="270"/>
        <v>#VALUE!</v>
      </c>
      <c r="AI1430" t="e">
        <f>SUBSTITUTE(LEFT(Q1430,FIND("W,",Q1430)),"W"," W @ 70 C")</f>
        <v>#VALUE!</v>
      </c>
      <c r="AJ1430" t="str">
        <f>SUBSTITUTE((SUBSTITUTE(T1430,"ppm/°C","")),"/ "," to ")</f>
        <v>±200</v>
      </c>
      <c r="AK1430" t="str">
        <f>LEFT(V1430,FIND(" ",V1430)-1)</f>
        <v>2512</v>
      </c>
      <c r="AL1430" t="str">
        <f>SUBSTITUTE(SUBSTITUTE(U1430,"°C ~ "," to +"),"°C"," C")</f>
        <v>-55 to +155 C</v>
      </c>
      <c r="AM1430" s="2" t="str">
        <f t="shared" si="274"/>
        <v>680</v>
      </c>
      <c r="AN1430" t="str">
        <f>IF(AC1430="1GN","Grade 1","Grade 0")</f>
        <v>Grade 0</v>
      </c>
      <c r="AO1430" s="2" t="str">
        <f t="shared" si="275"/>
        <v>68R0</v>
      </c>
      <c r="AQ1430" t="s">
        <v>5289</v>
      </c>
      <c r="AR1430" t="str">
        <f t="shared" si="271"/>
        <v>ERJ1TYJ680U</v>
      </c>
    </row>
    <row r="1431" spans="1:44" x14ac:dyDescent="0.3">
      <c r="A1431" t="s">
        <v>28</v>
      </c>
      <c r="B1431" t="s">
        <v>4820</v>
      </c>
      <c r="C1431" t="s">
        <v>4960</v>
      </c>
      <c r="D1431" t="s">
        <v>4961</v>
      </c>
      <c r="E1431" t="s">
        <v>32</v>
      </c>
      <c r="F1431" t="s">
        <v>32</v>
      </c>
      <c r="G1431" t="s">
        <v>4962</v>
      </c>
      <c r="H1431">
        <v>11</v>
      </c>
      <c r="I1431">
        <v>0.72</v>
      </c>
      <c r="J1431">
        <v>0</v>
      </c>
      <c r="K1431">
        <v>1</v>
      </c>
      <c r="L1431" t="s">
        <v>34</v>
      </c>
      <c r="M1431" t="s">
        <v>4824</v>
      </c>
      <c r="N1431" t="s">
        <v>36</v>
      </c>
      <c r="O1431" t="s">
        <v>230</v>
      </c>
      <c r="P1431" t="s">
        <v>38</v>
      </c>
      <c r="Q1431" t="s">
        <v>4825</v>
      </c>
      <c r="R1431" t="s">
        <v>40</v>
      </c>
      <c r="S1431" t="s">
        <v>634</v>
      </c>
      <c r="T1431" t="s">
        <v>243</v>
      </c>
      <c r="U1431" t="s">
        <v>1188</v>
      </c>
      <c r="V1431" t="s">
        <v>4826</v>
      </c>
      <c r="W1431">
        <v>2512</v>
      </c>
      <c r="X1431" t="s">
        <v>636</v>
      </c>
      <c r="Y1431" t="s">
        <v>4827</v>
      </c>
      <c r="Z1431" t="s">
        <v>2407</v>
      </c>
      <c r="AA1431">
        <v>2</v>
      </c>
      <c r="AB1431" t="s">
        <v>41</v>
      </c>
      <c r="AC1431" t="str">
        <f t="shared" si="276"/>
        <v>1TY</v>
      </c>
      <c r="AD1431" s="3">
        <f t="shared" si="273"/>
        <v>75</v>
      </c>
      <c r="AE1431" s="3" t="str">
        <f t="shared" si="272"/>
        <v>75.0 R</v>
      </c>
      <c r="AF1431" t="str">
        <f>SUBSTITUTE(SUBSTITUTE(P1431,"±",""),"%"," %")</f>
        <v>5 %</v>
      </c>
      <c r="AG1431" t="e">
        <f t="shared" si="270"/>
        <v>#VALUE!</v>
      </c>
      <c r="AI1431" t="e">
        <f>SUBSTITUTE(LEFT(Q1431,FIND("W,",Q1431)),"W"," W @ 70 C")</f>
        <v>#VALUE!</v>
      </c>
      <c r="AJ1431" t="str">
        <f>SUBSTITUTE((SUBSTITUTE(T1431,"ppm/°C","")),"/ "," to ")</f>
        <v>±200</v>
      </c>
      <c r="AK1431" t="str">
        <f>LEFT(V1431,FIND(" ",V1431)-1)</f>
        <v>2512</v>
      </c>
      <c r="AL1431" t="str">
        <f>SUBSTITUTE(SUBSTITUTE(U1431,"°C ~ "," to +"),"°C"," C")</f>
        <v>-55 to +155 C</v>
      </c>
      <c r="AM1431" s="2" t="str">
        <f t="shared" si="274"/>
        <v>750</v>
      </c>
      <c r="AN1431" t="str">
        <f>IF(AC1431="1GN","Grade 1","Grade 0")</f>
        <v>Grade 0</v>
      </c>
      <c r="AO1431" s="2" t="str">
        <f t="shared" si="275"/>
        <v>75R0</v>
      </c>
      <c r="AQ1431" t="s">
        <v>5289</v>
      </c>
      <c r="AR1431" t="str">
        <f t="shared" si="271"/>
        <v>ERJ1TYJ750U</v>
      </c>
    </row>
    <row r="1432" spans="1:44" x14ac:dyDescent="0.3">
      <c r="A1432" t="s">
        <v>28</v>
      </c>
      <c r="B1432" t="s">
        <v>4820</v>
      </c>
      <c r="C1432" t="s">
        <v>4963</v>
      </c>
      <c r="D1432" t="s">
        <v>4964</v>
      </c>
      <c r="E1432" t="s">
        <v>32</v>
      </c>
      <c r="F1432" t="s">
        <v>32</v>
      </c>
      <c r="G1432" t="s">
        <v>4965</v>
      </c>
      <c r="H1432" s="1">
        <v>3737</v>
      </c>
      <c r="I1432">
        <v>0.72</v>
      </c>
      <c r="J1432">
        <v>0</v>
      </c>
      <c r="K1432">
        <v>1</v>
      </c>
      <c r="L1432" t="s">
        <v>34</v>
      </c>
      <c r="M1432" t="s">
        <v>4824</v>
      </c>
      <c r="N1432" t="s">
        <v>36</v>
      </c>
      <c r="O1432" t="s">
        <v>234</v>
      </c>
      <c r="P1432" t="s">
        <v>38</v>
      </c>
      <c r="Q1432" t="s">
        <v>4825</v>
      </c>
      <c r="R1432" t="s">
        <v>40</v>
      </c>
      <c r="S1432" t="s">
        <v>634</v>
      </c>
      <c r="T1432" t="s">
        <v>243</v>
      </c>
      <c r="U1432" t="s">
        <v>1188</v>
      </c>
      <c r="V1432" t="s">
        <v>4826</v>
      </c>
      <c r="W1432">
        <v>2512</v>
      </c>
      <c r="X1432" t="s">
        <v>636</v>
      </c>
      <c r="Y1432" t="s">
        <v>4827</v>
      </c>
      <c r="Z1432" t="s">
        <v>2407</v>
      </c>
      <c r="AA1432">
        <v>2</v>
      </c>
      <c r="AB1432" t="s">
        <v>41</v>
      </c>
      <c r="AC1432" t="str">
        <f t="shared" si="276"/>
        <v>1TY</v>
      </c>
      <c r="AD1432" s="3">
        <f t="shared" si="273"/>
        <v>82</v>
      </c>
      <c r="AE1432" s="3" t="str">
        <f t="shared" si="272"/>
        <v>82.0 R</v>
      </c>
      <c r="AF1432" t="str">
        <f>SUBSTITUTE(SUBSTITUTE(P1432,"±",""),"%"," %")</f>
        <v>5 %</v>
      </c>
      <c r="AG1432" t="e">
        <f t="shared" si="270"/>
        <v>#VALUE!</v>
      </c>
      <c r="AI1432" t="e">
        <f>SUBSTITUTE(LEFT(Q1432,FIND("W,",Q1432)),"W"," W @ 70 C")</f>
        <v>#VALUE!</v>
      </c>
      <c r="AJ1432" t="str">
        <f>SUBSTITUTE((SUBSTITUTE(T1432,"ppm/°C","")),"/ "," to ")</f>
        <v>±200</v>
      </c>
      <c r="AK1432" t="str">
        <f>LEFT(V1432,FIND(" ",V1432)-1)</f>
        <v>2512</v>
      </c>
      <c r="AL1432" t="str">
        <f>SUBSTITUTE(SUBSTITUTE(U1432,"°C ~ "," to +"),"°C"," C")</f>
        <v>-55 to +155 C</v>
      </c>
      <c r="AM1432" s="2" t="str">
        <f t="shared" si="274"/>
        <v>820</v>
      </c>
      <c r="AN1432" t="str">
        <f>IF(AC1432="1GN","Grade 1","Grade 0")</f>
        <v>Grade 0</v>
      </c>
      <c r="AO1432" s="2" t="str">
        <f t="shared" si="275"/>
        <v>82R0</v>
      </c>
      <c r="AQ1432" t="s">
        <v>5289</v>
      </c>
      <c r="AR1432" t="str">
        <f t="shared" si="271"/>
        <v>ERJ1TYJ820U</v>
      </c>
    </row>
    <row r="1433" spans="1:44" x14ac:dyDescent="0.3">
      <c r="A1433" t="s">
        <v>28</v>
      </c>
      <c r="B1433" t="s">
        <v>4820</v>
      </c>
      <c r="C1433" t="s">
        <v>4966</v>
      </c>
      <c r="D1433" t="s">
        <v>4967</v>
      </c>
      <c r="E1433" t="s">
        <v>32</v>
      </c>
      <c r="F1433" t="s">
        <v>32</v>
      </c>
      <c r="G1433" t="s">
        <v>4968</v>
      </c>
      <c r="H1433" s="1">
        <v>3326</v>
      </c>
      <c r="I1433">
        <v>0.72</v>
      </c>
      <c r="J1433">
        <v>0</v>
      </c>
      <c r="K1433">
        <v>1</v>
      </c>
      <c r="L1433" t="s">
        <v>34</v>
      </c>
      <c r="M1433" t="s">
        <v>4824</v>
      </c>
      <c r="N1433" t="s">
        <v>36</v>
      </c>
      <c r="O1433" t="s">
        <v>238</v>
      </c>
      <c r="P1433" t="s">
        <v>38</v>
      </c>
      <c r="Q1433" t="s">
        <v>4825</v>
      </c>
      <c r="R1433" t="s">
        <v>40</v>
      </c>
      <c r="S1433" t="s">
        <v>634</v>
      </c>
      <c r="T1433" t="s">
        <v>243</v>
      </c>
      <c r="U1433" t="s">
        <v>1188</v>
      </c>
      <c r="V1433" t="s">
        <v>4826</v>
      </c>
      <c r="W1433">
        <v>2512</v>
      </c>
      <c r="X1433" t="s">
        <v>636</v>
      </c>
      <c r="Y1433" t="s">
        <v>4827</v>
      </c>
      <c r="Z1433" t="s">
        <v>2407</v>
      </c>
      <c r="AA1433">
        <v>2</v>
      </c>
      <c r="AB1433" t="s">
        <v>41</v>
      </c>
      <c r="AC1433" t="str">
        <f t="shared" si="276"/>
        <v>1TY</v>
      </c>
      <c r="AD1433" s="3">
        <f t="shared" si="273"/>
        <v>91</v>
      </c>
      <c r="AE1433" s="3" t="str">
        <f t="shared" si="272"/>
        <v>91.0 R</v>
      </c>
      <c r="AF1433" t="str">
        <f>SUBSTITUTE(SUBSTITUTE(P1433,"±",""),"%"," %")</f>
        <v>5 %</v>
      </c>
      <c r="AG1433" t="e">
        <f t="shared" si="270"/>
        <v>#VALUE!</v>
      </c>
      <c r="AI1433" t="e">
        <f>SUBSTITUTE(LEFT(Q1433,FIND("W,",Q1433)),"W"," W @ 70 C")</f>
        <v>#VALUE!</v>
      </c>
      <c r="AJ1433" t="str">
        <f>SUBSTITUTE((SUBSTITUTE(T1433,"ppm/°C","")),"/ "," to ")</f>
        <v>±200</v>
      </c>
      <c r="AK1433" t="str">
        <f>LEFT(V1433,FIND(" ",V1433)-1)</f>
        <v>2512</v>
      </c>
      <c r="AL1433" t="str">
        <f>SUBSTITUTE(SUBSTITUTE(U1433,"°C ~ "," to +"),"°C"," C")</f>
        <v>-55 to +155 C</v>
      </c>
      <c r="AM1433" s="2" t="str">
        <f t="shared" si="274"/>
        <v>910</v>
      </c>
      <c r="AN1433" t="str">
        <f>IF(AC1433="1GN","Grade 1","Grade 0")</f>
        <v>Grade 0</v>
      </c>
      <c r="AO1433" s="2" t="str">
        <f t="shared" si="275"/>
        <v>91R0</v>
      </c>
      <c r="AQ1433" t="s">
        <v>5289</v>
      </c>
      <c r="AR1433" t="str">
        <f t="shared" si="271"/>
        <v>ERJ1TYJ910U</v>
      </c>
    </row>
    <row r="1434" spans="1:44" x14ac:dyDescent="0.3">
      <c r="A1434" t="s">
        <v>3084</v>
      </c>
      <c r="B1434" t="s">
        <v>4820</v>
      </c>
      <c r="C1434" t="s">
        <v>4969</v>
      </c>
      <c r="D1434" t="s">
        <v>4970</v>
      </c>
      <c r="E1434" t="s">
        <v>32</v>
      </c>
      <c r="F1434" t="s">
        <v>32</v>
      </c>
      <c r="G1434" t="s">
        <v>4971</v>
      </c>
      <c r="H1434">
        <v>0</v>
      </c>
      <c r="I1434">
        <v>0.72</v>
      </c>
      <c r="J1434">
        <v>0</v>
      </c>
      <c r="K1434">
        <v>1</v>
      </c>
      <c r="L1434" t="s">
        <v>34</v>
      </c>
      <c r="M1434" t="s">
        <v>4824</v>
      </c>
      <c r="N1434" t="s">
        <v>36</v>
      </c>
      <c r="O1434" t="s">
        <v>242</v>
      </c>
      <c r="P1434" t="s">
        <v>38</v>
      </c>
      <c r="Q1434" t="s">
        <v>4825</v>
      </c>
      <c r="R1434" t="s">
        <v>40</v>
      </c>
      <c r="S1434" t="s">
        <v>634</v>
      </c>
      <c r="T1434" t="s">
        <v>243</v>
      </c>
      <c r="U1434" t="s">
        <v>1188</v>
      </c>
      <c r="V1434" t="s">
        <v>4826</v>
      </c>
      <c r="W1434">
        <v>2512</v>
      </c>
      <c r="X1434" t="s">
        <v>636</v>
      </c>
      <c r="Y1434" t="s">
        <v>4827</v>
      </c>
      <c r="Z1434" t="s">
        <v>2407</v>
      </c>
      <c r="AA1434">
        <v>2</v>
      </c>
      <c r="AB1434" t="s">
        <v>41</v>
      </c>
      <c r="AC1434" t="str">
        <f t="shared" si="276"/>
        <v>1TY</v>
      </c>
      <c r="AD1434" s="3">
        <f t="shared" si="273"/>
        <v>100</v>
      </c>
      <c r="AE1434" s="3" t="str">
        <f t="shared" si="272"/>
        <v>100 R</v>
      </c>
      <c r="AF1434" t="str">
        <f>SUBSTITUTE(SUBSTITUTE(P1434,"±",""),"%"," %")</f>
        <v>5 %</v>
      </c>
      <c r="AG1434" t="e">
        <f t="shared" si="270"/>
        <v>#VALUE!</v>
      </c>
      <c r="AI1434" t="e">
        <f>SUBSTITUTE(LEFT(Q1434,FIND("W,",Q1434)),"W"," W @ 70 C")</f>
        <v>#VALUE!</v>
      </c>
      <c r="AJ1434" t="str">
        <f>SUBSTITUTE((SUBSTITUTE(T1434,"ppm/°C","")),"/ "," to ")</f>
        <v>±200</v>
      </c>
      <c r="AK1434" t="str">
        <f>LEFT(V1434,FIND(" ",V1434)-1)</f>
        <v>2512</v>
      </c>
      <c r="AL1434" t="str">
        <f>SUBSTITUTE(SUBSTITUTE(U1434,"°C ~ "," to +"),"°C"," C")</f>
        <v>-55 to +155 C</v>
      </c>
      <c r="AM1434" s="2" t="str">
        <f t="shared" si="274"/>
        <v>101</v>
      </c>
      <c r="AN1434" t="str">
        <f>IF(AC1434="1GN","Grade 1","Grade 0")</f>
        <v>Grade 0</v>
      </c>
      <c r="AO1434" s="2" t="str">
        <f t="shared" si="275"/>
        <v>100R</v>
      </c>
      <c r="AQ1434" t="s">
        <v>5289</v>
      </c>
      <c r="AR1434" t="str">
        <f t="shared" si="271"/>
        <v>ERJ1TYJ101U</v>
      </c>
    </row>
    <row r="1435" spans="1:44" x14ac:dyDescent="0.3">
      <c r="A1435" t="s">
        <v>28</v>
      </c>
      <c r="B1435" t="s">
        <v>4820</v>
      </c>
      <c r="C1435" t="s">
        <v>4972</v>
      </c>
      <c r="D1435" t="s">
        <v>4973</v>
      </c>
      <c r="E1435" t="s">
        <v>32</v>
      </c>
      <c r="F1435" t="s">
        <v>32</v>
      </c>
      <c r="G1435" t="s">
        <v>4974</v>
      </c>
      <c r="H1435">
        <v>0</v>
      </c>
      <c r="I1435">
        <v>0.72</v>
      </c>
      <c r="J1435">
        <v>0</v>
      </c>
      <c r="K1435">
        <v>1</v>
      </c>
      <c r="L1435" t="s">
        <v>34</v>
      </c>
      <c r="M1435" t="s">
        <v>4824</v>
      </c>
      <c r="N1435" t="s">
        <v>36</v>
      </c>
      <c r="O1435" t="s">
        <v>247</v>
      </c>
      <c r="P1435" t="s">
        <v>38</v>
      </c>
      <c r="Q1435" t="s">
        <v>4825</v>
      </c>
      <c r="R1435" t="s">
        <v>40</v>
      </c>
      <c r="S1435" t="s">
        <v>634</v>
      </c>
      <c r="T1435" t="s">
        <v>243</v>
      </c>
      <c r="U1435" t="s">
        <v>1188</v>
      </c>
      <c r="V1435" t="s">
        <v>4826</v>
      </c>
      <c r="W1435">
        <v>2512</v>
      </c>
      <c r="X1435" t="s">
        <v>636</v>
      </c>
      <c r="Y1435" t="s">
        <v>4827</v>
      </c>
      <c r="Z1435" t="s">
        <v>2407</v>
      </c>
      <c r="AA1435">
        <v>2</v>
      </c>
      <c r="AB1435" t="s">
        <v>41</v>
      </c>
      <c r="AC1435" t="str">
        <f t="shared" si="276"/>
        <v>1TY</v>
      </c>
      <c r="AD1435" s="3">
        <f t="shared" si="273"/>
        <v>110</v>
      </c>
      <c r="AE1435" s="3" t="str">
        <f t="shared" si="272"/>
        <v>110 R</v>
      </c>
      <c r="AF1435" t="str">
        <f>SUBSTITUTE(SUBSTITUTE(P1435,"±",""),"%"," %")</f>
        <v>5 %</v>
      </c>
      <c r="AG1435" t="e">
        <f t="shared" si="270"/>
        <v>#VALUE!</v>
      </c>
      <c r="AI1435" t="e">
        <f>SUBSTITUTE(LEFT(Q1435,FIND("W,",Q1435)),"W"," W @ 70 C")</f>
        <v>#VALUE!</v>
      </c>
      <c r="AJ1435" t="str">
        <f>SUBSTITUTE((SUBSTITUTE(T1435,"ppm/°C","")),"/ "," to ")</f>
        <v>±200</v>
      </c>
      <c r="AK1435" t="str">
        <f>LEFT(V1435,FIND(" ",V1435)-1)</f>
        <v>2512</v>
      </c>
      <c r="AL1435" t="str">
        <f>SUBSTITUTE(SUBSTITUTE(U1435,"°C ~ "," to +"),"°C"," C")</f>
        <v>-55 to +155 C</v>
      </c>
      <c r="AM1435" s="2" t="str">
        <f t="shared" si="274"/>
        <v>111</v>
      </c>
      <c r="AN1435" t="str">
        <f>IF(AC1435="1GN","Grade 1","Grade 0")</f>
        <v>Grade 0</v>
      </c>
      <c r="AO1435" s="2" t="str">
        <f t="shared" si="275"/>
        <v>110R</v>
      </c>
      <c r="AQ1435" t="s">
        <v>5289</v>
      </c>
      <c r="AR1435" t="str">
        <f t="shared" si="271"/>
        <v>ERJ1TYJ111U</v>
      </c>
    </row>
    <row r="1436" spans="1:44" x14ac:dyDescent="0.3">
      <c r="A1436" t="s">
        <v>28</v>
      </c>
      <c r="B1436" t="s">
        <v>4820</v>
      </c>
      <c r="C1436" t="s">
        <v>4975</v>
      </c>
      <c r="D1436" t="s">
        <v>4976</v>
      </c>
      <c r="E1436" t="s">
        <v>32</v>
      </c>
      <c r="F1436" t="s">
        <v>32</v>
      </c>
      <c r="G1436" t="s">
        <v>4977</v>
      </c>
      <c r="H1436">
        <v>0</v>
      </c>
      <c r="I1436">
        <v>0.72</v>
      </c>
      <c r="J1436">
        <v>0</v>
      </c>
      <c r="K1436">
        <v>1</v>
      </c>
      <c r="L1436" t="s">
        <v>34</v>
      </c>
      <c r="M1436" t="s">
        <v>4824</v>
      </c>
      <c r="N1436" t="s">
        <v>36</v>
      </c>
      <c r="O1436" t="s">
        <v>251</v>
      </c>
      <c r="P1436" t="s">
        <v>38</v>
      </c>
      <c r="Q1436" t="s">
        <v>4825</v>
      </c>
      <c r="R1436" t="s">
        <v>40</v>
      </c>
      <c r="S1436" t="s">
        <v>634</v>
      </c>
      <c r="T1436" t="s">
        <v>243</v>
      </c>
      <c r="U1436" t="s">
        <v>1188</v>
      </c>
      <c r="V1436" t="s">
        <v>4826</v>
      </c>
      <c r="W1436">
        <v>2512</v>
      </c>
      <c r="X1436" t="s">
        <v>636</v>
      </c>
      <c r="Y1436" t="s">
        <v>4827</v>
      </c>
      <c r="Z1436" t="s">
        <v>2407</v>
      </c>
      <c r="AA1436">
        <v>2</v>
      </c>
      <c r="AB1436" t="s">
        <v>41</v>
      </c>
      <c r="AC1436" t="str">
        <f t="shared" si="276"/>
        <v>1TY</v>
      </c>
      <c r="AD1436" s="3">
        <f t="shared" si="273"/>
        <v>120</v>
      </c>
      <c r="AE1436" s="3" t="str">
        <f t="shared" si="272"/>
        <v>120 R</v>
      </c>
      <c r="AF1436" t="str">
        <f>SUBSTITUTE(SUBSTITUTE(P1436,"±",""),"%"," %")</f>
        <v>5 %</v>
      </c>
      <c r="AG1436" t="e">
        <f t="shared" si="270"/>
        <v>#VALUE!</v>
      </c>
      <c r="AI1436" t="e">
        <f>SUBSTITUTE(LEFT(Q1436,FIND("W,",Q1436)),"W"," W @ 70 C")</f>
        <v>#VALUE!</v>
      </c>
      <c r="AJ1436" t="str">
        <f>SUBSTITUTE((SUBSTITUTE(T1436,"ppm/°C","")),"/ "," to ")</f>
        <v>±200</v>
      </c>
      <c r="AK1436" t="str">
        <f>LEFT(V1436,FIND(" ",V1436)-1)</f>
        <v>2512</v>
      </c>
      <c r="AL1436" t="str">
        <f>SUBSTITUTE(SUBSTITUTE(U1436,"°C ~ "," to +"),"°C"," C")</f>
        <v>-55 to +155 C</v>
      </c>
      <c r="AM1436" s="2" t="str">
        <f t="shared" si="274"/>
        <v>121</v>
      </c>
      <c r="AN1436" t="str">
        <f>IF(AC1436="1GN","Grade 1","Grade 0")</f>
        <v>Grade 0</v>
      </c>
      <c r="AO1436" s="2" t="str">
        <f t="shared" si="275"/>
        <v>120R</v>
      </c>
      <c r="AQ1436" t="s">
        <v>5289</v>
      </c>
      <c r="AR1436" t="str">
        <f t="shared" si="271"/>
        <v>ERJ1TYJ121U</v>
      </c>
    </row>
    <row r="1437" spans="1:44" x14ac:dyDescent="0.3">
      <c r="A1437" t="s">
        <v>3084</v>
      </c>
      <c r="B1437" t="s">
        <v>4820</v>
      </c>
      <c r="C1437" t="s">
        <v>4978</v>
      </c>
      <c r="D1437" t="s">
        <v>4979</v>
      </c>
      <c r="E1437" t="s">
        <v>32</v>
      </c>
      <c r="F1437" t="s">
        <v>32</v>
      </c>
      <c r="G1437" t="s">
        <v>4980</v>
      </c>
      <c r="H1437">
        <v>2</v>
      </c>
      <c r="I1437">
        <v>0.72</v>
      </c>
      <c r="J1437">
        <v>0</v>
      </c>
      <c r="K1437">
        <v>1</v>
      </c>
      <c r="L1437" t="s">
        <v>34</v>
      </c>
      <c r="M1437" t="s">
        <v>4824</v>
      </c>
      <c r="N1437" t="s">
        <v>36</v>
      </c>
      <c r="O1437" t="s">
        <v>255</v>
      </c>
      <c r="P1437" t="s">
        <v>38</v>
      </c>
      <c r="Q1437" t="s">
        <v>4825</v>
      </c>
      <c r="R1437" t="s">
        <v>40</v>
      </c>
      <c r="S1437" t="s">
        <v>634</v>
      </c>
      <c r="T1437" t="s">
        <v>243</v>
      </c>
      <c r="U1437" t="s">
        <v>1188</v>
      </c>
      <c r="V1437" t="s">
        <v>4826</v>
      </c>
      <c r="W1437">
        <v>2512</v>
      </c>
      <c r="X1437" t="s">
        <v>636</v>
      </c>
      <c r="Y1437" t="s">
        <v>4827</v>
      </c>
      <c r="Z1437" t="s">
        <v>2407</v>
      </c>
      <c r="AA1437">
        <v>2</v>
      </c>
      <c r="AB1437" t="s">
        <v>41</v>
      </c>
      <c r="AC1437" t="str">
        <f t="shared" si="276"/>
        <v>1TY</v>
      </c>
      <c r="AD1437" s="3">
        <f t="shared" si="273"/>
        <v>130</v>
      </c>
      <c r="AE1437" s="3" t="str">
        <f t="shared" si="272"/>
        <v>130 R</v>
      </c>
      <c r="AF1437" t="str">
        <f>SUBSTITUTE(SUBSTITUTE(P1437,"±",""),"%"," %")</f>
        <v>5 %</v>
      </c>
      <c r="AG1437" t="e">
        <f t="shared" si="270"/>
        <v>#VALUE!</v>
      </c>
      <c r="AI1437" t="e">
        <f>SUBSTITUTE(LEFT(Q1437,FIND("W,",Q1437)),"W"," W @ 70 C")</f>
        <v>#VALUE!</v>
      </c>
      <c r="AJ1437" t="str">
        <f>SUBSTITUTE((SUBSTITUTE(T1437,"ppm/°C","")),"/ "," to ")</f>
        <v>±200</v>
      </c>
      <c r="AK1437" t="str">
        <f>LEFT(V1437,FIND(" ",V1437)-1)</f>
        <v>2512</v>
      </c>
      <c r="AL1437" t="str">
        <f>SUBSTITUTE(SUBSTITUTE(U1437,"°C ~ "," to +"),"°C"," C")</f>
        <v>-55 to +155 C</v>
      </c>
      <c r="AM1437" s="2" t="str">
        <f t="shared" si="274"/>
        <v>131</v>
      </c>
      <c r="AN1437" t="str">
        <f>IF(AC1437="1GN","Grade 1","Grade 0")</f>
        <v>Grade 0</v>
      </c>
      <c r="AO1437" s="2" t="str">
        <f t="shared" si="275"/>
        <v>130R</v>
      </c>
      <c r="AQ1437" t="s">
        <v>5289</v>
      </c>
      <c r="AR1437" t="str">
        <f t="shared" si="271"/>
        <v>ERJ1TYJ131U</v>
      </c>
    </row>
    <row r="1438" spans="1:44" x14ac:dyDescent="0.3">
      <c r="A1438" t="s">
        <v>28</v>
      </c>
      <c r="B1438" t="s">
        <v>4820</v>
      </c>
      <c r="C1438" t="s">
        <v>4981</v>
      </c>
      <c r="D1438" t="s">
        <v>4982</v>
      </c>
      <c r="E1438" t="s">
        <v>32</v>
      </c>
      <c r="F1438" t="s">
        <v>32</v>
      </c>
      <c r="G1438" t="s">
        <v>4983</v>
      </c>
      <c r="H1438" s="1">
        <v>24153</v>
      </c>
      <c r="I1438">
        <v>0.72</v>
      </c>
      <c r="J1438">
        <v>0</v>
      </c>
      <c r="K1438">
        <v>1</v>
      </c>
      <c r="L1438" t="s">
        <v>34</v>
      </c>
      <c r="M1438" t="s">
        <v>4824</v>
      </c>
      <c r="N1438" t="s">
        <v>36</v>
      </c>
      <c r="O1438" t="s">
        <v>259</v>
      </c>
      <c r="P1438" t="s">
        <v>38</v>
      </c>
      <c r="Q1438" t="s">
        <v>4825</v>
      </c>
      <c r="R1438" t="s">
        <v>40</v>
      </c>
      <c r="S1438" t="s">
        <v>634</v>
      </c>
      <c r="T1438" t="s">
        <v>243</v>
      </c>
      <c r="U1438" t="s">
        <v>1188</v>
      </c>
      <c r="V1438" t="s">
        <v>4826</v>
      </c>
      <c r="W1438">
        <v>2512</v>
      </c>
      <c r="X1438" t="s">
        <v>636</v>
      </c>
      <c r="Y1438" t="s">
        <v>4827</v>
      </c>
      <c r="Z1438" t="s">
        <v>2407</v>
      </c>
      <c r="AA1438">
        <v>2</v>
      </c>
      <c r="AB1438" t="s">
        <v>41</v>
      </c>
      <c r="AC1438" t="str">
        <f t="shared" si="276"/>
        <v>1TY</v>
      </c>
      <c r="AD1438" s="3">
        <f t="shared" si="273"/>
        <v>150</v>
      </c>
      <c r="AE1438" s="3" t="str">
        <f t="shared" si="272"/>
        <v>150 R</v>
      </c>
      <c r="AF1438" t="str">
        <f>SUBSTITUTE(SUBSTITUTE(P1438,"±",""),"%"," %")</f>
        <v>5 %</v>
      </c>
      <c r="AG1438" t="e">
        <f t="shared" si="270"/>
        <v>#VALUE!</v>
      </c>
      <c r="AI1438" t="e">
        <f>SUBSTITUTE(LEFT(Q1438,FIND("W,",Q1438)),"W"," W @ 70 C")</f>
        <v>#VALUE!</v>
      </c>
      <c r="AJ1438" t="str">
        <f>SUBSTITUTE((SUBSTITUTE(T1438,"ppm/°C","")),"/ "," to ")</f>
        <v>±200</v>
      </c>
      <c r="AK1438" t="str">
        <f>LEFT(V1438,FIND(" ",V1438)-1)</f>
        <v>2512</v>
      </c>
      <c r="AL1438" t="str">
        <f>SUBSTITUTE(SUBSTITUTE(U1438,"°C ~ "," to +"),"°C"," C")</f>
        <v>-55 to +155 C</v>
      </c>
      <c r="AM1438" s="2" t="str">
        <f t="shared" si="274"/>
        <v>151</v>
      </c>
      <c r="AN1438" t="str">
        <f>IF(AC1438="1GN","Grade 1","Grade 0")</f>
        <v>Grade 0</v>
      </c>
      <c r="AO1438" s="2" t="str">
        <f t="shared" si="275"/>
        <v>150R</v>
      </c>
      <c r="AQ1438" t="s">
        <v>5289</v>
      </c>
      <c r="AR1438" t="str">
        <f t="shared" si="271"/>
        <v>ERJ1TYJ151U</v>
      </c>
    </row>
    <row r="1439" spans="1:44" x14ac:dyDescent="0.3">
      <c r="A1439" t="s">
        <v>28</v>
      </c>
      <c r="B1439" t="s">
        <v>4820</v>
      </c>
      <c r="C1439" t="s">
        <v>4984</v>
      </c>
      <c r="D1439" t="s">
        <v>4985</v>
      </c>
      <c r="E1439" t="s">
        <v>32</v>
      </c>
      <c r="F1439" t="s">
        <v>32</v>
      </c>
      <c r="G1439" t="s">
        <v>4986</v>
      </c>
      <c r="H1439" s="1">
        <v>7930</v>
      </c>
      <c r="I1439">
        <v>0.72</v>
      </c>
      <c r="J1439">
        <v>0</v>
      </c>
      <c r="K1439">
        <v>1</v>
      </c>
      <c r="L1439" t="s">
        <v>34</v>
      </c>
      <c r="M1439" t="s">
        <v>4824</v>
      </c>
      <c r="N1439" t="s">
        <v>36</v>
      </c>
      <c r="O1439" t="s">
        <v>263</v>
      </c>
      <c r="P1439" t="s">
        <v>38</v>
      </c>
      <c r="Q1439" t="s">
        <v>4825</v>
      </c>
      <c r="R1439" t="s">
        <v>40</v>
      </c>
      <c r="S1439" t="s">
        <v>634</v>
      </c>
      <c r="T1439" t="s">
        <v>243</v>
      </c>
      <c r="U1439" t="s">
        <v>1188</v>
      </c>
      <c r="V1439" t="s">
        <v>4826</v>
      </c>
      <c r="W1439">
        <v>2512</v>
      </c>
      <c r="X1439" t="s">
        <v>636</v>
      </c>
      <c r="Y1439" t="s">
        <v>4827</v>
      </c>
      <c r="Z1439" t="s">
        <v>2407</v>
      </c>
      <c r="AA1439">
        <v>2</v>
      </c>
      <c r="AB1439" t="s">
        <v>41</v>
      </c>
      <c r="AC1439" t="str">
        <f t="shared" si="276"/>
        <v>1TY</v>
      </c>
      <c r="AD1439" s="3">
        <f t="shared" si="273"/>
        <v>160</v>
      </c>
      <c r="AE1439" s="3" t="str">
        <f t="shared" si="272"/>
        <v>160 R</v>
      </c>
      <c r="AF1439" t="str">
        <f>SUBSTITUTE(SUBSTITUTE(P1439,"±",""),"%"," %")</f>
        <v>5 %</v>
      </c>
      <c r="AG1439" t="e">
        <f t="shared" si="270"/>
        <v>#VALUE!</v>
      </c>
      <c r="AI1439" t="e">
        <f>SUBSTITUTE(LEFT(Q1439,FIND("W,",Q1439)),"W"," W @ 70 C")</f>
        <v>#VALUE!</v>
      </c>
      <c r="AJ1439" t="str">
        <f>SUBSTITUTE((SUBSTITUTE(T1439,"ppm/°C","")),"/ "," to ")</f>
        <v>±200</v>
      </c>
      <c r="AK1439" t="str">
        <f>LEFT(V1439,FIND(" ",V1439)-1)</f>
        <v>2512</v>
      </c>
      <c r="AL1439" t="str">
        <f>SUBSTITUTE(SUBSTITUTE(U1439,"°C ~ "," to +"),"°C"," C")</f>
        <v>-55 to +155 C</v>
      </c>
      <c r="AM1439" s="2" t="str">
        <f t="shared" si="274"/>
        <v>161</v>
      </c>
      <c r="AN1439" t="str">
        <f>IF(AC1439="1GN","Grade 1","Grade 0")</f>
        <v>Grade 0</v>
      </c>
      <c r="AO1439" s="2" t="str">
        <f t="shared" si="275"/>
        <v>160R</v>
      </c>
      <c r="AQ1439" t="s">
        <v>5289</v>
      </c>
      <c r="AR1439" t="str">
        <f t="shared" si="271"/>
        <v>ERJ1TYJ161U</v>
      </c>
    </row>
    <row r="1440" spans="1:44" x14ac:dyDescent="0.3">
      <c r="A1440" t="s">
        <v>28</v>
      </c>
      <c r="B1440" t="s">
        <v>4820</v>
      </c>
      <c r="C1440" t="s">
        <v>4987</v>
      </c>
      <c r="D1440" t="s">
        <v>4988</v>
      </c>
      <c r="E1440" t="s">
        <v>32</v>
      </c>
      <c r="F1440" t="s">
        <v>32</v>
      </c>
      <c r="G1440" t="s">
        <v>4989</v>
      </c>
      <c r="H1440" s="1">
        <v>2737</v>
      </c>
      <c r="I1440">
        <v>0.72</v>
      </c>
      <c r="J1440">
        <v>0</v>
      </c>
      <c r="K1440">
        <v>1</v>
      </c>
      <c r="L1440" t="s">
        <v>34</v>
      </c>
      <c r="M1440" t="s">
        <v>4824</v>
      </c>
      <c r="N1440" t="s">
        <v>36</v>
      </c>
      <c r="O1440" t="s">
        <v>267</v>
      </c>
      <c r="P1440" t="s">
        <v>38</v>
      </c>
      <c r="Q1440" t="s">
        <v>4825</v>
      </c>
      <c r="R1440" t="s">
        <v>40</v>
      </c>
      <c r="S1440" t="s">
        <v>634</v>
      </c>
      <c r="T1440" t="s">
        <v>243</v>
      </c>
      <c r="U1440" t="s">
        <v>1188</v>
      </c>
      <c r="V1440" t="s">
        <v>4826</v>
      </c>
      <c r="W1440">
        <v>2512</v>
      </c>
      <c r="X1440" t="s">
        <v>636</v>
      </c>
      <c r="Y1440" t="s">
        <v>4827</v>
      </c>
      <c r="Z1440" t="s">
        <v>2407</v>
      </c>
      <c r="AA1440">
        <v>2</v>
      </c>
      <c r="AB1440" t="s">
        <v>41</v>
      </c>
      <c r="AC1440" t="str">
        <f t="shared" si="276"/>
        <v>1TY</v>
      </c>
      <c r="AD1440" s="3">
        <f t="shared" si="273"/>
        <v>180</v>
      </c>
      <c r="AE1440" s="3" t="str">
        <f t="shared" si="272"/>
        <v>180 R</v>
      </c>
      <c r="AF1440" t="str">
        <f>SUBSTITUTE(SUBSTITUTE(P1440,"±",""),"%"," %")</f>
        <v>5 %</v>
      </c>
      <c r="AG1440" t="e">
        <f t="shared" si="270"/>
        <v>#VALUE!</v>
      </c>
      <c r="AI1440" t="e">
        <f>SUBSTITUTE(LEFT(Q1440,FIND("W,",Q1440)),"W"," W @ 70 C")</f>
        <v>#VALUE!</v>
      </c>
      <c r="AJ1440" t="str">
        <f>SUBSTITUTE((SUBSTITUTE(T1440,"ppm/°C","")),"/ "," to ")</f>
        <v>±200</v>
      </c>
      <c r="AK1440" t="str">
        <f>LEFT(V1440,FIND(" ",V1440)-1)</f>
        <v>2512</v>
      </c>
      <c r="AL1440" t="str">
        <f>SUBSTITUTE(SUBSTITUTE(U1440,"°C ~ "," to +"),"°C"," C")</f>
        <v>-55 to +155 C</v>
      </c>
      <c r="AM1440" s="2" t="str">
        <f t="shared" si="274"/>
        <v>181</v>
      </c>
      <c r="AN1440" t="str">
        <f>IF(AC1440="1GN","Grade 1","Grade 0")</f>
        <v>Grade 0</v>
      </c>
      <c r="AO1440" s="2" t="str">
        <f t="shared" si="275"/>
        <v>180R</v>
      </c>
      <c r="AQ1440" t="s">
        <v>5289</v>
      </c>
      <c r="AR1440" t="str">
        <f t="shared" si="271"/>
        <v>ERJ1TYJ181U</v>
      </c>
    </row>
    <row r="1441" spans="1:44" x14ac:dyDescent="0.3">
      <c r="A1441" t="s">
        <v>28</v>
      </c>
      <c r="B1441" t="s">
        <v>4820</v>
      </c>
      <c r="C1441" t="s">
        <v>4990</v>
      </c>
      <c r="D1441" t="s">
        <v>4991</v>
      </c>
      <c r="E1441" t="s">
        <v>32</v>
      </c>
      <c r="F1441" t="s">
        <v>32</v>
      </c>
      <c r="G1441" t="s">
        <v>4992</v>
      </c>
      <c r="H1441" s="1">
        <v>8831</v>
      </c>
      <c r="I1441">
        <v>0.72</v>
      </c>
      <c r="J1441">
        <v>0</v>
      </c>
      <c r="K1441">
        <v>1</v>
      </c>
      <c r="L1441" t="s">
        <v>34</v>
      </c>
      <c r="M1441" t="s">
        <v>4824</v>
      </c>
      <c r="N1441" t="s">
        <v>36</v>
      </c>
      <c r="O1441" t="s">
        <v>271</v>
      </c>
      <c r="P1441" t="s">
        <v>38</v>
      </c>
      <c r="Q1441" t="s">
        <v>4825</v>
      </c>
      <c r="R1441" t="s">
        <v>40</v>
      </c>
      <c r="S1441" t="s">
        <v>634</v>
      </c>
      <c r="T1441" t="s">
        <v>243</v>
      </c>
      <c r="U1441" t="s">
        <v>1188</v>
      </c>
      <c r="V1441" t="s">
        <v>4826</v>
      </c>
      <c r="W1441">
        <v>2512</v>
      </c>
      <c r="X1441" t="s">
        <v>636</v>
      </c>
      <c r="Y1441" t="s">
        <v>4827</v>
      </c>
      <c r="Z1441" t="s">
        <v>2407</v>
      </c>
      <c r="AA1441">
        <v>2</v>
      </c>
      <c r="AB1441" t="s">
        <v>41</v>
      </c>
      <c r="AC1441" t="str">
        <f t="shared" si="276"/>
        <v>1TY</v>
      </c>
      <c r="AD1441" s="3">
        <f t="shared" si="273"/>
        <v>200</v>
      </c>
      <c r="AE1441" s="3" t="str">
        <f t="shared" si="272"/>
        <v>200 R</v>
      </c>
      <c r="AF1441" t="str">
        <f>SUBSTITUTE(SUBSTITUTE(P1441,"±",""),"%"," %")</f>
        <v>5 %</v>
      </c>
      <c r="AG1441" t="e">
        <f t="shared" si="270"/>
        <v>#VALUE!</v>
      </c>
      <c r="AI1441" t="e">
        <f>SUBSTITUTE(LEFT(Q1441,FIND("W,",Q1441)),"W"," W @ 70 C")</f>
        <v>#VALUE!</v>
      </c>
      <c r="AJ1441" t="str">
        <f>SUBSTITUTE((SUBSTITUTE(T1441,"ppm/°C","")),"/ "," to ")</f>
        <v>±200</v>
      </c>
      <c r="AK1441" t="str">
        <f>LEFT(V1441,FIND(" ",V1441)-1)</f>
        <v>2512</v>
      </c>
      <c r="AL1441" t="str">
        <f>SUBSTITUTE(SUBSTITUTE(U1441,"°C ~ "," to +"),"°C"," C")</f>
        <v>-55 to +155 C</v>
      </c>
      <c r="AM1441" s="2" t="str">
        <f t="shared" si="274"/>
        <v>201</v>
      </c>
      <c r="AN1441" t="str">
        <f>IF(AC1441="1GN","Grade 1","Grade 0")</f>
        <v>Grade 0</v>
      </c>
      <c r="AO1441" s="2" t="str">
        <f t="shared" si="275"/>
        <v>200R</v>
      </c>
      <c r="AQ1441" t="s">
        <v>5289</v>
      </c>
      <c r="AR1441" t="str">
        <f t="shared" si="271"/>
        <v>ERJ1TYJ201U</v>
      </c>
    </row>
    <row r="1442" spans="1:44" x14ac:dyDescent="0.3">
      <c r="A1442" t="s">
        <v>28</v>
      </c>
      <c r="B1442" t="s">
        <v>4820</v>
      </c>
      <c r="C1442" t="s">
        <v>4993</v>
      </c>
      <c r="D1442" t="s">
        <v>4994</v>
      </c>
      <c r="E1442" t="s">
        <v>32</v>
      </c>
      <c r="F1442" t="s">
        <v>32</v>
      </c>
      <c r="G1442" t="s">
        <v>4995</v>
      </c>
      <c r="H1442">
        <v>0</v>
      </c>
      <c r="I1442">
        <v>0.72</v>
      </c>
      <c r="J1442">
        <v>0</v>
      </c>
      <c r="K1442">
        <v>1</v>
      </c>
      <c r="L1442" t="s">
        <v>34</v>
      </c>
      <c r="M1442" t="s">
        <v>4824</v>
      </c>
      <c r="N1442" t="s">
        <v>36</v>
      </c>
      <c r="O1442" t="s">
        <v>275</v>
      </c>
      <c r="P1442" t="s">
        <v>38</v>
      </c>
      <c r="Q1442" t="s">
        <v>4825</v>
      </c>
      <c r="R1442" t="s">
        <v>40</v>
      </c>
      <c r="S1442" t="s">
        <v>634</v>
      </c>
      <c r="T1442" t="s">
        <v>243</v>
      </c>
      <c r="U1442" t="s">
        <v>1188</v>
      </c>
      <c r="V1442" t="s">
        <v>4826</v>
      </c>
      <c r="W1442">
        <v>2512</v>
      </c>
      <c r="X1442" t="s">
        <v>636</v>
      </c>
      <c r="Y1442" t="s">
        <v>4827</v>
      </c>
      <c r="Z1442" t="s">
        <v>2407</v>
      </c>
      <c r="AA1442">
        <v>2</v>
      </c>
      <c r="AB1442" t="s">
        <v>41</v>
      </c>
      <c r="AC1442" t="str">
        <f t="shared" si="276"/>
        <v>1TY</v>
      </c>
      <c r="AD1442" s="3">
        <f t="shared" si="273"/>
        <v>220</v>
      </c>
      <c r="AE1442" s="3" t="str">
        <f t="shared" si="272"/>
        <v>220 R</v>
      </c>
      <c r="AF1442" t="str">
        <f>SUBSTITUTE(SUBSTITUTE(P1442,"±",""),"%"," %")</f>
        <v>5 %</v>
      </c>
      <c r="AG1442" t="e">
        <f t="shared" si="270"/>
        <v>#VALUE!</v>
      </c>
      <c r="AI1442" t="e">
        <f>SUBSTITUTE(LEFT(Q1442,FIND("W,",Q1442)),"W"," W @ 70 C")</f>
        <v>#VALUE!</v>
      </c>
      <c r="AJ1442" t="str">
        <f>SUBSTITUTE((SUBSTITUTE(T1442,"ppm/°C","")),"/ "," to ")</f>
        <v>±200</v>
      </c>
      <c r="AK1442" t="str">
        <f>LEFT(V1442,FIND(" ",V1442)-1)</f>
        <v>2512</v>
      </c>
      <c r="AL1442" t="str">
        <f>SUBSTITUTE(SUBSTITUTE(U1442,"°C ~ "," to +"),"°C"," C")</f>
        <v>-55 to +155 C</v>
      </c>
      <c r="AM1442" s="2" t="str">
        <f t="shared" si="274"/>
        <v>221</v>
      </c>
      <c r="AN1442" t="str">
        <f>IF(AC1442="1GN","Grade 1","Grade 0")</f>
        <v>Grade 0</v>
      </c>
      <c r="AO1442" s="2" t="str">
        <f t="shared" si="275"/>
        <v>220R</v>
      </c>
      <c r="AQ1442" t="s">
        <v>5289</v>
      </c>
      <c r="AR1442" t="str">
        <f t="shared" si="271"/>
        <v>ERJ1TYJ221U</v>
      </c>
    </row>
    <row r="1443" spans="1:44" x14ac:dyDescent="0.3">
      <c r="A1443" t="s">
        <v>28</v>
      </c>
      <c r="B1443" t="s">
        <v>4820</v>
      </c>
      <c r="C1443" t="s">
        <v>4996</v>
      </c>
      <c r="D1443" t="s">
        <v>4997</v>
      </c>
      <c r="E1443" t="s">
        <v>32</v>
      </c>
      <c r="F1443" t="s">
        <v>32</v>
      </c>
      <c r="G1443" t="s">
        <v>4998</v>
      </c>
      <c r="H1443">
        <v>0</v>
      </c>
      <c r="I1443">
        <v>0.72</v>
      </c>
      <c r="J1443">
        <v>0</v>
      </c>
      <c r="K1443">
        <v>1</v>
      </c>
      <c r="L1443" t="s">
        <v>34</v>
      </c>
      <c r="M1443" t="s">
        <v>4824</v>
      </c>
      <c r="N1443" t="s">
        <v>36</v>
      </c>
      <c r="O1443" t="s">
        <v>279</v>
      </c>
      <c r="P1443" t="s">
        <v>38</v>
      </c>
      <c r="Q1443" t="s">
        <v>4825</v>
      </c>
      <c r="R1443" t="s">
        <v>40</v>
      </c>
      <c r="S1443" t="s">
        <v>634</v>
      </c>
      <c r="T1443" t="s">
        <v>243</v>
      </c>
      <c r="U1443" t="s">
        <v>1188</v>
      </c>
      <c r="V1443" t="s">
        <v>4826</v>
      </c>
      <c r="W1443">
        <v>2512</v>
      </c>
      <c r="X1443" t="s">
        <v>636</v>
      </c>
      <c r="Y1443" t="s">
        <v>4827</v>
      </c>
      <c r="Z1443" t="s">
        <v>2407</v>
      </c>
      <c r="AA1443">
        <v>2</v>
      </c>
      <c r="AB1443" t="s">
        <v>41</v>
      </c>
      <c r="AC1443" t="str">
        <f t="shared" si="276"/>
        <v>1TY</v>
      </c>
      <c r="AD1443" s="3">
        <f t="shared" si="273"/>
        <v>240</v>
      </c>
      <c r="AE1443" s="3" t="str">
        <f t="shared" si="272"/>
        <v>240 R</v>
      </c>
      <c r="AF1443" t="str">
        <f>SUBSTITUTE(SUBSTITUTE(P1443,"±",""),"%"," %")</f>
        <v>5 %</v>
      </c>
      <c r="AG1443" t="e">
        <f t="shared" ref="AG1443:AG1506" si="277">ROUND(MIN(SQRT(AD1443*VALUE(LEFT(AI1443,FIND("W",AI1443)-2))),AP1443),1)&amp;" V"</f>
        <v>#VALUE!</v>
      </c>
      <c r="AI1443" t="e">
        <f>SUBSTITUTE(LEFT(Q1443,FIND("W,",Q1443)),"W"," W @ 70 C")</f>
        <v>#VALUE!</v>
      </c>
      <c r="AJ1443" t="str">
        <f>SUBSTITUTE((SUBSTITUTE(T1443,"ppm/°C","")),"/ "," to ")</f>
        <v>±200</v>
      </c>
      <c r="AK1443" t="str">
        <f>LEFT(V1443,FIND(" ",V1443)-1)</f>
        <v>2512</v>
      </c>
      <c r="AL1443" t="str">
        <f>SUBSTITUTE(SUBSTITUTE(U1443,"°C ~ "," to +"),"°C"," C")</f>
        <v>-55 to +155 C</v>
      </c>
      <c r="AM1443" s="2" t="str">
        <f t="shared" si="274"/>
        <v>241</v>
      </c>
      <c r="AN1443" t="str">
        <f>IF(AC1443="1GN","Grade 1","Grade 0")</f>
        <v>Grade 0</v>
      </c>
      <c r="AO1443" s="2" t="str">
        <f t="shared" si="275"/>
        <v>240R</v>
      </c>
      <c r="AQ1443" t="s">
        <v>5289</v>
      </c>
      <c r="AR1443" t="str">
        <f t="shared" ref="AR1443:AR1506" si="278">SUBSTITUTE(D1443,"-","")</f>
        <v>ERJ1TYJ241U</v>
      </c>
    </row>
    <row r="1444" spans="1:44" x14ac:dyDescent="0.3">
      <c r="A1444" t="s">
        <v>28</v>
      </c>
      <c r="B1444" t="s">
        <v>4820</v>
      </c>
      <c r="C1444" t="s">
        <v>4999</v>
      </c>
      <c r="D1444" t="s">
        <v>5000</v>
      </c>
      <c r="E1444" t="s">
        <v>32</v>
      </c>
      <c r="F1444" t="s">
        <v>32</v>
      </c>
      <c r="G1444" t="s">
        <v>5001</v>
      </c>
      <c r="H1444" s="1">
        <v>2900</v>
      </c>
      <c r="I1444">
        <v>0.72</v>
      </c>
      <c r="J1444">
        <v>0</v>
      </c>
      <c r="K1444">
        <v>1</v>
      </c>
      <c r="L1444" t="s">
        <v>34</v>
      </c>
      <c r="M1444" t="s">
        <v>4824</v>
      </c>
      <c r="N1444" t="s">
        <v>36</v>
      </c>
      <c r="O1444" t="s">
        <v>283</v>
      </c>
      <c r="P1444" t="s">
        <v>38</v>
      </c>
      <c r="Q1444" t="s">
        <v>4825</v>
      </c>
      <c r="R1444" t="s">
        <v>40</v>
      </c>
      <c r="S1444" t="s">
        <v>634</v>
      </c>
      <c r="T1444" t="s">
        <v>243</v>
      </c>
      <c r="U1444" t="s">
        <v>1188</v>
      </c>
      <c r="V1444" t="s">
        <v>4826</v>
      </c>
      <c r="W1444">
        <v>2512</v>
      </c>
      <c r="X1444" t="s">
        <v>636</v>
      </c>
      <c r="Y1444" t="s">
        <v>4827</v>
      </c>
      <c r="Z1444" t="s">
        <v>2407</v>
      </c>
      <c r="AA1444">
        <v>2</v>
      </c>
      <c r="AB1444" t="s">
        <v>41</v>
      </c>
      <c r="AC1444" t="str">
        <f t="shared" si="276"/>
        <v>1TY</v>
      </c>
      <c r="AD1444" s="3">
        <f t="shared" si="273"/>
        <v>270</v>
      </c>
      <c r="AE1444" s="3" t="str">
        <f t="shared" si="272"/>
        <v>270 R</v>
      </c>
      <c r="AF1444" t="str">
        <f>SUBSTITUTE(SUBSTITUTE(P1444,"±",""),"%"," %")</f>
        <v>5 %</v>
      </c>
      <c r="AG1444" t="e">
        <f t="shared" si="277"/>
        <v>#VALUE!</v>
      </c>
      <c r="AI1444" t="e">
        <f>SUBSTITUTE(LEFT(Q1444,FIND("W,",Q1444)),"W"," W @ 70 C")</f>
        <v>#VALUE!</v>
      </c>
      <c r="AJ1444" t="str">
        <f>SUBSTITUTE((SUBSTITUTE(T1444,"ppm/°C","")),"/ "," to ")</f>
        <v>±200</v>
      </c>
      <c r="AK1444" t="str">
        <f>LEFT(V1444,FIND(" ",V1444)-1)</f>
        <v>2512</v>
      </c>
      <c r="AL1444" t="str">
        <f>SUBSTITUTE(SUBSTITUTE(U1444,"°C ~ "," to +"),"°C"," C")</f>
        <v>-55 to +155 C</v>
      </c>
      <c r="AM1444" s="2" t="str">
        <f t="shared" si="274"/>
        <v>271</v>
      </c>
      <c r="AN1444" t="str">
        <f>IF(AC1444="1GN","Grade 1","Grade 0")</f>
        <v>Grade 0</v>
      </c>
      <c r="AO1444" s="2" t="str">
        <f t="shared" si="275"/>
        <v>270R</v>
      </c>
      <c r="AQ1444" t="s">
        <v>5289</v>
      </c>
      <c r="AR1444" t="str">
        <f t="shared" si="278"/>
        <v>ERJ1TYJ271U</v>
      </c>
    </row>
    <row r="1445" spans="1:44" x14ac:dyDescent="0.3">
      <c r="A1445" t="s">
        <v>28</v>
      </c>
      <c r="B1445" t="s">
        <v>4820</v>
      </c>
      <c r="C1445" t="s">
        <v>5002</v>
      </c>
      <c r="D1445" t="s">
        <v>5003</v>
      </c>
      <c r="E1445" t="s">
        <v>32</v>
      </c>
      <c r="F1445" t="s">
        <v>32</v>
      </c>
      <c r="G1445" t="s">
        <v>5004</v>
      </c>
      <c r="H1445" s="1">
        <v>45206</v>
      </c>
      <c r="I1445">
        <v>0.72</v>
      </c>
      <c r="J1445">
        <v>0</v>
      </c>
      <c r="K1445">
        <v>1</v>
      </c>
      <c r="L1445" t="s">
        <v>34</v>
      </c>
      <c r="M1445" t="s">
        <v>4824</v>
      </c>
      <c r="N1445" t="s">
        <v>36</v>
      </c>
      <c r="O1445" t="s">
        <v>287</v>
      </c>
      <c r="P1445" t="s">
        <v>38</v>
      </c>
      <c r="Q1445" t="s">
        <v>4825</v>
      </c>
      <c r="R1445" t="s">
        <v>40</v>
      </c>
      <c r="S1445" t="s">
        <v>634</v>
      </c>
      <c r="T1445" t="s">
        <v>243</v>
      </c>
      <c r="U1445" t="s">
        <v>1188</v>
      </c>
      <c r="V1445" t="s">
        <v>4826</v>
      </c>
      <c r="W1445">
        <v>2512</v>
      </c>
      <c r="X1445" t="s">
        <v>636</v>
      </c>
      <c r="Y1445" t="s">
        <v>4827</v>
      </c>
      <c r="Z1445" t="s">
        <v>2407</v>
      </c>
      <c r="AA1445">
        <v>2</v>
      </c>
      <c r="AB1445" t="s">
        <v>41</v>
      </c>
      <c r="AC1445" t="str">
        <f t="shared" si="276"/>
        <v>1TY</v>
      </c>
      <c r="AD1445" s="3">
        <f t="shared" si="273"/>
        <v>300</v>
      </c>
      <c r="AE1445" s="3" t="str">
        <f t="shared" si="272"/>
        <v>300 R</v>
      </c>
      <c r="AF1445" t="str">
        <f>SUBSTITUTE(SUBSTITUTE(P1445,"±",""),"%"," %")</f>
        <v>5 %</v>
      </c>
      <c r="AG1445" t="e">
        <f t="shared" si="277"/>
        <v>#VALUE!</v>
      </c>
      <c r="AI1445" t="e">
        <f>SUBSTITUTE(LEFT(Q1445,FIND("W,",Q1445)),"W"," W @ 70 C")</f>
        <v>#VALUE!</v>
      </c>
      <c r="AJ1445" t="str">
        <f>SUBSTITUTE((SUBSTITUTE(T1445,"ppm/°C","")),"/ "," to ")</f>
        <v>±200</v>
      </c>
      <c r="AK1445" t="str">
        <f>LEFT(V1445,FIND(" ",V1445)-1)</f>
        <v>2512</v>
      </c>
      <c r="AL1445" t="str">
        <f>SUBSTITUTE(SUBSTITUTE(U1445,"°C ~ "," to +"),"°C"," C")</f>
        <v>-55 to +155 C</v>
      </c>
      <c r="AM1445" s="2" t="str">
        <f t="shared" si="274"/>
        <v>301</v>
      </c>
      <c r="AN1445" t="str">
        <f>IF(AC1445="1GN","Grade 1","Grade 0")</f>
        <v>Grade 0</v>
      </c>
      <c r="AO1445" s="2" t="str">
        <f t="shared" si="275"/>
        <v>300R</v>
      </c>
      <c r="AQ1445" t="s">
        <v>5289</v>
      </c>
      <c r="AR1445" t="str">
        <f t="shared" si="278"/>
        <v>ERJ1TYJ301U</v>
      </c>
    </row>
    <row r="1446" spans="1:44" x14ac:dyDescent="0.3">
      <c r="A1446" t="s">
        <v>28</v>
      </c>
      <c r="B1446" t="s">
        <v>4820</v>
      </c>
      <c r="C1446" t="s">
        <v>5005</v>
      </c>
      <c r="D1446" t="s">
        <v>5006</v>
      </c>
      <c r="E1446" t="s">
        <v>32</v>
      </c>
      <c r="F1446" t="s">
        <v>32</v>
      </c>
      <c r="G1446" t="s">
        <v>5007</v>
      </c>
      <c r="H1446">
        <v>0</v>
      </c>
      <c r="I1446">
        <v>0.72</v>
      </c>
      <c r="J1446">
        <v>0</v>
      </c>
      <c r="K1446">
        <v>1</v>
      </c>
      <c r="L1446" t="s">
        <v>34</v>
      </c>
      <c r="M1446" t="s">
        <v>4824</v>
      </c>
      <c r="N1446" t="s">
        <v>36</v>
      </c>
      <c r="O1446" t="s">
        <v>291</v>
      </c>
      <c r="P1446" t="s">
        <v>38</v>
      </c>
      <c r="Q1446" t="s">
        <v>4825</v>
      </c>
      <c r="R1446" t="s">
        <v>40</v>
      </c>
      <c r="S1446" t="s">
        <v>634</v>
      </c>
      <c r="T1446" t="s">
        <v>243</v>
      </c>
      <c r="U1446" t="s">
        <v>1188</v>
      </c>
      <c r="V1446" t="s">
        <v>4826</v>
      </c>
      <c r="W1446">
        <v>2512</v>
      </c>
      <c r="X1446" t="s">
        <v>636</v>
      </c>
      <c r="Y1446" t="s">
        <v>4827</v>
      </c>
      <c r="Z1446" t="s">
        <v>2407</v>
      </c>
      <c r="AA1446">
        <v>2</v>
      </c>
      <c r="AB1446" t="s">
        <v>41</v>
      </c>
      <c r="AC1446" t="str">
        <f t="shared" si="276"/>
        <v>1TY</v>
      </c>
      <c r="AD1446" s="3">
        <f t="shared" si="273"/>
        <v>330</v>
      </c>
      <c r="AE1446" s="3" t="str">
        <f t="shared" si="272"/>
        <v>330 R</v>
      </c>
      <c r="AF1446" t="str">
        <f>SUBSTITUTE(SUBSTITUTE(P1446,"±",""),"%"," %")</f>
        <v>5 %</v>
      </c>
      <c r="AG1446" t="e">
        <f t="shared" si="277"/>
        <v>#VALUE!</v>
      </c>
      <c r="AI1446" t="e">
        <f>SUBSTITUTE(LEFT(Q1446,FIND("W,",Q1446)),"W"," W @ 70 C")</f>
        <v>#VALUE!</v>
      </c>
      <c r="AJ1446" t="str">
        <f>SUBSTITUTE((SUBSTITUTE(T1446,"ppm/°C","")),"/ "," to ")</f>
        <v>±200</v>
      </c>
      <c r="AK1446" t="str">
        <f>LEFT(V1446,FIND(" ",V1446)-1)</f>
        <v>2512</v>
      </c>
      <c r="AL1446" t="str">
        <f>SUBSTITUTE(SUBSTITUTE(U1446,"°C ~ "," to +"),"°C"," C")</f>
        <v>-55 to +155 C</v>
      </c>
      <c r="AM1446" s="2" t="str">
        <f t="shared" si="274"/>
        <v>331</v>
      </c>
      <c r="AN1446" t="str">
        <f>IF(AC1446="1GN","Grade 1","Grade 0")</f>
        <v>Grade 0</v>
      </c>
      <c r="AO1446" s="2" t="str">
        <f t="shared" si="275"/>
        <v>330R</v>
      </c>
      <c r="AQ1446" t="s">
        <v>5289</v>
      </c>
      <c r="AR1446" t="str">
        <f t="shared" si="278"/>
        <v>ERJ1TYJ331U</v>
      </c>
    </row>
    <row r="1447" spans="1:44" x14ac:dyDescent="0.3">
      <c r="A1447" t="s">
        <v>28</v>
      </c>
      <c r="B1447" t="s">
        <v>4820</v>
      </c>
      <c r="C1447" t="s">
        <v>5008</v>
      </c>
      <c r="D1447" t="s">
        <v>5009</v>
      </c>
      <c r="E1447" t="s">
        <v>32</v>
      </c>
      <c r="F1447" t="s">
        <v>32</v>
      </c>
      <c r="G1447" t="s">
        <v>5010</v>
      </c>
      <c r="H1447">
        <v>0</v>
      </c>
      <c r="I1447">
        <v>0.72</v>
      </c>
      <c r="J1447">
        <v>0</v>
      </c>
      <c r="K1447">
        <v>1</v>
      </c>
      <c r="L1447" t="s">
        <v>34</v>
      </c>
      <c r="M1447" t="s">
        <v>4824</v>
      </c>
      <c r="N1447" t="s">
        <v>36</v>
      </c>
      <c r="O1447" t="s">
        <v>295</v>
      </c>
      <c r="P1447" t="s">
        <v>38</v>
      </c>
      <c r="Q1447" t="s">
        <v>4825</v>
      </c>
      <c r="R1447" t="s">
        <v>40</v>
      </c>
      <c r="S1447" t="s">
        <v>634</v>
      </c>
      <c r="T1447" t="s">
        <v>243</v>
      </c>
      <c r="U1447" t="s">
        <v>1188</v>
      </c>
      <c r="V1447" t="s">
        <v>4826</v>
      </c>
      <c r="W1447">
        <v>2512</v>
      </c>
      <c r="X1447" t="s">
        <v>636</v>
      </c>
      <c r="Y1447" t="s">
        <v>4827</v>
      </c>
      <c r="Z1447" t="s">
        <v>2407</v>
      </c>
      <c r="AA1447">
        <v>2</v>
      </c>
      <c r="AB1447" t="s">
        <v>41</v>
      </c>
      <c r="AC1447" t="str">
        <f t="shared" si="276"/>
        <v>1TY</v>
      </c>
      <c r="AD1447" s="3">
        <f t="shared" si="273"/>
        <v>360</v>
      </c>
      <c r="AE1447" s="3" t="str">
        <f t="shared" si="272"/>
        <v>360 R</v>
      </c>
      <c r="AF1447" t="str">
        <f>SUBSTITUTE(SUBSTITUTE(P1447,"±",""),"%"," %")</f>
        <v>5 %</v>
      </c>
      <c r="AG1447" t="e">
        <f t="shared" si="277"/>
        <v>#VALUE!</v>
      </c>
      <c r="AI1447" t="e">
        <f>SUBSTITUTE(LEFT(Q1447,FIND("W,",Q1447)),"W"," W @ 70 C")</f>
        <v>#VALUE!</v>
      </c>
      <c r="AJ1447" t="str">
        <f>SUBSTITUTE((SUBSTITUTE(T1447,"ppm/°C","")),"/ "," to ")</f>
        <v>±200</v>
      </c>
      <c r="AK1447" t="str">
        <f>LEFT(V1447,FIND(" ",V1447)-1)</f>
        <v>2512</v>
      </c>
      <c r="AL1447" t="str">
        <f>SUBSTITUTE(SUBSTITUTE(U1447,"°C ~ "," to +"),"°C"," C")</f>
        <v>-55 to +155 C</v>
      </c>
      <c r="AM1447" s="2" t="str">
        <f t="shared" si="274"/>
        <v>361</v>
      </c>
      <c r="AN1447" t="str">
        <f>IF(AC1447="1GN","Grade 1","Grade 0")</f>
        <v>Grade 0</v>
      </c>
      <c r="AO1447" s="2" t="str">
        <f t="shared" si="275"/>
        <v>360R</v>
      </c>
      <c r="AQ1447" t="s">
        <v>5289</v>
      </c>
      <c r="AR1447" t="str">
        <f t="shared" si="278"/>
        <v>ERJ1TYJ361U</v>
      </c>
    </row>
    <row r="1448" spans="1:44" x14ac:dyDescent="0.3">
      <c r="A1448" t="s">
        <v>28</v>
      </c>
      <c r="B1448" t="s">
        <v>4820</v>
      </c>
      <c r="C1448" t="s">
        <v>5011</v>
      </c>
      <c r="D1448" t="s">
        <v>5012</v>
      </c>
      <c r="E1448" t="s">
        <v>32</v>
      </c>
      <c r="F1448" t="s">
        <v>32</v>
      </c>
      <c r="G1448" t="s">
        <v>5013</v>
      </c>
      <c r="H1448">
        <v>562</v>
      </c>
      <c r="I1448">
        <v>0.72</v>
      </c>
      <c r="J1448">
        <v>0</v>
      </c>
      <c r="K1448">
        <v>1</v>
      </c>
      <c r="L1448" t="s">
        <v>34</v>
      </c>
      <c r="M1448" t="s">
        <v>4824</v>
      </c>
      <c r="N1448" t="s">
        <v>36</v>
      </c>
      <c r="O1448" t="s">
        <v>299</v>
      </c>
      <c r="P1448" t="s">
        <v>38</v>
      </c>
      <c r="Q1448" t="s">
        <v>4825</v>
      </c>
      <c r="R1448" t="s">
        <v>40</v>
      </c>
      <c r="S1448" t="s">
        <v>634</v>
      </c>
      <c r="T1448" t="s">
        <v>243</v>
      </c>
      <c r="U1448" t="s">
        <v>1188</v>
      </c>
      <c r="V1448" t="s">
        <v>4826</v>
      </c>
      <c r="W1448">
        <v>2512</v>
      </c>
      <c r="X1448" t="s">
        <v>636</v>
      </c>
      <c r="Y1448" t="s">
        <v>4827</v>
      </c>
      <c r="Z1448" t="s">
        <v>2407</v>
      </c>
      <c r="AA1448">
        <v>2</v>
      </c>
      <c r="AB1448" t="s">
        <v>41</v>
      </c>
      <c r="AC1448" t="str">
        <f t="shared" si="276"/>
        <v>1TY</v>
      </c>
      <c r="AD1448" s="3">
        <f t="shared" si="273"/>
        <v>390</v>
      </c>
      <c r="AE1448" s="3" t="str">
        <f t="shared" si="272"/>
        <v>390 R</v>
      </c>
      <c r="AF1448" t="str">
        <f>SUBSTITUTE(SUBSTITUTE(P1448,"±",""),"%"," %")</f>
        <v>5 %</v>
      </c>
      <c r="AG1448" t="e">
        <f t="shared" si="277"/>
        <v>#VALUE!</v>
      </c>
      <c r="AI1448" t="e">
        <f>SUBSTITUTE(LEFT(Q1448,FIND("W,",Q1448)),"W"," W @ 70 C")</f>
        <v>#VALUE!</v>
      </c>
      <c r="AJ1448" t="str">
        <f>SUBSTITUTE((SUBSTITUTE(T1448,"ppm/°C","")),"/ "," to ")</f>
        <v>±200</v>
      </c>
      <c r="AK1448" t="str">
        <f>LEFT(V1448,FIND(" ",V1448)-1)</f>
        <v>2512</v>
      </c>
      <c r="AL1448" t="str">
        <f>SUBSTITUTE(SUBSTITUTE(U1448,"°C ~ "," to +"),"°C"," C")</f>
        <v>-55 to +155 C</v>
      </c>
      <c r="AM1448" s="2" t="str">
        <f t="shared" si="274"/>
        <v>391</v>
      </c>
      <c r="AN1448" t="str">
        <f>IF(AC1448="1GN","Grade 1","Grade 0")</f>
        <v>Grade 0</v>
      </c>
      <c r="AO1448" s="2" t="str">
        <f t="shared" si="275"/>
        <v>390R</v>
      </c>
      <c r="AQ1448" t="s">
        <v>5289</v>
      </c>
      <c r="AR1448" t="str">
        <f t="shared" si="278"/>
        <v>ERJ1TYJ391U</v>
      </c>
    </row>
    <row r="1449" spans="1:44" x14ac:dyDescent="0.3">
      <c r="A1449" t="s">
        <v>28</v>
      </c>
      <c r="B1449" t="s">
        <v>4820</v>
      </c>
      <c r="C1449" t="s">
        <v>5014</v>
      </c>
      <c r="D1449" t="s">
        <v>5015</v>
      </c>
      <c r="E1449" t="s">
        <v>32</v>
      </c>
      <c r="F1449" t="s">
        <v>32</v>
      </c>
      <c r="G1449" t="s">
        <v>5016</v>
      </c>
      <c r="H1449" s="1">
        <v>3338</v>
      </c>
      <c r="I1449">
        <v>0.72</v>
      </c>
      <c r="J1449">
        <v>0</v>
      </c>
      <c r="K1449">
        <v>1</v>
      </c>
      <c r="L1449" t="s">
        <v>34</v>
      </c>
      <c r="M1449" t="s">
        <v>4824</v>
      </c>
      <c r="N1449" t="s">
        <v>36</v>
      </c>
      <c r="O1449" t="s">
        <v>303</v>
      </c>
      <c r="P1449" t="s">
        <v>38</v>
      </c>
      <c r="Q1449" t="s">
        <v>4825</v>
      </c>
      <c r="R1449" t="s">
        <v>40</v>
      </c>
      <c r="S1449" t="s">
        <v>634</v>
      </c>
      <c r="T1449" t="s">
        <v>243</v>
      </c>
      <c r="U1449" t="s">
        <v>1188</v>
      </c>
      <c r="V1449" t="s">
        <v>4826</v>
      </c>
      <c r="W1449">
        <v>2512</v>
      </c>
      <c r="X1449" t="s">
        <v>636</v>
      </c>
      <c r="Y1449" t="s">
        <v>4827</v>
      </c>
      <c r="Z1449" t="s">
        <v>2407</v>
      </c>
      <c r="AA1449">
        <v>2</v>
      </c>
      <c r="AB1449" t="s">
        <v>41</v>
      </c>
      <c r="AC1449" t="str">
        <f t="shared" si="276"/>
        <v>1TY</v>
      </c>
      <c r="AD1449" s="3">
        <f t="shared" si="273"/>
        <v>430</v>
      </c>
      <c r="AE1449" s="3" t="str">
        <f t="shared" si="272"/>
        <v>430 R</v>
      </c>
      <c r="AF1449" t="str">
        <f>SUBSTITUTE(SUBSTITUTE(P1449,"±",""),"%"," %")</f>
        <v>5 %</v>
      </c>
      <c r="AG1449" t="e">
        <f t="shared" si="277"/>
        <v>#VALUE!</v>
      </c>
      <c r="AI1449" t="e">
        <f>SUBSTITUTE(LEFT(Q1449,FIND("W,",Q1449)),"W"," W @ 70 C")</f>
        <v>#VALUE!</v>
      </c>
      <c r="AJ1449" t="str">
        <f>SUBSTITUTE((SUBSTITUTE(T1449,"ppm/°C","")),"/ "," to ")</f>
        <v>±200</v>
      </c>
      <c r="AK1449" t="str">
        <f>LEFT(V1449,FIND(" ",V1449)-1)</f>
        <v>2512</v>
      </c>
      <c r="AL1449" t="str">
        <f>SUBSTITUTE(SUBSTITUTE(U1449,"°C ~ "," to +"),"°C"," C")</f>
        <v>-55 to +155 C</v>
      </c>
      <c r="AM1449" s="2" t="str">
        <f t="shared" si="274"/>
        <v>431</v>
      </c>
      <c r="AN1449" t="str">
        <f>IF(AC1449="1GN","Grade 1","Grade 0")</f>
        <v>Grade 0</v>
      </c>
      <c r="AO1449" s="2" t="str">
        <f t="shared" si="275"/>
        <v>430R</v>
      </c>
      <c r="AQ1449" t="s">
        <v>5289</v>
      </c>
      <c r="AR1449" t="str">
        <f t="shared" si="278"/>
        <v>ERJ1TYJ431U</v>
      </c>
    </row>
    <row r="1450" spans="1:44" x14ac:dyDescent="0.3">
      <c r="A1450" t="s">
        <v>28</v>
      </c>
      <c r="B1450" t="s">
        <v>4820</v>
      </c>
      <c r="C1450" t="s">
        <v>5017</v>
      </c>
      <c r="D1450" t="s">
        <v>5018</v>
      </c>
      <c r="E1450" t="s">
        <v>32</v>
      </c>
      <c r="F1450" t="s">
        <v>32</v>
      </c>
      <c r="G1450" t="s">
        <v>5019</v>
      </c>
      <c r="H1450">
        <v>990</v>
      </c>
      <c r="I1450">
        <v>0.72</v>
      </c>
      <c r="J1450">
        <v>0</v>
      </c>
      <c r="K1450">
        <v>1</v>
      </c>
      <c r="L1450" t="s">
        <v>34</v>
      </c>
      <c r="M1450" t="s">
        <v>4824</v>
      </c>
      <c r="N1450" t="s">
        <v>36</v>
      </c>
      <c r="O1450" t="s">
        <v>307</v>
      </c>
      <c r="P1450" t="s">
        <v>38</v>
      </c>
      <c r="Q1450" t="s">
        <v>4825</v>
      </c>
      <c r="R1450" t="s">
        <v>40</v>
      </c>
      <c r="S1450" t="s">
        <v>634</v>
      </c>
      <c r="T1450" t="s">
        <v>243</v>
      </c>
      <c r="U1450" t="s">
        <v>1188</v>
      </c>
      <c r="V1450" t="s">
        <v>4826</v>
      </c>
      <c r="W1450">
        <v>2512</v>
      </c>
      <c r="X1450" t="s">
        <v>636</v>
      </c>
      <c r="Y1450" t="s">
        <v>4827</v>
      </c>
      <c r="Z1450" t="s">
        <v>2407</v>
      </c>
      <c r="AA1450">
        <v>2</v>
      </c>
      <c r="AB1450" t="s">
        <v>41</v>
      </c>
      <c r="AC1450" t="str">
        <f t="shared" si="276"/>
        <v>1TY</v>
      </c>
      <c r="AD1450" s="3">
        <f t="shared" si="273"/>
        <v>470</v>
      </c>
      <c r="AE1450" s="3" t="str">
        <f t="shared" si="272"/>
        <v>470 R</v>
      </c>
      <c r="AF1450" t="str">
        <f>SUBSTITUTE(SUBSTITUTE(P1450,"±",""),"%"," %")</f>
        <v>5 %</v>
      </c>
      <c r="AG1450" t="e">
        <f t="shared" si="277"/>
        <v>#VALUE!</v>
      </c>
      <c r="AI1450" t="e">
        <f>SUBSTITUTE(LEFT(Q1450,FIND("W,",Q1450)),"W"," W @ 70 C")</f>
        <v>#VALUE!</v>
      </c>
      <c r="AJ1450" t="str">
        <f>SUBSTITUTE((SUBSTITUTE(T1450,"ppm/°C","")),"/ "," to ")</f>
        <v>±200</v>
      </c>
      <c r="AK1450" t="str">
        <f>LEFT(V1450,FIND(" ",V1450)-1)</f>
        <v>2512</v>
      </c>
      <c r="AL1450" t="str">
        <f>SUBSTITUTE(SUBSTITUTE(U1450,"°C ~ "," to +"),"°C"," C")</f>
        <v>-55 to +155 C</v>
      </c>
      <c r="AM1450" s="2" t="str">
        <f t="shared" si="274"/>
        <v>471</v>
      </c>
      <c r="AN1450" t="str">
        <f>IF(AC1450="1GN","Grade 1","Grade 0")</f>
        <v>Grade 0</v>
      </c>
      <c r="AO1450" s="2" t="str">
        <f t="shared" si="275"/>
        <v>470R</v>
      </c>
      <c r="AQ1450" t="s">
        <v>5289</v>
      </c>
      <c r="AR1450" t="str">
        <f t="shared" si="278"/>
        <v>ERJ1TYJ471U</v>
      </c>
    </row>
    <row r="1451" spans="1:44" x14ac:dyDescent="0.3">
      <c r="A1451" t="s">
        <v>3084</v>
      </c>
      <c r="B1451" t="s">
        <v>4820</v>
      </c>
      <c r="C1451" t="s">
        <v>5020</v>
      </c>
      <c r="D1451" t="s">
        <v>5021</v>
      </c>
      <c r="E1451" t="s">
        <v>32</v>
      </c>
      <c r="F1451" t="s">
        <v>32</v>
      </c>
      <c r="G1451" t="s">
        <v>5022</v>
      </c>
      <c r="H1451">
        <v>0</v>
      </c>
      <c r="I1451">
        <v>0.72</v>
      </c>
      <c r="J1451">
        <v>0</v>
      </c>
      <c r="K1451">
        <v>1</v>
      </c>
      <c r="L1451" t="s">
        <v>34</v>
      </c>
      <c r="M1451" t="s">
        <v>4824</v>
      </c>
      <c r="N1451" t="s">
        <v>36</v>
      </c>
      <c r="O1451" t="s">
        <v>311</v>
      </c>
      <c r="P1451" t="s">
        <v>38</v>
      </c>
      <c r="Q1451" t="s">
        <v>4825</v>
      </c>
      <c r="R1451" t="s">
        <v>40</v>
      </c>
      <c r="S1451" t="s">
        <v>634</v>
      </c>
      <c r="T1451" t="s">
        <v>243</v>
      </c>
      <c r="U1451" t="s">
        <v>1188</v>
      </c>
      <c r="V1451" t="s">
        <v>4826</v>
      </c>
      <c r="W1451">
        <v>2512</v>
      </c>
      <c r="X1451" t="s">
        <v>636</v>
      </c>
      <c r="Y1451" t="s">
        <v>4827</v>
      </c>
      <c r="Z1451" t="s">
        <v>2407</v>
      </c>
      <c r="AA1451">
        <v>2</v>
      </c>
      <c r="AB1451" t="s">
        <v>41</v>
      </c>
      <c r="AC1451" t="str">
        <f t="shared" si="276"/>
        <v>1TY</v>
      </c>
      <c r="AD1451" s="3">
        <f t="shared" si="273"/>
        <v>510</v>
      </c>
      <c r="AE1451" s="3" t="str">
        <f t="shared" si="272"/>
        <v>510 R</v>
      </c>
      <c r="AF1451" t="str">
        <f>SUBSTITUTE(SUBSTITUTE(P1451,"±",""),"%"," %")</f>
        <v>5 %</v>
      </c>
      <c r="AG1451" t="e">
        <f t="shared" si="277"/>
        <v>#VALUE!</v>
      </c>
      <c r="AI1451" t="e">
        <f>SUBSTITUTE(LEFT(Q1451,FIND("W,",Q1451)),"W"," W @ 70 C")</f>
        <v>#VALUE!</v>
      </c>
      <c r="AJ1451" t="str">
        <f>SUBSTITUTE((SUBSTITUTE(T1451,"ppm/°C","")),"/ "," to ")</f>
        <v>±200</v>
      </c>
      <c r="AK1451" t="str">
        <f>LEFT(V1451,FIND(" ",V1451)-1)</f>
        <v>2512</v>
      </c>
      <c r="AL1451" t="str">
        <f>SUBSTITUTE(SUBSTITUTE(U1451,"°C ~ "," to +"),"°C"," C")</f>
        <v>-55 to +155 C</v>
      </c>
      <c r="AM1451" s="2" t="str">
        <f t="shared" si="274"/>
        <v>511</v>
      </c>
      <c r="AN1451" t="str">
        <f>IF(AC1451="1GN","Grade 1","Grade 0")</f>
        <v>Grade 0</v>
      </c>
      <c r="AO1451" s="2" t="str">
        <f t="shared" si="275"/>
        <v>510R</v>
      </c>
      <c r="AQ1451" t="s">
        <v>5289</v>
      </c>
      <c r="AR1451" t="str">
        <f t="shared" si="278"/>
        <v>ERJ1TYJ511U</v>
      </c>
    </row>
    <row r="1452" spans="1:44" x14ac:dyDescent="0.3">
      <c r="A1452" t="s">
        <v>28</v>
      </c>
      <c r="B1452" t="s">
        <v>4820</v>
      </c>
      <c r="C1452" t="s">
        <v>5023</v>
      </c>
      <c r="D1452" t="s">
        <v>5024</v>
      </c>
      <c r="E1452" t="s">
        <v>32</v>
      </c>
      <c r="F1452" t="s">
        <v>32</v>
      </c>
      <c r="G1452" t="s">
        <v>5025</v>
      </c>
      <c r="H1452" s="1">
        <v>13131</v>
      </c>
      <c r="I1452">
        <v>0.72</v>
      </c>
      <c r="J1452">
        <v>0</v>
      </c>
      <c r="K1452">
        <v>1</v>
      </c>
      <c r="L1452" t="s">
        <v>34</v>
      </c>
      <c r="M1452" t="s">
        <v>4824</v>
      </c>
      <c r="N1452" t="s">
        <v>36</v>
      </c>
      <c r="O1452" t="s">
        <v>315</v>
      </c>
      <c r="P1452" t="s">
        <v>38</v>
      </c>
      <c r="Q1452" t="s">
        <v>4825</v>
      </c>
      <c r="R1452" t="s">
        <v>40</v>
      </c>
      <c r="S1452" t="s">
        <v>634</v>
      </c>
      <c r="T1452" t="s">
        <v>243</v>
      </c>
      <c r="U1452" t="s">
        <v>1188</v>
      </c>
      <c r="V1452" t="s">
        <v>4826</v>
      </c>
      <c r="W1452">
        <v>2512</v>
      </c>
      <c r="X1452" t="s">
        <v>636</v>
      </c>
      <c r="Y1452" t="s">
        <v>4827</v>
      </c>
      <c r="Z1452" t="s">
        <v>2407</v>
      </c>
      <c r="AA1452">
        <v>2</v>
      </c>
      <c r="AB1452" t="s">
        <v>41</v>
      </c>
      <c r="AC1452" t="str">
        <f t="shared" si="276"/>
        <v>1TY</v>
      </c>
      <c r="AD1452" s="3">
        <f t="shared" si="273"/>
        <v>560</v>
      </c>
      <c r="AE1452" s="3" t="str">
        <f t="shared" si="272"/>
        <v>560 R</v>
      </c>
      <c r="AF1452" t="str">
        <f>SUBSTITUTE(SUBSTITUTE(P1452,"±",""),"%"," %")</f>
        <v>5 %</v>
      </c>
      <c r="AG1452" t="e">
        <f t="shared" si="277"/>
        <v>#VALUE!</v>
      </c>
      <c r="AI1452" t="e">
        <f>SUBSTITUTE(LEFT(Q1452,FIND("W,",Q1452)),"W"," W @ 70 C")</f>
        <v>#VALUE!</v>
      </c>
      <c r="AJ1452" t="str">
        <f>SUBSTITUTE((SUBSTITUTE(T1452,"ppm/°C","")),"/ "," to ")</f>
        <v>±200</v>
      </c>
      <c r="AK1452" t="str">
        <f>LEFT(V1452,FIND(" ",V1452)-1)</f>
        <v>2512</v>
      </c>
      <c r="AL1452" t="str">
        <f>SUBSTITUTE(SUBSTITUTE(U1452,"°C ~ "," to +"),"°C"," C")</f>
        <v>-55 to +155 C</v>
      </c>
      <c r="AM1452" s="2" t="str">
        <f t="shared" si="274"/>
        <v>561</v>
      </c>
      <c r="AN1452" t="str">
        <f>IF(AC1452="1GN","Grade 1","Grade 0")</f>
        <v>Grade 0</v>
      </c>
      <c r="AO1452" s="2" t="str">
        <f t="shared" si="275"/>
        <v>560R</v>
      </c>
      <c r="AQ1452" t="s">
        <v>5289</v>
      </c>
      <c r="AR1452" t="str">
        <f t="shared" si="278"/>
        <v>ERJ1TYJ561U</v>
      </c>
    </row>
    <row r="1453" spans="1:44" x14ac:dyDescent="0.3">
      <c r="A1453" t="s">
        <v>28</v>
      </c>
      <c r="B1453" t="s">
        <v>4820</v>
      </c>
      <c r="C1453" t="s">
        <v>5026</v>
      </c>
      <c r="D1453" t="s">
        <v>5027</v>
      </c>
      <c r="E1453" t="s">
        <v>32</v>
      </c>
      <c r="F1453" t="s">
        <v>32</v>
      </c>
      <c r="G1453" t="s">
        <v>5028</v>
      </c>
      <c r="H1453">
        <v>0</v>
      </c>
      <c r="I1453">
        <v>0.72</v>
      </c>
      <c r="J1453">
        <v>0</v>
      </c>
      <c r="K1453">
        <v>1</v>
      </c>
      <c r="L1453" t="s">
        <v>34</v>
      </c>
      <c r="M1453" t="s">
        <v>4824</v>
      </c>
      <c r="N1453" t="s">
        <v>36</v>
      </c>
      <c r="O1453" t="s">
        <v>319</v>
      </c>
      <c r="P1453" t="s">
        <v>38</v>
      </c>
      <c r="Q1453" t="s">
        <v>4825</v>
      </c>
      <c r="R1453" t="s">
        <v>40</v>
      </c>
      <c r="S1453" t="s">
        <v>634</v>
      </c>
      <c r="T1453" t="s">
        <v>243</v>
      </c>
      <c r="U1453" t="s">
        <v>1188</v>
      </c>
      <c r="V1453" t="s">
        <v>4826</v>
      </c>
      <c r="W1453">
        <v>2512</v>
      </c>
      <c r="X1453" t="s">
        <v>636</v>
      </c>
      <c r="Y1453" t="s">
        <v>4827</v>
      </c>
      <c r="Z1453" t="s">
        <v>2407</v>
      </c>
      <c r="AA1453">
        <v>2</v>
      </c>
      <c r="AB1453" t="s">
        <v>41</v>
      </c>
      <c r="AC1453" t="str">
        <f t="shared" si="276"/>
        <v>1TY</v>
      </c>
      <c r="AD1453" s="3">
        <f t="shared" si="273"/>
        <v>620</v>
      </c>
      <c r="AE1453" s="3" t="str">
        <f t="shared" si="272"/>
        <v>620 R</v>
      </c>
      <c r="AF1453" t="str">
        <f>SUBSTITUTE(SUBSTITUTE(P1453,"±",""),"%"," %")</f>
        <v>5 %</v>
      </c>
      <c r="AG1453" t="e">
        <f t="shared" si="277"/>
        <v>#VALUE!</v>
      </c>
      <c r="AI1453" t="e">
        <f>SUBSTITUTE(LEFT(Q1453,FIND("W,",Q1453)),"W"," W @ 70 C")</f>
        <v>#VALUE!</v>
      </c>
      <c r="AJ1453" t="str">
        <f>SUBSTITUTE((SUBSTITUTE(T1453,"ppm/°C","")),"/ "," to ")</f>
        <v>±200</v>
      </c>
      <c r="AK1453" t="str">
        <f>LEFT(V1453,FIND(" ",V1453)-1)</f>
        <v>2512</v>
      </c>
      <c r="AL1453" t="str">
        <f>SUBSTITUTE(SUBSTITUTE(U1453,"°C ~ "," to +"),"°C"," C")</f>
        <v>-55 to +155 C</v>
      </c>
      <c r="AM1453" s="2" t="str">
        <f t="shared" si="274"/>
        <v>621</v>
      </c>
      <c r="AN1453" t="str">
        <f>IF(AC1453="1GN","Grade 1","Grade 0")</f>
        <v>Grade 0</v>
      </c>
      <c r="AO1453" s="2" t="str">
        <f t="shared" si="275"/>
        <v>620R</v>
      </c>
      <c r="AQ1453" t="s">
        <v>5289</v>
      </c>
      <c r="AR1453" t="str">
        <f t="shared" si="278"/>
        <v>ERJ1TYJ621U</v>
      </c>
    </row>
    <row r="1454" spans="1:44" x14ac:dyDescent="0.3">
      <c r="A1454" t="s">
        <v>28</v>
      </c>
      <c r="B1454" t="s">
        <v>4820</v>
      </c>
      <c r="C1454" t="s">
        <v>5029</v>
      </c>
      <c r="D1454" t="s">
        <v>5030</v>
      </c>
      <c r="E1454" t="s">
        <v>32</v>
      </c>
      <c r="F1454" t="s">
        <v>32</v>
      </c>
      <c r="G1454" t="s">
        <v>5031</v>
      </c>
      <c r="H1454">
        <v>0</v>
      </c>
      <c r="I1454">
        <v>0.72</v>
      </c>
      <c r="J1454">
        <v>0</v>
      </c>
      <c r="K1454">
        <v>1</v>
      </c>
      <c r="L1454" t="s">
        <v>34</v>
      </c>
      <c r="M1454" t="s">
        <v>4824</v>
      </c>
      <c r="N1454" t="s">
        <v>36</v>
      </c>
      <c r="O1454" t="s">
        <v>323</v>
      </c>
      <c r="P1454" t="s">
        <v>38</v>
      </c>
      <c r="Q1454" t="s">
        <v>4825</v>
      </c>
      <c r="R1454" t="s">
        <v>40</v>
      </c>
      <c r="S1454" t="s">
        <v>634</v>
      </c>
      <c r="T1454" t="s">
        <v>243</v>
      </c>
      <c r="U1454" t="s">
        <v>1188</v>
      </c>
      <c r="V1454" t="s">
        <v>4826</v>
      </c>
      <c r="W1454">
        <v>2512</v>
      </c>
      <c r="X1454" t="s">
        <v>636</v>
      </c>
      <c r="Y1454" t="s">
        <v>4827</v>
      </c>
      <c r="Z1454" t="s">
        <v>2407</v>
      </c>
      <c r="AA1454">
        <v>2</v>
      </c>
      <c r="AB1454" t="s">
        <v>41</v>
      </c>
      <c r="AC1454" t="str">
        <f t="shared" si="276"/>
        <v>1TY</v>
      </c>
      <c r="AD1454" s="3">
        <f t="shared" si="273"/>
        <v>680</v>
      </c>
      <c r="AE1454" s="3" t="str">
        <f t="shared" si="272"/>
        <v>680 R</v>
      </c>
      <c r="AF1454" t="str">
        <f>SUBSTITUTE(SUBSTITUTE(P1454,"±",""),"%"," %")</f>
        <v>5 %</v>
      </c>
      <c r="AG1454" t="e">
        <f t="shared" si="277"/>
        <v>#VALUE!</v>
      </c>
      <c r="AI1454" t="e">
        <f>SUBSTITUTE(LEFT(Q1454,FIND("W,",Q1454)),"W"," W @ 70 C")</f>
        <v>#VALUE!</v>
      </c>
      <c r="AJ1454" t="str">
        <f>SUBSTITUTE((SUBSTITUTE(T1454,"ppm/°C","")),"/ "," to ")</f>
        <v>±200</v>
      </c>
      <c r="AK1454" t="str">
        <f>LEFT(V1454,FIND(" ",V1454)-1)</f>
        <v>2512</v>
      </c>
      <c r="AL1454" t="str">
        <f>SUBSTITUTE(SUBSTITUTE(U1454,"°C ~ "," to +"),"°C"," C")</f>
        <v>-55 to +155 C</v>
      </c>
      <c r="AM1454" s="2" t="str">
        <f t="shared" si="274"/>
        <v>681</v>
      </c>
      <c r="AN1454" t="str">
        <f>IF(AC1454="1GN","Grade 1","Grade 0")</f>
        <v>Grade 0</v>
      </c>
      <c r="AO1454" s="2" t="str">
        <f t="shared" si="275"/>
        <v>680R</v>
      </c>
      <c r="AQ1454" t="s">
        <v>5289</v>
      </c>
      <c r="AR1454" t="str">
        <f t="shared" si="278"/>
        <v>ERJ1TYJ681U</v>
      </c>
    </row>
    <row r="1455" spans="1:44" x14ac:dyDescent="0.3">
      <c r="A1455" t="s">
        <v>28</v>
      </c>
      <c r="B1455" t="s">
        <v>4820</v>
      </c>
      <c r="C1455" t="s">
        <v>5032</v>
      </c>
      <c r="D1455" t="s">
        <v>5033</v>
      </c>
      <c r="E1455" t="s">
        <v>32</v>
      </c>
      <c r="F1455" t="s">
        <v>32</v>
      </c>
      <c r="G1455" t="s">
        <v>5034</v>
      </c>
      <c r="H1455" s="1">
        <v>3500</v>
      </c>
      <c r="I1455">
        <v>0.72</v>
      </c>
      <c r="J1455">
        <v>0</v>
      </c>
      <c r="K1455">
        <v>1</v>
      </c>
      <c r="L1455" t="s">
        <v>34</v>
      </c>
      <c r="M1455" t="s">
        <v>4824</v>
      </c>
      <c r="N1455" t="s">
        <v>36</v>
      </c>
      <c r="O1455" t="s">
        <v>327</v>
      </c>
      <c r="P1455" t="s">
        <v>38</v>
      </c>
      <c r="Q1455" t="s">
        <v>4825</v>
      </c>
      <c r="R1455" t="s">
        <v>40</v>
      </c>
      <c r="S1455" t="s">
        <v>634</v>
      </c>
      <c r="T1455" t="s">
        <v>243</v>
      </c>
      <c r="U1455" t="s">
        <v>1188</v>
      </c>
      <c r="V1455" t="s">
        <v>4826</v>
      </c>
      <c r="W1455">
        <v>2512</v>
      </c>
      <c r="X1455" t="s">
        <v>636</v>
      </c>
      <c r="Y1455" t="s">
        <v>4827</v>
      </c>
      <c r="Z1455" t="s">
        <v>2407</v>
      </c>
      <c r="AA1455">
        <v>2</v>
      </c>
      <c r="AB1455" t="s">
        <v>41</v>
      </c>
      <c r="AC1455" t="str">
        <f t="shared" si="276"/>
        <v>1TY</v>
      </c>
      <c r="AD1455" s="3">
        <f t="shared" si="273"/>
        <v>750</v>
      </c>
      <c r="AE1455" s="3" t="str">
        <f t="shared" si="272"/>
        <v>750 R</v>
      </c>
      <c r="AF1455" t="str">
        <f>SUBSTITUTE(SUBSTITUTE(P1455,"±",""),"%"," %")</f>
        <v>5 %</v>
      </c>
      <c r="AG1455" t="e">
        <f t="shared" si="277"/>
        <v>#VALUE!</v>
      </c>
      <c r="AI1455" t="e">
        <f>SUBSTITUTE(LEFT(Q1455,FIND("W,",Q1455)),"W"," W @ 70 C")</f>
        <v>#VALUE!</v>
      </c>
      <c r="AJ1455" t="str">
        <f>SUBSTITUTE((SUBSTITUTE(T1455,"ppm/°C","")),"/ "," to ")</f>
        <v>±200</v>
      </c>
      <c r="AK1455" t="str">
        <f>LEFT(V1455,FIND(" ",V1455)-1)</f>
        <v>2512</v>
      </c>
      <c r="AL1455" t="str">
        <f>SUBSTITUTE(SUBSTITUTE(U1455,"°C ~ "," to +"),"°C"," C")</f>
        <v>-55 to +155 C</v>
      </c>
      <c r="AM1455" s="2" t="str">
        <f t="shared" si="274"/>
        <v>751</v>
      </c>
      <c r="AN1455" t="str">
        <f>IF(AC1455="1GN","Grade 1","Grade 0")</f>
        <v>Grade 0</v>
      </c>
      <c r="AO1455" s="2" t="str">
        <f t="shared" si="275"/>
        <v>750R</v>
      </c>
      <c r="AQ1455" t="s">
        <v>5289</v>
      </c>
      <c r="AR1455" t="str">
        <f t="shared" si="278"/>
        <v>ERJ1TYJ751U</v>
      </c>
    </row>
    <row r="1456" spans="1:44" x14ac:dyDescent="0.3">
      <c r="A1456" t="s">
        <v>28</v>
      </c>
      <c r="B1456" t="s">
        <v>4820</v>
      </c>
      <c r="C1456" t="s">
        <v>5035</v>
      </c>
      <c r="D1456" t="s">
        <v>5036</v>
      </c>
      <c r="E1456" t="s">
        <v>32</v>
      </c>
      <c r="F1456" t="s">
        <v>32</v>
      </c>
      <c r="G1456" t="s">
        <v>5037</v>
      </c>
      <c r="H1456" s="1">
        <v>2941</v>
      </c>
      <c r="I1456">
        <v>0.72</v>
      </c>
      <c r="J1456">
        <v>0</v>
      </c>
      <c r="K1456">
        <v>1</v>
      </c>
      <c r="L1456" t="s">
        <v>34</v>
      </c>
      <c r="M1456" t="s">
        <v>4824</v>
      </c>
      <c r="N1456" t="s">
        <v>36</v>
      </c>
      <c r="O1456" t="s">
        <v>331</v>
      </c>
      <c r="P1456" t="s">
        <v>38</v>
      </c>
      <c r="Q1456" t="s">
        <v>4825</v>
      </c>
      <c r="R1456" t="s">
        <v>40</v>
      </c>
      <c r="S1456" t="s">
        <v>634</v>
      </c>
      <c r="T1456" t="s">
        <v>243</v>
      </c>
      <c r="U1456" t="s">
        <v>1188</v>
      </c>
      <c r="V1456" t="s">
        <v>4826</v>
      </c>
      <c r="W1456">
        <v>2512</v>
      </c>
      <c r="X1456" t="s">
        <v>636</v>
      </c>
      <c r="Y1456" t="s">
        <v>4827</v>
      </c>
      <c r="Z1456" t="s">
        <v>2407</v>
      </c>
      <c r="AA1456">
        <v>2</v>
      </c>
      <c r="AB1456" t="s">
        <v>41</v>
      </c>
      <c r="AC1456" t="str">
        <f t="shared" si="276"/>
        <v>1TY</v>
      </c>
      <c r="AD1456" s="3">
        <f t="shared" si="273"/>
        <v>820</v>
      </c>
      <c r="AE1456" s="3" t="str">
        <f t="shared" si="272"/>
        <v>820 R</v>
      </c>
      <c r="AF1456" t="str">
        <f>SUBSTITUTE(SUBSTITUTE(P1456,"±",""),"%"," %")</f>
        <v>5 %</v>
      </c>
      <c r="AG1456" t="e">
        <f t="shared" si="277"/>
        <v>#VALUE!</v>
      </c>
      <c r="AI1456" t="e">
        <f>SUBSTITUTE(LEFT(Q1456,FIND("W,",Q1456)),"W"," W @ 70 C")</f>
        <v>#VALUE!</v>
      </c>
      <c r="AJ1456" t="str">
        <f>SUBSTITUTE((SUBSTITUTE(T1456,"ppm/°C","")),"/ "," to ")</f>
        <v>±200</v>
      </c>
      <c r="AK1456" t="str">
        <f>LEFT(V1456,FIND(" ",V1456)-1)</f>
        <v>2512</v>
      </c>
      <c r="AL1456" t="str">
        <f>SUBSTITUTE(SUBSTITUTE(U1456,"°C ~ "," to +"),"°C"," C")</f>
        <v>-55 to +155 C</v>
      </c>
      <c r="AM1456" s="2" t="str">
        <f t="shared" si="274"/>
        <v>821</v>
      </c>
      <c r="AN1456" t="str">
        <f>IF(AC1456="1GN","Grade 1","Grade 0")</f>
        <v>Grade 0</v>
      </c>
      <c r="AO1456" s="2" t="str">
        <f t="shared" si="275"/>
        <v>820R</v>
      </c>
      <c r="AQ1456" t="s">
        <v>5289</v>
      </c>
      <c r="AR1456" t="str">
        <f t="shared" si="278"/>
        <v>ERJ1TYJ821U</v>
      </c>
    </row>
    <row r="1457" spans="1:44" x14ac:dyDescent="0.3">
      <c r="A1457" t="s">
        <v>3084</v>
      </c>
      <c r="B1457" t="s">
        <v>4820</v>
      </c>
      <c r="C1457" t="s">
        <v>5038</v>
      </c>
      <c r="D1457" t="s">
        <v>5039</v>
      </c>
      <c r="E1457" t="s">
        <v>32</v>
      </c>
      <c r="F1457" t="s">
        <v>32</v>
      </c>
      <c r="G1457" t="s">
        <v>5040</v>
      </c>
      <c r="H1457" s="1">
        <v>3869</v>
      </c>
      <c r="I1457">
        <v>0.72</v>
      </c>
      <c r="J1457">
        <v>0</v>
      </c>
      <c r="K1457">
        <v>1</v>
      </c>
      <c r="L1457" t="s">
        <v>34</v>
      </c>
      <c r="M1457" t="s">
        <v>4824</v>
      </c>
      <c r="N1457" t="s">
        <v>36</v>
      </c>
      <c r="O1457" t="s">
        <v>335</v>
      </c>
      <c r="P1457" t="s">
        <v>38</v>
      </c>
      <c r="Q1457" t="s">
        <v>4825</v>
      </c>
      <c r="R1457" t="s">
        <v>40</v>
      </c>
      <c r="S1457" t="s">
        <v>634</v>
      </c>
      <c r="T1457" t="s">
        <v>243</v>
      </c>
      <c r="U1457" t="s">
        <v>1188</v>
      </c>
      <c r="V1457" t="s">
        <v>4826</v>
      </c>
      <c r="W1457">
        <v>2512</v>
      </c>
      <c r="X1457" t="s">
        <v>636</v>
      </c>
      <c r="Y1457" t="s">
        <v>4827</v>
      </c>
      <c r="Z1457" t="s">
        <v>2407</v>
      </c>
      <c r="AA1457">
        <v>2</v>
      </c>
      <c r="AB1457" t="s">
        <v>41</v>
      </c>
      <c r="AC1457" t="str">
        <f t="shared" si="276"/>
        <v>1TY</v>
      </c>
      <c r="AD1457" s="3">
        <f t="shared" si="273"/>
        <v>910</v>
      </c>
      <c r="AE1457" s="3" t="str">
        <f t="shared" si="272"/>
        <v>910 R</v>
      </c>
      <c r="AF1457" t="str">
        <f>SUBSTITUTE(SUBSTITUTE(P1457,"±",""),"%"," %")</f>
        <v>5 %</v>
      </c>
      <c r="AG1457" t="e">
        <f t="shared" si="277"/>
        <v>#VALUE!</v>
      </c>
      <c r="AI1457" t="e">
        <f>SUBSTITUTE(LEFT(Q1457,FIND("W,",Q1457)),"W"," W @ 70 C")</f>
        <v>#VALUE!</v>
      </c>
      <c r="AJ1457" t="str">
        <f>SUBSTITUTE((SUBSTITUTE(T1457,"ppm/°C","")),"/ "," to ")</f>
        <v>±200</v>
      </c>
      <c r="AK1457" t="str">
        <f>LEFT(V1457,FIND(" ",V1457)-1)</f>
        <v>2512</v>
      </c>
      <c r="AL1457" t="str">
        <f>SUBSTITUTE(SUBSTITUTE(U1457,"°C ~ "," to +"),"°C"," C")</f>
        <v>-55 to +155 C</v>
      </c>
      <c r="AM1457" s="2" t="str">
        <f t="shared" si="274"/>
        <v>911</v>
      </c>
      <c r="AN1457" t="str">
        <f>IF(AC1457="1GN","Grade 1","Grade 0")</f>
        <v>Grade 0</v>
      </c>
      <c r="AO1457" s="2" t="str">
        <f t="shared" si="275"/>
        <v>910R</v>
      </c>
      <c r="AQ1457" t="s">
        <v>5289</v>
      </c>
      <c r="AR1457" t="str">
        <f t="shared" si="278"/>
        <v>ERJ1TYJ911U</v>
      </c>
    </row>
    <row r="1458" spans="1:44" x14ac:dyDescent="0.3">
      <c r="A1458" t="s">
        <v>28</v>
      </c>
      <c r="B1458" t="s">
        <v>4820</v>
      </c>
      <c r="C1458" t="s">
        <v>5041</v>
      </c>
      <c r="D1458" t="s">
        <v>5042</v>
      </c>
      <c r="E1458" t="s">
        <v>32</v>
      </c>
      <c r="F1458" t="s">
        <v>32</v>
      </c>
      <c r="G1458" t="s">
        <v>5043</v>
      </c>
      <c r="H1458" s="1">
        <v>95495</v>
      </c>
      <c r="I1458">
        <v>0.72</v>
      </c>
      <c r="J1458">
        <v>0</v>
      </c>
      <c r="K1458">
        <v>1</v>
      </c>
      <c r="L1458" t="s">
        <v>34</v>
      </c>
      <c r="M1458" t="s">
        <v>4824</v>
      </c>
      <c r="N1458" t="s">
        <v>36</v>
      </c>
      <c r="O1458" t="s">
        <v>339</v>
      </c>
      <c r="P1458" t="s">
        <v>38</v>
      </c>
      <c r="Q1458" t="s">
        <v>4825</v>
      </c>
      <c r="R1458" t="s">
        <v>40</v>
      </c>
      <c r="S1458" t="s">
        <v>634</v>
      </c>
      <c r="T1458" t="s">
        <v>243</v>
      </c>
      <c r="U1458" t="s">
        <v>1188</v>
      </c>
      <c r="V1458" t="s">
        <v>4826</v>
      </c>
      <c r="W1458">
        <v>2512</v>
      </c>
      <c r="X1458" t="s">
        <v>636</v>
      </c>
      <c r="Y1458" t="s">
        <v>4827</v>
      </c>
      <c r="Z1458" t="s">
        <v>2407</v>
      </c>
      <c r="AA1458">
        <v>2</v>
      </c>
      <c r="AB1458" t="s">
        <v>41</v>
      </c>
      <c r="AC1458" t="str">
        <f t="shared" si="276"/>
        <v>1TY</v>
      </c>
      <c r="AD1458" s="3">
        <f t="shared" si="273"/>
        <v>1000</v>
      </c>
      <c r="AE1458" s="3" t="str">
        <f t="shared" si="272"/>
        <v>1.00 K</v>
      </c>
      <c r="AF1458" t="str">
        <f>SUBSTITUTE(SUBSTITUTE(P1458,"±",""),"%"," %")</f>
        <v>5 %</v>
      </c>
      <c r="AG1458" t="e">
        <f t="shared" si="277"/>
        <v>#VALUE!</v>
      </c>
      <c r="AI1458" t="e">
        <f>SUBSTITUTE(LEFT(Q1458,FIND("W,",Q1458)),"W"," W @ 70 C")</f>
        <v>#VALUE!</v>
      </c>
      <c r="AJ1458" t="str">
        <f>SUBSTITUTE((SUBSTITUTE(T1458,"ppm/°C","")),"/ "," to ")</f>
        <v>±200</v>
      </c>
      <c r="AK1458" t="str">
        <f>LEFT(V1458,FIND(" ",V1458)-1)</f>
        <v>2512</v>
      </c>
      <c r="AL1458" t="str">
        <f>SUBSTITUTE(SUBSTITUTE(U1458,"°C ~ "," to +"),"°C"," C")</f>
        <v>-55 to +155 C</v>
      </c>
      <c r="AM1458" s="2" t="str">
        <f t="shared" si="274"/>
        <v>102</v>
      </c>
      <c r="AN1458" t="str">
        <f>IF(AC1458="1GN","Grade 1","Grade 0")</f>
        <v>Grade 0</v>
      </c>
      <c r="AO1458" s="2" t="str">
        <f t="shared" si="275"/>
        <v>1001</v>
      </c>
      <c r="AQ1458" t="s">
        <v>5289</v>
      </c>
      <c r="AR1458" t="str">
        <f t="shared" si="278"/>
        <v>ERJ1TYJ102U</v>
      </c>
    </row>
    <row r="1459" spans="1:44" x14ac:dyDescent="0.3">
      <c r="A1459" t="s">
        <v>28</v>
      </c>
      <c r="B1459" t="s">
        <v>4820</v>
      </c>
      <c r="C1459" t="s">
        <v>5044</v>
      </c>
      <c r="D1459" t="s">
        <v>5045</v>
      </c>
      <c r="E1459" t="s">
        <v>32</v>
      </c>
      <c r="F1459" t="s">
        <v>32</v>
      </c>
      <c r="G1459" t="s">
        <v>5046</v>
      </c>
      <c r="H1459">
        <v>0</v>
      </c>
      <c r="I1459">
        <v>0.72</v>
      </c>
      <c r="J1459">
        <v>0</v>
      </c>
      <c r="K1459">
        <v>1</v>
      </c>
      <c r="L1459" t="s">
        <v>34</v>
      </c>
      <c r="M1459" t="s">
        <v>4824</v>
      </c>
      <c r="N1459" t="s">
        <v>36</v>
      </c>
      <c r="O1459" t="s">
        <v>343</v>
      </c>
      <c r="P1459" t="s">
        <v>38</v>
      </c>
      <c r="Q1459" t="s">
        <v>4825</v>
      </c>
      <c r="R1459" t="s">
        <v>40</v>
      </c>
      <c r="S1459" t="s">
        <v>634</v>
      </c>
      <c r="T1459" t="s">
        <v>243</v>
      </c>
      <c r="U1459" t="s">
        <v>1188</v>
      </c>
      <c r="V1459" t="s">
        <v>4826</v>
      </c>
      <c r="W1459">
        <v>2512</v>
      </c>
      <c r="X1459" t="s">
        <v>636</v>
      </c>
      <c r="Y1459" t="s">
        <v>4827</v>
      </c>
      <c r="Z1459" t="s">
        <v>2407</v>
      </c>
      <c r="AA1459">
        <v>2</v>
      </c>
      <c r="AB1459" t="s">
        <v>41</v>
      </c>
      <c r="AC1459" t="str">
        <f t="shared" si="276"/>
        <v>1TY</v>
      </c>
      <c r="AD1459" s="3">
        <f t="shared" si="273"/>
        <v>1100</v>
      </c>
      <c r="AE1459" s="3" t="str">
        <f t="shared" si="272"/>
        <v>1.10 K</v>
      </c>
      <c r="AF1459" t="str">
        <f>SUBSTITUTE(SUBSTITUTE(P1459,"±",""),"%"," %")</f>
        <v>5 %</v>
      </c>
      <c r="AG1459" t="e">
        <f t="shared" si="277"/>
        <v>#VALUE!</v>
      </c>
      <c r="AI1459" t="e">
        <f>SUBSTITUTE(LEFT(Q1459,FIND("W,",Q1459)),"W"," W @ 70 C")</f>
        <v>#VALUE!</v>
      </c>
      <c r="AJ1459" t="str">
        <f>SUBSTITUTE((SUBSTITUTE(T1459,"ppm/°C","")),"/ "," to ")</f>
        <v>±200</v>
      </c>
      <c r="AK1459" t="str">
        <f>LEFT(V1459,FIND(" ",V1459)-1)</f>
        <v>2512</v>
      </c>
      <c r="AL1459" t="str">
        <f>SUBSTITUTE(SUBSTITUTE(U1459,"°C ~ "," to +"),"°C"," C")</f>
        <v>-55 to +155 C</v>
      </c>
      <c r="AM1459" s="2" t="str">
        <f t="shared" si="274"/>
        <v>112</v>
      </c>
      <c r="AN1459" t="str">
        <f>IF(AC1459="1GN","Grade 1","Grade 0")</f>
        <v>Grade 0</v>
      </c>
      <c r="AO1459" s="2" t="str">
        <f t="shared" si="275"/>
        <v>1101</v>
      </c>
      <c r="AQ1459" t="s">
        <v>5289</v>
      </c>
      <c r="AR1459" t="str">
        <f t="shared" si="278"/>
        <v>ERJ1TYJ112U</v>
      </c>
    </row>
    <row r="1460" spans="1:44" x14ac:dyDescent="0.3">
      <c r="A1460" t="s">
        <v>3084</v>
      </c>
      <c r="B1460" t="s">
        <v>4820</v>
      </c>
      <c r="C1460" t="s">
        <v>5047</v>
      </c>
      <c r="D1460" t="s">
        <v>5048</v>
      </c>
      <c r="E1460" t="s">
        <v>32</v>
      </c>
      <c r="F1460" t="s">
        <v>32</v>
      </c>
      <c r="G1460" t="s">
        <v>5049</v>
      </c>
      <c r="H1460" s="1">
        <v>3044</v>
      </c>
      <c r="I1460">
        <v>0.72</v>
      </c>
      <c r="J1460">
        <v>0</v>
      </c>
      <c r="K1460">
        <v>1</v>
      </c>
      <c r="L1460" t="s">
        <v>34</v>
      </c>
      <c r="M1460" t="s">
        <v>4824</v>
      </c>
      <c r="N1460" t="s">
        <v>36</v>
      </c>
      <c r="O1460" t="s">
        <v>347</v>
      </c>
      <c r="P1460" t="s">
        <v>38</v>
      </c>
      <c r="Q1460" t="s">
        <v>4825</v>
      </c>
      <c r="R1460" t="s">
        <v>40</v>
      </c>
      <c r="S1460" t="s">
        <v>634</v>
      </c>
      <c r="T1460" t="s">
        <v>243</v>
      </c>
      <c r="U1460" t="s">
        <v>1188</v>
      </c>
      <c r="V1460" t="s">
        <v>4826</v>
      </c>
      <c r="W1460">
        <v>2512</v>
      </c>
      <c r="X1460" t="s">
        <v>636</v>
      </c>
      <c r="Y1460" t="s">
        <v>4827</v>
      </c>
      <c r="Z1460" t="s">
        <v>2407</v>
      </c>
      <c r="AA1460">
        <v>2</v>
      </c>
      <c r="AB1460" t="s">
        <v>41</v>
      </c>
      <c r="AC1460" t="str">
        <f t="shared" si="276"/>
        <v>1TY</v>
      </c>
      <c r="AD1460" s="3">
        <f t="shared" si="273"/>
        <v>1200</v>
      </c>
      <c r="AE1460" s="3" t="str">
        <f t="shared" si="272"/>
        <v>1.20 K</v>
      </c>
      <c r="AF1460" t="str">
        <f>SUBSTITUTE(SUBSTITUTE(P1460,"±",""),"%"," %")</f>
        <v>5 %</v>
      </c>
      <c r="AG1460" t="e">
        <f t="shared" si="277"/>
        <v>#VALUE!</v>
      </c>
      <c r="AI1460" t="e">
        <f>SUBSTITUTE(LEFT(Q1460,FIND("W,",Q1460)),"W"," W @ 70 C")</f>
        <v>#VALUE!</v>
      </c>
      <c r="AJ1460" t="str">
        <f>SUBSTITUTE((SUBSTITUTE(T1460,"ppm/°C","")),"/ "," to ")</f>
        <v>±200</v>
      </c>
      <c r="AK1460" t="str">
        <f>LEFT(V1460,FIND(" ",V1460)-1)</f>
        <v>2512</v>
      </c>
      <c r="AL1460" t="str">
        <f>SUBSTITUTE(SUBSTITUTE(U1460,"°C ~ "," to +"),"°C"," C")</f>
        <v>-55 to +155 C</v>
      </c>
      <c r="AM1460" s="2" t="str">
        <f t="shared" si="274"/>
        <v>122</v>
      </c>
      <c r="AN1460" t="str">
        <f>IF(AC1460="1GN","Grade 1","Grade 0")</f>
        <v>Grade 0</v>
      </c>
      <c r="AO1460" s="2" t="str">
        <f t="shared" si="275"/>
        <v>1201</v>
      </c>
      <c r="AQ1460" t="s">
        <v>5289</v>
      </c>
      <c r="AR1460" t="str">
        <f t="shared" si="278"/>
        <v>ERJ1TYJ122U</v>
      </c>
    </row>
    <row r="1461" spans="1:44" x14ac:dyDescent="0.3">
      <c r="A1461" t="s">
        <v>28</v>
      </c>
      <c r="B1461" t="s">
        <v>4820</v>
      </c>
      <c r="C1461" t="s">
        <v>5050</v>
      </c>
      <c r="D1461" t="s">
        <v>5051</v>
      </c>
      <c r="E1461" t="s">
        <v>32</v>
      </c>
      <c r="F1461" t="s">
        <v>32</v>
      </c>
      <c r="G1461" t="s">
        <v>5052</v>
      </c>
      <c r="H1461">
        <v>0</v>
      </c>
      <c r="I1461">
        <v>0.72</v>
      </c>
      <c r="J1461">
        <v>0</v>
      </c>
      <c r="K1461">
        <v>1</v>
      </c>
      <c r="L1461" t="s">
        <v>34</v>
      </c>
      <c r="M1461" t="s">
        <v>4824</v>
      </c>
      <c r="N1461" t="s">
        <v>36</v>
      </c>
      <c r="O1461" t="s">
        <v>351</v>
      </c>
      <c r="P1461" t="s">
        <v>38</v>
      </c>
      <c r="Q1461" t="s">
        <v>4825</v>
      </c>
      <c r="R1461" t="s">
        <v>40</v>
      </c>
      <c r="S1461" t="s">
        <v>634</v>
      </c>
      <c r="T1461" t="s">
        <v>243</v>
      </c>
      <c r="U1461" t="s">
        <v>1188</v>
      </c>
      <c r="V1461" t="s">
        <v>4826</v>
      </c>
      <c r="W1461">
        <v>2512</v>
      </c>
      <c r="X1461" t="s">
        <v>636</v>
      </c>
      <c r="Y1461" t="s">
        <v>4827</v>
      </c>
      <c r="Z1461" t="s">
        <v>2407</v>
      </c>
      <c r="AA1461">
        <v>2</v>
      </c>
      <c r="AB1461" t="s">
        <v>41</v>
      </c>
      <c r="AC1461" t="str">
        <f t="shared" si="276"/>
        <v>1TY</v>
      </c>
      <c r="AD1461" s="3">
        <f t="shared" si="273"/>
        <v>1300</v>
      </c>
      <c r="AE1461" s="3" t="str">
        <f t="shared" si="272"/>
        <v>1.30 K</v>
      </c>
      <c r="AF1461" t="str">
        <f>SUBSTITUTE(SUBSTITUTE(P1461,"±",""),"%"," %")</f>
        <v>5 %</v>
      </c>
      <c r="AG1461" t="e">
        <f t="shared" si="277"/>
        <v>#VALUE!</v>
      </c>
      <c r="AI1461" t="e">
        <f>SUBSTITUTE(LEFT(Q1461,FIND("W,",Q1461)),"W"," W @ 70 C")</f>
        <v>#VALUE!</v>
      </c>
      <c r="AJ1461" t="str">
        <f>SUBSTITUTE((SUBSTITUTE(T1461,"ppm/°C","")),"/ "," to ")</f>
        <v>±200</v>
      </c>
      <c r="AK1461" t="str">
        <f>LEFT(V1461,FIND(" ",V1461)-1)</f>
        <v>2512</v>
      </c>
      <c r="AL1461" t="str">
        <f>SUBSTITUTE(SUBSTITUTE(U1461,"°C ~ "," to +"),"°C"," C")</f>
        <v>-55 to +155 C</v>
      </c>
      <c r="AM1461" s="2" t="str">
        <f t="shared" si="274"/>
        <v>132</v>
      </c>
      <c r="AN1461" t="str">
        <f>IF(AC1461="1GN","Grade 1","Grade 0")</f>
        <v>Grade 0</v>
      </c>
      <c r="AO1461" s="2" t="str">
        <f t="shared" si="275"/>
        <v>1301</v>
      </c>
      <c r="AQ1461" t="s">
        <v>5289</v>
      </c>
      <c r="AR1461" t="str">
        <f t="shared" si="278"/>
        <v>ERJ1TYJ132U</v>
      </c>
    </row>
    <row r="1462" spans="1:44" x14ac:dyDescent="0.3">
      <c r="A1462" t="s">
        <v>28</v>
      </c>
      <c r="B1462" t="s">
        <v>4820</v>
      </c>
      <c r="C1462" t="s">
        <v>5053</v>
      </c>
      <c r="D1462" t="s">
        <v>5054</v>
      </c>
      <c r="E1462" t="s">
        <v>32</v>
      </c>
      <c r="F1462" t="s">
        <v>32</v>
      </c>
      <c r="G1462" t="s">
        <v>5055</v>
      </c>
      <c r="H1462" s="1">
        <v>13979</v>
      </c>
      <c r="I1462">
        <v>0.72</v>
      </c>
      <c r="J1462">
        <v>0</v>
      </c>
      <c r="K1462">
        <v>1</v>
      </c>
      <c r="L1462" t="s">
        <v>34</v>
      </c>
      <c r="M1462" t="s">
        <v>4824</v>
      </c>
      <c r="N1462" t="s">
        <v>36</v>
      </c>
      <c r="O1462" t="s">
        <v>355</v>
      </c>
      <c r="P1462" t="s">
        <v>38</v>
      </c>
      <c r="Q1462" t="s">
        <v>4825</v>
      </c>
      <c r="R1462" t="s">
        <v>40</v>
      </c>
      <c r="S1462" t="s">
        <v>634</v>
      </c>
      <c r="T1462" t="s">
        <v>243</v>
      </c>
      <c r="U1462" t="s">
        <v>1188</v>
      </c>
      <c r="V1462" t="s">
        <v>4826</v>
      </c>
      <c r="W1462">
        <v>2512</v>
      </c>
      <c r="X1462" t="s">
        <v>636</v>
      </c>
      <c r="Y1462" t="s">
        <v>4827</v>
      </c>
      <c r="Z1462" t="s">
        <v>2407</v>
      </c>
      <c r="AA1462">
        <v>2</v>
      </c>
      <c r="AB1462" t="s">
        <v>41</v>
      </c>
      <c r="AC1462" t="str">
        <f t="shared" si="276"/>
        <v>1TY</v>
      </c>
      <c r="AD1462" s="3">
        <f t="shared" si="273"/>
        <v>1500</v>
      </c>
      <c r="AE1462" s="3" t="str">
        <f t="shared" si="272"/>
        <v>1.50 K</v>
      </c>
      <c r="AF1462" t="str">
        <f>SUBSTITUTE(SUBSTITUTE(P1462,"±",""),"%"," %")</f>
        <v>5 %</v>
      </c>
      <c r="AG1462" t="e">
        <f t="shared" si="277"/>
        <v>#VALUE!</v>
      </c>
      <c r="AI1462" t="e">
        <f>SUBSTITUTE(LEFT(Q1462,FIND("W,",Q1462)),"W"," W @ 70 C")</f>
        <v>#VALUE!</v>
      </c>
      <c r="AJ1462" t="str">
        <f>SUBSTITUTE((SUBSTITUTE(T1462,"ppm/°C","")),"/ "," to ")</f>
        <v>±200</v>
      </c>
      <c r="AK1462" t="str">
        <f>LEFT(V1462,FIND(" ",V1462)-1)</f>
        <v>2512</v>
      </c>
      <c r="AL1462" t="str">
        <f>SUBSTITUTE(SUBSTITUTE(U1462,"°C ~ "," to +"),"°C"," C")</f>
        <v>-55 to +155 C</v>
      </c>
      <c r="AM1462" s="2" t="str">
        <f t="shared" si="274"/>
        <v>152</v>
      </c>
      <c r="AN1462" t="str">
        <f>IF(AC1462="1GN","Grade 1","Grade 0")</f>
        <v>Grade 0</v>
      </c>
      <c r="AO1462" s="2" t="str">
        <f t="shared" si="275"/>
        <v>1501</v>
      </c>
      <c r="AQ1462" t="s">
        <v>5289</v>
      </c>
      <c r="AR1462" t="str">
        <f t="shared" si="278"/>
        <v>ERJ1TYJ152U</v>
      </c>
    </row>
    <row r="1463" spans="1:44" x14ac:dyDescent="0.3">
      <c r="A1463" t="s">
        <v>28</v>
      </c>
      <c r="B1463" t="s">
        <v>4820</v>
      </c>
      <c r="C1463" t="s">
        <v>5056</v>
      </c>
      <c r="D1463" t="s">
        <v>5057</v>
      </c>
      <c r="E1463" t="s">
        <v>32</v>
      </c>
      <c r="F1463" t="s">
        <v>32</v>
      </c>
      <c r="G1463" t="s">
        <v>5058</v>
      </c>
      <c r="H1463" s="1">
        <v>3974</v>
      </c>
      <c r="I1463">
        <v>0.72</v>
      </c>
      <c r="J1463">
        <v>0</v>
      </c>
      <c r="K1463">
        <v>1</v>
      </c>
      <c r="L1463" t="s">
        <v>34</v>
      </c>
      <c r="M1463" t="s">
        <v>4824</v>
      </c>
      <c r="N1463" t="s">
        <v>36</v>
      </c>
      <c r="O1463" t="s">
        <v>359</v>
      </c>
      <c r="P1463" t="s">
        <v>38</v>
      </c>
      <c r="Q1463" t="s">
        <v>4825</v>
      </c>
      <c r="R1463" t="s">
        <v>40</v>
      </c>
      <c r="S1463" t="s">
        <v>634</v>
      </c>
      <c r="T1463" t="s">
        <v>243</v>
      </c>
      <c r="U1463" t="s">
        <v>1188</v>
      </c>
      <c r="V1463" t="s">
        <v>4826</v>
      </c>
      <c r="W1463">
        <v>2512</v>
      </c>
      <c r="X1463" t="s">
        <v>636</v>
      </c>
      <c r="Y1463" t="s">
        <v>4827</v>
      </c>
      <c r="Z1463" t="s">
        <v>2407</v>
      </c>
      <c r="AA1463">
        <v>2</v>
      </c>
      <c r="AB1463" t="s">
        <v>41</v>
      </c>
      <c r="AC1463" t="str">
        <f t="shared" si="276"/>
        <v>1TY</v>
      </c>
      <c r="AD1463" s="3">
        <f t="shared" si="273"/>
        <v>1600</v>
      </c>
      <c r="AE1463" s="3" t="str">
        <f t="shared" si="272"/>
        <v>1.60 K</v>
      </c>
      <c r="AF1463" t="str">
        <f>SUBSTITUTE(SUBSTITUTE(P1463,"±",""),"%"," %")</f>
        <v>5 %</v>
      </c>
      <c r="AG1463" t="e">
        <f t="shared" si="277"/>
        <v>#VALUE!</v>
      </c>
      <c r="AI1463" t="e">
        <f>SUBSTITUTE(LEFT(Q1463,FIND("W,",Q1463)),"W"," W @ 70 C")</f>
        <v>#VALUE!</v>
      </c>
      <c r="AJ1463" t="str">
        <f>SUBSTITUTE((SUBSTITUTE(T1463,"ppm/°C","")),"/ "," to ")</f>
        <v>±200</v>
      </c>
      <c r="AK1463" t="str">
        <f>LEFT(V1463,FIND(" ",V1463)-1)</f>
        <v>2512</v>
      </c>
      <c r="AL1463" t="str">
        <f>SUBSTITUTE(SUBSTITUTE(U1463,"°C ~ "," to +"),"°C"," C")</f>
        <v>-55 to +155 C</v>
      </c>
      <c r="AM1463" s="2" t="str">
        <f t="shared" si="274"/>
        <v>162</v>
      </c>
      <c r="AN1463" t="str">
        <f>IF(AC1463="1GN","Grade 1","Grade 0")</f>
        <v>Grade 0</v>
      </c>
      <c r="AO1463" s="2" t="str">
        <f t="shared" si="275"/>
        <v>1601</v>
      </c>
      <c r="AQ1463" t="s">
        <v>5289</v>
      </c>
      <c r="AR1463" t="str">
        <f t="shared" si="278"/>
        <v>ERJ1TYJ162U</v>
      </c>
    </row>
    <row r="1464" spans="1:44" x14ac:dyDescent="0.3">
      <c r="A1464" t="s">
        <v>28</v>
      </c>
      <c r="B1464" t="s">
        <v>4820</v>
      </c>
      <c r="C1464" t="s">
        <v>5059</v>
      </c>
      <c r="D1464" t="s">
        <v>5060</v>
      </c>
      <c r="E1464" t="s">
        <v>32</v>
      </c>
      <c r="F1464" t="s">
        <v>32</v>
      </c>
      <c r="G1464" t="s">
        <v>5061</v>
      </c>
      <c r="H1464" s="1">
        <v>8059</v>
      </c>
      <c r="I1464">
        <v>0.72</v>
      </c>
      <c r="J1464">
        <v>0</v>
      </c>
      <c r="K1464">
        <v>1</v>
      </c>
      <c r="L1464" t="s">
        <v>34</v>
      </c>
      <c r="M1464" t="s">
        <v>4824</v>
      </c>
      <c r="N1464" t="s">
        <v>36</v>
      </c>
      <c r="O1464" t="s">
        <v>363</v>
      </c>
      <c r="P1464" t="s">
        <v>38</v>
      </c>
      <c r="Q1464" t="s">
        <v>4825</v>
      </c>
      <c r="R1464" t="s">
        <v>40</v>
      </c>
      <c r="S1464" t="s">
        <v>634</v>
      </c>
      <c r="T1464" t="s">
        <v>243</v>
      </c>
      <c r="U1464" t="s">
        <v>1188</v>
      </c>
      <c r="V1464" t="s">
        <v>4826</v>
      </c>
      <c r="W1464">
        <v>2512</v>
      </c>
      <c r="X1464" t="s">
        <v>636</v>
      </c>
      <c r="Y1464" t="s">
        <v>4827</v>
      </c>
      <c r="Z1464" t="s">
        <v>2407</v>
      </c>
      <c r="AA1464">
        <v>2</v>
      </c>
      <c r="AB1464" t="s">
        <v>41</v>
      </c>
      <c r="AC1464" t="str">
        <f t="shared" si="276"/>
        <v>1TY</v>
      </c>
      <c r="AD1464" s="3">
        <f t="shared" si="273"/>
        <v>1800</v>
      </c>
      <c r="AE1464" s="3" t="str">
        <f t="shared" si="272"/>
        <v>1.80 K</v>
      </c>
      <c r="AF1464" t="str">
        <f>SUBSTITUTE(SUBSTITUTE(P1464,"±",""),"%"," %")</f>
        <v>5 %</v>
      </c>
      <c r="AG1464" t="e">
        <f t="shared" si="277"/>
        <v>#VALUE!</v>
      </c>
      <c r="AI1464" t="e">
        <f>SUBSTITUTE(LEFT(Q1464,FIND("W,",Q1464)),"W"," W @ 70 C")</f>
        <v>#VALUE!</v>
      </c>
      <c r="AJ1464" t="str">
        <f>SUBSTITUTE((SUBSTITUTE(T1464,"ppm/°C","")),"/ "," to ")</f>
        <v>±200</v>
      </c>
      <c r="AK1464" t="str">
        <f>LEFT(V1464,FIND(" ",V1464)-1)</f>
        <v>2512</v>
      </c>
      <c r="AL1464" t="str">
        <f>SUBSTITUTE(SUBSTITUTE(U1464,"°C ~ "," to +"),"°C"," C")</f>
        <v>-55 to +155 C</v>
      </c>
      <c r="AM1464" s="2" t="str">
        <f t="shared" si="274"/>
        <v>182</v>
      </c>
      <c r="AN1464" t="str">
        <f>IF(AC1464="1GN","Grade 1","Grade 0")</f>
        <v>Grade 0</v>
      </c>
      <c r="AO1464" s="2" t="str">
        <f t="shared" si="275"/>
        <v>1801</v>
      </c>
      <c r="AQ1464" t="s">
        <v>5289</v>
      </c>
      <c r="AR1464" t="str">
        <f t="shared" si="278"/>
        <v>ERJ1TYJ182U</v>
      </c>
    </row>
    <row r="1465" spans="1:44" x14ac:dyDescent="0.3">
      <c r="A1465" t="s">
        <v>28</v>
      </c>
      <c r="B1465" t="s">
        <v>4820</v>
      </c>
      <c r="C1465" t="s">
        <v>5062</v>
      </c>
      <c r="D1465" t="s">
        <v>5063</v>
      </c>
      <c r="E1465" t="s">
        <v>32</v>
      </c>
      <c r="F1465" t="s">
        <v>32</v>
      </c>
      <c r="G1465" t="s">
        <v>5064</v>
      </c>
      <c r="H1465" s="1">
        <v>4685</v>
      </c>
      <c r="I1465">
        <v>0.72</v>
      </c>
      <c r="J1465">
        <v>0</v>
      </c>
      <c r="K1465">
        <v>1</v>
      </c>
      <c r="L1465" t="s">
        <v>34</v>
      </c>
      <c r="M1465" t="s">
        <v>4824</v>
      </c>
      <c r="N1465" t="s">
        <v>36</v>
      </c>
      <c r="O1465" t="s">
        <v>367</v>
      </c>
      <c r="P1465" t="s">
        <v>38</v>
      </c>
      <c r="Q1465" t="s">
        <v>4825</v>
      </c>
      <c r="R1465" t="s">
        <v>40</v>
      </c>
      <c r="S1465" t="s">
        <v>634</v>
      </c>
      <c r="T1465" t="s">
        <v>243</v>
      </c>
      <c r="U1465" t="s">
        <v>1188</v>
      </c>
      <c r="V1465" t="s">
        <v>4826</v>
      </c>
      <c r="W1465">
        <v>2512</v>
      </c>
      <c r="X1465" t="s">
        <v>636</v>
      </c>
      <c r="Y1465" t="s">
        <v>4827</v>
      </c>
      <c r="Z1465" t="s">
        <v>2407</v>
      </c>
      <c r="AA1465">
        <v>2</v>
      </c>
      <c r="AB1465" t="s">
        <v>41</v>
      </c>
      <c r="AC1465" t="str">
        <f t="shared" si="276"/>
        <v>1TY</v>
      </c>
      <c r="AD1465" s="3">
        <f t="shared" si="273"/>
        <v>2000</v>
      </c>
      <c r="AE1465" s="3" t="str">
        <f t="shared" si="272"/>
        <v>2.00 K</v>
      </c>
      <c r="AF1465" t="str">
        <f>SUBSTITUTE(SUBSTITUTE(P1465,"±",""),"%"," %")</f>
        <v>5 %</v>
      </c>
      <c r="AG1465" t="e">
        <f t="shared" si="277"/>
        <v>#VALUE!</v>
      </c>
      <c r="AI1465" t="e">
        <f>SUBSTITUTE(LEFT(Q1465,FIND("W,",Q1465)),"W"," W @ 70 C")</f>
        <v>#VALUE!</v>
      </c>
      <c r="AJ1465" t="str">
        <f>SUBSTITUTE((SUBSTITUTE(T1465,"ppm/°C","")),"/ "," to ")</f>
        <v>±200</v>
      </c>
      <c r="AK1465" t="str">
        <f>LEFT(V1465,FIND(" ",V1465)-1)</f>
        <v>2512</v>
      </c>
      <c r="AL1465" t="str">
        <f>SUBSTITUTE(SUBSTITUTE(U1465,"°C ~ "," to +"),"°C"," C")</f>
        <v>-55 to +155 C</v>
      </c>
      <c r="AM1465" s="2" t="str">
        <f t="shared" si="274"/>
        <v>202</v>
      </c>
      <c r="AN1465" t="str">
        <f>IF(AC1465="1GN","Grade 1","Grade 0")</f>
        <v>Grade 0</v>
      </c>
      <c r="AO1465" s="2" t="str">
        <f t="shared" si="275"/>
        <v>2001</v>
      </c>
      <c r="AQ1465" t="s">
        <v>5289</v>
      </c>
      <c r="AR1465" t="str">
        <f t="shared" si="278"/>
        <v>ERJ1TYJ202U</v>
      </c>
    </row>
    <row r="1466" spans="1:44" x14ac:dyDescent="0.3">
      <c r="A1466" t="s">
        <v>28</v>
      </c>
      <c r="B1466" t="s">
        <v>4820</v>
      </c>
      <c r="C1466" t="s">
        <v>5065</v>
      </c>
      <c r="D1466" t="s">
        <v>5066</v>
      </c>
      <c r="E1466" t="s">
        <v>32</v>
      </c>
      <c r="F1466" t="s">
        <v>32</v>
      </c>
      <c r="G1466" t="s">
        <v>5067</v>
      </c>
      <c r="H1466" s="1">
        <v>26621</v>
      </c>
      <c r="I1466">
        <v>0.72</v>
      </c>
      <c r="J1466">
        <v>0</v>
      </c>
      <c r="K1466">
        <v>1</v>
      </c>
      <c r="L1466" t="s">
        <v>34</v>
      </c>
      <c r="M1466" t="s">
        <v>4824</v>
      </c>
      <c r="N1466" t="s">
        <v>36</v>
      </c>
      <c r="O1466" t="s">
        <v>371</v>
      </c>
      <c r="P1466" t="s">
        <v>38</v>
      </c>
      <c r="Q1466" t="s">
        <v>4825</v>
      </c>
      <c r="R1466" t="s">
        <v>40</v>
      </c>
      <c r="S1466" t="s">
        <v>634</v>
      </c>
      <c r="T1466" t="s">
        <v>243</v>
      </c>
      <c r="U1466" t="s">
        <v>1188</v>
      </c>
      <c r="V1466" t="s">
        <v>4826</v>
      </c>
      <c r="W1466">
        <v>2512</v>
      </c>
      <c r="X1466" t="s">
        <v>636</v>
      </c>
      <c r="Y1466" t="s">
        <v>4827</v>
      </c>
      <c r="Z1466" t="s">
        <v>2407</v>
      </c>
      <c r="AA1466">
        <v>2</v>
      </c>
      <c r="AB1466" t="s">
        <v>41</v>
      </c>
      <c r="AC1466" t="str">
        <f t="shared" si="276"/>
        <v>1TY</v>
      </c>
      <c r="AD1466" s="3">
        <f t="shared" si="273"/>
        <v>2200</v>
      </c>
      <c r="AE1466" s="3" t="str">
        <f t="shared" si="272"/>
        <v>2.20 K</v>
      </c>
      <c r="AF1466" t="str">
        <f>SUBSTITUTE(SUBSTITUTE(P1466,"±",""),"%"," %")</f>
        <v>5 %</v>
      </c>
      <c r="AG1466" t="e">
        <f t="shared" si="277"/>
        <v>#VALUE!</v>
      </c>
      <c r="AI1466" t="e">
        <f>SUBSTITUTE(LEFT(Q1466,FIND("W,",Q1466)),"W"," W @ 70 C")</f>
        <v>#VALUE!</v>
      </c>
      <c r="AJ1466" t="str">
        <f>SUBSTITUTE((SUBSTITUTE(T1466,"ppm/°C","")),"/ "," to ")</f>
        <v>±200</v>
      </c>
      <c r="AK1466" t="str">
        <f>LEFT(V1466,FIND(" ",V1466)-1)</f>
        <v>2512</v>
      </c>
      <c r="AL1466" t="str">
        <f>SUBSTITUTE(SUBSTITUTE(U1466,"°C ~ "," to +"),"°C"," C")</f>
        <v>-55 to +155 C</v>
      </c>
      <c r="AM1466" s="2" t="str">
        <f t="shared" si="274"/>
        <v>222</v>
      </c>
      <c r="AN1466" t="str">
        <f>IF(AC1466="1GN","Grade 1","Grade 0")</f>
        <v>Grade 0</v>
      </c>
      <c r="AO1466" s="2" t="str">
        <f t="shared" si="275"/>
        <v>2201</v>
      </c>
      <c r="AQ1466" t="s">
        <v>5289</v>
      </c>
      <c r="AR1466" t="str">
        <f t="shared" si="278"/>
        <v>ERJ1TYJ222U</v>
      </c>
    </row>
    <row r="1467" spans="1:44" x14ac:dyDescent="0.3">
      <c r="A1467" t="s">
        <v>28</v>
      </c>
      <c r="B1467" t="s">
        <v>4820</v>
      </c>
      <c r="C1467" t="s">
        <v>5068</v>
      </c>
      <c r="D1467" t="s">
        <v>5069</v>
      </c>
      <c r="E1467" t="s">
        <v>32</v>
      </c>
      <c r="F1467" t="s">
        <v>32</v>
      </c>
      <c r="G1467" t="s">
        <v>5070</v>
      </c>
      <c r="H1467">
        <v>0</v>
      </c>
      <c r="I1467">
        <v>0.72</v>
      </c>
      <c r="J1467">
        <v>0</v>
      </c>
      <c r="K1467">
        <v>1</v>
      </c>
      <c r="L1467" t="s">
        <v>34</v>
      </c>
      <c r="M1467" t="s">
        <v>4824</v>
      </c>
      <c r="N1467" t="s">
        <v>36</v>
      </c>
      <c r="O1467" t="s">
        <v>375</v>
      </c>
      <c r="P1467" t="s">
        <v>38</v>
      </c>
      <c r="Q1467" t="s">
        <v>4825</v>
      </c>
      <c r="R1467" t="s">
        <v>40</v>
      </c>
      <c r="S1467" t="s">
        <v>634</v>
      </c>
      <c r="T1467" t="s">
        <v>243</v>
      </c>
      <c r="U1467" t="s">
        <v>1188</v>
      </c>
      <c r="V1467" t="s">
        <v>4826</v>
      </c>
      <c r="W1467">
        <v>2512</v>
      </c>
      <c r="X1467" t="s">
        <v>636</v>
      </c>
      <c r="Y1467" t="s">
        <v>4827</v>
      </c>
      <c r="Z1467" t="s">
        <v>2407</v>
      </c>
      <c r="AA1467">
        <v>2</v>
      </c>
      <c r="AB1467" t="s">
        <v>41</v>
      </c>
      <c r="AC1467" t="str">
        <f t="shared" si="276"/>
        <v>1TY</v>
      </c>
      <c r="AD1467" s="3">
        <f t="shared" si="273"/>
        <v>2400</v>
      </c>
      <c r="AE1467" s="3" t="str">
        <f t="shared" si="272"/>
        <v>2.40 K</v>
      </c>
      <c r="AF1467" t="str">
        <f>SUBSTITUTE(SUBSTITUTE(P1467,"±",""),"%"," %")</f>
        <v>5 %</v>
      </c>
      <c r="AG1467" t="e">
        <f t="shared" si="277"/>
        <v>#VALUE!</v>
      </c>
      <c r="AI1467" t="e">
        <f>SUBSTITUTE(LEFT(Q1467,FIND("W,",Q1467)),"W"," W @ 70 C")</f>
        <v>#VALUE!</v>
      </c>
      <c r="AJ1467" t="str">
        <f>SUBSTITUTE((SUBSTITUTE(T1467,"ppm/°C","")),"/ "," to ")</f>
        <v>±200</v>
      </c>
      <c r="AK1467" t="str">
        <f>LEFT(V1467,FIND(" ",V1467)-1)</f>
        <v>2512</v>
      </c>
      <c r="AL1467" t="str">
        <f>SUBSTITUTE(SUBSTITUTE(U1467,"°C ~ "," to +"),"°C"," C")</f>
        <v>-55 to +155 C</v>
      </c>
      <c r="AM1467" s="2" t="str">
        <f t="shared" si="274"/>
        <v>242</v>
      </c>
      <c r="AN1467" t="str">
        <f>IF(AC1467="1GN","Grade 1","Grade 0")</f>
        <v>Grade 0</v>
      </c>
      <c r="AO1467" s="2" t="str">
        <f t="shared" si="275"/>
        <v>2401</v>
      </c>
      <c r="AQ1467" t="s">
        <v>5289</v>
      </c>
      <c r="AR1467" t="str">
        <f t="shared" si="278"/>
        <v>ERJ1TYJ242U</v>
      </c>
    </row>
    <row r="1468" spans="1:44" x14ac:dyDescent="0.3">
      <c r="A1468" t="s">
        <v>28</v>
      </c>
      <c r="B1468" t="s">
        <v>4820</v>
      </c>
      <c r="C1468" t="s">
        <v>5071</v>
      </c>
      <c r="D1468" t="s">
        <v>5072</v>
      </c>
      <c r="E1468" t="s">
        <v>32</v>
      </c>
      <c r="F1468" t="s">
        <v>32</v>
      </c>
      <c r="G1468" t="s">
        <v>5073</v>
      </c>
      <c r="H1468">
        <v>0</v>
      </c>
      <c r="I1468">
        <v>0.72</v>
      </c>
      <c r="J1468">
        <v>0</v>
      </c>
      <c r="K1468">
        <v>1</v>
      </c>
      <c r="L1468" t="s">
        <v>34</v>
      </c>
      <c r="M1468" t="s">
        <v>4824</v>
      </c>
      <c r="N1468" t="s">
        <v>36</v>
      </c>
      <c r="O1468" t="s">
        <v>379</v>
      </c>
      <c r="P1468" t="s">
        <v>38</v>
      </c>
      <c r="Q1468" t="s">
        <v>4825</v>
      </c>
      <c r="R1468" t="s">
        <v>40</v>
      </c>
      <c r="S1468" t="s">
        <v>634</v>
      </c>
      <c r="T1468" t="s">
        <v>243</v>
      </c>
      <c r="U1468" t="s">
        <v>1188</v>
      </c>
      <c r="V1468" t="s">
        <v>4826</v>
      </c>
      <c r="W1468">
        <v>2512</v>
      </c>
      <c r="X1468" t="s">
        <v>636</v>
      </c>
      <c r="Y1468" t="s">
        <v>4827</v>
      </c>
      <c r="Z1468" t="s">
        <v>2407</v>
      </c>
      <c r="AA1468">
        <v>2</v>
      </c>
      <c r="AB1468" t="s">
        <v>41</v>
      </c>
      <c r="AC1468" t="str">
        <f t="shared" si="276"/>
        <v>1TY</v>
      </c>
      <c r="AD1468" s="3">
        <f t="shared" si="273"/>
        <v>2700</v>
      </c>
      <c r="AE1468" s="3" t="str">
        <f t="shared" si="272"/>
        <v>2.70 K</v>
      </c>
      <c r="AF1468" t="str">
        <f>SUBSTITUTE(SUBSTITUTE(P1468,"±",""),"%"," %")</f>
        <v>5 %</v>
      </c>
      <c r="AG1468" t="e">
        <f t="shared" si="277"/>
        <v>#VALUE!</v>
      </c>
      <c r="AI1468" t="e">
        <f>SUBSTITUTE(LEFT(Q1468,FIND("W,",Q1468)),"W"," W @ 70 C")</f>
        <v>#VALUE!</v>
      </c>
      <c r="AJ1468" t="str">
        <f>SUBSTITUTE((SUBSTITUTE(T1468,"ppm/°C","")),"/ "," to ")</f>
        <v>±200</v>
      </c>
      <c r="AK1468" t="str">
        <f>LEFT(V1468,FIND(" ",V1468)-1)</f>
        <v>2512</v>
      </c>
      <c r="AL1468" t="str">
        <f>SUBSTITUTE(SUBSTITUTE(U1468,"°C ~ "," to +"),"°C"," C")</f>
        <v>-55 to +155 C</v>
      </c>
      <c r="AM1468" s="2" t="str">
        <f t="shared" si="274"/>
        <v>272</v>
      </c>
      <c r="AN1468" t="str">
        <f>IF(AC1468="1GN","Grade 1","Grade 0")</f>
        <v>Grade 0</v>
      </c>
      <c r="AO1468" s="2" t="str">
        <f t="shared" si="275"/>
        <v>2701</v>
      </c>
      <c r="AQ1468" t="s">
        <v>5289</v>
      </c>
      <c r="AR1468" t="str">
        <f t="shared" si="278"/>
        <v>ERJ1TYJ272U</v>
      </c>
    </row>
    <row r="1469" spans="1:44" x14ac:dyDescent="0.3">
      <c r="A1469" t="s">
        <v>28</v>
      </c>
      <c r="B1469" t="s">
        <v>4820</v>
      </c>
      <c r="C1469" t="s">
        <v>5074</v>
      </c>
      <c r="D1469" t="s">
        <v>5075</v>
      </c>
      <c r="E1469" t="s">
        <v>32</v>
      </c>
      <c r="F1469" t="s">
        <v>32</v>
      </c>
      <c r="G1469" t="s">
        <v>5076</v>
      </c>
      <c r="H1469" s="1">
        <v>6978</v>
      </c>
      <c r="I1469">
        <v>0.72</v>
      </c>
      <c r="J1469">
        <v>0</v>
      </c>
      <c r="K1469">
        <v>1</v>
      </c>
      <c r="L1469" t="s">
        <v>34</v>
      </c>
      <c r="M1469" t="s">
        <v>4824</v>
      </c>
      <c r="N1469" t="s">
        <v>36</v>
      </c>
      <c r="O1469" t="s">
        <v>383</v>
      </c>
      <c r="P1469" t="s">
        <v>38</v>
      </c>
      <c r="Q1469" t="s">
        <v>4825</v>
      </c>
      <c r="R1469" t="s">
        <v>40</v>
      </c>
      <c r="S1469" t="s">
        <v>634</v>
      </c>
      <c r="T1469" t="s">
        <v>243</v>
      </c>
      <c r="U1469" t="s">
        <v>1188</v>
      </c>
      <c r="V1469" t="s">
        <v>4826</v>
      </c>
      <c r="W1469">
        <v>2512</v>
      </c>
      <c r="X1469" t="s">
        <v>636</v>
      </c>
      <c r="Y1469" t="s">
        <v>4827</v>
      </c>
      <c r="Z1469" t="s">
        <v>2407</v>
      </c>
      <c r="AA1469">
        <v>2</v>
      </c>
      <c r="AB1469" t="s">
        <v>41</v>
      </c>
      <c r="AC1469" t="str">
        <f t="shared" si="276"/>
        <v>1TY</v>
      </c>
      <c r="AD1469" s="3">
        <f t="shared" si="273"/>
        <v>3000</v>
      </c>
      <c r="AE1469" s="3" t="str">
        <f t="shared" si="272"/>
        <v>3.00 K</v>
      </c>
      <c r="AF1469" t="str">
        <f>SUBSTITUTE(SUBSTITUTE(P1469,"±",""),"%"," %")</f>
        <v>5 %</v>
      </c>
      <c r="AG1469" t="e">
        <f t="shared" si="277"/>
        <v>#VALUE!</v>
      </c>
      <c r="AI1469" t="e">
        <f>SUBSTITUTE(LEFT(Q1469,FIND("W,",Q1469)),"W"," W @ 70 C")</f>
        <v>#VALUE!</v>
      </c>
      <c r="AJ1469" t="str">
        <f>SUBSTITUTE((SUBSTITUTE(T1469,"ppm/°C","")),"/ "," to ")</f>
        <v>±200</v>
      </c>
      <c r="AK1469" t="str">
        <f>LEFT(V1469,FIND(" ",V1469)-1)</f>
        <v>2512</v>
      </c>
      <c r="AL1469" t="str">
        <f>SUBSTITUTE(SUBSTITUTE(U1469,"°C ~ "," to +"),"°C"," C")</f>
        <v>-55 to +155 C</v>
      </c>
      <c r="AM1469" s="2" t="str">
        <f t="shared" si="274"/>
        <v>302</v>
      </c>
      <c r="AN1469" t="str">
        <f>IF(AC1469="1GN","Grade 1","Grade 0")</f>
        <v>Grade 0</v>
      </c>
      <c r="AO1469" s="2" t="str">
        <f t="shared" si="275"/>
        <v>3001</v>
      </c>
      <c r="AQ1469" t="s">
        <v>5289</v>
      </c>
      <c r="AR1469" t="str">
        <f t="shared" si="278"/>
        <v>ERJ1TYJ302U</v>
      </c>
    </row>
    <row r="1470" spans="1:44" x14ac:dyDescent="0.3">
      <c r="A1470" t="s">
        <v>3084</v>
      </c>
      <c r="B1470" t="s">
        <v>4820</v>
      </c>
      <c r="C1470" t="s">
        <v>5077</v>
      </c>
      <c r="D1470" t="s">
        <v>5078</v>
      </c>
      <c r="E1470" t="s">
        <v>32</v>
      </c>
      <c r="F1470" t="s">
        <v>32</v>
      </c>
      <c r="G1470" t="s">
        <v>5079</v>
      </c>
      <c r="H1470" s="1">
        <v>58825</v>
      </c>
      <c r="I1470">
        <v>0.72</v>
      </c>
      <c r="J1470">
        <v>0</v>
      </c>
      <c r="K1470">
        <v>1</v>
      </c>
      <c r="L1470" t="s">
        <v>34</v>
      </c>
      <c r="M1470" t="s">
        <v>4824</v>
      </c>
      <c r="N1470" t="s">
        <v>36</v>
      </c>
      <c r="O1470" t="s">
        <v>387</v>
      </c>
      <c r="P1470" t="s">
        <v>38</v>
      </c>
      <c r="Q1470" t="s">
        <v>4825</v>
      </c>
      <c r="R1470" t="s">
        <v>40</v>
      </c>
      <c r="S1470" t="s">
        <v>634</v>
      </c>
      <c r="T1470" t="s">
        <v>243</v>
      </c>
      <c r="U1470" t="s">
        <v>1188</v>
      </c>
      <c r="V1470" t="s">
        <v>4826</v>
      </c>
      <c r="W1470">
        <v>2512</v>
      </c>
      <c r="X1470" t="s">
        <v>636</v>
      </c>
      <c r="Y1470" t="s">
        <v>4827</v>
      </c>
      <c r="Z1470" t="s">
        <v>2407</v>
      </c>
      <c r="AA1470">
        <v>2</v>
      </c>
      <c r="AB1470" t="s">
        <v>41</v>
      </c>
      <c r="AC1470" t="str">
        <f t="shared" si="276"/>
        <v>1TY</v>
      </c>
      <c r="AD1470" s="3">
        <f t="shared" si="273"/>
        <v>3300</v>
      </c>
      <c r="AE1470" s="3" t="str">
        <f t="shared" si="272"/>
        <v>3.30 K</v>
      </c>
      <c r="AF1470" t="str">
        <f>SUBSTITUTE(SUBSTITUTE(P1470,"±",""),"%"," %")</f>
        <v>5 %</v>
      </c>
      <c r="AG1470" t="e">
        <f t="shared" si="277"/>
        <v>#VALUE!</v>
      </c>
      <c r="AI1470" t="e">
        <f>SUBSTITUTE(LEFT(Q1470,FIND("W,",Q1470)),"W"," W @ 70 C")</f>
        <v>#VALUE!</v>
      </c>
      <c r="AJ1470" t="str">
        <f>SUBSTITUTE((SUBSTITUTE(T1470,"ppm/°C","")),"/ "," to ")</f>
        <v>±200</v>
      </c>
      <c r="AK1470" t="str">
        <f>LEFT(V1470,FIND(" ",V1470)-1)</f>
        <v>2512</v>
      </c>
      <c r="AL1470" t="str">
        <f>SUBSTITUTE(SUBSTITUTE(U1470,"°C ~ "," to +"),"°C"," C")</f>
        <v>-55 to +155 C</v>
      </c>
      <c r="AM1470" s="2" t="str">
        <f t="shared" si="274"/>
        <v>332</v>
      </c>
      <c r="AN1470" t="str">
        <f>IF(AC1470="1GN","Grade 1","Grade 0")</f>
        <v>Grade 0</v>
      </c>
      <c r="AO1470" s="2" t="str">
        <f t="shared" si="275"/>
        <v>3301</v>
      </c>
      <c r="AQ1470" t="s">
        <v>5289</v>
      </c>
      <c r="AR1470" t="str">
        <f t="shared" si="278"/>
        <v>ERJ1TYJ332U</v>
      </c>
    </row>
    <row r="1471" spans="1:44" x14ac:dyDescent="0.3">
      <c r="A1471" t="s">
        <v>28</v>
      </c>
      <c r="B1471" t="s">
        <v>4820</v>
      </c>
      <c r="C1471" t="s">
        <v>5080</v>
      </c>
      <c r="D1471" t="s">
        <v>5081</v>
      </c>
      <c r="E1471" t="s">
        <v>32</v>
      </c>
      <c r="F1471" t="s">
        <v>32</v>
      </c>
      <c r="G1471" t="s">
        <v>5082</v>
      </c>
      <c r="H1471" s="1">
        <v>1670</v>
      </c>
      <c r="I1471">
        <v>0.72</v>
      </c>
      <c r="J1471">
        <v>0</v>
      </c>
      <c r="K1471">
        <v>1</v>
      </c>
      <c r="L1471" t="s">
        <v>34</v>
      </c>
      <c r="M1471" t="s">
        <v>4824</v>
      </c>
      <c r="N1471" t="s">
        <v>36</v>
      </c>
      <c r="O1471" t="s">
        <v>391</v>
      </c>
      <c r="P1471" t="s">
        <v>38</v>
      </c>
      <c r="Q1471" t="s">
        <v>4825</v>
      </c>
      <c r="R1471" t="s">
        <v>40</v>
      </c>
      <c r="S1471" t="s">
        <v>634</v>
      </c>
      <c r="T1471" t="s">
        <v>243</v>
      </c>
      <c r="U1471" t="s">
        <v>1188</v>
      </c>
      <c r="V1471" t="s">
        <v>4826</v>
      </c>
      <c r="W1471">
        <v>2512</v>
      </c>
      <c r="X1471" t="s">
        <v>636</v>
      </c>
      <c r="Y1471" t="s">
        <v>4827</v>
      </c>
      <c r="Z1471" t="s">
        <v>2407</v>
      </c>
      <c r="AA1471">
        <v>2</v>
      </c>
      <c r="AB1471" t="s">
        <v>41</v>
      </c>
      <c r="AC1471" t="str">
        <f t="shared" si="276"/>
        <v>1TY</v>
      </c>
      <c r="AD1471" s="3">
        <f t="shared" si="273"/>
        <v>3600</v>
      </c>
      <c r="AE1471" s="3" t="str">
        <f t="shared" si="272"/>
        <v>3.60 K</v>
      </c>
      <c r="AF1471" t="str">
        <f>SUBSTITUTE(SUBSTITUTE(P1471,"±",""),"%"," %")</f>
        <v>5 %</v>
      </c>
      <c r="AG1471" t="e">
        <f t="shared" si="277"/>
        <v>#VALUE!</v>
      </c>
      <c r="AI1471" t="e">
        <f>SUBSTITUTE(LEFT(Q1471,FIND("W,",Q1471)),"W"," W @ 70 C")</f>
        <v>#VALUE!</v>
      </c>
      <c r="AJ1471" t="str">
        <f>SUBSTITUTE((SUBSTITUTE(T1471,"ppm/°C","")),"/ "," to ")</f>
        <v>±200</v>
      </c>
      <c r="AK1471" t="str">
        <f>LEFT(V1471,FIND(" ",V1471)-1)</f>
        <v>2512</v>
      </c>
      <c r="AL1471" t="str">
        <f>SUBSTITUTE(SUBSTITUTE(U1471,"°C ~ "," to +"),"°C"," C")</f>
        <v>-55 to +155 C</v>
      </c>
      <c r="AM1471" s="2" t="str">
        <f t="shared" si="274"/>
        <v>362</v>
      </c>
      <c r="AN1471" t="str">
        <f>IF(AC1471="1GN","Grade 1","Grade 0")</f>
        <v>Grade 0</v>
      </c>
      <c r="AO1471" s="2" t="str">
        <f t="shared" si="275"/>
        <v>3601</v>
      </c>
      <c r="AQ1471" t="s">
        <v>5289</v>
      </c>
      <c r="AR1471" t="str">
        <f t="shared" si="278"/>
        <v>ERJ1TYJ362U</v>
      </c>
    </row>
    <row r="1472" spans="1:44" x14ac:dyDescent="0.3">
      <c r="A1472" t="s">
        <v>28</v>
      </c>
      <c r="B1472" t="s">
        <v>4820</v>
      </c>
      <c r="C1472" t="s">
        <v>5083</v>
      </c>
      <c r="D1472" t="s">
        <v>5084</v>
      </c>
      <c r="E1472" t="s">
        <v>32</v>
      </c>
      <c r="F1472" t="s">
        <v>32</v>
      </c>
      <c r="G1472" t="s">
        <v>5085</v>
      </c>
      <c r="H1472" s="1">
        <v>204033</v>
      </c>
      <c r="I1472">
        <v>0.72</v>
      </c>
      <c r="J1472">
        <v>0</v>
      </c>
      <c r="K1472">
        <v>1</v>
      </c>
      <c r="L1472" t="s">
        <v>34</v>
      </c>
      <c r="M1472" t="s">
        <v>4824</v>
      </c>
      <c r="N1472" t="s">
        <v>36</v>
      </c>
      <c r="O1472" t="s">
        <v>395</v>
      </c>
      <c r="P1472" t="s">
        <v>38</v>
      </c>
      <c r="Q1472" t="s">
        <v>4825</v>
      </c>
      <c r="R1472" t="s">
        <v>40</v>
      </c>
      <c r="S1472" t="s">
        <v>634</v>
      </c>
      <c r="T1472" t="s">
        <v>243</v>
      </c>
      <c r="U1472" t="s">
        <v>1188</v>
      </c>
      <c r="V1472" t="s">
        <v>4826</v>
      </c>
      <c r="W1472">
        <v>2512</v>
      </c>
      <c r="X1472" t="s">
        <v>636</v>
      </c>
      <c r="Y1472" t="s">
        <v>4827</v>
      </c>
      <c r="Z1472" t="s">
        <v>2407</v>
      </c>
      <c r="AA1472">
        <v>2</v>
      </c>
      <c r="AB1472" t="s">
        <v>41</v>
      </c>
      <c r="AC1472" t="str">
        <f t="shared" si="276"/>
        <v>1TY</v>
      </c>
      <c r="AD1472" s="3">
        <f t="shared" si="273"/>
        <v>3900</v>
      </c>
      <c r="AE1472" s="3" t="str">
        <f t="shared" si="272"/>
        <v>3.90 K</v>
      </c>
      <c r="AF1472" t="str">
        <f>SUBSTITUTE(SUBSTITUTE(P1472,"±",""),"%"," %")</f>
        <v>5 %</v>
      </c>
      <c r="AG1472" t="e">
        <f t="shared" si="277"/>
        <v>#VALUE!</v>
      </c>
      <c r="AI1472" t="e">
        <f>SUBSTITUTE(LEFT(Q1472,FIND("W,",Q1472)),"W"," W @ 70 C")</f>
        <v>#VALUE!</v>
      </c>
      <c r="AJ1472" t="str">
        <f>SUBSTITUTE((SUBSTITUTE(T1472,"ppm/°C","")),"/ "," to ")</f>
        <v>±200</v>
      </c>
      <c r="AK1472" t="str">
        <f>LEFT(V1472,FIND(" ",V1472)-1)</f>
        <v>2512</v>
      </c>
      <c r="AL1472" t="str">
        <f>SUBSTITUTE(SUBSTITUTE(U1472,"°C ~ "," to +"),"°C"," C")</f>
        <v>-55 to +155 C</v>
      </c>
      <c r="AM1472" s="2" t="str">
        <f t="shared" si="274"/>
        <v>392</v>
      </c>
      <c r="AN1472" t="str">
        <f>IF(AC1472="1GN","Grade 1","Grade 0")</f>
        <v>Grade 0</v>
      </c>
      <c r="AO1472" s="2" t="str">
        <f t="shared" si="275"/>
        <v>3901</v>
      </c>
      <c r="AQ1472" t="s">
        <v>5289</v>
      </c>
      <c r="AR1472" t="str">
        <f t="shared" si="278"/>
        <v>ERJ1TYJ392U</v>
      </c>
    </row>
    <row r="1473" spans="1:44" x14ac:dyDescent="0.3">
      <c r="A1473" t="s">
        <v>28</v>
      </c>
      <c r="B1473" t="s">
        <v>4820</v>
      </c>
      <c r="C1473" t="s">
        <v>5086</v>
      </c>
      <c r="D1473" t="s">
        <v>5087</v>
      </c>
      <c r="E1473" t="s">
        <v>32</v>
      </c>
      <c r="F1473" t="s">
        <v>32</v>
      </c>
      <c r="G1473" t="s">
        <v>5088</v>
      </c>
      <c r="H1473">
        <v>15</v>
      </c>
      <c r="I1473">
        <v>0.72</v>
      </c>
      <c r="J1473">
        <v>0</v>
      </c>
      <c r="K1473">
        <v>1</v>
      </c>
      <c r="L1473" t="s">
        <v>34</v>
      </c>
      <c r="M1473" t="s">
        <v>4824</v>
      </c>
      <c r="N1473" t="s">
        <v>36</v>
      </c>
      <c r="O1473" t="s">
        <v>399</v>
      </c>
      <c r="P1473" t="s">
        <v>38</v>
      </c>
      <c r="Q1473" t="s">
        <v>4825</v>
      </c>
      <c r="R1473" t="s">
        <v>40</v>
      </c>
      <c r="S1473" t="s">
        <v>634</v>
      </c>
      <c r="T1473" t="s">
        <v>243</v>
      </c>
      <c r="U1473" t="s">
        <v>1188</v>
      </c>
      <c r="V1473" t="s">
        <v>4826</v>
      </c>
      <c r="W1473">
        <v>2512</v>
      </c>
      <c r="X1473" t="s">
        <v>636</v>
      </c>
      <c r="Y1473" t="s">
        <v>4827</v>
      </c>
      <c r="Z1473" t="s">
        <v>2407</v>
      </c>
      <c r="AA1473">
        <v>2</v>
      </c>
      <c r="AB1473" t="s">
        <v>41</v>
      </c>
      <c r="AC1473" t="str">
        <f t="shared" si="276"/>
        <v>1TY</v>
      </c>
      <c r="AD1473" s="3">
        <f t="shared" si="273"/>
        <v>4300</v>
      </c>
      <c r="AE1473" s="3" t="str">
        <f t="shared" si="272"/>
        <v>4.30 K</v>
      </c>
      <c r="AF1473" t="str">
        <f>SUBSTITUTE(SUBSTITUTE(P1473,"±",""),"%"," %")</f>
        <v>5 %</v>
      </c>
      <c r="AG1473" t="e">
        <f t="shared" si="277"/>
        <v>#VALUE!</v>
      </c>
      <c r="AI1473" t="e">
        <f>SUBSTITUTE(LEFT(Q1473,FIND("W,",Q1473)),"W"," W @ 70 C")</f>
        <v>#VALUE!</v>
      </c>
      <c r="AJ1473" t="str">
        <f>SUBSTITUTE((SUBSTITUTE(T1473,"ppm/°C","")),"/ "," to ")</f>
        <v>±200</v>
      </c>
      <c r="AK1473" t="str">
        <f>LEFT(V1473,FIND(" ",V1473)-1)</f>
        <v>2512</v>
      </c>
      <c r="AL1473" t="str">
        <f>SUBSTITUTE(SUBSTITUTE(U1473,"°C ~ "," to +"),"°C"," C")</f>
        <v>-55 to +155 C</v>
      </c>
      <c r="AM1473" s="2" t="str">
        <f t="shared" si="274"/>
        <v>432</v>
      </c>
      <c r="AN1473" t="str">
        <f>IF(AC1473="1GN","Grade 1","Grade 0")</f>
        <v>Grade 0</v>
      </c>
      <c r="AO1473" s="2" t="str">
        <f t="shared" si="275"/>
        <v>4301</v>
      </c>
      <c r="AQ1473" t="s">
        <v>5289</v>
      </c>
      <c r="AR1473" t="str">
        <f t="shared" si="278"/>
        <v>ERJ1TYJ432U</v>
      </c>
    </row>
    <row r="1474" spans="1:44" x14ac:dyDescent="0.3">
      <c r="A1474" t="s">
        <v>28</v>
      </c>
      <c r="B1474" t="s">
        <v>4820</v>
      </c>
      <c r="C1474" t="s">
        <v>5089</v>
      </c>
      <c r="D1474" t="s">
        <v>5090</v>
      </c>
      <c r="E1474" t="s">
        <v>32</v>
      </c>
      <c r="F1474" t="s">
        <v>32</v>
      </c>
      <c r="G1474" t="s">
        <v>5091</v>
      </c>
      <c r="H1474" s="1">
        <v>6419</v>
      </c>
      <c r="I1474">
        <v>0.72</v>
      </c>
      <c r="J1474">
        <v>0</v>
      </c>
      <c r="K1474">
        <v>1</v>
      </c>
      <c r="L1474" t="s">
        <v>34</v>
      </c>
      <c r="M1474" t="s">
        <v>4824</v>
      </c>
      <c r="N1474" t="s">
        <v>36</v>
      </c>
      <c r="O1474" t="s">
        <v>403</v>
      </c>
      <c r="P1474" t="s">
        <v>38</v>
      </c>
      <c r="Q1474" t="s">
        <v>4825</v>
      </c>
      <c r="R1474" t="s">
        <v>40</v>
      </c>
      <c r="S1474" t="s">
        <v>634</v>
      </c>
      <c r="T1474" t="s">
        <v>243</v>
      </c>
      <c r="U1474" t="s">
        <v>1188</v>
      </c>
      <c r="V1474" t="s">
        <v>4826</v>
      </c>
      <c r="W1474">
        <v>2512</v>
      </c>
      <c r="X1474" t="s">
        <v>636</v>
      </c>
      <c r="Y1474" t="s">
        <v>4827</v>
      </c>
      <c r="Z1474" t="s">
        <v>2407</v>
      </c>
      <c r="AA1474">
        <v>2</v>
      </c>
      <c r="AB1474" t="s">
        <v>41</v>
      </c>
      <c r="AC1474" t="str">
        <f t="shared" si="276"/>
        <v>1TY</v>
      </c>
      <c r="AD1474" s="3">
        <f t="shared" si="273"/>
        <v>4700</v>
      </c>
      <c r="AE1474" s="3" t="str">
        <f t="shared" si="272"/>
        <v>4.70 K</v>
      </c>
      <c r="AF1474" t="str">
        <f>SUBSTITUTE(SUBSTITUTE(P1474,"±",""),"%"," %")</f>
        <v>5 %</v>
      </c>
      <c r="AG1474" t="e">
        <f t="shared" si="277"/>
        <v>#VALUE!</v>
      </c>
      <c r="AI1474" t="e">
        <f>SUBSTITUTE(LEFT(Q1474,FIND("W,",Q1474)),"W"," W @ 70 C")</f>
        <v>#VALUE!</v>
      </c>
      <c r="AJ1474" t="str">
        <f>SUBSTITUTE((SUBSTITUTE(T1474,"ppm/°C","")),"/ "," to ")</f>
        <v>±200</v>
      </c>
      <c r="AK1474" t="str">
        <f>LEFT(V1474,FIND(" ",V1474)-1)</f>
        <v>2512</v>
      </c>
      <c r="AL1474" t="str">
        <f>SUBSTITUTE(SUBSTITUTE(U1474,"°C ~ "," to +"),"°C"," C")</f>
        <v>-55 to +155 C</v>
      </c>
      <c r="AM1474" s="2" t="str">
        <f t="shared" si="274"/>
        <v>472</v>
      </c>
      <c r="AN1474" t="str">
        <f>IF(AC1474="1GN","Grade 1","Grade 0")</f>
        <v>Grade 0</v>
      </c>
      <c r="AO1474" s="2" t="str">
        <f t="shared" si="275"/>
        <v>4701</v>
      </c>
      <c r="AQ1474" t="s">
        <v>5289</v>
      </c>
      <c r="AR1474" t="str">
        <f t="shared" si="278"/>
        <v>ERJ1TYJ472U</v>
      </c>
    </row>
    <row r="1475" spans="1:44" x14ac:dyDescent="0.3">
      <c r="A1475" t="s">
        <v>28</v>
      </c>
      <c r="B1475" t="s">
        <v>4820</v>
      </c>
      <c r="C1475" t="s">
        <v>5092</v>
      </c>
      <c r="D1475" t="s">
        <v>5093</v>
      </c>
      <c r="E1475" t="s">
        <v>32</v>
      </c>
      <c r="F1475" t="s">
        <v>32</v>
      </c>
      <c r="G1475" t="s">
        <v>5094</v>
      </c>
      <c r="H1475" s="1">
        <v>7462</v>
      </c>
      <c r="I1475">
        <v>0.72</v>
      </c>
      <c r="J1475">
        <v>0</v>
      </c>
      <c r="K1475">
        <v>1</v>
      </c>
      <c r="L1475" t="s">
        <v>34</v>
      </c>
      <c r="M1475" t="s">
        <v>4824</v>
      </c>
      <c r="N1475" t="s">
        <v>36</v>
      </c>
      <c r="O1475" t="s">
        <v>407</v>
      </c>
      <c r="P1475" t="s">
        <v>38</v>
      </c>
      <c r="Q1475" t="s">
        <v>4825</v>
      </c>
      <c r="R1475" t="s">
        <v>40</v>
      </c>
      <c r="S1475" t="s">
        <v>634</v>
      </c>
      <c r="T1475" t="s">
        <v>243</v>
      </c>
      <c r="U1475" t="s">
        <v>1188</v>
      </c>
      <c r="V1475" t="s">
        <v>4826</v>
      </c>
      <c r="W1475">
        <v>2512</v>
      </c>
      <c r="X1475" t="s">
        <v>636</v>
      </c>
      <c r="Y1475" t="s">
        <v>4827</v>
      </c>
      <c r="Z1475" t="s">
        <v>2407</v>
      </c>
      <c r="AA1475">
        <v>2</v>
      </c>
      <c r="AB1475" t="s">
        <v>41</v>
      </c>
      <c r="AC1475" t="str">
        <f t="shared" si="276"/>
        <v>1TY</v>
      </c>
      <c r="AD1475" s="3">
        <f t="shared" si="273"/>
        <v>5100</v>
      </c>
      <c r="AE1475" s="3" t="str">
        <f t="shared" si="272"/>
        <v>5.10 K</v>
      </c>
      <c r="AF1475" t="str">
        <f>SUBSTITUTE(SUBSTITUTE(P1475,"±",""),"%"," %")</f>
        <v>5 %</v>
      </c>
      <c r="AG1475" t="e">
        <f t="shared" si="277"/>
        <v>#VALUE!</v>
      </c>
      <c r="AI1475" t="e">
        <f>SUBSTITUTE(LEFT(Q1475,FIND("W,",Q1475)),"W"," W @ 70 C")</f>
        <v>#VALUE!</v>
      </c>
      <c r="AJ1475" t="str">
        <f>SUBSTITUTE((SUBSTITUTE(T1475,"ppm/°C","")),"/ "," to ")</f>
        <v>±200</v>
      </c>
      <c r="AK1475" t="str">
        <f>LEFT(V1475,FIND(" ",V1475)-1)</f>
        <v>2512</v>
      </c>
      <c r="AL1475" t="str">
        <f>SUBSTITUTE(SUBSTITUTE(U1475,"°C ~ "," to +"),"°C"," C")</f>
        <v>-55 to +155 C</v>
      </c>
      <c r="AM1475" s="2" t="str">
        <f t="shared" si="274"/>
        <v>512</v>
      </c>
      <c r="AN1475" t="str">
        <f>IF(AC1475="1GN","Grade 1","Grade 0")</f>
        <v>Grade 0</v>
      </c>
      <c r="AO1475" s="2" t="str">
        <f t="shared" si="275"/>
        <v>5101</v>
      </c>
      <c r="AQ1475" t="s">
        <v>5289</v>
      </c>
      <c r="AR1475" t="str">
        <f t="shared" si="278"/>
        <v>ERJ1TYJ512U</v>
      </c>
    </row>
    <row r="1476" spans="1:44" x14ac:dyDescent="0.3">
      <c r="A1476" t="s">
        <v>28</v>
      </c>
      <c r="B1476" t="s">
        <v>4820</v>
      </c>
      <c r="C1476" t="s">
        <v>5095</v>
      </c>
      <c r="D1476" t="s">
        <v>5096</v>
      </c>
      <c r="E1476" t="s">
        <v>32</v>
      </c>
      <c r="F1476" t="s">
        <v>32</v>
      </c>
      <c r="G1476" t="s">
        <v>5097</v>
      </c>
      <c r="H1476">
        <v>0</v>
      </c>
      <c r="I1476">
        <v>0.72</v>
      </c>
      <c r="J1476">
        <v>0</v>
      </c>
      <c r="K1476">
        <v>1</v>
      </c>
      <c r="L1476" t="s">
        <v>34</v>
      </c>
      <c r="M1476" t="s">
        <v>4824</v>
      </c>
      <c r="N1476" t="s">
        <v>36</v>
      </c>
      <c r="O1476" t="s">
        <v>411</v>
      </c>
      <c r="P1476" t="s">
        <v>38</v>
      </c>
      <c r="Q1476" t="s">
        <v>4825</v>
      </c>
      <c r="R1476" t="s">
        <v>40</v>
      </c>
      <c r="S1476" t="s">
        <v>634</v>
      </c>
      <c r="T1476" t="s">
        <v>243</v>
      </c>
      <c r="U1476" t="s">
        <v>1188</v>
      </c>
      <c r="V1476" t="s">
        <v>4826</v>
      </c>
      <c r="W1476">
        <v>2512</v>
      </c>
      <c r="X1476" t="s">
        <v>636</v>
      </c>
      <c r="Y1476" t="s">
        <v>4827</v>
      </c>
      <c r="Z1476" t="s">
        <v>2407</v>
      </c>
      <c r="AA1476">
        <v>2</v>
      </c>
      <c r="AB1476" t="s">
        <v>41</v>
      </c>
      <c r="AC1476" t="str">
        <f t="shared" si="276"/>
        <v>1TY</v>
      </c>
      <c r="AD1476" s="3">
        <f t="shared" si="273"/>
        <v>5600</v>
      </c>
      <c r="AE1476" s="3" t="str">
        <f t="shared" si="272"/>
        <v>5.60 K</v>
      </c>
      <c r="AF1476" t="str">
        <f>SUBSTITUTE(SUBSTITUTE(P1476,"±",""),"%"," %")</f>
        <v>5 %</v>
      </c>
      <c r="AG1476" t="e">
        <f t="shared" si="277"/>
        <v>#VALUE!</v>
      </c>
      <c r="AI1476" t="e">
        <f>SUBSTITUTE(LEFT(Q1476,FIND("W,",Q1476)),"W"," W @ 70 C")</f>
        <v>#VALUE!</v>
      </c>
      <c r="AJ1476" t="str">
        <f>SUBSTITUTE((SUBSTITUTE(T1476,"ppm/°C","")),"/ "," to ")</f>
        <v>±200</v>
      </c>
      <c r="AK1476" t="str">
        <f>LEFT(V1476,FIND(" ",V1476)-1)</f>
        <v>2512</v>
      </c>
      <c r="AL1476" t="str">
        <f>SUBSTITUTE(SUBSTITUTE(U1476,"°C ~ "," to +"),"°C"," C")</f>
        <v>-55 to +155 C</v>
      </c>
      <c r="AM1476" s="2" t="str">
        <f t="shared" si="274"/>
        <v>562</v>
      </c>
      <c r="AN1476" t="str">
        <f>IF(AC1476="1GN","Grade 1","Grade 0")</f>
        <v>Grade 0</v>
      </c>
      <c r="AO1476" s="2" t="str">
        <f t="shared" si="275"/>
        <v>5601</v>
      </c>
      <c r="AQ1476" t="s">
        <v>5289</v>
      </c>
      <c r="AR1476" t="str">
        <f t="shared" si="278"/>
        <v>ERJ1TYJ562U</v>
      </c>
    </row>
    <row r="1477" spans="1:44" x14ac:dyDescent="0.3">
      <c r="A1477" t="s">
        <v>28</v>
      </c>
      <c r="B1477" t="s">
        <v>4820</v>
      </c>
      <c r="C1477" t="s">
        <v>5098</v>
      </c>
      <c r="D1477" t="s">
        <v>5099</v>
      </c>
      <c r="E1477" t="s">
        <v>32</v>
      </c>
      <c r="F1477" t="s">
        <v>32</v>
      </c>
      <c r="G1477" t="s">
        <v>5100</v>
      </c>
      <c r="H1477" s="1">
        <v>3900</v>
      </c>
      <c r="I1477">
        <v>0.72</v>
      </c>
      <c r="J1477">
        <v>0</v>
      </c>
      <c r="K1477">
        <v>1</v>
      </c>
      <c r="L1477" t="s">
        <v>34</v>
      </c>
      <c r="M1477" t="s">
        <v>4824</v>
      </c>
      <c r="N1477" t="s">
        <v>36</v>
      </c>
      <c r="O1477" t="s">
        <v>415</v>
      </c>
      <c r="P1477" t="s">
        <v>38</v>
      </c>
      <c r="Q1477" t="s">
        <v>4825</v>
      </c>
      <c r="R1477" t="s">
        <v>40</v>
      </c>
      <c r="S1477" t="s">
        <v>634</v>
      </c>
      <c r="T1477" t="s">
        <v>243</v>
      </c>
      <c r="U1477" t="s">
        <v>1188</v>
      </c>
      <c r="V1477" t="s">
        <v>4826</v>
      </c>
      <c r="W1477">
        <v>2512</v>
      </c>
      <c r="X1477" t="s">
        <v>636</v>
      </c>
      <c r="Y1477" t="s">
        <v>4827</v>
      </c>
      <c r="Z1477" t="s">
        <v>2407</v>
      </c>
      <c r="AA1477">
        <v>2</v>
      </c>
      <c r="AB1477" t="s">
        <v>41</v>
      </c>
      <c r="AC1477" t="str">
        <f t="shared" si="276"/>
        <v>1TY</v>
      </c>
      <c r="AD1477" s="3">
        <f t="shared" si="273"/>
        <v>6200</v>
      </c>
      <c r="AE1477" s="3" t="str">
        <f t="shared" si="272"/>
        <v>6.20 K</v>
      </c>
      <c r="AF1477" t="str">
        <f>SUBSTITUTE(SUBSTITUTE(P1477,"±",""),"%"," %")</f>
        <v>5 %</v>
      </c>
      <c r="AG1477" t="e">
        <f t="shared" si="277"/>
        <v>#VALUE!</v>
      </c>
      <c r="AI1477" t="e">
        <f>SUBSTITUTE(LEFT(Q1477,FIND("W,",Q1477)),"W"," W @ 70 C")</f>
        <v>#VALUE!</v>
      </c>
      <c r="AJ1477" t="str">
        <f>SUBSTITUTE((SUBSTITUTE(T1477,"ppm/°C","")),"/ "," to ")</f>
        <v>±200</v>
      </c>
      <c r="AK1477" t="str">
        <f>LEFT(V1477,FIND(" ",V1477)-1)</f>
        <v>2512</v>
      </c>
      <c r="AL1477" t="str">
        <f>SUBSTITUTE(SUBSTITUTE(U1477,"°C ~ "," to +"),"°C"," C")</f>
        <v>-55 to +155 C</v>
      </c>
      <c r="AM1477" s="2" t="str">
        <f t="shared" si="274"/>
        <v>622</v>
      </c>
      <c r="AN1477" t="str">
        <f>IF(AC1477="1GN","Grade 1","Grade 0")</f>
        <v>Grade 0</v>
      </c>
      <c r="AO1477" s="2" t="str">
        <f t="shared" si="275"/>
        <v>6201</v>
      </c>
      <c r="AQ1477" t="s">
        <v>5289</v>
      </c>
      <c r="AR1477" t="str">
        <f t="shared" si="278"/>
        <v>ERJ1TYJ622U</v>
      </c>
    </row>
    <row r="1478" spans="1:44" x14ac:dyDescent="0.3">
      <c r="A1478" t="s">
        <v>28</v>
      </c>
      <c r="B1478" t="s">
        <v>4820</v>
      </c>
      <c r="C1478" t="s">
        <v>5101</v>
      </c>
      <c r="D1478" t="s">
        <v>5102</v>
      </c>
      <c r="E1478" t="s">
        <v>32</v>
      </c>
      <c r="F1478" t="s">
        <v>32</v>
      </c>
      <c r="G1478" t="s">
        <v>5103</v>
      </c>
      <c r="H1478">
        <v>0</v>
      </c>
      <c r="I1478">
        <v>0.72</v>
      </c>
      <c r="J1478">
        <v>0</v>
      </c>
      <c r="K1478">
        <v>1</v>
      </c>
      <c r="L1478" t="s">
        <v>34</v>
      </c>
      <c r="M1478" t="s">
        <v>4824</v>
      </c>
      <c r="N1478" t="s">
        <v>36</v>
      </c>
      <c r="O1478" t="s">
        <v>419</v>
      </c>
      <c r="P1478" t="s">
        <v>38</v>
      </c>
      <c r="Q1478" t="s">
        <v>4825</v>
      </c>
      <c r="R1478" t="s">
        <v>40</v>
      </c>
      <c r="S1478" t="s">
        <v>634</v>
      </c>
      <c r="T1478" t="s">
        <v>243</v>
      </c>
      <c r="U1478" t="s">
        <v>1188</v>
      </c>
      <c r="V1478" t="s">
        <v>4826</v>
      </c>
      <c r="W1478">
        <v>2512</v>
      </c>
      <c r="X1478" t="s">
        <v>636</v>
      </c>
      <c r="Y1478" t="s">
        <v>4827</v>
      </c>
      <c r="Z1478" t="s">
        <v>2407</v>
      </c>
      <c r="AA1478">
        <v>2</v>
      </c>
      <c r="AB1478" t="s">
        <v>41</v>
      </c>
      <c r="AC1478" t="str">
        <f t="shared" si="276"/>
        <v>1TY</v>
      </c>
      <c r="AD1478" s="3">
        <f t="shared" si="273"/>
        <v>6800</v>
      </c>
      <c r="AE1478" s="3" t="str">
        <f t="shared" si="272"/>
        <v>6.80 K</v>
      </c>
      <c r="AF1478" t="str">
        <f>SUBSTITUTE(SUBSTITUTE(P1478,"±",""),"%"," %")</f>
        <v>5 %</v>
      </c>
      <c r="AG1478" t="e">
        <f t="shared" si="277"/>
        <v>#VALUE!</v>
      </c>
      <c r="AI1478" t="e">
        <f>SUBSTITUTE(LEFT(Q1478,FIND("W,",Q1478)),"W"," W @ 70 C")</f>
        <v>#VALUE!</v>
      </c>
      <c r="AJ1478" t="str">
        <f>SUBSTITUTE((SUBSTITUTE(T1478,"ppm/°C","")),"/ "," to ")</f>
        <v>±200</v>
      </c>
      <c r="AK1478" t="str">
        <f>LEFT(V1478,FIND(" ",V1478)-1)</f>
        <v>2512</v>
      </c>
      <c r="AL1478" t="str">
        <f>SUBSTITUTE(SUBSTITUTE(U1478,"°C ~ "," to +"),"°C"," C")</f>
        <v>-55 to +155 C</v>
      </c>
      <c r="AM1478" s="2" t="str">
        <f t="shared" si="274"/>
        <v>682</v>
      </c>
      <c r="AN1478" t="str">
        <f>IF(AC1478="1GN","Grade 1","Grade 0")</f>
        <v>Grade 0</v>
      </c>
      <c r="AO1478" s="2" t="str">
        <f t="shared" si="275"/>
        <v>6801</v>
      </c>
      <c r="AQ1478" t="s">
        <v>5289</v>
      </c>
      <c r="AR1478" t="str">
        <f t="shared" si="278"/>
        <v>ERJ1TYJ682U</v>
      </c>
    </row>
    <row r="1479" spans="1:44" x14ac:dyDescent="0.3">
      <c r="A1479" t="s">
        <v>28</v>
      </c>
      <c r="B1479" t="s">
        <v>4820</v>
      </c>
      <c r="C1479" t="s">
        <v>5104</v>
      </c>
      <c r="D1479" t="s">
        <v>5105</v>
      </c>
      <c r="E1479" t="s">
        <v>32</v>
      </c>
      <c r="F1479" t="s">
        <v>32</v>
      </c>
      <c r="G1479" t="s">
        <v>5106</v>
      </c>
      <c r="H1479">
        <v>621</v>
      </c>
      <c r="I1479">
        <v>0.72</v>
      </c>
      <c r="J1479">
        <v>0</v>
      </c>
      <c r="K1479">
        <v>1</v>
      </c>
      <c r="L1479" t="s">
        <v>34</v>
      </c>
      <c r="M1479" t="s">
        <v>4824</v>
      </c>
      <c r="N1479" t="s">
        <v>36</v>
      </c>
      <c r="O1479" t="s">
        <v>423</v>
      </c>
      <c r="P1479" t="s">
        <v>38</v>
      </c>
      <c r="Q1479" t="s">
        <v>4825</v>
      </c>
      <c r="R1479" t="s">
        <v>40</v>
      </c>
      <c r="S1479" t="s">
        <v>634</v>
      </c>
      <c r="T1479" t="s">
        <v>243</v>
      </c>
      <c r="U1479" t="s">
        <v>1188</v>
      </c>
      <c r="V1479" t="s">
        <v>4826</v>
      </c>
      <c r="W1479">
        <v>2512</v>
      </c>
      <c r="X1479" t="s">
        <v>636</v>
      </c>
      <c r="Y1479" t="s">
        <v>4827</v>
      </c>
      <c r="Z1479" t="s">
        <v>2407</v>
      </c>
      <c r="AA1479">
        <v>2</v>
      </c>
      <c r="AB1479" t="s">
        <v>41</v>
      </c>
      <c r="AC1479" t="str">
        <f t="shared" si="276"/>
        <v>1TY</v>
      </c>
      <c r="AD1479" s="3">
        <f t="shared" si="273"/>
        <v>7500</v>
      </c>
      <c r="AE1479" s="3" t="str">
        <f t="shared" si="272"/>
        <v>7.50 K</v>
      </c>
      <c r="AF1479" t="str">
        <f>SUBSTITUTE(SUBSTITUTE(P1479,"±",""),"%"," %")</f>
        <v>5 %</v>
      </c>
      <c r="AG1479" t="e">
        <f t="shared" si="277"/>
        <v>#VALUE!</v>
      </c>
      <c r="AI1479" t="e">
        <f>SUBSTITUTE(LEFT(Q1479,FIND("W,",Q1479)),"W"," W @ 70 C")</f>
        <v>#VALUE!</v>
      </c>
      <c r="AJ1479" t="str">
        <f>SUBSTITUTE((SUBSTITUTE(T1479,"ppm/°C","")),"/ "," to ")</f>
        <v>±200</v>
      </c>
      <c r="AK1479" t="str">
        <f>LEFT(V1479,FIND(" ",V1479)-1)</f>
        <v>2512</v>
      </c>
      <c r="AL1479" t="str">
        <f>SUBSTITUTE(SUBSTITUTE(U1479,"°C ~ "," to +"),"°C"," C")</f>
        <v>-55 to +155 C</v>
      </c>
      <c r="AM1479" s="2" t="str">
        <f t="shared" si="274"/>
        <v>752</v>
      </c>
      <c r="AN1479" t="str">
        <f>IF(AC1479="1GN","Grade 1","Grade 0")</f>
        <v>Grade 0</v>
      </c>
      <c r="AO1479" s="2" t="str">
        <f t="shared" si="275"/>
        <v>7501</v>
      </c>
      <c r="AQ1479" t="s">
        <v>5289</v>
      </c>
      <c r="AR1479" t="str">
        <f t="shared" si="278"/>
        <v>ERJ1TYJ752U</v>
      </c>
    </row>
    <row r="1480" spans="1:44" x14ac:dyDescent="0.3">
      <c r="A1480" t="s">
        <v>28</v>
      </c>
      <c r="B1480" t="s">
        <v>4820</v>
      </c>
      <c r="C1480" t="s">
        <v>5107</v>
      </c>
      <c r="D1480" t="s">
        <v>5108</v>
      </c>
      <c r="E1480" t="s">
        <v>32</v>
      </c>
      <c r="F1480" t="s">
        <v>32</v>
      </c>
      <c r="G1480" t="s">
        <v>5109</v>
      </c>
      <c r="H1480">
        <v>0</v>
      </c>
      <c r="I1480">
        <v>0.72</v>
      </c>
      <c r="J1480">
        <v>0</v>
      </c>
      <c r="K1480">
        <v>1</v>
      </c>
      <c r="L1480" t="s">
        <v>34</v>
      </c>
      <c r="M1480" t="s">
        <v>4824</v>
      </c>
      <c r="N1480" t="s">
        <v>36</v>
      </c>
      <c r="O1480" t="s">
        <v>427</v>
      </c>
      <c r="P1480" t="s">
        <v>38</v>
      </c>
      <c r="Q1480" t="s">
        <v>4825</v>
      </c>
      <c r="R1480" t="s">
        <v>40</v>
      </c>
      <c r="S1480" t="s">
        <v>634</v>
      </c>
      <c r="T1480" t="s">
        <v>243</v>
      </c>
      <c r="U1480" t="s">
        <v>1188</v>
      </c>
      <c r="V1480" t="s">
        <v>4826</v>
      </c>
      <c r="W1480">
        <v>2512</v>
      </c>
      <c r="X1480" t="s">
        <v>636</v>
      </c>
      <c r="Y1480" t="s">
        <v>4827</v>
      </c>
      <c r="Z1480" t="s">
        <v>2407</v>
      </c>
      <c r="AA1480">
        <v>2</v>
      </c>
      <c r="AB1480" t="s">
        <v>41</v>
      </c>
      <c r="AC1480" t="str">
        <f t="shared" si="276"/>
        <v>1TY</v>
      </c>
      <c r="AD1480" s="3">
        <f t="shared" si="273"/>
        <v>8200</v>
      </c>
      <c r="AE1480" s="3" t="str">
        <f t="shared" si="272"/>
        <v>8.20 K</v>
      </c>
      <c r="AF1480" t="str">
        <f>SUBSTITUTE(SUBSTITUTE(P1480,"±",""),"%"," %")</f>
        <v>5 %</v>
      </c>
      <c r="AG1480" t="e">
        <f t="shared" si="277"/>
        <v>#VALUE!</v>
      </c>
      <c r="AI1480" t="e">
        <f>SUBSTITUTE(LEFT(Q1480,FIND("W,",Q1480)),"W"," W @ 70 C")</f>
        <v>#VALUE!</v>
      </c>
      <c r="AJ1480" t="str">
        <f>SUBSTITUTE((SUBSTITUTE(T1480,"ppm/°C","")),"/ "," to ")</f>
        <v>±200</v>
      </c>
      <c r="AK1480" t="str">
        <f>LEFT(V1480,FIND(" ",V1480)-1)</f>
        <v>2512</v>
      </c>
      <c r="AL1480" t="str">
        <f>SUBSTITUTE(SUBSTITUTE(U1480,"°C ~ "," to +"),"°C"," C")</f>
        <v>-55 to +155 C</v>
      </c>
      <c r="AM1480" s="2" t="str">
        <f t="shared" si="274"/>
        <v>822</v>
      </c>
      <c r="AN1480" t="str">
        <f>IF(AC1480="1GN","Grade 1","Grade 0")</f>
        <v>Grade 0</v>
      </c>
      <c r="AO1480" s="2" t="str">
        <f t="shared" si="275"/>
        <v>8201</v>
      </c>
      <c r="AQ1480" t="s">
        <v>5289</v>
      </c>
      <c r="AR1480" t="str">
        <f t="shared" si="278"/>
        <v>ERJ1TYJ822U</v>
      </c>
    </row>
    <row r="1481" spans="1:44" x14ac:dyDescent="0.3">
      <c r="A1481" t="s">
        <v>28</v>
      </c>
      <c r="B1481" t="s">
        <v>4820</v>
      </c>
      <c r="C1481" t="s">
        <v>5110</v>
      </c>
      <c r="D1481" t="s">
        <v>5111</v>
      </c>
      <c r="E1481" t="s">
        <v>32</v>
      </c>
      <c r="F1481" t="s">
        <v>32</v>
      </c>
      <c r="G1481" t="s">
        <v>5112</v>
      </c>
      <c r="H1481" s="1">
        <v>3579</v>
      </c>
      <c r="I1481">
        <v>0.72</v>
      </c>
      <c r="J1481">
        <v>0</v>
      </c>
      <c r="K1481">
        <v>1</v>
      </c>
      <c r="L1481" t="s">
        <v>34</v>
      </c>
      <c r="M1481" t="s">
        <v>4824</v>
      </c>
      <c r="N1481" t="s">
        <v>36</v>
      </c>
      <c r="O1481" t="s">
        <v>431</v>
      </c>
      <c r="P1481" t="s">
        <v>38</v>
      </c>
      <c r="Q1481" t="s">
        <v>4825</v>
      </c>
      <c r="R1481" t="s">
        <v>40</v>
      </c>
      <c r="S1481" t="s">
        <v>634</v>
      </c>
      <c r="T1481" t="s">
        <v>243</v>
      </c>
      <c r="U1481" t="s">
        <v>1188</v>
      </c>
      <c r="V1481" t="s">
        <v>4826</v>
      </c>
      <c r="W1481">
        <v>2512</v>
      </c>
      <c r="X1481" t="s">
        <v>636</v>
      </c>
      <c r="Y1481" t="s">
        <v>4827</v>
      </c>
      <c r="Z1481" t="s">
        <v>2407</v>
      </c>
      <c r="AA1481">
        <v>2</v>
      </c>
      <c r="AB1481" t="s">
        <v>41</v>
      </c>
      <c r="AC1481" t="str">
        <f t="shared" si="276"/>
        <v>1TY</v>
      </c>
      <c r="AD1481" s="3">
        <f t="shared" si="273"/>
        <v>9100</v>
      </c>
      <c r="AE1481" s="3" t="str">
        <f t="shared" si="272"/>
        <v>9.10 K</v>
      </c>
      <c r="AF1481" t="str">
        <f>SUBSTITUTE(SUBSTITUTE(P1481,"±",""),"%"," %")</f>
        <v>5 %</v>
      </c>
      <c r="AG1481" t="e">
        <f t="shared" si="277"/>
        <v>#VALUE!</v>
      </c>
      <c r="AI1481" t="e">
        <f>SUBSTITUTE(LEFT(Q1481,FIND("W,",Q1481)),"W"," W @ 70 C")</f>
        <v>#VALUE!</v>
      </c>
      <c r="AJ1481" t="str">
        <f>SUBSTITUTE((SUBSTITUTE(T1481,"ppm/°C","")),"/ "," to ")</f>
        <v>±200</v>
      </c>
      <c r="AK1481" t="str">
        <f>LEFT(V1481,FIND(" ",V1481)-1)</f>
        <v>2512</v>
      </c>
      <c r="AL1481" t="str">
        <f>SUBSTITUTE(SUBSTITUTE(U1481,"°C ~ "," to +"),"°C"," C")</f>
        <v>-55 to +155 C</v>
      </c>
      <c r="AM1481" s="2" t="str">
        <f t="shared" si="274"/>
        <v>912</v>
      </c>
      <c r="AN1481" t="str">
        <f>IF(AC1481="1GN","Grade 1","Grade 0")</f>
        <v>Grade 0</v>
      </c>
      <c r="AO1481" s="2" t="str">
        <f t="shared" si="275"/>
        <v>9101</v>
      </c>
      <c r="AQ1481" t="s">
        <v>5289</v>
      </c>
      <c r="AR1481" t="str">
        <f t="shared" si="278"/>
        <v>ERJ1TYJ912U</v>
      </c>
    </row>
    <row r="1482" spans="1:44" x14ac:dyDescent="0.3">
      <c r="A1482" t="s">
        <v>3084</v>
      </c>
      <c r="B1482" t="s">
        <v>4820</v>
      </c>
      <c r="C1482" t="s">
        <v>5113</v>
      </c>
      <c r="D1482" t="s">
        <v>5114</v>
      </c>
      <c r="E1482" t="s">
        <v>32</v>
      </c>
      <c r="F1482" t="s">
        <v>32</v>
      </c>
      <c r="G1482" t="s">
        <v>5115</v>
      </c>
      <c r="H1482">
        <v>0</v>
      </c>
      <c r="I1482">
        <v>0.72</v>
      </c>
      <c r="J1482">
        <v>0</v>
      </c>
      <c r="K1482">
        <v>1</v>
      </c>
      <c r="L1482" t="s">
        <v>34</v>
      </c>
      <c r="M1482" t="s">
        <v>4824</v>
      </c>
      <c r="N1482" t="s">
        <v>36</v>
      </c>
      <c r="O1482" t="s">
        <v>435</v>
      </c>
      <c r="P1482" t="s">
        <v>38</v>
      </c>
      <c r="Q1482" t="s">
        <v>4825</v>
      </c>
      <c r="R1482" t="s">
        <v>40</v>
      </c>
      <c r="S1482" t="s">
        <v>634</v>
      </c>
      <c r="T1482" t="s">
        <v>243</v>
      </c>
      <c r="U1482" t="s">
        <v>1188</v>
      </c>
      <c r="V1482" t="s">
        <v>4826</v>
      </c>
      <c r="W1482">
        <v>2512</v>
      </c>
      <c r="X1482" t="s">
        <v>636</v>
      </c>
      <c r="Y1482" t="s">
        <v>4827</v>
      </c>
      <c r="Z1482" t="s">
        <v>2407</v>
      </c>
      <c r="AA1482">
        <v>2</v>
      </c>
      <c r="AB1482" t="s">
        <v>41</v>
      </c>
      <c r="AC1482" t="str">
        <f t="shared" si="276"/>
        <v>1TY</v>
      </c>
      <c r="AD1482" s="3">
        <f t="shared" si="273"/>
        <v>10000</v>
      </c>
      <c r="AE1482" s="3" t="str">
        <f t="shared" si="272"/>
        <v>10.0 K</v>
      </c>
      <c r="AF1482" t="str">
        <f>SUBSTITUTE(SUBSTITUTE(P1482,"±",""),"%"," %")</f>
        <v>5 %</v>
      </c>
      <c r="AG1482" t="e">
        <f t="shared" si="277"/>
        <v>#VALUE!</v>
      </c>
      <c r="AI1482" t="e">
        <f>SUBSTITUTE(LEFT(Q1482,FIND("W,",Q1482)),"W"," W @ 70 C")</f>
        <v>#VALUE!</v>
      </c>
      <c r="AJ1482" t="str">
        <f>SUBSTITUTE((SUBSTITUTE(T1482,"ppm/°C","")),"/ "," to ")</f>
        <v>±200</v>
      </c>
      <c r="AK1482" t="str">
        <f>LEFT(V1482,FIND(" ",V1482)-1)</f>
        <v>2512</v>
      </c>
      <c r="AL1482" t="str">
        <f>SUBSTITUTE(SUBSTITUTE(U1482,"°C ~ "," to +"),"°C"," C")</f>
        <v>-55 to +155 C</v>
      </c>
      <c r="AM1482" s="2" t="str">
        <f t="shared" si="274"/>
        <v>103</v>
      </c>
      <c r="AN1482" t="str">
        <f>IF(AC1482="1GN","Grade 1","Grade 0")</f>
        <v>Grade 0</v>
      </c>
      <c r="AO1482" s="2" t="str">
        <f t="shared" si="275"/>
        <v>1002</v>
      </c>
      <c r="AQ1482" t="s">
        <v>5289</v>
      </c>
      <c r="AR1482" t="str">
        <f t="shared" si="278"/>
        <v>ERJ1TYJ103U</v>
      </c>
    </row>
    <row r="1483" spans="1:44" x14ac:dyDescent="0.3">
      <c r="A1483" t="s">
        <v>28</v>
      </c>
      <c r="B1483" t="s">
        <v>4820</v>
      </c>
      <c r="C1483" t="s">
        <v>5116</v>
      </c>
      <c r="D1483" t="s">
        <v>5117</v>
      </c>
      <c r="E1483" t="s">
        <v>32</v>
      </c>
      <c r="F1483" t="s">
        <v>32</v>
      </c>
      <c r="G1483" t="s">
        <v>5118</v>
      </c>
      <c r="H1483" s="1">
        <v>5684</v>
      </c>
      <c r="I1483">
        <v>0.72</v>
      </c>
      <c r="J1483">
        <v>0</v>
      </c>
      <c r="K1483">
        <v>1</v>
      </c>
      <c r="L1483" t="s">
        <v>34</v>
      </c>
      <c r="M1483" t="s">
        <v>4824</v>
      </c>
      <c r="N1483" t="s">
        <v>36</v>
      </c>
      <c r="O1483" t="s">
        <v>439</v>
      </c>
      <c r="P1483" t="s">
        <v>38</v>
      </c>
      <c r="Q1483" t="s">
        <v>4825</v>
      </c>
      <c r="R1483" t="s">
        <v>40</v>
      </c>
      <c r="S1483" t="s">
        <v>634</v>
      </c>
      <c r="T1483" t="s">
        <v>243</v>
      </c>
      <c r="U1483" t="s">
        <v>1188</v>
      </c>
      <c r="V1483" t="s">
        <v>4826</v>
      </c>
      <c r="W1483">
        <v>2512</v>
      </c>
      <c r="X1483" t="s">
        <v>636</v>
      </c>
      <c r="Y1483" t="s">
        <v>4827</v>
      </c>
      <c r="Z1483" t="s">
        <v>2407</v>
      </c>
      <c r="AA1483">
        <v>2</v>
      </c>
      <c r="AB1483" t="s">
        <v>41</v>
      </c>
      <c r="AC1483" t="str">
        <f t="shared" si="276"/>
        <v>1TY</v>
      </c>
      <c r="AD1483" s="3">
        <f t="shared" si="273"/>
        <v>11000</v>
      </c>
      <c r="AE1483" s="3" t="str">
        <f t="shared" si="272"/>
        <v>11.0 K</v>
      </c>
      <c r="AF1483" t="str">
        <f>SUBSTITUTE(SUBSTITUTE(P1483,"±",""),"%"," %")</f>
        <v>5 %</v>
      </c>
      <c r="AG1483" t="e">
        <f t="shared" si="277"/>
        <v>#VALUE!</v>
      </c>
      <c r="AI1483" t="e">
        <f>SUBSTITUTE(LEFT(Q1483,FIND("W,",Q1483)),"W"," W @ 70 C")</f>
        <v>#VALUE!</v>
      </c>
      <c r="AJ1483" t="str">
        <f>SUBSTITUTE((SUBSTITUTE(T1483,"ppm/°C","")),"/ "," to ")</f>
        <v>±200</v>
      </c>
      <c r="AK1483" t="str">
        <f>LEFT(V1483,FIND(" ",V1483)-1)</f>
        <v>2512</v>
      </c>
      <c r="AL1483" t="str">
        <f>SUBSTITUTE(SUBSTITUTE(U1483,"°C ~ "," to +"),"°C"," C")</f>
        <v>-55 to +155 C</v>
      </c>
      <c r="AM1483" s="2" t="str">
        <f t="shared" si="274"/>
        <v>113</v>
      </c>
      <c r="AN1483" t="str">
        <f>IF(AC1483="1GN","Grade 1","Grade 0")</f>
        <v>Grade 0</v>
      </c>
      <c r="AO1483" s="2" t="str">
        <f t="shared" si="275"/>
        <v>1102</v>
      </c>
      <c r="AQ1483" t="s">
        <v>5289</v>
      </c>
      <c r="AR1483" t="str">
        <f t="shared" si="278"/>
        <v>ERJ1TYJ113U</v>
      </c>
    </row>
    <row r="1484" spans="1:44" x14ac:dyDescent="0.3">
      <c r="A1484" t="s">
        <v>28</v>
      </c>
      <c r="B1484" t="s">
        <v>4820</v>
      </c>
      <c r="C1484" t="s">
        <v>5119</v>
      </c>
      <c r="D1484" t="s">
        <v>5120</v>
      </c>
      <c r="E1484" t="s">
        <v>32</v>
      </c>
      <c r="F1484" t="s">
        <v>32</v>
      </c>
      <c r="G1484" t="s">
        <v>5121</v>
      </c>
      <c r="H1484">
        <v>0</v>
      </c>
      <c r="I1484">
        <v>0.72</v>
      </c>
      <c r="J1484">
        <v>0</v>
      </c>
      <c r="K1484">
        <v>1</v>
      </c>
      <c r="L1484" t="s">
        <v>34</v>
      </c>
      <c r="M1484" t="s">
        <v>4824</v>
      </c>
      <c r="N1484" t="s">
        <v>36</v>
      </c>
      <c r="O1484" t="s">
        <v>443</v>
      </c>
      <c r="P1484" t="s">
        <v>38</v>
      </c>
      <c r="Q1484" t="s">
        <v>4825</v>
      </c>
      <c r="R1484" t="s">
        <v>40</v>
      </c>
      <c r="S1484" t="s">
        <v>634</v>
      </c>
      <c r="T1484" t="s">
        <v>243</v>
      </c>
      <c r="U1484" t="s">
        <v>1188</v>
      </c>
      <c r="V1484" t="s">
        <v>4826</v>
      </c>
      <c r="W1484">
        <v>2512</v>
      </c>
      <c r="X1484" t="s">
        <v>636</v>
      </c>
      <c r="Y1484" t="s">
        <v>4827</v>
      </c>
      <c r="Z1484" t="s">
        <v>2407</v>
      </c>
      <c r="AA1484">
        <v>2</v>
      </c>
      <c r="AB1484" t="s">
        <v>41</v>
      </c>
      <c r="AC1484" t="str">
        <f t="shared" si="276"/>
        <v>1TY</v>
      </c>
      <c r="AD1484" s="3">
        <f t="shared" si="273"/>
        <v>12000</v>
      </c>
      <c r="AE1484" s="3" t="str">
        <f t="shared" si="272"/>
        <v>12.0 K</v>
      </c>
      <c r="AF1484" t="str">
        <f>SUBSTITUTE(SUBSTITUTE(P1484,"±",""),"%"," %")</f>
        <v>5 %</v>
      </c>
      <c r="AG1484" t="e">
        <f t="shared" si="277"/>
        <v>#VALUE!</v>
      </c>
      <c r="AI1484" t="e">
        <f>SUBSTITUTE(LEFT(Q1484,FIND("W,",Q1484)),"W"," W @ 70 C")</f>
        <v>#VALUE!</v>
      </c>
      <c r="AJ1484" t="str">
        <f>SUBSTITUTE((SUBSTITUTE(T1484,"ppm/°C","")),"/ "," to ")</f>
        <v>±200</v>
      </c>
      <c r="AK1484" t="str">
        <f>LEFT(V1484,FIND(" ",V1484)-1)</f>
        <v>2512</v>
      </c>
      <c r="AL1484" t="str">
        <f>SUBSTITUTE(SUBSTITUTE(U1484,"°C ~ "," to +"),"°C"," C")</f>
        <v>-55 to +155 C</v>
      </c>
      <c r="AM1484" s="2" t="str">
        <f t="shared" si="274"/>
        <v>123</v>
      </c>
      <c r="AN1484" t="str">
        <f>IF(AC1484="1GN","Grade 1","Grade 0")</f>
        <v>Grade 0</v>
      </c>
      <c r="AO1484" s="2" t="str">
        <f t="shared" si="275"/>
        <v>1202</v>
      </c>
      <c r="AQ1484" t="s">
        <v>5289</v>
      </c>
      <c r="AR1484" t="str">
        <f t="shared" si="278"/>
        <v>ERJ1TYJ123U</v>
      </c>
    </row>
    <row r="1485" spans="1:44" x14ac:dyDescent="0.3">
      <c r="A1485" t="s">
        <v>28</v>
      </c>
      <c r="B1485" t="s">
        <v>4820</v>
      </c>
      <c r="C1485" t="s">
        <v>5122</v>
      </c>
      <c r="D1485" t="s">
        <v>5123</v>
      </c>
      <c r="E1485" t="s">
        <v>32</v>
      </c>
      <c r="F1485" t="s">
        <v>32</v>
      </c>
      <c r="G1485" t="s">
        <v>5124</v>
      </c>
      <c r="H1485">
        <v>19</v>
      </c>
      <c r="I1485">
        <v>0.72</v>
      </c>
      <c r="J1485">
        <v>0</v>
      </c>
      <c r="K1485">
        <v>1</v>
      </c>
      <c r="L1485" t="s">
        <v>34</v>
      </c>
      <c r="M1485" t="s">
        <v>4824</v>
      </c>
      <c r="N1485" t="s">
        <v>36</v>
      </c>
      <c r="O1485" t="s">
        <v>447</v>
      </c>
      <c r="P1485" t="s">
        <v>38</v>
      </c>
      <c r="Q1485" t="s">
        <v>4825</v>
      </c>
      <c r="R1485" t="s">
        <v>40</v>
      </c>
      <c r="S1485" t="s">
        <v>634</v>
      </c>
      <c r="T1485" t="s">
        <v>243</v>
      </c>
      <c r="U1485" t="s">
        <v>1188</v>
      </c>
      <c r="V1485" t="s">
        <v>4826</v>
      </c>
      <c r="W1485">
        <v>2512</v>
      </c>
      <c r="X1485" t="s">
        <v>636</v>
      </c>
      <c r="Y1485" t="s">
        <v>4827</v>
      </c>
      <c r="Z1485" t="s">
        <v>2407</v>
      </c>
      <c r="AA1485">
        <v>2</v>
      </c>
      <c r="AB1485" t="s">
        <v>41</v>
      </c>
      <c r="AC1485" t="str">
        <f t="shared" si="276"/>
        <v>1TY</v>
      </c>
      <c r="AD1485" s="3">
        <f t="shared" si="273"/>
        <v>13000</v>
      </c>
      <c r="AE1485" s="3" t="str">
        <f t="shared" si="272"/>
        <v>13.0 K</v>
      </c>
      <c r="AF1485" t="str">
        <f>SUBSTITUTE(SUBSTITUTE(P1485,"±",""),"%"," %")</f>
        <v>5 %</v>
      </c>
      <c r="AG1485" t="e">
        <f t="shared" si="277"/>
        <v>#VALUE!</v>
      </c>
      <c r="AI1485" t="e">
        <f>SUBSTITUTE(LEFT(Q1485,FIND("W,",Q1485)),"W"," W @ 70 C")</f>
        <v>#VALUE!</v>
      </c>
      <c r="AJ1485" t="str">
        <f>SUBSTITUTE((SUBSTITUTE(T1485,"ppm/°C","")),"/ "," to ")</f>
        <v>±200</v>
      </c>
      <c r="AK1485" t="str">
        <f>LEFT(V1485,FIND(" ",V1485)-1)</f>
        <v>2512</v>
      </c>
      <c r="AL1485" t="str">
        <f>SUBSTITUTE(SUBSTITUTE(U1485,"°C ~ "," to +"),"°C"," C")</f>
        <v>-55 to +155 C</v>
      </c>
      <c r="AM1485" s="2" t="str">
        <f t="shared" si="274"/>
        <v>133</v>
      </c>
      <c r="AN1485" t="str">
        <f>IF(AC1485="1GN","Grade 1","Grade 0")</f>
        <v>Grade 0</v>
      </c>
      <c r="AO1485" s="2" t="str">
        <f t="shared" si="275"/>
        <v>1302</v>
      </c>
      <c r="AQ1485" t="s">
        <v>5289</v>
      </c>
      <c r="AR1485" t="str">
        <f t="shared" si="278"/>
        <v>ERJ1TYJ133U</v>
      </c>
    </row>
    <row r="1486" spans="1:44" x14ac:dyDescent="0.3">
      <c r="A1486" t="s">
        <v>3084</v>
      </c>
      <c r="B1486" t="s">
        <v>4820</v>
      </c>
      <c r="C1486" t="s">
        <v>5125</v>
      </c>
      <c r="D1486" t="s">
        <v>5126</v>
      </c>
      <c r="E1486" t="s">
        <v>32</v>
      </c>
      <c r="F1486" t="s">
        <v>32</v>
      </c>
      <c r="G1486" t="s">
        <v>5127</v>
      </c>
      <c r="H1486" s="1">
        <v>2472</v>
      </c>
      <c r="I1486">
        <v>0.72</v>
      </c>
      <c r="J1486">
        <v>0</v>
      </c>
      <c r="K1486">
        <v>1</v>
      </c>
      <c r="L1486" t="s">
        <v>34</v>
      </c>
      <c r="M1486" t="s">
        <v>4824</v>
      </c>
      <c r="N1486" t="s">
        <v>36</v>
      </c>
      <c r="O1486" t="s">
        <v>451</v>
      </c>
      <c r="P1486" t="s">
        <v>38</v>
      </c>
      <c r="Q1486" t="s">
        <v>4825</v>
      </c>
      <c r="R1486" t="s">
        <v>40</v>
      </c>
      <c r="S1486" t="s">
        <v>634</v>
      </c>
      <c r="T1486" t="s">
        <v>243</v>
      </c>
      <c r="U1486" t="s">
        <v>1188</v>
      </c>
      <c r="V1486" t="s">
        <v>4826</v>
      </c>
      <c r="W1486">
        <v>2512</v>
      </c>
      <c r="X1486" t="s">
        <v>636</v>
      </c>
      <c r="Y1486" t="s">
        <v>4827</v>
      </c>
      <c r="Z1486" t="s">
        <v>2407</v>
      </c>
      <c r="AA1486">
        <v>2</v>
      </c>
      <c r="AB1486" t="s">
        <v>41</v>
      </c>
      <c r="AC1486" t="str">
        <f t="shared" si="276"/>
        <v>1TY</v>
      </c>
      <c r="AD1486" s="3">
        <f t="shared" si="273"/>
        <v>15000</v>
      </c>
      <c r="AE1486" s="3" t="str">
        <f t="shared" ref="AE1486:AE1549" si="279">IF(AD1486&gt;9999999,AD1486/1000000&amp;" M",IF(AD1486&gt;999999,AD1486/1000000&amp;" M",IF(AD1486&gt;99999,AD1486/1000&amp;" K",IF(AD1486&gt;9999,TEXT(AD1486/1000,"0.0")&amp;" K",IF(AD1486&gt;999,TEXT(AD1486/1000,"0.00")&amp;" K",IF(AD1486&gt;99,AD1486/1&amp;" R",IF(AD1486&gt;=10,TEXT(AD1486,"00.0")&amp;" R",TEXT(AD1486,"0.00")&amp;" R")))))))</f>
        <v>15.0 K</v>
      </c>
      <c r="AF1486" t="str">
        <f>SUBSTITUTE(SUBSTITUTE(P1486,"±",""),"%"," %")</f>
        <v>5 %</v>
      </c>
      <c r="AG1486" t="e">
        <f t="shared" si="277"/>
        <v>#VALUE!</v>
      </c>
      <c r="AI1486" t="e">
        <f>SUBSTITUTE(LEFT(Q1486,FIND("W,",Q1486)),"W"," W @ 70 C")</f>
        <v>#VALUE!</v>
      </c>
      <c r="AJ1486" t="str">
        <f>SUBSTITUTE((SUBSTITUTE(T1486,"ppm/°C","")),"/ "," to ")</f>
        <v>±200</v>
      </c>
      <c r="AK1486" t="str">
        <f>LEFT(V1486,FIND(" ",V1486)-1)</f>
        <v>2512</v>
      </c>
      <c r="AL1486" t="str">
        <f>SUBSTITUTE(SUBSTITUTE(U1486,"°C ~ "," to +"),"°C"," C")</f>
        <v>-55 to +155 C</v>
      </c>
      <c r="AM1486" s="2" t="str">
        <f t="shared" si="274"/>
        <v>153</v>
      </c>
      <c r="AN1486" t="str">
        <f>IF(AC1486="1GN","Grade 1","Grade 0")</f>
        <v>Grade 0</v>
      </c>
      <c r="AO1486" s="2" t="str">
        <f t="shared" si="275"/>
        <v>1502</v>
      </c>
      <c r="AQ1486" t="s">
        <v>5289</v>
      </c>
      <c r="AR1486" t="str">
        <f t="shared" si="278"/>
        <v>ERJ1TYJ153U</v>
      </c>
    </row>
    <row r="1487" spans="1:44" x14ac:dyDescent="0.3">
      <c r="A1487" t="s">
        <v>28</v>
      </c>
      <c r="B1487" t="s">
        <v>4820</v>
      </c>
      <c r="C1487" t="s">
        <v>5128</v>
      </c>
      <c r="D1487" t="s">
        <v>5129</v>
      </c>
      <c r="E1487" t="s">
        <v>32</v>
      </c>
      <c r="F1487" t="s">
        <v>32</v>
      </c>
      <c r="G1487" t="s">
        <v>5130</v>
      </c>
      <c r="H1487">
        <v>0</v>
      </c>
      <c r="I1487">
        <v>0.72</v>
      </c>
      <c r="J1487">
        <v>0</v>
      </c>
      <c r="K1487">
        <v>1</v>
      </c>
      <c r="L1487" t="s">
        <v>34</v>
      </c>
      <c r="M1487" t="s">
        <v>4824</v>
      </c>
      <c r="N1487" t="s">
        <v>36</v>
      </c>
      <c r="O1487" t="s">
        <v>455</v>
      </c>
      <c r="P1487" t="s">
        <v>38</v>
      </c>
      <c r="Q1487" t="s">
        <v>4825</v>
      </c>
      <c r="R1487" t="s">
        <v>40</v>
      </c>
      <c r="S1487" t="s">
        <v>634</v>
      </c>
      <c r="T1487" t="s">
        <v>243</v>
      </c>
      <c r="U1487" t="s">
        <v>1188</v>
      </c>
      <c r="V1487" t="s">
        <v>4826</v>
      </c>
      <c r="W1487">
        <v>2512</v>
      </c>
      <c r="X1487" t="s">
        <v>636</v>
      </c>
      <c r="Y1487" t="s">
        <v>4827</v>
      </c>
      <c r="Z1487" t="s">
        <v>2407</v>
      </c>
      <c r="AA1487">
        <v>2</v>
      </c>
      <c r="AB1487" t="s">
        <v>41</v>
      </c>
      <c r="AC1487" t="str">
        <f t="shared" si="276"/>
        <v>1TY</v>
      </c>
      <c r="AD1487" s="3">
        <f t="shared" si="273"/>
        <v>16000</v>
      </c>
      <c r="AE1487" s="3" t="str">
        <f t="shared" si="279"/>
        <v>16.0 K</v>
      </c>
      <c r="AF1487" t="str">
        <f>SUBSTITUTE(SUBSTITUTE(P1487,"±",""),"%"," %")</f>
        <v>5 %</v>
      </c>
      <c r="AG1487" t="e">
        <f t="shared" si="277"/>
        <v>#VALUE!</v>
      </c>
      <c r="AI1487" t="e">
        <f>SUBSTITUTE(LEFT(Q1487,FIND("W,",Q1487)),"W"," W @ 70 C")</f>
        <v>#VALUE!</v>
      </c>
      <c r="AJ1487" t="str">
        <f>SUBSTITUTE((SUBSTITUTE(T1487,"ppm/°C","")),"/ "," to ")</f>
        <v>±200</v>
      </c>
      <c r="AK1487" t="str">
        <f>LEFT(V1487,FIND(" ",V1487)-1)</f>
        <v>2512</v>
      </c>
      <c r="AL1487" t="str">
        <f>SUBSTITUTE(SUBSTITUTE(U1487,"°C ~ "," to +"),"°C"," C")</f>
        <v>-55 to +155 C</v>
      </c>
      <c r="AM1487" s="2" t="str">
        <f t="shared" si="274"/>
        <v>163</v>
      </c>
      <c r="AN1487" t="str">
        <f>IF(AC1487="1GN","Grade 1","Grade 0")</f>
        <v>Grade 0</v>
      </c>
      <c r="AO1487" s="2" t="str">
        <f t="shared" si="275"/>
        <v>1602</v>
      </c>
      <c r="AQ1487" t="s">
        <v>5289</v>
      </c>
      <c r="AR1487" t="str">
        <f t="shared" si="278"/>
        <v>ERJ1TYJ163U</v>
      </c>
    </row>
    <row r="1488" spans="1:44" x14ac:dyDescent="0.3">
      <c r="A1488" t="s">
        <v>28</v>
      </c>
      <c r="B1488" t="s">
        <v>4820</v>
      </c>
      <c r="C1488" t="s">
        <v>5131</v>
      </c>
      <c r="D1488" t="s">
        <v>5132</v>
      </c>
      <c r="E1488" t="s">
        <v>32</v>
      </c>
      <c r="F1488" t="s">
        <v>32</v>
      </c>
      <c r="G1488" t="s">
        <v>5133</v>
      </c>
      <c r="H1488">
        <v>0</v>
      </c>
      <c r="I1488">
        <v>0.72</v>
      </c>
      <c r="J1488">
        <v>0</v>
      </c>
      <c r="K1488">
        <v>1</v>
      </c>
      <c r="L1488" t="s">
        <v>34</v>
      </c>
      <c r="M1488" t="s">
        <v>4824</v>
      </c>
      <c r="N1488" t="s">
        <v>36</v>
      </c>
      <c r="O1488" t="s">
        <v>459</v>
      </c>
      <c r="P1488" t="s">
        <v>38</v>
      </c>
      <c r="Q1488" t="s">
        <v>4825</v>
      </c>
      <c r="R1488" t="s">
        <v>40</v>
      </c>
      <c r="S1488" t="s">
        <v>634</v>
      </c>
      <c r="T1488" t="s">
        <v>243</v>
      </c>
      <c r="U1488" t="s">
        <v>1188</v>
      </c>
      <c r="V1488" t="s">
        <v>4826</v>
      </c>
      <c r="W1488">
        <v>2512</v>
      </c>
      <c r="X1488" t="s">
        <v>636</v>
      </c>
      <c r="Y1488" t="s">
        <v>4827</v>
      </c>
      <c r="Z1488" t="s">
        <v>2407</v>
      </c>
      <c r="AA1488">
        <v>2</v>
      </c>
      <c r="AB1488" t="s">
        <v>41</v>
      </c>
      <c r="AC1488" t="str">
        <f t="shared" si="276"/>
        <v>1TY</v>
      </c>
      <c r="AD1488" s="3">
        <f t="shared" ref="AD1488:AD1551" si="280">IF(IFERROR(FIND("MOhms",O1488),0)&gt;0,LEFT(O1488,FIND("MOhms",O1488)-1)*1000000,IF(IFERROR(FIND("kOhms",O1488),0)&gt;0,LEFT(O1488,FIND("kOhms",O1488)-1)*1000,IF(IFERROR(FIND("Ohms",O1488),0)&gt;0,LEFT(O1488,FIND("Ohms",O1488)-1)*1,"NOT FOUND")))</f>
        <v>18000</v>
      </c>
      <c r="AE1488" s="3" t="str">
        <f t="shared" si="279"/>
        <v>18.0 K</v>
      </c>
      <c r="AF1488" t="str">
        <f>SUBSTITUTE(SUBSTITUTE(P1488,"±",""),"%"," %")</f>
        <v>5 %</v>
      </c>
      <c r="AG1488" t="e">
        <f t="shared" si="277"/>
        <v>#VALUE!</v>
      </c>
      <c r="AI1488" t="e">
        <f>SUBSTITUTE(LEFT(Q1488,FIND("W,",Q1488)),"W"," W @ 70 C")</f>
        <v>#VALUE!</v>
      </c>
      <c r="AJ1488" t="str">
        <f>SUBSTITUTE((SUBSTITUTE(T1488,"ppm/°C","")),"/ "," to ")</f>
        <v>±200</v>
      </c>
      <c r="AK1488" t="str">
        <f>LEFT(V1488,FIND(" ",V1488)-1)</f>
        <v>2512</v>
      </c>
      <c r="AL1488" t="str">
        <f>SUBSTITUTE(SUBSTITUTE(U1488,"°C ~ "," to +"),"°C"," C")</f>
        <v>-55 to +155 C</v>
      </c>
      <c r="AM1488" s="2" t="str">
        <f t="shared" ref="AM1488:AM1551" si="281">IF(AD1488&gt;9999999,AD1488/1000000&amp;"6",IF(AD1488&gt;999999,AD1488/100000&amp;"5",IF(AD1488&gt;99999,AD1488/10000&amp;"4",IF(AD1488&gt;9999,AD1488/1000&amp;"3",IF(AD1488&gt;999,AD1488/100&amp;"2",IF(AD1488&gt;99,AD1488/10&amp;"1",IF(AD1488&gt;=10,AD1488/1&amp;"0",LEFT(SUBSTITUTE(TEXT(AD1488,"0.000"),".","R"),3))))))))</f>
        <v>183</v>
      </c>
      <c r="AN1488" t="str">
        <f>IF(AC1488="1GN","Grade 1","Grade 0")</f>
        <v>Grade 0</v>
      </c>
      <c r="AO1488" s="2" t="str">
        <f t="shared" ref="AO1488:AO1551" si="282">IF(AD1488&gt;9999999,AD1488/100000&amp;"5",IF(AD1488&gt;999999,AD1488/10000&amp;"4",IF(AD1488&gt;99999,AD1488/1000&amp;"3",IF(AD1488&gt;9999,AD1488/100&amp;"2",IF(AD1488&gt;999,AD1488/10&amp;"1",IF(AD1488&gt;99,AD1488/1&amp;"R",IF(AD1488&gt;=10,AD1488/1&amp;"R0",LEFT(SUBSTITUTE(TEXT(AD1488,"0.000"),".","R"),4))))))))</f>
        <v>1802</v>
      </c>
      <c r="AQ1488" t="s">
        <v>5289</v>
      </c>
      <c r="AR1488" t="str">
        <f t="shared" si="278"/>
        <v>ERJ1TYJ183U</v>
      </c>
    </row>
    <row r="1489" spans="1:44" x14ac:dyDescent="0.3">
      <c r="A1489" t="s">
        <v>28</v>
      </c>
      <c r="B1489" t="s">
        <v>4820</v>
      </c>
      <c r="C1489" t="s">
        <v>5134</v>
      </c>
      <c r="D1489" t="s">
        <v>5135</v>
      </c>
      <c r="E1489" t="s">
        <v>32</v>
      </c>
      <c r="F1489" t="s">
        <v>32</v>
      </c>
      <c r="G1489" t="s">
        <v>5136</v>
      </c>
      <c r="H1489" s="1">
        <v>39042</v>
      </c>
      <c r="I1489">
        <v>0.72</v>
      </c>
      <c r="J1489">
        <v>0</v>
      </c>
      <c r="K1489">
        <v>1</v>
      </c>
      <c r="L1489" t="s">
        <v>34</v>
      </c>
      <c r="M1489" t="s">
        <v>4824</v>
      </c>
      <c r="N1489" t="s">
        <v>36</v>
      </c>
      <c r="O1489" t="s">
        <v>463</v>
      </c>
      <c r="P1489" t="s">
        <v>38</v>
      </c>
      <c r="Q1489" t="s">
        <v>4825</v>
      </c>
      <c r="R1489" t="s">
        <v>40</v>
      </c>
      <c r="S1489" t="s">
        <v>634</v>
      </c>
      <c r="T1489" t="s">
        <v>243</v>
      </c>
      <c r="U1489" t="s">
        <v>1188</v>
      </c>
      <c r="V1489" t="s">
        <v>4826</v>
      </c>
      <c r="W1489">
        <v>2512</v>
      </c>
      <c r="X1489" t="s">
        <v>636</v>
      </c>
      <c r="Y1489" t="s">
        <v>4827</v>
      </c>
      <c r="Z1489" t="s">
        <v>2407</v>
      </c>
      <c r="AA1489">
        <v>2</v>
      </c>
      <c r="AB1489" t="s">
        <v>41</v>
      </c>
      <c r="AC1489" t="str">
        <f t="shared" si="276"/>
        <v>1TY</v>
      </c>
      <c r="AD1489" s="3">
        <f t="shared" si="280"/>
        <v>20000</v>
      </c>
      <c r="AE1489" s="3" t="str">
        <f t="shared" si="279"/>
        <v>20.0 K</v>
      </c>
      <c r="AF1489" t="str">
        <f>SUBSTITUTE(SUBSTITUTE(P1489,"±",""),"%"," %")</f>
        <v>5 %</v>
      </c>
      <c r="AG1489" t="e">
        <f t="shared" si="277"/>
        <v>#VALUE!</v>
      </c>
      <c r="AI1489" t="e">
        <f>SUBSTITUTE(LEFT(Q1489,FIND("W,",Q1489)),"W"," W @ 70 C")</f>
        <v>#VALUE!</v>
      </c>
      <c r="AJ1489" t="str">
        <f>SUBSTITUTE((SUBSTITUTE(T1489,"ppm/°C","")),"/ "," to ")</f>
        <v>±200</v>
      </c>
      <c r="AK1489" t="str">
        <f>LEFT(V1489,FIND(" ",V1489)-1)</f>
        <v>2512</v>
      </c>
      <c r="AL1489" t="str">
        <f>SUBSTITUTE(SUBSTITUTE(U1489,"°C ~ "," to +"),"°C"," C")</f>
        <v>-55 to +155 C</v>
      </c>
      <c r="AM1489" s="2" t="str">
        <f t="shared" si="281"/>
        <v>203</v>
      </c>
      <c r="AN1489" t="str">
        <f>IF(AC1489="1GN","Grade 1","Grade 0")</f>
        <v>Grade 0</v>
      </c>
      <c r="AO1489" s="2" t="str">
        <f t="shared" si="282"/>
        <v>2002</v>
      </c>
      <c r="AQ1489" t="s">
        <v>5289</v>
      </c>
      <c r="AR1489" t="str">
        <f t="shared" si="278"/>
        <v>ERJ1TYJ203U</v>
      </c>
    </row>
    <row r="1490" spans="1:44" x14ac:dyDescent="0.3">
      <c r="A1490" t="s">
        <v>28</v>
      </c>
      <c r="B1490" t="s">
        <v>4820</v>
      </c>
      <c r="C1490" t="s">
        <v>5137</v>
      </c>
      <c r="D1490" t="s">
        <v>5138</v>
      </c>
      <c r="E1490" t="s">
        <v>32</v>
      </c>
      <c r="F1490" t="s">
        <v>32</v>
      </c>
      <c r="G1490" t="s">
        <v>5139</v>
      </c>
      <c r="H1490" s="1">
        <v>4154</v>
      </c>
      <c r="I1490">
        <v>0.72</v>
      </c>
      <c r="J1490">
        <v>0</v>
      </c>
      <c r="K1490">
        <v>1</v>
      </c>
      <c r="L1490" t="s">
        <v>34</v>
      </c>
      <c r="M1490" t="s">
        <v>4824</v>
      </c>
      <c r="N1490" t="s">
        <v>36</v>
      </c>
      <c r="O1490" t="s">
        <v>467</v>
      </c>
      <c r="P1490" t="s">
        <v>38</v>
      </c>
      <c r="Q1490" t="s">
        <v>4825</v>
      </c>
      <c r="R1490" t="s">
        <v>40</v>
      </c>
      <c r="S1490" t="s">
        <v>634</v>
      </c>
      <c r="T1490" t="s">
        <v>243</v>
      </c>
      <c r="U1490" t="s">
        <v>1188</v>
      </c>
      <c r="V1490" t="s">
        <v>4826</v>
      </c>
      <c r="W1490">
        <v>2512</v>
      </c>
      <c r="X1490" t="s">
        <v>636</v>
      </c>
      <c r="Y1490" t="s">
        <v>4827</v>
      </c>
      <c r="Z1490" t="s">
        <v>2407</v>
      </c>
      <c r="AA1490">
        <v>2</v>
      </c>
      <c r="AB1490" t="s">
        <v>41</v>
      </c>
      <c r="AC1490" t="str">
        <f t="shared" si="276"/>
        <v>1TY</v>
      </c>
      <c r="AD1490" s="3">
        <f t="shared" si="280"/>
        <v>22000</v>
      </c>
      <c r="AE1490" s="3" t="str">
        <f t="shared" si="279"/>
        <v>22.0 K</v>
      </c>
      <c r="AF1490" t="str">
        <f>SUBSTITUTE(SUBSTITUTE(P1490,"±",""),"%"," %")</f>
        <v>5 %</v>
      </c>
      <c r="AG1490" t="e">
        <f t="shared" si="277"/>
        <v>#VALUE!</v>
      </c>
      <c r="AI1490" t="e">
        <f>SUBSTITUTE(LEFT(Q1490,FIND("W,",Q1490)),"W"," W @ 70 C")</f>
        <v>#VALUE!</v>
      </c>
      <c r="AJ1490" t="str">
        <f>SUBSTITUTE((SUBSTITUTE(T1490,"ppm/°C","")),"/ "," to ")</f>
        <v>±200</v>
      </c>
      <c r="AK1490" t="str">
        <f>LEFT(V1490,FIND(" ",V1490)-1)</f>
        <v>2512</v>
      </c>
      <c r="AL1490" t="str">
        <f>SUBSTITUTE(SUBSTITUTE(U1490,"°C ~ "," to +"),"°C"," C")</f>
        <v>-55 to +155 C</v>
      </c>
      <c r="AM1490" s="2" t="str">
        <f t="shared" si="281"/>
        <v>223</v>
      </c>
      <c r="AN1490" t="str">
        <f>IF(AC1490="1GN","Grade 1","Grade 0")</f>
        <v>Grade 0</v>
      </c>
      <c r="AO1490" s="2" t="str">
        <f t="shared" si="282"/>
        <v>2202</v>
      </c>
      <c r="AQ1490" t="s">
        <v>5289</v>
      </c>
      <c r="AR1490" t="str">
        <f t="shared" si="278"/>
        <v>ERJ1TYJ223U</v>
      </c>
    </row>
    <row r="1491" spans="1:44" x14ac:dyDescent="0.3">
      <c r="A1491" t="s">
        <v>28</v>
      </c>
      <c r="B1491" t="s">
        <v>4820</v>
      </c>
      <c r="C1491" t="s">
        <v>5140</v>
      </c>
      <c r="D1491" t="s">
        <v>5141</v>
      </c>
      <c r="E1491" t="s">
        <v>32</v>
      </c>
      <c r="F1491" t="s">
        <v>32</v>
      </c>
      <c r="G1491" t="s">
        <v>5142</v>
      </c>
      <c r="H1491">
        <v>0</v>
      </c>
      <c r="I1491">
        <v>0.72</v>
      </c>
      <c r="J1491">
        <v>0</v>
      </c>
      <c r="K1491">
        <v>1</v>
      </c>
      <c r="L1491" t="s">
        <v>34</v>
      </c>
      <c r="M1491" t="s">
        <v>4824</v>
      </c>
      <c r="N1491" t="s">
        <v>36</v>
      </c>
      <c r="O1491" t="s">
        <v>471</v>
      </c>
      <c r="P1491" t="s">
        <v>38</v>
      </c>
      <c r="Q1491" t="s">
        <v>4825</v>
      </c>
      <c r="R1491" t="s">
        <v>40</v>
      </c>
      <c r="S1491" t="s">
        <v>634</v>
      </c>
      <c r="T1491" t="s">
        <v>243</v>
      </c>
      <c r="U1491" t="s">
        <v>1188</v>
      </c>
      <c r="V1491" t="s">
        <v>4826</v>
      </c>
      <c r="W1491">
        <v>2512</v>
      </c>
      <c r="X1491" t="s">
        <v>636</v>
      </c>
      <c r="Y1491" t="s">
        <v>4827</v>
      </c>
      <c r="Z1491" t="s">
        <v>2407</v>
      </c>
      <c r="AA1491">
        <v>2</v>
      </c>
      <c r="AB1491" t="s">
        <v>41</v>
      </c>
      <c r="AC1491" t="str">
        <f t="shared" si="276"/>
        <v>1TY</v>
      </c>
      <c r="AD1491" s="3">
        <f t="shared" si="280"/>
        <v>24000</v>
      </c>
      <c r="AE1491" s="3" t="str">
        <f t="shared" si="279"/>
        <v>24.0 K</v>
      </c>
      <c r="AF1491" t="str">
        <f>SUBSTITUTE(SUBSTITUTE(P1491,"±",""),"%"," %")</f>
        <v>5 %</v>
      </c>
      <c r="AG1491" t="e">
        <f t="shared" si="277"/>
        <v>#VALUE!</v>
      </c>
      <c r="AI1491" t="e">
        <f>SUBSTITUTE(LEFT(Q1491,FIND("W,",Q1491)),"W"," W @ 70 C")</f>
        <v>#VALUE!</v>
      </c>
      <c r="AJ1491" t="str">
        <f>SUBSTITUTE((SUBSTITUTE(T1491,"ppm/°C","")),"/ "," to ")</f>
        <v>±200</v>
      </c>
      <c r="AK1491" t="str">
        <f>LEFT(V1491,FIND(" ",V1491)-1)</f>
        <v>2512</v>
      </c>
      <c r="AL1491" t="str">
        <f>SUBSTITUTE(SUBSTITUTE(U1491,"°C ~ "," to +"),"°C"," C")</f>
        <v>-55 to +155 C</v>
      </c>
      <c r="AM1491" s="2" t="str">
        <f t="shared" si="281"/>
        <v>243</v>
      </c>
      <c r="AN1491" t="str">
        <f>IF(AC1491="1GN","Grade 1","Grade 0")</f>
        <v>Grade 0</v>
      </c>
      <c r="AO1491" s="2" t="str">
        <f t="shared" si="282"/>
        <v>2402</v>
      </c>
      <c r="AQ1491" t="s">
        <v>5289</v>
      </c>
      <c r="AR1491" t="str">
        <f t="shared" si="278"/>
        <v>ERJ1TYJ243U</v>
      </c>
    </row>
    <row r="1492" spans="1:44" x14ac:dyDescent="0.3">
      <c r="A1492" t="s">
        <v>3084</v>
      </c>
      <c r="B1492" t="s">
        <v>4820</v>
      </c>
      <c r="C1492" t="s">
        <v>5143</v>
      </c>
      <c r="D1492" t="s">
        <v>5144</v>
      </c>
      <c r="E1492" t="s">
        <v>32</v>
      </c>
      <c r="F1492" t="s">
        <v>32</v>
      </c>
      <c r="G1492" t="s">
        <v>5145</v>
      </c>
      <c r="H1492">
        <v>0</v>
      </c>
      <c r="I1492">
        <v>0.72</v>
      </c>
      <c r="J1492">
        <v>0</v>
      </c>
      <c r="K1492">
        <v>1</v>
      </c>
      <c r="L1492" t="s">
        <v>34</v>
      </c>
      <c r="M1492" t="s">
        <v>4824</v>
      </c>
      <c r="N1492" t="s">
        <v>36</v>
      </c>
      <c r="O1492" t="s">
        <v>475</v>
      </c>
      <c r="P1492" t="s">
        <v>38</v>
      </c>
      <c r="Q1492" t="s">
        <v>4825</v>
      </c>
      <c r="R1492" t="s">
        <v>40</v>
      </c>
      <c r="S1492" t="s">
        <v>634</v>
      </c>
      <c r="T1492" t="s">
        <v>243</v>
      </c>
      <c r="U1492" t="s">
        <v>1188</v>
      </c>
      <c r="V1492" t="s">
        <v>4826</v>
      </c>
      <c r="W1492">
        <v>2512</v>
      </c>
      <c r="X1492" t="s">
        <v>636</v>
      </c>
      <c r="Y1492" t="s">
        <v>4827</v>
      </c>
      <c r="Z1492" t="s">
        <v>2407</v>
      </c>
      <c r="AA1492">
        <v>2</v>
      </c>
      <c r="AB1492" t="s">
        <v>41</v>
      </c>
      <c r="AC1492" t="str">
        <f t="shared" si="276"/>
        <v>1TY</v>
      </c>
      <c r="AD1492" s="3">
        <f t="shared" si="280"/>
        <v>27000</v>
      </c>
      <c r="AE1492" s="3" t="str">
        <f t="shared" si="279"/>
        <v>27.0 K</v>
      </c>
      <c r="AF1492" t="str">
        <f>SUBSTITUTE(SUBSTITUTE(P1492,"±",""),"%"," %")</f>
        <v>5 %</v>
      </c>
      <c r="AG1492" t="e">
        <f t="shared" si="277"/>
        <v>#VALUE!</v>
      </c>
      <c r="AI1492" t="e">
        <f>SUBSTITUTE(LEFT(Q1492,FIND("W,",Q1492)),"W"," W @ 70 C")</f>
        <v>#VALUE!</v>
      </c>
      <c r="AJ1492" t="str">
        <f>SUBSTITUTE((SUBSTITUTE(T1492,"ppm/°C","")),"/ "," to ")</f>
        <v>±200</v>
      </c>
      <c r="AK1492" t="str">
        <f>LEFT(V1492,FIND(" ",V1492)-1)</f>
        <v>2512</v>
      </c>
      <c r="AL1492" t="str">
        <f>SUBSTITUTE(SUBSTITUTE(U1492,"°C ~ "," to +"),"°C"," C")</f>
        <v>-55 to +155 C</v>
      </c>
      <c r="AM1492" s="2" t="str">
        <f t="shared" si="281"/>
        <v>273</v>
      </c>
      <c r="AN1492" t="str">
        <f>IF(AC1492="1GN","Grade 1","Grade 0")</f>
        <v>Grade 0</v>
      </c>
      <c r="AO1492" s="2" t="str">
        <f t="shared" si="282"/>
        <v>2702</v>
      </c>
      <c r="AQ1492" t="s">
        <v>5289</v>
      </c>
      <c r="AR1492" t="str">
        <f t="shared" si="278"/>
        <v>ERJ1TYJ273U</v>
      </c>
    </row>
    <row r="1493" spans="1:44" x14ac:dyDescent="0.3">
      <c r="A1493" t="s">
        <v>28</v>
      </c>
      <c r="B1493" t="s">
        <v>4820</v>
      </c>
      <c r="C1493" t="s">
        <v>5146</v>
      </c>
      <c r="D1493" t="s">
        <v>5147</v>
      </c>
      <c r="E1493" t="s">
        <v>32</v>
      </c>
      <c r="F1493" t="s">
        <v>32</v>
      </c>
      <c r="G1493" t="s">
        <v>5148</v>
      </c>
      <c r="H1493">
        <v>0</v>
      </c>
      <c r="I1493">
        <v>0.72</v>
      </c>
      <c r="J1493">
        <v>0</v>
      </c>
      <c r="K1493">
        <v>1</v>
      </c>
      <c r="L1493" t="s">
        <v>34</v>
      </c>
      <c r="M1493" t="s">
        <v>4824</v>
      </c>
      <c r="N1493" t="s">
        <v>36</v>
      </c>
      <c r="O1493" t="s">
        <v>479</v>
      </c>
      <c r="P1493" t="s">
        <v>38</v>
      </c>
      <c r="Q1493" t="s">
        <v>4825</v>
      </c>
      <c r="R1493" t="s">
        <v>40</v>
      </c>
      <c r="S1493" t="s">
        <v>634</v>
      </c>
      <c r="T1493" t="s">
        <v>243</v>
      </c>
      <c r="U1493" t="s">
        <v>1188</v>
      </c>
      <c r="V1493" t="s">
        <v>4826</v>
      </c>
      <c r="W1493">
        <v>2512</v>
      </c>
      <c r="X1493" t="s">
        <v>636</v>
      </c>
      <c r="Y1493" t="s">
        <v>4827</v>
      </c>
      <c r="Z1493" t="s">
        <v>2407</v>
      </c>
      <c r="AA1493">
        <v>2</v>
      </c>
      <c r="AB1493" t="s">
        <v>41</v>
      </c>
      <c r="AC1493" t="str">
        <f t="shared" ref="AC1493:AC1538" si="283">MID(D1493,5,3)</f>
        <v>1TY</v>
      </c>
      <c r="AD1493" s="3">
        <f t="shared" si="280"/>
        <v>30000</v>
      </c>
      <c r="AE1493" s="3" t="str">
        <f t="shared" si="279"/>
        <v>30.0 K</v>
      </c>
      <c r="AF1493" t="str">
        <f>SUBSTITUTE(SUBSTITUTE(P1493,"±",""),"%"," %")</f>
        <v>5 %</v>
      </c>
      <c r="AG1493" t="e">
        <f t="shared" si="277"/>
        <v>#VALUE!</v>
      </c>
      <c r="AI1493" t="e">
        <f>SUBSTITUTE(LEFT(Q1493,FIND("W,",Q1493)),"W"," W @ 70 C")</f>
        <v>#VALUE!</v>
      </c>
      <c r="AJ1493" t="str">
        <f>SUBSTITUTE((SUBSTITUTE(T1493,"ppm/°C","")),"/ "," to ")</f>
        <v>±200</v>
      </c>
      <c r="AK1493" t="str">
        <f>LEFT(V1493,FIND(" ",V1493)-1)</f>
        <v>2512</v>
      </c>
      <c r="AL1493" t="str">
        <f>SUBSTITUTE(SUBSTITUTE(U1493,"°C ~ "," to +"),"°C"," C")</f>
        <v>-55 to +155 C</v>
      </c>
      <c r="AM1493" s="2" t="str">
        <f t="shared" si="281"/>
        <v>303</v>
      </c>
      <c r="AN1493" t="str">
        <f>IF(AC1493="1GN","Grade 1","Grade 0")</f>
        <v>Grade 0</v>
      </c>
      <c r="AO1493" s="2" t="str">
        <f t="shared" si="282"/>
        <v>3002</v>
      </c>
      <c r="AQ1493" t="s">
        <v>5289</v>
      </c>
      <c r="AR1493" t="str">
        <f t="shared" si="278"/>
        <v>ERJ1TYJ303U</v>
      </c>
    </row>
    <row r="1494" spans="1:44" x14ac:dyDescent="0.3">
      <c r="A1494" t="s">
        <v>28</v>
      </c>
      <c r="B1494" t="s">
        <v>4820</v>
      </c>
      <c r="C1494" t="s">
        <v>5149</v>
      </c>
      <c r="D1494" t="s">
        <v>5150</v>
      </c>
      <c r="E1494" t="s">
        <v>32</v>
      </c>
      <c r="F1494" t="s">
        <v>32</v>
      </c>
      <c r="G1494" t="s">
        <v>5151</v>
      </c>
      <c r="H1494" s="1">
        <v>4000</v>
      </c>
      <c r="I1494">
        <v>0.72</v>
      </c>
      <c r="J1494">
        <v>0</v>
      </c>
      <c r="K1494">
        <v>1</v>
      </c>
      <c r="L1494" t="s">
        <v>34</v>
      </c>
      <c r="M1494" t="s">
        <v>4824</v>
      </c>
      <c r="N1494" t="s">
        <v>36</v>
      </c>
      <c r="O1494" t="s">
        <v>483</v>
      </c>
      <c r="P1494" t="s">
        <v>38</v>
      </c>
      <c r="Q1494" t="s">
        <v>4825</v>
      </c>
      <c r="R1494" t="s">
        <v>40</v>
      </c>
      <c r="S1494" t="s">
        <v>634</v>
      </c>
      <c r="T1494" t="s">
        <v>243</v>
      </c>
      <c r="U1494" t="s">
        <v>1188</v>
      </c>
      <c r="V1494" t="s">
        <v>4826</v>
      </c>
      <c r="W1494">
        <v>2512</v>
      </c>
      <c r="X1494" t="s">
        <v>636</v>
      </c>
      <c r="Y1494" t="s">
        <v>4827</v>
      </c>
      <c r="Z1494" t="s">
        <v>2407</v>
      </c>
      <c r="AA1494">
        <v>2</v>
      </c>
      <c r="AB1494" t="s">
        <v>41</v>
      </c>
      <c r="AC1494" t="str">
        <f t="shared" si="283"/>
        <v>1TY</v>
      </c>
      <c r="AD1494" s="3">
        <f t="shared" si="280"/>
        <v>33000</v>
      </c>
      <c r="AE1494" s="3" t="str">
        <f t="shared" si="279"/>
        <v>33.0 K</v>
      </c>
      <c r="AF1494" t="str">
        <f>SUBSTITUTE(SUBSTITUTE(P1494,"±",""),"%"," %")</f>
        <v>5 %</v>
      </c>
      <c r="AG1494" t="e">
        <f t="shared" si="277"/>
        <v>#VALUE!</v>
      </c>
      <c r="AI1494" t="e">
        <f>SUBSTITUTE(LEFT(Q1494,FIND("W,",Q1494)),"W"," W @ 70 C")</f>
        <v>#VALUE!</v>
      </c>
      <c r="AJ1494" t="str">
        <f>SUBSTITUTE((SUBSTITUTE(T1494,"ppm/°C","")),"/ "," to ")</f>
        <v>±200</v>
      </c>
      <c r="AK1494" t="str">
        <f>LEFT(V1494,FIND(" ",V1494)-1)</f>
        <v>2512</v>
      </c>
      <c r="AL1494" t="str">
        <f>SUBSTITUTE(SUBSTITUTE(U1494,"°C ~ "," to +"),"°C"," C")</f>
        <v>-55 to +155 C</v>
      </c>
      <c r="AM1494" s="2" t="str">
        <f t="shared" si="281"/>
        <v>333</v>
      </c>
      <c r="AN1494" t="str">
        <f>IF(AC1494="1GN","Grade 1","Grade 0")</f>
        <v>Grade 0</v>
      </c>
      <c r="AO1494" s="2" t="str">
        <f t="shared" si="282"/>
        <v>3302</v>
      </c>
      <c r="AQ1494" t="s">
        <v>5289</v>
      </c>
      <c r="AR1494" t="str">
        <f t="shared" si="278"/>
        <v>ERJ1TYJ333U</v>
      </c>
    </row>
    <row r="1495" spans="1:44" x14ac:dyDescent="0.3">
      <c r="A1495" t="s">
        <v>28</v>
      </c>
      <c r="B1495" t="s">
        <v>4820</v>
      </c>
      <c r="C1495" t="s">
        <v>5152</v>
      </c>
      <c r="D1495" t="s">
        <v>5153</v>
      </c>
      <c r="E1495" t="s">
        <v>32</v>
      </c>
      <c r="F1495" t="s">
        <v>32</v>
      </c>
      <c r="G1495" t="s">
        <v>5154</v>
      </c>
      <c r="H1495">
        <v>0</v>
      </c>
      <c r="I1495">
        <v>0.72</v>
      </c>
      <c r="J1495">
        <v>0</v>
      </c>
      <c r="K1495">
        <v>1</v>
      </c>
      <c r="L1495" t="s">
        <v>34</v>
      </c>
      <c r="M1495" t="s">
        <v>4824</v>
      </c>
      <c r="N1495" t="s">
        <v>36</v>
      </c>
      <c r="O1495" t="s">
        <v>487</v>
      </c>
      <c r="P1495" t="s">
        <v>38</v>
      </c>
      <c r="Q1495" t="s">
        <v>4825</v>
      </c>
      <c r="R1495" t="s">
        <v>40</v>
      </c>
      <c r="S1495" t="s">
        <v>634</v>
      </c>
      <c r="T1495" t="s">
        <v>243</v>
      </c>
      <c r="U1495" t="s">
        <v>1188</v>
      </c>
      <c r="V1495" t="s">
        <v>4826</v>
      </c>
      <c r="W1495">
        <v>2512</v>
      </c>
      <c r="X1495" t="s">
        <v>636</v>
      </c>
      <c r="Y1495" t="s">
        <v>4827</v>
      </c>
      <c r="Z1495" t="s">
        <v>2407</v>
      </c>
      <c r="AA1495">
        <v>2</v>
      </c>
      <c r="AB1495" t="s">
        <v>41</v>
      </c>
      <c r="AC1495" t="str">
        <f t="shared" si="283"/>
        <v>1TY</v>
      </c>
      <c r="AD1495" s="3">
        <f t="shared" si="280"/>
        <v>36000</v>
      </c>
      <c r="AE1495" s="3" t="str">
        <f t="shared" si="279"/>
        <v>36.0 K</v>
      </c>
      <c r="AF1495" t="str">
        <f>SUBSTITUTE(SUBSTITUTE(P1495,"±",""),"%"," %")</f>
        <v>5 %</v>
      </c>
      <c r="AG1495" t="e">
        <f t="shared" si="277"/>
        <v>#VALUE!</v>
      </c>
      <c r="AI1495" t="e">
        <f>SUBSTITUTE(LEFT(Q1495,FIND("W,",Q1495)),"W"," W @ 70 C")</f>
        <v>#VALUE!</v>
      </c>
      <c r="AJ1495" t="str">
        <f>SUBSTITUTE((SUBSTITUTE(T1495,"ppm/°C","")),"/ "," to ")</f>
        <v>±200</v>
      </c>
      <c r="AK1495" t="str">
        <f>LEFT(V1495,FIND(" ",V1495)-1)</f>
        <v>2512</v>
      </c>
      <c r="AL1495" t="str">
        <f>SUBSTITUTE(SUBSTITUTE(U1495,"°C ~ "," to +"),"°C"," C")</f>
        <v>-55 to +155 C</v>
      </c>
      <c r="AM1495" s="2" t="str">
        <f t="shared" si="281"/>
        <v>363</v>
      </c>
      <c r="AN1495" t="str">
        <f>IF(AC1495="1GN","Grade 1","Grade 0")</f>
        <v>Grade 0</v>
      </c>
      <c r="AO1495" s="2" t="str">
        <f t="shared" si="282"/>
        <v>3602</v>
      </c>
      <c r="AQ1495" t="s">
        <v>5289</v>
      </c>
      <c r="AR1495" t="str">
        <f t="shared" si="278"/>
        <v>ERJ1TYJ363U</v>
      </c>
    </row>
    <row r="1496" spans="1:44" x14ac:dyDescent="0.3">
      <c r="A1496" t="s">
        <v>28</v>
      </c>
      <c r="B1496" t="s">
        <v>4820</v>
      </c>
      <c r="C1496" t="s">
        <v>5155</v>
      </c>
      <c r="D1496" t="s">
        <v>5156</v>
      </c>
      <c r="E1496" t="s">
        <v>32</v>
      </c>
      <c r="F1496" t="s">
        <v>32</v>
      </c>
      <c r="G1496" t="s">
        <v>5157</v>
      </c>
      <c r="H1496">
        <v>0</v>
      </c>
      <c r="I1496">
        <v>0.72</v>
      </c>
      <c r="J1496">
        <v>0</v>
      </c>
      <c r="K1496">
        <v>1</v>
      </c>
      <c r="L1496" t="s">
        <v>34</v>
      </c>
      <c r="M1496" t="s">
        <v>4824</v>
      </c>
      <c r="N1496" t="s">
        <v>36</v>
      </c>
      <c r="O1496" t="s">
        <v>491</v>
      </c>
      <c r="P1496" t="s">
        <v>38</v>
      </c>
      <c r="Q1496" t="s">
        <v>4825</v>
      </c>
      <c r="R1496" t="s">
        <v>40</v>
      </c>
      <c r="S1496" t="s">
        <v>634</v>
      </c>
      <c r="T1496" t="s">
        <v>243</v>
      </c>
      <c r="U1496" t="s">
        <v>1188</v>
      </c>
      <c r="V1496" t="s">
        <v>4826</v>
      </c>
      <c r="W1496">
        <v>2512</v>
      </c>
      <c r="X1496" t="s">
        <v>636</v>
      </c>
      <c r="Y1496" t="s">
        <v>4827</v>
      </c>
      <c r="Z1496" t="s">
        <v>2407</v>
      </c>
      <c r="AA1496">
        <v>2</v>
      </c>
      <c r="AB1496" t="s">
        <v>41</v>
      </c>
      <c r="AC1496" t="str">
        <f t="shared" si="283"/>
        <v>1TY</v>
      </c>
      <c r="AD1496" s="3">
        <f t="shared" si="280"/>
        <v>39000</v>
      </c>
      <c r="AE1496" s="3" t="str">
        <f t="shared" si="279"/>
        <v>39.0 K</v>
      </c>
      <c r="AF1496" t="str">
        <f>SUBSTITUTE(SUBSTITUTE(P1496,"±",""),"%"," %")</f>
        <v>5 %</v>
      </c>
      <c r="AG1496" t="e">
        <f t="shared" si="277"/>
        <v>#VALUE!</v>
      </c>
      <c r="AI1496" t="e">
        <f>SUBSTITUTE(LEFT(Q1496,FIND("W,",Q1496)),"W"," W @ 70 C")</f>
        <v>#VALUE!</v>
      </c>
      <c r="AJ1496" t="str">
        <f>SUBSTITUTE((SUBSTITUTE(T1496,"ppm/°C","")),"/ "," to ")</f>
        <v>±200</v>
      </c>
      <c r="AK1496" t="str">
        <f>LEFT(V1496,FIND(" ",V1496)-1)</f>
        <v>2512</v>
      </c>
      <c r="AL1496" t="str">
        <f>SUBSTITUTE(SUBSTITUTE(U1496,"°C ~ "," to +"),"°C"," C")</f>
        <v>-55 to +155 C</v>
      </c>
      <c r="AM1496" s="2" t="str">
        <f t="shared" si="281"/>
        <v>393</v>
      </c>
      <c r="AN1496" t="str">
        <f>IF(AC1496="1GN","Grade 1","Grade 0")</f>
        <v>Grade 0</v>
      </c>
      <c r="AO1496" s="2" t="str">
        <f t="shared" si="282"/>
        <v>3902</v>
      </c>
      <c r="AQ1496" t="s">
        <v>5289</v>
      </c>
      <c r="AR1496" t="str">
        <f t="shared" si="278"/>
        <v>ERJ1TYJ393U</v>
      </c>
    </row>
    <row r="1497" spans="1:44" x14ac:dyDescent="0.3">
      <c r="A1497" t="s">
        <v>3084</v>
      </c>
      <c r="B1497" t="s">
        <v>4820</v>
      </c>
      <c r="C1497" t="s">
        <v>5158</v>
      </c>
      <c r="D1497" t="s">
        <v>5159</v>
      </c>
      <c r="E1497" t="s">
        <v>32</v>
      </c>
      <c r="F1497" t="s">
        <v>32</v>
      </c>
      <c r="G1497" t="s">
        <v>5160</v>
      </c>
      <c r="H1497">
        <v>63</v>
      </c>
      <c r="I1497">
        <v>0.72</v>
      </c>
      <c r="J1497">
        <v>0</v>
      </c>
      <c r="K1497">
        <v>1</v>
      </c>
      <c r="L1497" t="s">
        <v>34</v>
      </c>
      <c r="M1497" t="s">
        <v>4824</v>
      </c>
      <c r="N1497" t="s">
        <v>36</v>
      </c>
      <c r="O1497" t="s">
        <v>495</v>
      </c>
      <c r="P1497" t="s">
        <v>38</v>
      </c>
      <c r="Q1497" t="s">
        <v>4825</v>
      </c>
      <c r="R1497" t="s">
        <v>40</v>
      </c>
      <c r="S1497" t="s">
        <v>634</v>
      </c>
      <c r="T1497" t="s">
        <v>243</v>
      </c>
      <c r="U1497" t="s">
        <v>1188</v>
      </c>
      <c r="V1497" t="s">
        <v>4826</v>
      </c>
      <c r="W1497">
        <v>2512</v>
      </c>
      <c r="X1497" t="s">
        <v>636</v>
      </c>
      <c r="Y1497" t="s">
        <v>4827</v>
      </c>
      <c r="Z1497" t="s">
        <v>2407</v>
      </c>
      <c r="AA1497">
        <v>2</v>
      </c>
      <c r="AB1497" t="s">
        <v>41</v>
      </c>
      <c r="AC1497" t="str">
        <f t="shared" si="283"/>
        <v>1TY</v>
      </c>
      <c r="AD1497" s="3">
        <f t="shared" si="280"/>
        <v>43000</v>
      </c>
      <c r="AE1497" s="3" t="str">
        <f t="shared" si="279"/>
        <v>43.0 K</v>
      </c>
      <c r="AF1497" t="str">
        <f>SUBSTITUTE(SUBSTITUTE(P1497,"±",""),"%"," %")</f>
        <v>5 %</v>
      </c>
      <c r="AG1497" t="e">
        <f t="shared" si="277"/>
        <v>#VALUE!</v>
      </c>
      <c r="AI1497" t="e">
        <f>SUBSTITUTE(LEFT(Q1497,FIND("W,",Q1497)),"W"," W @ 70 C")</f>
        <v>#VALUE!</v>
      </c>
      <c r="AJ1497" t="str">
        <f>SUBSTITUTE((SUBSTITUTE(T1497,"ppm/°C","")),"/ "," to ")</f>
        <v>±200</v>
      </c>
      <c r="AK1497" t="str">
        <f>LEFT(V1497,FIND(" ",V1497)-1)</f>
        <v>2512</v>
      </c>
      <c r="AL1497" t="str">
        <f>SUBSTITUTE(SUBSTITUTE(U1497,"°C ~ "," to +"),"°C"," C")</f>
        <v>-55 to +155 C</v>
      </c>
      <c r="AM1497" s="2" t="str">
        <f t="shared" si="281"/>
        <v>433</v>
      </c>
      <c r="AN1497" t="str">
        <f>IF(AC1497="1GN","Grade 1","Grade 0")</f>
        <v>Grade 0</v>
      </c>
      <c r="AO1497" s="2" t="str">
        <f t="shared" si="282"/>
        <v>4302</v>
      </c>
      <c r="AQ1497" t="s">
        <v>5289</v>
      </c>
      <c r="AR1497" t="str">
        <f t="shared" si="278"/>
        <v>ERJ1TYJ433U</v>
      </c>
    </row>
    <row r="1498" spans="1:44" x14ac:dyDescent="0.3">
      <c r="A1498" t="s">
        <v>3084</v>
      </c>
      <c r="B1498" t="s">
        <v>4820</v>
      </c>
      <c r="C1498" t="s">
        <v>5161</v>
      </c>
      <c r="D1498" t="s">
        <v>5162</v>
      </c>
      <c r="E1498" t="s">
        <v>32</v>
      </c>
      <c r="F1498" t="s">
        <v>32</v>
      </c>
      <c r="G1498" t="s">
        <v>5163</v>
      </c>
      <c r="H1498">
        <v>0</v>
      </c>
      <c r="I1498">
        <v>0.72</v>
      </c>
      <c r="J1498">
        <v>0</v>
      </c>
      <c r="K1498">
        <v>1</v>
      </c>
      <c r="L1498" t="s">
        <v>34</v>
      </c>
      <c r="M1498" t="s">
        <v>4824</v>
      </c>
      <c r="N1498" t="s">
        <v>36</v>
      </c>
      <c r="O1498" t="s">
        <v>499</v>
      </c>
      <c r="P1498" t="s">
        <v>38</v>
      </c>
      <c r="Q1498" t="s">
        <v>4825</v>
      </c>
      <c r="R1498" t="s">
        <v>40</v>
      </c>
      <c r="S1498" t="s">
        <v>634</v>
      </c>
      <c r="T1498" t="s">
        <v>243</v>
      </c>
      <c r="U1498" t="s">
        <v>1188</v>
      </c>
      <c r="V1498" t="s">
        <v>4826</v>
      </c>
      <c r="W1498">
        <v>2512</v>
      </c>
      <c r="X1498" t="s">
        <v>636</v>
      </c>
      <c r="Y1498" t="s">
        <v>4827</v>
      </c>
      <c r="Z1498" t="s">
        <v>2407</v>
      </c>
      <c r="AA1498">
        <v>2</v>
      </c>
      <c r="AB1498" t="s">
        <v>41</v>
      </c>
      <c r="AC1498" t="str">
        <f t="shared" si="283"/>
        <v>1TY</v>
      </c>
      <c r="AD1498" s="3">
        <f t="shared" si="280"/>
        <v>47000</v>
      </c>
      <c r="AE1498" s="3" t="str">
        <f t="shared" si="279"/>
        <v>47.0 K</v>
      </c>
      <c r="AF1498" t="str">
        <f>SUBSTITUTE(SUBSTITUTE(P1498,"±",""),"%"," %")</f>
        <v>5 %</v>
      </c>
      <c r="AG1498" t="e">
        <f t="shared" si="277"/>
        <v>#VALUE!</v>
      </c>
      <c r="AI1498" t="e">
        <f>SUBSTITUTE(LEFT(Q1498,FIND("W,",Q1498)),"W"," W @ 70 C")</f>
        <v>#VALUE!</v>
      </c>
      <c r="AJ1498" t="str">
        <f>SUBSTITUTE((SUBSTITUTE(T1498,"ppm/°C","")),"/ "," to ")</f>
        <v>±200</v>
      </c>
      <c r="AK1498" t="str">
        <f>LEFT(V1498,FIND(" ",V1498)-1)</f>
        <v>2512</v>
      </c>
      <c r="AL1498" t="str">
        <f>SUBSTITUTE(SUBSTITUTE(U1498,"°C ~ "," to +"),"°C"," C")</f>
        <v>-55 to +155 C</v>
      </c>
      <c r="AM1498" s="2" t="str">
        <f t="shared" si="281"/>
        <v>473</v>
      </c>
      <c r="AN1498" t="str">
        <f>IF(AC1498="1GN","Grade 1","Grade 0")</f>
        <v>Grade 0</v>
      </c>
      <c r="AO1498" s="2" t="str">
        <f t="shared" si="282"/>
        <v>4702</v>
      </c>
      <c r="AQ1498" t="s">
        <v>5289</v>
      </c>
      <c r="AR1498" t="str">
        <f t="shared" si="278"/>
        <v>ERJ1TYJ473U</v>
      </c>
    </row>
    <row r="1499" spans="1:44" x14ac:dyDescent="0.3">
      <c r="A1499" t="s">
        <v>28</v>
      </c>
      <c r="B1499" t="s">
        <v>4820</v>
      </c>
      <c r="C1499" t="s">
        <v>5164</v>
      </c>
      <c r="D1499" t="s">
        <v>5165</v>
      </c>
      <c r="E1499" t="s">
        <v>32</v>
      </c>
      <c r="F1499" t="s">
        <v>32</v>
      </c>
      <c r="G1499" t="s">
        <v>5166</v>
      </c>
      <c r="H1499">
        <v>0</v>
      </c>
      <c r="I1499">
        <v>0.72</v>
      </c>
      <c r="J1499">
        <v>0</v>
      </c>
      <c r="K1499">
        <v>1</v>
      </c>
      <c r="L1499" t="s">
        <v>34</v>
      </c>
      <c r="M1499" t="s">
        <v>4824</v>
      </c>
      <c r="N1499" t="s">
        <v>36</v>
      </c>
      <c r="O1499" t="s">
        <v>503</v>
      </c>
      <c r="P1499" t="s">
        <v>38</v>
      </c>
      <c r="Q1499" t="s">
        <v>4825</v>
      </c>
      <c r="R1499" t="s">
        <v>40</v>
      </c>
      <c r="S1499" t="s">
        <v>634</v>
      </c>
      <c r="T1499" t="s">
        <v>243</v>
      </c>
      <c r="U1499" t="s">
        <v>1188</v>
      </c>
      <c r="V1499" t="s">
        <v>4826</v>
      </c>
      <c r="W1499">
        <v>2512</v>
      </c>
      <c r="X1499" t="s">
        <v>636</v>
      </c>
      <c r="Y1499" t="s">
        <v>4827</v>
      </c>
      <c r="Z1499" t="s">
        <v>2407</v>
      </c>
      <c r="AA1499">
        <v>2</v>
      </c>
      <c r="AB1499" t="s">
        <v>41</v>
      </c>
      <c r="AC1499" t="str">
        <f t="shared" si="283"/>
        <v>1TY</v>
      </c>
      <c r="AD1499" s="3">
        <f t="shared" si="280"/>
        <v>51000</v>
      </c>
      <c r="AE1499" s="3" t="str">
        <f t="shared" si="279"/>
        <v>51.0 K</v>
      </c>
      <c r="AF1499" t="str">
        <f>SUBSTITUTE(SUBSTITUTE(P1499,"±",""),"%"," %")</f>
        <v>5 %</v>
      </c>
      <c r="AG1499" t="e">
        <f t="shared" si="277"/>
        <v>#VALUE!</v>
      </c>
      <c r="AI1499" t="e">
        <f>SUBSTITUTE(LEFT(Q1499,FIND("W,",Q1499)),"W"," W @ 70 C")</f>
        <v>#VALUE!</v>
      </c>
      <c r="AJ1499" t="str">
        <f>SUBSTITUTE((SUBSTITUTE(T1499,"ppm/°C","")),"/ "," to ")</f>
        <v>±200</v>
      </c>
      <c r="AK1499" t="str">
        <f>LEFT(V1499,FIND(" ",V1499)-1)</f>
        <v>2512</v>
      </c>
      <c r="AL1499" t="str">
        <f>SUBSTITUTE(SUBSTITUTE(U1499,"°C ~ "," to +"),"°C"," C")</f>
        <v>-55 to +155 C</v>
      </c>
      <c r="AM1499" s="2" t="str">
        <f t="shared" si="281"/>
        <v>513</v>
      </c>
      <c r="AN1499" t="str">
        <f>IF(AC1499="1GN","Grade 1","Grade 0")</f>
        <v>Grade 0</v>
      </c>
      <c r="AO1499" s="2" t="str">
        <f t="shared" si="282"/>
        <v>5102</v>
      </c>
      <c r="AQ1499" t="s">
        <v>5289</v>
      </c>
      <c r="AR1499" t="str">
        <f t="shared" si="278"/>
        <v>ERJ1TYJ513U</v>
      </c>
    </row>
    <row r="1500" spans="1:44" x14ac:dyDescent="0.3">
      <c r="A1500" t="s">
        <v>28</v>
      </c>
      <c r="B1500" t="s">
        <v>4820</v>
      </c>
      <c r="C1500" t="s">
        <v>5167</v>
      </c>
      <c r="D1500" t="s">
        <v>5168</v>
      </c>
      <c r="E1500" t="s">
        <v>32</v>
      </c>
      <c r="F1500" t="s">
        <v>32</v>
      </c>
      <c r="G1500" t="s">
        <v>5169</v>
      </c>
      <c r="H1500" s="1">
        <v>2500</v>
      </c>
      <c r="I1500">
        <v>0.72</v>
      </c>
      <c r="J1500">
        <v>0</v>
      </c>
      <c r="K1500">
        <v>1</v>
      </c>
      <c r="L1500" t="s">
        <v>34</v>
      </c>
      <c r="M1500" t="s">
        <v>4824</v>
      </c>
      <c r="N1500" t="s">
        <v>36</v>
      </c>
      <c r="O1500" t="s">
        <v>507</v>
      </c>
      <c r="P1500" t="s">
        <v>38</v>
      </c>
      <c r="Q1500" t="s">
        <v>4825</v>
      </c>
      <c r="R1500" t="s">
        <v>40</v>
      </c>
      <c r="S1500" t="s">
        <v>634</v>
      </c>
      <c r="T1500" t="s">
        <v>243</v>
      </c>
      <c r="U1500" t="s">
        <v>1188</v>
      </c>
      <c r="V1500" t="s">
        <v>4826</v>
      </c>
      <c r="W1500">
        <v>2512</v>
      </c>
      <c r="X1500" t="s">
        <v>636</v>
      </c>
      <c r="Y1500" t="s">
        <v>4827</v>
      </c>
      <c r="Z1500" t="s">
        <v>2407</v>
      </c>
      <c r="AA1500">
        <v>2</v>
      </c>
      <c r="AB1500" t="s">
        <v>41</v>
      </c>
      <c r="AC1500" t="str">
        <f t="shared" si="283"/>
        <v>1TY</v>
      </c>
      <c r="AD1500" s="3">
        <f t="shared" si="280"/>
        <v>56000</v>
      </c>
      <c r="AE1500" s="3" t="str">
        <f t="shared" si="279"/>
        <v>56.0 K</v>
      </c>
      <c r="AF1500" t="str">
        <f>SUBSTITUTE(SUBSTITUTE(P1500,"±",""),"%"," %")</f>
        <v>5 %</v>
      </c>
      <c r="AG1500" t="e">
        <f t="shared" si="277"/>
        <v>#VALUE!</v>
      </c>
      <c r="AI1500" t="e">
        <f>SUBSTITUTE(LEFT(Q1500,FIND("W,",Q1500)),"W"," W @ 70 C")</f>
        <v>#VALUE!</v>
      </c>
      <c r="AJ1500" t="str">
        <f>SUBSTITUTE((SUBSTITUTE(T1500,"ppm/°C","")),"/ "," to ")</f>
        <v>±200</v>
      </c>
      <c r="AK1500" t="str">
        <f>LEFT(V1500,FIND(" ",V1500)-1)</f>
        <v>2512</v>
      </c>
      <c r="AL1500" t="str">
        <f>SUBSTITUTE(SUBSTITUTE(U1500,"°C ~ "," to +"),"°C"," C")</f>
        <v>-55 to +155 C</v>
      </c>
      <c r="AM1500" s="2" t="str">
        <f t="shared" si="281"/>
        <v>563</v>
      </c>
      <c r="AN1500" t="str">
        <f>IF(AC1500="1GN","Grade 1","Grade 0")</f>
        <v>Grade 0</v>
      </c>
      <c r="AO1500" s="2" t="str">
        <f t="shared" si="282"/>
        <v>5602</v>
      </c>
      <c r="AQ1500" t="s">
        <v>5289</v>
      </c>
      <c r="AR1500" t="str">
        <f t="shared" si="278"/>
        <v>ERJ1TYJ563U</v>
      </c>
    </row>
    <row r="1501" spans="1:44" x14ac:dyDescent="0.3">
      <c r="A1501" t="s">
        <v>28</v>
      </c>
      <c r="B1501" t="s">
        <v>4820</v>
      </c>
      <c r="C1501" t="s">
        <v>5170</v>
      </c>
      <c r="D1501" t="s">
        <v>5171</v>
      </c>
      <c r="E1501" t="s">
        <v>32</v>
      </c>
      <c r="F1501" t="s">
        <v>32</v>
      </c>
      <c r="G1501" t="s">
        <v>5172</v>
      </c>
      <c r="H1501">
        <v>200</v>
      </c>
      <c r="I1501">
        <v>0.72</v>
      </c>
      <c r="J1501">
        <v>0</v>
      </c>
      <c r="K1501">
        <v>1</v>
      </c>
      <c r="L1501" t="s">
        <v>34</v>
      </c>
      <c r="M1501" t="s">
        <v>4824</v>
      </c>
      <c r="N1501" t="s">
        <v>36</v>
      </c>
      <c r="O1501" t="s">
        <v>511</v>
      </c>
      <c r="P1501" t="s">
        <v>38</v>
      </c>
      <c r="Q1501" t="s">
        <v>4825</v>
      </c>
      <c r="R1501" t="s">
        <v>40</v>
      </c>
      <c r="S1501" t="s">
        <v>634</v>
      </c>
      <c r="T1501" t="s">
        <v>243</v>
      </c>
      <c r="U1501" t="s">
        <v>1188</v>
      </c>
      <c r="V1501" t="s">
        <v>4826</v>
      </c>
      <c r="W1501">
        <v>2512</v>
      </c>
      <c r="X1501" t="s">
        <v>636</v>
      </c>
      <c r="Y1501" t="s">
        <v>4827</v>
      </c>
      <c r="Z1501" t="s">
        <v>2407</v>
      </c>
      <c r="AA1501">
        <v>2</v>
      </c>
      <c r="AB1501" t="s">
        <v>41</v>
      </c>
      <c r="AC1501" t="str">
        <f t="shared" si="283"/>
        <v>1TY</v>
      </c>
      <c r="AD1501" s="3">
        <f t="shared" si="280"/>
        <v>62000</v>
      </c>
      <c r="AE1501" s="3" t="str">
        <f t="shared" si="279"/>
        <v>62.0 K</v>
      </c>
      <c r="AF1501" t="str">
        <f>SUBSTITUTE(SUBSTITUTE(P1501,"±",""),"%"," %")</f>
        <v>5 %</v>
      </c>
      <c r="AG1501" t="e">
        <f t="shared" si="277"/>
        <v>#VALUE!</v>
      </c>
      <c r="AI1501" t="e">
        <f>SUBSTITUTE(LEFT(Q1501,FIND("W,",Q1501)),"W"," W @ 70 C")</f>
        <v>#VALUE!</v>
      </c>
      <c r="AJ1501" t="str">
        <f>SUBSTITUTE((SUBSTITUTE(T1501,"ppm/°C","")),"/ "," to ")</f>
        <v>±200</v>
      </c>
      <c r="AK1501" t="str">
        <f>LEFT(V1501,FIND(" ",V1501)-1)</f>
        <v>2512</v>
      </c>
      <c r="AL1501" t="str">
        <f>SUBSTITUTE(SUBSTITUTE(U1501,"°C ~ "," to +"),"°C"," C")</f>
        <v>-55 to +155 C</v>
      </c>
      <c r="AM1501" s="2" t="str">
        <f t="shared" si="281"/>
        <v>623</v>
      </c>
      <c r="AN1501" t="str">
        <f>IF(AC1501="1GN","Grade 1","Grade 0")</f>
        <v>Grade 0</v>
      </c>
      <c r="AO1501" s="2" t="str">
        <f t="shared" si="282"/>
        <v>6202</v>
      </c>
      <c r="AQ1501" t="s">
        <v>5289</v>
      </c>
      <c r="AR1501" t="str">
        <f t="shared" si="278"/>
        <v>ERJ1TYJ623U</v>
      </c>
    </row>
    <row r="1502" spans="1:44" x14ac:dyDescent="0.3">
      <c r="A1502" t="s">
        <v>28</v>
      </c>
      <c r="B1502" t="s">
        <v>4820</v>
      </c>
      <c r="C1502" t="s">
        <v>5173</v>
      </c>
      <c r="D1502" t="s">
        <v>5174</v>
      </c>
      <c r="E1502" t="s">
        <v>32</v>
      </c>
      <c r="F1502" t="s">
        <v>32</v>
      </c>
      <c r="G1502" t="s">
        <v>5175</v>
      </c>
      <c r="H1502">
        <v>0</v>
      </c>
      <c r="I1502">
        <v>0.72</v>
      </c>
      <c r="J1502">
        <v>0</v>
      </c>
      <c r="K1502">
        <v>1</v>
      </c>
      <c r="L1502" t="s">
        <v>34</v>
      </c>
      <c r="M1502" t="s">
        <v>4824</v>
      </c>
      <c r="N1502" t="s">
        <v>36</v>
      </c>
      <c r="O1502" t="s">
        <v>515</v>
      </c>
      <c r="P1502" t="s">
        <v>38</v>
      </c>
      <c r="Q1502" t="s">
        <v>4825</v>
      </c>
      <c r="R1502" t="s">
        <v>40</v>
      </c>
      <c r="S1502" t="s">
        <v>634</v>
      </c>
      <c r="T1502" t="s">
        <v>243</v>
      </c>
      <c r="U1502" t="s">
        <v>1188</v>
      </c>
      <c r="V1502" t="s">
        <v>4826</v>
      </c>
      <c r="W1502">
        <v>2512</v>
      </c>
      <c r="X1502" t="s">
        <v>636</v>
      </c>
      <c r="Y1502" t="s">
        <v>4827</v>
      </c>
      <c r="Z1502" t="s">
        <v>2407</v>
      </c>
      <c r="AA1502">
        <v>2</v>
      </c>
      <c r="AB1502" t="s">
        <v>41</v>
      </c>
      <c r="AC1502" t="str">
        <f t="shared" si="283"/>
        <v>1TY</v>
      </c>
      <c r="AD1502" s="3">
        <f t="shared" si="280"/>
        <v>68000</v>
      </c>
      <c r="AE1502" s="3" t="str">
        <f t="shared" si="279"/>
        <v>68.0 K</v>
      </c>
      <c r="AF1502" t="str">
        <f>SUBSTITUTE(SUBSTITUTE(P1502,"±",""),"%"," %")</f>
        <v>5 %</v>
      </c>
      <c r="AG1502" t="e">
        <f t="shared" si="277"/>
        <v>#VALUE!</v>
      </c>
      <c r="AI1502" t="e">
        <f>SUBSTITUTE(LEFT(Q1502,FIND("W,",Q1502)),"W"," W @ 70 C")</f>
        <v>#VALUE!</v>
      </c>
      <c r="AJ1502" t="str">
        <f>SUBSTITUTE((SUBSTITUTE(T1502,"ppm/°C","")),"/ "," to ")</f>
        <v>±200</v>
      </c>
      <c r="AK1502" t="str">
        <f>LEFT(V1502,FIND(" ",V1502)-1)</f>
        <v>2512</v>
      </c>
      <c r="AL1502" t="str">
        <f>SUBSTITUTE(SUBSTITUTE(U1502,"°C ~ "," to +"),"°C"," C")</f>
        <v>-55 to +155 C</v>
      </c>
      <c r="AM1502" s="2" t="str">
        <f t="shared" si="281"/>
        <v>683</v>
      </c>
      <c r="AN1502" t="str">
        <f>IF(AC1502="1GN","Grade 1","Grade 0")</f>
        <v>Grade 0</v>
      </c>
      <c r="AO1502" s="2" t="str">
        <f t="shared" si="282"/>
        <v>6802</v>
      </c>
      <c r="AQ1502" t="s">
        <v>5289</v>
      </c>
      <c r="AR1502" t="str">
        <f t="shared" si="278"/>
        <v>ERJ1TYJ683U</v>
      </c>
    </row>
    <row r="1503" spans="1:44" x14ac:dyDescent="0.3">
      <c r="A1503" t="s">
        <v>28</v>
      </c>
      <c r="B1503" t="s">
        <v>4820</v>
      </c>
      <c r="C1503" t="s">
        <v>5176</v>
      </c>
      <c r="D1503" t="s">
        <v>5177</v>
      </c>
      <c r="E1503" t="s">
        <v>32</v>
      </c>
      <c r="F1503" t="s">
        <v>32</v>
      </c>
      <c r="G1503" t="s">
        <v>5178</v>
      </c>
      <c r="H1503" s="1">
        <v>10000</v>
      </c>
      <c r="I1503">
        <v>0.72</v>
      </c>
      <c r="J1503">
        <v>0</v>
      </c>
      <c r="K1503">
        <v>1</v>
      </c>
      <c r="L1503" t="s">
        <v>34</v>
      </c>
      <c r="M1503" t="s">
        <v>4824</v>
      </c>
      <c r="N1503" t="s">
        <v>36</v>
      </c>
      <c r="O1503" t="s">
        <v>519</v>
      </c>
      <c r="P1503" t="s">
        <v>38</v>
      </c>
      <c r="Q1503" t="s">
        <v>4825</v>
      </c>
      <c r="R1503" t="s">
        <v>40</v>
      </c>
      <c r="S1503" t="s">
        <v>634</v>
      </c>
      <c r="T1503" t="s">
        <v>243</v>
      </c>
      <c r="U1503" t="s">
        <v>1188</v>
      </c>
      <c r="V1503" t="s">
        <v>4826</v>
      </c>
      <c r="W1503">
        <v>2512</v>
      </c>
      <c r="X1503" t="s">
        <v>636</v>
      </c>
      <c r="Y1503" t="s">
        <v>4827</v>
      </c>
      <c r="Z1503" t="s">
        <v>2407</v>
      </c>
      <c r="AA1503">
        <v>2</v>
      </c>
      <c r="AB1503" t="s">
        <v>41</v>
      </c>
      <c r="AC1503" t="str">
        <f t="shared" si="283"/>
        <v>1TY</v>
      </c>
      <c r="AD1503" s="3">
        <f t="shared" si="280"/>
        <v>75000</v>
      </c>
      <c r="AE1503" s="3" t="str">
        <f t="shared" si="279"/>
        <v>75.0 K</v>
      </c>
      <c r="AF1503" t="str">
        <f>SUBSTITUTE(SUBSTITUTE(P1503,"±",""),"%"," %")</f>
        <v>5 %</v>
      </c>
      <c r="AG1503" t="e">
        <f t="shared" si="277"/>
        <v>#VALUE!</v>
      </c>
      <c r="AI1503" t="e">
        <f>SUBSTITUTE(LEFT(Q1503,FIND("W,",Q1503)),"W"," W @ 70 C")</f>
        <v>#VALUE!</v>
      </c>
      <c r="AJ1503" t="str">
        <f>SUBSTITUTE((SUBSTITUTE(T1503,"ppm/°C","")),"/ "," to ")</f>
        <v>±200</v>
      </c>
      <c r="AK1503" t="str">
        <f>LEFT(V1503,FIND(" ",V1503)-1)</f>
        <v>2512</v>
      </c>
      <c r="AL1503" t="str">
        <f>SUBSTITUTE(SUBSTITUTE(U1503,"°C ~ "," to +"),"°C"," C")</f>
        <v>-55 to +155 C</v>
      </c>
      <c r="AM1503" s="2" t="str">
        <f t="shared" si="281"/>
        <v>753</v>
      </c>
      <c r="AN1503" t="str">
        <f>IF(AC1503="1GN","Grade 1","Grade 0")</f>
        <v>Grade 0</v>
      </c>
      <c r="AO1503" s="2" t="str">
        <f t="shared" si="282"/>
        <v>7502</v>
      </c>
      <c r="AQ1503" t="s">
        <v>5289</v>
      </c>
      <c r="AR1503" t="str">
        <f t="shared" si="278"/>
        <v>ERJ1TYJ753U</v>
      </c>
    </row>
    <row r="1504" spans="1:44" x14ac:dyDescent="0.3">
      <c r="A1504" t="s">
        <v>28</v>
      </c>
      <c r="B1504" t="s">
        <v>4820</v>
      </c>
      <c r="C1504" t="s">
        <v>5179</v>
      </c>
      <c r="D1504" t="s">
        <v>5180</v>
      </c>
      <c r="E1504" t="s">
        <v>32</v>
      </c>
      <c r="F1504" t="s">
        <v>32</v>
      </c>
      <c r="G1504" t="s">
        <v>5181</v>
      </c>
      <c r="H1504" s="1">
        <v>3203</v>
      </c>
      <c r="I1504">
        <v>0.72</v>
      </c>
      <c r="J1504">
        <v>0</v>
      </c>
      <c r="K1504">
        <v>1</v>
      </c>
      <c r="L1504" t="s">
        <v>34</v>
      </c>
      <c r="M1504" t="s">
        <v>4824</v>
      </c>
      <c r="N1504" t="s">
        <v>36</v>
      </c>
      <c r="O1504" t="s">
        <v>523</v>
      </c>
      <c r="P1504" t="s">
        <v>38</v>
      </c>
      <c r="Q1504" t="s">
        <v>4825</v>
      </c>
      <c r="R1504" t="s">
        <v>40</v>
      </c>
      <c r="S1504" t="s">
        <v>634</v>
      </c>
      <c r="T1504" t="s">
        <v>243</v>
      </c>
      <c r="U1504" t="s">
        <v>1188</v>
      </c>
      <c r="V1504" t="s">
        <v>4826</v>
      </c>
      <c r="W1504">
        <v>2512</v>
      </c>
      <c r="X1504" t="s">
        <v>636</v>
      </c>
      <c r="Y1504" t="s">
        <v>4827</v>
      </c>
      <c r="Z1504" t="s">
        <v>2407</v>
      </c>
      <c r="AA1504">
        <v>2</v>
      </c>
      <c r="AB1504" t="s">
        <v>41</v>
      </c>
      <c r="AC1504" t="str">
        <f t="shared" si="283"/>
        <v>1TY</v>
      </c>
      <c r="AD1504" s="3">
        <f t="shared" si="280"/>
        <v>82000</v>
      </c>
      <c r="AE1504" s="3" t="str">
        <f t="shared" si="279"/>
        <v>82.0 K</v>
      </c>
      <c r="AF1504" t="str">
        <f>SUBSTITUTE(SUBSTITUTE(P1504,"±",""),"%"," %")</f>
        <v>5 %</v>
      </c>
      <c r="AG1504" t="e">
        <f t="shared" si="277"/>
        <v>#VALUE!</v>
      </c>
      <c r="AI1504" t="e">
        <f>SUBSTITUTE(LEFT(Q1504,FIND("W,",Q1504)),"W"," W @ 70 C")</f>
        <v>#VALUE!</v>
      </c>
      <c r="AJ1504" t="str">
        <f>SUBSTITUTE((SUBSTITUTE(T1504,"ppm/°C","")),"/ "," to ")</f>
        <v>±200</v>
      </c>
      <c r="AK1504" t="str">
        <f>LEFT(V1504,FIND(" ",V1504)-1)</f>
        <v>2512</v>
      </c>
      <c r="AL1504" t="str">
        <f>SUBSTITUTE(SUBSTITUTE(U1504,"°C ~ "," to +"),"°C"," C")</f>
        <v>-55 to +155 C</v>
      </c>
      <c r="AM1504" s="2" t="str">
        <f t="shared" si="281"/>
        <v>823</v>
      </c>
      <c r="AN1504" t="str">
        <f>IF(AC1504="1GN","Grade 1","Grade 0")</f>
        <v>Grade 0</v>
      </c>
      <c r="AO1504" s="2" t="str">
        <f t="shared" si="282"/>
        <v>8202</v>
      </c>
      <c r="AQ1504" t="s">
        <v>5289</v>
      </c>
      <c r="AR1504" t="str">
        <f t="shared" si="278"/>
        <v>ERJ1TYJ823U</v>
      </c>
    </row>
    <row r="1505" spans="1:44" x14ac:dyDescent="0.3">
      <c r="A1505" t="s">
        <v>28</v>
      </c>
      <c r="B1505" t="s">
        <v>4820</v>
      </c>
      <c r="C1505" t="s">
        <v>5182</v>
      </c>
      <c r="D1505" t="s">
        <v>5183</v>
      </c>
      <c r="E1505" t="s">
        <v>32</v>
      </c>
      <c r="F1505" t="s">
        <v>32</v>
      </c>
      <c r="G1505" t="s">
        <v>5184</v>
      </c>
      <c r="H1505" s="1">
        <v>3910</v>
      </c>
      <c r="I1505">
        <v>0.72</v>
      </c>
      <c r="J1505">
        <v>0</v>
      </c>
      <c r="K1505">
        <v>1</v>
      </c>
      <c r="L1505" t="s">
        <v>34</v>
      </c>
      <c r="M1505" t="s">
        <v>4824</v>
      </c>
      <c r="N1505" t="s">
        <v>36</v>
      </c>
      <c r="O1505" t="s">
        <v>527</v>
      </c>
      <c r="P1505" t="s">
        <v>38</v>
      </c>
      <c r="Q1505" t="s">
        <v>4825</v>
      </c>
      <c r="R1505" t="s">
        <v>40</v>
      </c>
      <c r="S1505" t="s">
        <v>634</v>
      </c>
      <c r="T1505" t="s">
        <v>243</v>
      </c>
      <c r="U1505" t="s">
        <v>1188</v>
      </c>
      <c r="V1505" t="s">
        <v>4826</v>
      </c>
      <c r="W1505">
        <v>2512</v>
      </c>
      <c r="X1505" t="s">
        <v>636</v>
      </c>
      <c r="Y1505" t="s">
        <v>4827</v>
      </c>
      <c r="Z1505" t="s">
        <v>2407</v>
      </c>
      <c r="AA1505">
        <v>2</v>
      </c>
      <c r="AB1505" t="s">
        <v>41</v>
      </c>
      <c r="AC1505" t="str">
        <f t="shared" si="283"/>
        <v>1TY</v>
      </c>
      <c r="AD1505" s="3">
        <f t="shared" si="280"/>
        <v>91000</v>
      </c>
      <c r="AE1505" s="3" t="str">
        <f t="shared" si="279"/>
        <v>91.0 K</v>
      </c>
      <c r="AF1505" t="str">
        <f>SUBSTITUTE(SUBSTITUTE(P1505,"±",""),"%"," %")</f>
        <v>5 %</v>
      </c>
      <c r="AG1505" t="e">
        <f t="shared" si="277"/>
        <v>#VALUE!</v>
      </c>
      <c r="AI1505" t="e">
        <f>SUBSTITUTE(LEFT(Q1505,FIND("W,",Q1505)),"W"," W @ 70 C")</f>
        <v>#VALUE!</v>
      </c>
      <c r="AJ1505" t="str">
        <f>SUBSTITUTE((SUBSTITUTE(T1505,"ppm/°C","")),"/ "," to ")</f>
        <v>±200</v>
      </c>
      <c r="AK1505" t="str">
        <f>LEFT(V1505,FIND(" ",V1505)-1)</f>
        <v>2512</v>
      </c>
      <c r="AL1505" t="str">
        <f>SUBSTITUTE(SUBSTITUTE(U1505,"°C ~ "," to +"),"°C"," C")</f>
        <v>-55 to +155 C</v>
      </c>
      <c r="AM1505" s="2" t="str">
        <f t="shared" si="281"/>
        <v>913</v>
      </c>
      <c r="AN1505" t="str">
        <f>IF(AC1505="1GN","Grade 1","Grade 0")</f>
        <v>Grade 0</v>
      </c>
      <c r="AO1505" s="2" t="str">
        <f t="shared" si="282"/>
        <v>9102</v>
      </c>
      <c r="AQ1505" t="s">
        <v>5289</v>
      </c>
      <c r="AR1505" t="str">
        <f t="shared" si="278"/>
        <v>ERJ1TYJ913U</v>
      </c>
    </row>
    <row r="1506" spans="1:44" x14ac:dyDescent="0.3">
      <c r="A1506" t="s">
        <v>28</v>
      </c>
      <c r="B1506" t="s">
        <v>4820</v>
      </c>
      <c r="C1506" t="s">
        <v>5185</v>
      </c>
      <c r="D1506" t="s">
        <v>5186</v>
      </c>
      <c r="E1506" t="s">
        <v>32</v>
      </c>
      <c r="F1506" t="s">
        <v>32</v>
      </c>
      <c r="G1506" t="s">
        <v>5187</v>
      </c>
      <c r="H1506">
        <v>0</v>
      </c>
      <c r="I1506">
        <v>0.72</v>
      </c>
      <c r="J1506">
        <v>0</v>
      </c>
      <c r="K1506">
        <v>1</v>
      </c>
      <c r="L1506" t="s">
        <v>34</v>
      </c>
      <c r="M1506" t="s">
        <v>4824</v>
      </c>
      <c r="N1506" t="s">
        <v>36</v>
      </c>
      <c r="O1506" t="s">
        <v>531</v>
      </c>
      <c r="P1506" t="s">
        <v>38</v>
      </c>
      <c r="Q1506" t="s">
        <v>4825</v>
      </c>
      <c r="R1506" t="s">
        <v>40</v>
      </c>
      <c r="S1506" t="s">
        <v>634</v>
      </c>
      <c r="T1506" t="s">
        <v>243</v>
      </c>
      <c r="U1506" t="s">
        <v>1188</v>
      </c>
      <c r="V1506" t="s">
        <v>4826</v>
      </c>
      <c r="W1506">
        <v>2512</v>
      </c>
      <c r="X1506" t="s">
        <v>636</v>
      </c>
      <c r="Y1506" t="s">
        <v>4827</v>
      </c>
      <c r="Z1506" t="s">
        <v>2407</v>
      </c>
      <c r="AA1506">
        <v>2</v>
      </c>
      <c r="AB1506" t="s">
        <v>41</v>
      </c>
      <c r="AC1506" t="str">
        <f t="shared" si="283"/>
        <v>1TY</v>
      </c>
      <c r="AD1506" s="3">
        <f t="shared" si="280"/>
        <v>100000</v>
      </c>
      <c r="AE1506" s="3" t="str">
        <f t="shared" si="279"/>
        <v>100 K</v>
      </c>
      <c r="AF1506" t="str">
        <f>SUBSTITUTE(SUBSTITUTE(P1506,"±",""),"%"," %")</f>
        <v>5 %</v>
      </c>
      <c r="AG1506" t="e">
        <f t="shared" si="277"/>
        <v>#VALUE!</v>
      </c>
      <c r="AI1506" t="e">
        <f>SUBSTITUTE(LEFT(Q1506,FIND("W,",Q1506)),"W"," W @ 70 C")</f>
        <v>#VALUE!</v>
      </c>
      <c r="AJ1506" t="str">
        <f>SUBSTITUTE((SUBSTITUTE(T1506,"ppm/°C","")),"/ "," to ")</f>
        <v>±200</v>
      </c>
      <c r="AK1506" t="str">
        <f>LEFT(V1506,FIND(" ",V1506)-1)</f>
        <v>2512</v>
      </c>
      <c r="AL1506" t="str">
        <f>SUBSTITUTE(SUBSTITUTE(U1506,"°C ~ "," to +"),"°C"," C")</f>
        <v>-55 to +155 C</v>
      </c>
      <c r="AM1506" s="2" t="str">
        <f t="shared" si="281"/>
        <v>104</v>
      </c>
      <c r="AN1506" t="str">
        <f>IF(AC1506="1GN","Grade 1","Grade 0")</f>
        <v>Grade 0</v>
      </c>
      <c r="AO1506" s="2" t="str">
        <f t="shared" si="282"/>
        <v>1003</v>
      </c>
      <c r="AQ1506" t="s">
        <v>5289</v>
      </c>
      <c r="AR1506" t="str">
        <f t="shared" si="278"/>
        <v>ERJ1TYJ104U</v>
      </c>
    </row>
    <row r="1507" spans="1:44" x14ac:dyDescent="0.3">
      <c r="A1507" t="s">
        <v>28</v>
      </c>
      <c r="B1507" t="s">
        <v>4820</v>
      </c>
      <c r="C1507" t="s">
        <v>5188</v>
      </c>
      <c r="D1507" t="s">
        <v>5189</v>
      </c>
      <c r="E1507" t="s">
        <v>32</v>
      </c>
      <c r="F1507" t="s">
        <v>32</v>
      </c>
      <c r="G1507" t="s">
        <v>5190</v>
      </c>
      <c r="H1507" s="1">
        <v>6098</v>
      </c>
      <c r="I1507">
        <v>0.72</v>
      </c>
      <c r="J1507">
        <v>0</v>
      </c>
      <c r="K1507">
        <v>1</v>
      </c>
      <c r="L1507" t="s">
        <v>34</v>
      </c>
      <c r="M1507" t="s">
        <v>4824</v>
      </c>
      <c r="N1507" t="s">
        <v>36</v>
      </c>
      <c r="O1507" t="s">
        <v>535</v>
      </c>
      <c r="P1507" t="s">
        <v>38</v>
      </c>
      <c r="Q1507" t="s">
        <v>4825</v>
      </c>
      <c r="R1507" t="s">
        <v>40</v>
      </c>
      <c r="S1507" t="s">
        <v>634</v>
      </c>
      <c r="T1507" t="s">
        <v>243</v>
      </c>
      <c r="U1507" t="s">
        <v>1188</v>
      </c>
      <c r="V1507" t="s">
        <v>4826</v>
      </c>
      <c r="W1507">
        <v>2512</v>
      </c>
      <c r="X1507" t="s">
        <v>636</v>
      </c>
      <c r="Y1507" t="s">
        <v>4827</v>
      </c>
      <c r="Z1507" t="s">
        <v>2407</v>
      </c>
      <c r="AA1507">
        <v>2</v>
      </c>
      <c r="AB1507" t="s">
        <v>41</v>
      </c>
      <c r="AC1507" t="str">
        <f t="shared" si="283"/>
        <v>1TY</v>
      </c>
      <c r="AD1507" s="3">
        <f t="shared" si="280"/>
        <v>110000</v>
      </c>
      <c r="AE1507" s="3" t="str">
        <f t="shared" si="279"/>
        <v>110 K</v>
      </c>
      <c r="AF1507" t="str">
        <f>SUBSTITUTE(SUBSTITUTE(P1507,"±",""),"%"," %")</f>
        <v>5 %</v>
      </c>
      <c r="AG1507" t="e">
        <f t="shared" ref="AG1507:AG1570" si="284">ROUND(MIN(SQRT(AD1507*VALUE(LEFT(AI1507,FIND("W",AI1507)-2))),AP1507),1)&amp;" V"</f>
        <v>#VALUE!</v>
      </c>
      <c r="AI1507" t="e">
        <f>SUBSTITUTE(LEFT(Q1507,FIND("W,",Q1507)),"W"," W @ 70 C")</f>
        <v>#VALUE!</v>
      </c>
      <c r="AJ1507" t="str">
        <f>SUBSTITUTE((SUBSTITUTE(T1507,"ppm/°C","")),"/ "," to ")</f>
        <v>±200</v>
      </c>
      <c r="AK1507" t="str">
        <f>LEFT(V1507,FIND(" ",V1507)-1)</f>
        <v>2512</v>
      </c>
      <c r="AL1507" t="str">
        <f>SUBSTITUTE(SUBSTITUTE(U1507,"°C ~ "," to +"),"°C"," C")</f>
        <v>-55 to +155 C</v>
      </c>
      <c r="AM1507" s="2" t="str">
        <f t="shared" si="281"/>
        <v>114</v>
      </c>
      <c r="AN1507" t="str">
        <f>IF(AC1507="1GN","Grade 1","Grade 0")</f>
        <v>Grade 0</v>
      </c>
      <c r="AO1507" s="2" t="str">
        <f t="shared" si="282"/>
        <v>1103</v>
      </c>
      <c r="AQ1507" t="s">
        <v>5289</v>
      </c>
      <c r="AR1507" t="str">
        <f t="shared" ref="AR1507:AR1570" si="285">SUBSTITUTE(D1507,"-","")</f>
        <v>ERJ1TYJ114U</v>
      </c>
    </row>
    <row r="1508" spans="1:44" x14ac:dyDescent="0.3">
      <c r="A1508" t="s">
        <v>28</v>
      </c>
      <c r="B1508" t="s">
        <v>4820</v>
      </c>
      <c r="C1508" t="s">
        <v>5191</v>
      </c>
      <c r="D1508" t="s">
        <v>5192</v>
      </c>
      <c r="E1508" t="s">
        <v>32</v>
      </c>
      <c r="F1508" t="s">
        <v>32</v>
      </c>
      <c r="G1508" t="s">
        <v>5193</v>
      </c>
      <c r="H1508">
        <v>0</v>
      </c>
      <c r="I1508">
        <v>0.72</v>
      </c>
      <c r="J1508">
        <v>0</v>
      </c>
      <c r="K1508">
        <v>1</v>
      </c>
      <c r="L1508" t="s">
        <v>34</v>
      </c>
      <c r="M1508" t="s">
        <v>4824</v>
      </c>
      <c r="N1508" t="s">
        <v>36</v>
      </c>
      <c r="O1508" t="s">
        <v>539</v>
      </c>
      <c r="P1508" t="s">
        <v>38</v>
      </c>
      <c r="Q1508" t="s">
        <v>4825</v>
      </c>
      <c r="R1508" t="s">
        <v>40</v>
      </c>
      <c r="S1508" t="s">
        <v>634</v>
      </c>
      <c r="T1508" t="s">
        <v>243</v>
      </c>
      <c r="U1508" t="s">
        <v>1188</v>
      </c>
      <c r="V1508" t="s">
        <v>4826</v>
      </c>
      <c r="W1508">
        <v>2512</v>
      </c>
      <c r="X1508" t="s">
        <v>636</v>
      </c>
      <c r="Y1508" t="s">
        <v>4827</v>
      </c>
      <c r="Z1508" t="s">
        <v>2407</v>
      </c>
      <c r="AA1508">
        <v>2</v>
      </c>
      <c r="AB1508" t="s">
        <v>41</v>
      </c>
      <c r="AC1508" t="str">
        <f t="shared" si="283"/>
        <v>1TY</v>
      </c>
      <c r="AD1508" s="3">
        <f t="shared" si="280"/>
        <v>120000</v>
      </c>
      <c r="AE1508" s="3" t="str">
        <f t="shared" si="279"/>
        <v>120 K</v>
      </c>
      <c r="AF1508" t="str">
        <f>SUBSTITUTE(SUBSTITUTE(P1508,"±",""),"%"," %")</f>
        <v>5 %</v>
      </c>
      <c r="AG1508" t="e">
        <f t="shared" si="284"/>
        <v>#VALUE!</v>
      </c>
      <c r="AI1508" t="e">
        <f>SUBSTITUTE(LEFT(Q1508,FIND("W,",Q1508)),"W"," W @ 70 C")</f>
        <v>#VALUE!</v>
      </c>
      <c r="AJ1508" t="str">
        <f>SUBSTITUTE((SUBSTITUTE(T1508,"ppm/°C","")),"/ "," to ")</f>
        <v>±200</v>
      </c>
      <c r="AK1508" t="str">
        <f>LEFT(V1508,FIND(" ",V1508)-1)</f>
        <v>2512</v>
      </c>
      <c r="AL1508" t="str">
        <f>SUBSTITUTE(SUBSTITUTE(U1508,"°C ~ "," to +"),"°C"," C")</f>
        <v>-55 to +155 C</v>
      </c>
      <c r="AM1508" s="2" t="str">
        <f t="shared" si="281"/>
        <v>124</v>
      </c>
      <c r="AN1508" t="str">
        <f>IF(AC1508="1GN","Grade 1","Grade 0")</f>
        <v>Grade 0</v>
      </c>
      <c r="AO1508" s="2" t="str">
        <f t="shared" si="282"/>
        <v>1203</v>
      </c>
      <c r="AQ1508" t="s">
        <v>5289</v>
      </c>
      <c r="AR1508" t="str">
        <f t="shared" si="285"/>
        <v>ERJ1TYJ124U</v>
      </c>
    </row>
    <row r="1509" spans="1:44" x14ac:dyDescent="0.3">
      <c r="A1509" t="s">
        <v>28</v>
      </c>
      <c r="B1509" t="s">
        <v>4820</v>
      </c>
      <c r="C1509" t="s">
        <v>5194</v>
      </c>
      <c r="D1509" t="s">
        <v>5195</v>
      </c>
      <c r="E1509" t="s">
        <v>32</v>
      </c>
      <c r="F1509" t="s">
        <v>32</v>
      </c>
      <c r="G1509" t="s">
        <v>5196</v>
      </c>
      <c r="H1509" s="1">
        <v>7200</v>
      </c>
      <c r="I1509">
        <v>0.72</v>
      </c>
      <c r="J1509">
        <v>0</v>
      </c>
      <c r="K1509">
        <v>1</v>
      </c>
      <c r="L1509" t="s">
        <v>34</v>
      </c>
      <c r="M1509" t="s">
        <v>4824</v>
      </c>
      <c r="N1509" t="s">
        <v>36</v>
      </c>
      <c r="O1509" t="s">
        <v>543</v>
      </c>
      <c r="P1509" t="s">
        <v>38</v>
      </c>
      <c r="Q1509" t="s">
        <v>4825</v>
      </c>
      <c r="R1509" t="s">
        <v>40</v>
      </c>
      <c r="S1509" t="s">
        <v>634</v>
      </c>
      <c r="T1509" t="s">
        <v>243</v>
      </c>
      <c r="U1509" t="s">
        <v>1188</v>
      </c>
      <c r="V1509" t="s">
        <v>4826</v>
      </c>
      <c r="W1509">
        <v>2512</v>
      </c>
      <c r="X1509" t="s">
        <v>636</v>
      </c>
      <c r="Y1509" t="s">
        <v>4827</v>
      </c>
      <c r="Z1509" t="s">
        <v>2407</v>
      </c>
      <c r="AA1509">
        <v>2</v>
      </c>
      <c r="AB1509" t="s">
        <v>41</v>
      </c>
      <c r="AC1509" t="str">
        <f t="shared" si="283"/>
        <v>1TY</v>
      </c>
      <c r="AD1509" s="3">
        <f t="shared" si="280"/>
        <v>130000</v>
      </c>
      <c r="AE1509" s="3" t="str">
        <f t="shared" si="279"/>
        <v>130 K</v>
      </c>
      <c r="AF1509" t="str">
        <f>SUBSTITUTE(SUBSTITUTE(P1509,"±",""),"%"," %")</f>
        <v>5 %</v>
      </c>
      <c r="AG1509" t="e">
        <f t="shared" si="284"/>
        <v>#VALUE!</v>
      </c>
      <c r="AI1509" t="e">
        <f>SUBSTITUTE(LEFT(Q1509,FIND("W,",Q1509)),"W"," W @ 70 C")</f>
        <v>#VALUE!</v>
      </c>
      <c r="AJ1509" t="str">
        <f>SUBSTITUTE((SUBSTITUTE(T1509,"ppm/°C","")),"/ "," to ")</f>
        <v>±200</v>
      </c>
      <c r="AK1509" t="str">
        <f>LEFT(V1509,FIND(" ",V1509)-1)</f>
        <v>2512</v>
      </c>
      <c r="AL1509" t="str">
        <f>SUBSTITUTE(SUBSTITUTE(U1509,"°C ~ "," to +"),"°C"," C")</f>
        <v>-55 to +155 C</v>
      </c>
      <c r="AM1509" s="2" t="str">
        <f t="shared" si="281"/>
        <v>134</v>
      </c>
      <c r="AN1509" t="str">
        <f>IF(AC1509="1GN","Grade 1","Grade 0")</f>
        <v>Grade 0</v>
      </c>
      <c r="AO1509" s="2" t="str">
        <f t="shared" si="282"/>
        <v>1303</v>
      </c>
      <c r="AQ1509" t="s">
        <v>5289</v>
      </c>
      <c r="AR1509" t="str">
        <f t="shared" si="285"/>
        <v>ERJ1TYJ134U</v>
      </c>
    </row>
    <row r="1510" spans="1:44" x14ac:dyDescent="0.3">
      <c r="A1510" t="s">
        <v>28</v>
      </c>
      <c r="B1510" t="s">
        <v>4820</v>
      </c>
      <c r="C1510" t="s">
        <v>5197</v>
      </c>
      <c r="D1510" t="s">
        <v>5198</v>
      </c>
      <c r="E1510" t="s">
        <v>32</v>
      </c>
      <c r="F1510" t="s">
        <v>32</v>
      </c>
      <c r="G1510" t="s">
        <v>5199</v>
      </c>
      <c r="H1510">
        <v>0</v>
      </c>
      <c r="I1510">
        <v>0.72</v>
      </c>
      <c r="J1510">
        <v>0</v>
      </c>
      <c r="K1510">
        <v>1</v>
      </c>
      <c r="L1510" t="s">
        <v>34</v>
      </c>
      <c r="M1510" t="s">
        <v>4824</v>
      </c>
      <c r="N1510" t="s">
        <v>36</v>
      </c>
      <c r="O1510" t="s">
        <v>547</v>
      </c>
      <c r="P1510" t="s">
        <v>38</v>
      </c>
      <c r="Q1510" t="s">
        <v>4825</v>
      </c>
      <c r="R1510" t="s">
        <v>40</v>
      </c>
      <c r="S1510" t="s">
        <v>634</v>
      </c>
      <c r="T1510" t="s">
        <v>243</v>
      </c>
      <c r="U1510" t="s">
        <v>1188</v>
      </c>
      <c r="V1510" t="s">
        <v>4826</v>
      </c>
      <c r="W1510">
        <v>2512</v>
      </c>
      <c r="X1510" t="s">
        <v>636</v>
      </c>
      <c r="Y1510" t="s">
        <v>4827</v>
      </c>
      <c r="Z1510" t="s">
        <v>2407</v>
      </c>
      <c r="AA1510">
        <v>2</v>
      </c>
      <c r="AB1510" t="s">
        <v>41</v>
      </c>
      <c r="AC1510" t="str">
        <f t="shared" si="283"/>
        <v>1TY</v>
      </c>
      <c r="AD1510" s="3">
        <f t="shared" si="280"/>
        <v>150000</v>
      </c>
      <c r="AE1510" s="3" t="str">
        <f t="shared" si="279"/>
        <v>150 K</v>
      </c>
      <c r="AF1510" t="str">
        <f>SUBSTITUTE(SUBSTITUTE(P1510,"±",""),"%"," %")</f>
        <v>5 %</v>
      </c>
      <c r="AG1510" t="e">
        <f t="shared" si="284"/>
        <v>#VALUE!</v>
      </c>
      <c r="AI1510" t="e">
        <f>SUBSTITUTE(LEFT(Q1510,FIND("W,",Q1510)),"W"," W @ 70 C")</f>
        <v>#VALUE!</v>
      </c>
      <c r="AJ1510" t="str">
        <f>SUBSTITUTE((SUBSTITUTE(T1510,"ppm/°C","")),"/ "," to ")</f>
        <v>±200</v>
      </c>
      <c r="AK1510" t="str">
        <f>LEFT(V1510,FIND(" ",V1510)-1)</f>
        <v>2512</v>
      </c>
      <c r="AL1510" t="str">
        <f>SUBSTITUTE(SUBSTITUTE(U1510,"°C ~ "," to +"),"°C"," C")</f>
        <v>-55 to +155 C</v>
      </c>
      <c r="AM1510" s="2" t="str">
        <f t="shared" si="281"/>
        <v>154</v>
      </c>
      <c r="AN1510" t="str">
        <f>IF(AC1510="1GN","Grade 1","Grade 0")</f>
        <v>Grade 0</v>
      </c>
      <c r="AO1510" s="2" t="str">
        <f t="shared" si="282"/>
        <v>1503</v>
      </c>
      <c r="AQ1510" t="s">
        <v>5289</v>
      </c>
      <c r="AR1510" t="str">
        <f t="shared" si="285"/>
        <v>ERJ1TYJ154U</v>
      </c>
    </row>
    <row r="1511" spans="1:44" x14ac:dyDescent="0.3">
      <c r="A1511" t="s">
        <v>28</v>
      </c>
      <c r="B1511" t="s">
        <v>4820</v>
      </c>
      <c r="C1511" t="s">
        <v>5200</v>
      </c>
      <c r="D1511" t="s">
        <v>5201</v>
      </c>
      <c r="E1511" t="s">
        <v>32</v>
      </c>
      <c r="F1511" t="s">
        <v>32</v>
      </c>
      <c r="G1511" t="s">
        <v>5202</v>
      </c>
      <c r="H1511">
        <v>0</v>
      </c>
      <c r="I1511">
        <v>0.72</v>
      </c>
      <c r="J1511">
        <v>0</v>
      </c>
      <c r="K1511">
        <v>1</v>
      </c>
      <c r="L1511" t="s">
        <v>34</v>
      </c>
      <c r="M1511" t="s">
        <v>4824</v>
      </c>
      <c r="N1511" t="s">
        <v>36</v>
      </c>
      <c r="O1511" t="s">
        <v>551</v>
      </c>
      <c r="P1511" t="s">
        <v>38</v>
      </c>
      <c r="Q1511" t="s">
        <v>4825</v>
      </c>
      <c r="R1511" t="s">
        <v>40</v>
      </c>
      <c r="S1511" t="s">
        <v>634</v>
      </c>
      <c r="T1511" t="s">
        <v>243</v>
      </c>
      <c r="U1511" t="s">
        <v>1188</v>
      </c>
      <c r="V1511" t="s">
        <v>4826</v>
      </c>
      <c r="W1511">
        <v>2512</v>
      </c>
      <c r="X1511" t="s">
        <v>636</v>
      </c>
      <c r="Y1511" t="s">
        <v>4827</v>
      </c>
      <c r="Z1511" t="s">
        <v>2407</v>
      </c>
      <c r="AA1511">
        <v>2</v>
      </c>
      <c r="AB1511" t="s">
        <v>41</v>
      </c>
      <c r="AC1511" t="str">
        <f t="shared" si="283"/>
        <v>1TY</v>
      </c>
      <c r="AD1511" s="3">
        <f t="shared" si="280"/>
        <v>160000</v>
      </c>
      <c r="AE1511" s="3" t="str">
        <f t="shared" si="279"/>
        <v>160 K</v>
      </c>
      <c r="AF1511" t="str">
        <f>SUBSTITUTE(SUBSTITUTE(P1511,"±",""),"%"," %")</f>
        <v>5 %</v>
      </c>
      <c r="AG1511" t="e">
        <f t="shared" si="284"/>
        <v>#VALUE!</v>
      </c>
      <c r="AI1511" t="e">
        <f>SUBSTITUTE(LEFT(Q1511,FIND("W,",Q1511)),"W"," W @ 70 C")</f>
        <v>#VALUE!</v>
      </c>
      <c r="AJ1511" t="str">
        <f>SUBSTITUTE((SUBSTITUTE(T1511,"ppm/°C","")),"/ "," to ")</f>
        <v>±200</v>
      </c>
      <c r="AK1511" t="str">
        <f>LEFT(V1511,FIND(" ",V1511)-1)</f>
        <v>2512</v>
      </c>
      <c r="AL1511" t="str">
        <f>SUBSTITUTE(SUBSTITUTE(U1511,"°C ~ "," to +"),"°C"," C")</f>
        <v>-55 to +155 C</v>
      </c>
      <c r="AM1511" s="2" t="str">
        <f t="shared" si="281"/>
        <v>164</v>
      </c>
      <c r="AN1511" t="str">
        <f>IF(AC1511="1GN","Grade 1","Grade 0")</f>
        <v>Grade 0</v>
      </c>
      <c r="AO1511" s="2" t="str">
        <f t="shared" si="282"/>
        <v>1603</v>
      </c>
      <c r="AQ1511" t="s">
        <v>5289</v>
      </c>
      <c r="AR1511" t="str">
        <f t="shared" si="285"/>
        <v>ERJ1TYJ164U</v>
      </c>
    </row>
    <row r="1512" spans="1:44" x14ac:dyDescent="0.3">
      <c r="A1512" t="s">
        <v>28</v>
      </c>
      <c r="B1512" t="s">
        <v>4820</v>
      </c>
      <c r="C1512" t="s">
        <v>5203</v>
      </c>
      <c r="D1512" t="s">
        <v>5204</v>
      </c>
      <c r="E1512" t="s">
        <v>32</v>
      </c>
      <c r="F1512" t="s">
        <v>32</v>
      </c>
      <c r="G1512" t="s">
        <v>5205</v>
      </c>
      <c r="H1512" s="1">
        <v>4719</v>
      </c>
      <c r="I1512">
        <v>0.72</v>
      </c>
      <c r="J1512">
        <v>0</v>
      </c>
      <c r="K1512">
        <v>1</v>
      </c>
      <c r="L1512" t="s">
        <v>34</v>
      </c>
      <c r="M1512" t="s">
        <v>4824</v>
      </c>
      <c r="N1512" t="s">
        <v>36</v>
      </c>
      <c r="O1512" t="s">
        <v>555</v>
      </c>
      <c r="P1512" t="s">
        <v>38</v>
      </c>
      <c r="Q1512" t="s">
        <v>4825</v>
      </c>
      <c r="R1512" t="s">
        <v>40</v>
      </c>
      <c r="S1512" t="s">
        <v>634</v>
      </c>
      <c r="T1512" t="s">
        <v>243</v>
      </c>
      <c r="U1512" t="s">
        <v>1188</v>
      </c>
      <c r="V1512" t="s">
        <v>4826</v>
      </c>
      <c r="W1512">
        <v>2512</v>
      </c>
      <c r="X1512" t="s">
        <v>636</v>
      </c>
      <c r="Y1512" t="s">
        <v>4827</v>
      </c>
      <c r="Z1512" t="s">
        <v>2407</v>
      </c>
      <c r="AA1512">
        <v>2</v>
      </c>
      <c r="AB1512" t="s">
        <v>41</v>
      </c>
      <c r="AC1512" t="str">
        <f t="shared" si="283"/>
        <v>1TY</v>
      </c>
      <c r="AD1512" s="3">
        <f t="shared" si="280"/>
        <v>180000</v>
      </c>
      <c r="AE1512" s="3" t="str">
        <f t="shared" si="279"/>
        <v>180 K</v>
      </c>
      <c r="AF1512" t="str">
        <f>SUBSTITUTE(SUBSTITUTE(P1512,"±",""),"%"," %")</f>
        <v>5 %</v>
      </c>
      <c r="AG1512" t="e">
        <f t="shared" si="284"/>
        <v>#VALUE!</v>
      </c>
      <c r="AI1512" t="e">
        <f>SUBSTITUTE(LEFT(Q1512,FIND("W,",Q1512)),"W"," W @ 70 C")</f>
        <v>#VALUE!</v>
      </c>
      <c r="AJ1512" t="str">
        <f>SUBSTITUTE((SUBSTITUTE(T1512,"ppm/°C","")),"/ "," to ")</f>
        <v>±200</v>
      </c>
      <c r="AK1512" t="str">
        <f>LEFT(V1512,FIND(" ",V1512)-1)</f>
        <v>2512</v>
      </c>
      <c r="AL1512" t="str">
        <f>SUBSTITUTE(SUBSTITUTE(U1512,"°C ~ "," to +"),"°C"," C")</f>
        <v>-55 to +155 C</v>
      </c>
      <c r="AM1512" s="2" t="str">
        <f t="shared" si="281"/>
        <v>184</v>
      </c>
      <c r="AN1512" t="str">
        <f>IF(AC1512="1GN","Grade 1","Grade 0")</f>
        <v>Grade 0</v>
      </c>
      <c r="AO1512" s="2" t="str">
        <f t="shared" si="282"/>
        <v>1803</v>
      </c>
      <c r="AQ1512" t="s">
        <v>5289</v>
      </c>
      <c r="AR1512" t="str">
        <f t="shared" si="285"/>
        <v>ERJ1TYJ184U</v>
      </c>
    </row>
    <row r="1513" spans="1:44" x14ac:dyDescent="0.3">
      <c r="A1513" t="s">
        <v>28</v>
      </c>
      <c r="B1513" t="s">
        <v>4820</v>
      </c>
      <c r="C1513" t="s">
        <v>5206</v>
      </c>
      <c r="D1513" t="s">
        <v>5207</v>
      </c>
      <c r="E1513" t="s">
        <v>32</v>
      </c>
      <c r="F1513" t="s">
        <v>32</v>
      </c>
      <c r="G1513" t="s">
        <v>5208</v>
      </c>
      <c r="H1513" s="1">
        <v>2895</v>
      </c>
      <c r="I1513">
        <v>0.72</v>
      </c>
      <c r="J1513">
        <v>0</v>
      </c>
      <c r="K1513">
        <v>1</v>
      </c>
      <c r="L1513" t="s">
        <v>34</v>
      </c>
      <c r="M1513" t="s">
        <v>4824</v>
      </c>
      <c r="N1513" t="s">
        <v>36</v>
      </c>
      <c r="O1513" t="s">
        <v>559</v>
      </c>
      <c r="P1513" t="s">
        <v>38</v>
      </c>
      <c r="Q1513" t="s">
        <v>4825</v>
      </c>
      <c r="R1513" t="s">
        <v>40</v>
      </c>
      <c r="S1513" t="s">
        <v>634</v>
      </c>
      <c r="T1513" t="s">
        <v>243</v>
      </c>
      <c r="U1513" t="s">
        <v>1188</v>
      </c>
      <c r="V1513" t="s">
        <v>4826</v>
      </c>
      <c r="W1513">
        <v>2512</v>
      </c>
      <c r="X1513" t="s">
        <v>636</v>
      </c>
      <c r="Y1513" t="s">
        <v>4827</v>
      </c>
      <c r="Z1513" t="s">
        <v>2407</v>
      </c>
      <c r="AA1513">
        <v>2</v>
      </c>
      <c r="AB1513" t="s">
        <v>41</v>
      </c>
      <c r="AC1513" t="str">
        <f t="shared" si="283"/>
        <v>1TY</v>
      </c>
      <c r="AD1513" s="3">
        <f t="shared" si="280"/>
        <v>200000</v>
      </c>
      <c r="AE1513" s="3" t="str">
        <f t="shared" si="279"/>
        <v>200 K</v>
      </c>
      <c r="AF1513" t="str">
        <f>SUBSTITUTE(SUBSTITUTE(P1513,"±",""),"%"," %")</f>
        <v>5 %</v>
      </c>
      <c r="AG1513" t="e">
        <f t="shared" si="284"/>
        <v>#VALUE!</v>
      </c>
      <c r="AI1513" t="e">
        <f>SUBSTITUTE(LEFT(Q1513,FIND("W,",Q1513)),"W"," W @ 70 C")</f>
        <v>#VALUE!</v>
      </c>
      <c r="AJ1513" t="str">
        <f>SUBSTITUTE((SUBSTITUTE(T1513,"ppm/°C","")),"/ "," to ")</f>
        <v>±200</v>
      </c>
      <c r="AK1513" t="str">
        <f>LEFT(V1513,FIND(" ",V1513)-1)</f>
        <v>2512</v>
      </c>
      <c r="AL1513" t="str">
        <f>SUBSTITUTE(SUBSTITUTE(U1513,"°C ~ "," to +"),"°C"," C")</f>
        <v>-55 to +155 C</v>
      </c>
      <c r="AM1513" s="2" t="str">
        <f t="shared" si="281"/>
        <v>204</v>
      </c>
      <c r="AN1513" t="str">
        <f>IF(AC1513="1GN","Grade 1","Grade 0")</f>
        <v>Grade 0</v>
      </c>
      <c r="AO1513" s="2" t="str">
        <f t="shared" si="282"/>
        <v>2003</v>
      </c>
      <c r="AQ1513" t="s">
        <v>5289</v>
      </c>
      <c r="AR1513" t="str">
        <f t="shared" si="285"/>
        <v>ERJ1TYJ204U</v>
      </c>
    </row>
    <row r="1514" spans="1:44" x14ac:dyDescent="0.3">
      <c r="A1514" t="s">
        <v>28</v>
      </c>
      <c r="B1514" t="s">
        <v>4820</v>
      </c>
      <c r="C1514" t="s">
        <v>5209</v>
      </c>
      <c r="D1514" t="s">
        <v>5210</v>
      </c>
      <c r="E1514" t="s">
        <v>32</v>
      </c>
      <c r="F1514" t="s">
        <v>32</v>
      </c>
      <c r="G1514" t="s">
        <v>5211</v>
      </c>
      <c r="H1514" s="1">
        <v>5293</v>
      </c>
      <c r="I1514">
        <v>0.72</v>
      </c>
      <c r="J1514">
        <v>0</v>
      </c>
      <c r="K1514">
        <v>1</v>
      </c>
      <c r="L1514" t="s">
        <v>34</v>
      </c>
      <c r="M1514" t="s">
        <v>4824</v>
      </c>
      <c r="N1514" t="s">
        <v>36</v>
      </c>
      <c r="O1514" t="s">
        <v>563</v>
      </c>
      <c r="P1514" t="s">
        <v>38</v>
      </c>
      <c r="Q1514" t="s">
        <v>4825</v>
      </c>
      <c r="R1514" t="s">
        <v>40</v>
      </c>
      <c r="S1514" t="s">
        <v>634</v>
      </c>
      <c r="T1514" t="s">
        <v>243</v>
      </c>
      <c r="U1514" t="s">
        <v>1188</v>
      </c>
      <c r="V1514" t="s">
        <v>4826</v>
      </c>
      <c r="W1514">
        <v>2512</v>
      </c>
      <c r="X1514" t="s">
        <v>636</v>
      </c>
      <c r="Y1514" t="s">
        <v>4827</v>
      </c>
      <c r="Z1514" t="s">
        <v>2407</v>
      </c>
      <c r="AA1514">
        <v>2</v>
      </c>
      <c r="AB1514" t="s">
        <v>41</v>
      </c>
      <c r="AC1514" t="str">
        <f t="shared" si="283"/>
        <v>1TY</v>
      </c>
      <c r="AD1514" s="3">
        <f t="shared" si="280"/>
        <v>220000</v>
      </c>
      <c r="AE1514" s="3" t="str">
        <f t="shared" si="279"/>
        <v>220 K</v>
      </c>
      <c r="AF1514" t="str">
        <f>SUBSTITUTE(SUBSTITUTE(P1514,"±",""),"%"," %")</f>
        <v>5 %</v>
      </c>
      <c r="AG1514" t="e">
        <f t="shared" si="284"/>
        <v>#VALUE!</v>
      </c>
      <c r="AI1514" t="e">
        <f>SUBSTITUTE(LEFT(Q1514,FIND("W,",Q1514)),"W"," W @ 70 C")</f>
        <v>#VALUE!</v>
      </c>
      <c r="AJ1514" t="str">
        <f>SUBSTITUTE((SUBSTITUTE(T1514,"ppm/°C","")),"/ "," to ")</f>
        <v>±200</v>
      </c>
      <c r="AK1514" t="str">
        <f>LEFT(V1514,FIND(" ",V1514)-1)</f>
        <v>2512</v>
      </c>
      <c r="AL1514" t="str">
        <f>SUBSTITUTE(SUBSTITUTE(U1514,"°C ~ "," to +"),"°C"," C")</f>
        <v>-55 to +155 C</v>
      </c>
      <c r="AM1514" s="2" t="str">
        <f t="shared" si="281"/>
        <v>224</v>
      </c>
      <c r="AN1514" t="str">
        <f>IF(AC1514="1GN","Grade 1","Grade 0")</f>
        <v>Grade 0</v>
      </c>
      <c r="AO1514" s="2" t="str">
        <f t="shared" si="282"/>
        <v>2203</v>
      </c>
      <c r="AQ1514" t="s">
        <v>5289</v>
      </c>
      <c r="AR1514" t="str">
        <f t="shared" si="285"/>
        <v>ERJ1TYJ224U</v>
      </c>
    </row>
    <row r="1515" spans="1:44" x14ac:dyDescent="0.3">
      <c r="A1515" t="s">
        <v>28</v>
      </c>
      <c r="B1515" t="s">
        <v>4820</v>
      </c>
      <c r="C1515" t="s">
        <v>5212</v>
      </c>
      <c r="D1515" t="s">
        <v>5213</v>
      </c>
      <c r="E1515" t="s">
        <v>32</v>
      </c>
      <c r="F1515" t="s">
        <v>32</v>
      </c>
      <c r="G1515" t="s">
        <v>5214</v>
      </c>
      <c r="H1515">
        <v>0</v>
      </c>
      <c r="I1515">
        <v>0.72</v>
      </c>
      <c r="J1515">
        <v>0</v>
      </c>
      <c r="K1515">
        <v>1</v>
      </c>
      <c r="L1515" t="s">
        <v>34</v>
      </c>
      <c r="M1515" t="s">
        <v>4824</v>
      </c>
      <c r="N1515" t="s">
        <v>36</v>
      </c>
      <c r="O1515" t="s">
        <v>567</v>
      </c>
      <c r="P1515" t="s">
        <v>38</v>
      </c>
      <c r="Q1515" t="s">
        <v>4825</v>
      </c>
      <c r="R1515" t="s">
        <v>40</v>
      </c>
      <c r="S1515" t="s">
        <v>634</v>
      </c>
      <c r="T1515" t="s">
        <v>243</v>
      </c>
      <c r="U1515" t="s">
        <v>1188</v>
      </c>
      <c r="V1515" t="s">
        <v>4826</v>
      </c>
      <c r="W1515">
        <v>2512</v>
      </c>
      <c r="X1515" t="s">
        <v>636</v>
      </c>
      <c r="Y1515" t="s">
        <v>4827</v>
      </c>
      <c r="Z1515" t="s">
        <v>2407</v>
      </c>
      <c r="AA1515">
        <v>2</v>
      </c>
      <c r="AB1515" t="s">
        <v>41</v>
      </c>
      <c r="AC1515" t="str">
        <f t="shared" si="283"/>
        <v>1TY</v>
      </c>
      <c r="AD1515" s="3">
        <f t="shared" si="280"/>
        <v>240000</v>
      </c>
      <c r="AE1515" s="3" t="str">
        <f t="shared" si="279"/>
        <v>240 K</v>
      </c>
      <c r="AF1515" t="str">
        <f>SUBSTITUTE(SUBSTITUTE(P1515,"±",""),"%"," %")</f>
        <v>5 %</v>
      </c>
      <c r="AG1515" t="e">
        <f t="shared" si="284"/>
        <v>#VALUE!</v>
      </c>
      <c r="AI1515" t="e">
        <f>SUBSTITUTE(LEFT(Q1515,FIND("W,",Q1515)),"W"," W @ 70 C")</f>
        <v>#VALUE!</v>
      </c>
      <c r="AJ1515" t="str">
        <f>SUBSTITUTE((SUBSTITUTE(T1515,"ppm/°C","")),"/ "," to ")</f>
        <v>±200</v>
      </c>
      <c r="AK1515" t="str">
        <f>LEFT(V1515,FIND(" ",V1515)-1)</f>
        <v>2512</v>
      </c>
      <c r="AL1515" t="str">
        <f>SUBSTITUTE(SUBSTITUTE(U1515,"°C ~ "," to +"),"°C"," C")</f>
        <v>-55 to +155 C</v>
      </c>
      <c r="AM1515" s="2" t="str">
        <f t="shared" si="281"/>
        <v>244</v>
      </c>
      <c r="AN1515" t="str">
        <f>IF(AC1515="1GN","Grade 1","Grade 0")</f>
        <v>Grade 0</v>
      </c>
      <c r="AO1515" s="2" t="str">
        <f t="shared" si="282"/>
        <v>2403</v>
      </c>
      <c r="AQ1515" t="s">
        <v>5289</v>
      </c>
      <c r="AR1515" t="str">
        <f t="shared" si="285"/>
        <v>ERJ1TYJ244U</v>
      </c>
    </row>
    <row r="1516" spans="1:44" x14ac:dyDescent="0.3">
      <c r="A1516" t="s">
        <v>28</v>
      </c>
      <c r="B1516" t="s">
        <v>4820</v>
      </c>
      <c r="C1516" t="s">
        <v>5215</v>
      </c>
      <c r="D1516" t="s">
        <v>5216</v>
      </c>
      <c r="E1516" t="s">
        <v>32</v>
      </c>
      <c r="F1516" t="s">
        <v>32</v>
      </c>
      <c r="G1516" t="s">
        <v>5217</v>
      </c>
      <c r="H1516">
        <v>0</v>
      </c>
      <c r="I1516">
        <v>0.72</v>
      </c>
      <c r="J1516">
        <v>0</v>
      </c>
      <c r="K1516">
        <v>1</v>
      </c>
      <c r="L1516" t="s">
        <v>34</v>
      </c>
      <c r="M1516" t="s">
        <v>4824</v>
      </c>
      <c r="N1516" t="s">
        <v>36</v>
      </c>
      <c r="O1516" t="s">
        <v>571</v>
      </c>
      <c r="P1516" t="s">
        <v>38</v>
      </c>
      <c r="Q1516" t="s">
        <v>4825</v>
      </c>
      <c r="R1516" t="s">
        <v>40</v>
      </c>
      <c r="S1516" t="s">
        <v>634</v>
      </c>
      <c r="T1516" t="s">
        <v>243</v>
      </c>
      <c r="U1516" t="s">
        <v>1188</v>
      </c>
      <c r="V1516" t="s">
        <v>4826</v>
      </c>
      <c r="W1516">
        <v>2512</v>
      </c>
      <c r="X1516" t="s">
        <v>636</v>
      </c>
      <c r="Y1516" t="s">
        <v>4827</v>
      </c>
      <c r="Z1516" t="s">
        <v>2407</v>
      </c>
      <c r="AA1516">
        <v>2</v>
      </c>
      <c r="AB1516" t="s">
        <v>41</v>
      </c>
      <c r="AC1516" t="str">
        <f t="shared" si="283"/>
        <v>1TY</v>
      </c>
      <c r="AD1516" s="3">
        <f t="shared" si="280"/>
        <v>270000</v>
      </c>
      <c r="AE1516" s="3" t="str">
        <f t="shared" si="279"/>
        <v>270 K</v>
      </c>
      <c r="AF1516" t="str">
        <f>SUBSTITUTE(SUBSTITUTE(P1516,"±",""),"%"," %")</f>
        <v>5 %</v>
      </c>
      <c r="AG1516" t="e">
        <f t="shared" si="284"/>
        <v>#VALUE!</v>
      </c>
      <c r="AI1516" t="e">
        <f>SUBSTITUTE(LEFT(Q1516,FIND("W,",Q1516)),"W"," W @ 70 C")</f>
        <v>#VALUE!</v>
      </c>
      <c r="AJ1516" t="str">
        <f>SUBSTITUTE((SUBSTITUTE(T1516,"ppm/°C","")),"/ "," to ")</f>
        <v>±200</v>
      </c>
      <c r="AK1516" t="str">
        <f>LEFT(V1516,FIND(" ",V1516)-1)</f>
        <v>2512</v>
      </c>
      <c r="AL1516" t="str">
        <f>SUBSTITUTE(SUBSTITUTE(U1516,"°C ~ "," to +"),"°C"," C")</f>
        <v>-55 to +155 C</v>
      </c>
      <c r="AM1516" s="2" t="str">
        <f t="shared" si="281"/>
        <v>274</v>
      </c>
      <c r="AN1516" t="str">
        <f>IF(AC1516="1GN","Grade 1","Grade 0")</f>
        <v>Grade 0</v>
      </c>
      <c r="AO1516" s="2" t="str">
        <f t="shared" si="282"/>
        <v>2703</v>
      </c>
      <c r="AQ1516" t="s">
        <v>5289</v>
      </c>
      <c r="AR1516" t="str">
        <f t="shared" si="285"/>
        <v>ERJ1TYJ274U</v>
      </c>
    </row>
    <row r="1517" spans="1:44" x14ac:dyDescent="0.3">
      <c r="A1517" t="s">
        <v>28</v>
      </c>
      <c r="B1517" t="s">
        <v>4820</v>
      </c>
      <c r="C1517" t="s">
        <v>5218</v>
      </c>
      <c r="D1517" t="s">
        <v>5219</v>
      </c>
      <c r="E1517" t="s">
        <v>32</v>
      </c>
      <c r="F1517" t="s">
        <v>32</v>
      </c>
      <c r="G1517" t="s">
        <v>5220</v>
      </c>
      <c r="H1517" s="1">
        <v>3098</v>
      </c>
      <c r="I1517">
        <v>0.72</v>
      </c>
      <c r="J1517">
        <v>0</v>
      </c>
      <c r="K1517">
        <v>1</v>
      </c>
      <c r="L1517" t="s">
        <v>34</v>
      </c>
      <c r="M1517" t="s">
        <v>4824</v>
      </c>
      <c r="N1517" t="s">
        <v>36</v>
      </c>
      <c r="O1517" t="s">
        <v>575</v>
      </c>
      <c r="P1517" t="s">
        <v>38</v>
      </c>
      <c r="Q1517" t="s">
        <v>4825</v>
      </c>
      <c r="R1517" t="s">
        <v>40</v>
      </c>
      <c r="S1517" t="s">
        <v>634</v>
      </c>
      <c r="T1517" t="s">
        <v>243</v>
      </c>
      <c r="U1517" t="s">
        <v>1188</v>
      </c>
      <c r="V1517" t="s">
        <v>4826</v>
      </c>
      <c r="W1517">
        <v>2512</v>
      </c>
      <c r="X1517" t="s">
        <v>636</v>
      </c>
      <c r="Y1517" t="s">
        <v>4827</v>
      </c>
      <c r="Z1517" t="s">
        <v>2407</v>
      </c>
      <c r="AA1517">
        <v>2</v>
      </c>
      <c r="AB1517" t="s">
        <v>41</v>
      </c>
      <c r="AC1517" t="str">
        <f t="shared" si="283"/>
        <v>1TY</v>
      </c>
      <c r="AD1517" s="3">
        <f t="shared" si="280"/>
        <v>300000</v>
      </c>
      <c r="AE1517" s="3" t="str">
        <f t="shared" si="279"/>
        <v>300 K</v>
      </c>
      <c r="AF1517" t="str">
        <f>SUBSTITUTE(SUBSTITUTE(P1517,"±",""),"%"," %")</f>
        <v>5 %</v>
      </c>
      <c r="AG1517" t="e">
        <f t="shared" si="284"/>
        <v>#VALUE!</v>
      </c>
      <c r="AI1517" t="e">
        <f>SUBSTITUTE(LEFT(Q1517,FIND("W,",Q1517)),"W"," W @ 70 C")</f>
        <v>#VALUE!</v>
      </c>
      <c r="AJ1517" t="str">
        <f>SUBSTITUTE((SUBSTITUTE(T1517,"ppm/°C","")),"/ "," to ")</f>
        <v>±200</v>
      </c>
      <c r="AK1517" t="str">
        <f>LEFT(V1517,FIND(" ",V1517)-1)</f>
        <v>2512</v>
      </c>
      <c r="AL1517" t="str">
        <f>SUBSTITUTE(SUBSTITUTE(U1517,"°C ~ "," to +"),"°C"," C")</f>
        <v>-55 to +155 C</v>
      </c>
      <c r="AM1517" s="2" t="str">
        <f t="shared" si="281"/>
        <v>304</v>
      </c>
      <c r="AN1517" t="str">
        <f>IF(AC1517="1GN","Grade 1","Grade 0")</f>
        <v>Grade 0</v>
      </c>
      <c r="AO1517" s="2" t="str">
        <f t="shared" si="282"/>
        <v>3003</v>
      </c>
      <c r="AQ1517" t="s">
        <v>5289</v>
      </c>
      <c r="AR1517" t="str">
        <f t="shared" si="285"/>
        <v>ERJ1TYJ304U</v>
      </c>
    </row>
    <row r="1518" spans="1:44" x14ac:dyDescent="0.3">
      <c r="A1518" t="s">
        <v>3084</v>
      </c>
      <c r="B1518" t="s">
        <v>4820</v>
      </c>
      <c r="C1518" t="s">
        <v>5221</v>
      </c>
      <c r="D1518" t="s">
        <v>5222</v>
      </c>
      <c r="E1518" t="s">
        <v>32</v>
      </c>
      <c r="F1518" t="s">
        <v>32</v>
      </c>
      <c r="G1518" t="s">
        <v>5223</v>
      </c>
      <c r="H1518" s="1">
        <v>8820</v>
      </c>
      <c r="I1518">
        <v>0.72</v>
      </c>
      <c r="J1518">
        <v>0</v>
      </c>
      <c r="K1518">
        <v>1</v>
      </c>
      <c r="L1518" t="s">
        <v>34</v>
      </c>
      <c r="M1518" t="s">
        <v>4824</v>
      </c>
      <c r="N1518" t="s">
        <v>36</v>
      </c>
      <c r="O1518" t="s">
        <v>579</v>
      </c>
      <c r="P1518" t="s">
        <v>38</v>
      </c>
      <c r="Q1518" t="s">
        <v>4825</v>
      </c>
      <c r="R1518" t="s">
        <v>40</v>
      </c>
      <c r="S1518" t="s">
        <v>634</v>
      </c>
      <c r="T1518" t="s">
        <v>243</v>
      </c>
      <c r="U1518" t="s">
        <v>1188</v>
      </c>
      <c r="V1518" t="s">
        <v>4826</v>
      </c>
      <c r="W1518">
        <v>2512</v>
      </c>
      <c r="X1518" t="s">
        <v>636</v>
      </c>
      <c r="Y1518" t="s">
        <v>4827</v>
      </c>
      <c r="Z1518" t="s">
        <v>2407</v>
      </c>
      <c r="AA1518">
        <v>2</v>
      </c>
      <c r="AB1518" t="s">
        <v>41</v>
      </c>
      <c r="AC1518" t="str">
        <f t="shared" si="283"/>
        <v>1TY</v>
      </c>
      <c r="AD1518" s="3">
        <f t="shared" si="280"/>
        <v>330000</v>
      </c>
      <c r="AE1518" s="3" t="str">
        <f t="shared" si="279"/>
        <v>330 K</v>
      </c>
      <c r="AF1518" t="str">
        <f>SUBSTITUTE(SUBSTITUTE(P1518,"±",""),"%"," %")</f>
        <v>5 %</v>
      </c>
      <c r="AG1518" t="e">
        <f t="shared" si="284"/>
        <v>#VALUE!</v>
      </c>
      <c r="AI1518" t="e">
        <f>SUBSTITUTE(LEFT(Q1518,FIND("W,",Q1518)),"W"," W @ 70 C")</f>
        <v>#VALUE!</v>
      </c>
      <c r="AJ1518" t="str">
        <f>SUBSTITUTE((SUBSTITUTE(T1518,"ppm/°C","")),"/ "," to ")</f>
        <v>±200</v>
      </c>
      <c r="AK1518" t="str">
        <f>LEFT(V1518,FIND(" ",V1518)-1)</f>
        <v>2512</v>
      </c>
      <c r="AL1518" t="str">
        <f>SUBSTITUTE(SUBSTITUTE(U1518,"°C ~ "," to +"),"°C"," C")</f>
        <v>-55 to +155 C</v>
      </c>
      <c r="AM1518" s="2" t="str">
        <f t="shared" si="281"/>
        <v>334</v>
      </c>
      <c r="AN1518" t="str">
        <f>IF(AC1518="1GN","Grade 1","Grade 0")</f>
        <v>Grade 0</v>
      </c>
      <c r="AO1518" s="2" t="str">
        <f t="shared" si="282"/>
        <v>3303</v>
      </c>
      <c r="AQ1518" t="s">
        <v>5289</v>
      </c>
      <c r="AR1518" t="str">
        <f t="shared" si="285"/>
        <v>ERJ1TYJ334U</v>
      </c>
    </row>
    <row r="1519" spans="1:44" x14ac:dyDescent="0.3">
      <c r="A1519" t="s">
        <v>28</v>
      </c>
      <c r="B1519" t="s">
        <v>4820</v>
      </c>
      <c r="C1519" t="s">
        <v>5224</v>
      </c>
      <c r="D1519" t="s">
        <v>5225</v>
      </c>
      <c r="E1519" t="s">
        <v>32</v>
      </c>
      <c r="F1519" t="s">
        <v>32</v>
      </c>
      <c r="G1519" t="s">
        <v>5226</v>
      </c>
      <c r="H1519" s="1">
        <v>1299</v>
      </c>
      <c r="I1519">
        <v>0.72</v>
      </c>
      <c r="J1519">
        <v>0</v>
      </c>
      <c r="K1519">
        <v>1</v>
      </c>
      <c r="L1519" t="s">
        <v>34</v>
      </c>
      <c r="M1519" t="s">
        <v>4824</v>
      </c>
      <c r="N1519" t="s">
        <v>36</v>
      </c>
      <c r="O1519" t="s">
        <v>583</v>
      </c>
      <c r="P1519" t="s">
        <v>38</v>
      </c>
      <c r="Q1519" t="s">
        <v>4825</v>
      </c>
      <c r="R1519" t="s">
        <v>40</v>
      </c>
      <c r="S1519" t="s">
        <v>634</v>
      </c>
      <c r="T1519" t="s">
        <v>243</v>
      </c>
      <c r="U1519" t="s">
        <v>1188</v>
      </c>
      <c r="V1519" t="s">
        <v>4826</v>
      </c>
      <c r="W1519">
        <v>2512</v>
      </c>
      <c r="X1519" t="s">
        <v>636</v>
      </c>
      <c r="Y1519" t="s">
        <v>4827</v>
      </c>
      <c r="Z1519" t="s">
        <v>2407</v>
      </c>
      <c r="AA1519">
        <v>2</v>
      </c>
      <c r="AB1519" t="s">
        <v>41</v>
      </c>
      <c r="AC1519" t="str">
        <f t="shared" si="283"/>
        <v>1TY</v>
      </c>
      <c r="AD1519" s="3">
        <f t="shared" si="280"/>
        <v>360000</v>
      </c>
      <c r="AE1519" s="3" t="str">
        <f t="shared" si="279"/>
        <v>360 K</v>
      </c>
      <c r="AF1519" t="str">
        <f>SUBSTITUTE(SUBSTITUTE(P1519,"±",""),"%"," %")</f>
        <v>5 %</v>
      </c>
      <c r="AG1519" t="e">
        <f t="shared" si="284"/>
        <v>#VALUE!</v>
      </c>
      <c r="AI1519" t="e">
        <f>SUBSTITUTE(LEFT(Q1519,FIND("W,",Q1519)),"W"," W @ 70 C")</f>
        <v>#VALUE!</v>
      </c>
      <c r="AJ1519" t="str">
        <f>SUBSTITUTE((SUBSTITUTE(T1519,"ppm/°C","")),"/ "," to ")</f>
        <v>±200</v>
      </c>
      <c r="AK1519" t="str">
        <f>LEFT(V1519,FIND(" ",V1519)-1)</f>
        <v>2512</v>
      </c>
      <c r="AL1519" t="str">
        <f>SUBSTITUTE(SUBSTITUTE(U1519,"°C ~ "," to +"),"°C"," C")</f>
        <v>-55 to +155 C</v>
      </c>
      <c r="AM1519" s="2" t="str">
        <f t="shared" si="281"/>
        <v>364</v>
      </c>
      <c r="AN1519" t="str">
        <f>IF(AC1519="1GN","Grade 1","Grade 0")</f>
        <v>Grade 0</v>
      </c>
      <c r="AO1519" s="2" t="str">
        <f t="shared" si="282"/>
        <v>3603</v>
      </c>
      <c r="AQ1519" t="s">
        <v>5289</v>
      </c>
      <c r="AR1519" t="str">
        <f t="shared" si="285"/>
        <v>ERJ1TYJ364U</v>
      </c>
    </row>
    <row r="1520" spans="1:44" x14ac:dyDescent="0.3">
      <c r="A1520" t="s">
        <v>28</v>
      </c>
      <c r="B1520" t="s">
        <v>4820</v>
      </c>
      <c r="C1520" t="s">
        <v>5227</v>
      </c>
      <c r="D1520" t="s">
        <v>5228</v>
      </c>
      <c r="E1520" t="s">
        <v>32</v>
      </c>
      <c r="F1520" t="s">
        <v>32</v>
      </c>
      <c r="G1520" t="s">
        <v>5229</v>
      </c>
      <c r="H1520" s="1">
        <v>6038</v>
      </c>
      <c r="I1520">
        <v>0.72</v>
      </c>
      <c r="J1520">
        <v>0</v>
      </c>
      <c r="K1520">
        <v>1</v>
      </c>
      <c r="L1520" t="s">
        <v>34</v>
      </c>
      <c r="M1520" t="s">
        <v>4824</v>
      </c>
      <c r="N1520" t="s">
        <v>36</v>
      </c>
      <c r="O1520" t="s">
        <v>587</v>
      </c>
      <c r="P1520" t="s">
        <v>38</v>
      </c>
      <c r="Q1520" t="s">
        <v>4825</v>
      </c>
      <c r="R1520" t="s">
        <v>40</v>
      </c>
      <c r="S1520" t="s">
        <v>634</v>
      </c>
      <c r="T1520" t="s">
        <v>243</v>
      </c>
      <c r="U1520" t="s">
        <v>1188</v>
      </c>
      <c r="V1520" t="s">
        <v>4826</v>
      </c>
      <c r="W1520">
        <v>2512</v>
      </c>
      <c r="X1520" t="s">
        <v>636</v>
      </c>
      <c r="Y1520" t="s">
        <v>4827</v>
      </c>
      <c r="Z1520" t="s">
        <v>2407</v>
      </c>
      <c r="AA1520">
        <v>2</v>
      </c>
      <c r="AB1520" t="s">
        <v>41</v>
      </c>
      <c r="AC1520" t="str">
        <f t="shared" si="283"/>
        <v>1TY</v>
      </c>
      <c r="AD1520" s="3">
        <f t="shared" si="280"/>
        <v>390000</v>
      </c>
      <c r="AE1520" s="3" t="str">
        <f t="shared" si="279"/>
        <v>390 K</v>
      </c>
      <c r="AF1520" t="str">
        <f>SUBSTITUTE(SUBSTITUTE(P1520,"±",""),"%"," %")</f>
        <v>5 %</v>
      </c>
      <c r="AG1520" t="e">
        <f t="shared" si="284"/>
        <v>#VALUE!</v>
      </c>
      <c r="AI1520" t="e">
        <f>SUBSTITUTE(LEFT(Q1520,FIND("W,",Q1520)),"W"," W @ 70 C")</f>
        <v>#VALUE!</v>
      </c>
      <c r="AJ1520" t="str">
        <f>SUBSTITUTE((SUBSTITUTE(T1520,"ppm/°C","")),"/ "," to ")</f>
        <v>±200</v>
      </c>
      <c r="AK1520" t="str">
        <f>LEFT(V1520,FIND(" ",V1520)-1)</f>
        <v>2512</v>
      </c>
      <c r="AL1520" t="str">
        <f>SUBSTITUTE(SUBSTITUTE(U1520,"°C ~ "," to +"),"°C"," C")</f>
        <v>-55 to +155 C</v>
      </c>
      <c r="AM1520" s="2" t="str">
        <f t="shared" si="281"/>
        <v>394</v>
      </c>
      <c r="AN1520" t="str">
        <f>IF(AC1520="1GN","Grade 1","Grade 0")</f>
        <v>Grade 0</v>
      </c>
      <c r="AO1520" s="2" t="str">
        <f t="shared" si="282"/>
        <v>3903</v>
      </c>
      <c r="AQ1520" t="s">
        <v>5289</v>
      </c>
      <c r="AR1520" t="str">
        <f t="shared" si="285"/>
        <v>ERJ1TYJ394U</v>
      </c>
    </row>
    <row r="1521" spans="1:44" x14ac:dyDescent="0.3">
      <c r="A1521" t="s">
        <v>3084</v>
      </c>
      <c r="B1521" t="s">
        <v>4820</v>
      </c>
      <c r="C1521" t="s">
        <v>5230</v>
      </c>
      <c r="D1521" t="s">
        <v>5231</v>
      </c>
      <c r="E1521" t="s">
        <v>32</v>
      </c>
      <c r="F1521" t="s">
        <v>32</v>
      </c>
      <c r="G1521" t="s">
        <v>5232</v>
      </c>
      <c r="H1521" s="1">
        <v>3998</v>
      </c>
      <c r="I1521">
        <v>0.72</v>
      </c>
      <c r="J1521">
        <v>0</v>
      </c>
      <c r="K1521">
        <v>1</v>
      </c>
      <c r="L1521" t="s">
        <v>34</v>
      </c>
      <c r="M1521" t="s">
        <v>4824</v>
      </c>
      <c r="N1521" t="s">
        <v>36</v>
      </c>
      <c r="O1521" t="s">
        <v>591</v>
      </c>
      <c r="P1521" t="s">
        <v>38</v>
      </c>
      <c r="Q1521" t="s">
        <v>4825</v>
      </c>
      <c r="R1521" t="s">
        <v>40</v>
      </c>
      <c r="S1521" t="s">
        <v>634</v>
      </c>
      <c r="T1521" t="s">
        <v>243</v>
      </c>
      <c r="U1521" t="s">
        <v>1188</v>
      </c>
      <c r="V1521" t="s">
        <v>4826</v>
      </c>
      <c r="W1521">
        <v>2512</v>
      </c>
      <c r="X1521" t="s">
        <v>636</v>
      </c>
      <c r="Y1521" t="s">
        <v>4827</v>
      </c>
      <c r="Z1521" t="s">
        <v>2407</v>
      </c>
      <c r="AA1521">
        <v>2</v>
      </c>
      <c r="AB1521" t="s">
        <v>41</v>
      </c>
      <c r="AC1521" t="str">
        <f t="shared" si="283"/>
        <v>1TY</v>
      </c>
      <c r="AD1521" s="3">
        <f t="shared" si="280"/>
        <v>430000</v>
      </c>
      <c r="AE1521" s="3" t="str">
        <f t="shared" si="279"/>
        <v>430 K</v>
      </c>
      <c r="AF1521" t="str">
        <f>SUBSTITUTE(SUBSTITUTE(P1521,"±",""),"%"," %")</f>
        <v>5 %</v>
      </c>
      <c r="AG1521" t="e">
        <f t="shared" si="284"/>
        <v>#VALUE!</v>
      </c>
      <c r="AI1521" t="e">
        <f>SUBSTITUTE(LEFT(Q1521,FIND("W,",Q1521)),"W"," W @ 70 C")</f>
        <v>#VALUE!</v>
      </c>
      <c r="AJ1521" t="str">
        <f>SUBSTITUTE((SUBSTITUTE(T1521,"ppm/°C","")),"/ "," to ")</f>
        <v>±200</v>
      </c>
      <c r="AK1521" t="str">
        <f>LEFT(V1521,FIND(" ",V1521)-1)</f>
        <v>2512</v>
      </c>
      <c r="AL1521" t="str">
        <f>SUBSTITUTE(SUBSTITUTE(U1521,"°C ~ "," to +"),"°C"," C")</f>
        <v>-55 to +155 C</v>
      </c>
      <c r="AM1521" s="2" t="str">
        <f t="shared" si="281"/>
        <v>434</v>
      </c>
      <c r="AN1521" t="str">
        <f>IF(AC1521="1GN","Grade 1","Grade 0")</f>
        <v>Grade 0</v>
      </c>
      <c r="AO1521" s="2" t="str">
        <f t="shared" si="282"/>
        <v>4303</v>
      </c>
      <c r="AQ1521" t="s">
        <v>5289</v>
      </c>
      <c r="AR1521" t="str">
        <f t="shared" si="285"/>
        <v>ERJ1TYJ434U</v>
      </c>
    </row>
    <row r="1522" spans="1:44" x14ac:dyDescent="0.3">
      <c r="A1522" t="s">
        <v>28</v>
      </c>
      <c r="B1522" t="s">
        <v>4820</v>
      </c>
      <c r="C1522" t="s">
        <v>5233</v>
      </c>
      <c r="D1522" t="s">
        <v>5234</v>
      </c>
      <c r="E1522" t="s">
        <v>32</v>
      </c>
      <c r="F1522" t="s">
        <v>32</v>
      </c>
      <c r="G1522" t="s">
        <v>5235</v>
      </c>
      <c r="H1522">
        <v>50</v>
      </c>
      <c r="I1522">
        <v>0.72</v>
      </c>
      <c r="J1522">
        <v>0</v>
      </c>
      <c r="K1522">
        <v>1</v>
      </c>
      <c r="L1522" t="s">
        <v>34</v>
      </c>
      <c r="M1522" t="s">
        <v>4824</v>
      </c>
      <c r="N1522" t="s">
        <v>36</v>
      </c>
      <c r="O1522" t="s">
        <v>595</v>
      </c>
      <c r="P1522" t="s">
        <v>38</v>
      </c>
      <c r="Q1522" t="s">
        <v>4825</v>
      </c>
      <c r="R1522" t="s">
        <v>40</v>
      </c>
      <c r="S1522" t="s">
        <v>634</v>
      </c>
      <c r="T1522" t="s">
        <v>243</v>
      </c>
      <c r="U1522" t="s">
        <v>1188</v>
      </c>
      <c r="V1522" t="s">
        <v>4826</v>
      </c>
      <c r="W1522">
        <v>2512</v>
      </c>
      <c r="X1522" t="s">
        <v>636</v>
      </c>
      <c r="Y1522" t="s">
        <v>4827</v>
      </c>
      <c r="Z1522" t="s">
        <v>2407</v>
      </c>
      <c r="AA1522">
        <v>2</v>
      </c>
      <c r="AB1522" t="s">
        <v>41</v>
      </c>
      <c r="AC1522" t="str">
        <f t="shared" si="283"/>
        <v>1TY</v>
      </c>
      <c r="AD1522" s="3">
        <f t="shared" si="280"/>
        <v>470000</v>
      </c>
      <c r="AE1522" s="3" t="str">
        <f t="shared" si="279"/>
        <v>470 K</v>
      </c>
      <c r="AF1522" t="str">
        <f>SUBSTITUTE(SUBSTITUTE(P1522,"±",""),"%"," %")</f>
        <v>5 %</v>
      </c>
      <c r="AG1522" t="e">
        <f t="shared" si="284"/>
        <v>#VALUE!</v>
      </c>
      <c r="AI1522" t="e">
        <f>SUBSTITUTE(LEFT(Q1522,FIND("W,",Q1522)),"W"," W @ 70 C")</f>
        <v>#VALUE!</v>
      </c>
      <c r="AJ1522" t="str">
        <f>SUBSTITUTE((SUBSTITUTE(T1522,"ppm/°C","")),"/ "," to ")</f>
        <v>±200</v>
      </c>
      <c r="AK1522" t="str">
        <f>LEFT(V1522,FIND(" ",V1522)-1)</f>
        <v>2512</v>
      </c>
      <c r="AL1522" t="str">
        <f>SUBSTITUTE(SUBSTITUTE(U1522,"°C ~ "," to +"),"°C"," C")</f>
        <v>-55 to +155 C</v>
      </c>
      <c r="AM1522" s="2" t="str">
        <f t="shared" si="281"/>
        <v>474</v>
      </c>
      <c r="AN1522" t="str">
        <f>IF(AC1522="1GN","Grade 1","Grade 0")</f>
        <v>Grade 0</v>
      </c>
      <c r="AO1522" s="2" t="str">
        <f t="shared" si="282"/>
        <v>4703</v>
      </c>
      <c r="AQ1522" t="s">
        <v>5289</v>
      </c>
      <c r="AR1522" t="str">
        <f t="shared" si="285"/>
        <v>ERJ1TYJ474U</v>
      </c>
    </row>
    <row r="1523" spans="1:44" x14ac:dyDescent="0.3">
      <c r="A1523" t="s">
        <v>28</v>
      </c>
      <c r="B1523" t="s">
        <v>4820</v>
      </c>
      <c r="C1523" t="s">
        <v>5236</v>
      </c>
      <c r="D1523" t="s">
        <v>5237</v>
      </c>
      <c r="E1523" t="s">
        <v>32</v>
      </c>
      <c r="F1523" t="s">
        <v>32</v>
      </c>
      <c r="G1523" t="s">
        <v>5238</v>
      </c>
      <c r="H1523">
        <v>0</v>
      </c>
      <c r="I1523">
        <v>0.72</v>
      </c>
      <c r="J1523">
        <v>0</v>
      </c>
      <c r="K1523">
        <v>1</v>
      </c>
      <c r="L1523" t="s">
        <v>34</v>
      </c>
      <c r="M1523" t="s">
        <v>4824</v>
      </c>
      <c r="N1523" t="s">
        <v>36</v>
      </c>
      <c r="O1523" t="s">
        <v>599</v>
      </c>
      <c r="P1523" t="s">
        <v>38</v>
      </c>
      <c r="Q1523" t="s">
        <v>4825</v>
      </c>
      <c r="R1523" t="s">
        <v>40</v>
      </c>
      <c r="S1523" t="s">
        <v>634</v>
      </c>
      <c r="T1523" t="s">
        <v>243</v>
      </c>
      <c r="U1523" t="s">
        <v>1188</v>
      </c>
      <c r="V1523" t="s">
        <v>4826</v>
      </c>
      <c r="W1523">
        <v>2512</v>
      </c>
      <c r="X1523" t="s">
        <v>636</v>
      </c>
      <c r="Y1523" t="s">
        <v>4827</v>
      </c>
      <c r="Z1523" t="s">
        <v>2407</v>
      </c>
      <c r="AA1523">
        <v>2</v>
      </c>
      <c r="AB1523" t="s">
        <v>41</v>
      </c>
      <c r="AC1523" t="str">
        <f t="shared" si="283"/>
        <v>1TY</v>
      </c>
      <c r="AD1523" s="3">
        <f t="shared" si="280"/>
        <v>510000</v>
      </c>
      <c r="AE1523" s="3" t="str">
        <f t="shared" si="279"/>
        <v>510 K</v>
      </c>
      <c r="AF1523" t="str">
        <f>SUBSTITUTE(SUBSTITUTE(P1523,"±",""),"%"," %")</f>
        <v>5 %</v>
      </c>
      <c r="AG1523" t="e">
        <f t="shared" si="284"/>
        <v>#VALUE!</v>
      </c>
      <c r="AI1523" t="e">
        <f>SUBSTITUTE(LEFT(Q1523,FIND("W,",Q1523)),"W"," W @ 70 C")</f>
        <v>#VALUE!</v>
      </c>
      <c r="AJ1523" t="str">
        <f>SUBSTITUTE((SUBSTITUTE(T1523,"ppm/°C","")),"/ "," to ")</f>
        <v>±200</v>
      </c>
      <c r="AK1523" t="str">
        <f>LEFT(V1523,FIND(" ",V1523)-1)</f>
        <v>2512</v>
      </c>
      <c r="AL1523" t="str">
        <f>SUBSTITUTE(SUBSTITUTE(U1523,"°C ~ "," to +"),"°C"," C")</f>
        <v>-55 to +155 C</v>
      </c>
      <c r="AM1523" s="2" t="str">
        <f t="shared" si="281"/>
        <v>514</v>
      </c>
      <c r="AN1523" t="str">
        <f>IF(AC1523="1GN","Grade 1","Grade 0")</f>
        <v>Grade 0</v>
      </c>
      <c r="AO1523" s="2" t="str">
        <f t="shared" si="282"/>
        <v>5103</v>
      </c>
      <c r="AQ1523" t="s">
        <v>5289</v>
      </c>
      <c r="AR1523" t="str">
        <f t="shared" si="285"/>
        <v>ERJ1TYJ514U</v>
      </c>
    </row>
    <row r="1524" spans="1:44" x14ac:dyDescent="0.3">
      <c r="A1524" t="s">
        <v>28</v>
      </c>
      <c r="B1524" t="s">
        <v>4820</v>
      </c>
      <c r="C1524" t="s">
        <v>5239</v>
      </c>
      <c r="D1524" t="s">
        <v>5240</v>
      </c>
      <c r="E1524" t="s">
        <v>32</v>
      </c>
      <c r="F1524" t="s">
        <v>32</v>
      </c>
      <c r="G1524" t="s">
        <v>5241</v>
      </c>
      <c r="H1524" s="1">
        <v>7020</v>
      </c>
      <c r="I1524">
        <v>0.72</v>
      </c>
      <c r="J1524">
        <v>0</v>
      </c>
      <c r="K1524">
        <v>1</v>
      </c>
      <c r="L1524" t="s">
        <v>34</v>
      </c>
      <c r="M1524" t="s">
        <v>4824</v>
      </c>
      <c r="N1524" t="s">
        <v>36</v>
      </c>
      <c r="O1524" t="s">
        <v>603</v>
      </c>
      <c r="P1524" t="s">
        <v>38</v>
      </c>
      <c r="Q1524" t="s">
        <v>4825</v>
      </c>
      <c r="R1524" t="s">
        <v>40</v>
      </c>
      <c r="S1524" t="s">
        <v>634</v>
      </c>
      <c r="T1524" t="s">
        <v>243</v>
      </c>
      <c r="U1524" t="s">
        <v>1188</v>
      </c>
      <c r="V1524" t="s">
        <v>4826</v>
      </c>
      <c r="W1524">
        <v>2512</v>
      </c>
      <c r="X1524" t="s">
        <v>636</v>
      </c>
      <c r="Y1524" t="s">
        <v>4827</v>
      </c>
      <c r="Z1524" t="s">
        <v>2407</v>
      </c>
      <c r="AA1524">
        <v>2</v>
      </c>
      <c r="AB1524" t="s">
        <v>41</v>
      </c>
      <c r="AC1524" t="str">
        <f t="shared" si="283"/>
        <v>1TY</v>
      </c>
      <c r="AD1524" s="3">
        <f t="shared" si="280"/>
        <v>560000</v>
      </c>
      <c r="AE1524" s="3" t="str">
        <f t="shared" si="279"/>
        <v>560 K</v>
      </c>
      <c r="AF1524" t="str">
        <f>SUBSTITUTE(SUBSTITUTE(P1524,"±",""),"%"," %")</f>
        <v>5 %</v>
      </c>
      <c r="AG1524" t="e">
        <f t="shared" si="284"/>
        <v>#VALUE!</v>
      </c>
      <c r="AI1524" t="e">
        <f>SUBSTITUTE(LEFT(Q1524,FIND("W,",Q1524)),"W"," W @ 70 C")</f>
        <v>#VALUE!</v>
      </c>
      <c r="AJ1524" t="str">
        <f>SUBSTITUTE((SUBSTITUTE(T1524,"ppm/°C","")),"/ "," to ")</f>
        <v>±200</v>
      </c>
      <c r="AK1524" t="str">
        <f>LEFT(V1524,FIND(" ",V1524)-1)</f>
        <v>2512</v>
      </c>
      <c r="AL1524" t="str">
        <f>SUBSTITUTE(SUBSTITUTE(U1524,"°C ~ "," to +"),"°C"," C")</f>
        <v>-55 to +155 C</v>
      </c>
      <c r="AM1524" s="2" t="str">
        <f t="shared" si="281"/>
        <v>564</v>
      </c>
      <c r="AN1524" t="str">
        <f>IF(AC1524="1GN","Grade 1","Grade 0")</f>
        <v>Grade 0</v>
      </c>
      <c r="AO1524" s="2" t="str">
        <f t="shared" si="282"/>
        <v>5603</v>
      </c>
      <c r="AQ1524" t="s">
        <v>5289</v>
      </c>
      <c r="AR1524" t="str">
        <f t="shared" si="285"/>
        <v>ERJ1TYJ564U</v>
      </c>
    </row>
    <row r="1525" spans="1:44" x14ac:dyDescent="0.3">
      <c r="A1525" t="s">
        <v>3084</v>
      </c>
      <c r="B1525" t="s">
        <v>4820</v>
      </c>
      <c r="C1525" t="s">
        <v>5242</v>
      </c>
      <c r="D1525" t="s">
        <v>5243</v>
      </c>
      <c r="E1525" t="s">
        <v>32</v>
      </c>
      <c r="F1525" t="s">
        <v>32</v>
      </c>
      <c r="G1525" t="s">
        <v>5244</v>
      </c>
      <c r="H1525">
        <v>0</v>
      </c>
      <c r="I1525">
        <v>0.72</v>
      </c>
      <c r="J1525">
        <v>0</v>
      </c>
      <c r="K1525">
        <v>1</v>
      </c>
      <c r="L1525" t="s">
        <v>34</v>
      </c>
      <c r="M1525" t="s">
        <v>4824</v>
      </c>
      <c r="N1525" t="s">
        <v>36</v>
      </c>
      <c r="O1525" t="s">
        <v>607</v>
      </c>
      <c r="P1525" t="s">
        <v>38</v>
      </c>
      <c r="Q1525" t="s">
        <v>4825</v>
      </c>
      <c r="R1525" t="s">
        <v>40</v>
      </c>
      <c r="S1525" t="s">
        <v>634</v>
      </c>
      <c r="T1525" t="s">
        <v>243</v>
      </c>
      <c r="U1525" t="s">
        <v>1188</v>
      </c>
      <c r="V1525" t="s">
        <v>4826</v>
      </c>
      <c r="W1525">
        <v>2512</v>
      </c>
      <c r="X1525" t="s">
        <v>636</v>
      </c>
      <c r="Y1525" t="s">
        <v>4827</v>
      </c>
      <c r="Z1525" t="s">
        <v>2407</v>
      </c>
      <c r="AA1525">
        <v>2</v>
      </c>
      <c r="AB1525" t="s">
        <v>41</v>
      </c>
      <c r="AC1525" t="str">
        <f t="shared" si="283"/>
        <v>1TY</v>
      </c>
      <c r="AD1525" s="3">
        <f t="shared" si="280"/>
        <v>620000</v>
      </c>
      <c r="AE1525" s="3" t="str">
        <f t="shared" si="279"/>
        <v>620 K</v>
      </c>
      <c r="AF1525" t="str">
        <f>SUBSTITUTE(SUBSTITUTE(P1525,"±",""),"%"," %")</f>
        <v>5 %</v>
      </c>
      <c r="AG1525" t="e">
        <f t="shared" si="284"/>
        <v>#VALUE!</v>
      </c>
      <c r="AI1525" t="e">
        <f>SUBSTITUTE(LEFT(Q1525,FIND("W,",Q1525)),"W"," W @ 70 C")</f>
        <v>#VALUE!</v>
      </c>
      <c r="AJ1525" t="str">
        <f>SUBSTITUTE((SUBSTITUTE(T1525,"ppm/°C","")),"/ "," to ")</f>
        <v>±200</v>
      </c>
      <c r="AK1525" t="str">
        <f>LEFT(V1525,FIND(" ",V1525)-1)</f>
        <v>2512</v>
      </c>
      <c r="AL1525" t="str">
        <f>SUBSTITUTE(SUBSTITUTE(U1525,"°C ~ "," to +"),"°C"," C")</f>
        <v>-55 to +155 C</v>
      </c>
      <c r="AM1525" s="2" t="str">
        <f t="shared" si="281"/>
        <v>624</v>
      </c>
      <c r="AN1525" t="str">
        <f>IF(AC1525="1GN","Grade 1","Grade 0")</f>
        <v>Grade 0</v>
      </c>
      <c r="AO1525" s="2" t="str">
        <f t="shared" si="282"/>
        <v>6203</v>
      </c>
      <c r="AQ1525" t="s">
        <v>5289</v>
      </c>
      <c r="AR1525" t="str">
        <f t="shared" si="285"/>
        <v>ERJ1TYJ624U</v>
      </c>
    </row>
    <row r="1526" spans="1:44" x14ac:dyDescent="0.3">
      <c r="A1526" t="s">
        <v>28</v>
      </c>
      <c r="B1526" t="s">
        <v>4820</v>
      </c>
      <c r="C1526" t="s">
        <v>5245</v>
      </c>
      <c r="D1526" t="s">
        <v>5246</v>
      </c>
      <c r="E1526" t="s">
        <v>32</v>
      </c>
      <c r="F1526" t="s">
        <v>32</v>
      </c>
      <c r="G1526" t="s">
        <v>5247</v>
      </c>
      <c r="H1526" s="1">
        <v>1557</v>
      </c>
      <c r="I1526">
        <v>0.72</v>
      </c>
      <c r="J1526">
        <v>0</v>
      </c>
      <c r="K1526">
        <v>1</v>
      </c>
      <c r="L1526" t="s">
        <v>34</v>
      </c>
      <c r="M1526" t="s">
        <v>4824</v>
      </c>
      <c r="N1526" t="s">
        <v>36</v>
      </c>
      <c r="O1526" t="s">
        <v>611</v>
      </c>
      <c r="P1526" t="s">
        <v>38</v>
      </c>
      <c r="Q1526" t="s">
        <v>4825</v>
      </c>
      <c r="R1526" t="s">
        <v>40</v>
      </c>
      <c r="S1526" t="s">
        <v>634</v>
      </c>
      <c r="T1526" t="s">
        <v>243</v>
      </c>
      <c r="U1526" t="s">
        <v>1188</v>
      </c>
      <c r="V1526" t="s">
        <v>4826</v>
      </c>
      <c r="W1526">
        <v>2512</v>
      </c>
      <c r="X1526" t="s">
        <v>636</v>
      </c>
      <c r="Y1526" t="s">
        <v>4827</v>
      </c>
      <c r="Z1526" t="s">
        <v>2407</v>
      </c>
      <c r="AA1526">
        <v>2</v>
      </c>
      <c r="AB1526" t="s">
        <v>41</v>
      </c>
      <c r="AC1526" t="str">
        <f t="shared" si="283"/>
        <v>1TY</v>
      </c>
      <c r="AD1526" s="3">
        <f t="shared" si="280"/>
        <v>680000</v>
      </c>
      <c r="AE1526" s="3" t="str">
        <f t="shared" si="279"/>
        <v>680 K</v>
      </c>
      <c r="AF1526" t="str">
        <f>SUBSTITUTE(SUBSTITUTE(P1526,"±",""),"%"," %")</f>
        <v>5 %</v>
      </c>
      <c r="AG1526" t="e">
        <f t="shared" si="284"/>
        <v>#VALUE!</v>
      </c>
      <c r="AI1526" t="e">
        <f>SUBSTITUTE(LEFT(Q1526,FIND("W,",Q1526)),"W"," W @ 70 C")</f>
        <v>#VALUE!</v>
      </c>
      <c r="AJ1526" t="str">
        <f>SUBSTITUTE((SUBSTITUTE(T1526,"ppm/°C","")),"/ "," to ")</f>
        <v>±200</v>
      </c>
      <c r="AK1526" t="str">
        <f>LEFT(V1526,FIND(" ",V1526)-1)</f>
        <v>2512</v>
      </c>
      <c r="AL1526" t="str">
        <f>SUBSTITUTE(SUBSTITUTE(U1526,"°C ~ "," to +"),"°C"," C")</f>
        <v>-55 to +155 C</v>
      </c>
      <c r="AM1526" s="2" t="str">
        <f t="shared" si="281"/>
        <v>684</v>
      </c>
      <c r="AN1526" t="str">
        <f>IF(AC1526="1GN","Grade 1","Grade 0")</f>
        <v>Grade 0</v>
      </c>
      <c r="AO1526" s="2" t="str">
        <f t="shared" si="282"/>
        <v>6803</v>
      </c>
      <c r="AQ1526" t="s">
        <v>5289</v>
      </c>
      <c r="AR1526" t="str">
        <f t="shared" si="285"/>
        <v>ERJ1TYJ684U</v>
      </c>
    </row>
    <row r="1527" spans="1:44" x14ac:dyDescent="0.3">
      <c r="A1527" t="s">
        <v>28</v>
      </c>
      <c r="B1527" t="s">
        <v>4820</v>
      </c>
      <c r="C1527" t="s">
        <v>5248</v>
      </c>
      <c r="D1527" t="s">
        <v>5249</v>
      </c>
      <c r="E1527" t="s">
        <v>32</v>
      </c>
      <c r="F1527" t="s">
        <v>32</v>
      </c>
      <c r="G1527" t="s">
        <v>5250</v>
      </c>
      <c r="H1527" s="1">
        <v>3706</v>
      </c>
      <c r="I1527">
        <v>0.72</v>
      </c>
      <c r="J1527">
        <v>0</v>
      </c>
      <c r="K1527">
        <v>1</v>
      </c>
      <c r="L1527" t="s">
        <v>34</v>
      </c>
      <c r="M1527" t="s">
        <v>4824</v>
      </c>
      <c r="N1527" t="s">
        <v>36</v>
      </c>
      <c r="O1527" t="s">
        <v>615</v>
      </c>
      <c r="P1527" t="s">
        <v>38</v>
      </c>
      <c r="Q1527" t="s">
        <v>4825</v>
      </c>
      <c r="R1527" t="s">
        <v>40</v>
      </c>
      <c r="S1527" t="s">
        <v>634</v>
      </c>
      <c r="T1527" t="s">
        <v>243</v>
      </c>
      <c r="U1527" t="s">
        <v>1188</v>
      </c>
      <c r="V1527" t="s">
        <v>4826</v>
      </c>
      <c r="W1527">
        <v>2512</v>
      </c>
      <c r="X1527" t="s">
        <v>636</v>
      </c>
      <c r="Y1527" t="s">
        <v>4827</v>
      </c>
      <c r="Z1527" t="s">
        <v>2407</v>
      </c>
      <c r="AA1527">
        <v>2</v>
      </c>
      <c r="AB1527" t="s">
        <v>41</v>
      </c>
      <c r="AC1527" t="str">
        <f t="shared" si="283"/>
        <v>1TY</v>
      </c>
      <c r="AD1527" s="3">
        <f t="shared" si="280"/>
        <v>750000</v>
      </c>
      <c r="AE1527" s="3" t="str">
        <f t="shared" si="279"/>
        <v>750 K</v>
      </c>
      <c r="AF1527" t="str">
        <f>SUBSTITUTE(SUBSTITUTE(P1527,"±",""),"%"," %")</f>
        <v>5 %</v>
      </c>
      <c r="AG1527" t="e">
        <f t="shared" si="284"/>
        <v>#VALUE!</v>
      </c>
      <c r="AI1527" t="e">
        <f>SUBSTITUTE(LEFT(Q1527,FIND("W,",Q1527)),"W"," W @ 70 C")</f>
        <v>#VALUE!</v>
      </c>
      <c r="AJ1527" t="str">
        <f>SUBSTITUTE((SUBSTITUTE(T1527,"ppm/°C","")),"/ "," to ")</f>
        <v>±200</v>
      </c>
      <c r="AK1527" t="str">
        <f>LEFT(V1527,FIND(" ",V1527)-1)</f>
        <v>2512</v>
      </c>
      <c r="AL1527" t="str">
        <f>SUBSTITUTE(SUBSTITUTE(U1527,"°C ~ "," to +"),"°C"," C")</f>
        <v>-55 to +155 C</v>
      </c>
      <c r="AM1527" s="2" t="str">
        <f t="shared" si="281"/>
        <v>754</v>
      </c>
      <c r="AN1527" t="str">
        <f>IF(AC1527="1GN","Grade 1","Grade 0")</f>
        <v>Grade 0</v>
      </c>
      <c r="AO1527" s="2" t="str">
        <f t="shared" si="282"/>
        <v>7503</v>
      </c>
      <c r="AQ1527" t="s">
        <v>5289</v>
      </c>
      <c r="AR1527" t="str">
        <f t="shared" si="285"/>
        <v>ERJ1TYJ754U</v>
      </c>
    </row>
    <row r="1528" spans="1:44" x14ac:dyDescent="0.3">
      <c r="A1528" t="s">
        <v>28</v>
      </c>
      <c r="B1528" t="s">
        <v>4820</v>
      </c>
      <c r="C1528" t="s">
        <v>5251</v>
      </c>
      <c r="D1528" t="s">
        <v>5252</v>
      </c>
      <c r="E1528" t="s">
        <v>32</v>
      </c>
      <c r="F1528" t="s">
        <v>32</v>
      </c>
      <c r="G1528" t="s">
        <v>5253</v>
      </c>
      <c r="H1528">
        <v>0</v>
      </c>
      <c r="I1528">
        <v>0.72</v>
      </c>
      <c r="J1528">
        <v>0</v>
      </c>
      <c r="K1528">
        <v>1</v>
      </c>
      <c r="L1528" t="s">
        <v>34</v>
      </c>
      <c r="M1528" t="s">
        <v>4824</v>
      </c>
      <c r="N1528" t="s">
        <v>36</v>
      </c>
      <c r="O1528" t="s">
        <v>619</v>
      </c>
      <c r="P1528" t="s">
        <v>38</v>
      </c>
      <c r="Q1528" t="s">
        <v>4825</v>
      </c>
      <c r="R1528" t="s">
        <v>40</v>
      </c>
      <c r="S1528" t="s">
        <v>634</v>
      </c>
      <c r="T1528" t="s">
        <v>243</v>
      </c>
      <c r="U1528" t="s">
        <v>1188</v>
      </c>
      <c r="V1528" t="s">
        <v>4826</v>
      </c>
      <c r="W1528">
        <v>2512</v>
      </c>
      <c r="X1528" t="s">
        <v>636</v>
      </c>
      <c r="Y1528" t="s">
        <v>4827</v>
      </c>
      <c r="Z1528" t="s">
        <v>2407</v>
      </c>
      <c r="AA1528">
        <v>2</v>
      </c>
      <c r="AB1528" t="s">
        <v>41</v>
      </c>
      <c r="AC1528" t="str">
        <f t="shared" si="283"/>
        <v>1TY</v>
      </c>
      <c r="AD1528" s="3">
        <f t="shared" si="280"/>
        <v>820000</v>
      </c>
      <c r="AE1528" s="3" t="str">
        <f t="shared" si="279"/>
        <v>820 K</v>
      </c>
      <c r="AF1528" t="str">
        <f>SUBSTITUTE(SUBSTITUTE(P1528,"±",""),"%"," %")</f>
        <v>5 %</v>
      </c>
      <c r="AG1528" t="e">
        <f t="shared" si="284"/>
        <v>#VALUE!</v>
      </c>
      <c r="AI1528" t="e">
        <f>SUBSTITUTE(LEFT(Q1528,FIND("W,",Q1528)),"W"," W @ 70 C")</f>
        <v>#VALUE!</v>
      </c>
      <c r="AJ1528" t="str">
        <f>SUBSTITUTE((SUBSTITUTE(T1528,"ppm/°C","")),"/ "," to ")</f>
        <v>±200</v>
      </c>
      <c r="AK1528" t="str">
        <f>LEFT(V1528,FIND(" ",V1528)-1)</f>
        <v>2512</v>
      </c>
      <c r="AL1528" t="str">
        <f>SUBSTITUTE(SUBSTITUTE(U1528,"°C ~ "," to +"),"°C"," C")</f>
        <v>-55 to +155 C</v>
      </c>
      <c r="AM1528" s="2" t="str">
        <f t="shared" si="281"/>
        <v>824</v>
      </c>
      <c r="AN1528" t="str">
        <f>IF(AC1528="1GN","Grade 1","Grade 0")</f>
        <v>Grade 0</v>
      </c>
      <c r="AO1528" s="2" t="str">
        <f t="shared" si="282"/>
        <v>8203</v>
      </c>
      <c r="AQ1528" t="s">
        <v>5289</v>
      </c>
      <c r="AR1528" t="str">
        <f t="shared" si="285"/>
        <v>ERJ1TYJ824U</v>
      </c>
    </row>
    <row r="1529" spans="1:44" x14ac:dyDescent="0.3">
      <c r="A1529" t="s">
        <v>28</v>
      </c>
      <c r="B1529" t="s">
        <v>4820</v>
      </c>
      <c r="C1529" t="s">
        <v>5254</v>
      </c>
      <c r="D1529" t="s">
        <v>5255</v>
      </c>
      <c r="E1529" t="s">
        <v>32</v>
      </c>
      <c r="F1529" t="s">
        <v>32</v>
      </c>
      <c r="G1529" t="s">
        <v>5256</v>
      </c>
      <c r="H1529" s="1">
        <v>10910</v>
      </c>
      <c r="I1529">
        <v>0.72</v>
      </c>
      <c r="J1529">
        <v>0</v>
      </c>
      <c r="K1529">
        <v>1</v>
      </c>
      <c r="L1529" t="s">
        <v>34</v>
      </c>
      <c r="M1529" t="s">
        <v>4824</v>
      </c>
      <c r="N1529" t="s">
        <v>36</v>
      </c>
      <c r="O1529" t="s">
        <v>623</v>
      </c>
      <c r="P1529" t="s">
        <v>38</v>
      </c>
      <c r="Q1529" t="s">
        <v>4825</v>
      </c>
      <c r="R1529" t="s">
        <v>40</v>
      </c>
      <c r="S1529" t="s">
        <v>634</v>
      </c>
      <c r="T1529" t="s">
        <v>243</v>
      </c>
      <c r="U1529" t="s">
        <v>1188</v>
      </c>
      <c r="V1529" t="s">
        <v>4826</v>
      </c>
      <c r="W1529">
        <v>2512</v>
      </c>
      <c r="X1529" t="s">
        <v>636</v>
      </c>
      <c r="Y1529" t="s">
        <v>4827</v>
      </c>
      <c r="Z1529" t="s">
        <v>2407</v>
      </c>
      <c r="AA1529">
        <v>2</v>
      </c>
      <c r="AB1529" t="s">
        <v>41</v>
      </c>
      <c r="AC1529" t="str">
        <f t="shared" si="283"/>
        <v>1TY</v>
      </c>
      <c r="AD1529" s="3">
        <f t="shared" si="280"/>
        <v>910000</v>
      </c>
      <c r="AE1529" s="3" t="str">
        <f t="shared" si="279"/>
        <v>910 K</v>
      </c>
      <c r="AF1529" t="str">
        <f>SUBSTITUTE(SUBSTITUTE(P1529,"±",""),"%"," %")</f>
        <v>5 %</v>
      </c>
      <c r="AG1529" t="e">
        <f t="shared" si="284"/>
        <v>#VALUE!</v>
      </c>
      <c r="AI1529" t="e">
        <f>SUBSTITUTE(LEFT(Q1529,FIND("W,",Q1529)),"W"," W @ 70 C")</f>
        <v>#VALUE!</v>
      </c>
      <c r="AJ1529" t="str">
        <f>SUBSTITUTE((SUBSTITUTE(T1529,"ppm/°C","")),"/ "," to ")</f>
        <v>±200</v>
      </c>
      <c r="AK1529" t="str">
        <f>LEFT(V1529,FIND(" ",V1529)-1)</f>
        <v>2512</v>
      </c>
      <c r="AL1529" t="str">
        <f>SUBSTITUTE(SUBSTITUTE(U1529,"°C ~ "," to +"),"°C"," C")</f>
        <v>-55 to +155 C</v>
      </c>
      <c r="AM1529" s="2" t="str">
        <f t="shared" si="281"/>
        <v>914</v>
      </c>
      <c r="AN1529" t="str">
        <f>IF(AC1529="1GN","Grade 1","Grade 0")</f>
        <v>Grade 0</v>
      </c>
      <c r="AO1529" s="2" t="str">
        <f t="shared" si="282"/>
        <v>9103</v>
      </c>
      <c r="AQ1529" t="s">
        <v>5289</v>
      </c>
      <c r="AR1529" t="str">
        <f t="shared" si="285"/>
        <v>ERJ1TYJ914U</v>
      </c>
    </row>
    <row r="1530" spans="1:44" x14ac:dyDescent="0.3">
      <c r="A1530" t="s">
        <v>28</v>
      </c>
      <c r="B1530" t="s">
        <v>4820</v>
      </c>
      <c r="C1530" t="s">
        <v>5257</v>
      </c>
      <c r="D1530" t="s">
        <v>5258</v>
      </c>
      <c r="E1530" t="s">
        <v>32</v>
      </c>
      <c r="F1530" t="s">
        <v>32</v>
      </c>
      <c r="G1530" t="s">
        <v>5259</v>
      </c>
      <c r="H1530">
        <v>0</v>
      </c>
      <c r="I1530">
        <v>0.72</v>
      </c>
      <c r="J1530">
        <v>0</v>
      </c>
      <c r="K1530">
        <v>1</v>
      </c>
      <c r="L1530" t="s">
        <v>34</v>
      </c>
      <c r="M1530" t="s">
        <v>4824</v>
      </c>
      <c r="N1530" t="s">
        <v>36</v>
      </c>
      <c r="O1530" t="s">
        <v>627</v>
      </c>
      <c r="P1530" t="s">
        <v>38</v>
      </c>
      <c r="Q1530" t="s">
        <v>4825</v>
      </c>
      <c r="R1530" t="s">
        <v>40</v>
      </c>
      <c r="S1530" t="s">
        <v>634</v>
      </c>
      <c r="T1530" t="s">
        <v>243</v>
      </c>
      <c r="U1530" t="s">
        <v>1188</v>
      </c>
      <c r="V1530" t="s">
        <v>4826</v>
      </c>
      <c r="W1530">
        <v>2512</v>
      </c>
      <c r="X1530" t="s">
        <v>636</v>
      </c>
      <c r="Y1530" t="s">
        <v>4827</v>
      </c>
      <c r="Z1530" t="s">
        <v>2407</v>
      </c>
      <c r="AA1530">
        <v>2</v>
      </c>
      <c r="AB1530" t="s">
        <v>41</v>
      </c>
      <c r="AC1530" t="str">
        <f t="shared" si="283"/>
        <v>1TY</v>
      </c>
      <c r="AD1530" s="3">
        <f t="shared" si="280"/>
        <v>1000000</v>
      </c>
      <c r="AE1530" s="3" t="str">
        <f t="shared" si="279"/>
        <v>1 M</v>
      </c>
      <c r="AF1530" t="str">
        <f>SUBSTITUTE(SUBSTITUTE(P1530,"±",""),"%"," %")</f>
        <v>5 %</v>
      </c>
      <c r="AG1530" t="e">
        <f t="shared" si="284"/>
        <v>#VALUE!</v>
      </c>
      <c r="AI1530" t="e">
        <f>SUBSTITUTE(LEFT(Q1530,FIND("W,",Q1530)),"W"," W @ 70 C")</f>
        <v>#VALUE!</v>
      </c>
      <c r="AJ1530" t="str">
        <f>SUBSTITUTE((SUBSTITUTE(T1530,"ppm/°C","")),"/ "," to ")</f>
        <v>±200</v>
      </c>
      <c r="AK1530" t="str">
        <f>LEFT(V1530,FIND(" ",V1530)-1)</f>
        <v>2512</v>
      </c>
      <c r="AL1530" t="str">
        <f>SUBSTITUTE(SUBSTITUTE(U1530,"°C ~ "," to +"),"°C"," C")</f>
        <v>-55 to +155 C</v>
      </c>
      <c r="AM1530" s="2" t="str">
        <f t="shared" si="281"/>
        <v>105</v>
      </c>
      <c r="AN1530" t="str">
        <f>IF(AC1530="1GN","Grade 1","Grade 0")</f>
        <v>Grade 0</v>
      </c>
      <c r="AO1530" s="2" t="str">
        <f t="shared" si="282"/>
        <v>1004</v>
      </c>
      <c r="AQ1530" t="s">
        <v>5289</v>
      </c>
      <c r="AR1530" t="str">
        <f t="shared" si="285"/>
        <v>ERJ1TYJ105U</v>
      </c>
    </row>
    <row r="1531" spans="1:44" x14ac:dyDescent="0.3">
      <c r="A1531" t="s">
        <v>28</v>
      </c>
      <c r="B1531" t="s">
        <v>4820</v>
      </c>
      <c r="C1531" t="s">
        <v>5260</v>
      </c>
      <c r="D1531" t="s">
        <v>5261</v>
      </c>
      <c r="E1531" t="s">
        <v>32</v>
      </c>
      <c r="F1531" t="s">
        <v>32</v>
      </c>
      <c r="G1531" t="s">
        <v>5262</v>
      </c>
      <c r="H1531" s="1">
        <v>5791</v>
      </c>
      <c r="I1531">
        <v>0.72</v>
      </c>
      <c r="J1531">
        <v>0</v>
      </c>
      <c r="K1531">
        <v>1</v>
      </c>
      <c r="L1531" t="s">
        <v>34</v>
      </c>
      <c r="M1531" t="s">
        <v>4824</v>
      </c>
      <c r="N1531" t="s">
        <v>36</v>
      </c>
      <c r="O1531" t="s">
        <v>1088</v>
      </c>
      <c r="P1531" t="s">
        <v>38</v>
      </c>
      <c r="Q1531" t="s">
        <v>4825</v>
      </c>
      <c r="R1531" t="s">
        <v>40</v>
      </c>
      <c r="S1531" t="s">
        <v>634</v>
      </c>
      <c r="T1531" t="s">
        <v>1089</v>
      </c>
      <c r="U1531" t="s">
        <v>1188</v>
      </c>
      <c r="V1531" t="s">
        <v>4826</v>
      </c>
      <c r="W1531">
        <v>2512</v>
      </c>
      <c r="X1531" t="s">
        <v>636</v>
      </c>
      <c r="Y1531" t="s">
        <v>4827</v>
      </c>
      <c r="Z1531" t="s">
        <v>2407</v>
      </c>
      <c r="AA1531">
        <v>2</v>
      </c>
      <c r="AB1531" t="s">
        <v>41</v>
      </c>
      <c r="AC1531" t="str">
        <f t="shared" si="283"/>
        <v>1TY</v>
      </c>
      <c r="AD1531" s="3">
        <f t="shared" si="280"/>
        <v>1100000</v>
      </c>
      <c r="AE1531" s="3" t="str">
        <f t="shared" si="279"/>
        <v>1.1 M</v>
      </c>
      <c r="AF1531" t="str">
        <f>SUBSTITUTE(SUBSTITUTE(P1531,"±",""),"%"," %")</f>
        <v>5 %</v>
      </c>
      <c r="AG1531" t="e">
        <f t="shared" si="284"/>
        <v>#VALUE!</v>
      </c>
      <c r="AI1531" t="e">
        <f>SUBSTITUTE(LEFT(Q1531,FIND("W,",Q1531)),"W"," W @ 70 C")</f>
        <v>#VALUE!</v>
      </c>
      <c r="AJ1531" t="str">
        <f>SUBSTITUTE((SUBSTITUTE(T1531,"ppm/°C","")),"/ "," to ")</f>
        <v>-400 to +150</v>
      </c>
      <c r="AK1531" t="str">
        <f>LEFT(V1531,FIND(" ",V1531)-1)</f>
        <v>2512</v>
      </c>
      <c r="AL1531" t="str">
        <f>SUBSTITUTE(SUBSTITUTE(U1531,"°C ~ "," to +"),"°C"," C")</f>
        <v>-55 to +155 C</v>
      </c>
      <c r="AM1531" s="2" t="str">
        <f t="shared" si="281"/>
        <v>115</v>
      </c>
      <c r="AN1531" t="str">
        <f>IF(AC1531="1GN","Grade 1","Grade 0")</f>
        <v>Grade 0</v>
      </c>
      <c r="AO1531" s="2" t="str">
        <f t="shared" si="282"/>
        <v>1104</v>
      </c>
      <c r="AQ1531" t="s">
        <v>5289</v>
      </c>
      <c r="AR1531" t="str">
        <f t="shared" si="285"/>
        <v>ERJ1TYJ115U</v>
      </c>
    </row>
    <row r="1532" spans="1:44" x14ac:dyDescent="0.3">
      <c r="A1532" t="s">
        <v>28</v>
      </c>
      <c r="B1532" t="s">
        <v>4820</v>
      </c>
      <c r="C1532" t="s">
        <v>5263</v>
      </c>
      <c r="D1532" t="s">
        <v>5264</v>
      </c>
      <c r="E1532" t="s">
        <v>32</v>
      </c>
      <c r="F1532" t="s">
        <v>32</v>
      </c>
      <c r="G1532" t="s">
        <v>5265</v>
      </c>
      <c r="H1532">
        <v>809</v>
      </c>
      <c r="I1532">
        <v>0.72</v>
      </c>
      <c r="J1532">
        <v>0</v>
      </c>
      <c r="K1532">
        <v>1</v>
      </c>
      <c r="L1532" t="s">
        <v>34</v>
      </c>
      <c r="M1532" t="s">
        <v>4824</v>
      </c>
      <c r="N1532" t="s">
        <v>36</v>
      </c>
      <c r="O1532" t="s">
        <v>1093</v>
      </c>
      <c r="P1532" t="s">
        <v>38</v>
      </c>
      <c r="Q1532" t="s">
        <v>4825</v>
      </c>
      <c r="R1532" t="s">
        <v>40</v>
      </c>
      <c r="S1532" t="s">
        <v>634</v>
      </c>
      <c r="T1532" t="s">
        <v>1089</v>
      </c>
      <c r="U1532" t="s">
        <v>1188</v>
      </c>
      <c r="V1532" t="s">
        <v>4826</v>
      </c>
      <c r="W1532">
        <v>2512</v>
      </c>
      <c r="X1532" t="s">
        <v>636</v>
      </c>
      <c r="Y1532" t="s">
        <v>4827</v>
      </c>
      <c r="Z1532" t="s">
        <v>2407</v>
      </c>
      <c r="AA1532">
        <v>2</v>
      </c>
      <c r="AB1532" t="s">
        <v>41</v>
      </c>
      <c r="AC1532" t="str">
        <f t="shared" si="283"/>
        <v>1TY</v>
      </c>
      <c r="AD1532" s="3">
        <f t="shared" si="280"/>
        <v>1200000</v>
      </c>
      <c r="AE1532" s="3" t="str">
        <f t="shared" si="279"/>
        <v>1.2 M</v>
      </c>
      <c r="AF1532" t="str">
        <f>SUBSTITUTE(SUBSTITUTE(P1532,"±",""),"%"," %")</f>
        <v>5 %</v>
      </c>
      <c r="AG1532" t="e">
        <f t="shared" si="284"/>
        <v>#VALUE!</v>
      </c>
      <c r="AI1532" t="e">
        <f>SUBSTITUTE(LEFT(Q1532,FIND("W,",Q1532)),"W"," W @ 70 C")</f>
        <v>#VALUE!</v>
      </c>
      <c r="AJ1532" t="str">
        <f>SUBSTITUTE((SUBSTITUTE(T1532,"ppm/°C","")),"/ "," to ")</f>
        <v>-400 to +150</v>
      </c>
      <c r="AK1532" t="str">
        <f>LEFT(V1532,FIND(" ",V1532)-1)</f>
        <v>2512</v>
      </c>
      <c r="AL1532" t="str">
        <f>SUBSTITUTE(SUBSTITUTE(U1532,"°C ~ "," to +"),"°C"," C")</f>
        <v>-55 to +155 C</v>
      </c>
      <c r="AM1532" s="2" t="str">
        <f t="shared" si="281"/>
        <v>125</v>
      </c>
      <c r="AN1532" t="str">
        <f>IF(AC1532="1GN","Grade 1","Grade 0")</f>
        <v>Grade 0</v>
      </c>
      <c r="AO1532" s="2" t="str">
        <f t="shared" si="282"/>
        <v>1204</v>
      </c>
      <c r="AQ1532" t="s">
        <v>5289</v>
      </c>
      <c r="AR1532" t="str">
        <f t="shared" si="285"/>
        <v>ERJ1TYJ125U</v>
      </c>
    </row>
    <row r="1533" spans="1:44" x14ac:dyDescent="0.3">
      <c r="A1533" t="s">
        <v>28</v>
      </c>
      <c r="B1533" t="s">
        <v>4820</v>
      </c>
      <c r="C1533" t="s">
        <v>5266</v>
      </c>
      <c r="D1533" t="s">
        <v>5267</v>
      </c>
      <c r="E1533" t="s">
        <v>32</v>
      </c>
      <c r="F1533" t="s">
        <v>32</v>
      </c>
      <c r="G1533" t="s">
        <v>5268</v>
      </c>
      <c r="H1533" s="1">
        <v>7048</v>
      </c>
      <c r="I1533">
        <v>0.63</v>
      </c>
      <c r="J1533">
        <v>0</v>
      </c>
      <c r="K1533">
        <v>1</v>
      </c>
      <c r="L1533" t="s">
        <v>34</v>
      </c>
      <c r="M1533" t="s">
        <v>4824</v>
      </c>
      <c r="N1533" t="s">
        <v>36</v>
      </c>
      <c r="O1533" t="s">
        <v>1097</v>
      </c>
      <c r="P1533" t="s">
        <v>38</v>
      </c>
      <c r="Q1533" t="s">
        <v>4825</v>
      </c>
      <c r="R1533" t="s">
        <v>40</v>
      </c>
      <c r="S1533" t="s">
        <v>634</v>
      </c>
      <c r="T1533" t="s">
        <v>1089</v>
      </c>
      <c r="U1533" t="s">
        <v>1188</v>
      </c>
      <c r="V1533" t="s">
        <v>4826</v>
      </c>
      <c r="W1533">
        <v>2512</v>
      </c>
      <c r="X1533" t="s">
        <v>636</v>
      </c>
      <c r="Y1533" t="s">
        <v>4827</v>
      </c>
      <c r="Z1533" t="s">
        <v>2407</v>
      </c>
      <c r="AA1533">
        <v>2</v>
      </c>
      <c r="AB1533" t="s">
        <v>41</v>
      </c>
      <c r="AC1533" t="str">
        <f t="shared" si="283"/>
        <v>1TY</v>
      </c>
      <c r="AD1533" s="3">
        <f t="shared" si="280"/>
        <v>1300000</v>
      </c>
      <c r="AE1533" s="3" t="str">
        <f t="shared" si="279"/>
        <v>1.3 M</v>
      </c>
      <c r="AF1533" t="str">
        <f>SUBSTITUTE(SUBSTITUTE(P1533,"±",""),"%"," %")</f>
        <v>5 %</v>
      </c>
      <c r="AG1533" t="e">
        <f t="shared" si="284"/>
        <v>#VALUE!</v>
      </c>
      <c r="AI1533" t="e">
        <f>SUBSTITUTE(LEFT(Q1533,FIND("W,",Q1533)),"W"," W @ 70 C")</f>
        <v>#VALUE!</v>
      </c>
      <c r="AJ1533" t="str">
        <f>SUBSTITUTE((SUBSTITUTE(T1533,"ppm/°C","")),"/ "," to ")</f>
        <v>-400 to +150</v>
      </c>
      <c r="AK1533" t="str">
        <f>LEFT(V1533,FIND(" ",V1533)-1)</f>
        <v>2512</v>
      </c>
      <c r="AL1533" t="str">
        <f>SUBSTITUTE(SUBSTITUTE(U1533,"°C ~ "," to +"),"°C"," C")</f>
        <v>-55 to +155 C</v>
      </c>
      <c r="AM1533" s="2" t="str">
        <f t="shared" si="281"/>
        <v>135</v>
      </c>
      <c r="AN1533" t="str">
        <f>IF(AC1533="1GN","Grade 1","Grade 0")</f>
        <v>Grade 0</v>
      </c>
      <c r="AO1533" s="2" t="str">
        <f t="shared" si="282"/>
        <v>1304</v>
      </c>
      <c r="AQ1533" t="s">
        <v>5289</v>
      </c>
      <c r="AR1533" t="str">
        <f t="shared" si="285"/>
        <v>ERJ1TYJ135U</v>
      </c>
    </row>
    <row r="1534" spans="1:44" x14ac:dyDescent="0.3">
      <c r="A1534" t="s">
        <v>28</v>
      </c>
      <c r="B1534" t="s">
        <v>4820</v>
      </c>
      <c r="C1534" t="s">
        <v>5269</v>
      </c>
      <c r="D1534" t="s">
        <v>5270</v>
      </c>
      <c r="E1534" t="s">
        <v>32</v>
      </c>
      <c r="F1534" t="s">
        <v>32</v>
      </c>
      <c r="G1534" t="s">
        <v>5271</v>
      </c>
      <c r="H1534" s="1">
        <v>2245</v>
      </c>
      <c r="I1534">
        <v>0.72</v>
      </c>
      <c r="J1534">
        <v>0</v>
      </c>
      <c r="K1534">
        <v>1</v>
      </c>
      <c r="L1534" t="s">
        <v>34</v>
      </c>
      <c r="M1534" t="s">
        <v>4824</v>
      </c>
      <c r="N1534" t="s">
        <v>36</v>
      </c>
      <c r="O1534" t="s">
        <v>1101</v>
      </c>
      <c r="P1534" t="s">
        <v>38</v>
      </c>
      <c r="Q1534" t="s">
        <v>4825</v>
      </c>
      <c r="R1534" t="s">
        <v>40</v>
      </c>
      <c r="S1534" t="s">
        <v>634</v>
      </c>
      <c r="T1534" t="s">
        <v>1089</v>
      </c>
      <c r="U1534" t="s">
        <v>1188</v>
      </c>
      <c r="V1534" t="s">
        <v>4826</v>
      </c>
      <c r="W1534">
        <v>2512</v>
      </c>
      <c r="X1534" t="s">
        <v>636</v>
      </c>
      <c r="Y1534" t="s">
        <v>4827</v>
      </c>
      <c r="Z1534" t="s">
        <v>2407</v>
      </c>
      <c r="AA1534">
        <v>2</v>
      </c>
      <c r="AB1534" t="s">
        <v>41</v>
      </c>
      <c r="AC1534" t="str">
        <f t="shared" si="283"/>
        <v>1TY</v>
      </c>
      <c r="AD1534" s="3">
        <f t="shared" si="280"/>
        <v>1500000</v>
      </c>
      <c r="AE1534" s="3" t="str">
        <f t="shared" si="279"/>
        <v>1.5 M</v>
      </c>
      <c r="AF1534" t="str">
        <f>SUBSTITUTE(SUBSTITUTE(P1534,"±",""),"%"," %")</f>
        <v>5 %</v>
      </c>
      <c r="AG1534" t="e">
        <f t="shared" si="284"/>
        <v>#VALUE!</v>
      </c>
      <c r="AI1534" t="e">
        <f>SUBSTITUTE(LEFT(Q1534,FIND("W,",Q1534)),"W"," W @ 70 C")</f>
        <v>#VALUE!</v>
      </c>
      <c r="AJ1534" t="str">
        <f>SUBSTITUTE((SUBSTITUTE(T1534,"ppm/°C","")),"/ "," to ")</f>
        <v>-400 to +150</v>
      </c>
      <c r="AK1534" t="str">
        <f>LEFT(V1534,FIND(" ",V1534)-1)</f>
        <v>2512</v>
      </c>
      <c r="AL1534" t="str">
        <f>SUBSTITUTE(SUBSTITUTE(U1534,"°C ~ "," to +"),"°C"," C")</f>
        <v>-55 to +155 C</v>
      </c>
      <c r="AM1534" s="2" t="str">
        <f t="shared" si="281"/>
        <v>155</v>
      </c>
      <c r="AN1534" t="str">
        <f>IF(AC1534="1GN","Grade 1","Grade 0")</f>
        <v>Grade 0</v>
      </c>
      <c r="AO1534" s="2" t="str">
        <f t="shared" si="282"/>
        <v>1504</v>
      </c>
      <c r="AQ1534" t="s">
        <v>5289</v>
      </c>
      <c r="AR1534" t="str">
        <f t="shared" si="285"/>
        <v>ERJ1TYJ155U</v>
      </c>
    </row>
    <row r="1535" spans="1:44" x14ac:dyDescent="0.3">
      <c r="A1535" t="s">
        <v>3084</v>
      </c>
      <c r="B1535" t="s">
        <v>4820</v>
      </c>
      <c r="C1535" t="s">
        <v>5272</v>
      </c>
      <c r="D1535" t="s">
        <v>5273</v>
      </c>
      <c r="E1535" t="s">
        <v>32</v>
      </c>
      <c r="F1535" t="s">
        <v>32</v>
      </c>
      <c r="G1535" t="s">
        <v>5274</v>
      </c>
      <c r="H1535">
        <v>10</v>
      </c>
      <c r="I1535">
        <v>0.72</v>
      </c>
      <c r="J1535">
        <v>0</v>
      </c>
      <c r="K1535">
        <v>1</v>
      </c>
      <c r="L1535" t="s">
        <v>34</v>
      </c>
      <c r="M1535" t="s">
        <v>4824</v>
      </c>
      <c r="N1535" t="s">
        <v>36</v>
      </c>
      <c r="O1535" t="s">
        <v>1105</v>
      </c>
      <c r="P1535" t="s">
        <v>38</v>
      </c>
      <c r="Q1535" t="s">
        <v>4825</v>
      </c>
      <c r="R1535" t="s">
        <v>40</v>
      </c>
      <c r="S1535" t="s">
        <v>634</v>
      </c>
      <c r="T1535" t="s">
        <v>1089</v>
      </c>
      <c r="U1535" t="s">
        <v>1188</v>
      </c>
      <c r="V1535" t="s">
        <v>4826</v>
      </c>
      <c r="W1535">
        <v>2512</v>
      </c>
      <c r="X1535" t="s">
        <v>636</v>
      </c>
      <c r="Y1535" t="s">
        <v>4827</v>
      </c>
      <c r="Z1535" t="s">
        <v>2407</v>
      </c>
      <c r="AA1535">
        <v>2</v>
      </c>
      <c r="AB1535" t="s">
        <v>41</v>
      </c>
      <c r="AC1535" t="str">
        <f t="shared" si="283"/>
        <v>1TY</v>
      </c>
      <c r="AD1535" s="3">
        <f t="shared" si="280"/>
        <v>1600000</v>
      </c>
      <c r="AE1535" s="3" t="str">
        <f t="shared" si="279"/>
        <v>1.6 M</v>
      </c>
      <c r="AF1535" t="str">
        <f>SUBSTITUTE(SUBSTITUTE(P1535,"±",""),"%"," %")</f>
        <v>5 %</v>
      </c>
      <c r="AG1535" t="e">
        <f t="shared" si="284"/>
        <v>#VALUE!</v>
      </c>
      <c r="AI1535" t="e">
        <f>SUBSTITUTE(LEFT(Q1535,FIND("W,",Q1535)),"W"," W @ 70 C")</f>
        <v>#VALUE!</v>
      </c>
      <c r="AJ1535" t="str">
        <f>SUBSTITUTE((SUBSTITUTE(T1535,"ppm/°C","")),"/ "," to ")</f>
        <v>-400 to +150</v>
      </c>
      <c r="AK1535" t="str">
        <f>LEFT(V1535,FIND(" ",V1535)-1)</f>
        <v>2512</v>
      </c>
      <c r="AL1535" t="str">
        <f>SUBSTITUTE(SUBSTITUTE(U1535,"°C ~ "," to +"),"°C"," C")</f>
        <v>-55 to +155 C</v>
      </c>
      <c r="AM1535" s="2" t="str">
        <f t="shared" si="281"/>
        <v>165</v>
      </c>
      <c r="AN1535" t="str">
        <f>IF(AC1535="1GN","Grade 1","Grade 0")</f>
        <v>Grade 0</v>
      </c>
      <c r="AO1535" s="2" t="str">
        <f t="shared" si="282"/>
        <v>1604</v>
      </c>
      <c r="AQ1535" t="s">
        <v>5289</v>
      </c>
      <c r="AR1535" t="str">
        <f t="shared" si="285"/>
        <v>ERJ1TYJ165U</v>
      </c>
    </row>
    <row r="1536" spans="1:44" x14ac:dyDescent="0.3">
      <c r="A1536" t="s">
        <v>28</v>
      </c>
      <c r="B1536" t="s">
        <v>4820</v>
      </c>
      <c r="C1536" t="s">
        <v>5275</v>
      </c>
      <c r="D1536" t="s">
        <v>5276</v>
      </c>
      <c r="E1536" t="s">
        <v>32</v>
      </c>
      <c r="F1536" t="s">
        <v>32</v>
      </c>
      <c r="G1536" t="s">
        <v>5277</v>
      </c>
      <c r="H1536" s="1">
        <v>4600</v>
      </c>
      <c r="I1536">
        <v>0.72</v>
      </c>
      <c r="J1536">
        <v>0</v>
      </c>
      <c r="K1536">
        <v>1</v>
      </c>
      <c r="L1536" t="s">
        <v>34</v>
      </c>
      <c r="M1536" t="s">
        <v>4824</v>
      </c>
      <c r="N1536" t="s">
        <v>36</v>
      </c>
      <c r="O1536" t="s">
        <v>1109</v>
      </c>
      <c r="P1536" t="s">
        <v>38</v>
      </c>
      <c r="Q1536" t="s">
        <v>4825</v>
      </c>
      <c r="R1536" t="s">
        <v>40</v>
      </c>
      <c r="S1536" t="s">
        <v>634</v>
      </c>
      <c r="T1536" t="s">
        <v>1089</v>
      </c>
      <c r="U1536" t="s">
        <v>1188</v>
      </c>
      <c r="V1536" t="s">
        <v>4826</v>
      </c>
      <c r="W1536">
        <v>2512</v>
      </c>
      <c r="X1536" t="s">
        <v>636</v>
      </c>
      <c r="Y1536" t="s">
        <v>4827</v>
      </c>
      <c r="Z1536" t="s">
        <v>2407</v>
      </c>
      <c r="AA1536">
        <v>2</v>
      </c>
      <c r="AB1536" t="s">
        <v>41</v>
      </c>
      <c r="AC1536" t="str">
        <f t="shared" si="283"/>
        <v>1TY</v>
      </c>
      <c r="AD1536" s="3">
        <f t="shared" si="280"/>
        <v>1800000</v>
      </c>
      <c r="AE1536" s="3" t="str">
        <f t="shared" si="279"/>
        <v>1.8 M</v>
      </c>
      <c r="AF1536" t="str">
        <f>SUBSTITUTE(SUBSTITUTE(P1536,"±",""),"%"," %")</f>
        <v>5 %</v>
      </c>
      <c r="AG1536" t="e">
        <f t="shared" si="284"/>
        <v>#VALUE!</v>
      </c>
      <c r="AI1536" t="e">
        <f>SUBSTITUTE(LEFT(Q1536,FIND("W,",Q1536)),"W"," W @ 70 C")</f>
        <v>#VALUE!</v>
      </c>
      <c r="AJ1536" t="str">
        <f>SUBSTITUTE((SUBSTITUTE(T1536,"ppm/°C","")),"/ "," to ")</f>
        <v>-400 to +150</v>
      </c>
      <c r="AK1536" t="str">
        <f>LEFT(V1536,FIND(" ",V1536)-1)</f>
        <v>2512</v>
      </c>
      <c r="AL1536" t="str">
        <f>SUBSTITUTE(SUBSTITUTE(U1536,"°C ~ "," to +"),"°C"," C")</f>
        <v>-55 to +155 C</v>
      </c>
      <c r="AM1536" s="2" t="str">
        <f t="shared" si="281"/>
        <v>185</v>
      </c>
      <c r="AN1536" t="str">
        <f>IF(AC1536="1GN","Grade 1","Grade 0")</f>
        <v>Grade 0</v>
      </c>
      <c r="AO1536" s="2" t="str">
        <f t="shared" si="282"/>
        <v>1804</v>
      </c>
      <c r="AQ1536" t="s">
        <v>5289</v>
      </c>
      <c r="AR1536" t="str">
        <f t="shared" si="285"/>
        <v>ERJ1TYJ185U</v>
      </c>
    </row>
    <row r="1537" spans="1:44" x14ac:dyDescent="0.3">
      <c r="A1537" t="s">
        <v>28</v>
      </c>
      <c r="B1537" t="s">
        <v>4820</v>
      </c>
      <c r="C1537" t="s">
        <v>5278</v>
      </c>
      <c r="D1537" t="s">
        <v>5279</v>
      </c>
      <c r="E1537" t="s">
        <v>32</v>
      </c>
      <c r="F1537" t="s">
        <v>32</v>
      </c>
      <c r="G1537" t="s">
        <v>5280</v>
      </c>
      <c r="H1537" s="1">
        <v>1066</v>
      </c>
      <c r="I1537">
        <v>0.72</v>
      </c>
      <c r="J1537">
        <v>0</v>
      </c>
      <c r="K1537">
        <v>1</v>
      </c>
      <c r="L1537" t="s">
        <v>34</v>
      </c>
      <c r="M1537" t="s">
        <v>4824</v>
      </c>
      <c r="N1537" t="s">
        <v>36</v>
      </c>
      <c r="O1537" t="s">
        <v>1113</v>
      </c>
      <c r="P1537" t="s">
        <v>38</v>
      </c>
      <c r="Q1537" t="s">
        <v>4825</v>
      </c>
      <c r="R1537" t="s">
        <v>40</v>
      </c>
      <c r="S1537" t="s">
        <v>634</v>
      </c>
      <c r="T1537" t="s">
        <v>1089</v>
      </c>
      <c r="U1537" t="s">
        <v>1188</v>
      </c>
      <c r="V1537" t="s">
        <v>4826</v>
      </c>
      <c r="W1537">
        <v>2512</v>
      </c>
      <c r="X1537" t="s">
        <v>636</v>
      </c>
      <c r="Y1537" t="s">
        <v>4827</v>
      </c>
      <c r="Z1537" t="s">
        <v>2407</v>
      </c>
      <c r="AA1537">
        <v>2</v>
      </c>
      <c r="AB1537" t="s">
        <v>41</v>
      </c>
      <c r="AC1537" t="str">
        <f t="shared" si="283"/>
        <v>1TY</v>
      </c>
      <c r="AD1537" s="3">
        <f t="shared" si="280"/>
        <v>2000000</v>
      </c>
      <c r="AE1537" s="3" t="str">
        <f t="shared" si="279"/>
        <v>2 M</v>
      </c>
      <c r="AF1537" t="str">
        <f>SUBSTITUTE(SUBSTITUTE(P1537,"±",""),"%"," %")</f>
        <v>5 %</v>
      </c>
      <c r="AG1537" t="e">
        <f t="shared" si="284"/>
        <v>#VALUE!</v>
      </c>
      <c r="AI1537" t="e">
        <f>SUBSTITUTE(LEFT(Q1537,FIND("W,",Q1537)),"W"," W @ 70 C")</f>
        <v>#VALUE!</v>
      </c>
      <c r="AJ1537" t="str">
        <f>SUBSTITUTE((SUBSTITUTE(T1537,"ppm/°C","")),"/ "," to ")</f>
        <v>-400 to +150</v>
      </c>
      <c r="AK1537" t="str">
        <f>LEFT(V1537,FIND(" ",V1537)-1)</f>
        <v>2512</v>
      </c>
      <c r="AL1537" t="str">
        <f>SUBSTITUTE(SUBSTITUTE(U1537,"°C ~ "," to +"),"°C"," C")</f>
        <v>-55 to +155 C</v>
      </c>
      <c r="AM1537" s="2" t="str">
        <f t="shared" si="281"/>
        <v>205</v>
      </c>
      <c r="AN1537" t="str">
        <f>IF(AC1537="1GN","Grade 1","Grade 0")</f>
        <v>Grade 0</v>
      </c>
      <c r="AO1537" s="2" t="str">
        <f t="shared" si="282"/>
        <v>2004</v>
      </c>
      <c r="AQ1537" t="s">
        <v>5289</v>
      </c>
      <c r="AR1537" t="str">
        <f t="shared" si="285"/>
        <v>ERJ1TYJ205U</v>
      </c>
    </row>
    <row r="1538" spans="1:44" x14ac:dyDescent="0.3">
      <c r="A1538" t="s">
        <v>28</v>
      </c>
      <c r="B1538" t="s">
        <v>4820</v>
      </c>
      <c r="C1538" t="s">
        <v>5281</v>
      </c>
      <c r="D1538" t="s">
        <v>5282</v>
      </c>
      <c r="E1538" t="s">
        <v>32</v>
      </c>
      <c r="F1538" t="s">
        <v>32</v>
      </c>
      <c r="G1538" t="s">
        <v>5283</v>
      </c>
      <c r="H1538">
        <v>0</v>
      </c>
      <c r="I1538">
        <v>0.72</v>
      </c>
      <c r="J1538">
        <v>0</v>
      </c>
      <c r="K1538">
        <v>1</v>
      </c>
      <c r="L1538" t="s">
        <v>34</v>
      </c>
      <c r="M1538" t="s">
        <v>4824</v>
      </c>
      <c r="N1538" t="s">
        <v>36</v>
      </c>
      <c r="O1538" t="s">
        <v>1117</v>
      </c>
      <c r="P1538" t="s">
        <v>38</v>
      </c>
      <c r="Q1538" t="s">
        <v>4825</v>
      </c>
      <c r="R1538" t="s">
        <v>40</v>
      </c>
      <c r="S1538" t="s">
        <v>634</v>
      </c>
      <c r="T1538" t="s">
        <v>1089</v>
      </c>
      <c r="U1538" t="s">
        <v>1188</v>
      </c>
      <c r="V1538" t="s">
        <v>4826</v>
      </c>
      <c r="W1538">
        <v>2512</v>
      </c>
      <c r="X1538" t="s">
        <v>636</v>
      </c>
      <c r="Y1538" t="s">
        <v>4827</v>
      </c>
      <c r="Z1538" t="s">
        <v>2407</v>
      </c>
      <c r="AA1538">
        <v>2</v>
      </c>
      <c r="AB1538" t="s">
        <v>41</v>
      </c>
      <c r="AC1538" t="str">
        <f t="shared" si="283"/>
        <v>1TY</v>
      </c>
      <c r="AD1538" s="3">
        <f t="shared" si="280"/>
        <v>2200000</v>
      </c>
      <c r="AE1538" s="3" t="str">
        <f t="shared" si="279"/>
        <v>2.2 M</v>
      </c>
      <c r="AF1538" t="str">
        <f>SUBSTITUTE(SUBSTITUTE(P1538,"±",""),"%"," %")</f>
        <v>5 %</v>
      </c>
      <c r="AG1538" t="e">
        <f t="shared" si="284"/>
        <v>#VALUE!</v>
      </c>
      <c r="AI1538" t="e">
        <f>SUBSTITUTE(LEFT(Q1538,FIND("W,",Q1538)),"W"," W @ 70 C")</f>
        <v>#VALUE!</v>
      </c>
      <c r="AJ1538" t="str">
        <f>SUBSTITUTE((SUBSTITUTE(T1538,"ppm/°C","")),"/ "," to ")</f>
        <v>-400 to +150</v>
      </c>
      <c r="AK1538" t="str">
        <f>LEFT(V1538,FIND(" ",V1538)-1)</f>
        <v>2512</v>
      </c>
      <c r="AL1538" t="str">
        <f>SUBSTITUTE(SUBSTITUTE(U1538,"°C ~ "," to +"),"°C"," C")</f>
        <v>-55 to +155 C</v>
      </c>
      <c r="AM1538" s="2" t="str">
        <f t="shared" si="281"/>
        <v>225</v>
      </c>
      <c r="AN1538" t="str">
        <f>IF(AC1538="1GN","Grade 1","Grade 0")</f>
        <v>Grade 0</v>
      </c>
      <c r="AO1538" s="2" t="str">
        <f t="shared" si="282"/>
        <v>2204</v>
      </c>
      <c r="AQ1538" t="s">
        <v>5289</v>
      </c>
      <c r="AR1538" t="str">
        <f t="shared" si="285"/>
        <v>ERJ1TYJ225U</v>
      </c>
    </row>
    <row r="1539" spans="1:44" x14ac:dyDescent="0.3">
      <c r="AD1539" s="3" t="str">
        <f t="shared" si="280"/>
        <v>NOT FOUND</v>
      </c>
      <c r="AE1539" s="3" t="e">
        <f t="shared" si="279"/>
        <v>#VALUE!</v>
      </c>
      <c r="AF1539" t="str">
        <f>SUBSTITUTE(SUBSTITUTE(P1539,"±",""),"%"," %")</f>
        <v/>
      </c>
      <c r="AG1539" t="e">
        <f t="shared" si="284"/>
        <v>#VALUE!</v>
      </c>
      <c r="AI1539" t="e">
        <f>SUBSTITUTE(LEFT(Q1539,FIND("W,",Q1539)),"W"," W @ 70 C")</f>
        <v>#VALUE!</v>
      </c>
      <c r="AJ1539" t="str">
        <f>SUBSTITUTE((SUBSTITUTE(T1539,"ppm/°C","")),"/ "," to ")</f>
        <v/>
      </c>
      <c r="AK1539" t="e">
        <f>LEFT(V1539,FIND(" ",V1539)-1)</f>
        <v>#VALUE!</v>
      </c>
      <c r="AL1539" t="str">
        <f>SUBSTITUTE(SUBSTITUTE(U1539,"°C ~ "," to +"),"°C"," C")</f>
        <v/>
      </c>
      <c r="AM1539" s="2" t="e">
        <f t="shared" si="281"/>
        <v>#VALUE!</v>
      </c>
      <c r="AO1539" s="2" t="e">
        <f t="shared" si="282"/>
        <v>#VALUE!</v>
      </c>
      <c r="AQ1539" t="s">
        <v>5289</v>
      </c>
      <c r="AR1539" t="str">
        <f t="shared" si="285"/>
        <v/>
      </c>
    </row>
    <row r="1540" spans="1:44" x14ac:dyDescent="0.3">
      <c r="AD1540" s="3" t="str">
        <f t="shared" si="280"/>
        <v>NOT FOUND</v>
      </c>
      <c r="AE1540" s="3" t="e">
        <f t="shared" si="279"/>
        <v>#VALUE!</v>
      </c>
      <c r="AF1540" t="str">
        <f>SUBSTITUTE(SUBSTITUTE(P1540,"±",""),"%"," %")</f>
        <v/>
      </c>
      <c r="AG1540" t="e">
        <f t="shared" si="284"/>
        <v>#VALUE!</v>
      </c>
      <c r="AI1540" t="e">
        <f>SUBSTITUTE(LEFT(Q1540,FIND("W,",Q1540)),"W"," W @ 70 C")</f>
        <v>#VALUE!</v>
      </c>
      <c r="AJ1540" t="str">
        <f>SUBSTITUTE((SUBSTITUTE(T1540,"ppm/°C","")),"/ "," to ")</f>
        <v/>
      </c>
      <c r="AK1540" t="e">
        <f>LEFT(V1540,FIND(" ",V1540)-1)</f>
        <v>#VALUE!</v>
      </c>
      <c r="AL1540" t="str">
        <f>SUBSTITUTE(SUBSTITUTE(U1540,"°C ~ "," to +"),"°C"," C")</f>
        <v/>
      </c>
      <c r="AM1540" s="2" t="e">
        <f t="shared" si="281"/>
        <v>#VALUE!</v>
      </c>
      <c r="AO1540" s="2" t="e">
        <f t="shared" si="282"/>
        <v>#VALUE!</v>
      </c>
      <c r="AQ1540" t="s">
        <v>5289</v>
      </c>
      <c r="AR1540" t="str">
        <f t="shared" si="285"/>
        <v/>
      </c>
    </row>
    <row r="1541" spans="1:44" x14ac:dyDescent="0.3">
      <c r="AD1541" s="3" t="str">
        <f t="shared" si="280"/>
        <v>NOT FOUND</v>
      </c>
      <c r="AE1541" s="3" t="e">
        <f t="shared" si="279"/>
        <v>#VALUE!</v>
      </c>
      <c r="AF1541" t="str">
        <f>SUBSTITUTE(SUBSTITUTE(P1541,"±",""),"%"," %")</f>
        <v/>
      </c>
      <c r="AG1541" t="e">
        <f t="shared" si="284"/>
        <v>#VALUE!</v>
      </c>
      <c r="AI1541" t="e">
        <f>SUBSTITUTE(LEFT(Q1541,FIND("W,",Q1541)),"W"," W @ 70 C")</f>
        <v>#VALUE!</v>
      </c>
      <c r="AJ1541" t="str">
        <f>SUBSTITUTE((SUBSTITUTE(T1541,"ppm/°C","")),"/ "," to ")</f>
        <v/>
      </c>
      <c r="AK1541" t="e">
        <f>LEFT(V1541,FIND(" ",V1541)-1)</f>
        <v>#VALUE!</v>
      </c>
      <c r="AL1541" t="str">
        <f>SUBSTITUTE(SUBSTITUTE(U1541,"°C ~ "," to +"),"°C"," C")</f>
        <v/>
      </c>
      <c r="AM1541" s="2" t="e">
        <f t="shared" si="281"/>
        <v>#VALUE!</v>
      </c>
      <c r="AO1541" s="2" t="e">
        <f t="shared" si="282"/>
        <v>#VALUE!</v>
      </c>
      <c r="AQ1541" t="s">
        <v>5289</v>
      </c>
      <c r="AR1541" t="str">
        <f t="shared" si="285"/>
        <v/>
      </c>
    </row>
    <row r="1542" spans="1:44" x14ac:dyDescent="0.3">
      <c r="AD1542" s="3" t="str">
        <f t="shared" si="280"/>
        <v>NOT FOUND</v>
      </c>
      <c r="AE1542" s="3" t="e">
        <f t="shared" si="279"/>
        <v>#VALUE!</v>
      </c>
      <c r="AF1542" t="str">
        <f>SUBSTITUTE(SUBSTITUTE(P1542,"±",""),"%"," %")</f>
        <v/>
      </c>
      <c r="AG1542" t="e">
        <f t="shared" si="284"/>
        <v>#VALUE!</v>
      </c>
      <c r="AI1542" t="e">
        <f>SUBSTITUTE(LEFT(Q1542,FIND("W,",Q1542)),"W"," W @ 70 C")</f>
        <v>#VALUE!</v>
      </c>
      <c r="AJ1542" t="str">
        <f>SUBSTITUTE((SUBSTITUTE(T1542,"ppm/°C","")),"/ "," to ")</f>
        <v/>
      </c>
      <c r="AK1542" t="e">
        <f>LEFT(V1542,FIND(" ",V1542)-1)</f>
        <v>#VALUE!</v>
      </c>
      <c r="AL1542" t="str">
        <f>SUBSTITUTE(SUBSTITUTE(U1542,"°C ~ "," to +"),"°C"," C")</f>
        <v/>
      </c>
      <c r="AM1542" s="2" t="e">
        <f t="shared" si="281"/>
        <v>#VALUE!</v>
      </c>
      <c r="AO1542" s="2" t="e">
        <f t="shared" si="282"/>
        <v>#VALUE!</v>
      </c>
      <c r="AQ1542" t="s">
        <v>5289</v>
      </c>
      <c r="AR1542" t="str">
        <f t="shared" si="285"/>
        <v/>
      </c>
    </row>
    <row r="1543" spans="1:44" x14ac:dyDescent="0.3">
      <c r="AD1543" s="3" t="str">
        <f t="shared" si="280"/>
        <v>NOT FOUND</v>
      </c>
      <c r="AE1543" s="3" t="e">
        <f t="shared" si="279"/>
        <v>#VALUE!</v>
      </c>
      <c r="AF1543" t="str">
        <f>SUBSTITUTE(SUBSTITUTE(P1543,"±",""),"%"," %")</f>
        <v/>
      </c>
      <c r="AG1543" t="e">
        <f t="shared" si="284"/>
        <v>#VALUE!</v>
      </c>
      <c r="AI1543" t="e">
        <f>SUBSTITUTE(LEFT(Q1543,FIND("W,",Q1543)),"W"," W @ 70 C")</f>
        <v>#VALUE!</v>
      </c>
      <c r="AJ1543" t="str">
        <f>SUBSTITUTE((SUBSTITUTE(T1543,"ppm/°C","")),"/ "," to ")</f>
        <v/>
      </c>
      <c r="AK1543" t="e">
        <f>LEFT(V1543,FIND(" ",V1543)-1)</f>
        <v>#VALUE!</v>
      </c>
      <c r="AL1543" t="str">
        <f>SUBSTITUTE(SUBSTITUTE(U1543,"°C ~ "," to +"),"°C"," C")</f>
        <v/>
      </c>
      <c r="AM1543" s="2" t="e">
        <f t="shared" si="281"/>
        <v>#VALUE!</v>
      </c>
      <c r="AO1543" s="2" t="e">
        <f t="shared" si="282"/>
        <v>#VALUE!</v>
      </c>
      <c r="AQ1543" t="s">
        <v>5289</v>
      </c>
      <c r="AR1543" t="str">
        <f t="shared" si="285"/>
        <v/>
      </c>
    </row>
    <row r="1544" spans="1:44" x14ac:dyDescent="0.3">
      <c r="AD1544" s="3" t="str">
        <f t="shared" si="280"/>
        <v>NOT FOUND</v>
      </c>
      <c r="AE1544" s="3" t="e">
        <f t="shared" si="279"/>
        <v>#VALUE!</v>
      </c>
      <c r="AF1544" t="str">
        <f>SUBSTITUTE(SUBSTITUTE(P1544,"±",""),"%"," %")</f>
        <v/>
      </c>
      <c r="AG1544" t="e">
        <f t="shared" si="284"/>
        <v>#VALUE!</v>
      </c>
      <c r="AI1544" t="e">
        <f>SUBSTITUTE(LEFT(Q1544,FIND("W,",Q1544)),"W"," W @ 70 C")</f>
        <v>#VALUE!</v>
      </c>
      <c r="AJ1544" t="str">
        <f>SUBSTITUTE((SUBSTITUTE(T1544,"ppm/°C","")),"/ "," to ")</f>
        <v/>
      </c>
      <c r="AK1544" t="e">
        <f>LEFT(V1544,FIND(" ",V1544)-1)</f>
        <v>#VALUE!</v>
      </c>
      <c r="AL1544" t="str">
        <f>SUBSTITUTE(SUBSTITUTE(U1544,"°C ~ "," to +"),"°C"," C")</f>
        <v/>
      </c>
      <c r="AM1544" s="2" t="e">
        <f t="shared" si="281"/>
        <v>#VALUE!</v>
      </c>
      <c r="AO1544" s="2" t="e">
        <f t="shared" si="282"/>
        <v>#VALUE!</v>
      </c>
      <c r="AQ1544" t="s">
        <v>5289</v>
      </c>
      <c r="AR1544" t="str">
        <f t="shared" si="285"/>
        <v/>
      </c>
    </row>
    <row r="1545" spans="1:44" x14ac:dyDescent="0.3">
      <c r="AD1545" s="3" t="str">
        <f t="shared" si="280"/>
        <v>NOT FOUND</v>
      </c>
      <c r="AE1545" s="3" t="e">
        <f t="shared" si="279"/>
        <v>#VALUE!</v>
      </c>
      <c r="AF1545" t="str">
        <f>SUBSTITUTE(SUBSTITUTE(P1545,"±",""),"%"," %")</f>
        <v/>
      </c>
      <c r="AG1545" t="e">
        <f t="shared" si="284"/>
        <v>#VALUE!</v>
      </c>
      <c r="AI1545" t="e">
        <f>SUBSTITUTE(LEFT(Q1545,FIND("W,",Q1545)),"W"," W @ 70 C")</f>
        <v>#VALUE!</v>
      </c>
      <c r="AJ1545" t="str">
        <f>SUBSTITUTE((SUBSTITUTE(T1545,"ppm/°C","")),"/ "," to ")</f>
        <v/>
      </c>
      <c r="AK1545" t="e">
        <f>LEFT(V1545,FIND(" ",V1545)-1)</f>
        <v>#VALUE!</v>
      </c>
      <c r="AL1545" t="str">
        <f>SUBSTITUTE(SUBSTITUTE(U1545,"°C ~ "," to +"),"°C"," C")</f>
        <v/>
      </c>
      <c r="AM1545" s="2" t="e">
        <f t="shared" si="281"/>
        <v>#VALUE!</v>
      </c>
      <c r="AO1545" s="2" t="e">
        <f t="shared" si="282"/>
        <v>#VALUE!</v>
      </c>
      <c r="AQ1545" t="s">
        <v>5289</v>
      </c>
      <c r="AR1545" t="str">
        <f t="shared" si="285"/>
        <v/>
      </c>
    </row>
    <row r="1546" spans="1:44" x14ac:dyDescent="0.3">
      <c r="AD1546" s="3" t="str">
        <f t="shared" si="280"/>
        <v>NOT FOUND</v>
      </c>
      <c r="AE1546" s="3" t="e">
        <f t="shared" si="279"/>
        <v>#VALUE!</v>
      </c>
      <c r="AF1546" t="str">
        <f>SUBSTITUTE(SUBSTITUTE(P1546,"±",""),"%"," %")</f>
        <v/>
      </c>
      <c r="AG1546" t="e">
        <f t="shared" si="284"/>
        <v>#VALUE!</v>
      </c>
      <c r="AI1546" t="e">
        <f>SUBSTITUTE(LEFT(Q1546,FIND("W,",Q1546)),"W"," W @ 70 C")</f>
        <v>#VALUE!</v>
      </c>
      <c r="AJ1546" t="str">
        <f>SUBSTITUTE((SUBSTITUTE(T1546,"ppm/°C","")),"/ "," to ")</f>
        <v/>
      </c>
      <c r="AK1546" t="e">
        <f>LEFT(V1546,FIND(" ",V1546)-1)</f>
        <v>#VALUE!</v>
      </c>
      <c r="AL1546" t="str">
        <f>SUBSTITUTE(SUBSTITUTE(U1546,"°C ~ "," to +"),"°C"," C")</f>
        <v/>
      </c>
      <c r="AM1546" s="2" t="e">
        <f t="shared" si="281"/>
        <v>#VALUE!</v>
      </c>
      <c r="AO1546" s="2" t="e">
        <f t="shared" si="282"/>
        <v>#VALUE!</v>
      </c>
      <c r="AQ1546" t="s">
        <v>5289</v>
      </c>
      <c r="AR1546" t="str">
        <f t="shared" si="285"/>
        <v/>
      </c>
    </row>
    <row r="1547" spans="1:44" x14ac:dyDescent="0.3">
      <c r="AD1547" s="3" t="str">
        <f t="shared" si="280"/>
        <v>NOT FOUND</v>
      </c>
      <c r="AE1547" s="3" t="e">
        <f t="shared" si="279"/>
        <v>#VALUE!</v>
      </c>
      <c r="AF1547" t="str">
        <f>SUBSTITUTE(SUBSTITUTE(P1547,"±",""),"%"," %")</f>
        <v/>
      </c>
      <c r="AG1547" t="e">
        <f t="shared" si="284"/>
        <v>#VALUE!</v>
      </c>
      <c r="AI1547" t="e">
        <f>SUBSTITUTE(LEFT(Q1547,FIND("W,",Q1547)),"W"," W @ 70 C")</f>
        <v>#VALUE!</v>
      </c>
      <c r="AJ1547" t="str">
        <f>SUBSTITUTE((SUBSTITUTE(T1547,"ppm/°C","")),"/ "," to ")</f>
        <v/>
      </c>
      <c r="AK1547" t="e">
        <f>LEFT(V1547,FIND(" ",V1547)-1)</f>
        <v>#VALUE!</v>
      </c>
      <c r="AL1547" t="str">
        <f>SUBSTITUTE(SUBSTITUTE(U1547,"°C ~ "," to +"),"°C"," C")</f>
        <v/>
      </c>
      <c r="AM1547" s="2" t="e">
        <f t="shared" si="281"/>
        <v>#VALUE!</v>
      </c>
      <c r="AO1547" s="2" t="e">
        <f t="shared" si="282"/>
        <v>#VALUE!</v>
      </c>
      <c r="AQ1547" t="s">
        <v>5289</v>
      </c>
      <c r="AR1547" t="str">
        <f t="shared" si="285"/>
        <v/>
      </c>
    </row>
    <row r="1548" spans="1:44" x14ac:dyDescent="0.3">
      <c r="AD1548" s="3" t="str">
        <f t="shared" si="280"/>
        <v>NOT FOUND</v>
      </c>
      <c r="AE1548" s="3" t="e">
        <f t="shared" si="279"/>
        <v>#VALUE!</v>
      </c>
      <c r="AF1548" t="str">
        <f>SUBSTITUTE(SUBSTITUTE(P1548,"±",""),"%"," %")</f>
        <v/>
      </c>
      <c r="AG1548" t="e">
        <f t="shared" si="284"/>
        <v>#VALUE!</v>
      </c>
      <c r="AI1548" t="e">
        <f>SUBSTITUTE(LEFT(Q1548,FIND("W,",Q1548)),"W"," W @ 70 C")</f>
        <v>#VALUE!</v>
      </c>
      <c r="AJ1548" t="str">
        <f>SUBSTITUTE((SUBSTITUTE(T1548,"ppm/°C","")),"/ "," to ")</f>
        <v/>
      </c>
      <c r="AK1548" t="e">
        <f>LEFT(V1548,FIND(" ",V1548)-1)</f>
        <v>#VALUE!</v>
      </c>
      <c r="AL1548" t="str">
        <f>SUBSTITUTE(SUBSTITUTE(U1548,"°C ~ "," to +"),"°C"," C")</f>
        <v/>
      </c>
      <c r="AM1548" s="2" t="e">
        <f t="shared" si="281"/>
        <v>#VALUE!</v>
      </c>
      <c r="AO1548" s="2" t="e">
        <f t="shared" si="282"/>
        <v>#VALUE!</v>
      </c>
      <c r="AQ1548" t="s">
        <v>5289</v>
      </c>
      <c r="AR1548" t="str">
        <f t="shared" si="285"/>
        <v/>
      </c>
    </row>
    <row r="1549" spans="1:44" x14ac:dyDescent="0.3">
      <c r="AD1549" s="3" t="str">
        <f t="shared" si="280"/>
        <v>NOT FOUND</v>
      </c>
      <c r="AE1549" s="3" t="e">
        <f t="shared" si="279"/>
        <v>#VALUE!</v>
      </c>
      <c r="AF1549" t="str">
        <f>SUBSTITUTE(SUBSTITUTE(P1549,"±",""),"%"," %")</f>
        <v/>
      </c>
      <c r="AG1549" t="e">
        <f t="shared" si="284"/>
        <v>#VALUE!</v>
      </c>
      <c r="AI1549" t="e">
        <f>SUBSTITUTE(LEFT(Q1549,FIND("W,",Q1549)),"W"," W @ 70 C")</f>
        <v>#VALUE!</v>
      </c>
      <c r="AJ1549" t="str">
        <f>SUBSTITUTE((SUBSTITUTE(T1549,"ppm/°C","")),"/ "," to ")</f>
        <v/>
      </c>
      <c r="AK1549" t="e">
        <f>LEFT(V1549,FIND(" ",V1549)-1)</f>
        <v>#VALUE!</v>
      </c>
      <c r="AL1549" t="str">
        <f>SUBSTITUTE(SUBSTITUTE(U1549,"°C ~ "," to +"),"°C"," C")</f>
        <v/>
      </c>
      <c r="AM1549" s="2" t="e">
        <f t="shared" si="281"/>
        <v>#VALUE!</v>
      </c>
      <c r="AO1549" s="2" t="e">
        <f t="shared" si="282"/>
        <v>#VALUE!</v>
      </c>
      <c r="AQ1549" t="s">
        <v>5289</v>
      </c>
      <c r="AR1549" t="str">
        <f t="shared" si="285"/>
        <v/>
      </c>
    </row>
    <row r="1550" spans="1:44" x14ac:dyDescent="0.3">
      <c r="AD1550" s="3" t="str">
        <f t="shared" si="280"/>
        <v>NOT FOUND</v>
      </c>
      <c r="AE1550" s="3" t="e">
        <f t="shared" ref="AE1550:AE1613" si="286">IF(AD1550&gt;9999999,AD1550/1000000&amp;" M",IF(AD1550&gt;999999,AD1550/1000000&amp;" M",IF(AD1550&gt;99999,AD1550/1000&amp;" K",IF(AD1550&gt;9999,TEXT(AD1550/1000,"0.0")&amp;" K",IF(AD1550&gt;999,TEXT(AD1550/1000,"0.00")&amp;" K",IF(AD1550&gt;99,AD1550/1&amp;" R",IF(AD1550&gt;=10,TEXT(AD1550,"00.0")&amp;" R",TEXT(AD1550,"0.00")&amp;" R")))))))</f>
        <v>#VALUE!</v>
      </c>
      <c r="AF1550" t="str">
        <f>SUBSTITUTE(SUBSTITUTE(P1550,"±",""),"%"," %")</f>
        <v/>
      </c>
      <c r="AG1550" t="e">
        <f t="shared" si="284"/>
        <v>#VALUE!</v>
      </c>
      <c r="AI1550" t="e">
        <f>SUBSTITUTE(LEFT(Q1550,FIND("W,",Q1550)),"W"," W @ 70 C")</f>
        <v>#VALUE!</v>
      </c>
      <c r="AJ1550" t="str">
        <f>SUBSTITUTE((SUBSTITUTE(T1550,"ppm/°C","")),"/ "," to ")</f>
        <v/>
      </c>
      <c r="AK1550" t="e">
        <f>LEFT(V1550,FIND(" ",V1550)-1)</f>
        <v>#VALUE!</v>
      </c>
      <c r="AL1550" t="str">
        <f>SUBSTITUTE(SUBSTITUTE(U1550,"°C ~ "," to +"),"°C"," C")</f>
        <v/>
      </c>
      <c r="AM1550" s="2" t="e">
        <f t="shared" si="281"/>
        <v>#VALUE!</v>
      </c>
      <c r="AO1550" s="2" t="e">
        <f t="shared" si="282"/>
        <v>#VALUE!</v>
      </c>
      <c r="AQ1550" t="s">
        <v>5289</v>
      </c>
      <c r="AR1550" t="str">
        <f t="shared" si="285"/>
        <v/>
      </c>
    </row>
    <row r="1551" spans="1:44" x14ac:dyDescent="0.3">
      <c r="AD1551" s="3" t="str">
        <f t="shared" si="280"/>
        <v>NOT FOUND</v>
      </c>
      <c r="AE1551" s="3" t="e">
        <f t="shared" si="286"/>
        <v>#VALUE!</v>
      </c>
      <c r="AF1551" t="str">
        <f>SUBSTITUTE(SUBSTITUTE(P1551,"±",""),"%"," %")</f>
        <v/>
      </c>
      <c r="AG1551" t="e">
        <f t="shared" si="284"/>
        <v>#VALUE!</v>
      </c>
      <c r="AI1551" t="e">
        <f>SUBSTITUTE(LEFT(Q1551,FIND("W,",Q1551)),"W"," W @ 70 C")</f>
        <v>#VALUE!</v>
      </c>
      <c r="AJ1551" t="str">
        <f>SUBSTITUTE((SUBSTITUTE(T1551,"ppm/°C","")),"/ "," to ")</f>
        <v/>
      </c>
      <c r="AK1551" t="e">
        <f>LEFT(V1551,FIND(" ",V1551)-1)</f>
        <v>#VALUE!</v>
      </c>
      <c r="AL1551" t="str">
        <f>SUBSTITUTE(SUBSTITUTE(U1551,"°C ~ "," to +"),"°C"," C")</f>
        <v/>
      </c>
      <c r="AM1551" s="2" t="e">
        <f t="shared" si="281"/>
        <v>#VALUE!</v>
      </c>
      <c r="AO1551" s="2" t="e">
        <f t="shared" si="282"/>
        <v>#VALUE!</v>
      </c>
      <c r="AQ1551" t="s">
        <v>5289</v>
      </c>
      <c r="AR1551" t="str">
        <f t="shared" si="285"/>
        <v/>
      </c>
    </row>
    <row r="1552" spans="1:44" x14ac:dyDescent="0.3">
      <c r="AD1552" s="3" t="str">
        <f t="shared" ref="AD1552:AD1615" si="287">IF(IFERROR(FIND("MOhms",O1552),0)&gt;0,LEFT(O1552,FIND("MOhms",O1552)-1)*1000000,IF(IFERROR(FIND("kOhms",O1552),0)&gt;0,LEFT(O1552,FIND("kOhms",O1552)-1)*1000,IF(IFERROR(FIND("Ohms",O1552),0)&gt;0,LEFT(O1552,FIND("Ohms",O1552)-1)*1,"NOT FOUND")))</f>
        <v>NOT FOUND</v>
      </c>
      <c r="AE1552" s="3" t="e">
        <f t="shared" si="286"/>
        <v>#VALUE!</v>
      </c>
      <c r="AF1552" t="str">
        <f>SUBSTITUTE(SUBSTITUTE(P1552,"±",""),"%"," %")</f>
        <v/>
      </c>
      <c r="AG1552" t="e">
        <f t="shared" si="284"/>
        <v>#VALUE!</v>
      </c>
      <c r="AI1552" t="e">
        <f>SUBSTITUTE(LEFT(Q1552,FIND("W,",Q1552)),"W"," W @ 70 C")</f>
        <v>#VALUE!</v>
      </c>
      <c r="AJ1552" t="str">
        <f>SUBSTITUTE((SUBSTITUTE(T1552,"ppm/°C","")),"/ "," to ")</f>
        <v/>
      </c>
      <c r="AK1552" t="e">
        <f>LEFT(V1552,FIND(" ",V1552)-1)</f>
        <v>#VALUE!</v>
      </c>
      <c r="AL1552" t="str">
        <f>SUBSTITUTE(SUBSTITUTE(U1552,"°C ~ "," to +"),"°C"," C")</f>
        <v/>
      </c>
      <c r="AM1552" s="2" t="e">
        <f t="shared" ref="AM1552:AM1615" si="288">IF(AD1552&gt;9999999,AD1552/1000000&amp;"6",IF(AD1552&gt;999999,AD1552/100000&amp;"5",IF(AD1552&gt;99999,AD1552/10000&amp;"4",IF(AD1552&gt;9999,AD1552/1000&amp;"3",IF(AD1552&gt;999,AD1552/100&amp;"2",IF(AD1552&gt;99,AD1552/10&amp;"1",IF(AD1552&gt;=10,AD1552/1&amp;"0",LEFT(SUBSTITUTE(TEXT(AD1552,"0.000"),".","R"),3))))))))</f>
        <v>#VALUE!</v>
      </c>
      <c r="AO1552" s="2" t="e">
        <f t="shared" ref="AO1552:AO1615" si="289">IF(AD1552&gt;9999999,AD1552/100000&amp;"5",IF(AD1552&gt;999999,AD1552/10000&amp;"4",IF(AD1552&gt;99999,AD1552/1000&amp;"3",IF(AD1552&gt;9999,AD1552/100&amp;"2",IF(AD1552&gt;999,AD1552/10&amp;"1",IF(AD1552&gt;99,AD1552/1&amp;"R",IF(AD1552&gt;=10,AD1552/1&amp;"R0",LEFT(SUBSTITUTE(TEXT(AD1552,"0.000"),".","R"),4))))))))</f>
        <v>#VALUE!</v>
      </c>
      <c r="AQ1552" t="s">
        <v>5289</v>
      </c>
      <c r="AR1552" t="str">
        <f t="shared" si="285"/>
        <v/>
      </c>
    </row>
    <row r="1553" spans="30:44" x14ac:dyDescent="0.3">
      <c r="AD1553" s="3" t="str">
        <f t="shared" si="287"/>
        <v>NOT FOUND</v>
      </c>
      <c r="AE1553" s="3" t="e">
        <f t="shared" si="286"/>
        <v>#VALUE!</v>
      </c>
      <c r="AF1553" t="str">
        <f>SUBSTITUTE(SUBSTITUTE(P1553,"±",""),"%"," %")</f>
        <v/>
      </c>
      <c r="AG1553" t="e">
        <f t="shared" si="284"/>
        <v>#VALUE!</v>
      </c>
      <c r="AI1553" t="e">
        <f>SUBSTITUTE(LEFT(Q1553,FIND("W,",Q1553)),"W"," W @ 70 C")</f>
        <v>#VALUE!</v>
      </c>
      <c r="AJ1553" t="str">
        <f>SUBSTITUTE((SUBSTITUTE(T1553,"ppm/°C","")),"/ "," to ")</f>
        <v/>
      </c>
      <c r="AK1553" t="e">
        <f>LEFT(V1553,FIND(" ",V1553)-1)</f>
        <v>#VALUE!</v>
      </c>
      <c r="AL1553" t="str">
        <f>SUBSTITUTE(SUBSTITUTE(U1553,"°C ~ "," to +"),"°C"," C")</f>
        <v/>
      </c>
      <c r="AM1553" s="2" t="e">
        <f t="shared" si="288"/>
        <v>#VALUE!</v>
      </c>
      <c r="AO1553" s="2" t="e">
        <f t="shared" si="289"/>
        <v>#VALUE!</v>
      </c>
      <c r="AQ1553" t="s">
        <v>5289</v>
      </c>
      <c r="AR1553" t="str">
        <f t="shared" si="285"/>
        <v/>
      </c>
    </row>
    <row r="1554" spans="30:44" x14ac:dyDescent="0.3">
      <c r="AD1554" s="3" t="str">
        <f t="shared" si="287"/>
        <v>NOT FOUND</v>
      </c>
      <c r="AE1554" s="3" t="e">
        <f t="shared" si="286"/>
        <v>#VALUE!</v>
      </c>
      <c r="AF1554" t="str">
        <f>SUBSTITUTE(SUBSTITUTE(P1554,"±",""),"%"," %")</f>
        <v/>
      </c>
      <c r="AG1554" t="e">
        <f t="shared" si="284"/>
        <v>#VALUE!</v>
      </c>
      <c r="AI1554" t="e">
        <f>SUBSTITUTE(LEFT(Q1554,FIND("W,",Q1554)),"W"," W @ 70 C")</f>
        <v>#VALUE!</v>
      </c>
      <c r="AJ1554" t="str">
        <f>SUBSTITUTE((SUBSTITUTE(T1554,"ppm/°C","")),"/ "," to ")</f>
        <v/>
      </c>
      <c r="AK1554" t="e">
        <f>LEFT(V1554,FIND(" ",V1554)-1)</f>
        <v>#VALUE!</v>
      </c>
      <c r="AL1554" t="str">
        <f>SUBSTITUTE(SUBSTITUTE(U1554,"°C ~ "," to +"),"°C"," C")</f>
        <v/>
      </c>
      <c r="AM1554" s="2" t="e">
        <f t="shared" si="288"/>
        <v>#VALUE!</v>
      </c>
      <c r="AO1554" s="2" t="e">
        <f t="shared" si="289"/>
        <v>#VALUE!</v>
      </c>
      <c r="AQ1554" t="s">
        <v>5289</v>
      </c>
      <c r="AR1554" t="str">
        <f t="shared" si="285"/>
        <v/>
      </c>
    </row>
    <row r="1555" spans="30:44" x14ac:dyDescent="0.3">
      <c r="AD1555" s="3" t="str">
        <f t="shared" si="287"/>
        <v>NOT FOUND</v>
      </c>
      <c r="AE1555" s="3" t="e">
        <f t="shared" si="286"/>
        <v>#VALUE!</v>
      </c>
      <c r="AF1555" t="str">
        <f>SUBSTITUTE(SUBSTITUTE(P1555,"±",""),"%"," %")</f>
        <v/>
      </c>
      <c r="AG1555" t="e">
        <f t="shared" si="284"/>
        <v>#VALUE!</v>
      </c>
      <c r="AI1555" t="e">
        <f>SUBSTITUTE(LEFT(Q1555,FIND("W,",Q1555)),"W"," W @ 70 C")</f>
        <v>#VALUE!</v>
      </c>
      <c r="AJ1555" t="str">
        <f>SUBSTITUTE((SUBSTITUTE(T1555,"ppm/°C","")),"/ "," to ")</f>
        <v/>
      </c>
      <c r="AK1555" t="e">
        <f>LEFT(V1555,FIND(" ",V1555)-1)</f>
        <v>#VALUE!</v>
      </c>
      <c r="AL1555" t="str">
        <f>SUBSTITUTE(SUBSTITUTE(U1555,"°C ~ "," to +"),"°C"," C")</f>
        <v/>
      </c>
      <c r="AM1555" s="2" t="e">
        <f t="shared" si="288"/>
        <v>#VALUE!</v>
      </c>
      <c r="AO1555" s="2" t="e">
        <f t="shared" si="289"/>
        <v>#VALUE!</v>
      </c>
      <c r="AQ1555" t="s">
        <v>5289</v>
      </c>
      <c r="AR1555" t="str">
        <f t="shared" si="285"/>
        <v/>
      </c>
    </row>
    <row r="1556" spans="30:44" x14ac:dyDescent="0.3">
      <c r="AD1556" s="3" t="str">
        <f t="shared" si="287"/>
        <v>NOT FOUND</v>
      </c>
      <c r="AE1556" s="3" t="e">
        <f t="shared" si="286"/>
        <v>#VALUE!</v>
      </c>
      <c r="AF1556" t="str">
        <f>SUBSTITUTE(SUBSTITUTE(P1556,"±",""),"%"," %")</f>
        <v/>
      </c>
      <c r="AG1556" t="e">
        <f t="shared" si="284"/>
        <v>#VALUE!</v>
      </c>
      <c r="AI1556" t="e">
        <f>SUBSTITUTE(LEFT(Q1556,FIND("W,",Q1556)),"W"," W @ 70 C")</f>
        <v>#VALUE!</v>
      </c>
      <c r="AJ1556" t="str">
        <f>SUBSTITUTE((SUBSTITUTE(T1556,"ppm/°C","")),"/ "," to ")</f>
        <v/>
      </c>
      <c r="AK1556" t="e">
        <f>LEFT(V1556,FIND(" ",V1556)-1)</f>
        <v>#VALUE!</v>
      </c>
      <c r="AL1556" t="str">
        <f>SUBSTITUTE(SUBSTITUTE(U1556,"°C ~ "," to +"),"°C"," C")</f>
        <v/>
      </c>
      <c r="AM1556" s="2" t="e">
        <f t="shared" si="288"/>
        <v>#VALUE!</v>
      </c>
      <c r="AO1556" s="2" t="e">
        <f t="shared" si="289"/>
        <v>#VALUE!</v>
      </c>
      <c r="AQ1556" t="s">
        <v>5289</v>
      </c>
      <c r="AR1556" t="str">
        <f t="shared" si="285"/>
        <v/>
      </c>
    </row>
    <row r="1557" spans="30:44" x14ac:dyDescent="0.3">
      <c r="AD1557" s="3" t="str">
        <f t="shared" si="287"/>
        <v>NOT FOUND</v>
      </c>
      <c r="AE1557" s="3" t="e">
        <f t="shared" si="286"/>
        <v>#VALUE!</v>
      </c>
      <c r="AF1557" t="str">
        <f>SUBSTITUTE(SUBSTITUTE(P1557,"±",""),"%"," %")</f>
        <v/>
      </c>
      <c r="AG1557" t="e">
        <f t="shared" si="284"/>
        <v>#VALUE!</v>
      </c>
      <c r="AI1557" t="e">
        <f>SUBSTITUTE(LEFT(Q1557,FIND("W,",Q1557)),"W"," W @ 70 C")</f>
        <v>#VALUE!</v>
      </c>
      <c r="AJ1557" t="str">
        <f>SUBSTITUTE((SUBSTITUTE(T1557,"ppm/°C","")),"/ "," to ")</f>
        <v/>
      </c>
      <c r="AK1557" t="e">
        <f>LEFT(V1557,FIND(" ",V1557)-1)</f>
        <v>#VALUE!</v>
      </c>
      <c r="AL1557" t="str">
        <f>SUBSTITUTE(SUBSTITUTE(U1557,"°C ~ "," to +"),"°C"," C")</f>
        <v/>
      </c>
      <c r="AM1557" s="2" t="e">
        <f t="shared" si="288"/>
        <v>#VALUE!</v>
      </c>
      <c r="AO1557" s="2" t="e">
        <f t="shared" si="289"/>
        <v>#VALUE!</v>
      </c>
      <c r="AQ1557" t="s">
        <v>5289</v>
      </c>
      <c r="AR1557" t="str">
        <f t="shared" si="285"/>
        <v/>
      </c>
    </row>
    <row r="1558" spans="30:44" x14ac:dyDescent="0.3">
      <c r="AD1558" s="3" t="str">
        <f t="shared" si="287"/>
        <v>NOT FOUND</v>
      </c>
      <c r="AE1558" s="3" t="e">
        <f t="shared" si="286"/>
        <v>#VALUE!</v>
      </c>
      <c r="AF1558" t="str">
        <f>SUBSTITUTE(SUBSTITUTE(P1558,"±",""),"%"," %")</f>
        <v/>
      </c>
      <c r="AG1558" t="e">
        <f t="shared" si="284"/>
        <v>#VALUE!</v>
      </c>
      <c r="AI1558" t="e">
        <f>SUBSTITUTE(LEFT(Q1558,FIND("W,",Q1558)),"W"," W @ 70 C")</f>
        <v>#VALUE!</v>
      </c>
      <c r="AJ1558" t="str">
        <f>SUBSTITUTE((SUBSTITUTE(T1558,"ppm/°C","")),"/ "," to ")</f>
        <v/>
      </c>
      <c r="AK1558" t="e">
        <f>LEFT(V1558,FIND(" ",V1558)-1)</f>
        <v>#VALUE!</v>
      </c>
      <c r="AL1558" t="str">
        <f>SUBSTITUTE(SUBSTITUTE(U1558,"°C ~ "," to +"),"°C"," C")</f>
        <v/>
      </c>
      <c r="AM1558" s="2" t="e">
        <f t="shared" si="288"/>
        <v>#VALUE!</v>
      </c>
      <c r="AO1558" s="2" t="e">
        <f t="shared" si="289"/>
        <v>#VALUE!</v>
      </c>
      <c r="AQ1558" t="s">
        <v>5289</v>
      </c>
      <c r="AR1558" t="str">
        <f t="shared" si="285"/>
        <v/>
      </c>
    </row>
    <row r="1559" spans="30:44" x14ac:dyDescent="0.3">
      <c r="AD1559" s="3" t="str">
        <f t="shared" si="287"/>
        <v>NOT FOUND</v>
      </c>
      <c r="AE1559" s="3" t="e">
        <f t="shared" si="286"/>
        <v>#VALUE!</v>
      </c>
      <c r="AF1559" t="str">
        <f>SUBSTITUTE(SUBSTITUTE(P1559,"±",""),"%"," %")</f>
        <v/>
      </c>
      <c r="AG1559" t="e">
        <f t="shared" si="284"/>
        <v>#VALUE!</v>
      </c>
      <c r="AI1559" t="e">
        <f>SUBSTITUTE(LEFT(Q1559,FIND("W,",Q1559)),"W"," W @ 70 C")</f>
        <v>#VALUE!</v>
      </c>
      <c r="AJ1559" t="str">
        <f>SUBSTITUTE((SUBSTITUTE(T1559,"ppm/°C","")),"/ "," to ")</f>
        <v/>
      </c>
      <c r="AK1559" t="e">
        <f>LEFT(V1559,FIND(" ",V1559)-1)</f>
        <v>#VALUE!</v>
      </c>
      <c r="AL1559" t="str">
        <f>SUBSTITUTE(SUBSTITUTE(U1559,"°C ~ "," to +"),"°C"," C")</f>
        <v/>
      </c>
      <c r="AM1559" s="2" t="e">
        <f t="shared" si="288"/>
        <v>#VALUE!</v>
      </c>
      <c r="AO1559" s="2" t="e">
        <f t="shared" si="289"/>
        <v>#VALUE!</v>
      </c>
      <c r="AQ1559" t="s">
        <v>5289</v>
      </c>
      <c r="AR1559" t="str">
        <f t="shared" si="285"/>
        <v/>
      </c>
    </row>
    <row r="1560" spans="30:44" x14ac:dyDescent="0.3">
      <c r="AD1560" s="3" t="str">
        <f t="shared" si="287"/>
        <v>NOT FOUND</v>
      </c>
      <c r="AE1560" s="3" t="e">
        <f t="shared" si="286"/>
        <v>#VALUE!</v>
      </c>
      <c r="AF1560" t="str">
        <f>SUBSTITUTE(SUBSTITUTE(P1560,"±",""),"%"," %")</f>
        <v/>
      </c>
      <c r="AG1560" t="e">
        <f t="shared" si="284"/>
        <v>#VALUE!</v>
      </c>
      <c r="AI1560" t="e">
        <f>SUBSTITUTE(LEFT(Q1560,FIND("W,",Q1560)),"W"," W @ 70 C")</f>
        <v>#VALUE!</v>
      </c>
      <c r="AJ1560" t="str">
        <f>SUBSTITUTE((SUBSTITUTE(T1560,"ppm/°C","")),"/ "," to ")</f>
        <v/>
      </c>
      <c r="AK1560" t="e">
        <f>LEFT(V1560,FIND(" ",V1560)-1)</f>
        <v>#VALUE!</v>
      </c>
      <c r="AL1560" t="str">
        <f>SUBSTITUTE(SUBSTITUTE(U1560,"°C ~ "," to +"),"°C"," C")</f>
        <v/>
      </c>
      <c r="AM1560" s="2" t="e">
        <f t="shared" si="288"/>
        <v>#VALUE!</v>
      </c>
      <c r="AO1560" s="2" t="e">
        <f t="shared" si="289"/>
        <v>#VALUE!</v>
      </c>
      <c r="AQ1560" t="s">
        <v>5289</v>
      </c>
      <c r="AR1560" t="str">
        <f t="shared" si="285"/>
        <v/>
      </c>
    </row>
    <row r="1561" spans="30:44" x14ac:dyDescent="0.3">
      <c r="AD1561" s="3" t="str">
        <f t="shared" si="287"/>
        <v>NOT FOUND</v>
      </c>
      <c r="AE1561" s="3" t="e">
        <f t="shared" si="286"/>
        <v>#VALUE!</v>
      </c>
      <c r="AF1561" t="str">
        <f>SUBSTITUTE(SUBSTITUTE(P1561,"±",""),"%"," %")</f>
        <v/>
      </c>
      <c r="AG1561" t="e">
        <f t="shared" si="284"/>
        <v>#VALUE!</v>
      </c>
      <c r="AI1561" t="e">
        <f>SUBSTITUTE(LEFT(Q1561,FIND("W,",Q1561)),"W"," W @ 70 C")</f>
        <v>#VALUE!</v>
      </c>
      <c r="AJ1561" t="str">
        <f>SUBSTITUTE((SUBSTITUTE(T1561,"ppm/°C","")),"/ "," to ")</f>
        <v/>
      </c>
      <c r="AK1561" t="e">
        <f>LEFT(V1561,FIND(" ",V1561)-1)</f>
        <v>#VALUE!</v>
      </c>
      <c r="AL1561" t="str">
        <f>SUBSTITUTE(SUBSTITUTE(U1561,"°C ~ "," to +"),"°C"," C")</f>
        <v/>
      </c>
      <c r="AM1561" s="2" t="e">
        <f t="shared" si="288"/>
        <v>#VALUE!</v>
      </c>
      <c r="AO1561" s="2" t="e">
        <f t="shared" si="289"/>
        <v>#VALUE!</v>
      </c>
      <c r="AQ1561" t="s">
        <v>5289</v>
      </c>
      <c r="AR1561" t="str">
        <f t="shared" si="285"/>
        <v/>
      </c>
    </row>
    <row r="1562" spans="30:44" x14ac:dyDescent="0.3">
      <c r="AD1562" s="3" t="str">
        <f t="shared" si="287"/>
        <v>NOT FOUND</v>
      </c>
      <c r="AE1562" s="3" t="e">
        <f t="shared" si="286"/>
        <v>#VALUE!</v>
      </c>
      <c r="AF1562" t="str">
        <f>SUBSTITUTE(SUBSTITUTE(P1562,"±",""),"%"," %")</f>
        <v/>
      </c>
      <c r="AG1562" t="e">
        <f t="shared" si="284"/>
        <v>#VALUE!</v>
      </c>
      <c r="AI1562" t="e">
        <f>SUBSTITUTE(LEFT(Q1562,FIND("W,",Q1562)),"W"," W @ 70 C")</f>
        <v>#VALUE!</v>
      </c>
      <c r="AJ1562" t="str">
        <f>SUBSTITUTE((SUBSTITUTE(T1562,"ppm/°C","")),"/ "," to ")</f>
        <v/>
      </c>
      <c r="AK1562" t="e">
        <f>LEFT(V1562,FIND(" ",V1562)-1)</f>
        <v>#VALUE!</v>
      </c>
      <c r="AL1562" t="str">
        <f>SUBSTITUTE(SUBSTITUTE(U1562,"°C ~ "," to +"),"°C"," C")</f>
        <v/>
      </c>
      <c r="AM1562" s="2" t="e">
        <f t="shared" si="288"/>
        <v>#VALUE!</v>
      </c>
      <c r="AO1562" s="2" t="e">
        <f t="shared" si="289"/>
        <v>#VALUE!</v>
      </c>
      <c r="AQ1562" t="s">
        <v>5289</v>
      </c>
      <c r="AR1562" t="str">
        <f t="shared" si="285"/>
        <v/>
      </c>
    </row>
    <row r="1563" spans="30:44" x14ac:dyDescent="0.3">
      <c r="AD1563" s="3" t="str">
        <f t="shared" si="287"/>
        <v>NOT FOUND</v>
      </c>
      <c r="AE1563" s="3" t="e">
        <f t="shared" si="286"/>
        <v>#VALUE!</v>
      </c>
      <c r="AF1563" t="str">
        <f>SUBSTITUTE(SUBSTITUTE(P1563,"±",""),"%"," %")</f>
        <v/>
      </c>
      <c r="AG1563" t="e">
        <f t="shared" si="284"/>
        <v>#VALUE!</v>
      </c>
      <c r="AI1563" t="e">
        <f>SUBSTITUTE(LEFT(Q1563,FIND("W,",Q1563)),"W"," W @ 70 C")</f>
        <v>#VALUE!</v>
      </c>
      <c r="AJ1563" t="str">
        <f>SUBSTITUTE((SUBSTITUTE(T1563,"ppm/°C","")),"/ "," to ")</f>
        <v/>
      </c>
      <c r="AK1563" t="e">
        <f>LEFT(V1563,FIND(" ",V1563)-1)</f>
        <v>#VALUE!</v>
      </c>
      <c r="AL1563" t="str">
        <f>SUBSTITUTE(SUBSTITUTE(U1563,"°C ~ "," to +"),"°C"," C")</f>
        <v/>
      </c>
      <c r="AM1563" s="2" t="e">
        <f t="shared" si="288"/>
        <v>#VALUE!</v>
      </c>
      <c r="AO1563" s="2" t="e">
        <f t="shared" si="289"/>
        <v>#VALUE!</v>
      </c>
      <c r="AQ1563" t="s">
        <v>5289</v>
      </c>
      <c r="AR1563" t="str">
        <f t="shared" si="285"/>
        <v/>
      </c>
    </row>
    <row r="1564" spans="30:44" x14ac:dyDescent="0.3">
      <c r="AD1564" s="3" t="str">
        <f t="shared" si="287"/>
        <v>NOT FOUND</v>
      </c>
      <c r="AE1564" s="3" t="e">
        <f t="shared" si="286"/>
        <v>#VALUE!</v>
      </c>
      <c r="AF1564" t="str">
        <f>SUBSTITUTE(SUBSTITUTE(P1564,"±",""),"%"," %")</f>
        <v/>
      </c>
      <c r="AG1564" t="e">
        <f t="shared" si="284"/>
        <v>#VALUE!</v>
      </c>
      <c r="AI1564" t="e">
        <f>SUBSTITUTE(LEFT(Q1564,FIND("W,",Q1564)),"W"," W @ 70 C")</f>
        <v>#VALUE!</v>
      </c>
      <c r="AJ1564" t="str">
        <f>SUBSTITUTE((SUBSTITUTE(T1564,"ppm/°C","")),"/ "," to ")</f>
        <v/>
      </c>
      <c r="AK1564" t="e">
        <f>LEFT(V1564,FIND(" ",V1564)-1)</f>
        <v>#VALUE!</v>
      </c>
      <c r="AL1564" t="str">
        <f>SUBSTITUTE(SUBSTITUTE(U1564,"°C ~ "," to +"),"°C"," C")</f>
        <v/>
      </c>
      <c r="AM1564" s="2" t="e">
        <f t="shared" si="288"/>
        <v>#VALUE!</v>
      </c>
      <c r="AO1564" s="2" t="e">
        <f t="shared" si="289"/>
        <v>#VALUE!</v>
      </c>
      <c r="AQ1564" t="s">
        <v>5289</v>
      </c>
      <c r="AR1564" t="str">
        <f t="shared" si="285"/>
        <v/>
      </c>
    </row>
    <row r="1565" spans="30:44" x14ac:dyDescent="0.3">
      <c r="AD1565" s="3" t="str">
        <f t="shared" si="287"/>
        <v>NOT FOUND</v>
      </c>
      <c r="AE1565" s="3" t="e">
        <f t="shared" si="286"/>
        <v>#VALUE!</v>
      </c>
      <c r="AF1565" t="str">
        <f>SUBSTITUTE(SUBSTITUTE(P1565,"±",""),"%"," %")</f>
        <v/>
      </c>
      <c r="AG1565" t="e">
        <f t="shared" si="284"/>
        <v>#VALUE!</v>
      </c>
      <c r="AI1565" t="e">
        <f>SUBSTITUTE(LEFT(Q1565,FIND("W,",Q1565)),"W"," W @ 70 C")</f>
        <v>#VALUE!</v>
      </c>
      <c r="AJ1565" t="str">
        <f>SUBSTITUTE((SUBSTITUTE(T1565,"ppm/°C","")),"/ "," to ")</f>
        <v/>
      </c>
      <c r="AK1565" t="e">
        <f>LEFT(V1565,FIND(" ",V1565)-1)</f>
        <v>#VALUE!</v>
      </c>
      <c r="AL1565" t="str">
        <f>SUBSTITUTE(SUBSTITUTE(U1565,"°C ~ "," to +"),"°C"," C")</f>
        <v/>
      </c>
      <c r="AM1565" s="2" t="e">
        <f t="shared" si="288"/>
        <v>#VALUE!</v>
      </c>
      <c r="AO1565" s="2" t="e">
        <f t="shared" si="289"/>
        <v>#VALUE!</v>
      </c>
      <c r="AQ1565" t="s">
        <v>5289</v>
      </c>
      <c r="AR1565" t="str">
        <f t="shared" si="285"/>
        <v/>
      </c>
    </row>
    <row r="1566" spans="30:44" x14ac:dyDescent="0.3">
      <c r="AD1566" s="3" t="str">
        <f t="shared" si="287"/>
        <v>NOT FOUND</v>
      </c>
      <c r="AE1566" s="3" t="e">
        <f t="shared" si="286"/>
        <v>#VALUE!</v>
      </c>
      <c r="AF1566" t="str">
        <f>SUBSTITUTE(SUBSTITUTE(P1566,"±",""),"%"," %")</f>
        <v/>
      </c>
      <c r="AG1566" t="e">
        <f t="shared" si="284"/>
        <v>#VALUE!</v>
      </c>
      <c r="AI1566" t="e">
        <f>SUBSTITUTE(LEFT(Q1566,FIND("W,",Q1566)),"W"," W @ 70 C")</f>
        <v>#VALUE!</v>
      </c>
      <c r="AJ1566" t="str">
        <f>SUBSTITUTE((SUBSTITUTE(T1566,"ppm/°C","")),"/ "," to ")</f>
        <v/>
      </c>
      <c r="AK1566" t="e">
        <f>LEFT(V1566,FIND(" ",V1566)-1)</f>
        <v>#VALUE!</v>
      </c>
      <c r="AL1566" t="str">
        <f>SUBSTITUTE(SUBSTITUTE(U1566,"°C ~ "," to +"),"°C"," C")</f>
        <v/>
      </c>
      <c r="AM1566" s="2" t="e">
        <f t="shared" si="288"/>
        <v>#VALUE!</v>
      </c>
      <c r="AO1566" s="2" t="e">
        <f t="shared" si="289"/>
        <v>#VALUE!</v>
      </c>
      <c r="AQ1566" t="s">
        <v>5289</v>
      </c>
      <c r="AR1566" t="str">
        <f t="shared" si="285"/>
        <v/>
      </c>
    </row>
    <row r="1567" spans="30:44" x14ac:dyDescent="0.3">
      <c r="AD1567" s="3" t="str">
        <f t="shared" si="287"/>
        <v>NOT FOUND</v>
      </c>
      <c r="AE1567" s="3" t="e">
        <f t="shared" si="286"/>
        <v>#VALUE!</v>
      </c>
      <c r="AF1567" t="str">
        <f>SUBSTITUTE(SUBSTITUTE(P1567,"±",""),"%"," %")</f>
        <v/>
      </c>
      <c r="AG1567" t="e">
        <f t="shared" si="284"/>
        <v>#VALUE!</v>
      </c>
      <c r="AI1567" t="e">
        <f>SUBSTITUTE(LEFT(Q1567,FIND("W,",Q1567)),"W"," W @ 70 C")</f>
        <v>#VALUE!</v>
      </c>
      <c r="AJ1567" t="str">
        <f>SUBSTITUTE((SUBSTITUTE(T1567,"ppm/°C","")),"/ "," to ")</f>
        <v/>
      </c>
      <c r="AK1567" t="e">
        <f>LEFT(V1567,FIND(" ",V1567)-1)</f>
        <v>#VALUE!</v>
      </c>
      <c r="AL1567" t="str">
        <f>SUBSTITUTE(SUBSTITUTE(U1567,"°C ~ "," to +"),"°C"," C")</f>
        <v/>
      </c>
      <c r="AM1567" s="2" t="e">
        <f t="shared" si="288"/>
        <v>#VALUE!</v>
      </c>
      <c r="AO1567" s="2" t="e">
        <f t="shared" si="289"/>
        <v>#VALUE!</v>
      </c>
      <c r="AQ1567" t="s">
        <v>5289</v>
      </c>
      <c r="AR1567" t="str">
        <f t="shared" si="285"/>
        <v/>
      </c>
    </row>
    <row r="1568" spans="30:44" x14ac:dyDescent="0.3">
      <c r="AD1568" s="3" t="str">
        <f t="shared" si="287"/>
        <v>NOT FOUND</v>
      </c>
      <c r="AE1568" s="3" t="e">
        <f t="shared" si="286"/>
        <v>#VALUE!</v>
      </c>
      <c r="AF1568" t="str">
        <f>SUBSTITUTE(SUBSTITUTE(P1568,"±",""),"%"," %")</f>
        <v/>
      </c>
      <c r="AG1568" t="e">
        <f t="shared" si="284"/>
        <v>#VALUE!</v>
      </c>
      <c r="AI1568" t="e">
        <f>SUBSTITUTE(LEFT(Q1568,FIND("W,",Q1568)),"W"," W @ 70 C")</f>
        <v>#VALUE!</v>
      </c>
      <c r="AJ1568" t="str">
        <f>SUBSTITUTE((SUBSTITUTE(T1568,"ppm/°C","")),"/ "," to ")</f>
        <v/>
      </c>
      <c r="AK1568" t="e">
        <f>LEFT(V1568,FIND(" ",V1568)-1)</f>
        <v>#VALUE!</v>
      </c>
      <c r="AL1568" t="str">
        <f>SUBSTITUTE(SUBSTITUTE(U1568,"°C ~ "," to +"),"°C"," C")</f>
        <v/>
      </c>
      <c r="AM1568" s="2" t="e">
        <f t="shared" si="288"/>
        <v>#VALUE!</v>
      </c>
      <c r="AO1568" s="2" t="e">
        <f t="shared" si="289"/>
        <v>#VALUE!</v>
      </c>
      <c r="AQ1568" t="s">
        <v>5289</v>
      </c>
      <c r="AR1568" t="str">
        <f t="shared" si="285"/>
        <v/>
      </c>
    </row>
    <row r="1569" spans="30:44" x14ac:dyDescent="0.3">
      <c r="AD1569" s="3" t="str">
        <f t="shared" si="287"/>
        <v>NOT FOUND</v>
      </c>
      <c r="AE1569" s="3" t="e">
        <f t="shared" si="286"/>
        <v>#VALUE!</v>
      </c>
      <c r="AF1569" t="str">
        <f>SUBSTITUTE(SUBSTITUTE(P1569,"±",""),"%"," %")</f>
        <v/>
      </c>
      <c r="AG1569" t="e">
        <f t="shared" si="284"/>
        <v>#VALUE!</v>
      </c>
      <c r="AI1569" t="e">
        <f>SUBSTITUTE(LEFT(Q1569,FIND("W,",Q1569)),"W"," W @ 70 C")</f>
        <v>#VALUE!</v>
      </c>
      <c r="AJ1569" t="str">
        <f>SUBSTITUTE((SUBSTITUTE(T1569,"ppm/°C","")),"/ "," to ")</f>
        <v/>
      </c>
      <c r="AK1569" t="e">
        <f>LEFT(V1569,FIND(" ",V1569)-1)</f>
        <v>#VALUE!</v>
      </c>
      <c r="AL1569" t="str">
        <f>SUBSTITUTE(SUBSTITUTE(U1569,"°C ~ "," to +"),"°C"," C")</f>
        <v/>
      </c>
      <c r="AM1569" s="2" t="e">
        <f t="shared" si="288"/>
        <v>#VALUE!</v>
      </c>
      <c r="AO1569" s="2" t="e">
        <f t="shared" si="289"/>
        <v>#VALUE!</v>
      </c>
      <c r="AQ1569" t="s">
        <v>5289</v>
      </c>
      <c r="AR1569" t="str">
        <f t="shared" si="285"/>
        <v/>
      </c>
    </row>
    <row r="1570" spans="30:44" x14ac:dyDescent="0.3">
      <c r="AD1570" s="3" t="str">
        <f t="shared" si="287"/>
        <v>NOT FOUND</v>
      </c>
      <c r="AE1570" s="3" t="e">
        <f t="shared" si="286"/>
        <v>#VALUE!</v>
      </c>
      <c r="AF1570" t="str">
        <f>SUBSTITUTE(SUBSTITUTE(P1570,"±",""),"%"," %")</f>
        <v/>
      </c>
      <c r="AG1570" t="e">
        <f t="shared" si="284"/>
        <v>#VALUE!</v>
      </c>
      <c r="AI1570" t="e">
        <f>SUBSTITUTE(LEFT(Q1570,FIND("W,",Q1570)),"W"," W @ 70 C")</f>
        <v>#VALUE!</v>
      </c>
      <c r="AJ1570" t="str">
        <f>SUBSTITUTE((SUBSTITUTE(T1570,"ppm/°C","")),"/ "," to ")</f>
        <v/>
      </c>
      <c r="AK1570" t="e">
        <f>LEFT(V1570,FIND(" ",V1570)-1)</f>
        <v>#VALUE!</v>
      </c>
      <c r="AL1570" t="str">
        <f>SUBSTITUTE(SUBSTITUTE(U1570,"°C ~ "," to +"),"°C"," C")</f>
        <v/>
      </c>
      <c r="AM1570" s="2" t="e">
        <f t="shared" si="288"/>
        <v>#VALUE!</v>
      </c>
      <c r="AO1570" s="2" t="e">
        <f t="shared" si="289"/>
        <v>#VALUE!</v>
      </c>
      <c r="AQ1570" t="s">
        <v>5289</v>
      </c>
      <c r="AR1570" t="str">
        <f t="shared" si="285"/>
        <v/>
      </c>
    </row>
    <row r="1571" spans="30:44" x14ac:dyDescent="0.3">
      <c r="AD1571" s="3" t="str">
        <f t="shared" si="287"/>
        <v>NOT FOUND</v>
      </c>
      <c r="AE1571" s="3" t="e">
        <f t="shared" si="286"/>
        <v>#VALUE!</v>
      </c>
      <c r="AF1571" t="str">
        <f>SUBSTITUTE(SUBSTITUTE(P1571,"±",""),"%"," %")</f>
        <v/>
      </c>
      <c r="AG1571" t="e">
        <f t="shared" ref="AG1571:AG1634" si="290">ROUND(MIN(SQRT(AD1571*VALUE(LEFT(AI1571,FIND("W",AI1571)-2))),AP1571),1)&amp;" V"</f>
        <v>#VALUE!</v>
      </c>
      <c r="AI1571" t="e">
        <f>SUBSTITUTE(LEFT(Q1571,FIND("W,",Q1571)),"W"," W @ 70 C")</f>
        <v>#VALUE!</v>
      </c>
      <c r="AJ1571" t="str">
        <f>SUBSTITUTE((SUBSTITUTE(T1571,"ppm/°C","")),"/ "," to ")</f>
        <v/>
      </c>
      <c r="AK1571" t="e">
        <f>LEFT(V1571,FIND(" ",V1571)-1)</f>
        <v>#VALUE!</v>
      </c>
      <c r="AL1571" t="str">
        <f>SUBSTITUTE(SUBSTITUTE(U1571,"°C ~ "," to +"),"°C"," C")</f>
        <v/>
      </c>
      <c r="AM1571" s="2" t="e">
        <f t="shared" si="288"/>
        <v>#VALUE!</v>
      </c>
      <c r="AO1571" s="2" t="e">
        <f t="shared" si="289"/>
        <v>#VALUE!</v>
      </c>
      <c r="AQ1571" t="s">
        <v>5289</v>
      </c>
      <c r="AR1571" t="str">
        <f t="shared" ref="AR1571:AR1634" si="291">SUBSTITUTE(D1571,"-","")</f>
        <v/>
      </c>
    </row>
    <row r="1572" spans="30:44" x14ac:dyDescent="0.3">
      <c r="AD1572" s="3" t="str">
        <f t="shared" si="287"/>
        <v>NOT FOUND</v>
      </c>
      <c r="AE1572" s="3" t="e">
        <f t="shared" si="286"/>
        <v>#VALUE!</v>
      </c>
      <c r="AF1572" t="str">
        <f>SUBSTITUTE(SUBSTITUTE(P1572,"±",""),"%"," %")</f>
        <v/>
      </c>
      <c r="AG1572" t="e">
        <f t="shared" si="290"/>
        <v>#VALUE!</v>
      </c>
      <c r="AI1572" t="e">
        <f>SUBSTITUTE(LEFT(Q1572,FIND("W,",Q1572)),"W"," W @ 70 C")</f>
        <v>#VALUE!</v>
      </c>
      <c r="AJ1572" t="str">
        <f>SUBSTITUTE((SUBSTITUTE(T1572,"ppm/°C","")),"/ "," to ")</f>
        <v/>
      </c>
      <c r="AK1572" t="e">
        <f>LEFT(V1572,FIND(" ",V1572)-1)</f>
        <v>#VALUE!</v>
      </c>
      <c r="AL1572" t="str">
        <f>SUBSTITUTE(SUBSTITUTE(U1572,"°C ~ "," to +"),"°C"," C")</f>
        <v/>
      </c>
      <c r="AM1572" s="2" t="e">
        <f t="shared" si="288"/>
        <v>#VALUE!</v>
      </c>
      <c r="AO1572" s="2" t="e">
        <f t="shared" si="289"/>
        <v>#VALUE!</v>
      </c>
      <c r="AQ1572" t="s">
        <v>5289</v>
      </c>
      <c r="AR1572" t="str">
        <f t="shared" si="291"/>
        <v/>
      </c>
    </row>
    <row r="1573" spans="30:44" x14ac:dyDescent="0.3">
      <c r="AD1573" s="3" t="str">
        <f t="shared" si="287"/>
        <v>NOT FOUND</v>
      </c>
      <c r="AE1573" s="3" t="e">
        <f t="shared" si="286"/>
        <v>#VALUE!</v>
      </c>
      <c r="AF1573" t="str">
        <f>SUBSTITUTE(SUBSTITUTE(P1573,"±",""),"%"," %")</f>
        <v/>
      </c>
      <c r="AG1573" t="e">
        <f t="shared" si="290"/>
        <v>#VALUE!</v>
      </c>
      <c r="AI1573" t="e">
        <f>SUBSTITUTE(LEFT(Q1573,FIND("W,",Q1573)),"W"," W @ 70 C")</f>
        <v>#VALUE!</v>
      </c>
      <c r="AJ1573" t="str">
        <f>SUBSTITUTE((SUBSTITUTE(T1573,"ppm/°C","")),"/ "," to ")</f>
        <v/>
      </c>
      <c r="AK1573" t="e">
        <f>LEFT(V1573,FIND(" ",V1573)-1)</f>
        <v>#VALUE!</v>
      </c>
      <c r="AL1573" t="str">
        <f>SUBSTITUTE(SUBSTITUTE(U1573,"°C ~ "," to +"),"°C"," C")</f>
        <v/>
      </c>
      <c r="AM1573" s="2" t="e">
        <f t="shared" si="288"/>
        <v>#VALUE!</v>
      </c>
      <c r="AO1573" s="2" t="e">
        <f t="shared" si="289"/>
        <v>#VALUE!</v>
      </c>
      <c r="AQ1573" t="s">
        <v>5289</v>
      </c>
      <c r="AR1573" t="str">
        <f t="shared" si="291"/>
        <v/>
      </c>
    </row>
    <row r="1574" spans="30:44" x14ac:dyDescent="0.3">
      <c r="AD1574" s="3" t="str">
        <f t="shared" si="287"/>
        <v>NOT FOUND</v>
      </c>
      <c r="AE1574" s="3" t="e">
        <f t="shared" si="286"/>
        <v>#VALUE!</v>
      </c>
      <c r="AF1574" t="str">
        <f>SUBSTITUTE(SUBSTITUTE(P1574,"±",""),"%"," %")</f>
        <v/>
      </c>
      <c r="AG1574" t="e">
        <f t="shared" si="290"/>
        <v>#VALUE!</v>
      </c>
      <c r="AI1574" t="e">
        <f>SUBSTITUTE(LEFT(Q1574,FIND("W,",Q1574)),"W"," W @ 70 C")</f>
        <v>#VALUE!</v>
      </c>
      <c r="AJ1574" t="str">
        <f>SUBSTITUTE((SUBSTITUTE(T1574,"ppm/°C","")),"/ "," to ")</f>
        <v/>
      </c>
      <c r="AK1574" t="e">
        <f>LEFT(V1574,FIND(" ",V1574)-1)</f>
        <v>#VALUE!</v>
      </c>
      <c r="AL1574" t="str">
        <f>SUBSTITUTE(SUBSTITUTE(U1574,"°C ~ "," to +"),"°C"," C")</f>
        <v/>
      </c>
      <c r="AM1574" s="2" t="e">
        <f t="shared" si="288"/>
        <v>#VALUE!</v>
      </c>
      <c r="AO1574" s="2" t="e">
        <f t="shared" si="289"/>
        <v>#VALUE!</v>
      </c>
      <c r="AQ1574" t="s">
        <v>5289</v>
      </c>
      <c r="AR1574" t="str">
        <f t="shared" si="291"/>
        <v/>
      </c>
    </row>
    <row r="1575" spans="30:44" x14ac:dyDescent="0.3">
      <c r="AD1575" s="3" t="str">
        <f t="shared" si="287"/>
        <v>NOT FOUND</v>
      </c>
      <c r="AE1575" s="3" t="e">
        <f t="shared" si="286"/>
        <v>#VALUE!</v>
      </c>
      <c r="AF1575" t="str">
        <f>SUBSTITUTE(SUBSTITUTE(P1575,"±",""),"%"," %")</f>
        <v/>
      </c>
      <c r="AG1575" t="e">
        <f t="shared" si="290"/>
        <v>#VALUE!</v>
      </c>
      <c r="AI1575" t="e">
        <f>SUBSTITUTE(LEFT(Q1575,FIND("W,",Q1575)),"W"," W @ 70 C")</f>
        <v>#VALUE!</v>
      </c>
      <c r="AJ1575" t="str">
        <f>SUBSTITUTE((SUBSTITUTE(T1575,"ppm/°C","")),"/ "," to ")</f>
        <v/>
      </c>
      <c r="AK1575" t="e">
        <f>LEFT(V1575,FIND(" ",V1575)-1)</f>
        <v>#VALUE!</v>
      </c>
      <c r="AL1575" t="str">
        <f>SUBSTITUTE(SUBSTITUTE(U1575,"°C ~ "," to +"),"°C"," C")</f>
        <v/>
      </c>
      <c r="AM1575" s="2" t="e">
        <f t="shared" si="288"/>
        <v>#VALUE!</v>
      </c>
      <c r="AO1575" s="2" t="e">
        <f t="shared" si="289"/>
        <v>#VALUE!</v>
      </c>
      <c r="AQ1575" t="s">
        <v>5289</v>
      </c>
      <c r="AR1575" t="str">
        <f t="shared" si="291"/>
        <v/>
      </c>
    </row>
    <row r="1576" spans="30:44" x14ac:dyDescent="0.3">
      <c r="AD1576" s="3" t="str">
        <f t="shared" si="287"/>
        <v>NOT FOUND</v>
      </c>
      <c r="AE1576" s="3" t="e">
        <f t="shared" si="286"/>
        <v>#VALUE!</v>
      </c>
      <c r="AF1576" t="str">
        <f>SUBSTITUTE(SUBSTITUTE(P1576,"±",""),"%"," %")</f>
        <v/>
      </c>
      <c r="AG1576" t="e">
        <f t="shared" si="290"/>
        <v>#VALUE!</v>
      </c>
      <c r="AI1576" t="e">
        <f>SUBSTITUTE(LEFT(Q1576,FIND("W,",Q1576)),"W"," W @ 70 C")</f>
        <v>#VALUE!</v>
      </c>
      <c r="AJ1576" t="str">
        <f>SUBSTITUTE((SUBSTITUTE(T1576,"ppm/°C","")),"/ "," to ")</f>
        <v/>
      </c>
      <c r="AK1576" t="e">
        <f>LEFT(V1576,FIND(" ",V1576)-1)</f>
        <v>#VALUE!</v>
      </c>
      <c r="AL1576" t="str">
        <f>SUBSTITUTE(SUBSTITUTE(U1576,"°C ~ "," to +"),"°C"," C")</f>
        <v/>
      </c>
      <c r="AM1576" s="2" t="e">
        <f t="shared" si="288"/>
        <v>#VALUE!</v>
      </c>
      <c r="AO1576" s="2" t="e">
        <f t="shared" si="289"/>
        <v>#VALUE!</v>
      </c>
      <c r="AQ1576" t="s">
        <v>5289</v>
      </c>
      <c r="AR1576" t="str">
        <f t="shared" si="291"/>
        <v/>
      </c>
    </row>
    <row r="1577" spans="30:44" x14ac:dyDescent="0.3">
      <c r="AD1577" s="3" t="str">
        <f t="shared" si="287"/>
        <v>NOT FOUND</v>
      </c>
      <c r="AE1577" s="3" t="e">
        <f t="shared" si="286"/>
        <v>#VALUE!</v>
      </c>
      <c r="AF1577" t="str">
        <f>SUBSTITUTE(SUBSTITUTE(P1577,"±",""),"%"," %")</f>
        <v/>
      </c>
      <c r="AG1577" t="e">
        <f t="shared" si="290"/>
        <v>#VALUE!</v>
      </c>
      <c r="AI1577" t="e">
        <f>SUBSTITUTE(LEFT(Q1577,FIND("W,",Q1577)),"W"," W @ 70 C")</f>
        <v>#VALUE!</v>
      </c>
      <c r="AJ1577" t="str">
        <f>SUBSTITUTE((SUBSTITUTE(T1577,"ppm/°C","")),"/ "," to ")</f>
        <v/>
      </c>
      <c r="AK1577" t="e">
        <f>LEFT(V1577,FIND(" ",V1577)-1)</f>
        <v>#VALUE!</v>
      </c>
      <c r="AL1577" t="str">
        <f>SUBSTITUTE(SUBSTITUTE(U1577,"°C ~ "," to +"),"°C"," C")</f>
        <v/>
      </c>
      <c r="AM1577" s="2" t="e">
        <f t="shared" si="288"/>
        <v>#VALUE!</v>
      </c>
      <c r="AO1577" s="2" t="e">
        <f t="shared" si="289"/>
        <v>#VALUE!</v>
      </c>
      <c r="AQ1577" t="s">
        <v>5289</v>
      </c>
      <c r="AR1577" t="str">
        <f t="shared" si="291"/>
        <v/>
      </c>
    </row>
    <row r="1578" spans="30:44" x14ac:dyDescent="0.3">
      <c r="AD1578" s="3" t="str">
        <f t="shared" si="287"/>
        <v>NOT FOUND</v>
      </c>
      <c r="AE1578" s="3" t="e">
        <f t="shared" si="286"/>
        <v>#VALUE!</v>
      </c>
      <c r="AF1578" t="str">
        <f>SUBSTITUTE(SUBSTITUTE(P1578,"±",""),"%"," %")</f>
        <v/>
      </c>
      <c r="AG1578" t="e">
        <f t="shared" si="290"/>
        <v>#VALUE!</v>
      </c>
      <c r="AI1578" t="e">
        <f>SUBSTITUTE(LEFT(Q1578,FIND("W,",Q1578)),"W"," W @ 70 C")</f>
        <v>#VALUE!</v>
      </c>
      <c r="AJ1578" t="str">
        <f>SUBSTITUTE((SUBSTITUTE(T1578,"ppm/°C","")),"/ "," to ")</f>
        <v/>
      </c>
      <c r="AK1578" t="e">
        <f>LEFT(V1578,FIND(" ",V1578)-1)</f>
        <v>#VALUE!</v>
      </c>
      <c r="AL1578" t="str">
        <f>SUBSTITUTE(SUBSTITUTE(U1578,"°C ~ "," to +"),"°C"," C")</f>
        <v/>
      </c>
      <c r="AM1578" s="2" t="e">
        <f t="shared" si="288"/>
        <v>#VALUE!</v>
      </c>
      <c r="AO1578" s="2" t="e">
        <f t="shared" si="289"/>
        <v>#VALUE!</v>
      </c>
      <c r="AQ1578" t="s">
        <v>5289</v>
      </c>
      <c r="AR1578" t="str">
        <f t="shared" si="291"/>
        <v/>
      </c>
    </row>
    <row r="1579" spans="30:44" x14ac:dyDescent="0.3">
      <c r="AD1579" s="3" t="str">
        <f t="shared" si="287"/>
        <v>NOT FOUND</v>
      </c>
      <c r="AE1579" s="3" t="e">
        <f t="shared" si="286"/>
        <v>#VALUE!</v>
      </c>
      <c r="AF1579" t="str">
        <f>SUBSTITUTE(SUBSTITUTE(P1579,"±",""),"%"," %")</f>
        <v/>
      </c>
      <c r="AG1579" t="e">
        <f t="shared" si="290"/>
        <v>#VALUE!</v>
      </c>
      <c r="AI1579" t="e">
        <f>SUBSTITUTE(LEFT(Q1579,FIND("W,",Q1579)),"W"," W @ 70 C")</f>
        <v>#VALUE!</v>
      </c>
      <c r="AJ1579" t="str">
        <f>SUBSTITUTE((SUBSTITUTE(T1579,"ppm/°C","")),"/ "," to ")</f>
        <v/>
      </c>
      <c r="AK1579" t="e">
        <f>LEFT(V1579,FIND(" ",V1579)-1)</f>
        <v>#VALUE!</v>
      </c>
      <c r="AL1579" t="str">
        <f>SUBSTITUTE(SUBSTITUTE(U1579,"°C ~ "," to +"),"°C"," C")</f>
        <v/>
      </c>
      <c r="AM1579" s="2" t="e">
        <f t="shared" si="288"/>
        <v>#VALUE!</v>
      </c>
      <c r="AO1579" s="2" t="e">
        <f t="shared" si="289"/>
        <v>#VALUE!</v>
      </c>
      <c r="AQ1579" t="s">
        <v>5289</v>
      </c>
      <c r="AR1579" t="str">
        <f t="shared" si="291"/>
        <v/>
      </c>
    </row>
    <row r="1580" spans="30:44" x14ac:dyDescent="0.3">
      <c r="AD1580" s="3" t="str">
        <f t="shared" si="287"/>
        <v>NOT FOUND</v>
      </c>
      <c r="AE1580" s="3" t="e">
        <f t="shared" si="286"/>
        <v>#VALUE!</v>
      </c>
      <c r="AF1580" t="str">
        <f>SUBSTITUTE(SUBSTITUTE(P1580,"±",""),"%"," %")</f>
        <v/>
      </c>
      <c r="AG1580" t="e">
        <f t="shared" si="290"/>
        <v>#VALUE!</v>
      </c>
      <c r="AI1580" t="e">
        <f>SUBSTITUTE(LEFT(Q1580,FIND("W,",Q1580)),"W"," W @ 70 C")</f>
        <v>#VALUE!</v>
      </c>
      <c r="AJ1580" t="str">
        <f>SUBSTITUTE((SUBSTITUTE(T1580,"ppm/°C","")),"/ "," to ")</f>
        <v/>
      </c>
      <c r="AK1580" t="e">
        <f>LEFT(V1580,FIND(" ",V1580)-1)</f>
        <v>#VALUE!</v>
      </c>
      <c r="AL1580" t="str">
        <f>SUBSTITUTE(SUBSTITUTE(U1580,"°C ~ "," to +"),"°C"," C")</f>
        <v/>
      </c>
      <c r="AM1580" s="2" t="e">
        <f t="shared" si="288"/>
        <v>#VALUE!</v>
      </c>
      <c r="AO1580" s="2" t="e">
        <f t="shared" si="289"/>
        <v>#VALUE!</v>
      </c>
      <c r="AQ1580" t="s">
        <v>5289</v>
      </c>
      <c r="AR1580" t="str">
        <f t="shared" si="291"/>
        <v/>
      </c>
    </row>
    <row r="1581" spans="30:44" x14ac:dyDescent="0.3">
      <c r="AD1581" s="3" t="str">
        <f t="shared" si="287"/>
        <v>NOT FOUND</v>
      </c>
      <c r="AE1581" s="3" t="e">
        <f t="shared" si="286"/>
        <v>#VALUE!</v>
      </c>
      <c r="AF1581" t="str">
        <f>SUBSTITUTE(SUBSTITUTE(P1581,"±",""),"%"," %")</f>
        <v/>
      </c>
      <c r="AG1581" t="e">
        <f t="shared" si="290"/>
        <v>#VALUE!</v>
      </c>
      <c r="AI1581" t="e">
        <f>SUBSTITUTE(LEFT(Q1581,FIND("W,",Q1581)),"W"," W @ 70 C")</f>
        <v>#VALUE!</v>
      </c>
      <c r="AJ1581" t="str">
        <f>SUBSTITUTE((SUBSTITUTE(T1581,"ppm/°C","")),"/ "," to ")</f>
        <v/>
      </c>
      <c r="AK1581" t="e">
        <f>LEFT(V1581,FIND(" ",V1581)-1)</f>
        <v>#VALUE!</v>
      </c>
      <c r="AL1581" t="str">
        <f>SUBSTITUTE(SUBSTITUTE(U1581,"°C ~ "," to +"),"°C"," C")</f>
        <v/>
      </c>
      <c r="AM1581" s="2" t="e">
        <f t="shared" si="288"/>
        <v>#VALUE!</v>
      </c>
      <c r="AO1581" s="2" t="e">
        <f t="shared" si="289"/>
        <v>#VALUE!</v>
      </c>
      <c r="AQ1581" t="s">
        <v>5289</v>
      </c>
      <c r="AR1581" t="str">
        <f t="shared" si="291"/>
        <v/>
      </c>
    </row>
    <row r="1582" spans="30:44" x14ac:dyDescent="0.3">
      <c r="AD1582" s="3" t="str">
        <f t="shared" si="287"/>
        <v>NOT FOUND</v>
      </c>
      <c r="AE1582" s="3" t="e">
        <f t="shared" si="286"/>
        <v>#VALUE!</v>
      </c>
      <c r="AF1582" t="str">
        <f>SUBSTITUTE(SUBSTITUTE(P1582,"±",""),"%"," %")</f>
        <v/>
      </c>
      <c r="AG1582" t="e">
        <f t="shared" si="290"/>
        <v>#VALUE!</v>
      </c>
      <c r="AI1582" t="e">
        <f>SUBSTITUTE(LEFT(Q1582,FIND("W,",Q1582)),"W"," W @ 70 C")</f>
        <v>#VALUE!</v>
      </c>
      <c r="AJ1582" t="str">
        <f>SUBSTITUTE((SUBSTITUTE(T1582,"ppm/°C","")),"/ "," to ")</f>
        <v/>
      </c>
      <c r="AK1582" t="e">
        <f>LEFT(V1582,FIND(" ",V1582)-1)</f>
        <v>#VALUE!</v>
      </c>
      <c r="AL1582" t="str">
        <f>SUBSTITUTE(SUBSTITUTE(U1582,"°C ~ "," to +"),"°C"," C")</f>
        <v/>
      </c>
      <c r="AM1582" s="2" t="e">
        <f t="shared" si="288"/>
        <v>#VALUE!</v>
      </c>
      <c r="AO1582" s="2" t="e">
        <f t="shared" si="289"/>
        <v>#VALUE!</v>
      </c>
      <c r="AQ1582" t="s">
        <v>5289</v>
      </c>
      <c r="AR1582" t="str">
        <f t="shared" si="291"/>
        <v/>
      </c>
    </row>
    <row r="1583" spans="30:44" x14ac:dyDescent="0.3">
      <c r="AD1583" s="3" t="str">
        <f t="shared" si="287"/>
        <v>NOT FOUND</v>
      </c>
      <c r="AE1583" s="3" t="e">
        <f t="shared" si="286"/>
        <v>#VALUE!</v>
      </c>
      <c r="AF1583" t="str">
        <f>SUBSTITUTE(SUBSTITUTE(P1583,"±",""),"%"," %")</f>
        <v/>
      </c>
      <c r="AG1583" t="e">
        <f t="shared" si="290"/>
        <v>#VALUE!</v>
      </c>
      <c r="AI1583" t="e">
        <f>SUBSTITUTE(LEFT(Q1583,FIND("W,",Q1583)),"W"," W @ 70 C")</f>
        <v>#VALUE!</v>
      </c>
      <c r="AJ1583" t="str">
        <f>SUBSTITUTE((SUBSTITUTE(T1583,"ppm/°C","")),"/ "," to ")</f>
        <v/>
      </c>
      <c r="AK1583" t="e">
        <f>LEFT(V1583,FIND(" ",V1583)-1)</f>
        <v>#VALUE!</v>
      </c>
      <c r="AL1583" t="str">
        <f>SUBSTITUTE(SUBSTITUTE(U1583,"°C ~ "," to +"),"°C"," C")</f>
        <v/>
      </c>
      <c r="AM1583" s="2" t="e">
        <f t="shared" si="288"/>
        <v>#VALUE!</v>
      </c>
      <c r="AO1583" s="2" t="e">
        <f t="shared" si="289"/>
        <v>#VALUE!</v>
      </c>
      <c r="AQ1583" t="s">
        <v>5289</v>
      </c>
      <c r="AR1583" t="str">
        <f t="shared" si="291"/>
        <v/>
      </c>
    </row>
    <row r="1584" spans="30:44" x14ac:dyDescent="0.3">
      <c r="AD1584" s="3" t="str">
        <f t="shared" si="287"/>
        <v>NOT FOUND</v>
      </c>
      <c r="AE1584" s="3" t="e">
        <f t="shared" si="286"/>
        <v>#VALUE!</v>
      </c>
      <c r="AF1584" t="str">
        <f>SUBSTITUTE(SUBSTITUTE(P1584,"±",""),"%"," %")</f>
        <v/>
      </c>
      <c r="AG1584" t="e">
        <f t="shared" si="290"/>
        <v>#VALUE!</v>
      </c>
      <c r="AI1584" t="e">
        <f>SUBSTITUTE(LEFT(Q1584,FIND("W,",Q1584)),"W"," W @ 70 C")</f>
        <v>#VALUE!</v>
      </c>
      <c r="AJ1584" t="str">
        <f>SUBSTITUTE((SUBSTITUTE(T1584,"ppm/°C","")),"/ "," to ")</f>
        <v/>
      </c>
      <c r="AK1584" t="e">
        <f>LEFT(V1584,FIND(" ",V1584)-1)</f>
        <v>#VALUE!</v>
      </c>
      <c r="AL1584" t="str">
        <f>SUBSTITUTE(SUBSTITUTE(U1584,"°C ~ "," to +"),"°C"," C")</f>
        <v/>
      </c>
      <c r="AM1584" s="2" t="e">
        <f t="shared" si="288"/>
        <v>#VALUE!</v>
      </c>
      <c r="AO1584" s="2" t="e">
        <f t="shared" si="289"/>
        <v>#VALUE!</v>
      </c>
      <c r="AQ1584" t="s">
        <v>5289</v>
      </c>
      <c r="AR1584" t="str">
        <f t="shared" si="291"/>
        <v/>
      </c>
    </row>
    <row r="1585" spans="30:44" x14ac:dyDescent="0.3">
      <c r="AD1585" s="3" t="str">
        <f t="shared" si="287"/>
        <v>NOT FOUND</v>
      </c>
      <c r="AE1585" s="3" t="e">
        <f t="shared" si="286"/>
        <v>#VALUE!</v>
      </c>
      <c r="AF1585" t="str">
        <f>SUBSTITUTE(SUBSTITUTE(P1585,"±",""),"%"," %")</f>
        <v/>
      </c>
      <c r="AG1585" t="e">
        <f t="shared" si="290"/>
        <v>#VALUE!</v>
      </c>
      <c r="AI1585" t="e">
        <f>SUBSTITUTE(LEFT(Q1585,FIND("W,",Q1585)),"W"," W @ 70 C")</f>
        <v>#VALUE!</v>
      </c>
      <c r="AJ1585" t="str">
        <f>SUBSTITUTE((SUBSTITUTE(T1585,"ppm/°C","")),"/ "," to ")</f>
        <v/>
      </c>
      <c r="AK1585" t="e">
        <f>LEFT(V1585,FIND(" ",V1585)-1)</f>
        <v>#VALUE!</v>
      </c>
      <c r="AL1585" t="str">
        <f>SUBSTITUTE(SUBSTITUTE(U1585,"°C ~ "," to +"),"°C"," C")</f>
        <v/>
      </c>
      <c r="AM1585" s="2" t="e">
        <f t="shared" si="288"/>
        <v>#VALUE!</v>
      </c>
      <c r="AO1585" s="2" t="e">
        <f t="shared" si="289"/>
        <v>#VALUE!</v>
      </c>
      <c r="AQ1585" t="s">
        <v>5289</v>
      </c>
      <c r="AR1585" t="str">
        <f t="shared" si="291"/>
        <v/>
      </c>
    </row>
    <row r="1586" spans="30:44" x14ac:dyDescent="0.3">
      <c r="AD1586" s="3" t="str">
        <f t="shared" si="287"/>
        <v>NOT FOUND</v>
      </c>
      <c r="AE1586" s="3" t="e">
        <f t="shared" si="286"/>
        <v>#VALUE!</v>
      </c>
      <c r="AF1586" t="str">
        <f>SUBSTITUTE(SUBSTITUTE(P1586,"±",""),"%"," %")</f>
        <v/>
      </c>
      <c r="AG1586" t="e">
        <f t="shared" si="290"/>
        <v>#VALUE!</v>
      </c>
      <c r="AI1586" t="e">
        <f>SUBSTITUTE(LEFT(Q1586,FIND("W,",Q1586)),"W"," W @ 70 C")</f>
        <v>#VALUE!</v>
      </c>
      <c r="AJ1586" t="str">
        <f>SUBSTITUTE((SUBSTITUTE(T1586,"ppm/°C","")),"/ "," to ")</f>
        <v/>
      </c>
      <c r="AK1586" t="e">
        <f>LEFT(V1586,FIND(" ",V1586)-1)</f>
        <v>#VALUE!</v>
      </c>
      <c r="AL1586" t="str">
        <f>SUBSTITUTE(SUBSTITUTE(U1586,"°C ~ "," to +"),"°C"," C")</f>
        <v/>
      </c>
      <c r="AM1586" s="2" t="e">
        <f t="shared" si="288"/>
        <v>#VALUE!</v>
      </c>
      <c r="AO1586" s="2" t="e">
        <f t="shared" si="289"/>
        <v>#VALUE!</v>
      </c>
      <c r="AQ1586" t="s">
        <v>5289</v>
      </c>
      <c r="AR1586" t="str">
        <f t="shared" si="291"/>
        <v/>
      </c>
    </row>
    <row r="1587" spans="30:44" x14ac:dyDescent="0.3">
      <c r="AD1587" s="3" t="str">
        <f t="shared" si="287"/>
        <v>NOT FOUND</v>
      </c>
      <c r="AE1587" s="3" t="e">
        <f t="shared" si="286"/>
        <v>#VALUE!</v>
      </c>
      <c r="AF1587" t="str">
        <f>SUBSTITUTE(SUBSTITUTE(P1587,"±",""),"%"," %")</f>
        <v/>
      </c>
      <c r="AG1587" t="e">
        <f t="shared" si="290"/>
        <v>#VALUE!</v>
      </c>
      <c r="AI1587" t="e">
        <f>SUBSTITUTE(LEFT(Q1587,FIND("W,",Q1587)),"W"," W @ 70 C")</f>
        <v>#VALUE!</v>
      </c>
      <c r="AJ1587" t="str">
        <f>SUBSTITUTE((SUBSTITUTE(T1587,"ppm/°C","")),"/ "," to ")</f>
        <v/>
      </c>
      <c r="AK1587" t="e">
        <f>LEFT(V1587,FIND(" ",V1587)-1)</f>
        <v>#VALUE!</v>
      </c>
      <c r="AL1587" t="str">
        <f>SUBSTITUTE(SUBSTITUTE(U1587,"°C ~ "," to +"),"°C"," C")</f>
        <v/>
      </c>
      <c r="AM1587" s="2" t="e">
        <f t="shared" si="288"/>
        <v>#VALUE!</v>
      </c>
      <c r="AO1587" s="2" t="e">
        <f t="shared" si="289"/>
        <v>#VALUE!</v>
      </c>
      <c r="AQ1587" t="s">
        <v>5289</v>
      </c>
      <c r="AR1587" t="str">
        <f t="shared" si="291"/>
        <v/>
      </c>
    </row>
    <row r="1588" spans="30:44" x14ac:dyDescent="0.3">
      <c r="AD1588" s="3" t="str">
        <f t="shared" si="287"/>
        <v>NOT FOUND</v>
      </c>
      <c r="AE1588" s="3" t="e">
        <f t="shared" si="286"/>
        <v>#VALUE!</v>
      </c>
      <c r="AF1588" t="str">
        <f>SUBSTITUTE(SUBSTITUTE(P1588,"±",""),"%"," %")</f>
        <v/>
      </c>
      <c r="AG1588" t="e">
        <f t="shared" si="290"/>
        <v>#VALUE!</v>
      </c>
      <c r="AI1588" t="e">
        <f>SUBSTITUTE(LEFT(Q1588,FIND("W,",Q1588)),"W"," W @ 70 C")</f>
        <v>#VALUE!</v>
      </c>
      <c r="AJ1588" t="str">
        <f>SUBSTITUTE((SUBSTITUTE(T1588,"ppm/°C","")),"/ "," to ")</f>
        <v/>
      </c>
      <c r="AK1588" t="e">
        <f>LEFT(V1588,FIND(" ",V1588)-1)</f>
        <v>#VALUE!</v>
      </c>
      <c r="AL1588" t="str">
        <f>SUBSTITUTE(SUBSTITUTE(U1588,"°C ~ "," to +"),"°C"," C")</f>
        <v/>
      </c>
      <c r="AM1588" s="2" t="e">
        <f t="shared" si="288"/>
        <v>#VALUE!</v>
      </c>
      <c r="AO1588" s="2" t="e">
        <f t="shared" si="289"/>
        <v>#VALUE!</v>
      </c>
      <c r="AQ1588" t="s">
        <v>5289</v>
      </c>
      <c r="AR1588" t="str">
        <f t="shared" si="291"/>
        <v/>
      </c>
    </row>
    <row r="1589" spans="30:44" x14ac:dyDescent="0.3">
      <c r="AD1589" s="3" t="str">
        <f t="shared" si="287"/>
        <v>NOT FOUND</v>
      </c>
      <c r="AE1589" s="3" t="e">
        <f t="shared" si="286"/>
        <v>#VALUE!</v>
      </c>
      <c r="AF1589" t="str">
        <f>SUBSTITUTE(SUBSTITUTE(P1589,"±",""),"%"," %")</f>
        <v/>
      </c>
      <c r="AG1589" t="e">
        <f t="shared" si="290"/>
        <v>#VALUE!</v>
      </c>
      <c r="AI1589" t="e">
        <f>SUBSTITUTE(LEFT(Q1589,FIND("W,",Q1589)),"W"," W @ 70 C")</f>
        <v>#VALUE!</v>
      </c>
      <c r="AJ1589" t="str">
        <f>SUBSTITUTE((SUBSTITUTE(T1589,"ppm/°C","")),"/ "," to ")</f>
        <v/>
      </c>
      <c r="AK1589" t="e">
        <f>LEFT(V1589,FIND(" ",V1589)-1)</f>
        <v>#VALUE!</v>
      </c>
      <c r="AL1589" t="str">
        <f>SUBSTITUTE(SUBSTITUTE(U1589,"°C ~ "," to +"),"°C"," C")</f>
        <v/>
      </c>
      <c r="AM1589" s="2" t="e">
        <f t="shared" si="288"/>
        <v>#VALUE!</v>
      </c>
      <c r="AO1589" s="2" t="e">
        <f t="shared" si="289"/>
        <v>#VALUE!</v>
      </c>
      <c r="AQ1589" t="s">
        <v>5289</v>
      </c>
      <c r="AR1589" t="str">
        <f t="shared" si="291"/>
        <v/>
      </c>
    </row>
    <row r="1590" spans="30:44" x14ac:dyDescent="0.3">
      <c r="AD1590" s="3" t="str">
        <f t="shared" si="287"/>
        <v>NOT FOUND</v>
      </c>
      <c r="AE1590" s="3" t="e">
        <f t="shared" si="286"/>
        <v>#VALUE!</v>
      </c>
      <c r="AF1590" t="str">
        <f>SUBSTITUTE(SUBSTITUTE(P1590,"±",""),"%"," %")</f>
        <v/>
      </c>
      <c r="AG1590" t="e">
        <f t="shared" si="290"/>
        <v>#VALUE!</v>
      </c>
      <c r="AI1590" t="e">
        <f>SUBSTITUTE(LEFT(Q1590,FIND("W,",Q1590)),"W"," W @ 70 C")</f>
        <v>#VALUE!</v>
      </c>
      <c r="AJ1590" t="str">
        <f>SUBSTITUTE((SUBSTITUTE(T1590,"ppm/°C","")),"/ "," to ")</f>
        <v/>
      </c>
      <c r="AK1590" t="e">
        <f>LEFT(V1590,FIND(" ",V1590)-1)</f>
        <v>#VALUE!</v>
      </c>
      <c r="AL1590" t="str">
        <f>SUBSTITUTE(SUBSTITUTE(U1590,"°C ~ "," to +"),"°C"," C")</f>
        <v/>
      </c>
      <c r="AM1590" s="2" t="e">
        <f t="shared" si="288"/>
        <v>#VALUE!</v>
      </c>
      <c r="AO1590" s="2" t="e">
        <f t="shared" si="289"/>
        <v>#VALUE!</v>
      </c>
      <c r="AQ1590" t="s">
        <v>5289</v>
      </c>
      <c r="AR1590" t="str">
        <f t="shared" si="291"/>
        <v/>
      </c>
    </row>
    <row r="1591" spans="30:44" x14ac:dyDescent="0.3">
      <c r="AD1591" s="3" t="str">
        <f t="shared" si="287"/>
        <v>NOT FOUND</v>
      </c>
      <c r="AE1591" s="3" t="e">
        <f t="shared" si="286"/>
        <v>#VALUE!</v>
      </c>
      <c r="AF1591" t="str">
        <f>SUBSTITUTE(SUBSTITUTE(P1591,"±",""),"%"," %")</f>
        <v/>
      </c>
      <c r="AG1591" t="e">
        <f t="shared" si="290"/>
        <v>#VALUE!</v>
      </c>
      <c r="AI1591" t="e">
        <f>SUBSTITUTE(LEFT(Q1591,FIND("W,",Q1591)),"W"," W @ 70 C")</f>
        <v>#VALUE!</v>
      </c>
      <c r="AJ1591" t="str">
        <f>SUBSTITUTE((SUBSTITUTE(T1591,"ppm/°C","")),"/ "," to ")</f>
        <v/>
      </c>
      <c r="AK1591" t="e">
        <f>LEFT(V1591,FIND(" ",V1591)-1)</f>
        <v>#VALUE!</v>
      </c>
      <c r="AL1591" t="str">
        <f>SUBSTITUTE(SUBSTITUTE(U1591,"°C ~ "," to +"),"°C"," C")</f>
        <v/>
      </c>
      <c r="AM1591" s="2" t="e">
        <f t="shared" si="288"/>
        <v>#VALUE!</v>
      </c>
      <c r="AO1591" s="2" t="e">
        <f t="shared" si="289"/>
        <v>#VALUE!</v>
      </c>
      <c r="AQ1591" t="s">
        <v>5289</v>
      </c>
      <c r="AR1591" t="str">
        <f t="shared" si="291"/>
        <v/>
      </c>
    </row>
    <row r="1592" spans="30:44" x14ac:dyDescent="0.3">
      <c r="AD1592" s="3" t="str">
        <f t="shared" si="287"/>
        <v>NOT FOUND</v>
      </c>
      <c r="AE1592" s="3" t="e">
        <f t="shared" si="286"/>
        <v>#VALUE!</v>
      </c>
      <c r="AF1592" t="str">
        <f>SUBSTITUTE(SUBSTITUTE(P1592,"±",""),"%"," %")</f>
        <v/>
      </c>
      <c r="AG1592" t="e">
        <f t="shared" si="290"/>
        <v>#VALUE!</v>
      </c>
      <c r="AI1592" t="e">
        <f>SUBSTITUTE(LEFT(Q1592,FIND("W,",Q1592)),"W"," W @ 70 C")</f>
        <v>#VALUE!</v>
      </c>
      <c r="AJ1592" t="str">
        <f>SUBSTITUTE((SUBSTITUTE(T1592,"ppm/°C","")),"/ "," to ")</f>
        <v/>
      </c>
      <c r="AK1592" t="e">
        <f>LEFT(V1592,FIND(" ",V1592)-1)</f>
        <v>#VALUE!</v>
      </c>
      <c r="AL1592" t="str">
        <f>SUBSTITUTE(SUBSTITUTE(U1592,"°C ~ "," to +"),"°C"," C")</f>
        <v/>
      </c>
      <c r="AM1592" s="2" t="e">
        <f t="shared" si="288"/>
        <v>#VALUE!</v>
      </c>
      <c r="AO1592" s="2" t="e">
        <f t="shared" si="289"/>
        <v>#VALUE!</v>
      </c>
      <c r="AQ1592" t="s">
        <v>5289</v>
      </c>
      <c r="AR1592" t="str">
        <f t="shared" si="291"/>
        <v/>
      </c>
    </row>
    <row r="1593" spans="30:44" x14ac:dyDescent="0.3">
      <c r="AD1593" s="3" t="str">
        <f t="shared" si="287"/>
        <v>NOT FOUND</v>
      </c>
      <c r="AE1593" s="3" t="e">
        <f t="shared" si="286"/>
        <v>#VALUE!</v>
      </c>
      <c r="AF1593" t="str">
        <f>SUBSTITUTE(SUBSTITUTE(P1593,"±",""),"%"," %")</f>
        <v/>
      </c>
      <c r="AG1593" t="e">
        <f t="shared" si="290"/>
        <v>#VALUE!</v>
      </c>
      <c r="AI1593" t="e">
        <f>SUBSTITUTE(LEFT(Q1593,FIND("W,",Q1593)),"W"," W @ 70 C")</f>
        <v>#VALUE!</v>
      </c>
      <c r="AJ1593" t="str">
        <f>SUBSTITUTE((SUBSTITUTE(T1593,"ppm/°C","")),"/ "," to ")</f>
        <v/>
      </c>
      <c r="AK1593" t="e">
        <f>LEFT(V1593,FIND(" ",V1593)-1)</f>
        <v>#VALUE!</v>
      </c>
      <c r="AL1593" t="str">
        <f>SUBSTITUTE(SUBSTITUTE(U1593,"°C ~ "," to +"),"°C"," C")</f>
        <v/>
      </c>
      <c r="AM1593" s="2" t="e">
        <f t="shared" si="288"/>
        <v>#VALUE!</v>
      </c>
      <c r="AO1593" s="2" t="e">
        <f t="shared" si="289"/>
        <v>#VALUE!</v>
      </c>
      <c r="AQ1593" t="s">
        <v>5289</v>
      </c>
      <c r="AR1593" t="str">
        <f t="shared" si="291"/>
        <v/>
      </c>
    </row>
    <row r="1594" spans="30:44" x14ac:dyDescent="0.3">
      <c r="AD1594" s="3" t="str">
        <f t="shared" si="287"/>
        <v>NOT FOUND</v>
      </c>
      <c r="AE1594" s="3" t="e">
        <f t="shared" si="286"/>
        <v>#VALUE!</v>
      </c>
      <c r="AF1594" t="str">
        <f>SUBSTITUTE(SUBSTITUTE(P1594,"±",""),"%"," %")</f>
        <v/>
      </c>
      <c r="AG1594" t="e">
        <f t="shared" si="290"/>
        <v>#VALUE!</v>
      </c>
      <c r="AI1594" t="e">
        <f>SUBSTITUTE(LEFT(Q1594,FIND("W,",Q1594)),"W"," W @ 70 C")</f>
        <v>#VALUE!</v>
      </c>
      <c r="AJ1594" t="str">
        <f>SUBSTITUTE((SUBSTITUTE(T1594,"ppm/°C","")),"/ "," to ")</f>
        <v/>
      </c>
      <c r="AK1594" t="e">
        <f>LEFT(V1594,FIND(" ",V1594)-1)</f>
        <v>#VALUE!</v>
      </c>
      <c r="AL1594" t="str">
        <f>SUBSTITUTE(SUBSTITUTE(U1594,"°C ~ "," to +"),"°C"," C")</f>
        <v/>
      </c>
      <c r="AM1594" s="2" t="e">
        <f t="shared" si="288"/>
        <v>#VALUE!</v>
      </c>
      <c r="AO1594" s="2" t="e">
        <f t="shared" si="289"/>
        <v>#VALUE!</v>
      </c>
      <c r="AQ1594" t="s">
        <v>5289</v>
      </c>
      <c r="AR1594" t="str">
        <f t="shared" si="291"/>
        <v/>
      </c>
    </row>
    <row r="1595" spans="30:44" x14ac:dyDescent="0.3">
      <c r="AD1595" s="3" t="str">
        <f t="shared" si="287"/>
        <v>NOT FOUND</v>
      </c>
      <c r="AE1595" s="3" t="e">
        <f t="shared" si="286"/>
        <v>#VALUE!</v>
      </c>
      <c r="AF1595" t="str">
        <f>SUBSTITUTE(SUBSTITUTE(P1595,"±",""),"%"," %")</f>
        <v/>
      </c>
      <c r="AG1595" t="e">
        <f t="shared" si="290"/>
        <v>#VALUE!</v>
      </c>
      <c r="AI1595" t="e">
        <f>SUBSTITUTE(LEFT(Q1595,FIND("W,",Q1595)),"W"," W @ 70 C")</f>
        <v>#VALUE!</v>
      </c>
      <c r="AJ1595" t="str">
        <f>SUBSTITUTE((SUBSTITUTE(T1595,"ppm/°C","")),"/ "," to ")</f>
        <v/>
      </c>
      <c r="AK1595" t="e">
        <f>LEFT(V1595,FIND(" ",V1595)-1)</f>
        <v>#VALUE!</v>
      </c>
      <c r="AL1595" t="str">
        <f>SUBSTITUTE(SUBSTITUTE(U1595,"°C ~ "," to +"),"°C"," C")</f>
        <v/>
      </c>
      <c r="AM1595" s="2" t="e">
        <f t="shared" si="288"/>
        <v>#VALUE!</v>
      </c>
      <c r="AO1595" s="2" t="e">
        <f t="shared" si="289"/>
        <v>#VALUE!</v>
      </c>
      <c r="AQ1595" t="s">
        <v>5289</v>
      </c>
      <c r="AR1595" t="str">
        <f t="shared" si="291"/>
        <v/>
      </c>
    </row>
    <row r="1596" spans="30:44" x14ac:dyDescent="0.3">
      <c r="AD1596" s="3" t="str">
        <f t="shared" si="287"/>
        <v>NOT FOUND</v>
      </c>
      <c r="AE1596" s="3" t="e">
        <f t="shared" si="286"/>
        <v>#VALUE!</v>
      </c>
      <c r="AF1596" t="str">
        <f>SUBSTITUTE(SUBSTITUTE(P1596,"±",""),"%"," %")</f>
        <v/>
      </c>
      <c r="AG1596" t="e">
        <f t="shared" si="290"/>
        <v>#VALUE!</v>
      </c>
      <c r="AI1596" t="e">
        <f>SUBSTITUTE(LEFT(Q1596,FIND("W,",Q1596)),"W"," W @ 70 C")</f>
        <v>#VALUE!</v>
      </c>
      <c r="AJ1596" t="str">
        <f>SUBSTITUTE((SUBSTITUTE(T1596,"ppm/°C","")),"/ "," to ")</f>
        <v/>
      </c>
      <c r="AK1596" t="e">
        <f>LEFT(V1596,FIND(" ",V1596)-1)</f>
        <v>#VALUE!</v>
      </c>
      <c r="AL1596" t="str">
        <f>SUBSTITUTE(SUBSTITUTE(U1596,"°C ~ "," to +"),"°C"," C")</f>
        <v/>
      </c>
      <c r="AM1596" s="2" t="e">
        <f t="shared" si="288"/>
        <v>#VALUE!</v>
      </c>
      <c r="AO1596" s="2" t="e">
        <f t="shared" si="289"/>
        <v>#VALUE!</v>
      </c>
      <c r="AQ1596" t="s">
        <v>5289</v>
      </c>
      <c r="AR1596" t="str">
        <f t="shared" si="291"/>
        <v/>
      </c>
    </row>
    <row r="1597" spans="30:44" x14ac:dyDescent="0.3">
      <c r="AD1597" s="3" t="str">
        <f t="shared" si="287"/>
        <v>NOT FOUND</v>
      </c>
      <c r="AE1597" s="3" t="e">
        <f t="shared" si="286"/>
        <v>#VALUE!</v>
      </c>
      <c r="AF1597" t="str">
        <f>SUBSTITUTE(SUBSTITUTE(P1597,"±",""),"%"," %")</f>
        <v/>
      </c>
      <c r="AG1597" t="e">
        <f t="shared" si="290"/>
        <v>#VALUE!</v>
      </c>
      <c r="AI1597" t="e">
        <f>SUBSTITUTE(LEFT(Q1597,FIND("W,",Q1597)),"W"," W @ 70 C")</f>
        <v>#VALUE!</v>
      </c>
      <c r="AJ1597" t="str">
        <f>SUBSTITUTE((SUBSTITUTE(T1597,"ppm/°C","")),"/ "," to ")</f>
        <v/>
      </c>
      <c r="AK1597" t="e">
        <f>LEFT(V1597,FIND(" ",V1597)-1)</f>
        <v>#VALUE!</v>
      </c>
      <c r="AL1597" t="str">
        <f>SUBSTITUTE(SUBSTITUTE(U1597,"°C ~ "," to +"),"°C"," C")</f>
        <v/>
      </c>
      <c r="AM1597" s="2" t="e">
        <f t="shared" si="288"/>
        <v>#VALUE!</v>
      </c>
      <c r="AO1597" s="2" t="e">
        <f t="shared" si="289"/>
        <v>#VALUE!</v>
      </c>
      <c r="AQ1597" t="s">
        <v>5289</v>
      </c>
      <c r="AR1597" t="str">
        <f t="shared" si="291"/>
        <v/>
      </c>
    </row>
    <row r="1598" spans="30:44" x14ac:dyDescent="0.3">
      <c r="AD1598" s="3" t="str">
        <f t="shared" si="287"/>
        <v>NOT FOUND</v>
      </c>
      <c r="AE1598" s="3" t="e">
        <f t="shared" si="286"/>
        <v>#VALUE!</v>
      </c>
      <c r="AF1598" t="str">
        <f>SUBSTITUTE(SUBSTITUTE(P1598,"±",""),"%"," %")</f>
        <v/>
      </c>
      <c r="AG1598" t="e">
        <f t="shared" si="290"/>
        <v>#VALUE!</v>
      </c>
      <c r="AI1598" t="e">
        <f>SUBSTITUTE(LEFT(Q1598,FIND("W,",Q1598)),"W"," W @ 70 C")</f>
        <v>#VALUE!</v>
      </c>
      <c r="AJ1598" t="str">
        <f>SUBSTITUTE((SUBSTITUTE(T1598,"ppm/°C","")),"/ "," to ")</f>
        <v/>
      </c>
      <c r="AK1598" t="e">
        <f>LEFT(V1598,FIND(" ",V1598)-1)</f>
        <v>#VALUE!</v>
      </c>
      <c r="AL1598" t="str">
        <f>SUBSTITUTE(SUBSTITUTE(U1598,"°C ~ "," to +"),"°C"," C")</f>
        <v/>
      </c>
      <c r="AM1598" s="2" t="e">
        <f t="shared" si="288"/>
        <v>#VALUE!</v>
      </c>
      <c r="AO1598" s="2" t="e">
        <f t="shared" si="289"/>
        <v>#VALUE!</v>
      </c>
      <c r="AQ1598" t="s">
        <v>5289</v>
      </c>
      <c r="AR1598" t="str">
        <f t="shared" si="291"/>
        <v/>
      </c>
    </row>
    <row r="1599" spans="30:44" x14ac:dyDescent="0.3">
      <c r="AD1599" s="3" t="str">
        <f t="shared" si="287"/>
        <v>NOT FOUND</v>
      </c>
      <c r="AE1599" s="3" t="e">
        <f t="shared" si="286"/>
        <v>#VALUE!</v>
      </c>
      <c r="AF1599" t="str">
        <f>SUBSTITUTE(SUBSTITUTE(P1599,"±",""),"%"," %")</f>
        <v/>
      </c>
      <c r="AG1599" t="e">
        <f t="shared" si="290"/>
        <v>#VALUE!</v>
      </c>
      <c r="AI1599" t="e">
        <f>SUBSTITUTE(LEFT(Q1599,FIND("W,",Q1599)),"W"," W @ 70 C")</f>
        <v>#VALUE!</v>
      </c>
      <c r="AJ1599" t="str">
        <f>SUBSTITUTE((SUBSTITUTE(T1599,"ppm/°C","")),"/ "," to ")</f>
        <v/>
      </c>
      <c r="AK1599" t="e">
        <f>LEFT(V1599,FIND(" ",V1599)-1)</f>
        <v>#VALUE!</v>
      </c>
      <c r="AL1599" t="str">
        <f>SUBSTITUTE(SUBSTITUTE(U1599,"°C ~ "," to +"),"°C"," C")</f>
        <v/>
      </c>
      <c r="AM1599" s="2" t="e">
        <f t="shared" si="288"/>
        <v>#VALUE!</v>
      </c>
      <c r="AO1599" s="2" t="e">
        <f t="shared" si="289"/>
        <v>#VALUE!</v>
      </c>
      <c r="AQ1599" t="s">
        <v>5289</v>
      </c>
      <c r="AR1599" t="str">
        <f t="shared" si="291"/>
        <v/>
      </c>
    </row>
    <row r="1600" spans="30:44" x14ac:dyDescent="0.3">
      <c r="AD1600" s="3" t="str">
        <f t="shared" si="287"/>
        <v>NOT FOUND</v>
      </c>
      <c r="AE1600" s="3" t="e">
        <f t="shared" si="286"/>
        <v>#VALUE!</v>
      </c>
      <c r="AF1600" t="str">
        <f>SUBSTITUTE(SUBSTITUTE(P1600,"±",""),"%"," %")</f>
        <v/>
      </c>
      <c r="AG1600" t="e">
        <f t="shared" si="290"/>
        <v>#VALUE!</v>
      </c>
      <c r="AI1600" t="e">
        <f>SUBSTITUTE(LEFT(Q1600,FIND("W,",Q1600)),"W"," W @ 70 C")</f>
        <v>#VALUE!</v>
      </c>
      <c r="AJ1600" t="str">
        <f>SUBSTITUTE((SUBSTITUTE(T1600,"ppm/°C","")),"/ "," to ")</f>
        <v/>
      </c>
      <c r="AK1600" t="e">
        <f>LEFT(V1600,FIND(" ",V1600)-1)</f>
        <v>#VALUE!</v>
      </c>
      <c r="AL1600" t="str">
        <f>SUBSTITUTE(SUBSTITUTE(U1600,"°C ~ "," to +"),"°C"," C")</f>
        <v/>
      </c>
      <c r="AM1600" s="2" t="e">
        <f t="shared" si="288"/>
        <v>#VALUE!</v>
      </c>
      <c r="AO1600" s="2" t="e">
        <f t="shared" si="289"/>
        <v>#VALUE!</v>
      </c>
      <c r="AQ1600" t="s">
        <v>5289</v>
      </c>
      <c r="AR1600" t="str">
        <f t="shared" si="291"/>
        <v/>
      </c>
    </row>
    <row r="1601" spans="30:44" x14ac:dyDescent="0.3">
      <c r="AD1601" s="3" t="str">
        <f t="shared" si="287"/>
        <v>NOT FOUND</v>
      </c>
      <c r="AE1601" s="3" t="e">
        <f t="shared" si="286"/>
        <v>#VALUE!</v>
      </c>
      <c r="AF1601" t="str">
        <f>SUBSTITUTE(SUBSTITUTE(P1601,"±",""),"%"," %")</f>
        <v/>
      </c>
      <c r="AG1601" t="e">
        <f t="shared" si="290"/>
        <v>#VALUE!</v>
      </c>
      <c r="AI1601" t="e">
        <f>SUBSTITUTE(LEFT(Q1601,FIND("W,",Q1601)),"W"," W @ 70 C")</f>
        <v>#VALUE!</v>
      </c>
      <c r="AJ1601" t="str">
        <f>SUBSTITUTE((SUBSTITUTE(T1601,"ppm/°C","")),"/ "," to ")</f>
        <v/>
      </c>
      <c r="AK1601" t="e">
        <f>LEFT(V1601,FIND(" ",V1601)-1)</f>
        <v>#VALUE!</v>
      </c>
      <c r="AL1601" t="str">
        <f>SUBSTITUTE(SUBSTITUTE(U1601,"°C ~ "," to +"),"°C"," C")</f>
        <v/>
      </c>
      <c r="AM1601" s="2" t="e">
        <f t="shared" si="288"/>
        <v>#VALUE!</v>
      </c>
      <c r="AO1601" s="2" t="e">
        <f t="shared" si="289"/>
        <v>#VALUE!</v>
      </c>
      <c r="AQ1601" t="s">
        <v>5289</v>
      </c>
      <c r="AR1601" t="str">
        <f t="shared" si="291"/>
        <v/>
      </c>
    </row>
    <row r="1602" spans="30:44" x14ac:dyDescent="0.3">
      <c r="AD1602" s="3" t="str">
        <f t="shared" si="287"/>
        <v>NOT FOUND</v>
      </c>
      <c r="AE1602" s="3" t="e">
        <f t="shared" si="286"/>
        <v>#VALUE!</v>
      </c>
      <c r="AF1602" t="str">
        <f>SUBSTITUTE(SUBSTITUTE(P1602,"±",""),"%"," %")</f>
        <v/>
      </c>
      <c r="AG1602" t="e">
        <f t="shared" si="290"/>
        <v>#VALUE!</v>
      </c>
      <c r="AI1602" t="e">
        <f>SUBSTITUTE(LEFT(Q1602,FIND("W,",Q1602)),"W"," W @ 70 C")</f>
        <v>#VALUE!</v>
      </c>
      <c r="AJ1602" t="str">
        <f>SUBSTITUTE((SUBSTITUTE(T1602,"ppm/°C","")),"/ "," to ")</f>
        <v/>
      </c>
      <c r="AK1602" t="e">
        <f>LEFT(V1602,FIND(" ",V1602)-1)</f>
        <v>#VALUE!</v>
      </c>
      <c r="AL1602" t="str">
        <f>SUBSTITUTE(SUBSTITUTE(U1602,"°C ~ "," to +"),"°C"," C")</f>
        <v/>
      </c>
      <c r="AM1602" s="2" t="e">
        <f t="shared" si="288"/>
        <v>#VALUE!</v>
      </c>
      <c r="AO1602" s="2" t="e">
        <f t="shared" si="289"/>
        <v>#VALUE!</v>
      </c>
      <c r="AQ1602" t="s">
        <v>5289</v>
      </c>
      <c r="AR1602" t="str">
        <f t="shared" si="291"/>
        <v/>
      </c>
    </row>
    <row r="1603" spans="30:44" x14ac:dyDescent="0.3">
      <c r="AD1603" s="3" t="str">
        <f t="shared" si="287"/>
        <v>NOT FOUND</v>
      </c>
      <c r="AE1603" s="3" t="e">
        <f t="shared" si="286"/>
        <v>#VALUE!</v>
      </c>
      <c r="AF1603" t="str">
        <f>SUBSTITUTE(SUBSTITUTE(P1603,"±",""),"%"," %")</f>
        <v/>
      </c>
      <c r="AG1603" t="e">
        <f t="shared" si="290"/>
        <v>#VALUE!</v>
      </c>
      <c r="AI1603" t="e">
        <f>SUBSTITUTE(LEFT(Q1603,FIND("W,",Q1603)),"W"," W @ 70 C")</f>
        <v>#VALUE!</v>
      </c>
      <c r="AJ1603" t="str">
        <f>SUBSTITUTE((SUBSTITUTE(T1603,"ppm/°C","")),"/ "," to ")</f>
        <v/>
      </c>
      <c r="AK1603" t="e">
        <f>LEFT(V1603,FIND(" ",V1603)-1)</f>
        <v>#VALUE!</v>
      </c>
      <c r="AL1603" t="str">
        <f>SUBSTITUTE(SUBSTITUTE(U1603,"°C ~ "," to +"),"°C"," C")</f>
        <v/>
      </c>
      <c r="AM1603" s="2" t="e">
        <f t="shared" si="288"/>
        <v>#VALUE!</v>
      </c>
      <c r="AO1603" s="2" t="e">
        <f t="shared" si="289"/>
        <v>#VALUE!</v>
      </c>
      <c r="AQ1603" t="s">
        <v>5289</v>
      </c>
      <c r="AR1603" t="str">
        <f t="shared" si="291"/>
        <v/>
      </c>
    </row>
    <row r="1604" spans="30:44" x14ac:dyDescent="0.3">
      <c r="AD1604" s="3" t="str">
        <f t="shared" si="287"/>
        <v>NOT FOUND</v>
      </c>
      <c r="AE1604" s="3" t="e">
        <f t="shared" si="286"/>
        <v>#VALUE!</v>
      </c>
      <c r="AF1604" t="str">
        <f>SUBSTITUTE(SUBSTITUTE(P1604,"±",""),"%"," %")</f>
        <v/>
      </c>
      <c r="AG1604" t="e">
        <f t="shared" si="290"/>
        <v>#VALUE!</v>
      </c>
      <c r="AI1604" t="e">
        <f>SUBSTITUTE(LEFT(Q1604,FIND("W,",Q1604)),"W"," W @ 70 C")</f>
        <v>#VALUE!</v>
      </c>
      <c r="AJ1604" t="str">
        <f>SUBSTITUTE((SUBSTITUTE(T1604,"ppm/°C","")),"/ "," to ")</f>
        <v/>
      </c>
      <c r="AK1604" t="e">
        <f>LEFT(V1604,FIND(" ",V1604)-1)</f>
        <v>#VALUE!</v>
      </c>
      <c r="AL1604" t="str">
        <f>SUBSTITUTE(SUBSTITUTE(U1604,"°C ~ "," to +"),"°C"," C")</f>
        <v/>
      </c>
      <c r="AM1604" s="2" t="e">
        <f t="shared" si="288"/>
        <v>#VALUE!</v>
      </c>
      <c r="AO1604" s="2" t="e">
        <f t="shared" si="289"/>
        <v>#VALUE!</v>
      </c>
      <c r="AQ1604" t="s">
        <v>5289</v>
      </c>
      <c r="AR1604" t="str">
        <f t="shared" si="291"/>
        <v/>
      </c>
    </row>
    <row r="1605" spans="30:44" x14ac:dyDescent="0.3">
      <c r="AD1605" s="3" t="str">
        <f t="shared" si="287"/>
        <v>NOT FOUND</v>
      </c>
      <c r="AE1605" s="3" t="e">
        <f t="shared" si="286"/>
        <v>#VALUE!</v>
      </c>
      <c r="AF1605" t="str">
        <f>SUBSTITUTE(SUBSTITUTE(P1605,"±",""),"%"," %")</f>
        <v/>
      </c>
      <c r="AG1605" t="e">
        <f t="shared" si="290"/>
        <v>#VALUE!</v>
      </c>
      <c r="AI1605" t="e">
        <f>SUBSTITUTE(LEFT(Q1605,FIND("W,",Q1605)),"W"," W @ 70 C")</f>
        <v>#VALUE!</v>
      </c>
      <c r="AJ1605" t="str">
        <f>SUBSTITUTE((SUBSTITUTE(T1605,"ppm/°C","")),"/ "," to ")</f>
        <v/>
      </c>
      <c r="AK1605" t="e">
        <f>LEFT(V1605,FIND(" ",V1605)-1)</f>
        <v>#VALUE!</v>
      </c>
      <c r="AL1605" t="str">
        <f>SUBSTITUTE(SUBSTITUTE(U1605,"°C ~ "," to +"),"°C"," C")</f>
        <v/>
      </c>
      <c r="AM1605" s="2" t="e">
        <f t="shared" si="288"/>
        <v>#VALUE!</v>
      </c>
      <c r="AO1605" s="2" t="e">
        <f t="shared" si="289"/>
        <v>#VALUE!</v>
      </c>
      <c r="AQ1605" t="s">
        <v>5289</v>
      </c>
      <c r="AR1605" t="str">
        <f t="shared" si="291"/>
        <v/>
      </c>
    </row>
    <row r="1606" spans="30:44" x14ac:dyDescent="0.3">
      <c r="AD1606" s="3" t="str">
        <f t="shared" si="287"/>
        <v>NOT FOUND</v>
      </c>
      <c r="AE1606" s="3" t="e">
        <f t="shared" si="286"/>
        <v>#VALUE!</v>
      </c>
      <c r="AF1606" t="str">
        <f>SUBSTITUTE(SUBSTITUTE(P1606,"±",""),"%"," %")</f>
        <v/>
      </c>
      <c r="AG1606" t="e">
        <f t="shared" si="290"/>
        <v>#VALUE!</v>
      </c>
      <c r="AI1606" t="e">
        <f>SUBSTITUTE(LEFT(Q1606,FIND("W,",Q1606)),"W"," W @ 70 C")</f>
        <v>#VALUE!</v>
      </c>
      <c r="AJ1606" t="str">
        <f>SUBSTITUTE((SUBSTITUTE(T1606,"ppm/°C","")),"/ "," to ")</f>
        <v/>
      </c>
      <c r="AK1606" t="e">
        <f>LEFT(V1606,FIND(" ",V1606)-1)</f>
        <v>#VALUE!</v>
      </c>
      <c r="AL1606" t="str">
        <f>SUBSTITUTE(SUBSTITUTE(U1606,"°C ~ "," to +"),"°C"," C")</f>
        <v/>
      </c>
      <c r="AM1606" s="2" t="e">
        <f t="shared" si="288"/>
        <v>#VALUE!</v>
      </c>
      <c r="AO1606" s="2" t="e">
        <f t="shared" si="289"/>
        <v>#VALUE!</v>
      </c>
      <c r="AQ1606" t="s">
        <v>5289</v>
      </c>
      <c r="AR1606" t="str">
        <f t="shared" si="291"/>
        <v/>
      </c>
    </row>
    <row r="1607" spans="30:44" x14ac:dyDescent="0.3">
      <c r="AD1607" s="3" t="str">
        <f t="shared" si="287"/>
        <v>NOT FOUND</v>
      </c>
      <c r="AE1607" s="3" t="e">
        <f t="shared" si="286"/>
        <v>#VALUE!</v>
      </c>
      <c r="AF1607" t="str">
        <f>SUBSTITUTE(SUBSTITUTE(P1607,"±",""),"%"," %")</f>
        <v/>
      </c>
      <c r="AG1607" t="e">
        <f t="shared" si="290"/>
        <v>#VALUE!</v>
      </c>
      <c r="AI1607" t="e">
        <f>SUBSTITUTE(LEFT(Q1607,FIND("W,",Q1607)),"W"," W @ 70 C")</f>
        <v>#VALUE!</v>
      </c>
      <c r="AJ1607" t="str">
        <f>SUBSTITUTE((SUBSTITUTE(T1607,"ppm/°C","")),"/ "," to ")</f>
        <v/>
      </c>
      <c r="AK1607" t="e">
        <f>LEFT(V1607,FIND(" ",V1607)-1)</f>
        <v>#VALUE!</v>
      </c>
      <c r="AL1607" t="str">
        <f>SUBSTITUTE(SUBSTITUTE(U1607,"°C ~ "," to +"),"°C"," C")</f>
        <v/>
      </c>
      <c r="AM1607" s="2" t="e">
        <f t="shared" si="288"/>
        <v>#VALUE!</v>
      </c>
      <c r="AO1607" s="2" t="e">
        <f t="shared" si="289"/>
        <v>#VALUE!</v>
      </c>
      <c r="AQ1607" t="s">
        <v>5289</v>
      </c>
      <c r="AR1607" t="str">
        <f t="shared" si="291"/>
        <v/>
      </c>
    </row>
    <row r="1608" spans="30:44" x14ac:dyDescent="0.3">
      <c r="AD1608" s="3" t="str">
        <f t="shared" si="287"/>
        <v>NOT FOUND</v>
      </c>
      <c r="AE1608" s="3" t="e">
        <f t="shared" si="286"/>
        <v>#VALUE!</v>
      </c>
      <c r="AF1608" t="str">
        <f>SUBSTITUTE(SUBSTITUTE(P1608,"±",""),"%"," %")</f>
        <v/>
      </c>
      <c r="AG1608" t="e">
        <f t="shared" si="290"/>
        <v>#VALUE!</v>
      </c>
      <c r="AI1608" t="e">
        <f>SUBSTITUTE(LEFT(Q1608,FIND("W,",Q1608)),"W"," W @ 70 C")</f>
        <v>#VALUE!</v>
      </c>
      <c r="AJ1608" t="str">
        <f>SUBSTITUTE((SUBSTITUTE(T1608,"ppm/°C","")),"/ "," to ")</f>
        <v/>
      </c>
      <c r="AK1608" t="e">
        <f>LEFT(V1608,FIND(" ",V1608)-1)</f>
        <v>#VALUE!</v>
      </c>
      <c r="AL1608" t="str">
        <f>SUBSTITUTE(SUBSTITUTE(U1608,"°C ~ "," to +"),"°C"," C")</f>
        <v/>
      </c>
      <c r="AM1608" s="2" t="e">
        <f t="shared" si="288"/>
        <v>#VALUE!</v>
      </c>
      <c r="AO1608" s="2" t="e">
        <f t="shared" si="289"/>
        <v>#VALUE!</v>
      </c>
      <c r="AQ1608" t="s">
        <v>5289</v>
      </c>
      <c r="AR1608" t="str">
        <f t="shared" si="291"/>
        <v/>
      </c>
    </row>
    <row r="1609" spans="30:44" x14ac:dyDescent="0.3">
      <c r="AD1609" s="3" t="str">
        <f t="shared" si="287"/>
        <v>NOT FOUND</v>
      </c>
      <c r="AE1609" s="3" t="e">
        <f t="shared" si="286"/>
        <v>#VALUE!</v>
      </c>
      <c r="AF1609" t="str">
        <f>SUBSTITUTE(SUBSTITUTE(P1609,"±",""),"%"," %")</f>
        <v/>
      </c>
      <c r="AG1609" t="e">
        <f t="shared" si="290"/>
        <v>#VALUE!</v>
      </c>
      <c r="AI1609" t="e">
        <f>SUBSTITUTE(LEFT(Q1609,FIND("W,",Q1609)),"W"," W @ 70 C")</f>
        <v>#VALUE!</v>
      </c>
      <c r="AJ1609" t="str">
        <f>SUBSTITUTE((SUBSTITUTE(T1609,"ppm/°C","")),"/ "," to ")</f>
        <v/>
      </c>
      <c r="AK1609" t="e">
        <f>LEFT(V1609,FIND(" ",V1609)-1)</f>
        <v>#VALUE!</v>
      </c>
      <c r="AL1609" t="str">
        <f>SUBSTITUTE(SUBSTITUTE(U1609,"°C ~ "," to +"),"°C"," C")</f>
        <v/>
      </c>
      <c r="AM1609" s="2" t="e">
        <f t="shared" si="288"/>
        <v>#VALUE!</v>
      </c>
      <c r="AO1609" s="2" t="e">
        <f t="shared" si="289"/>
        <v>#VALUE!</v>
      </c>
      <c r="AQ1609" t="s">
        <v>5289</v>
      </c>
      <c r="AR1609" t="str">
        <f t="shared" si="291"/>
        <v/>
      </c>
    </row>
    <row r="1610" spans="30:44" x14ac:dyDescent="0.3">
      <c r="AD1610" s="3" t="str">
        <f t="shared" si="287"/>
        <v>NOT FOUND</v>
      </c>
      <c r="AE1610" s="3" t="e">
        <f t="shared" si="286"/>
        <v>#VALUE!</v>
      </c>
      <c r="AF1610" t="str">
        <f>SUBSTITUTE(SUBSTITUTE(P1610,"±",""),"%"," %")</f>
        <v/>
      </c>
      <c r="AG1610" t="e">
        <f t="shared" si="290"/>
        <v>#VALUE!</v>
      </c>
      <c r="AI1610" t="e">
        <f>SUBSTITUTE(LEFT(Q1610,FIND("W,",Q1610)),"W"," W @ 70 C")</f>
        <v>#VALUE!</v>
      </c>
      <c r="AJ1610" t="str">
        <f>SUBSTITUTE((SUBSTITUTE(T1610,"ppm/°C","")),"/ "," to ")</f>
        <v/>
      </c>
      <c r="AK1610" t="e">
        <f>LEFT(V1610,FIND(" ",V1610)-1)</f>
        <v>#VALUE!</v>
      </c>
      <c r="AL1610" t="str">
        <f>SUBSTITUTE(SUBSTITUTE(U1610,"°C ~ "," to +"),"°C"," C")</f>
        <v/>
      </c>
      <c r="AM1610" s="2" t="e">
        <f t="shared" si="288"/>
        <v>#VALUE!</v>
      </c>
      <c r="AO1610" s="2" t="e">
        <f t="shared" si="289"/>
        <v>#VALUE!</v>
      </c>
      <c r="AQ1610" t="s">
        <v>5289</v>
      </c>
      <c r="AR1610" t="str">
        <f t="shared" si="291"/>
        <v/>
      </c>
    </row>
    <row r="1611" spans="30:44" x14ac:dyDescent="0.3">
      <c r="AD1611" s="3" t="str">
        <f t="shared" si="287"/>
        <v>NOT FOUND</v>
      </c>
      <c r="AE1611" s="3" t="e">
        <f t="shared" si="286"/>
        <v>#VALUE!</v>
      </c>
      <c r="AF1611" t="str">
        <f>SUBSTITUTE(SUBSTITUTE(P1611,"±",""),"%"," %")</f>
        <v/>
      </c>
      <c r="AG1611" t="e">
        <f t="shared" si="290"/>
        <v>#VALUE!</v>
      </c>
      <c r="AI1611" t="e">
        <f>SUBSTITUTE(LEFT(Q1611,FIND("W,",Q1611)),"W"," W @ 70 C")</f>
        <v>#VALUE!</v>
      </c>
      <c r="AJ1611" t="str">
        <f>SUBSTITUTE((SUBSTITUTE(T1611,"ppm/°C","")),"/ "," to ")</f>
        <v/>
      </c>
      <c r="AK1611" t="e">
        <f>LEFT(V1611,FIND(" ",V1611)-1)</f>
        <v>#VALUE!</v>
      </c>
      <c r="AL1611" t="str">
        <f>SUBSTITUTE(SUBSTITUTE(U1611,"°C ~ "," to +"),"°C"," C")</f>
        <v/>
      </c>
      <c r="AM1611" s="2" t="e">
        <f t="shared" si="288"/>
        <v>#VALUE!</v>
      </c>
      <c r="AO1611" s="2" t="e">
        <f t="shared" si="289"/>
        <v>#VALUE!</v>
      </c>
      <c r="AQ1611" t="s">
        <v>5289</v>
      </c>
      <c r="AR1611" t="str">
        <f t="shared" si="291"/>
        <v/>
      </c>
    </row>
    <row r="1612" spans="30:44" x14ac:dyDescent="0.3">
      <c r="AD1612" s="3" t="str">
        <f t="shared" si="287"/>
        <v>NOT FOUND</v>
      </c>
      <c r="AE1612" s="3" t="e">
        <f t="shared" si="286"/>
        <v>#VALUE!</v>
      </c>
      <c r="AF1612" t="str">
        <f>SUBSTITUTE(SUBSTITUTE(P1612,"±",""),"%"," %")</f>
        <v/>
      </c>
      <c r="AG1612" t="e">
        <f t="shared" si="290"/>
        <v>#VALUE!</v>
      </c>
      <c r="AI1612" t="e">
        <f>SUBSTITUTE(LEFT(Q1612,FIND("W,",Q1612)),"W"," W @ 70 C")</f>
        <v>#VALUE!</v>
      </c>
      <c r="AJ1612" t="str">
        <f>SUBSTITUTE((SUBSTITUTE(T1612,"ppm/°C","")),"/ "," to ")</f>
        <v/>
      </c>
      <c r="AK1612" t="e">
        <f>LEFT(V1612,FIND(" ",V1612)-1)</f>
        <v>#VALUE!</v>
      </c>
      <c r="AL1612" t="str">
        <f>SUBSTITUTE(SUBSTITUTE(U1612,"°C ~ "," to +"),"°C"," C")</f>
        <v/>
      </c>
      <c r="AM1612" s="2" t="e">
        <f t="shared" si="288"/>
        <v>#VALUE!</v>
      </c>
      <c r="AO1612" s="2" t="e">
        <f t="shared" si="289"/>
        <v>#VALUE!</v>
      </c>
      <c r="AQ1612" t="s">
        <v>5289</v>
      </c>
      <c r="AR1612" t="str">
        <f t="shared" si="291"/>
        <v/>
      </c>
    </row>
    <row r="1613" spans="30:44" x14ac:dyDescent="0.3">
      <c r="AD1613" s="3" t="str">
        <f t="shared" si="287"/>
        <v>NOT FOUND</v>
      </c>
      <c r="AE1613" s="3" t="e">
        <f t="shared" si="286"/>
        <v>#VALUE!</v>
      </c>
      <c r="AF1613" t="str">
        <f>SUBSTITUTE(SUBSTITUTE(P1613,"±",""),"%"," %")</f>
        <v/>
      </c>
      <c r="AG1613" t="e">
        <f t="shared" si="290"/>
        <v>#VALUE!</v>
      </c>
      <c r="AI1613" t="e">
        <f>SUBSTITUTE(LEFT(Q1613,FIND("W,",Q1613)),"W"," W @ 70 C")</f>
        <v>#VALUE!</v>
      </c>
      <c r="AJ1613" t="str">
        <f>SUBSTITUTE((SUBSTITUTE(T1613,"ppm/°C","")),"/ "," to ")</f>
        <v/>
      </c>
      <c r="AK1613" t="e">
        <f>LEFT(V1613,FIND(" ",V1613)-1)</f>
        <v>#VALUE!</v>
      </c>
      <c r="AL1613" t="str">
        <f>SUBSTITUTE(SUBSTITUTE(U1613,"°C ~ "," to +"),"°C"," C")</f>
        <v/>
      </c>
      <c r="AM1613" s="2" t="e">
        <f t="shared" si="288"/>
        <v>#VALUE!</v>
      </c>
      <c r="AO1613" s="2" t="e">
        <f t="shared" si="289"/>
        <v>#VALUE!</v>
      </c>
      <c r="AQ1613" t="s">
        <v>5289</v>
      </c>
      <c r="AR1613" t="str">
        <f t="shared" si="291"/>
        <v/>
      </c>
    </row>
    <row r="1614" spans="30:44" x14ac:dyDescent="0.3">
      <c r="AD1614" s="3" t="str">
        <f t="shared" si="287"/>
        <v>NOT FOUND</v>
      </c>
      <c r="AE1614" s="3" t="e">
        <f t="shared" ref="AE1614:AE1677" si="292">IF(AD1614&gt;9999999,AD1614/1000000&amp;" M",IF(AD1614&gt;999999,AD1614/1000000&amp;" M",IF(AD1614&gt;99999,AD1614/1000&amp;" K",IF(AD1614&gt;9999,TEXT(AD1614/1000,"0.0")&amp;" K",IF(AD1614&gt;999,TEXT(AD1614/1000,"0.00")&amp;" K",IF(AD1614&gt;99,AD1614/1&amp;" R",IF(AD1614&gt;=10,TEXT(AD1614,"00.0")&amp;" R",TEXT(AD1614,"0.00")&amp;" R")))))))</f>
        <v>#VALUE!</v>
      </c>
      <c r="AF1614" t="str">
        <f>SUBSTITUTE(SUBSTITUTE(P1614,"±",""),"%"," %")</f>
        <v/>
      </c>
      <c r="AG1614" t="e">
        <f t="shared" si="290"/>
        <v>#VALUE!</v>
      </c>
      <c r="AI1614" t="e">
        <f>SUBSTITUTE(LEFT(Q1614,FIND("W,",Q1614)),"W"," W @ 70 C")</f>
        <v>#VALUE!</v>
      </c>
      <c r="AJ1614" t="str">
        <f>SUBSTITUTE((SUBSTITUTE(T1614,"ppm/°C","")),"/ "," to ")</f>
        <v/>
      </c>
      <c r="AK1614" t="e">
        <f>LEFT(V1614,FIND(" ",V1614)-1)</f>
        <v>#VALUE!</v>
      </c>
      <c r="AL1614" t="str">
        <f>SUBSTITUTE(SUBSTITUTE(U1614,"°C ~ "," to +"),"°C"," C")</f>
        <v/>
      </c>
      <c r="AM1614" s="2" t="e">
        <f t="shared" si="288"/>
        <v>#VALUE!</v>
      </c>
      <c r="AO1614" s="2" t="e">
        <f t="shared" si="289"/>
        <v>#VALUE!</v>
      </c>
      <c r="AQ1614" t="s">
        <v>5289</v>
      </c>
      <c r="AR1614" t="str">
        <f t="shared" si="291"/>
        <v/>
      </c>
    </row>
    <row r="1615" spans="30:44" x14ac:dyDescent="0.3">
      <c r="AD1615" s="3" t="str">
        <f t="shared" si="287"/>
        <v>NOT FOUND</v>
      </c>
      <c r="AE1615" s="3" t="e">
        <f t="shared" si="292"/>
        <v>#VALUE!</v>
      </c>
      <c r="AF1615" t="str">
        <f>SUBSTITUTE(SUBSTITUTE(P1615,"±",""),"%"," %")</f>
        <v/>
      </c>
      <c r="AG1615" t="e">
        <f t="shared" si="290"/>
        <v>#VALUE!</v>
      </c>
      <c r="AI1615" t="e">
        <f>SUBSTITUTE(LEFT(Q1615,FIND("W,",Q1615)),"W"," W @ 70 C")</f>
        <v>#VALUE!</v>
      </c>
      <c r="AJ1615" t="str">
        <f>SUBSTITUTE((SUBSTITUTE(T1615,"ppm/°C","")),"/ "," to ")</f>
        <v/>
      </c>
      <c r="AK1615" t="e">
        <f>LEFT(V1615,FIND(" ",V1615)-1)</f>
        <v>#VALUE!</v>
      </c>
      <c r="AL1615" t="str">
        <f>SUBSTITUTE(SUBSTITUTE(U1615,"°C ~ "," to +"),"°C"," C")</f>
        <v/>
      </c>
      <c r="AM1615" s="2" t="e">
        <f t="shared" si="288"/>
        <v>#VALUE!</v>
      </c>
      <c r="AO1615" s="2" t="e">
        <f t="shared" si="289"/>
        <v>#VALUE!</v>
      </c>
      <c r="AQ1615" t="s">
        <v>5289</v>
      </c>
      <c r="AR1615" t="str">
        <f t="shared" si="291"/>
        <v/>
      </c>
    </row>
    <row r="1616" spans="30:44" x14ac:dyDescent="0.3">
      <c r="AD1616" s="3" t="str">
        <f t="shared" ref="AD1616:AD1679" si="293">IF(IFERROR(FIND("MOhms",O1616),0)&gt;0,LEFT(O1616,FIND("MOhms",O1616)-1)*1000000,IF(IFERROR(FIND("kOhms",O1616),0)&gt;0,LEFT(O1616,FIND("kOhms",O1616)-1)*1000,IF(IFERROR(FIND("Ohms",O1616),0)&gt;0,LEFT(O1616,FIND("Ohms",O1616)-1)*1,"NOT FOUND")))</f>
        <v>NOT FOUND</v>
      </c>
      <c r="AE1616" s="3" t="e">
        <f t="shared" si="292"/>
        <v>#VALUE!</v>
      </c>
      <c r="AF1616" t="str">
        <f>SUBSTITUTE(SUBSTITUTE(P1616,"±",""),"%"," %")</f>
        <v/>
      </c>
      <c r="AG1616" t="e">
        <f t="shared" si="290"/>
        <v>#VALUE!</v>
      </c>
      <c r="AI1616" t="e">
        <f>SUBSTITUTE(LEFT(Q1616,FIND("W,",Q1616)),"W"," W @ 70 C")</f>
        <v>#VALUE!</v>
      </c>
      <c r="AJ1616" t="str">
        <f>SUBSTITUTE((SUBSTITUTE(T1616,"ppm/°C","")),"/ "," to ")</f>
        <v/>
      </c>
      <c r="AK1616" t="e">
        <f>LEFT(V1616,FIND(" ",V1616)-1)</f>
        <v>#VALUE!</v>
      </c>
      <c r="AL1616" t="str">
        <f>SUBSTITUTE(SUBSTITUTE(U1616,"°C ~ "," to +"),"°C"," C")</f>
        <v/>
      </c>
      <c r="AM1616" s="2" t="e">
        <f t="shared" ref="AM1616:AM1679" si="294">IF(AD1616&gt;9999999,AD1616/1000000&amp;"6",IF(AD1616&gt;999999,AD1616/100000&amp;"5",IF(AD1616&gt;99999,AD1616/10000&amp;"4",IF(AD1616&gt;9999,AD1616/1000&amp;"3",IF(AD1616&gt;999,AD1616/100&amp;"2",IF(AD1616&gt;99,AD1616/10&amp;"1",IF(AD1616&gt;=10,AD1616/1&amp;"0",LEFT(SUBSTITUTE(TEXT(AD1616,"0.000"),".","R"),3))))))))</f>
        <v>#VALUE!</v>
      </c>
      <c r="AO1616" s="2" t="e">
        <f t="shared" ref="AO1616:AO1679" si="295">IF(AD1616&gt;9999999,AD1616/100000&amp;"5",IF(AD1616&gt;999999,AD1616/10000&amp;"4",IF(AD1616&gt;99999,AD1616/1000&amp;"3",IF(AD1616&gt;9999,AD1616/100&amp;"2",IF(AD1616&gt;999,AD1616/10&amp;"1",IF(AD1616&gt;99,AD1616/1&amp;"R",IF(AD1616&gt;=10,AD1616/1&amp;"R0",LEFT(SUBSTITUTE(TEXT(AD1616,"0.000"),".","R"),4))))))))</f>
        <v>#VALUE!</v>
      </c>
      <c r="AQ1616" t="s">
        <v>5289</v>
      </c>
      <c r="AR1616" t="str">
        <f t="shared" si="291"/>
        <v/>
      </c>
    </row>
    <row r="1617" spans="30:44" x14ac:dyDescent="0.3">
      <c r="AD1617" s="3" t="str">
        <f t="shared" si="293"/>
        <v>NOT FOUND</v>
      </c>
      <c r="AE1617" s="3" t="e">
        <f t="shared" si="292"/>
        <v>#VALUE!</v>
      </c>
      <c r="AF1617" t="str">
        <f>SUBSTITUTE(SUBSTITUTE(P1617,"±",""),"%"," %")</f>
        <v/>
      </c>
      <c r="AG1617" t="e">
        <f t="shared" si="290"/>
        <v>#VALUE!</v>
      </c>
      <c r="AI1617" t="e">
        <f>SUBSTITUTE(LEFT(Q1617,FIND("W,",Q1617)),"W"," W @ 70 C")</f>
        <v>#VALUE!</v>
      </c>
      <c r="AJ1617" t="str">
        <f>SUBSTITUTE((SUBSTITUTE(T1617,"ppm/°C","")),"/ "," to ")</f>
        <v/>
      </c>
      <c r="AK1617" t="e">
        <f>LEFT(V1617,FIND(" ",V1617)-1)</f>
        <v>#VALUE!</v>
      </c>
      <c r="AL1617" t="str">
        <f>SUBSTITUTE(SUBSTITUTE(U1617,"°C ~ "," to +"),"°C"," C")</f>
        <v/>
      </c>
      <c r="AM1617" s="2" t="e">
        <f t="shared" si="294"/>
        <v>#VALUE!</v>
      </c>
      <c r="AO1617" s="2" t="e">
        <f t="shared" si="295"/>
        <v>#VALUE!</v>
      </c>
      <c r="AQ1617" t="s">
        <v>5289</v>
      </c>
      <c r="AR1617" t="str">
        <f t="shared" si="291"/>
        <v/>
      </c>
    </row>
    <row r="1618" spans="30:44" x14ac:dyDescent="0.3">
      <c r="AD1618" s="3" t="str">
        <f t="shared" si="293"/>
        <v>NOT FOUND</v>
      </c>
      <c r="AE1618" s="3" t="e">
        <f t="shared" si="292"/>
        <v>#VALUE!</v>
      </c>
      <c r="AF1618" t="str">
        <f>SUBSTITUTE(SUBSTITUTE(P1618,"±",""),"%"," %")</f>
        <v/>
      </c>
      <c r="AG1618" t="e">
        <f t="shared" si="290"/>
        <v>#VALUE!</v>
      </c>
      <c r="AI1618" t="e">
        <f>SUBSTITUTE(LEFT(Q1618,FIND("W,",Q1618)),"W"," W @ 70 C")</f>
        <v>#VALUE!</v>
      </c>
      <c r="AJ1618" t="str">
        <f>SUBSTITUTE((SUBSTITUTE(T1618,"ppm/°C","")),"/ "," to ")</f>
        <v/>
      </c>
      <c r="AK1618" t="e">
        <f>LEFT(V1618,FIND(" ",V1618)-1)</f>
        <v>#VALUE!</v>
      </c>
      <c r="AL1618" t="str">
        <f>SUBSTITUTE(SUBSTITUTE(U1618,"°C ~ "," to +"),"°C"," C")</f>
        <v/>
      </c>
      <c r="AM1618" s="2" t="e">
        <f t="shared" si="294"/>
        <v>#VALUE!</v>
      </c>
      <c r="AO1618" s="2" t="e">
        <f t="shared" si="295"/>
        <v>#VALUE!</v>
      </c>
      <c r="AQ1618" t="s">
        <v>5289</v>
      </c>
      <c r="AR1618" t="str">
        <f t="shared" si="291"/>
        <v/>
      </c>
    </row>
    <row r="1619" spans="30:44" x14ac:dyDescent="0.3">
      <c r="AD1619" s="3" t="str">
        <f t="shared" si="293"/>
        <v>NOT FOUND</v>
      </c>
      <c r="AE1619" s="3" t="e">
        <f t="shared" si="292"/>
        <v>#VALUE!</v>
      </c>
      <c r="AF1619" t="str">
        <f>SUBSTITUTE(SUBSTITUTE(P1619,"±",""),"%"," %")</f>
        <v/>
      </c>
      <c r="AG1619" t="e">
        <f t="shared" si="290"/>
        <v>#VALUE!</v>
      </c>
      <c r="AI1619" t="e">
        <f>SUBSTITUTE(LEFT(Q1619,FIND("W,",Q1619)),"W"," W @ 70 C")</f>
        <v>#VALUE!</v>
      </c>
      <c r="AJ1619" t="str">
        <f>SUBSTITUTE((SUBSTITUTE(T1619,"ppm/°C","")),"/ "," to ")</f>
        <v/>
      </c>
      <c r="AK1619" t="e">
        <f>LEFT(V1619,FIND(" ",V1619)-1)</f>
        <v>#VALUE!</v>
      </c>
      <c r="AL1619" t="str">
        <f>SUBSTITUTE(SUBSTITUTE(U1619,"°C ~ "," to +"),"°C"," C")</f>
        <v/>
      </c>
      <c r="AM1619" s="2" t="e">
        <f t="shared" si="294"/>
        <v>#VALUE!</v>
      </c>
      <c r="AO1619" s="2" t="e">
        <f t="shared" si="295"/>
        <v>#VALUE!</v>
      </c>
      <c r="AQ1619" t="s">
        <v>5289</v>
      </c>
      <c r="AR1619" t="str">
        <f t="shared" si="291"/>
        <v/>
      </c>
    </row>
    <row r="1620" spans="30:44" x14ac:dyDescent="0.3">
      <c r="AD1620" s="3" t="str">
        <f t="shared" si="293"/>
        <v>NOT FOUND</v>
      </c>
      <c r="AE1620" s="3" t="e">
        <f t="shared" si="292"/>
        <v>#VALUE!</v>
      </c>
      <c r="AF1620" t="str">
        <f>SUBSTITUTE(SUBSTITUTE(P1620,"±",""),"%"," %")</f>
        <v/>
      </c>
      <c r="AG1620" t="e">
        <f t="shared" si="290"/>
        <v>#VALUE!</v>
      </c>
      <c r="AI1620" t="e">
        <f>SUBSTITUTE(LEFT(Q1620,FIND("W,",Q1620)),"W"," W @ 70 C")</f>
        <v>#VALUE!</v>
      </c>
      <c r="AJ1620" t="str">
        <f>SUBSTITUTE((SUBSTITUTE(T1620,"ppm/°C","")),"/ "," to ")</f>
        <v/>
      </c>
      <c r="AK1620" t="e">
        <f>LEFT(V1620,FIND(" ",V1620)-1)</f>
        <v>#VALUE!</v>
      </c>
      <c r="AL1620" t="str">
        <f>SUBSTITUTE(SUBSTITUTE(U1620,"°C ~ "," to +"),"°C"," C")</f>
        <v/>
      </c>
      <c r="AM1620" s="2" t="e">
        <f t="shared" si="294"/>
        <v>#VALUE!</v>
      </c>
      <c r="AO1620" s="2" t="e">
        <f t="shared" si="295"/>
        <v>#VALUE!</v>
      </c>
      <c r="AQ1620" t="s">
        <v>5289</v>
      </c>
      <c r="AR1620" t="str">
        <f t="shared" si="291"/>
        <v/>
      </c>
    </row>
    <row r="1621" spans="30:44" x14ac:dyDescent="0.3">
      <c r="AD1621" s="3" t="str">
        <f t="shared" si="293"/>
        <v>NOT FOUND</v>
      </c>
      <c r="AE1621" s="3" t="e">
        <f t="shared" si="292"/>
        <v>#VALUE!</v>
      </c>
      <c r="AF1621" t="str">
        <f>SUBSTITUTE(SUBSTITUTE(P1621,"±",""),"%"," %")</f>
        <v/>
      </c>
      <c r="AG1621" t="e">
        <f t="shared" si="290"/>
        <v>#VALUE!</v>
      </c>
      <c r="AI1621" t="e">
        <f>SUBSTITUTE(LEFT(Q1621,FIND("W,",Q1621)),"W"," W @ 70 C")</f>
        <v>#VALUE!</v>
      </c>
      <c r="AJ1621" t="str">
        <f>SUBSTITUTE((SUBSTITUTE(T1621,"ppm/°C","")),"/ "," to ")</f>
        <v/>
      </c>
      <c r="AK1621" t="e">
        <f>LEFT(V1621,FIND(" ",V1621)-1)</f>
        <v>#VALUE!</v>
      </c>
      <c r="AL1621" t="str">
        <f>SUBSTITUTE(SUBSTITUTE(U1621,"°C ~ "," to +"),"°C"," C")</f>
        <v/>
      </c>
      <c r="AM1621" s="2" t="e">
        <f t="shared" si="294"/>
        <v>#VALUE!</v>
      </c>
      <c r="AO1621" s="2" t="e">
        <f t="shared" si="295"/>
        <v>#VALUE!</v>
      </c>
      <c r="AQ1621" t="s">
        <v>5289</v>
      </c>
      <c r="AR1621" t="str">
        <f t="shared" si="291"/>
        <v/>
      </c>
    </row>
    <row r="1622" spans="30:44" x14ac:dyDescent="0.3">
      <c r="AD1622" s="3" t="str">
        <f t="shared" si="293"/>
        <v>NOT FOUND</v>
      </c>
      <c r="AE1622" s="3" t="e">
        <f t="shared" si="292"/>
        <v>#VALUE!</v>
      </c>
      <c r="AF1622" t="str">
        <f>SUBSTITUTE(SUBSTITUTE(P1622,"±",""),"%"," %")</f>
        <v/>
      </c>
      <c r="AG1622" t="e">
        <f t="shared" si="290"/>
        <v>#VALUE!</v>
      </c>
      <c r="AI1622" t="e">
        <f>SUBSTITUTE(LEFT(Q1622,FIND("W,",Q1622)),"W"," W @ 70 C")</f>
        <v>#VALUE!</v>
      </c>
      <c r="AJ1622" t="str">
        <f>SUBSTITUTE((SUBSTITUTE(T1622,"ppm/°C","")),"/ "," to ")</f>
        <v/>
      </c>
      <c r="AK1622" t="e">
        <f>LEFT(V1622,FIND(" ",V1622)-1)</f>
        <v>#VALUE!</v>
      </c>
      <c r="AL1622" t="str">
        <f>SUBSTITUTE(SUBSTITUTE(U1622,"°C ~ "," to +"),"°C"," C")</f>
        <v/>
      </c>
      <c r="AM1622" s="2" t="e">
        <f t="shared" si="294"/>
        <v>#VALUE!</v>
      </c>
      <c r="AO1622" s="2" t="e">
        <f t="shared" si="295"/>
        <v>#VALUE!</v>
      </c>
      <c r="AQ1622" t="s">
        <v>5289</v>
      </c>
      <c r="AR1622" t="str">
        <f t="shared" si="291"/>
        <v/>
      </c>
    </row>
    <row r="1623" spans="30:44" x14ac:dyDescent="0.3">
      <c r="AD1623" s="3" t="str">
        <f t="shared" si="293"/>
        <v>NOT FOUND</v>
      </c>
      <c r="AE1623" s="3" t="e">
        <f t="shared" si="292"/>
        <v>#VALUE!</v>
      </c>
      <c r="AF1623" t="str">
        <f>SUBSTITUTE(SUBSTITUTE(P1623,"±",""),"%"," %")</f>
        <v/>
      </c>
      <c r="AG1623" t="e">
        <f t="shared" si="290"/>
        <v>#VALUE!</v>
      </c>
      <c r="AI1623" t="e">
        <f>SUBSTITUTE(LEFT(Q1623,FIND("W,",Q1623)),"W"," W @ 70 C")</f>
        <v>#VALUE!</v>
      </c>
      <c r="AJ1623" t="str">
        <f>SUBSTITUTE((SUBSTITUTE(T1623,"ppm/°C","")),"/ "," to ")</f>
        <v/>
      </c>
      <c r="AK1623" t="e">
        <f>LEFT(V1623,FIND(" ",V1623)-1)</f>
        <v>#VALUE!</v>
      </c>
      <c r="AL1623" t="str">
        <f>SUBSTITUTE(SUBSTITUTE(U1623,"°C ~ "," to +"),"°C"," C")</f>
        <v/>
      </c>
      <c r="AM1623" s="2" t="e">
        <f t="shared" si="294"/>
        <v>#VALUE!</v>
      </c>
      <c r="AO1623" s="2" t="e">
        <f t="shared" si="295"/>
        <v>#VALUE!</v>
      </c>
      <c r="AQ1623" t="s">
        <v>5289</v>
      </c>
      <c r="AR1623" t="str">
        <f t="shared" si="291"/>
        <v/>
      </c>
    </row>
    <row r="1624" spans="30:44" x14ac:dyDescent="0.3">
      <c r="AD1624" s="3" t="str">
        <f t="shared" si="293"/>
        <v>NOT FOUND</v>
      </c>
      <c r="AE1624" s="3" t="e">
        <f t="shared" si="292"/>
        <v>#VALUE!</v>
      </c>
      <c r="AF1624" t="str">
        <f>SUBSTITUTE(SUBSTITUTE(P1624,"±",""),"%"," %")</f>
        <v/>
      </c>
      <c r="AG1624" t="e">
        <f t="shared" si="290"/>
        <v>#VALUE!</v>
      </c>
      <c r="AI1624" t="e">
        <f>SUBSTITUTE(LEFT(Q1624,FIND("W,",Q1624)),"W"," W @ 70 C")</f>
        <v>#VALUE!</v>
      </c>
      <c r="AJ1624" t="str">
        <f>SUBSTITUTE((SUBSTITUTE(T1624,"ppm/°C","")),"/ "," to ")</f>
        <v/>
      </c>
      <c r="AK1624" t="e">
        <f>LEFT(V1624,FIND(" ",V1624)-1)</f>
        <v>#VALUE!</v>
      </c>
      <c r="AL1624" t="str">
        <f>SUBSTITUTE(SUBSTITUTE(U1624,"°C ~ "," to +"),"°C"," C")</f>
        <v/>
      </c>
      <c r="AM1624" s="2" t="e">
        <f t="shared" si="294"/>
        <v>#VALUE!</v>
      </c>
      <c r="AO1624" s="2" t="e">
        <f t="shared" si="295"/>
        <v>#VALUE!</v>
      </c>
      <c r="AQ1624" t="s">
        <v>5289</v>
      </c>
      <c r="AR1624" t="str">
        <f t="shared" si="291"/>
        <v/>
      </c>
    </row>
    <row r="1625" spans="30:44" x14ac:dyDescent="0.3">
      <c r="AD1625" s="3" t="str">
        <f t="shared" si="293"/>
        <v>NOT FOUND</v>
      </c>
      <c r="AE1625" s="3" t="e">
        <f t="shared" si="292"/>
        <v>#VALUE!</v>
      </c>
      <c r="AF1625" t="str">
        <f>SUBSTITUTE(SUBSTITUTE(P1625,"±",""),"%"," %")</f>
        <v/>
      </c>
      <c r="AG1625" t="e">
        <f t="shared" si="290"/>
        <v>#VALUE!</v>
      </c>
      <c r="AI1625" t="e">
        <f>SUBSTITUTE(LEFT(Q1625,FIND("W,",Q1625)),"W"," W @ 70 C")</f>
        <v>#VALUE!</v>
      </c>
      <c r="AJ1625" t="str">
        <f>SUBSTITUTE((SUBSTITUTE(T1625,"ppm/°C","")),"/ "," to ")</f>
        <v/>
      </c>
      <c r="AK1625" t="e">
        <f>LEFT(V1625,FIND(" ",V1625)-1)</f>
        <v>#VALUE!</v>
      </c>
      <c r="AL1625" t="str">
        <f>SUBSTITUTE(SUBSTITUTE(U1625,"°C ~ "," to +"),"°C"," C")</f>
        <v/>
      </c>
      <c r="AM1625" s="2" t="e">
        <f t="shared" si="294"/>
        <v>#VALUE!</v>
      </c>
      <c r="AO1625" s="2" t="e">
        <f t="shared" si="295"/>
        <v>#VALUE!</v>
      </c>
      <c r="AQ1625" t="s">
        <v>5289</v>
      </c>
      <c r="AR1625" t="str">
        <f t="shared" si="291"/>
        <v/>
      </c>
    </row>
    <row r="1626" spans="30:44" x14ac:dyDescent="0.3">
      <c r="AD1626" s="3" t="str">
        <f t="shared" si="293"/>
        <v>NOT FOUND</v>
      </c>
      <c r="AE1626" s="3" t="e">
        <f t="shared" si="292"/>
        <v>#VALUE!</v>
      </c>
      <c r="AF1626" t="str">
        <f>SUBSTITUTE(SUBSTITUTE(P1626,"±",""),"%"," %")</f>
        <v/>
      </c>
      <c r="AG1626" t="e">
        <f t="shared" si="290"/>
        <v>#VALUE!</v>
      </c>
      <c r="AI1626" t="e">
        <f>SUBSTITUTE(LEFT(Q1626,FIND("W,",Q1626)),"W"," W @ 70 C")</f>
        <v>#VALUE!</v>
      </c>
      <c r="AJ1626" t="str">
        <f>SUBSTITUTE((SUBSTITUTE(T1626,"ppm/°C","")),"/ "," to ")</f>
        <v/>
      </c>
      <c r="AK1626" t="e">
        <f>LEFT(V1626,FIND(" ",V1626)-1)</f>
        <v>#VALUE!</v>
      </c>
      <c r="AL1626" t="str">
        <f>SUBSTITUTE(SUBSTITUTE(U1626,"°C ~ "," to +"),"°C"," C")</f>
        <v/>
      </c>
      <c r="AM1626" s="2" t="e">
        <f t="shared" si="294"/>
        <v>#VALUE!</v>
      </c>
      <c r="AO1626" s="2" t="e">
        <f t="shared" si="295"/>
        <v>#VALUE!</v>
      </c>
      <c r="AQ1626" t="s">
        <v>5289</v>
      </c>
      <c r="AR1626" t="str">
        <f t="shared" si="291"/>
        <v/>
      </c>
    </row>
    <row r="1627" spans="30:44" x14ac:dyDescent="0.3">
      <c r="AD1627" s="3" t="str">
        <f t="shared" si="293"/>
        <v>NOT FOUND</v>
      </c>
      <c r="AE1627" s="3" t="e">
        <f t="shared" si="292"/>
        <v>#VALUE!</v>
      </c>
      <c r="AF1627" t="str">
        <f>SUBSTITUTE(SUBSTITUTE(P1627,"±",""),"%"," %")</f>
        <v/>
      </c>
      <c r="AG1627" t="e">
        <f t="shared" si="290"/>
        <v>#VALUE!</v>
      </c>
      <c r="AI1627" t="e">
        <f>SUBSTITUTE(LEFT(Q1627,FIND("W,",Q1627)),"W"," W @ 70 C")</f>
        <v>#VALUE!</v>
      </c>
      <c r="AJ1627" t="str">
        <f>SUBSTITUTE((SUBSTITUTE(T1627,"ppm/°C","")),"/ "," to ")</f>
        <v/>
      </c>
      <c r="AK1627" t="e">
        <f>LEFT(V1627,FIND(" ",V1627)-1)</f>
        <v>#VALUE!</v>
      </c>
      <c r="AL1627" t="str">
        <f>SUBSTITUTE(SUBSTITUTE(U1627,"°C ~ "," to +"),"°C"," C")</f>
        <v/>
      </c>
      <c r="AM1627" s="2" t="e">
        <f t="shared" si="294"/>
        <v>#VALUE!</v>
      </c>
      <c r="AO1627" s="2" t="e">
        <f t="shared" si="295"/>
        <v>#VALUE!</v>
      </c>
      <c r="AQ1627" t="s">
        <v>5289</v>
      </c>
      <c r="AR1627" t="str">
        <f t="shared" si="291"/>
        <v/>
      </c>
    </row>
    <row r="1628" spans="30:44" x14ac:dyDescent="0.3">
      <c r="AD1628" s="3" t="str">
        <f t="shared" si="293"/>
        <v>NOT FOUND</v>
      </c>
      <c r="AE1628" s="3" t="e">
        <f t="shared" si="292"/>
        <v>#VALUE!</v>
      </c>
      <c r="AF1628" t="str">
        <f>SUBSTITUTE(SUBSTITUTE(P1628,"±",""),"%"," %")</f>
        <v/>
      </c>
      <c r="AG1628" t="e">
        <f t="shared" si="290"/>
        <v>#VALUE!</v>
      </c>
      <c r="AI1628" t="e">
        <f>SUBSTITUTE(LEFT(Q1628,FIND("W,",Q1628)),"W"," W @ 70 C")</f>
        <v>#VALUE!</v>
      </c>
      <c r="AJ1628" t="str">
        <f>SUBSTITUTE((SUBSTITUTE(T1628,"ppm/°C","")),"/ "," to ")</f>
        <v/>
      </c>
      <c r="AK1628" t="e">
        <f>LEFT(V1628,FIND(" ",V1628)-1)</f>
        <v>#VALUE!</v>
      </c>
      <c r="AL1628" t="str">
        <f>SUBSTITUTE(SUBSTITUTE(U1628,"°C ~ "," to +"),"°C"," C")</f>
        <v/>
      </c>
      <c r="AM1628" s="2" t="e">
        <f t="shared" si="294"/>
        <v>#VALUE!</v>
      </c>
      <c r="AO1628" s="2" t="e">
        <f t="shared" si="295"/>
        <v>#VALUE!</v>
      </c>
      <c r="AQ1628" t="s">
        <v>5289</v>
      </c>
      <c r="AR1628" t="str">
        <f t="shared" si="291"/>
        <v/>
      </c>
    </row>
    <row r="1629" spans="30:44" x14ac:dyDescent="0.3">
      <c r="AD1629" s="3" t="str">
        <f t="shared" si="293"/>
        <v>NOT FOUND</v>
      </c>
      <c r="AE1629" s="3" t="e">
        <f t="shared" si="292"/>
        <v>#VALUE!</v>
      </c>
      <c r="AF1629" t="str">
        <f>SUBSTITUTE(SUBSTITUTE(P1629,"±",""),"%"," %")</f>
        <v/>
      </c>
      <c r="AG1629" t="e">
        <f t="shared" si="290"/>
        <v>#VALUE!</v>
      </c>
      <c r="AI1629" t="e">
        <f>SUBSTITUTE(LEFT(Q1629,FIND("W,",Q1629)),"W"," W @ 70 C")</f>
        <v>#VALUE!</v>
      </c>
      <c r="AJ1629" t="str">
        <f>SUBSTITUTE((SUBSTITUTE(T1629,"ppm/°C","")),"/ "," to ")</f>
        <v/>
      </c>
      <c r="AK1629" t="e">
        <f>LEFT(V1629,FIND(" ",V1629)-1)</f>
        <v>#VALUE!</v>
      </c>
      <c r="AL1629" t="str">
        <f>SUBSTITUTE(SUBSTITUTE(U1629,"°C ~ "," to +"),"°C"," C")</f>
        <v/>
      </c>
      <c r="AM1629" s="2" t="e">
        <f t="shared" si="294"/>
        <v>#VALUE!</v>
      </c>
      <c r="AO1629" s="2" t="e">
        <f t="shared" si="295"/>
        <v>#VALUE!</v>
      </c>
      <c r="AQ1629" t="s">
        <v>5289</v>
      </c>
      <c r="AR1629" t="str">
        <f t="shared" si="291"/>
        <v/>
      </c>
    </row>
    <row r="1630" spans="30:44" x14ac:dyDescent="0.3">
      <c r="AD1630" s="3" t="str">
        <f t="shared" si="293"/>
        <v>NOT FOUND</v>
      </c>
      <c r="AE1630" s="3" t="e">
        <f t="shared" si="292"/>
        <v>#VALUE!</v>
      </c>
      <c r="AF1630" t="str">
        <f>SUBSTITUTE(SUBSTITUTE(P1630,"±",""),"%"," %")</f>
        <v/>
      </c>
      <c r="AG1630" t="e">
        <f t="shared" si="290"/>
        <v>#VALUE!</v>
      </c>
      <c r="AI1630" t="e">
        <f>SUBSTITUTE(LEFT(Q1630,FIND("W,",Q1630)),"W"," W @ 70 C")</f>
        <v>#VALUE!</v>
      </c>
      <c r="AJ1630" t="str">
        <f>SUBSTITUTE((SUBSTITUTE(T1630,"ppm/°C","")),"/ "," to ")</f>
        <v/>
      </c>
      <c r="AK1630" t="e">
        <f>LEFT(V1630,FIND(" ",V1630)-1)</f>
        <v>#VALUE!</v>
      </c>
      <c r="AL1630" t="str">
        <f>SUBSTITUTE(SUBSTITUTE(U1630,"°C ~ "," to +"),"°C"," C")</f>
        <v/>
      </c>
      <c r="AM1630" s="2" t="e">
        <f t="shared" si="294"/>
        <v>#VALUE!</v>
      </c>
      <c r="AO1630" s="2" t="e">
        <f t="shared" si="295"/>
        <v>#VALUE!</v>
      </c>
      <c r="AQ1630" t="s">
        <v>5289</v>
      </c>
      <c r="AR1630" t="str">
        <f t="shared" si="291"/>
        <v/>
      </c>
    </row>
    <row r="1631" spans="30:44" x14ac:dyDescent="0.3">
      <c r="AD1631" s="3" t="str">
        <f t="shared" si="293"/>
        <v>NOT FOUND</v>
      </c>
      <c r="AE1631" s="3" t="e">
        <f t="shared" si="292"/>
        <v>#VALUE!</v>
      </c>
      <c r="AF1631" t="str">
        <f>SUBSTITUTE(SUBSTITUTE(P1631,"±",""),"%"," %")</f>
        <v/>
      </c>
      <c r="AG1631" t="e">
        <f t="shared" si="290"/>
        <v>#VALUE!</v>
      </c>
      <c r="AI1631" t="e">
        <f>SUBSTITUTE(LEFT(Q1631,FIND("W,",Q1631)),"W"," W @ 70 C")</f>
        <v>#VALUE!</v>
      </c>
      <c r="AJ1631" t="str">
        <f>SUBSTITUTE((SUBSTITUTE(T1631,"ppm/°C","")),"/ "," to ")</f>
        <v/>
      </c>
      <c r="AK1631" t="e">
        <f>LEFT(V1631,FIND(" ",V1631)-1)</f>
        <v>#VALUE!</v>
      </c>
      <c r="AL1631" t="str">
        <f>SUBSTITUTE(SUBSTITUTE(U1631,"°C ~ "," to +"),"°C"," C")</f>
        <v/>
      </c>
      <c r="AM1631" s="2" t="e">
        <f t="shared" si="294"/>
        <v>#VALUE!</v>
      </c>
      <c r="AO1631" s="2" t="e">
        <f t="shared" si="295"/>
        <v>#VALUE!</v>
      </c>
      <c r="AQ1631" t="s">
        <v>5289</v>
      </c>
      <c r="AR1631" t="str">
        <f t="shared" si="291"/>
        <v/>
      </c>
    </row>
    <row r="1632" spans="30:44" x14ac:dyDescent="0.3">
      <c r="AD1632" s="3" t="str">
        <f t="shared" si="293"/>
        <v>NOT FOUND</v>
      </c>
      <c r="AE1632" s="3" t="e">
        <f t="shared" si="292"/>
        <v>#VALUE!</v>
      </c>
      <c r="AF1632" t="str">
        <f>SUBSTITUTE(SUBSTITUTE(P1632,"±",""),"%"," %")</f>
        <v/>
      </c>
      <c r="AG1632" t="e">
        <f t="shared" si="290"/>
        <v>#VALUE!</v>
      </c>
      <c r="AI1632" t="e">
        <f>SUBSTITUTE(LEFT(Q1632,FIND("W,",Q1632)),"W"," W @ 70 C")</f>
        <v>#VALUE!</v>
      </c>
      <c r="AJ1632" t="str">
        <f>SUBSTITUTE((SUBSTITUTE(T1632,"ppm/°C","")),"/ "," to ")</f>
        <v/>
      </c>
      <c r="AK1632" t="e">
        <f>LEFT(V1632,FIND(" ",V1632)-1)</f>
        <v>#VALUE!</v>
      </c>
      <c r="AL1632" t="str">
        <f>SUBSTITUTE(SUBSTITUTE(U1632,"°C ~ "," to +"),"°C"," C")</f>
        <v/>
      </c>
      <c r="AM1632" s="2" t="e">
        <f t="shared" si="294"/>
        <v>#VALUE!</v>
      </c>
      <c r="AO1632" s="2" t="e">
        <f t="shared" si="295"/>
        <v>#VALUE!</v>
      </c>
      <c r="AQ1632" t="s">
        <v>5289</v>
      </c>
      <c r="AR1632" t="str">
        <f t="shared" si="291"/>
        <v/>
      </c>
    </row>
    <row r="1633" spans="30:44" x14ac:dyDescent="0.3">
      <c r="AD1633" s="3" t="str">
        <f t="shared" si="293"/>
        <v>NOT FOUND</v>
      </c>
      <c r="AE1633" s="3" t="e">
        <f t="shared" si="292"/>
        <v>#VALUE!</v>
      </c>
      <c r="AF1633" t="str">
        <f>SUBSTITUTE(SUBSTITUTE(P1633,"±",""),"%"," %")</f>
        <v/>
      </c>
      <c r="AG1633" t="e">
        <f t="shared" si="290"/>
        <v>#VALUE!</v>
      </c>
      <c r="AI1633" t="e">
        <f>SUBSTITUTE(LEFT(Q1633,FIND("W,",Q1633)),"W"," W @ 70 C")</f>
        <v>#VALUE!</v>
      </c>
      <c r="AJ1633" t="str">
        <f>SUBSTITUTE((SUBSTITUTE(T1633,"ppm/°C","")),"/ "," to ")</f>
        <v/>
      </c>
      <c r="AK1633" t="e">
        <f>LEFT(V1633,FIND(" ",V1633)-1)</f>
        <v>#VALUE!</v>
      </c>
      <c r="AL1633" t="str">
        <f>SUBSTITUTE(SUBSTITUTE(U1633,"°C ~ "," to +"),"°C"," C")</f>
        <v/>
      </c>
      <c r="AM1633" s="2" t="e">
        <f t="shared" si="294"/>
        <v>#VALUE!</v>
      </c>
      <c r="AO1633" s="2" t="e">
        <f t="shared" si="295"/>
        <v>#VALUE!</v>
      </c>
      <c r="AQ1633" t="s">
        <v>5289</v>
      </c>
      <c r="AR1633" t="str">
        <f t="shared" si="291"/>
        <v/>
      </c>
    </row>
    <row r="1634" spans="30:44" x14ac:dyDescent="0.3">
      <c r="AD1634" s="3" t="str">
        <f t="shared" si="293"/>
        <v>NOT FOUND</v>
      </c>
      <c r="AE1634" s="3" t="e">
        <f t="shared" si="292"/>
        <v>#VALUE!</v>
      </c>
      <c r="AF1634" t="str">
        <f>SUBSTITUTE(SUBSTITUTE(P1634,"±",""),"%"," %")</f>
        <v/>
      </c>
      <c r="AG1634" t="e">
        <f t="shared" si="290"/>
        <v>#VALUE!</v>
      </c>
      <c r="AI1634" t="e">
        <f>SUBSTITUTE(LEFT(Q1634,FIND("W,",Q1634)),"W"," W @ 70 C")</f>
        <v>#VALUE!</v>
      </c>
      <c r="AJ1634" t="str">
        <f>SUBSTITUTE((SUBSTITUTE(T1634,"ppm/°C","")),"/ "," to ")</f>
        <v/>
      </c>
      <c r="AK1634" t="e">
        <f>LEFT(V1634,FIND(" ",V1634)-1)</f>
        <v>#VALUE!</v>
      </c>
      <c r="AL1634" t="str">
        <f>SUBSTITUTE(SUBSTITUTE(U1634,"°C ~ "," to +"),"°C"," C")</f>
        <v/>
      </c>
      <c r="AM1634" s="2" t="e">
        <f t="shared" si="294"/>
        <v>#VALUE!</v>
      </c>
      <c r="AO1634" s="2" t="e">
        <f t="shared" si="295"/>
        <v>#VALUE!</v>
      </c>
      <c r="AQ1634" t="s">
        <v>5289</v>
      </c>
      <c r="AR1634" t="str">
        <f t="shared" si="291"/>
        <v/>
      </c>
    </row>
    <row r="1635" spans="30:44" x14ac:dyDescent="0.3">
      <c r="AD1635" s="3" t="str">
        <f t="shared" si="293"/>
        <v>NOT FOUND</v>
      </c>
      <c r="AE1635" s="3" t="e">
        <f t="shared" si="292"/>
        <v>#VALUE!</v>
      </c>
      <c r="AF1635" t="str">
        <f>SUBSTITUTE(SUBSTITUTE(P1635,"±",""),"%"," %")</f>
        <v/>
      </c>
      <c r="AG1635" t="e">
        <f t="shared" ref="AG1635:AG1698" si="296">ROUND(MIN(SQRT(AD1635*VALUE(LEFT(AI1635,FIND("W",AI1635)-2))),AP1635),1)&amp;" V"</f>
        <v>#VALUE!</v>
      </c>
      <c r="AI1635" t="e">
        <f>SUBSTITUTE(LEFT(Q1635,FIND("W,",Q1635)),"W"," W @ 70 C")</f>
        <v>#VALUE!</v>
      </c>
      <c r="AJ1635" t="str">
        <f>SUBSTITUTE((SUBSTITUTE(T1635,"ppm/°C","")),"/ "," to ")</f>
        <v/>
      </c>
      <c r="AK1635" t="e">
        <f>LEFT(V1635,FIND(" ",V1635)-1)</f>
        <v>#VALUE!</v>
      </c>
      <c r="AL1635" t="str">
        <f>SUBSTITUTE(SUBSTITUTE(U1635,"°C ~ "," to +"),"°C"," C")</f>
        <v/>
      </c>
      <c r="AM1635" s="2" t="e">
        <f t="shared" si="294"/>
        <v>#VALUE!</v>
      </c>
      <c r="AO1635" s="2" t="e">
        <f t="shared" si="295"/>
        <v>#VALUE!</v>
      </c>
      <c r="AQ1635" t="s">
        <v>5289</v>
      </c>
      <c r="AR1635" t="str">
        <f t="shared" ref="AR1635:AR1698" si="297">SUBSTITUTE(D1635,"-","")</f>
        <v/>
      </c>
    </row>
    <row r="1636" spans="30:44" x14ac:dyDescent="0.3">
      <c r="AD1636" s="3" t="str">
        <f t="shared" si="293"/>
        <v>NOT FOUND</v>
      </c>
      <c r="AE1636" s="3" t="e">
        <f t="shared" si="292"/>
        <v>#VALUE!</v>
      </c>
      <c r="AF1636" t="str">
        <f>SUBSTITUTE(SUBSTITUTE(P1636,"±",""),"%"," %")</f>
        <v/>
      </c>
      <c r="AG1636" t="e">
        <f t="shared" si="296"/>
        <v>#VALUE!</v>
      </c>
      <c r="AI1636" t="e">
        <f>SUBSTITUTE(LEFT(Q1636,FIND("W,",Q1636)),"W"," W @ 70 C")</f>
        <v>#VALUE!</v>
      </c>
      <c r="AJ1636" t="str">
        <f>SUBSTITUTE((SUBSTITUTE(T1636,"ppm/°C","")),"/ "," to ")</f>
        <v/>
      </c>
      <c r="AK1636" t="e">
        <f>LEFT(V1636,FIND(" ",V1636)-1)</f>
        <v>#VALUE!</v>
      </c>
      <c r="AL1636" t="str">
        <f>SUBSTITUTE(SUBSTITUTE(U1636,"°C ~ "," to +"),"°C"," C")</f>
        <v/>
      </c>
      <c r="AM1636" s="2" t="e">
        <f t="shared" si="294"/>
        <v>#VALUE!</v>
      </c>
      <c r="AO1636" s="2" t="e">
        <f t="shared" si="295"/>
        <v>#VALUE!</v>
      </c>
      <c r="AQ1636" t="s">
        <v>5289</v>
      </c>
      <c r="AR1636" t="str">
        <f t="shared" si="297"/>
        <v/>
      </c>
    </row>
    <row r="1637" spans="30:44" x14ac:dyDescent="0.3">
      <c r="AD1637" s="3" t="str">
        <f t="shared" si="293"/>
        <v>NOT FOUND</v>
      </c>
      <c r="AE1637" s="3" t="e">
        <f t="shared" si="292"/>
        <v>#VALUE!</v>
      </c>
      <c r="AF1637" t="str">
        <f>SUBSTITUTE(SUBSTITUTE(P1637,"±",""),"%"," %")</f>
        <v/>
      </c>
      <c r="AG1637" t="e">
        <f t="shared" si="296"/>
        <v>#VALUE!</v>
      </c>
      <c r="AI1637" t="e">
        <f>SUBSTITUTE(LEFT(Q1637,FIND("W,",Q1637)),"W"," W @ 70 C")</f>
        <v>#VALUE!</v>
      </c>
      <c r="AJ1637" t="str">
        <f>SUBSTITUTE((SUBSTITUTE(T1637,"ppm/°C","")),"/ "," to ")</f>
        <v/>
      </c>
      <c r="AK1637" t="e">
        <f>LEFT(V1637,FIND(" ",V1637)-1)</f>
        <v>#VALUE!</v>
      </c>
      <c r="AL1637" t="str">
        <f>SUBSTITUTE(SUBSTITUTE(U1637,"°C ~ "," to +"),"°C"," C")</f>
        <v/>
      </c>
      <c r="AM1637" s="2" t="e">
        <f t="shared" si="294"/>
        <v>#VALUE!</v>
      </c>
      <c r="AO1637" s="2" t="e">
        <f t="shared" si="295"/>
        <v>#VALUE!</v>
      </c>
      <c r="AQ1637" t="s">
        <v>5289</v>
      </c>
      <c r="AR1637" t="str">
        <f t="shared" si="297"/>
        <v/>
      </c>
    </row>
    <row r="1638" spans="30:44" x14ac:dyDescent="0.3">
      <c r="AD1638" s="3" t="str">
        <f t="shared" si="293"/>
        <v>NOT FOUND</v>
      </c>
      <c r="AE1638" s="3" t="e">
        <f t="shared" si="292"/>
        <v>#VALUE!</v>
      </c>
      <c r="AF1638" t="str">
        <f>SUBSTITUTE(SUBSTITUTE(P1638,"±",""),"%"," %")</f>
        <v/>
      </c>
      <c r="AG1638" t="e">
        <f t="shared" si="296"/>
        <v>#VALUE!</v>
      </c>
      <c r="AI1638" t="e">
        <f>SUBSTITUTE(LEFT(Q1638,FIND("W,",Q1638)),"W"," W @ 70 C")</f>
        <v>#VALUE!</v>
      </c>
      <c r="AJ1638" t="str">
        <f>SUBSTITUTE((SUBSTITUTE(T1638,"ppm/°C","")),"/ "," to ")</f>
        <v/>
      </c>
      <c r="AK1638" t="e">
        <f>LEFT(V1638,FIND(" ",V1638)-1)</f>
        <v>#VALUE!</v>
      </c>
      <c r="AL1638" t="str">
        <f>SUBSTITUTE(SUBSTITUTE(U1638,"°C ~ "," to +"),"°C"," C")</f>
        <v/>
      </c>
      <c r="AM1638" s="2" t="e">
        <f t="shared" si="294"/>
        <v>#VALUE!</v>
      </c>
      <c r="AO1638" s="2" t="e">
        <f t="shared" si="295"/>
        <v>#VALUE!</v>
      </c>
      <c r="AQ1638" t="s">
        <v>5289</v>
      </c>
      <c r="AR1638" t="str">
        <f t="shared" si="297"/>
        <v/>
      </c>
    </row>
    <row r="1639" spans="30:44" x14ac:dyDescent="0.3">
      <c r="AD1639" s="3" t="str">
        <f t="shared" si="293"/>
        <v>NOT FOUND</v>
      </c>
      <c r="AE1639" s="3" t="e">
        <f t="shared" si="292"/>
        <v>#VALUE!</v>
      </c>
      <c r="AF1639" t="str">
        <f>SUBSTITUTE(SUBSTITUTE(P1639,"±",""),"%"," %")</f>
        <v/>
      </c>
      <c r="AG1639" t="e">
        <f t="shared" si="296"/>
        <v>#VALUE!</v>
      </c>
      <c r="AI1639" t="e">
        <f>SUBSTITUTE(LEFT(Q1639,FIND("W,",Q1639)),"W"," W @ 70 C")</f>
        <v>#VALUE!</v>
      </c>
      <c r="AJ1639" t="str">
        <f>SUBSTITUTE((SUBSTITUTE(T1639,"ppm/°C","")),"/ "," to ")</f>
        <v/>
      </c>
      <c r="AK1639" t="e">
        <f>LEFT(V1639,FIND(" ",V1639)-1)</f>
        <v>#VALUE!</v>
      </c>
      <c r="AL1639" t="str">
        <f>SUBSTITUTE(SUBSTITUTE(U1639,"°C ~ "," to +"),"°C"," C")</f>
        <v/>
      </c>
      <c r="AM1639" s="2" t="e">
        <f t="shared" si="294"/>
        <v>#VALUE!</v>
      </c>
      <c r="AO1639" s="2" t="e">
        <f t="shared" si="295"/>
        <v>#VALUE!</v>
      </c>
      <c r="AQ1639" t="s">
        <v>5289</v>
      </c>
      <c r="AR1639" t="str">
        <f t="shared" si="297"/>
        <v/>
      </c>
    </row>
    <row r="1640" spans="30:44" x14ac:dyDescent="0.3">
      <c r="AD1640" s="3" t="str">
        <f t="shared" si="293"/>
        <v>NOT FOUND</v>
      </c>
      <c r="AE1640" s="3" t="e">
        <f t="shared" si="292"/>
        <v>#VALUE!</v>
      </c>
      <c r="AF1640" t="str">
        <f>SUBSTITUTE(SUBSTITUTE(P1640,"±",""),"%"," %")</f>
        <v/>
      </c>
      <c r="AG1640" t="e">
        <f t="shared" si="296"/>
        <v>#VALUE!</v>
      </c>
      <c r="AI1640" t="e">
        <f>SUBSTITUTE(LEFT(Q1640,FIND("W,",Q1640)),"W"," W @ 70 C")</f>
        <v>#VALUE!</v>
      </c>
      <c r="AJ1640" t="str">
        <f>SUBSTITUTE((SUBSTITUTE(T1640,"ppm/°C","")),"/ "," to ")</f>
        <v/>
      </c>
      <c r="AK1640" t="e">
        <f>LEFT(V1640,FIND(" ",V1640)-1)</f>
        <v>#VALUE!</v>
      </c>
      <c r="AL1640" t="str">
        <f>SUBSTITUTE(SUBSTITUTE(U1640,"°C ~ "," to +"),"°C"," C")</f>
        <v/>
      </c>
      <c r="AM1640" s="2" t="e">
        <f t="shared" si="294"/>
        <v>#VALUE!</v>
      </c>
      <c r="AO1640" s="2" t="e">
        <f t="shared" si="295"/>
        <v>#VALUE!</v>
      </c>
      <c r="AQ1640" t="s">
        <v>5289</v>
      </c>
      <c r="AR1640" t="str">
        <f t="shared" si="297"/>
        <v/>
      </c>
    </row>
    <row r="1641" spans="30:44" x14ac:dyDescent="0.3">
      <c r="AD1641" s="3" t="str">
        <f t="shared" si="293"/>
        <v>NOT FOUND</v>
      </c>
      <c r="AE1641" s="3" t="e">
        <f t="shared" si="292"/>
        <v>#VALUE!</v>
      </c>
      <c r="AF1641" t="str">
        <f>SUBSTITUTE(SUBSTITUTE(P1641,"±",""),"%"," %")</f>
        <v/>
      </c>
      <c r="AG1641" t="e">
        <f t="shared" si="296"/>
        <v>#VALUE!</v>
      </c>
      <c r="AI1641" t="e">
        <f>SUBSTITUTE(LEFT(Q1641,FIND("W,",Q1641)),"W"," W @ 70 C")</f>
        <v>#VALUE!</v>
      </c>
      <c r="AJ1641" t="str">
        <f>SUBSTITUTE((SUBSTITUTE(T1641,"ppm/°C","")),"/ "," to ")</f>
        <v/>
      </c>
      <c r="AK1641" t="e">
        <f>LEFT(V1641,FIND(" ",V1641)-1)</f>
        <v>#VALUE!</v>
      </c>
      <c r="AL1641" t="str">
        <f>SUBSTITUTE(SUBSTITUTE(U1641,"°C ~ "," to +"),"°C"," C")</f>
        <v/>
      </c>
      <c r="AM1641" s="2" t="e">
        <f t="shared" si="294"/>
        <v>#VALUE!</v>
      </c>
      <c r="AO1641" s="2" t="e">
        <f t="shared" si="295"/>
        <v>#VALUE!</v>
      </c>
      <c r="AQ1641" t="s">
        <v>5289</v>
      </c>
      <c r="AR1641" t="str">
        <f t="shared" si="297"/>
        <v/>
      </c>
    </row>
    <row r="1642" spans="30:44" x14ac:dyDescent="0.3">
      <c r="AD1642" s="3" t="str">
        <f t="shared" si="293"/>
        <v>NOT FOUND</v>
      </c>
      <c r="AE1642" s="3" t="e">
        <f t="shared" si="292"/>
        <v>#VALUE!</v>
      </c>
      <c r="AF1642" t="str">
        <f>SUBSTITUTE(SUBSTITUTE(P1642,"±",""),"%"," %")</f>
        <v/>
      </c>
      <c r="AG1642" t="e">
        <f t="shared" si="296"/>
        <v>#VALUE!</v>
      </c>
      <c r="AI1642" t="e">
        <f>SUBSTITUTE(LEFT(Q1642,FIND("W,",Q1642)),"W"," W @ 70 C")</f>
        <v>#VALUE!</v>
      </c>
      <c r="AJ1642" t="str">
        <f>SUBSTITUTE((SUBSTITUTE(T1642,"ppm/°C","")),"/ "," to ")</f>
        <v/>
      </c>
      <c r="AK1642" t="e">
        <f>LEFT(V1642,FIND(" ",V1642)-1)</f>
        <v>#VALUE!</v>
      </c>
      <c r="AL1642" t="str">
        <f>SUBSTITUTE(SUBSTITUTE(U1642,"°C ~ "," to +"),"°C"," C")</f>
        <v/>
      </c>
      <c r="AM1642" s="2" t="e">
        <f t="shared" si="294"/>
        <v>#VALUE!</v>
      </c>
      <c r="AO1642" s="2" t="e">
        <f t="shared" si="295"/>
        <v>#VALUE!</v>
      </c>
      <c r="AQ1642" t="s">
        <v>5289</v>
      </c>
      <c r="AR1642" t="str">
        <f t="shared" si="297"/>
        <v/>
      </c>
    </row>
    <row r="1643" spans="30:44" x14ac:dyDescent="0.3">
      <c r="AD1643" s="3" t="str">
        <f t="shared" si="293"/>
        <v>NOT FOUND</v>
      </c>
      <c r="AE1643" s="3" t="e">
        <f t="shared" si="292"/>
        <v>#VALUE!</v>
      </c>
      <c r="AF1643" t="str">
        <f>SUBSTITUTE(SUBSTITUTE(P1643,"±",""),"%"," %")</f>
        <v/>
      </c>
      <c r="AG1643" t="e">
        <f t="shared" si="296"/>
        <v>#VALUE!</v>
      </c>
      <c r="AI1643" t="e">
        <f>SUBSTITUTE(LEFT(Q1643,FIND("W,",Q1643)),"W"," W @ 70 C")</f>
        <v>#VALUE!</v>
      </c>
      <c r="AJ1643" t="str">
        <f>SUBSTITUTE((SUBSTITUTE(T1643,"ppm/°C","")),"/ "," to ")</f>
        <v/>
      </c>
      <c r="AK1643" t="e">
        <f>LEFT(V1643,FIND(" ",V1643)-1)</f>
        <v>#VALUE!</v>
      </c>
      <c r="AL1643" t="str">
        <f>SUBSTITUTE(SUBSTITUTE(U1643,"°C ~ "," to +"),"°C"," C")</f>
        <v/>
      </c>
      <c r="AM1643" s="2" t="e">
        <f t="shared" si="294"/>
        <v>#VALUE!</v>
      </c>
      <c r="AO1643" s="2" t="e">
        <f t="shared" si="295"/>
        <v>#VALUE!</v>
      </c>
      <c r="AQ1643" t="s">
        <v>5289</v>
      </c>
      <c r="AR1643" t="str">
        <f t="shared" si="297"/>
        <v/>
      </c>
    </row>
    <row r="1644" spans="30:44" x14ac:dyDescent="0.3">
      <c r="AD1644" s="3" t="str">
        <f t="shared" si="293"/>
        <v>NOT FOUND</v>
      </c>
      <c r="AE1644" s="3" t="e">
        <f t="shared" si="292"/>
        <v>#VALUE!</v>
      </c>
      <c r="AF1644" t="str">
        <f>SUBSTITUTE(SUBSTITUTE(P1644,"±",""),"%"," %")</f>
        <v/>
      </c>
      <c r="AG1644" t="e">
        <f t="shared" si="296"/>
        <v>#VALUE!</v>
      </c>
      <c r="AI1644" t="e">
        <f>SUBSTITUTE(LEFT(Q1644,FIND("W,",Q1644)),"W"," W @ 70 C")</f>
        <v>#VALUE!</v>
      </c>
      <c r="AJ1644" t="str">
        <f>SUBSTITUTE((SUBSTITUTE(T1644,"ppm/°C","")),"/ "," to ")</f>
        <v/>
      </c>
      <c r="AK1644" t="e">
        <f>LEFT(V1644,FIND(" ",V1644)-1)</f>
        <v>#VALUE!</v>
      </c>
      <c r="AL1644" t="str">
        <f>SUBSTITUTE(SUBSTITUTE(U1644,"°C ~ "," to +"),"°C"," C")</f>
        <v/>
      </c>
      <c r="AM1644" s="2" t="e">
        <f t="shared" si="294"/>
        <v>#VALUE!</v>
      </c>
      <c r="AO1644" s="2" t="e">
        <f t="shared" si="295"/>
        <v>#VALUE!</v>
      </c>
      <c r="AQ1644" t="s">
        <v>5289</v>
      </c>
      <c r="AR1644" t="str">
        <f t="shared" si="297"/>
        <v/>
      </c>
    </row>
    <row r="1645" spans="30:44" x14ac:dyDescent="0.3">
      <c r="AD1645" s="3" t="str">
        <f t="shared" si="293"/>
        <v>NOT FOUND</v>
      </c>
      <c r="AE1645" s="3" t="e">
        <f t="shared" si="292"/>
        <v>#VALUE!</v>
      </c>
      <c r="AF1645" t="str">
        <f>SUBSTITUTE(SUBSTITUTE(P1645,"±",""),"%"," %")</f>
        <v/>
      </c>
      <c r="AG1645" t="e">
        <f t="shared" si="296"/>
        <v>#VALUE!</v>
      </c>
      <c r="AI1645" t="e">
        <f>SUBSTITUTE(LEFT(Q1645,FIND("W,",Q1645)),"W"," W @ 70 C")</f>
        <v>#VALUE!</v>
      </c>
      <c r="AJ1645" t="str">
        <f>SUBSTITUTE((SUBSTITUTE(T1645,"ppm/°C","")),"/ "," to ")</f>
        <v/>
      </c>
      <c r="AK1645" t="e">
        <f>LEFT(V1645,FIND(" ",V1645)-1)</f>
        <v>#VALUE!</v>
      </c>
      <c r="AL1645" t="str">
        <f>SUBSTITUTE(SUBSTITUTE(U1645,"°C ~ "," to +"),"°C"," C")</f>
        <v/>
      </c>
      <c r="AM1645" s="2" t="e">
        <f t="shared" si="294"/>
        <v>#VALUE!</v>
      </c>
      <c r="AO1645" s="2" t="e">
        <f t="shared" si="295"/>
        <v>#VALUE!</v>
      </c>
      <c r="AQ1645" t="s">
        <v>5289</v>
      </c>
      <c r="AR1645" t="str">
        <f t="shared" si="297"/>
        <v/>
      </c>
    </row>
    <row r="1646" spans="30:44" x14ac:dyDescent="0.3">
      <c r="AD1646" s="3" t="str">
        <f t="shared" si="293"/>
        <v>NOT FOUND</v>
      </c>
      <c r="AE1646" s="3" t="e">
        <f t="shared" si="292"/>
        <v>#VALUE!</v>
      </c>
      <c r="AF1646" t="str">
        <f>SUBSTITUTE(SUBSTITUTE(P1646,"±",""),"%"," %")</f>
        <v/>
      </c>
      <c r="AG1646" t="e">
        <f t="shared" si="296"/>
        <v>#VALUE!</v>
      </c>
      <c r="AI1646" t="e">
        <f>SUBSTITUTE(LEFT(Q1646,FIND("W,",Q1646)),"W"," W @ 70 C")</f>
        <v>#VALUE!</v>
      </c>
      <c r="AJ1646" t="str">
        <f>SUBSTITUTE((SUBSTITUTE(T1646,"ppm/°C","")),"/ "," to ")</f>
        <v/>
      </c>
      <c r="AK1646" t="e">
        <f>LEFT(V1646,FIND(" ",V1646)-1)</f>
        <v>#VALUE!</v>
      </c>
      <c r="AL1646" t="str">
        <f>SUBSTITUTE(SUBSTITUTE(U1646,"°C ~ "," to +"),"°C"," C")</f>
        <v/>
      </c>
      <c r="AM1646" s="2" t="e">
        <f t="shared" si="294"/>
        <v>#VALUE!</v>
      </c>
      <c r="AO1646" s="2" t="e">
        <f t="shared" si="295"/>
        <v>#VALUE!</v>
      </c>
      <c r="AQ1646" t="s">
        <v>5289</v>
      </c>
      <c r="AR1646" t="str">
        <f t="shared" si="297"/>
        <v/>
      </c>
    </row>
    <row r="1647" spans="30:44" x14ac:dyDescent="0.3">
      <c r="AD1647" s="3" t="str">
        <f t="shared" si="293"/>
        <v>NOT FOUND</v>
      </c>
      <c r="AE1647" s="3" t="e">
        <f t="shared" si="292"/>
        <v>#VALUE!</v>
      </c>
      <c r="AF1647" t="str">
        <f>SUBSTITUTE(SUBSTITUTE(P1647,"±",""),"%"," %")</f>
        <v/>
      </c>
      <c r="AG1647" t="e">
        <f t="shared" si="296"/>
        <v>#VALUE!</v>
      </c>
      <c r="AI1647" t="e">
        <f>SUBSTITUTE(LEFT(Q1647,FIND("W,",Q1647)),"W"," W @ 70 C")</f>
        <v>#VALUE!</v>
      </c>
      <c r="AJ1647" t="str">
        <f>SUBSTITUTE((SUBSTITUTE(T1647,"ppm/°C","")),"/ "," to ")</f>
        <v/>
      </c>
      <c r="AK1647" t="e">
        <f>LEFT(V1647,FIND(" ",V1647)-1)</f>
        <v>#VALUE!</v>
      </c>
      <c r="AL1647" t="str">
        <f>SUBSTITUTE(SUBSTITUTE(U1647,"°C ~ "," to +"),"°C"," C")</f>
        <v/>
      </c>
      <c r="AM1647" s="2" t="e">
        <f t="shared" si="294"/>
        <v>#VALUE!</v>
      </c>
      <c r="AO1647" s="2" t="e">
        <f t="shared" si="295"/>
        <v>#VALUE!</v>
      </c>
      <c r="AQ1647" t="s">
        <v>5289</v>
      </c>
      <c r="AR1647" t="str">
        <f t="shared" si="297"/>
        <v/>
      </c>
    </row>
    <row r="1648" spans="30:44" x14ac:dyDescent="0.3">
      <c r="AD1648" s="3" t="str">
        <f t="shared" si="293"/>
        <v>NOT FOUND</v>
      </c>
      <c r="AE1648" s="3" t="e">
        <f t="shared" si="292"/>
        <v>#VALUE!</v>
      </c>
      <c r="AF1648" t="str">
        <f>SUBSTITUTE(SUBSTITUTE(P1648,"±",""),"%"," %")</f>
        <v/>
      </c>
      <c r="AG1648" t="e">
        <f t="shared" si="296"/>
        <v>#VALUE!</v>
      </c>
      <c r="AI1648" t="e">
        <f>SUBSTITUTE(LEFT(Q1648,FIND("W,",Q1648)),"W"," W @ 70 C")</f>
        <v>#VALUE!</v>
      </c>
      <c r="AJ1648" t="str">
        <f>SUBSTITUTE((SUBSTITUTE(T1648,"ppm/°C","")),"/ "," to ")</f>
        <v/>
      </c>
      <c r="AK1648" t="e">
        <f>LEFT(V1648,FIND(" ",V1648)-1)</f>
        <v>#VALUE!</v>
      </c>
      <c r="AL1648" t="str">
        <f>SUBSTITUTE(SUBSTITUTE(U1648,"°C ~ "," to +"),"°C"," C")</f>
        <v/>
      </c>
      <c r="AM1648" s="2" t="e">
        <f t="shared" si="294"/>
        <v>#VALUE!</v>
      </c>
      <c r="AO1648" s="2" t="e">
        <f t="shared" si="295"/>
        <v>#VALUE!</v>
      </c>
      <c r="AQ1648" t="s">
        <v>5289</v>
      </c>
      <c r="AR1648" t="str">
        <f t="shared" si="297"/>
        <v/>
      </c>
    </row>
    <row r="1649" spans="30:44" x14ac:dyDescent="0.3">
      <c r="AD1649" s="3" t="str">
        <f t="shared" si="293"/>
        <v>NOT FOUND</v>
      </c>
      <c r="AE1649" s="3" t="e">
        <f t="shared" si="292"/>
        <v>#VALUE!</v>
      </c>
      <c r="AF1649" t="str">
        <f>SUBSTITUTE(SUBSTITUTE(P1649,"±",""),"%"," %")</f>
        <v/>
      </c>
      <c r="AG1649" t="e">
        <f t="shared" si="296"/>
        <v>#VALUE!</v>
      </c>
      <c r="AI1649" t="e">
        <f>SUBSTITUTE(LEFT(Q1649,FIND("W,",Q1649)),"W"," W @ 70 C")</f>
        <v>#VALUE!</v>
      </c>
      <c r="AJ1649" t="str">
        <f>SUBSTITUTE((SUBSTITUTE(T1649,"ppm/°C","")),"/ "," to ")</f>
        <v/>
      </c>
      <c r="AK1649" t="e">
        <f>LEFT(V1649,FIND(" ",V1649)-1)</f>
        <v>#VALUE!</v>
      </c>
      <c r="AL1649" t="str">
        <f>SUBSTITUTE(SUBSTITUTE(U1649,"°C ~ "," to +"),"°C"," C")</f>
        <v/>
      </c>
      <c r="AM1649" s="2" t="e">
        <f t="shared" si="294"/>
        <v>#VALUE!</v>
      </c>
      <c r="AO1649" s="2" t="e">
        <f t="shared" si="295"/>
        <v>#VALUE!</v>
      </c>
      <c r="AQ1649" t="s">
        <v>5289</v>
      </c>
      <c r="AR1649" t="str">
        <f t="shared" si="297"/>
        <v/>
      </c>
    </row>
    <row r="1650" spans="30:44" x14ac:dyDescent="0.3">
      <c r="AD1650" s="3" t="str">
        <f t="shared" si="293"/>
        <v>NOT FOUND</v>
      </c>
      <c r="AE1650" s="3" t="e">
        <f t="shared" si="292"/>
        <v>#VALUE!</v>
      </c>
      <c r="AF1650" t="str">
        <f>SUBSTITUTE(SUBSTITUTE(P1650,"±",""),"%"," %")</f>
        <v/>
      </c>
      <c r="AG1650" t="e">
        <f t="shared" si="296"/>
        <v>#VALUE!</v>
      </c>
      <c r="AI1650" t="e">
        <f>SUBSTITUTE(LEFT(Q1650,FIND("W,",Q1650)),"W"," W @ 70 C")</f>
        <v>#VALUE!</v>
      </c>
      <c r="AJ1650" t="str">
        <f>SUBSTITUTE((SUBSTITUTE(T1650,"ppm/°C","")),"/ "," to ")</f>
        <v/>
      </c>
      <c r="AK1650" t="e">
        <f>LEFT(V1650,FIND(" ",V1650)-1)</f>
        <v>#VALUE!</v>
      </c>
      <c r="AL1650" t="str">
        <f>SUBSTITUTE(SUBSTITUTE(U1650,"°C ~ "," to +"),"°C"," C")</f>
        <v/>
      </c>
      <c r="AM1650" s="2" t="e">
        <f t="shared" si="294"/>
        <v>#VALUE!</v>
      </c>
      <c r="AO1650" s="2" t="e">
        <f t="shared" si="295"/>
        <v>#VALUE!</v>
      </c>
      <c r="AQ1650" t="s">
        <v>5289</v>
      </c>
      <c r="AR1650" t="str">
        <f t="shared" si="297"/>
        <v/>
      </c>
    </row>
    <row r="1651" spans="30:44" x14ac:dyDescent="0.3">
      <c r="AD1651" s="3" t="str">
        <f t="shared" si="293"/>
        <v>NOT FOUND</v>
      </c>
      <c r="AE1651" s="3" t="e">
        <f t="shared" si="292"/>
        <v>#VALUE!</v>
      </c>
      <c r="AF1651" t="str">
        <f>SUBSTITUTE(SUBSTITUTE(P1651,"±",""),"%"," %")</f>
        <v/>
      </c>
      <c r="AG1651" t="e">
        <f t="shared" si="296"/>
        <v>#VALUE!</v>
      </c>
      <c r="AI1651" t="e">
        <f>SUBSTITUTE(LEFT(Q1651,FIND("W,",Q1651)),"W"," W @ 70 C")</f>
        <v>#VALUE!</v>
      </c>
      <c r="AJ1651" t="str">
        <f>SUBSTITUTE((SUBSTITUTE(T1651,"ppm/°C","")),"/ "," to ")</f>
        <v/>
      </c>
      <c r="AK1651" t="e">
        <f>LEFT(V1651,FIND(" ",V1651)-1)</f>
        <v>#VALUE!</v>
      </c>
      <c r="AL1651" t="str">
        <f>SUBSTITUTE(SUBSTITUTE(U1651,"°C ~ "," to +"),"°C"," C")</f>
        <v/>
      </c>
      <c r="AM1651" s="2" t="e">
        <f t="shared" si="294"/>
        <v>#VALUE!</v>
      </c>
      <c r="AO1651" s="2" t="e">
        <f t="shared" si="295"/>
        <v>#VALUE!</v>
      </c>
      <c r="AQ1651" t="s">
        <v>5289</v>
      </c>
      <c r="AR1651" t="str">
        <f t="shared" si="297"/>
        <v/>
      </c>
    </row>
    <row r="1652" spans="30:44" x14ac:dyDescent="0.3">
      <c r="AD1652" s="3" t="str">
        <f t="shared" si="293"/>
        <v>NOT FOUND</v>
      </c>
      <c r="AE1652" s="3" t="e">
        <f t="shared" si="292"/>
        <v>#VALUE!</v>
      </c>
      <c r="AF1652" t="str">
        <f>SUBSTITUTE(SUBSTITUTE(P1652,"±",""),"%"," %")</f>
        <v/>
      </c>
      <c r="AG1652" t="e">
        <f t="shared" si="296"/>
        <v>#VALUE!</v>
      </c>
      <c r="AI1652" t="e">
        <f>SUBSTITUTE(LEFT(Q1652,FIND("W,",Q1652)),"W"," W @ 70 C")</f>
        <v>#VALUE!</v>
      </c>
      <c r="AJ1652" t="str">
        <f>SUBSTITUTE((SUBSTITUTE(T1652,"ppm/°C","")),"/ "," to ")</f>
        <v/>
      </c>
      <c r="AK1652" t="e">
        <f>LEFT(V1652,FIND(" ",V1652)-1)</f>
        <v>#VALUE!</v>
      </c>
      <c r="AL1652" t="str">
        <f>SUBSTITUTE(SUBSTITUTE(U1652,"°C ~ "," to +"),"°C"," C")</f>
        <v/>
      </c>
      <c r="AM1652" s="2" t="e">
        <f t="shared" si="294"/>
        <v>#VALUE!</v>
      </c>
      <c r="AO1652" s="2" t="e">
        <f t="shared" si="295"/>
        <v>#VALUE!</v>
      </c>
      <c r="AQ1652" t="s">
        <v>5289</v>
      </c>
      <c r="AR1652" t="str">
        <f t="shared" si="297"/>
        <v/>
      </c>
    </row>
    <row r="1653" spans="30:44" x14ac:dyDescent="0.3">
      <c r="AD1653" s="3" t="str">
        <f t="shared" si="293"/>
        <v>NOT FOUND</v>
      </c>
      <c r="AE1653" s="3" t="e">
        <f t="shared" si="292"/>
        <v>#VALUE!</v>
      </c>
      <c r="AF1653" t="str">
        <f>SUBSTITUTE(SUBSTITUTE(P1653,"±",""),"%"," %")</f>
        <v/>
      </c>
      <c r="AG1653" t="e">
        <f t="shared" si="296"/>
        <v>#VALUE!</v>
      </c>
      <c r="AI1653" t="e">
        <f>SUBSTITUTE(LEFT(Q1653,FIND("W,",Q1653)),"W"," W @ 70 C")</f>
        <v>#VALUE!</v>
      </c>
      <c r="AJ1653" t="str">
        <f>SUBSTITUTE((SUBSTITUTE(T1653,"ppm/°C","")),"/ "," to ")</f>
        <v/>
      </c>
      <c r="AK1653" t="e">
        <f>LEFT(V1653,FIND(" ",V1653)-1)</f>
        <v>#VALUE!</v>
      </c>
      <c r="AL1653" t="str">
        <f>SUBSTITUTE(SUBSTITUTE(U1653,"°C ~ "," to +"),"°C"," C")</f>
        <v/>
      </c>
      <c r="AM1653" s="2" t="e">
        <f t="shared" si="294"/>
        <v>#VALUE!</v>
      </c>
      <c r="AO1653" s="2" t="e">
        <f t="shared" si="295"/>
        <v>#VALUE!</v>
      </c>
      <c r="AQ1653" t="s">
        <v>5289</v>
      </c>
      <c r="AR1653" t="str">
        <f t="shared" si="297"/>
        <v/>
      </c>
    </row>
    <row r="1654" spans="30:44" x14ac:dyDescent="0.3">
      <c r="AD1654" s="3" t="str">
        <f t="shared" si="293"/>
        <v>NOT FOUND</v>
      </c>
      <c r="AE1654" s="3" t="e">
        <f t="shared" si="292"/>
        <v>#VALUE!</v>
      </c>
      <c r="AF1654" t="str">
        <f>SUBSTITUTE(SUBSTITUTE(P1654,"±",""),"%"," %")</f>
        <v/>
      </c>
      <c r="AG1654" t="e">
        <f t="shared" si="296"/>
        <v>#VALUE!</v>
      </c>
      <c r="AI1654" t="e">
        <f>SUBSTITUTE(LEFT(Q1654,FIND("W,",Q1654)),"W"," W @ 70 C")</f>
        <v>#VALUE!</v>
      </c>
      <c r="AJ1654" t="str">
        <f>SUBSTITUTE((SUBSTITUTE(T1654,"ppm/°C","")),"/ "," to ")</f>
        <v/>
      </c>
      <c r="AK1654" t="e">
        <f>LEFT(V1654,FIND(" ",V1654)-1)</f>
        <v>#VALUE!</v>
      </c>
      <c r="AL1654" t="str">
        <f>SUBSTITUTE(SUBSTITUTE(U1654,"°C ~ "," to +"),"°C"," C")</f>
        <v/>
      </c>
      <c r="AM1654" s="2" t="e">
        <f t="shared" si="294"/>
        <v>#VALUE!</v>
      </c>
      <c r="AO1654" s="2" t="e">
        <f t="shared" si="295"/>
        <v>#VALUE!</v>
      </c>
      <c r="AQ1654" t="s">
        <v>5289</v>
      </c>
      <c r="AR1654" t="str">
        <f t="shared" si="297"/>
        <v/>
      </c>
    </row>
    <row r="1655" spans="30:44" x14ac:dyDescent="0.3">
      <c r="AD1655" s="3" t="str">
        <f t="shared" si="293"/>
        <v>NOT FOUND</v>
      </c>
      <c r="AE1655" s="3" t="e">
        <f t="shared" si="292"/>
        <v>#VALUE!</v>
      </c>
      <c r="AF1655" t="str">
        <f>SUBSTITUTE(SUBSTITUTE(P1655,"±",""),"%"," %")</f>
        <v/>
      </c>
      <c r="AG1655" t="e">
        <f t="shared" si="296"/>
        <v>#VALUE!</v>
      </c>
      <c r="AI1655" t="e">
        <f>SUBSTITUTE(LEFT(Q1655,FIND("W,",Q1655)),"W"," W @ 70 C")</f>
        <v>#VALUE!</v>
      </c>
      <c r="AJ1655" t="str">
        <f>SUBSTITUTE((SUBSTITUTE(T1655,"ppm/°C","")),"/ "," to ")</f>
        <v/>
      </c>
      <c r="AK1655" t="e">
        <f>LEFT(V1655,FIND(" ",V1655)-1)</f>
        <v>#VALUE!</v>
      </c>
      <c r="AL1655" t="str">
        <f>SUBSTITUTE(SUBSTITUTE(U1655,"°C ~ "," to +"),"°C"," C")</f>
        <v/>
      </c>
      <c r="AM1655" s="2" t="e">
        <f t="shared" si="294"/>
        <v>#VALUE!</v>
      </c>
      <c r="AO1655" s="2" t="e">
        <f t="shared" si="295"/>
        <v>#VALUE!</v>
      </c>
      <c r="AQ1655" t="s">
        <v>5289</v>
      </c>
      <c r="AR1655" t="str">
        <f t="shared" si="297"/>
        <v/>
      </c>
    </row>
    <row r="1656" spans="30:44" x14ac:dyDescent="0.3">
      <c r="AD1656" s="3" t="str">
        <f t="shared" si="293"/>
        <v>NOT FOUND</v>
      </c>
      <c r="AE1656" s="3" t="e">
        <f t="shared" si="292"/>
        <v>#VALUE!</v>
      </c>
      <c r="AF1656" t="str">
        <f>SUBSTITUTE(SUBSTITUTE(P1656,"±",""),"%"," %")</f>
        <v/>
      </c>
      <c r="AG1656" t="e">
        <f t="shared" si="296"/>
        <v>#VALUE!</v>
      </c>
      <c r="AI1656" t="e">
        <f>SUBSTITUTE(LEFT(Q1656,FIND("W,",Q1656)),"W"," W @ 70 C")</f>
        <v>#VALUE!</v>
      </c>
      <c r="AJ1656" t="str">
        <f>SUBSTITUTE((SUBSTITUTE(T1656,"ppm/°C","")),"/ "," to ")</f>
        <v/>
      </c>
      <c r="AK1656" t="e">
        <f>LEFT(V1656,FIND(" ",V1656)-1)</f>
        <v>#VALUE!</v>
      </c>
      <c r="AL1656" t="str">
        <f>SUBSTITUTE(SUBSTITUTE(U1656,"°C ~ "," to +"),"°C"," C")</f>
        <v/>
      </c>
      <c r="AM1656" s="2" t="e">
        <f t="shared" si="294"/>
        <v>#VALUE!</v>
      </c>
      <c r="AO1656" s="2" t="e">
        <f t="shared" si="295"/>
        <v>#VALUE!</v>
      </c>
      <c r="AQ1656" t="s">
        <v>5289</v>
      </c>
      <c r="AR1656" t="str">
        <f t="shared" si="297"/>
        <v/>
      </c>
    </row>
    <row r="1657" spans="30:44" x14ac:dyDescent="0.3">
      <c r="AD1657" s="3" t="str">
        <f t="shared" si="293"/>
        <v>NOT FOUND</v>
      </c>
      <c r="AE1657" s="3" t="e">
        <f t="shared" si="292"/>
        <v>#VALUE!</v>
      </c>
      <c r="AF1657" t="str">
        <f>SUBSTITUTE(SUBSTITUTE(P1657,"±",""),"%"," %")</f>
        <v/>
      </c>
      <c r="AG1657" t="e">
        <f t="shared" si="296"/>
        <v>#VALUE!</v>
      </c>
      <c r="AI1657" t="e">
        <f>SUBSTITUTE(LEFT(Q1657,FIND("W,",Q1657)),"W"," W @ 70 C")</f>
        <v>#VALUE!</v>
      </c>
      <c r="AJ1657" t="str">
        <f>SUBSTITUTE((SUBSTITUTE(T1657,"ppm/°C","")),"/ "," to ")</f>
        <v/>
      </c>
      <c r="AK1657" t="e">
        <f>LEFT(V1657,FIND(" ",V1657)-1)</f>
        <v>#VALUE!</v>
      </c>
      <c r="AL1657" t="str">
        <f>SUBSTITUTE(SUBSTITUTE(U1657,"°C ~ "," to +"),"°C"," C")</f>
        <v/>
      </c>
      <c r="AM1657" s="2" t="e">
        <f t="shared" si="294"/>
        <v>#VALUE!</v>
      </c>
      <c r="AO1657" s="2" t="e">
        <f t="shared" si="295"/>
        <v>#VALUE!</v>
      </c>
      <c r="AQ1657" t="s">
        <v>5289</v>
      </c>
      <c r="AR1657" t="str">
        <f t="shared" si="297"/>
        <v/>
      </c>
    </row>
    <row r="1658" spans="30:44" x14ac:dyDescent="0.3">
      <c r="AD1658" s="3" t="str">
        <f t="shared" si="293"/>
        <v>NOT FOUND</v>
      </c>
      <c r="AE1658" s="3" t="e">
        <f t="shared" si="292"/>
        <v>#VALUE!</v>
      </c>
      <c r="AF1658" t="str">
        <f>SUBSTITUTE(SUBSTITUTE(P1658,"±",""),"%"," %")</f>
        <v/>
      </c>
      <c r="AG1658" t="e">
        <f t="shared" si="296"/>
        <v>#VALUE!</v>
      </c>
      <c r="AI1658" t="e">
        <f>SUBSTITUTE(LEFT(Q1658,FIND("W,",Q1658)),"W"," W @ 70 C")</f>
        <v>#VALUE!</v>
      </c>
      <c r="AJ1658" t="str">
        <f>SUBSTITUTE((SUBSTITUTE(T1658,"ppm/°C","")),"/ "," to ")</f>
        <v/>
      </c>
      <c r="AK1658" t="e">
        <f>LEFT(V1658,FIND(" ",V1658)-1)</f>
        <v>#VALUE!</v>
      </c>
      <c r="AL1658" t="str">
        <f>SUBSTITUTE(SUBSTITUTE(U1658,"°C ~ "," to +"),"°C"," C")</f>
        <v/>
      </c>
      <c r="AM1658" s="2" t="e">
        <f t="shared" si="294"/>
        <v>#VALUE!</v>
      </c>
      <c r="AO1658" s="2" t="e">
        <f t="shared" si="295"/>
        <v>#VALUE!</v>
      </c>
      <c r="AQ1658" t="s">
        <v>5289</v>
      </c>
      <c r="AR1658" t="str">
        <f t="shared" si="297"/>
        <v/>
      </c>
    </row>
    <row r="1659" spans="30:44" x14ac:dyDescent="0.3">
      <c r="AD1659" s="3" t="str">
        <f t="shared" si="293"/>
        <v>NOT FOUND</v>
      </c>
      <c r="AE1659" s="3" t="e">
        <f t="shared" si="292"/>
        <v>#VALUE!</v>
      </c>
      <c r="AF1659" t="str">
        <f>SUBSTITUTE(SUBSTITUTE(P1659,"±",""),"%"," %")</f>
        <v/>
      </c>
      <c r="AG1659" t="e">
        <f t="shared" si="296"/>
        <v>#VALUE!</v>
      </c>
      <c r="AI1659" t="e">
        <f>SUBSTITUTE(LEFT(Q1659,FIND("W,",Q1659)),"W"," W @ 70 C")</f>
        <v>#VALUE!</v>
      </c>
      <c r="AJ1659" t="str">
        <f>SUBSTITUTE((SUBSTITUTE(T1659,"ppm/°C","")),"/ "," to ")</f>
        <v/>
      </c>
      <c r="AK1659" t="e">
        <f>LEFT(V1659,FIND(" ",V1659)-1)</f>
        <v>#VALUE!</v>
      </c>
      <c r="AL1659" t="str">
        <f>SUBSTITUTE(SUBSTITUTE(U1659,"°C ~ "," to +"),"°C"," C")</f>
        <v/>
      </c>
      <c r="AM1659" s="2" t="e">
        <f t="shared" si="294"/>
        <v>#VALUE!</v>
      </c>
      <c r="AO1659" s="2" t="e">
        <f t="shared" si="295"/>
        <v>#VALUE!</v>
      </c>
      <c r="AQ1659" t="s">
        <v>5289</v>
      </c>
      <c r="AR1659" t="str">
        <f t="shared" si="297"/>
        <v/>
      </c>
    </row>
    <row r="1660" spans="30:44" x14ac:dyDescent="0.3">
      <c r="AD1660" s="3" t="str">
        <f t="shared" si="293"/>
        <v>NOT FOUND</v>
      </c>
      <c r="AE1660" s="3" t="e">
        <f t="shared" si="292"/>
        <v>#VALUE!</v>
      </c>
      <c r="AF1660" t="str">
        <f>SUBSTITUTE(SUBSTITUTE(P1660,"±",""),"%"," %")</f>
        <v/>
      </c>
      <c r="AG1660" t="e">
        <f t="shared" si="296"/>
        <v>#VALUE!</v>
      </c>
      <c r="AI1660" t="e">
        <f>SUBSTITUTE(LEFT(Q1660,FIND("W,",Q1660)),"W"," W @ 70 C")</f>
        <v>#VALUE!</v>
      </c>
      <c r="AJ1660" t="str">
        <f>SUBSTITUTE((SUBSTITUTE(T1660,"ppm/°C","")),"/ "," to ")</f>
        <v/>
      </c>
      <c r="AK1660" t="e">
        <f>LEFT(V1660,FIND(" ",V1660)-1)</f>
        <v>#VALUE!</v>
      </c>
      <c r="AL1660" t="str">
        <f>SUBSTITUTE(SUBSTITUTE(U1660,"°C ~ "," to +"),"°C"," C")</f>
        <v/>
      </c>
      <c r="AM1660" s="2" t="e">
        <f t="shared" si="294"/>
        <v>#VALUE!</v>
      </c>
      <c r="AO1660" s="2" t="e">
        <f t="shared" si="295"/>
        <v>#VALUE!</v>
      </c>
      <c r="AQ1660" t="s">
        <v>5289</v>
      </c>
      <c r="AR1660" t="str">
        <f t="shared" si="297"/>
        <v/>
      </c>
    </row>
    <row r="1661" spans="30:44" x14ac:dyDescent="0.3">
      <c r="AD1661" s="3" t="str">
        <f t="shared" si="293"/>
        <v>NOT FOUND</v>
      </c>
      <c r="AE1661" s="3" t="e">
        <f t="shared" si="292"/>
        <v>#VALUE!</v>
      </c>
      <c r="AF1661" t="str">
        <f>SUBSTITUTE(SUBSTITUTE(P1661,"±",""),"%"," %")</f>
        <v/>
      </c>
      <c r="AG1661" t="e">
        <f t="shared" si="296"/>
        <v>#VALUE!</v>
      </c>
      <c r="AI1661" t="e">
        <f>SUBSTITUTE(LEFT(Q1661,FIND("W,",Q1661)),"W"," W @ 70 C")</f>
        <v>#VALUE!</v>
      </c>
      <c r="AJ1661" t="str">
        <f>SUBSTITUTE((SUBSTITUTE(T1661,"ppm/°C","")),"/ "," to ")</f>
        <v/>
      </c>
      <c r="AK1661" t="e">
        <f>LEFT(V1661,FIND(" ",V1661)-1)</f>
        <v>#VALUE!</v>
      </c>
      <c r="AL1661" t="str">
        <f>SUBSTITUTE(SUBSTITUTE(U1661,"°C ~ "," to +"),"°C"," C")</f>
        <v/>
      </c>
      <c r="AM1661" s="2" t="e">
        <f t="shared" si="294"/>
        <v>#VALUE!</v>
      </c>
      <c r="AO1661" s="2" t="e">
        <f t="shared" si="295"/>
        <v>#VALUE!</v>
      </c>
      <c r="AQ1661" t="s">
        <v>5289</v>
      </c>
      <c r="AR1661" t="str">
        <f t="shared" si="297"/>
        <v/>
      </c>
    </row>
    <row r="1662" spans="30:44" x14ac:dyDescent="0.3">
      <c r="AD1662" s="3" t="str">
        <f t="shared" si="293"/>
        <v>NOT FOUND</v>
      </c>
      <c r="AE1662" s="3" t="e">
        <f t="shared" si="292"/>
        <v>#VALUE!</v>
      </c>
      <c r="AF1662" t="str">
        <f>SUBSTITUTE(SUBSTITUTE(P1662,"±",""),"%"," %")</f>
        <v/>
      </c>
      <c r="AG1662" t="e">
        <f t="shared" si="296"/>
        <v>#VALUE!</v>
      </c>
      <c r="AI1662" t="e">
        <f>SUBSTITUTE(LEFT(Q1662,FIND("W,",Q1662)),"W"," W @ 70 C")</f>
        <v>#VALUE!</v>
      </c>
      <c r="AJ1662" t="str">
        <f>SUBSTITUTE((SUBSTITUTE(T1662,"ppm/°C","")),"/ "," to ")</f>
        <v/>
      </c>
      <c r="AK1662" t="e">
        <f>LEFT(V1662,FIND(" ",V1662)-1)</f>
        <v>#VALUE!</v>
      </c>
      <c r="AL1662" t="str">
        <f>SUBSTITUTE(SUBSTITUTE(U1662,"°C ~ "," to +"),"°C"," C")</f>
        <v/>
      </c>
      <c r="AM1662" s="2" t="e">
        <f t="shared" si="294"/>
        <v>#VALUE!</v>
      </c>
      <c r="AO1662" s="2" t="e">
        <f t="shared" si="295"/>
        <v>#VALUE!</v>
      </c>
      <c r="AQ1662" t="s">
        <v>5289</v>
      </c>
      <c r="AR1662" t="str">
        <f t="shared" si="297"/>
        <v/>
      </c>
    </row>
    <row r="1663" spans="30:44" x14ac:dyDescent="0.3">
      <c r="AD1663" s="3" t="str">
        <f t="shared" si="293"/>
        <v>NOT FOUND</v>
      </c>
      <c r="AE1663" s="3" t="e">
        <f t="shared" si="292"/>
        <v>#VALUE!</v>
      </c>
      <c r="AF1663" t="str">
        <f>SUBSTITUTE(SUBSTITUTE(P1663,"±",""),"%"," %")</f>
        <v/>
      </c>
      <c r="AG1663" t="e">
        <f t="shared" si="296"/>
        <v>#VALUE!</v>
      </c>
      <c r="AI1663" t="e">
        <f>SUBSTITUTE(LEFT(Q1663,FIND("W,",Q1663)),"W"," W @ 70 C")</f>
        <v>#VALUE!</v>
      </c>
      <c r="AJ1663" t="str">
        <f>SUBSTITUTE((SUBSTITUTE(T1663,"ppm/°C","")),"/ "," to ")</f>
        <v/>
      </c>
      <c r="AK1663" t="e">
        <f>LEFT(V1663,FIND(" ",V1663)-1)</f>
        <v>#VALUE!</v>
      </c>
      <c r="AL1663" t="str">
        <f>SUBSTITUTE(SUBSTITUTE(U1663,"°C ~ "," to +"),"°C"," C")</f>
        <v/>
      </c>
      <c r="AM1663" s="2" t="e">
        <f t="shared" si="294"/>
        <v>#VALUE!</v>
      </c>
      <c r="AO1663" s="2" t="e">
        <f t="shared" si="295"/>
        <v>#VALUE!</v>
      </c>
      <c r="AQ1663" t="s">
        <v>5289</v>
      </c>
      <c r="AR1663" t="str">
        <f t="shared" si="297"/>
        <v/>
      </c>
    </row>
    <row r="1664" spans="30:44" x14ac:dyDescent="0.3">
      <c r="AD1664" s="3" t="str">
        <f t="shared" si="293"/>
        <v>NOT FOUND</v>
      </c>
      <c r="AE1664" s="3" t="e">
        <f t="shared" si="292"/>
        <v>#VALUE!</v>
      </c>
      <c r="AF1664" t="str">
        <f>SUBSTITUTE(SUBSTITUTE(P1664,"±",""),"%"," %")</f>
        <v/>
      </c>
      <c r="AG1664" t="e">
        <f t="shared" si="296"/>
        <v>#VALUE!</v>
      </c>
      <c r="AI1664" t="e">
        <f>SUBSTITUTE(LEFT(Q1664,FIND("W,",Q1664)),"W"," W @ 70 C")</f>
        <v>#VALUE!</v>
      </c>
      <c r="AJ1664" t="str">
        <f>SUBSTITUTE((SUBSTITUTE(T1664,"ppm/°C","")),"/ "," to ")</f>
        <v/>
      </c>
      <c r="AK1664" t="e">
        <f>LEFT(V1664,FIND(" ",V1664)-1)</f>
        <v>#VALUE!</v>
      </c>
      <c r="AL1664" t="str">
        <f>SUBSTITUTE(SUBSTITUTE(U1664,"°C ~ "," to +"),"°C"," C")</f>
        <v/>
      </c>
      <c r="AM1664" s="2" t="e">
        <f t="shared" si="294"/>
        <v>#VALUE!</v>
      </c>
      <c r="AO1664" s="2" t="e">
        <f t="shared" si="295"/>
        <v>#VALUE!</v>
      </c>
      <c r="AQ1664" t="s">
        <v>5289</v>
      </c>
      <c r="AR1664" t="str">
        <f t="shared" si="297"/>
        <v/>
      </c>
    </row>
    <row r="1665" spans="30:44" x14ac:dyDescent="0.3">
      <c r="AD1665" s="3" t="str">
        <f t="shared" si="293"/>
        <v>NOT FOUND</v>
      </c>
      <c r="AE1665" s="3" t="e">
        <f t="shared" si="292"/>
        <v>#VALUE!</v>
      </c>
      <c r="AF1665" t="str">
        <f>SUBSTITUTE(SUBSTITUTE(P1665,"±",""),"%"," %")</f>
        <v/>
      </c>
      <c r="AG1665" t="e">
        <f t="shared" si="296"/>
        <v>#VALUE!</v>
      </c>
      <c r="AI1665" t="e">
        <f>SUBSTITUTE(LEFT(Q1665,FIND("W,",Q1665)),"W"," W @ 70 C")</f>
        <v>#VALUE!</v>
      </c>
      <c r="AJ1665" t="str">
        <f>SUBSTITUTE((SUBSTITUTE(T1665,"ppm/°C","")),"/ "," to ")</f>
        <v/>
      </c>
      <c r="AK1665" t="e">
        <f>LEFT(V1665,FIND(" ",V1665)-1)</f>
        <v>#VALUE!</v>
      </c>
      <c r="AL1665" t="str">
        <f>SUBSTITUTE(SUBSTITUTE(U1665,"°C ~ "," to +"),"°C"," C")</f>
        <v/>
      </c>
      <c r="AM1665" s="2" t="e">
        <f t="shared" si="294"/>
        <v>#VALUE!</v>
      </c>
      <c r="AO1665" s="2" t="e">
        <f t="shared" si="295"/>
        <v>#VALUE!</v>
      </c>
      <c r="AQ1665" t="s">
        <v>5289</v>
      </c>
      <c r="AR1665" t="str">
        <f t="shared" si="297"/>
        <v/>
      </c>
    </row>
    <row r="1666" spans="30:44" x14ac:dyDescent="0.3">
      <c r="AD1666" s="3" t="str">
        <f t="shared" si="293"/>
        <v>NOT FOUND</v>
      </c>
      <c r="AE1666" s="3" t="e">
        <f t="shared" si="292"/>
        <v>#VALUE!</v>
      </c>
      <c r="AF1666" t="str">
        <f>SUBSTITUTE(SUBSTITUTE(P1666,"±",""),"%"," %")</f>
        <v/>
      </c>
      <c r="AG1666" t="e">
        <f t="shared" si="296"/>
        <v>#VALUE!</v>
      </c>
      <c r="AI1666" t="e">
        <f>SUBSTITUTE(LEFT(Q1666,FIND("W,",Q1666)),"W"," W @ 70 C")</f>
        <v>#VALUE!</v>
      </c>
      <c r="AJ1666" t="str">
        <f>SUBSTITUTE((SUBSTITUTE(T1666,"ppm/°C","")),"/ "," to ")</f>
        <v/>
      </c>
      <c r="AK1666" t="e">
        <f>LEFT(V1666,FIND(" ",V1666)-1)</f>
        <v>#VALUE!</v>
      </c>
      <c r="AL1666" t="str">
        <f>SUBSTITUTE(SUBSTITUTE(U1666,"°C ~ "," to +"),"°C"," C")</f>
        <v/>
      </c>
      <c r="AM1666" s="2" t="e">
        <f t="shared" si="294"/>
        <v>#VALUE!</v>
      </c>
      <c r="AO1666" s="2" t="e">
        <f t="shared" si="295"/>
        <v>#VALUE!</v>
      </c>
      <c r="AQ1666" t="s">
        <v>5289</v>
      </c>
      <c r="AR1666" t="str">
        <f t="shared" si="297"/>
        <v/>
      </c>
    </row>
    <row r="1667" spans="30:44" x14ac:dyDescent="0.3">
      <c r="AD1667" s="3" t="str">
        <f t="shared" si="293"/>
        <v>NOT FOUND</v>
      </c>
      <c r="AE1667" s="3" t="e">
        <f t="shared" si="292"/>
        <v>#VALUE!</v>
      </c>
      <c r="AF1667" t="str">
        <f>SUBSTITUTE(SUBSTITUTE(P1667,"±",""),"%"," %")</f>
        <v/>
      </c>
      <c r="AG1667" t="e">
        <f t="shared" si="296"/>
        <v>#VALUE!</v>
      </c>
      <c r="AI1667" t="e">
        <f>SUBSTITUTE(LEFT(Q1667,FIND("W,",Q1667)),"W"," W @ 70 C")</f>
        <v>#VALUE!</v>
      </c>
      <c r="AJ1667" t="str">
        <f>SUBSTITUTE((SUBSTITUTE(T1667,"ppm/°C","")),"/ "," to ")</f>
        <v/>
      </c>
      <c r="AK1667" t="e">
        <f>LEFT(V1667,FIND(" ",V1667)-1)</f>
        <v>#VALUE!</v>
      </c>
      <c r="AL1667" t="str">
        <f>SUBSTITUTE(SUBSTITUTE(U1667,"°C ~ "," to +"),"°C"," C")</f>
        <v/>
      </c>
      <c r="AM1667" s="2" t="e">
        <f t="shared" si="294"/>
        <v>#VALUE!</v>
      </c>
      <c r="AO1667" s="2" t="e">
        <f t="shared" si="295"/>
        <v>#VALUE!</v>
      </c>
      <c r="AQ1667" t="s">
        <v>5289</v>
      </c>
      <c r="AR1667" t="str">
        <f t="shared" si="297"/>
        <v/>
      </c>
    </row>
    <row r="1668" spans="30:44" x14ac:dyDescent="0.3">
      <c r="AD1668" s="3" t="str">
        <f t="shared" si="293"/>
        <v>NOT FOUND</v>
      </c>
      <c r="AE1668" s="3" t="e">
        <f t="shared" si="292"/>
        <v>#VALUE!</v>
      </c>
      <c r="AF1668" t="str">
        <f>SUBSTITUTE(SUBSTITUTE(P1668,"±",""),"%"," %")</f>
        <v/>
      </c>
      <c r="AG1668" t="e">
        <f t="shared" si="296"/>
        <v>#VALUE!</v>
      </c>
      <c r="AI1668" t="e">
        <f>SUBSTITUTE(LEFT(Q1668,FIND("W,",Q1668)),"W"," W @ 70 C")</f>
        <v>#VALUE!</v>
      </c>
      <c r="AJ1668" t="str">
        <f>SUBSTITUTE((SUBSTITUTE(T1668,"ppm/°C","")),"/ "," to ")</f>
        <v/>
      </c>
      <c r="AK1668" t="e">
        <f>LEFT(V1668,FIND(" ",V1668)-1)</f>
        <v>#VALUE!</v>
      </c>
      <c r="AL1668" t="str">
        <f>SUBSTITUTE(SUBSTITUTE(U1668,"°C ~ "," to +"),"°C"," C")</f>
        <v/>
      </c>
      <c r="AM1668" s="2" t="e">
        <f t="shared" si="294"/>
        <v>#VALUE!</v>
      </c>
      <c r="AO1668" s="2" t="e">
        <f t="shared" si="295"/>
        <v>#VALUE!</v>
      </c>
      <c r="AQ1668" t="s">
        <v>5289</v>
      </c>
      <c r="AR1668" t="str">
        <f t="shared" si="297"/>
        <v/>
      </c>
    </row>
    <row r="1669" spans="30:44" x14ac:dyDescent="0.3">
      <c r="AD1669" s="3" t="str">
        <f t="shared" si="293"/>
        <v>NOT FOUND</v>
      </c>
      <c r="AE1669" s="3" t="e">
        <f t="shared" si="292"/>
        <v>#VALUE!</v>
      </c>
      <c r="AF1669" t="str">
        <f>SUBSTITUTE(SUBSTITUTE(P1669,"±",""),"%"," %")</f>
        <v/>
      </c>
      <c r="AG1669" t="e">
        <f t="shared" si="296"/>
        <v>#VALUE!</v>
      </c>
      <c r="AI1669" t="e">
        <f>SUBSTITUTE(LEFT(Q1669,FIND("W,",Q1669)),"W"," W @ 70 C")</f>
        <v>#VALUE!</v>
      </c>
      <c r="AJ1669" t="str">
        <f>SUBSTITUTE((SUBSTITUTE(T1669,"ppm/°C","")),"/ "," to ")</f>
        <v/>
      </c>
      <c r="AK1669" t="e">
        <f>LEFT(V1669,FIND(" ",V1669)-1)</f>
        <v>#VALUE!</v>
      </c>
      <c r="AL1669" t="str">
        <f>SUBSTITUTE(SUBSTITUTE(U1669,"°C ~ "," to +"),"°C"," C")</f>
        <v/>
      </c>
      <c r="AM1669" s="2" t="e">
        <f t="shared" si="294"/>
        <v>#VALUE!</v>
      </c>
      <c r="AO1669" s="2" t="e">
        <f t="shared" si="295"/>
        <v>#VALUE!</v>
      </c>
      <c r="AQ1669" t="s">
        <v>5289</v>
      </c>
      <c r="AR1669" t="str">
        <f t="shared" si="297"/>
        <v/>
      </c>
    </row>
    <row r="1670" spans="30:44" x14ac:dyDescent="0.3">
      <c r="AD1670" s="3" t="str">
        <f t="shared" si="293"/>
        <v>NOT FOUND</v>
      </c>
      <c r="AE1670" s="3" t="e">
        <f t="shared" si="292"/>
        <v>#VALUE!</v>
      </c>
      <c r="AF1670" t="str">
        <f>SUBSTITUTE(SUBSTITUTE(P1670,"±",""),"%"," %")</f>
        <v/>
      </c>
      <c r="AG1670" t="e">
        <f t="shared" si="296"/>
        <v>#VALUE!</v>
      </c>
      <c r="AI1670" t="e">
        <f>SUBSTITUTE(LEFT(Q1670,FIND("W,",Q1670)),"W"," W @ 70 C")</f>
        <v>#VALUE!</v>
      </c>
      <c r="AJ1670" t="str">
        <f>SUBSTITUTE((SUBSTITUTE(T1670,"ppm/°C","")),"/ "," to ")</f>
        <v/>
      </c>
      <c r="AK1670" t="e">
        <f>LEFT(V1670,FIND(" ",V1670)-1)</f>
        <v>#VALUE!</v>
      </c>
      <c r="AL1670" t="str">
        <f>SUBSTITUTE(SUBSTITUTE(U1670,"°C ~ "," to +"),"°C"," C")</f>
        <v/>
      </c>
      <c r="AM1670" s="2" t="e">
        <f t="shared" si="294"/>
        <v>#VALUE!</v>
      </c>
      <c r="AO1670" s="2" t="e">
        <f t="shared" si="295"/>
        <v>#VALUE!</v>
      </c>
      <c r="AQ1670" t="s">
        <v>5289</v>
      </c>
      <c r="AR1670" t="str">
        <f t="shared" si="297"/>
        <v/>
      </c>
    </row>
    <row r="1671" spans="30:44" x14ac:dyDescent="0.3">
      <c r="AD1671" s="3" t="str">
        <f t="shared" si="293"/>
        <v>NOT FOUND</v>
      </c>
      <c r="AE1671" s="3" t="e">
        <f t="shared" si="292"/>
        <v>#VALUE!</v>
      </c>
      <c r="AF1671" t="str">
        <f>SUBSTITUTE(SUBSTITUTE(P1671,"±",""),"%"," %")</f>
        <v/>
      </c>
      <c r="AG1671" t="e">
        <f t="shared" si="296"/>
        <v>#VALUE!</v>
      </c>
      <c r="AI1671" t="e">
        <f>SUBSTITUTE(LEFT(Q1671,FIND("W,",Q1671)),"W"," W @ 70 C")</f>
        <v>#VALUE!</v>
      </c>
      <c r="AJ1671" t="str">
        <f>SUBSTITUTE((SUBSTITUTE(T1671,"ppm/°C","")),"/ "," to ")</f>
        <v/>
      </c>
      <c r="AK1671" t="e">
        <f>LEFT(V1671,FIND(" ",V1671)-1)</f>
        <v>#VALUE!</v>
      </c>
      <c r="AL1671" t="str">
        <f>SUBSTITUTE(SUBSTITUTE(U1671,"°C ~ "," to +"),"°C"," C")</f>
        <v/>
      </c>
      <c r="AM1671" s="2" t="e">
        <f t="shared" si="294"/>
        <v>#VALUE!</v>
      </c>
      <c r="AO1671" s="2" t="e">
        <f t="shared" si="295"/>
        <v>#VALUE!</v>
      </c>
      <c r="AQ1671" t="s">
        <v>5289</v>
      </c>
      <c r="AR1671" t="str">
        <f t="shared" si="297"/>
        <v/>
      </c>
    </row>
    <row r="1672" spans="30:44" x14ac:dyDescent="0.3">
      <c r="AD1672" s="3" t="str">
        <f t="shared" si="293"/>
        <v>NOT FOUND</v>
      </c>
      <c r="AE1672" s="3" t="e">
        <f t="shared" si="292"/>
        <v>#VALUE!</v>
      </c>
      <c r="AF1672" t="str">
        <f>SUBSTITUTE(SUBSTITUTE(P1672,"±",""),"%"," %")</f>
        <v/>
      </c>
      <c r="AG1672" t="e">
        <f t="shared" si="296"/>
        <v>#VALUE!</v>
      </c>
      <c r="AI1672" t="e">
        <f>SUBSTITUTE(LEFT(Q1672,FIND("W,",Q1672)),"W"," W @ 70 C")</f>
        <v>#VALUE!</v>
      </c>
      <c r="AJ1672" t="str">
        <f>SUBSTITUTE((SUBSTITUTE(T1672,"ppm/°C","")),"/ "," to ")</f>
        <v/>
      </c>
      <c r="AK1672" t="e">
        <f>LEFT(V1672,FIND(" ",V1672)-1)</f>
        <v>#VALUE!</v>
      </c>
      <c r="AL1672" t="str">
        <f>SUBSTITUTE(SUBSTITUTE(U1672,"°C ~ "," to +"),"°C"," C")</f>
        <v/>
      </c>
      <c r="AM1672" s="2" t="e">
        <f t="shared" si="294"/>
        <v>#VALUE!</v>
      </c>
      <c r="AO1672" s="2" t="e">
        <f t="shared" si="295"/>
        <v>#VALUE!</v>
      </c>
      <c r="AQ1672" t="s">
        <v>5289</v>
      </c>
      <c r="AR1672" t="str">
        <f t="shared" si="297"/>
        <v/>
      </c>
    </row>
    <row r="1673" spans="30:44" x14ac:dyDescent="0.3">
      <c r="AD1673" s="3" t="str">
        <f t="shared" si="293"/>
        <v>NOT FOUND</v>
      </c>
      <c r="AE1673" s="3" t="e">
        <f t="shared" si="292"/>
        <v>#VALUE!</v>
      </c>
      <c r="AF1673" t="str">
        <f>SUBSTITUTE(SUBSTITUTE(P1673,"±",""),"%"," %")</f>
        <v/>
      </c>
      <c r="AG1673" t="e">
        <f t="shared" si="296"/>
        <v>#VALUE!</v>
      </c>
      <c r="AI1673" t="e">
        <f>SUBSTITUTE(LEFT(Q1673,FIND("W,",Q1673)),"W"," W @ 70 C")</f>
        <v>#VALUE!</v>
      </c>
      <c r="AJ1673" t="str">
        <f>SUBSTITUTE((SUBSTITUTE(T1673,"ppm/°C","")),"/ "," to ")</f>
        <v/>
      </c>
      <c r="AK1673" t="e">
        <f>LEFT(V1673,FIND(" ",V1673)-1)</f>
        <v>#VALUE!</v>
      </c>
      <c r="AL1673" t="str">
        <f>SUBSTITUTE(SUBSTITUTE(U1673,"°C ~ "," to +"),"°C"," C")</f>
        <v/>
      </c>
      <c r="AM1673" s="2" t="e">
        <f t="shared" si="294"/>
        <v>#VALUE!</v>
      </c>
      <c r="AO1673" s="2" t="e">
        <f t="shared" si="295"/>
        <v>#VALUE!</v>
      </c>
      <c r="AQ1673" t="s">
        <v>5289</v>
      </c>
      <c r="AR1673" t="str">
        <f t="shared" si="297"/>
        <v/>
      </c>
    </row>
    <row r="1674" spans="30:44" x14ac:dyDescent="0.3">
      <c r="AD1674" s="3" t="str">
        <f t="shared" si="293"/>
        <v>NOT FOUND</v>
      </c>
      <c r="AE1674" s="3" t="e">
        <f t="shared" si="292"/>
        <v>#VALUE!</v>
      </c>
      <c r="AF1674" t="str">
        <f>SUBSTITUTE(SUBSTITUTE(P1674,"±",""),"%"," %")</f>
        <v/>
      </c>
      <c r="AG1674" t="e">
        <f t="shared" si="296"/>
        <v>#VALUE!</v>
      </c>
      <c r="AI1674" t="e">
        <f>SUBSTITUTE(LEFT(Q1674,FIND("W,",Q1674)),"W"," W @ 70 C")</f>
        <v>#VALUE!</v>
      </c>
      <c r="AJ1674" t="str">
        <f>SUBSTITUTE((SUBSTITUTE(T1674,"ppm/°C","")),"/ "," to ")</f>
        <v/>
      </c>
      <c r="AK1674" t="e">
        <f>LEFT(V1674,FIND(" ",V1674)-1)</f>
        <v>#VALUE!</v>
      </c>
      <c r="AL1674" t="str">
        <f>SUBSTITUTE(SUBSTITUTE(U1674,"°C ~ "," to +"),"°C"," C")</f>
        <v/>
      </c>
      <c r="AM1674" s="2" t="e">
        <f t="shared" si="294"/>
        <v>#VALUE!</v>
      </c>
      <c r="AO1674" s="2" t="e">
        <f t="shared" si="295"/>
        <v>#VALUE!</v>
      </c>
      <c r="AQ1674" t="s">
        <v>5289</v>
      </c>
      <c r="AR1674" t="str">
        <f t="shared" si="297"/>
        <v/>
      </c>
    </row>
    <row r="1675" spans="30:44" x14ac:dyDescent="0.3">
      <c r="AD1675" s="3" t="str">
        <f t="shared" si="293"/>
        <v>NOT FOUND</v>
      </c>
      <c r="AE1675" s="3" t="e">
        <f t="shared" si="292"/>
        <v>#VALUE!</v>
      </c>
      <c r="AF1675" t="str">
        <f>SUBSTITUTE(SUBSTITUTE(P1675,"±",""),"%"," %")</f>
        <v/>
      </c>
      <c r="AG1675" t="e">
        <f t="shared" si="296"/>
        <v>#VALUE!</v>
      </c>
      <c r="AI1675" t="e">
        <f>SUBSTITUTE(LEFT(Q1675,FIND("W,",Q1675)),"W"," W @ 70 C")</f>
        <v>#VALUE!</v>
      </c>
      <c r="AJ1675" t="str">
        <f>SUBSTITUTE((SUBSTITUTE(T1675,"ppm/°C","")),"/ "," to ")</f>
        <v/>
      </c>
      <c r="AK1675" t="e">
        <f>LEFT(V1675,FIND(" ",V1675)-1)</f>
        <v>#VALUE!</v>
      </c>
      <c r="AL1675" t="str">
        <f>SUBSTITUTE(SUBSTITUTE(U1675,"°C ~ "," to +"),"°C"," C")</f>
        <v/>
      </c>
      <c r="AM1675" s="2" t="e">
        <f t="shared" si="294"/>
        <v>#VALUE!</v>
      </c>
      <c r="AO1675" s="2" t="e">
        <f t="shared" si="295"/>
        <v>#VALUE!</v>
      </c>
      <c r="AQ1675" t="s">
        <v>5289</v>
      </c>
      <c r="AR1675" t="str">
        <f t="shared" si="297"/>
        <v/>
      </c>
    </row>
    <row r="1676" spans="30:44" x14ac:dyDescent="0.3">
      <c r="AD1676" s="3" t="str">
        <f t="shared" si="293"/>
        <v>NOT FOUND</v>
      </c>
      <c r="AE1676" s="3" t="e">
        <f t="shared" si="292"/>
        <v>#VALUE!</v>
      </c>
      <c r="AF1676" t="str">
        <f>SUBSTITUTE(SUBSTITUTE(P1676,"±",""),"%"," %")</f>
        <v/>
      </c>
      <c r="AG1676" t="e">
        <f t="shared" si="296"/>
        <v>#VALUE!</v>
      </c>
      <c r="AI1676" t="e">
        <f>SUBSTITUTE(LEFT(Q1676,FIND("W,",Q1676)),"W"," W @ 70 C")</f>
        <v>#VALUE!</v>
      </c>
      <c r="AJ1676" t="str">
        <f>SUBSTITUTE((SUBSTITUTE(T1676,"ppm/°C","")),"/ "," to ")</f>
        <v/>
      </c>
      <c r="AK1676" t="e">
        <f>LEFT(V1676,FIND(" ",V1676)-1)</f>
        <v>#VALUE!</v>
      </c>
      <c r="AL1676" t="str">
        <f>SUBSTITUTE(SUBSTITUTE(U1676,"°C ~ "," to +"),"°C"," C")</f>
        <v/>
      </c>
      <c r="AM1676" s="2" t="e">
        <f t="shared" si="294"/>
        <v>#VALUE!</v>
      </c>
      <c r="AO1676" s="2" t="e">
        <f t="shared" si="295"/>
        <v>#VALUE!</v>
      </c>
      <c r="AQ1676" t="s">
        <v>5289</v>
      </c>
      <c r="AR1676" t="str">
        <f t="shared" si="297"/>
        <v/>
      </c>
    </row>
    <row r="1677" spans="30:44" x14ac:dyDescent="0.3">
      <c r="AD1677" s="3" t="str">
        <f t="shared" si="293"/>
        <v>NOT FOUND</v>
      </c>
      <c r="AE1677" s="3" t="e">
        <f t="shared" si="292"/>
        <v>#VALUE!</v>
      </c>
      <c r="AF1677" t="str">
        <f>SUBSTITUTE(SUBSTITUTE(P1677,"±",""),"%"," %")</f>
        <v/>
      </c>
      <c r="AG1677" t="e">
        <f t="shared" si="296"/>
        <v>#VALUE!</v>
      </c>
      <c r="AI1677" t="e">
        <f>SUBSTITUTE(LEFT(Q1677,FIND("W,",Q1677)),"W"," W @ 70 C")</f>
        <v>#VALUE!</v>
      </c>
      <c r="AJ1677" t="str">
        <f>SUBSTITUTE((SUBSTITUTE(T1677,"ppm/°C","")),"/ "," to ")</f>
        <v/>
      </c>
      <c r="AK1677" t="e">
        <f>LEFT(V1677,FIND(" ",V1677)-1)</f>
        <v>#VALUE!</v>
      </c>
      <c r="AL1677" t="str">
        <f>SUBSTITUTE(SUBSTITUTE(U1677,"°C ~ "," to +"),"°C"," C")</f>
        <v/>
      </c>
      <c r="AM1677" s="2" t="e">
        <f t="shared" si="294"/>
        <v>#VALUE!</v>
      </c>
      <c r="AO1677" s="2" t="e">
        <f t="shared" si="295"/>
        <v>#VALUE!</v>
      </c>
      <c r="AQ1677" t="s">
        <v>5289</v>
      </c>
      <c r="AR1677" t="str">
        <f t="shared" si="297"/>
        <v/>
      </c>
    </row>
    <row r="1678" spans="30:44" x14ac:dyDescent="0.3">
      <c r="AD1678" s="3" t="str">
        <f t="shared" si="293"/>
        <v>NOT FOUND</v>
      </c>
      <c r="AE1678" s="3" t="e">
        <f t="shared" ref="AE1678:AE1741" si="298">IF(AD1678&gt;9999999,AD1678/1000000&amp;" M",IF(AD1678&gt;999999,AD1678/1000000&amp;" M",IF(AD1678&gt;99999,AD1678/1000&amp;" K",IF(AD1678&gt;9999,TEXT(AD1678/1000,"0.0")&amp;" K",IF(AD1678&gt;999,TEXT(AD1678/1000,"0.00")&amp;" K",IF(AD1678&gt;99,AD1678/1&amp;" R",IF(AD1678&gt;=10,TEXT(AD1678,"00.0")&amp;" R",TEXT(AD1678,"0.00")&amp;" R")))))))</f>
        <v>#VALUE!</v>
      </c>
      <c r="AF1678" t="str">
        <f>SUBSTITUTE(SUBSTITUTE(P1678,"±",""),"%"," %")</f>
        <v/>
      </c>
      <c r="AG1678" t="e">
        <f t="shared" si="296"/>
        <v>#VALUE!</v>
      </c>
      <c r="AI1678" t="e">
        <f>SUBSTITUTE(LEFT(Q1678,FIND("W,",Q1678)),"W"," W @ 70 C")</f>
        <v>#VALUE!</v>
      </c>
      <c r="AJ1678" t="str">
        <f>SUBSTITUTE((SUBSTITUTE(T1678,"ppm/°C","")),"/ "," to ")</f>
        <v/>
      </c>
      <c r="AK1678" t="e">
        <f>LEFT(V1678,FIND(" ",V1678)-1)</f>
        <v>#VALUE!</v>
      </c>
      <c r="AL1678" t="str">
        <f>SUBSTITUTE(SUBSTITUTE(U1678,"°C ~ "," to +"),"°C"," C")</f>
        <v/>
      </c>
      <c r="AM1678" s="2" t="e">
        <f t="shared" si="294"/>
        <v>#VALUE!</v>
      </c>
      <c r="AO1678" s="2" t="e">
        <f t="shared" si="295"/>
        <v>#VALUE!</v>
      </c>
      <c r="AQ1678" t="s">
        <v>5289</v>
      </c>
      <c r="AR1678" t="str">
        <f t="shared" si="297"/>
        <v/>
      </c>
    </row>
    <row r="1679" spans="30:44" x14ac:dyDescent="0.3">
      <c r="AD1679" s="3" t="str">
        <f t="shared" si="293"/>
        <v>NOT FOUND</v>
      </c>
      <c r="AE1679" s="3" t="e">
        <f t="shared" si="298"/>
        <v>#VALUE!</v>
      </c>
      <c r="AF1679" t="str">
        <f>SUBSTITUTE(SUBSTITUTE(P1679,"±",""),"%"," %")</f>
        <v/>
      </c>
      <c r="AG1679" t="e">
        <f t="shared" si="296"/>
        <v>#VALUE!</v>
      </c>
      <c r="AI1679" t="e">
        <f>SUBSTITUTE(LEFT(Q1679,FIND("W,",Q1679)),"W"," W @ 70 C")</f>
        <v>#VALUE!</v>
      </c>
      <c r="AJ1679" t="str">
        <f>SUBSTITUTE((SUBSTITUTE(T1679,"ppm/°C","")),"/ "," to ")</f>
        <v/>
      </c>
      <c r="AK1679" t="e">
        <f>LEFT(V1679,FIND(" ",V1679)-1)</f>
        <v>#VALUE!</v>
      </c>
      <c r="AL1679" t="str">
        <f>SUBSTITUTE(SUBSTITUTE(U1679,"°C ~ "," to +"),"°C"," C")</f>
        <v/>
      </c>
      <c r="AM1679" s="2" t="e">
        <f t="shared" si="294"/>
        <v>#VALUE!</v>
      </c>
      <c r="AO1679" s="2" t="e">
        <f t="shared" si="295"/>
        <v>#VALUE!</v>
      </c>
      <c r="AQ1679" t="s">
        <v>5289</v>
      </c>
      <c r="AR1679" t="str">
        <f t="shared" si="297"/>
        <v/>
      </c>
    </row>
    <row r="1680" spans="30:44" x14ac:dyDescent="0.3">
      <c r="AD1680" s="3" t="str">
        <f t="shared" ref="AD1680:AD1743" si="299">IF(IFERROR(FIND("MOhms",O1680),0)&gt;0,LEFT(O1680,FIND("MOhms",O1680)-1)*1000000,IF(IFERROR(FIND("kOhms",O1680),0)&gt;0,LEFT(O1680,FIND("kOhms",O1680)-1)*1000,IF(IFERROR(FIND("Ohms",O1680),0)&gt;0,LEFT(O1680,FIND("Ohms",O1680)-1)*1,"NOT FOUND")))</f>
        <v>NOT FOUND</v>
      </c>
      <c r="AE1680" s="3" t="e">
        <f t="shared" si="298"/>
        <v>#VALUE!</v>
      </c>
      <c r="AF1680" t="str">
        <f>SUBSTITUTE(SUBSTITUTE(P1680,"±",""),"%"," %")</f>
        <v/>
      </c>
      <c r="AG1680" t="e">
        <f t="shared" si="296"/>
        <v>#VALUE!</v>
      </c>
      <c r="AI1680" t="e">
        <f>SUBSTITUTE(LEFT(Q1680,FIND("W,",Q1680)),"W"," W @ 70 C")</f>
        <v>#VALUE!</v>
      </c>
      <c r="AJ1680" t="str">
        <f>SUBSTITUTE((SUBSTITUTE(T1680,"ppm/°C","")),"/ "," to ")</f>
        <v/>
      </c>
      <c r="AK1680" t="e">
        <f>LEFT(V1680,FIND(" ",V1680)-1)</f>
        <v>#VALUE!</v>
      </c>
      <c r="AL1680" t="str">
        <f>SUBSTITUTE(SUBSTITUTE(U1680,"°C ~ "," to +"),"°C"," C")</f>
        <v/>
      </c>
      <c r="AM1680" s="2" t="e">
        <f t="shared" ref="AM1680:AM1743" si="300">IF(AD1680&gt;9999999,AD1680/1000000&amp;"6",IF(AD1680&gt;999999,AD1680/100000&amp;"5",IF(AD1680&gt;99999,AD1680/10000&amp;"4",IF(AD1680&gt;9999,AD1680/1000&amp;"3",IF(AD1680&gt;999,AD1680/100&amp;"2",IF(AD1680&gt;99,AD1680/10&amp;"1",IF(AD1680&gt;=10,AD1680/1&amp;"0",LEFT(SUBSTITUTE(TEXT(AD1680,"0.000"),".","R"),3))))))))</f>
        <v>#VALUE!</v>
      </c>
      <c r="AO1680" s="2" t="e">
        <f t="shared" ref="AO1680:AO1743" si="301">IF(AD1680&gt;9999999,AD1680/100000&amp;"5",IF(AD1680&gt;999999,AD1680/10000&amp;"4",IF(AD1680&gt;99999,AD1680/1000&amp;"3",IF(AD1680&gt;9999,AD1680/100&amp;"2",IF(AD1680&gt;999,AD1680/10&amp;"1",IF(AD1680&gt;99,AD1680/1&amp;"R",IF(AD1680&gt;=10,AD1680/1&amp;"R0",LEFT(SUBSTITUTE(TEXT(AD1680,"0.000"),".","R"),4))))))))</f>
        <v>#VALUE!</v>
      </c>
      <c r="AQ1680" t="s">
        <v>5289</v>
      </c>
      <c r="AR1680" t="str">
        <f t="shared" si="297"/>
        <v/>
      </c>
    </row>
    <row r="1681" spans="30:44" x14ac:dyDescent="0.3">
      <c r="AD1681" s="3" t="str">
        <f t="shared" si="299"/>
        <v>NOT FOUND</v>
      </c>
      <c r="AE1681" s="3" t="e">
        <f t="shared" si="298"/>
        <v>#VALUE!</v>
      </c>
      <c r="AF1681" t="str">
        <f>SUBSTITUTE(SUBSTITUTE(P1681,"±",""),"%"," %")</f>
        <v/>
      </c>
      <c r="AG1681" t="e">
        <f t="shared" si="296"/>
        <v>#VALUE!</v>
      </c>
      <c r="AI1681" t="e">
        <f>SUBSTITUTE(LEFT(Q1681,FIND("W,",Q1681)),"W"," W @ 70 C")</f>
        <v>#VALUE!</v>
      </c>
      <c r="AJ1681" t="str">
        <f>SUBSTITUTE((SUBSTITUTE(T1681,"ppm/°C","")),"/ "," to ")</f>
        <v/>
      </c>
      <c r="AK1681" t="e">
        <f>LEFT(V1681,FIND(" ",V1681)-1)</f>
        <v>#VALUE!</v>
      </c>
      <c r="AL1681" t="str">
        <f>SUBSTITUTE(SUBSTITUTE(U1681,"°C ~ "," to +"),"°C"," C")</f>
        <v/>
      </c>
      <c r="AM1681" s="2" t="e">
        <f t="shared" si="300"/>
        <v>#VALUE!</v>
      </c>
      <c r="AO1681" s="2" t="e">
        <f t="shared" si="301"/>
        <v>#VALUE!</v>
      </c>
      <c r="AQ1681" t="s">
        <v>5289</v>
      </c>
      <c r="AR1681" t="str">
        <f t="shared" si="297"/>
        <v/>
      </c>
    </row>
    <row r="1682" spans="30:44" x14ac:dyDescent="0.3">
      <c r="AD1682" s="3" t="str">
        <f t="shared" si="299"/>
        <v>NOT FOUND</v>
      </c>
      <c r="AE1682" s="3" t="e">
        <f t="shared" si="298"/>
        <v>#VALUE!</v>
      </c>
      <c r="AF1682" t="str">
        <f>SUBSTITUTE(SUBSTITUTE(P1682,"±",""),"%"," %")</f>
        <v/>
      </c>
      <c r="AG1682" t="e">
        <f t="shared" si="296"/>
        <v>#VALUE!</v>
      </c>
      <c r="AI1682" t="e">
        <f>SUBSTITUTE(LEFT(Q1682,FIND("W,",Q1682)),"W"," W @ 70 C")</f>
        <v>#VALUE!</v>
      </c>
      <c r="AJ1682" t="str">
        <f>SUBSTITUTE((SUBSTITUTE(T1682,"ppm/°C","")),"/ "," to ")</f>
        <v/>
      </c>
      <c r="AK1682" t="e">
        <f>LEFT(V1682,FIND(" ",V1682)-1)</f>
        <v>#VALUE!</v>
      </c>
      <c r="AL1682" t="str">
        <f>SUBSTITUTE(SUBSTITUTE(U1682,"°C ~ "," to +"),"°C"," C")</f>
        <v/>
      </c>
      <c r="AM1682" s="2" t="e">
        <f t="shared" si="300"/>
        <v>#VALUE!</v>
      </c>
      <c r="AO1682" s="2" t="e">
        <f t="shared" si="301"/>
        <v>#VALUE!</v>
      </c>
      <c r="AQ1682" t="s">
        <v>5289</v>
      </c>
      <c r="AR1682" t="str">
        <f t="shared" si="297"/>
        <v/>
      </c>
    </row>
    <row r="1683" spans="30:44" x14ac:dyDescent="0.3">
      <c r="AD1683" s="3" t="str">
        <f t="shared" si="299"/>
        <v>NOT FOUND</v>
      </c>
      <c r="AE1683" s="3" t="e">
        <f t="shared" si="298"/>
        <v>#VALUE!</v>
      </c>
      <c r="AF1683" t="str">
        <f>SUBSTITUTE(SUBSTITUTE(P1683,"±",""),"%"," %")</f>
        <v/>
      </c>
      <c r="AG1683" t="e">
        <f t="shared" si="296"/>
        <v>#VALUE!</v>
      </c>
      <c r="AI1683" t="e">
        <f>SUBSTITUTE(LEFT(Q1683,FIND("W,",Q1683)),"W"," W @ 70 C")</f>
        <v>#VALUE!</v>
      </c>
      <c r="AJ1683" t="str">
        <f>SUBSTITUTE((SUBSTITUTE(T1683,"ppm/°C","")),"/ "," to ")</f>
        <v/>
      </c>
      <c r="AK1683" t="e">
        <f>LEFT(V1683,FIND(" ",V1683)-1)</f>
        <v>#VALUE!</v>
      </c>
      <c r="AL1683" t="str">
        <f>SUBSTITUTE(SUBSTITUTE(U1683,"°C ~ "," to +"),"°C"," C")</f>
        <v/>
      </c>
      <c r="AM1683" s="2" t="e">
        <f t="shared" si="300"/>
        <v>#VALUE!</v>
      </c>
      <c r="AO1683" s="2" t="e">
        <f t="shared" si="301"/>
        <v>#VALUE!</v>
      </c>
      <c r="AQ1683" t="s">
        <v>5289</v>
      </c>
      <c r="AR1683" t="str">
        <f t="shared" si="297"/>
        <v/>
      </c>
    </row>
    <row r="1684" spans="30:44" x14ac:dyDescent="0.3">
      <c r="AD1684" s="3" t="str">
        <f t="shared" si="299"/>
        <v>NOT FOUND</v>
      </c>
      <c r="AE1684" s="3" t="e">
        <f t="shared" si="298"/>
        <v>#VALUE!</v>
      </c>
      <c r="AF1684" t="str">
        <f>SUBSTITUTE(SUBSTITUTE(P1684,"±",""),"%"," %")</f>
        <v/>
      </c>
      <c r="AG1684" t="e">
        <f t="shared" si="296"/>
        <v>#VALUE!</v>
      </c>
      <c r="AI1684" t="e">
        <f>SUBSTITUTE(LEFT(Q1684,FIND("W,",Q1684)),"W"," W @ 70 C")</f>
        <v>#VALUE!</v>
      </c>
      <c r="AJ1684" t="str">
        <f>SUBSTITUTE((SUBSTITUTE(T1684,"ppm/°C","")),"/ "," to ")</f>
        <v/>
      </c>
      <c r="AK1684" t="e">
        <f>LEFT(V1684,FIND(" ",V1684)-1)</f>
        <v>#VALUE!</v>
      </c>
      <c r="AL1684" t="str">
        <f>SUBSTITUTE(SUBSTITUTE(U1684,"°C ~ "," to +"),"°C"," C")</f>
        <v/>
      </c>
      <c r="AM1684" s="2" t="e">
        <f t="shared" si="300"/>
        <v>#VALUE!</v>
      </c>
      <c r="AO1684" s="2" t="e">
        <f t="shared" si="301"/>
        <v>#VALUE!</v>
      </c>
      <c r="AQ1684" t="s">
        <v>5289</v>
      </c>
      <c r="AR1684" t="str">
        <f t="shared" si="297"/>
        <v/>
      </c>
    </row>
    <row r="1685" spans="30:44" x14ac:dyDescent="0.3">
      <c r="AD1685" s="3" t="str">
        <f t="shared" si="299"/>
        <v>NOT FOUND</v>
      </c>
      <c r="AE1685" s="3" t="e">
        <f t="shared" si="298"/>
        <v>#VALUE!</v>
      </c>
      <c r="AF1685" t="str">
        <f>SUBSTITUTE(SUBSTITUTE(P1685,"±",""),"%"," %")</f>
        <v/>
      </c>
      <c r="AG1685" t="e">
        <f t="shared" si="296"/>
        <v>#VALUE!</v>
      </c>
      <c r="AI1685" t="e">
        <f>SUBSTITUTE(LEFT(Q1685,FIND("W,",Q1685)),"W"," W @ 70 C")</f>
        <v>#VALUE!</v>
      </c>
      <c r="AJ1685" t="str">
        <f>SUBSTITUTE((SUBSTITUTE(T1685,"ppm/°C","")),"/ "," to ")</f>
        <v/>
      </c>
      <c r="AK1685" t="e">
        <f>LEFT(V1685,FIND(" ",V1685)-1)</f>
        <v>#VALUE!</v>
      </c>
      <c r="AL1685" t="str">
        <f>SUBSTITUTE(SUBSTITUTE(U1685,"°C ~ "," to +"),"°C"," C")</f>
        <v/>
      </c>
      <c r="AM1685" s="2" t="e">
        <f t="shared" si="300"/>
        <v>#VALUE!</v>
      </c>
      <c r="AO1685" s="2" t="e">
        <f t="shared" si="301"/>
        <v>#VALUE!</v>
      </c>
      <c r="AQ1685" t="s">
        <v>5289</v>
      </c>
      <c r="AR1685" t="str">
        <f t="shared" si="297"/>
        <v/>
      </c>
    </row>
    <row r="1686" spans="30:44" x14ac:dyDescent="0.3">
      <c r="AD1686" s="3" t="str">
        <f t="shared" si="299"/>
        <v>NOT FOUND</v>
      </c>
      <c r="AE1686" s="3" t="e">
        <f t="shared" si="298"/>
        <v>#VALUE!</v>
      </c>
      <c r="AF1686" t="str">
        <f>SUBSTITUTE(SUBSTITUTE(P1686,"±",""),"%"," %")</f>
        <v/>
      </c>
      <c r="AG1686" t="e">
        <f t="shared" si="296"/>
        <v>#VALUE!</v>
      </c>
      <c r="AI1686" t="e">
        <f>SUBSTITUTE(LEFT(Q1686,FIND("W,",Q1686)),"W"," W @ 70 C")</f>
        <v>#VALUE!</v>
      </c>
      <c r="AJ1686" t="str">
        <f>SUBSTITUTE((SUBSTITUTE(T1686,"ppm/°C","")),"/ "," to ")</f>
        <v/>
      </c>
      <c r="AK1686" t="e">
        <f>LEFT(V1686,FIND(" ",V1686)-1)</f>
        <v>#VALUE!</v>
      </c>
      <c r="AL1686" t="str">
        <f>SUBSTITUTE(SUBSTITUTE(U1686,"°C ~ "," to +"),"°C"," C")</f>
        <v/>
      </c>
      <c r="AM1686" s="2" t="e">
        <f t="shared" si="300"/>
        <v>#VALUE!</v>
      </c>
      <c r="AO1686" s="2" t="e">
        <f t="shared" si="301"/>
        <v>#VALUE!</v>
      </c>
      <c r="AQ1686" t="s">
        <v>5289</v>
      </c>
      <c r="AR1686" t="str">
        <f t="shared" si="297"/>
        <v/>
      </c>
    </row>
    <row r="1687" spans="30:44" x14ac:dyDescent="0.3">
      <c r="AD1687" s="3" t="str">
        <f t="shared" si="299"/>
        <v>NOT FOUND</v>
      </c>
      <c r="AE1687" s="3" t="e">
        <f t="shared" si="298"/>
        <v>#VALUE!</v>
      </c>
      <c r="AF1687" t="str">
        <f>SUBSTITUTE(SUBSTITUTE(P1687,"±",""),"%"," %")</f>
        <v/>
      </c>
      <c r="AG1687" t="e">
        <f t="shared" si="296"/>
        <v>#VALUE!</v>
      </c>
      <c r="AI1687" t="e">
        <f>SUBSTITUTE(LEFT(Q1687,FIND("W,",Q1687)),"W"," W @ 70 C")</f>
        <v>#VALUE!</v>
      </c>
      <c r="AJ1687" t="str">
        <f>SUBSTITUTE((SUBSTITUTE(T1687,"ppm/°C","")),"/ "," to ")</f>
        <v/>
      </c>
      <c r="AK1687" t="e">
        <f>LEFT(V1687,FIND(" ",V1687)-1)</f>
        <v>#VALUE!</v>
      </c>
      <c r="AL1687" t="str">
        <f>SUBSTITUTE(SUBSTITUTE(U1687,"°C ~ "," to +"),"°C"," C")</f>
        <v/>
      </c>
      <c r="AM1687" s="2" t="e">
        <f t="shared" si="300"/>
        <v>#VALUE!</v>
      </c>
      <c r="AO1687" s="2" t="e">
        <f t="shared" si="301"/>
        <v>#VALUE!</v>
      </c>
      <c r="AQ1687" t="s">
        <v>5289</v>
      </c>
      <c r="AR1687" t="str">
        <f t="shared" si="297"/>
        <v/>
      </c>
    </row>
    <row r="1688" spans="30:44" x14ac:dyDescent="0.3">
      <c r="AD1688" s="3" t="str">
        <f t="shared" si="299"/>
        <v>NOT FOUND</v>
      </c>
      <c r="AE1688" s="3" t="e">
        <f t="shared" si="298"/>
        <v>#VALUE!</v>
      </c>
      <c r="AF1688" t="str">
        <f>SUBSTITUTE(SUBSTITUTE(P1688,"±",""),"%"," %")</f>
        <v/>
      </c>
      <c r="AG1688" t="e">
        <f t="shared" si="296"/>
        <v>#VALUE!</v>
      </c>
      <c r="AI1688" t="e">
        <f>SUBSTITUTE(LEFT(Q1688,FIND("W,",Q1688)),"W"," W @ 70 C")</f>
        <v>#VALUE!</v>
      </c>
      <c r="AJ1688" t="str">
        <f>SUBSTITUTE((SUBSTITUTE(T1688,"ppm/°C","")),"/ "," to ")</f>
        <v/>
      </c>
      <c r="AK1688" t="e">
        <f>LEFT(V1688,FIND(" ",V1688)-1)</f>
        <v>#VALUE!</v>
      </c>
      <c r="AL1688" t="str">
        <f>SUBSTITUTE(SUBSTITUTE(U1688,"°C ~ "," to +"),"°C"," C")</f>
        <v/>
      </c>
      <c r="AM1688" s="2" t="e">
        <f t="shared" si="300"/>
        <v>#VALUE!</v>
      </c>
      <c r="AO1688" s="2" t="e">
        <f t="shared" si="301"/>
        <v>#VALUE!</v>
      </c>
      <c r="AQ1688" t="s">
        <v>5289</v>
      </c>
      <c r="AR1688" t="str">
        <f t="shared" si="297"/>
        <v/>
      </c>
    </row>
    <row r="1689" spans="30:44" x14ac:dyDescent="0.3">
      <c r="AD1689" s="3" t="str">
        <f t="shared" si="299"/>
        <v>NOT FOUND</v>
      </c>
      <c r="AE1689" s="3" t="e">
        <f t="shared" si="298"/>
        <v>#VALUE!</v>
      </c>
      <c r="AF1689" t="str">
        <f>SUBSTITUTE(SUBSTITUTE(P1689,"±",""),"%"," %")</f>
        <v/>
      </c>
      <c r="AG1689" t="e">
        <f t="shared" si="296"/>
        <v>#VALUE!</v>
      </c>
      <c r="AI1689" t="e">
        <f>SUBSTITUTE(LEFT(Q1689,FIND("W,",Q1689)),"W"," W @ 70 C")</f>
        <v>#VALUE!</v>
      </c>
      <c r="AJ1689" t="str">
        <f>SUBSTITUTE((SUBSTITUTE(T1689,"ppm/°C","")),"/ "," to ")</f>
        <v/>
      </c>
      <c r="AK1689" t="e">
        <f>LEFT(V1689,FIND(" ",V1689)-1)</f>
        <v>#VALUE!</v>
      </c>
      <c r="AL1689" t="str">
        <f>SUBSTITUTE(SUBSTITUTE(U1689,"°C ~ "," to +"),"°C"," C")</f>
        <v/>
      </c>
      <c r="AM1689" s="2" t="e">
        <f t="shared" si="300"/>
        <v>#VALUE!</v>
      </c>
      <c r="AO1689" s="2" t="e">
        <f t="shared" si="301"/>
        <v>#VALUE!</v>
      </c>
      <c r="AQ1689" t="s">
        <v>5289</v>
      </c>
      <c r="AR1689" t="str">
        <f t="shared" si="297"/>
        <v/>
      </c>
    </row>
    <row r="1690" spans="30:44" x14ac:dyDescent="0.3">
      <c r="AD1690" s="3" t="str">
        <f t="shared" si="299"/>
        <v>NOT FOUND</v>
      </c>
      <c r="AE1690" s="3" t="e">
        <f t="shared" si="298"/>
        <v>#VALUE!</v>
      </c>
      <c r="AF1690" t="str">
        <f>SUBSTITUTE(SUBSTITUTE(P1690,"±",""),"%"," %")</f>
        <v/>
      </c>
      <c r="AG1690" t="e">
        <f t="shared" si="296"/>
        <v>#VALUE!</v>
      </c>
      <c r="AI1690" t="e">
        <f>SUBSTITUTE(LEFT(Q1690,FIND("W,",Q1690)),"W"," W @ 70 C")</f>
        <v>#VALUE!</v>
      </c>
      <c r="AJ1690" t="str">
        <f>SUBSTITUTE((SUBSTITUTE(T1690,"ppm/°C","")),"/ "," to ")</f>
        <v/>
      </c>
      <c r="AK1690" t="e">
        <f>LEFT(V1690,FIND(" ",V1690)-1)</f>
        <v>#VALUE!</v>
      </c>
      <c r="AL1690" t="str">
        <f>SUBSTITUTE(SUBSTITUTE(U1690,"°C ~ "," to +"),"°C"," C")</f>
        <v/>
      </c>
      <c r="AM1690" s="2" t="e">
        <f t="shared" si="300"/>
        <v>#VALUE!</v>
      </c>
      <c r="AO1690" s="2" t="e">
        <f t="shared" si="301"/>
        <v>#VALUE!</v>
      </c>
      <c r="AQ1690" t="s">
        <v>5289</v>
      </c>
      <c r="AR1690" t="str">
        <f t="shared" si="297"/>
        <v/>
      </c>
    </row>
    <row r="1691" spans="30:44" x14ac:dyDescent="0.3">
      <c r="AD1691" s="3" t="str">
        <f t="shared" si="299"/>
        <v>NOT FOUND</v>
      </c>
      <c r="AE1691" s="3" t="e">
        <f t="shared" si="298"/>
        <v>#VALUE!</v>
      </c>
      <c r="AF1691" t="str">
        <f>SUBSTITUTE(SUBSTITUTE(P1691,"±",""),"%"," %")</f>
        <v/>
      </c>
      <c r="AG1691" t="e">
        <f t="shared" si="296"/>
        <v>#VALUE!</v>
      </c>
      <c r="AI1691" t="e">
        <f>SUBSTITUTE(LEFT(Q1691,FIND("W,",Q1691)),"W"," W @ 70 C")</f>
        <v>#VALUE!</v>
      </c>
      <c r="AJ1691" t="str">
        <f>SUBSTITUTE((SUBSTITUTE(T1691,"ppm/°C","")),"/ "," to ")</f>
        <v/>
      </c>
      <c r="AK1691" t="e">
        <f>LEFT(V1691,FIND(" ",V1691)-1)</f>
        <v>#VALUE!</v>
      </c>
      <c r="AL1691" t="str">
        <f>SUBSTITUTE(SUBSTITUTE(U1691,"°C ~ "," to +"),"°C"," C")</f>
        <v/>
      </c>
      <c r="AM1691" s="2" t="e">
        <f t="shared" si="300"/>
        <v>#VALUE!</v>
      </c>
      <c r="AO1691" s="2" t="e">
        <f t="shared" si="301"/>
        <v>#VALUE!</v>
      </c>
      <c r="AQ1691" t="s">
        <v>5289</v>
      </c>
      <c r="AR1691" t="str">
        <f t="shared" si="297"/>
        <v/>
      </c>
    </row>
    <row r="1692" spans="30:44" x14ac:dyDescent="0.3">
      <c r="AD1692" s="3" t="str">
        <f t="shared" si="299"/>
        <v>NOT FOUND</v>
      </c>
      <c r="AE1692" s="3" t="e">
        <f t="shared" si="298"/>
        <v>#VALUE!</v>
      </c>
      <c r="AF1692" t="str">
        <f>SUBSTITUTE(SUBSTITUTE(P1692,"±",""),"%"," %")</f>
        <v/>
      </c>
      <c r="AG1692" t="e">
        <f t="shared" si="296"/>
        <v>#VALUE!</v>
      </c>
      <c r="AI1692" t="e">
        <f>SUBSTITUTE(LEFT(Q1692,FIND("W,",Q1692)),"W"," W @ 70 C")</f>
        <v>#VALUE!</v>
      </c>
      <c r="AJ1692" t="str">
        <f>SUBSTITUTE((SUBSTITUTE(T1692,"ppm/°C","")),"/ "," to ")</f>
        <v/>
      </c>
      <c r="AK1692" t="e">
        <f>LEFT(V1692,FIND(" ",V1692)-1)</f>
        <v>#VALUE!</v>
      </c>
      <c r="AL1692" t="str">
        <f>SUBSTITUTE(SUBSTITUTE(U1692,"°C ~ "," to +"),"°C"," C")</f>
        <v/>
      </c>
      <c r="AM1692" s="2" t="e">
        <f t="shared" si="300"/>
        <v>#VALUE!</v>
      </c>
      <c r="AO1692" s="2" t="e">
        <f t="shared" si="301"/>
        <v>#VALUE!</v>
      </c>
      <c r="AQ1692" t="s">
        <v>5289</v>
      </c>
      <c r="AR1692" t="str">
        <f t="shared" si="297"/>
        <v/>
      </c>
    </row>
    <row r="1693" spans="30:44" x14ac:dyDescent="0.3">
      <c r="AD1693" s="3" t="str">
        <f t="shared" si="299"/>
        <v>NOT FOUND</v>
      </c>
      <c r="AE1693" s="3" t="e">
        <f t="shared" si="298"/>
        <v>#VALUE!</v>
      </c>
      <c r="AF1693" t="str">
        <f>SUBSTITUTE(SUBSTITUTE(P1693,"±",""),"%"," %")</f>
        <v/>
      </c>
      <c r="AG1693" t="e">
        <f t="shared" si="296"/>
        <v>#VALUE!</v>
      </c>
      <c r="AI1693" t="e">
        <f>SUBSTITUTE(LEFT(Q1693,FIND("W,",Q1693)),"W"," W @ 70 C")</f>
        <v>#VALUE!</v>
      </c>
      <c r="AJ1693" t="str">
        <f>SUBSTITUTE((SUBSTITUTE(T1693,"ppm/°C","")),"/ "," to ")</f>
        <v/>
      </c>
      <c r="AK1693" t="e">
        <f>LEFT(V1693,FIND(" ",V1693)-1)</f>
        <v>#VALUE!</v>
      </c>
      <c r="AL1693" t="str">
        <f>SUBSTITUTE(SUBSTITUTE(U1693,"°C ~ "," to +"),"°C"," C")</f>
        <v/>
      </c>
      <c r="AM1693" s="2" t="e">
        <f t="shared" si="300"/>
        <v>#VALUE!</v>
      </c>
      <c r="AO1693" s="2" t="e">
        <f t="shared" si="301"/>
        <v>#VALUE!</v>
      </c>
      <c r="AQ1693" t="s">
        <v>5289</v>
      </c>
      <c r="AR1693" t="str">
        <f t="shared" si="297"/>
        <v/>
      </c>
    </row>
    <row r="1694" spans="30:44" x14ac:dyDescent="0.3">
      <c r="AD1694" s="3" t="str">
        <f t="shared" si="299"/>
        <v>NOT FOUND</v>
      </c>
      <c r="AE1694" s="3" t="e">
        <f t="shared" si="298"/>
        <v>#VALUE!</v>
      </c>
      <c r="AF1694" t="str">
        <f>SUBSTITUTE(SUBSTITUTE(P1694,"±",""),"%"," %")</f>
        <v/>
      </c>
      <c r="AG1694" t="e">
        <f t="shared" si="296"/>
        <v>#VALUE!</v>
      </c>
      <c r="AI1694" t="e">
        <f>SUBSTITUTE(LEFT(Q1694,FIND("W,",Q1694)),"W"," W @ 70 C")</f>
        <v>#VALUE!</v>
      </c>
      <c r="AJ1694" t="str">
        <f>SUBSTITUTE((SUBSTITUTE(T1694,"ppm/°C","")),"/ "," to ")</f>
        <v/>
      </c>
      <c r="AK1694" t="e">
        <f>LEFT(V1694,FIND(" ",V1694)-1)</f>
        <v>#VALUE!</v>
      </c>
      <c r="AL1694" t="str">
        <f>SUBSTITUTE(SUBSTITUTE(U1694,"°C ~ "," to +"),"°C"," C")</f>
        <v/>
      </c>
      <c r="AM1694" s="2" t="e">
        <f t="shared" si="300"/>
        <v>#VALUE!</v>
      </c>
      <c r="AO1694" s="2" t="e">
        <f t="shared" si="301"/>
        <v>#VALUE!</v>
      </c>
      <c r="AQ1694" t="s">
        <v>5289</v>
      </c>
      <c r="AR1694" t="str">
        <f t="shared" si="297"/>
        <v/>
      </c>
    </row>
    <row r="1695" spans="30:44" x14ac:dyDescent="0.3">
      <c r="AD1695" s="3" t="str">
        <f t="shared" si="299"/>
        <v>NOT FOUND</v>
      </c>
      <c r="AE1695" s="3" t="e">
        <f t="shared" si="298"/>
        <v>#VALUE!</v>
      </c>
      <c r="AF1695" t="str">
        <f>SUBSTITUTE(SUBSTITUTE(P1695,"±",""),"%"," %")</f>
        <v/>
      </c>
      <c r="AG1695" t="e">
        <f t="shared" si="296"/>
        <v>#VALUE!</v>
      </c>
      <c r="AI1695" t="e">
        <f>SUBSTITUTE(LEFT(Q1695,FIND("W,",Q1695)),"W"," W @ 70 C")</f>
        <v>#VALUE!</v>
      </c>
      <c r="AJ1695" t="str">
        <f>SUBSTITUTE((SUBSTITUTE(T1695,"ppm/°C","")),"/ "," to ")</f>
        <v/>
      </c>
      <c r="AK1695" t="e">
        <f>LEFT(V1695,FIND(" ",V1695)-1)</f>
        <v>#VALUE!</v>
      </c>
      <c r="AL1695" t="str">
        <f>SUBSTITUTE(SUBSTITUTE(U1695,"°C ~ "," to +"),"°C"," C")</f>
        <v/>
      </c>
      <c r="AM1695" s="2" t="e">
        <f t="shared" si="300"/>
        <v>#VALUE!</v>
      </c>
      <c r="AO1695" s="2" t="e">
        <f t="shared" si="301"/>
        <v>#VALUE!</v>
      </c>
      <c r="AQ1695" t="s">
        <v>5289</v>
      </c>
      <c r="AR1695" t="str">
        <f t="shared" si="297"/>
        <v/>
      </c>
    </row>
    <row r="1696" spans="30:44" x14ac:dyDescent="0.3">
      <c r="AD1696" s="3" t="str">
        <f t="shared" si="299"/>
        <v>NOT FOUND</v>
      </c>
      <c r="AE1696" s="3" t="e">
        <f t="shared" si="298"/>
        <v>#VALUE!</v>
      </c>
      <c r="AF1696" t="str">
        <f>SUBSTITUTE(SUBSTITUTE(P1696,"±",""),"%"," %")</f>
        <v/>
      </c>
      <c r="AG1696" t="e">
        <f t="shared" si="296"/>
        <v>#VALUE!</v>
      </c>
      <c r="AI1696" t="e">
        <f>SUBSTITUTE(LEFT(Q1696,FIND("W,",Q1696)),"W"," W @ 70 C")</f>
        <v>#VALUE!</v>
      </c>
      <c r="AJ1696" t="str">
        <f>SUBSTITUTE((SUBSTITUTE(T1696,"ppm/°C","")),"/ "," to ")</f>
        <v/>
      </c>
      <c r="AK1696" t="e">
        <f>LEFT(V1696,FIND(" ",V1696)-1)</f>
        <v>#VALUE!</v>
      </c>
      <c r="AL1696" t="str">
        <f>SUBSTITUTE(SUBSTITUTE(U1696,"°C ~ "," to +"),"°C"," C")</f>
        <v/>
      </c>
      <c r="AM1696" s="2" t="e">
        <f t="shared" si="300"/>
        <v>#VALUE!</v>
      </c>
      <c r="AO1696" s="2" t="e">
        <f t="shared" si="301"/>
        <v>#VALUE!</v>
      </c>
      <c r="AQ1696" t="s">
        <v>5289</v>
      </c>
      <c r="AR1696" t="str">
        <f t="shared" si="297"/>
        <v/>
      </c>
    </row>
    <row r="1697" spans="30:44" x14ac:dyDescent="0.3">
      <c r="AD1697" s="3" t="str">
        <f t="shared" si="299"/>
        <v>NOT FOUND</v>
      </c>
      <c r="AE1697" s="3" t="e">
        <f t="shared" si="298"/>
        <v>#VALUE!</v>
      </c>
      <c r="AF1697" t="str">
        <f>SUBSTITUTE(SUBSTITUTE(P1697,"±",""),"%"," %")</f>
        <v/>
      </c>
      <c r="AG1697" t="e">
        <f t="shared" si="296"/>
        <v>#VALUE!</v>
      </c>
      <c r="AI1697" t="e">
        <f>SUBSTITUTE(LEFT(Q1697,FIND("W,",Q1697)),"W"," W @ 70 C")</f>
        <v>#VALUE!</v>
      </c>
      <c r="AJ1697" t="str">
        <f>SUBSTITUTE((SUBSTITUTE(T1697,"ppm/°C","")),"/ "," to ")</f>
        <v/>
      </c>
      <c r="AK1697" t="e">
        <f>LEFT(V1697,FIND(" ",V1697)-1)</f>
        <v>#VALUE!</v>
      </c>
      <c r="AL1697" t="str">
        <f>SUBSTITUTE(SUBSTITUTE(U1697,"°C ~ "," to +"),"°C"," C")</f>
        <v/>
      </c>
      <c r="AM1697" s="2" t="e">
        <f t="shared" si="300"/>
        <v>#VALUE!</v>
      </c>
      <c r="AO1697" s="2" t="e">
        <f t="shared" si="301"/>
        <v>#VALUE!</v>
      </c>
      <c r="AQ1697" t="s">
        <v>5289</v>
      </c>
      <c r="AR1697" t="str">
        <f t="shared" si="297"/>
        <v/>
      </c>
    </row>
    <row r="1698" spans="30:44" x14ac:dyDescent="0.3">
      <c r="AD1698" s="3" t="str">
        <f t="shared" si="299"/>
        <v>NOT FOUND</v>
      </c>
      <c r="AE1698" s="3" t="e">
        <f t="shared" si="298"/>
        <v>#VALUE!</v>
      </c>
      <c r="AF1698" t="str">
        <f>SUBSTITUTE(SUBSTITUTE(P1698,"±",""),"%"," %")</f>
        <v/>
      </c>
      <c r="AG1698" t="e">
        <f t="shared" si="296"/>
        <v>#VALUE!</v>
      </c>
      <c r="AI1698" t="e">
        <f>SUBSTITUTE(LEFT(Q1698,FIND("W,",Q1698)),"W"," W @ 70 C")</f>
        <v>#VALUE!</v>
      </c>
      <c r="AJ1698" t="str">
        <f>SUBSTITUTE((SUBSTITUTE(T1698,"ppm/°C","")),"/ "," to ")</f>
        <v/>
      </c>
      <c r="AK1698" t="e">
        <f>LEFT(V1698,FIND(" ",V1698)-1)</f>
        <v>#VALUE!</v>
      </c>
      <c r="AL1698" t="str">
        <f>SUBSTITUTE(SUBSTITUTE(U1698,"°C ~ "," to +"),"°C"," C")</f>
        <v/>
      </c>
      <c r="AM1698" s="2" t="e">
        <f t="shared" si="300"/>
        <v>#VALUE!</v>
      </c>
      <c r="AO1698" s="2" t="e">
        <f t="shared" si="301"/>
        <v>#VALUE!</v>
      </c>
      <c r="AQ1698" t="s">
        <v>5289</v>
      </c>
      <c r="AR1698" t="str">
        <f t="shared" si="297"/>
        <v/>
      </c>
    </row>
    <row r="1699" spans="30:44" x14ac:dyDescent="0.3">
      <c r="AD1699" s="3" t="str">
        <f t="shared" si="299"/>
        <v>NOT FOUND</v>
      </c>
      <c r="AE1699" s="3" t="e">
        <f t="shared" si="298"/>
        <v>#VALUE!</v>
      </c>
      <c r="AF1699" t="str">
        <f>SUBSTITUTE(SUBSTITUTE(P1699,"±",""),"%"," %")</f>
        <v/>
      </c>
      <c r="AG1699" t="e">
        <f t="shared" ref="AG1699:AG1762" si="302">ROUND(MIN(SQRT(AD1699*VALUE(LEFT(AI1699,FIND("W",AI1699)-2))),AP1699),1)&amp;" V"</f>
        <v>#VALUE!</v>
      </c>
      <c r="AI1699" t="e">
        <f>SUBSTITUTE(LEFT(Q1699,FIND("W,",Q1699)),"W"," W @ 70 C")</f>
        <v>#VALUE!</v>
      </c>
      <c r="AJ1699" t="str">
        <f>SUBSTITUTE((SUBSTITUTE(T1699,"ppm/°C","")),"/ "," to ")</f>
        <v/>
      </c>
      <c r="AK1699" t="e">
        <f>LEFT(V1699,FIND(" ",V1699)-1)</f>
        <v>#VALUE!</v>
      </c>
      <c r="AL1699" t="str">
        <f>SUBSTITUTE(SUBSTITUTE(U1699,"°C ~ "," to +"),"°C"," C")</f>
        <v/>
      </c>
      <c r="AM1699" s="2" t="e">
        <f t="shared" si="300"/>
        <v>#VALUE!</v>
      </c>
      <c r="AO1699" s="2" t="e">
        <f t="shared" si="301"/>
        <v>#VALUE!</v>
      </c>
      <c r="AQ1699" t="s">
        <v>5289</v>
      </c>
      <c r="AR1699" t="str">
        <f t="shared" ref="AR1699:AR1762" si="303">SUBSTITUTE(D1699,"-","")</f>
        <v/>
      </c>
    </row>
    <row r="1700" spans="30:44" x14ac:dyDescent="0.3">
      <c r="AD1700" s="3" t="str">
        <f t="shared" si="299"/>
        <v>NOT FOUND</v>
      </c>
      <c r="AE1700" s="3" t="e">
        <f t="shared" si="298"/>
        <v>#VALUE!</v>
      </c>
      <c r="AF1700" t="str">
        <f>SUBSTITUTE(SUBSTITUTE(P1700,"±",""),"%"," %")</f>
        <v/>
      </c>
      <c r="AG1700" t="e">
        <f t="shared" si="302"/>
        <v>#VALUE!</v>
      </c>
      <c r="AI1700" t="e">
        <f>SUBSTITUTE(LEFT(Q1700,FIND("W,",Q1700)),"W"," W @ 70 C")</f>
        <v>#VALUE!</v>
      </c>
      <c r="AJ1700" t="str">
        <f>SUBSTITUTE((SUBSTITUTE(T1700,"ppm/°C","")),"/ "," to ")</f>
        <v/>
      </c>
      <c r="AK1700" t="e">
        <f>LEFT(V1700,FIND(" ",V1700)-1)</f>
        <v>#VALUE!</v>
      </c>
      <c r="AL1700" t="str">
        <f>SUBSTITUTE(SUBSTITUTE(U1700,"°C ~ "," to +"),"°C"," C")</f>
        <v/>
      </c>
      <c r="AM1700" s="2" t="e">
        <f t="shared" si="300"/>
        <v>#VALUE!</v>
      </c>
      <c r="AO1700" s="2" t="e">
        <f t="shared" si="301"/>
        <v>#VALUE!</v>
      </c>
      <c r="AQ1700" t="s">
        <v>5289</v>
      </c>
      <c r="AR1700" t="str">
        <f t="shared" si="303"/>
        <v/>
      </c>
    </row>
    <row r="1701" spans="30:44" x14ac:dyDescent="0.3">
      <c r="AD1701" s="3" t="str">
        <f t="shared" si="299"/>
        <v>NOT FOUND</v>
      </c>
      <c r="AE1701" s="3" t="e">
        <f t="shared" si="298"/>
        <v>#VALUE!</v>
      </c>
      <c r="AF1701" t="str">
        <f>SUBSTITUTE(SUBSTITUTE(P1701,"±",""),"%"," %")</f>
        <v/>
      </c>
      <c r="AG1701" t="e">
        <f t="shared" si="302"/>
        <v>#VALUE!</v>
      </c>
      <c r="AI1701" t="e">
        <f>SUBSTITUTE(LEFT(Q1701,FIND("W,",Q1701)),"W"," W @ 70 C")</f>
        <v>#VALUE!</v>
      </c>
      <c r="AJ1701" t="str">
        <f>SUBSTITUTE((SUBSTITUTE(T1701,"ppm/°C","")),"/ "," to ")</f>
        <v/>
      </c>
      <c r="AK1701" t="e">
        <f>LEFT(V1701,FIND(" ",V1701)-1)</f>
        <v>#VALUE!</v>
      </c>
      <c r="AL1701" t="str">
        <f>SUBSTITUTE(SUBSTITUTE(U1701,"°C ~ "," to +"),"°C"," C")</f>
        <v/>
      </c>
      <c r="AM1701" s="2" t="e">
        <f t="shared" si="300"/>
        <v>#VALUE!</v>
      </c>
      <c r="AO1701" s="2" t="e">
        <f t="shared" si="301"/>
        <v>#VALUE!</v>
      </c>
      <c r="AQ1701" t="s">
        <v>5289</v>
      </c>
      <c r="AR1701" t="str">
        <f t="shared" si="303"/>
        <v/>
      </c>
    </row>
    <row r="1702" spans="30:44" x14ac:dyDescent="0.3">
      <c r="AD1702" s="3" t="str">
        <f t="shared" si="299"/>
        <v>NOT FOUND</v>
      </c>
      <c r="AE1702" s="3" t="e">
        <f t="shared" si="298"/>
        <v>#VALUE!</v>
      </c>
      <c r="AF1702" t="str">
        <f>SUBSTITUTE(SUBSTITUTE(P1702,"±",""),"%"," %")</f>
        <v/>
      </c>
      <c r="AG1702" t="e">
        <f t="shared" si="302"/>
        <v>#VALUE!</v>
      </c>
      <c r="AI1702" t="e">
        <f>SUBSTITUTE(LEFT(Q1702,FIND("W,",Q1702)),"W"," W @ 70 C")</f>
        <v>#VALUE!</v>
      </c>
      <c r="AJ1702" t="str">
        <f>SUBSTITUTE((SUBSTITUTE(T1702,"ppm/°C","")),"/ "," to ")</f>
        <v/>
      </c>
      <c r="AK1702" t="e">
        <f>LEFT(V1702,FIND(" ",V1702)-1)</f>
        <v>#VALUE!</v>
      </c>
      <c r="AL1702" t="str">
        <f>SUBSTITUTE(SUBSTITUTE(U1702,"°C ~ "," to +"),"°C"," C")</f>
        <v/>
      </c>
      <c r="AM1702" s="2" t="e">
        <f t="shared" si="300"/>
        <v>#VALUE!</v>
      </c>
      <c r="AO1702" s="2" t="e">
        <f t="shared" si="301"/>
        <v>#VALUE!</v>
      </c>
      <c r="AQ1702" t="s">
        <v>5289</v>
      </c>
      <c r="AR1702" t="str">
        <f t="shared" si="303"/>
        <v/>
      </c>
    </row>
    <row r="1703" spans="30:44" x14ac:dyDescent="0.3">
      <c r="AD1703" s="3" t="str">
        <f t="shared" si="299"/>
        <v>NOT FOUND</v>
      </c>
      <c r="AE1703" s="3" t="e">
        <f t="shared" si="298"/>
        <v>#VALUE!</v>
      </c>
      <c r="AF1703" t="str">
        <f>SUBSTITUTE(SUBSTITUTE(P1703,"±",""),"%"," %")</f>
        <v/>
      </c>
      <c r="AG1703" t="e">
        <f t="shared" si="302"/>
        <v>#VALUE!</v>
      </c>
      <c r="AI1703" t="e">
        <f>SUBSTITUTE(LEFT(Q1703,FIND("W,",Q1703)),"W"," W @ 70 C")</f>
        <v>#VALUE!</v>
      </c>
      <c r="AJ1703" t="str">
        <f>SUBSTITUTE((SUBSTITUTE(T1703,"ppm/°C","")),"/ "," to ")</f>
        <v/>
      </c>
      <c r="AK1703" t="e">
        <f>LEFT(V1703,FIND(" ",V1703)-1)</f>
        <v>#VALUE!</v>
      </c>
      <c r="AL1703" t="str">
        <f>SUBSTITUTE(SUBSTITUTE(U1703,"°C ~ "," to +"),"°C"," C")</f>
        <v/>
      </c>
      <c r="AM1703" s="2" t="e">
        <f t="shared" si="300"/>
        <v>#VALUE!</v>
      </c>
      <c r="AO1703" s="2" t="e">
        <f t="shared" si="301"/>
        <v>#VALUE!</v>
      </c>
      <c r="AQ1703" t="s">
        <v>5289</v>
      </c>
      <c r="AR1703" t="str">
        <f t="shared" si="303"/>
        <v/>
      </c>
    </row>
    <row r="1704" spans="30:44" x14ac:dyDescent="0.3">
      <c r="AD1704" s="3" t="str">
        <f t="shared" si="299"/>
        <v>NOT FOUND</v>
      </c>
      <c r="AE1704" s="3" t="e">
        <f t="shared" si="298"/>
        <v>#VALUE!</v>
      </c>
      <c r="AF1704" t="str">
        <f>SUBSTITUTE(SUBSTITUTE(P1704,"±",""),"%"," %")</f>
        <v/>
      </c>
      <c r="AG1704" t="e">
        <f t="shared" si="302"/>
        <v>#VALUE!</v>
      </c>
      <c r="AI1704" t="e">
        <f>SUBSTITUTE(LEFT(Q1704,FIND("W,",Q1704)),"W"," W @ 70 C")</f>
        <v>#VALUE!</v>
      </c>
      <c r="AJ1704" t="str">
        <f>SUBSTITUTE((SUBSTITUTE(T1704,"ppm/°C","")),"/ "," to ")</f>
        <v/>
      </c>
      <c r="AK1704" t="e">
        <f>LEFT(V1704,FIND(" ",V1704)-1)</f>
        <v>#VALUE!</v>
      </c>
      <c r="AL1704" t="str">
        <f>SUBSTITUTE(SUBSTITUTE(U1704,"°C ~ "," to +"),"°C"," C")</f>
        <v/>
      </c>
      <c r="AM1704" s="2" t="e">
        <f t="shared" si="300"/>
        <v>#VALUE!</v>
      </c>
      <c r="AO1704" s="2" t="e">
        <f t="shared" si="301"/>
        <v>#VALUE!</v>
      </c>
      <c r="AQ1704" t="s">
        <v>5289</v>
      </c>
      <c r="AR1704" t="str">
        <f t="shared" si="303"/>
        <v/>
      </c>
    </row>
    <row r="1705" spans="30:44" x14ac:dyDescent="0.3">
      <c r="AD1705" s="3" t="str">
        <f t="shared" si="299"/>
        <v>NOT FOUND</v>
      </c>
      <c r="AE1705" s="3" t="e">
        <f t="shared" si="298"/>
        <v>#VALUE!</v>
      </c>
      <c r="AF1705" t="str">
        <f>SUBSTITUTE(SUBSTITUTE(P1705,"±",""),"%"," %")</f>
        <v/>
      </c>
      <c r="AG1705" t="e">
        <f t="shared" si="302"/>
        <v>#VALUE!</v>
      </c>
      <c r="AI1705" t="e">
        <f>SUBSTITUTE(LEFT(Q1705,FIND("W,",Q1705)),"W"," W @ 70 C")</f>
        <v>#VALUE!</v>
      </c>
      <c r="AJ1705" t="str">
        <f>SUBSTITUTE((SUBSTITUTE(T1705,"ppm/°C","")),"/ "," to ")</f>
        <v/>
      </c>
      <c r="AK1705" t="e">
        <f>LEFT(V1705,FIND(" ",V1705)-1)</f>
        <v>#VALUE!</v>
      </c>
      <c r="AL1705" t="str">
        <f>SUBSTITUTE(SUBSTITUTE(U1705,"°C ~ "," to +"),"°C"," C")</f>
        <v/>
      </c>
      <c r="AM1705" s="2" t="e">
        <f t="shared" si="300"/>
        <v>#VALUE!</v>
      </c>
      <c r="AO1705" s="2" t="e">
        <f t="shared" si="301"/>
        <v>#VALUE!</v>
      </c>
      <c r="AQ1705" t="s">
        <v>5289</v>
      </c>
      <c r="AR1705" t="str">
        <f t="shared" si="303"/>
        <v/>
      </c>
    </row>
    <row r="1706" spans="30:44" x14ac:dyDescent="0.3">
      <c r="AD1706" s="3" t="str">
        <f t="shared" si="299"/>
        <v>NOT FOUND</v>
      </c>
      <c r="AE1706" s="3" t="e">
        <f t="shared" si="298"/>
        <v>#VALUE!</v>
      </c>
      <c r="AF1706" t="str">
        <f>SUBSTITUTE(SUBSTITUTE(P1706,"±",""),"%"," %")</f>
        <v/>
      </c>
      <c r="AG1706" t="e">
        <f t="shared" si="302"/>
        <v>#VALUE!</v>
      </c>
      <c r="AI1706" t="e">
        <f>SUBSTITUTE(LEFT(Q1706,FIND("W,",Q1706)),"W"," W @ 70 C")</f>
        <v>#VALUE!</v>
      </c>
      <c r="AJ1706" t="str">
        <f>SUBSTITUTE((SUBSTITUTE(T1706,"ppm/°C","")),"/ "," to ")</f>
        <v/>
      </c>
      <c r="AK1706" t="e">
        <f>LEFT(V1706,FIND(" ",V1706)-1)</f>
        <v>#VALUE!</v>
      </c>
      <c r="AL1706" t="str">
        <f>SUBSTITUTE(SUBSTITUTE(U1706,"°C ~ "," to +"),"°C"," C")</f>
        <v/>
      </c>
      <c r="AM1706" s="2" t="e">
        <f t="shared" si="300"/>
        <v>#VALUE!</v>
      </c>
      <c r="AO1706" s="2" t="e">
        <f t="shared" si="301"/>
        <v>#VALUE!</v>
      </c>
      <c r="AQ1706" t="s">
        <v>5289</v>
      </c>
      <c r="AR1706" t="str">
        <f t="shared" si="303"/>
        <v/>
      </c>
    </row>
    <row r="1707" spans="30:44" x14ac:dyDescent="0.3">
      <c r="AD1707" s="3" t="str">
        <f t="shared" si="299"/>
        <v>NOT FOUND</v>
      </c>
      <c r="AE1707" s="3" t="e">
        <f t="shared" si="298"/>
        <v>#VALUE!</v>
      </c>
      <c r="AF1707" t="str">
        <f>SUBSTITUTE(SUBSTITUTE(P1707,"±",""),"%"," %")</f>
        <v/>
      </c>
      <c r="AG1707" t="e">
        <f t="shared" si="302"/>
        <v>#VALUE!</v>
      </c>
      <c r="AI1707" t="e">
        <f>SUBSTITUTE(LEFT(Q1707,FIND("W,",Q1707)),"W"," W @ 70 C")</f>
        <v>#VALUE!</v>
      </c>
      <c r="AJ1707" t="str">
        <f>SUBSTITUTE((SUBSTITUTE(T1707,"ppm/°C","")),"/ "," to ")</f>
        <v/>
      </c>
      <c r="AK1707" t="e">
        <f>LEFT(V1707,FIND(" ",V1707)-1)</f>
        <v>#VALUE!</v>
      </c>
      <c r="AL1707" t="str">
        <f>SUBSTITUTE(SUBSTITUTE(U1707,"°C ~ "," to +"),"°C"," C")</f>
        <v/>
      </c>
      <c r="AM1707" s="2" t="e">
        <f t="shared" si="300"/>
        <v>#VALUE!</v>
      </c>
      <c r="AO1707" s="2" t="e">
        <f t="shared" si="301"/>
        <v>#VALUE!</v>
      </c>
      <c r="AQ1707" t="s">
        <v>5289</v>
      </c>
      <c r="AR1707" t="str">
        <f t="shared" si="303"/>
        <v/>
      </c>
    </row>
    <row r="1708" spans="30:44" x14ac:dyDescent="0.3">
      <c r="AD1708" s="3" t="str">
        <f t="shared" si="299"/>
        <v>NOT FOUND</v>
      </c>
      <c r="AE1708" s="3" t="e">
        <f t="shared" si="298"/>
        <v>#VALUE!</v>
      </c>
      <c r="AF1708" t="str">
        <f>SUBSTITUTE(SUBSTITUTE(P1708,"±",""),"%"," %")</f>
        <v/>
      </c>
      <c r="AG1708" t="e">
        <f t="shared" si="302"/>
        <v>#VALUE!</v>
      </c>
      <c r="AI1708" t="e">
        <f>SUBSTITUTE(LEFT(Q1708,FIND("W,",Q1708)),"W"," W @ 70 C")</f>
        <v>#VALUE!</v>
      </c>
      <c r="AJ1708" t="str">
        <f>SUBSTITUTE((SUBSTITUTE(T1708,"ppm/°C","")),"/ "," to ")</f>
        <v/>
      </c>
      <c r="AK1708" t="e">
        <f>LEFT(V1708,FIND(" ",V1708)-1)</f>
        <v>#VALUE!</v>
      </c>
      <c r="AL1708" t="str">
        <f>SUBSTITUTE(SUBSTITUTE(U1708,"°C ~ "," to +"),"°C"," C")</f>
        <v/>
      </c>
      <c r="AM1708" s="2" t="e">
        <f t="shared" si="300"/>
        <v>#VALUE!</v>
      </c>
      <c r="AO1708" s="2" t="e">
        <f t="shared" si="301"/>
        <v>#VALUE!</v>
      </c>
      <c r="AQ1708" t="s">
        <v>5289</v>
      </c>
      <c r="AR1708" t="str">
        <f t="shared" si="303"/>
        <v/>
      </c>
    </row>
    <row r="1709" spans="30:44" x14ac:dyDescent="0.3">
      <c r="AD1709" s="3" t="str">
        <f t="shared" si="299"/>
        <v>NOT FOUND</v>
      </c>
      <c r="AE1709" s="3" t="e">
        <f t="shared" si="298"/>
        <v>#VALUE!</v>
      </c>
      <c r="AF1709" t="str">
        <f>SUBSTITUTE(SUBSTITUTE(P1709,"±",""),"%"," %")</f>
        <v/>
      </c>
      <c r="AG1709" t="e">
        <f t="shared" si="302"/>
        <v>#VALUE!</v>
      </c>
      <c r="AI1709" t="e">
        <f>SUBSTITUTE(LEFT(Q1709,FIND("W,",Q1709)),"W"," W @ 70 C")</f>
        <v>#VALUE!</v>
      </c>
      <c r="AJ1709" t="str">
        <f>SUBSTITUTE((SUBSTITUTE(T1709,"ppm/°C","")),"/ "," to ")</f>
        <v/>
      </c>
      <c r="AK1709" t="e">
        <f>LEFT(V1709,FIND(" ",V1709)-1)</f>
        <v>#VALUE!</v>
      </c>
      <c r="AL1709" t="str">
        <f>SUBSTITUTE(SUBSTITUTE(U1709,"°C ~ "," to +"),"°C"," C")</f>
        <v/>
      </c>
      <c r="AM1709" s="2" t="e">
        <f t="shared" si="300"/>
        <v>#VALUE!</v>
      </c>
      <c r="AO1709" s="2" t="e">
        <f t="shared" si="301"/>
        <v>#VALUE!</v>
      </c>
      <c r="AQ1709" t="s">
        <v>5289</v>
      </c>
      <c r="AR1709" t="str">
        <f t="shared" si="303"/>
        <v/>
      </c>
    </row>
    <row r="1710" spans="30:44" x14ac:dyDescent="0.3">
      <c r="AD1710" s="3" t="str">
        <f t="shared" si="299"/>
        <v>NOT FOUND</v>
      </c>
      <c r="AE1710" s="3" t="e">
        <f t="shared" si="298"/>
        <v>#VALUE!</v>
      </c>
      <c r="AF1710" t="str">
        <f>SUBSTITUTE(SUBSTITUTE(P1710,"±",""),"%"," %")</f>
        <v/>
      </c>
      <c r="AG1710" t="e">
        <f t="shared" si="302"/>
        <v>#VALUE!</v>
      </c>
      <c r="AI1710" t="e">
        <f>SUBSTITUTE(LEFT(Q1710,FIND("W,",Q1710)),"W"," W @ 70 C")</f>
        <v>#VALUE!</v>
      </c>
      <c r="AJ1710" t="str">
        <f>SUBSTITUTE((SUBSTITUTE(T1710,"ppm/°C","")),"/ "," to ")</f>
        <v/>
      </c>
      <c r="AK1710" t="e">
        <f>LEFT(V1710,FIND(" ",V1710)-1)</f>
        <v>#VALUE!</v>
      </c>
      <c r="AL1710" t="str">
        <f>SUBSTITUTE(SUBSTITUTE(U1710,"°C ~ "," to +"),"°C"," C")</f>
        <v/>
      </c>
      <c r="AM1710" s="2" t="e">
        <f t="shared" si="300"/>
        <v>#VALUE!</v>
      </c>
      <c r="AO1710" s="2" t="e">
        <f t="shared" si="301"/>
        <v>#VALUE!</v>
      </c>
      <c r="AQ1710" t="s">
        <v>5289</v>
      </c>
      <c r="AR1710" t="str">
        <f t="shared" si="303"/>
        <v/>
      </c>
    </row>
    <row r="1711" spans="30:44" x14ac:dyDescent="0.3">
      <c r="AD1711" s="3" t="str">
        <f t="shared" si="299"/>
        <v>NOT FOUND</v>
      </c>
      <c r="AE1711" s="3" t="e">
        <f t="shared" si="298"/>
        <v>#VALUE!</v>
      </c>
      <c r="AF1711" t="str">
        <f>SUBSTITUTE(SUBSTITUTE(P1711,"±",""),"%"," %")</f>
        <v/>
      </c>
      <c r="AG1711" t="e">
        <f t="shared" si="302"/>
        <v>#VALUE!</v>
      </c>
      <c r="AI1711" t="e">
        <f>SUBSTITUTE(LEFT(Q1711,FIND("W,",Q1711)),"W"," W @ 70 C")</f>
        <v>#VALUE!</v>
      </c>
      <c r="AJ1711" t="str">
        <f>SUBSTITUTE((SUBSTITUTE(T1711,"ppm/°C","")),"/ "," to ")</f>
        <v/>
      </c>
      <c r="AK1711" t="e">
        <f>LEFT(V1711,FIND(" ",V1711)-1)</f>
        <v>#VALUE!</v>
      </c>
      <c r="AL1711" t="str">
        <f>SUBSTITUTE(SUBSTITUTE(U1711,"°C ~ "," to +"),"°C"," C")</f>
        <v/>
      </c>
      <c r="AM1711" s="2" t="e">
        <f t="shared" si="300"/>
        <v>#VALUE!</v>
      </c>
      <c r="AO1711" s="2" t="e">
        <f t="shared" si="301"/>
        <v>#VALUE!</v>
      </c>
      <c r="AQ1711" t="s">
        <v>5289</v>
      </c>
      <c r="AR1711" t="str">
        <f t="shared" si="303"/>
        <v/>
      </c>
    </row>
    <row r="1712" spans="30:44" x14ac:dyDescent="0.3">
      <c r="AD1712" s="3" t="str">
        <f t="shared" si="299"/>
        <v>NOT FOUND</v>
      </c>
      <c r="AE1712" s="3" t="e">
        <f t="shared" si="298"/>
        <v>#VALUE!</v>
      </c>
      <c r="AF1712" t="str">
        <f>SUBSTITUTE(SUBSTITUTE(P1712,"±",""),"%"," %")</f>
        <v/>
      </c>
      <c r="AG1712" t="e">
        <f t="shared" si="302"/>
        <v>#VALUE!</v>
      </c>
      <c r="AI1712" t="e">
        <f>SUBSTITUTE(LEFT(Q1712,FIND("W,",Q1712)),"W"," W @ 70 C")</f>
        <v>#VALUE!</v>
      </c>
      <c r="AJ1712" t="str">
        <f>SUBSTITUTE((SUBSTITUTE(T1712,"ppm/°C","")),"/ "," to ")</f>
        <v/>
      </c>
      <c r="AK1712" t="e">
        <f>LEFT(V1712,FIND(" ",V1712)-1)</f>
        <v>#VALUE!</v>
      </c>
      <c r="AL1712" t="str">
        <f>SUBSTITUTE(SUBSTITUTE(U1712,"°C ~ "," to +"),"°C"," C")</f>
        <v/>
      </c>
      <c r="AM1712" s="2" t="e">
        <f t="shared" si="300"/>
        <v>#VALUE!</v>
      </c>
      <c r="AO1712" s="2" t="e">
        <f t="shared" si="301"/>
        <v>#VALUE!</v>
      </c>
      <c r="AQ1712" t="s">
        <v>5289</v>
      </c>
      <c r="AR1712" t="str">
        <f t="shared" si="303"/>
        <v/>
      </c>
    </row>
    <row r="1713" spans="30:44" x14ac:dyDescent="0.3">
      <c r="AD1713" s="3" t="str">
        <f t="shared" si="299"/>
        <v>NOT FOUND</v>
      </c>
      <c r="AE1713" s="3" t="e">
        <f t="shared" si="298"/>
        <v>#VALUE!</v>
      </c>
      <c r="AF1713" t="str">
        <f>SUBSTITUTE(SUBSTITUTE(P1713,"±",""),"%"," %")</f>
        <v/>
      </c>
      <c r="AG1713" t="e">
        <f t="shared" si="302"/>
        <v>#VALUE!</v>
      </c>
      <c r="AI1713" t="e">
        <f>SUBSTITUTE(LEFT(Q1713,FIND("W,",Q1713)),"W"," W @ 70 C")</f>
        <v>#VALUE!</v>
      </c>
      <c r="AJ1713" t="str">
        <f>SUBSTITUTE((SUBSTITUTE(T1713,"ppm/°C","")),"/ "," to ")</f>
        <v/>
      </c>
      <c r="AK1713" t="e">
        <f>LEFT(V1713,FIND(" ",V1713)-1)</f>
        <v>#VALUE!</v>
      </c>
      <c r="AL1713" t="str">
        <f>SUBSTITUTE(SUBSTITUTE(U1713,"°C ~ "," to +"),"°C"," C")</f>
        <v/>
      </c>
      <c r="AM1713" s="2" t="e">
        <f t="shared" si="300"/>
        <v>#VALUE!</v>
      </c>
      <c r="AO1713" s="2" t="e">
        <f t="shared" si="301"/>
        <v>#VALUE!</v>
      </c>
      <c r="AQ1713" t="s">
        <v>5289</v>
      </c>
      <c r="AR1713" t="str">
        <f t="shared" si="303"/>
        <v/>
      </c>
    </row>
    <row r="1714" spans="30:44" x14ac:dyDescent="0.3">
      <c r="AD1714" s="3" t="str">
        <f t="shared" si="299"/>
        <v>NOT FOUND</v>
      </c>
      <c r="AE1714" s="3" t="e">
        <f t="shared" si="298"/>
        <v>#VALUE!</v>
      </c>
      <c r="AF1714" t="str">
        <f>SUBSTITUTE(SUBSTITUTE(P1714,"±",""),"%"," %")</f>
        <v/>
      </c>
      <c r="AG1714" t="e">
        <f t="shared" si="302"/>
        <v>#VALUE!</v>
      </c>
      <c r="AI1714" t="e">
        <f>SUBSTITUTE(LEFT(Q1714,FIND("W,",Q1714)),"W"," W @ 70 C")</f>
        <v>#VALUE!</v>
      </c>
      <c r="AJ1714" t="str">
        <f>SUBSTITUTE((SUBSTITUTE(T1714,"ppm/°C","")),"/ "," to ")</f>
        <v/>
      </c>
      <c r="AK1714" t="e">
        <f>LEFT(V1714,FIND(" ",V1714)-1)</f>
        <v>#VALUE!</v>
      </c>
      <c r="AL1714" t="str">
        <f>SUBSTITUTE(SUBSTITUTE(U1714,"°C ~ "," to +"),"°C"," C")</f>
        <v/>
      </c>
      <c r="AM1714" s="2" t="e">
        <f t="shared" si="300"/>
        <v>#VALUE!</v>
      </c>
      <c r="AO1714" s="2" t="e">
        <f t="shared" si="301"/>
        <v>#VALUE!</v>
      </c>
      <c r="AQ1714" t="s">
        <v>5289</v>
      </c>
      <c r="AR1714" t="str">
        <f t="shared" si="303"/>
        <v/>
      </c>
    </row>
    <row r="1715" spans="30:44" x14ac:dyDescent="0.3">
      <c r="AD1715" s="3" t="str">
        <f t="shared" si="299"/>
        <v>NOT FOUND</v>
      </c>
      <c r="AE1715" s="3" t="e">
        <f t="shared" si="298"/>
        <v>#VALUE!</v>
      </c>
      <c r="AF1715" t="str">
        <f>SUBSTITUTE(SUBSTITUTE(P1715,"±",""),"%"," %")</f>
        <v/>
      </c>
      <c r="AG1715" t="e">
        <f t="shared" si="302"/>
        <v>#VALUE!</v>
      </c>
      <c r="AI1715" t="e">
        <f>SUBSTITUTE(LEFT(Q1715,FIND("W,",Q1715)),"W"," W @ 70 C")</f>
        <v>#VALUE!</v>
      </c>
      <c r="AJ1715" t="str">
        <f>SUBSTITUTE((SUBSTITUTE(T1715,"ppm/°C","")),"/ "," to ")</f>
        <v/>
      </c>
      <c r="AK1715" t="e">
        <f>LEFT(V1715,FIND(" ",V1715)-1)</f>
        <v>#VALUE!</v>
      </c>
      <c r="AL1715" t="str">
        <f>SUBSTITUTE(SUBSTITUTE(U1715,"°C ~ "," to +"),"°C"," C")</f>
        <v/>
      </c>
      <c r="AM1715" s="2" t="e">
        <f t="shared" si="300"/>
        <v>#VALUE!</v>
      </c>
      <c r="AO1715" s="2" t="e">
        <f t="shared" si="301"/>
        <v>#VALUE!</v>
      </c>
      <c r="AQ1715" t="s">
        <v>5289</v>
      </c>
      <c r="AR1715" t="str">
        <f t="shared" si="303"/>
        <v/>
      </c>
    </row>
    <row r="1716" spans="30:44" x14ac:dyDescent="0.3">
      <c r="AD1716" s="3" t="str">
        <f t="shared" si="299"/>
        <v>NOT FOUND</v>
      </c>
      <c r="AE1716" s="3" t="e">
        <f t="shared" si="298"/>
        <v>#VALUE!</v>
      </c>
      <c r="AF1716" t="str">
        <f>SUBSTITUTE(SUBSTITUTE(P1716,"±",""),"%"," %")</f>
        <v/>
      </c>
      <c r="AG1716" t="e">
        <f t="shared" si="302"/>
        <v>#VALUE!</v>
      </c>
      <c r="AI1716" t="e">
        <f>SUBSTITUTE(LEFT(Q1716,FIND("W,",Q1716)),"W"," W @ 70 C")</f>
        <v>#VALUE!</v>
      </c>
      <c r="AJ1716" t="str">
        <f>SUBSTITUTE((SUBSTITUTE(T1716,"ppm/°C","")),"/ "," to ")</f>
        <v/>
      </c>
      <c r="AK1716" t="e">
        <f>LEFT(V1716,FIND(" ",V1716)-1)</f>
        <v>#VALUE!</v>
      </c>
      <c r="AL1716" t="str">
        <f>SUBSTITUTE(SUBSTITUTE(U1716,"°C ~ "," to +"),"°C"," C")</f>
        <v/>
      </c>
      <c r="AM1716" s="2" t="e">
        <f t="shared" si="300"/>
        <v>#VALUE!</v>
      </c>
      <c r="AO1716" s="2" t="e">
        <f t="shared" si="301"/>
        <v>#VALUE!</v>
      </c>
      <c r="AQ1716" t="s">
        <v>5289</v>
      </c>
      <c r="AR1716" t="str">
        <f t="shared" si="303"/>
        <v/>
      </c>
    </row>
    <row r="1717" spans="30:44" x14ac:dyDescent="0.3">
      <c r="AD1717" s="3" t="str">
        <f t="shared" si="299"/>
        <v>NOT FOUND</v>
      </c>
      <c r="AE1717" s="3" t="e">
        <f t="shared" si="298"/>
        <v>#VALUE!</v>
      </c>
      <c r="AF1717" t="str">
        <f>SUBSTITUTE(SUBSTITUTE(P1717,"±",""),"%"," %")</f>
        <v/>
      </c>
      <c r="AG1717" t="e">
        <f t="shared" si="302"/>
        <v>#VALUE!</v>
      </c>
      <c r="AI1717" t="e">
        <f>SUBSTITUTE(LEFT(Q1717,FIND("W,",Q1717)),"W"," W @ 70 C")</f>
        <v>#VALUE!</v>
      </c>
      <c r="AJ1717" t="str">
        <f>SUBSTITUTE((SUBSTITUTE(T1717,"ppm/°C","")),"/ "," to ")</f>
        <v/>
      </c>
      <c r="AK1717" t="e">
        <f>LEFT(V1717,FIND(" ",V1717)-1)</f>
        <v>#VALUE!</v>
      </c>
      <c r="AL1717" t="str">
        <f>SUBSTITUTE(SUBSTITUTE(U1717,"°C ~ "," to +"),"°C"," C")</f>
        <v/>
      </c>
      <c r="AM1717" s="2" t="e">
        <f t="shared" si="300"/>
        <v>#VALUE!</v>
      </c>
      <c r="AO1717" s="2" t="e">
        <f t="shared" si="301"/>
        <v>#VALUE!</v>
      </c>
      <c r="AQ1717" t="s">
        <v>5289</v>
      </c>
      <c r="AR1717" t="str">
        <f t="shared" si="303"/>
        <v/>
      </c>
    </row>
    <row r="1718" spans="30:44" x14ac:dyDescent="0.3">
      <c r="AD1718" s="3" t="str">
        <f t="shared" si="299"/>
        <v>NOT FOUND</v>
      </c>
      <c r="AE1718" s="3" t="e">
        <f t="shared" si="298"/>
        <v>#VALUE!</v>
      </c>
      <c r="AF1718" t="str">
        <f>SUBSTITUTE(SUBSTITUTE(P1718,"±",""),"%"," %")</f>
        <v/>
      </c>
      <c r="AG1718" t="e">
        <f t="shared" si="302"/>
        <v>#VALUE!</v>
      </c>
      <c r="AI1718" t="e">
        <f>SUBSTITUTE(LEFT(Q1718,FIND("W,",Q1718)),"W"," W @ 70 C")</f>
        <v>#VALUE!</v>
      </c>
      <c r="AJ1718" t="str">
        <f>SUBSTITUTE((SUBSTITUTE(T1718,"ppm/°C","")),"/ "," to ")</f>
        <v/>
      </c>
      <c r="AK1718" t="e">
        <f>LEFT(V1718,FIND(" ",V1718)-1)</f>
        <v>#VALUE!</v>
      </c>
      <c r="AL1718" t="str">
        <f>SUBSTITUTE(SUBSTITUTE(U1718,"°C ~ "," to +"),"°C"," C")</f>
        <v/>
      </c>
      <c r="AM1718" s="2" t="e">
        <f t="shared" si="300"/>
        <v>#VALUE!</v>
      </c>
      <c r="AO1718" s="2" t="e">
        <f t="shared" si="301"/>
        <v>#VALUE!</v>
      </c>
      <c r="AQ1718" t="s">
        <v>5289</v>
      </c>
      <c r="AR1718" t="str">
        <f t="shared" si="303"/>
        <v/>
      </c>
    </row>
    <row r="1719" spans="30:44" x14ac:dyDescent="0.3">
      <c r="AD1719" s="3" t="str">
        <f t="shared" si="299"/>
        <v>NOT FOUND</v>
      </c>
      <c r="AE1719" s="3" t="e">
        <f t="shared" si="298"/>
        <v>#VALUE!</v>
      </c>
      <c r="AF1719" t="str">
        <f>SUBSTITUTE(SUBSTITUTE(P1719,"±",""),"%"," %")</f>
        <v/>
      </c>
      <c r="AG1719" t="e">
        <f t="shared" si="302"/>
        <v>#VALUE!</v>
      </c>
      <c r="AI1719" t="e">
        <f>SUBSTITUTE(LEFT(Q1719,FIND("W,",Q1719)),"W"," W @ 70 C")</f>
        <v>#VALUE!</v>
      </c>
      <c r="AJ1719" t="str">
        <f>SUBSTITUTE((SUBSTITUTE(T1719,"ppm/°C","")),"/ "," to ")</f>
        <v/>
      </c>
      <c r="AK1719" t="e">
        <f>LEFT(V1719,FIND(" ",V1719)-1)</f>
        <v>#VALUE!</v>
      </c>
      <c r="AL1719" t="str">
        <f>SUBSTITUTE(SUBSTITUTE(U1719,"°C ~ "," to +"),"°C"," C")</f>
        <v/>
      </c>
      <c r="AM1719" s="2" t="e">
        <f t="shared" si="300"/>
        <v>#VALUE!</v>
      </c>
      <c r="AO1719" s="2" t="e">
        <f t="shared" si="301"/>
        <v>#VALUE!</v>
      </c>
      <c r="AQ1719" t="s">
        <v>5289</v>
      </c>
      <c r="AR1719" t="str">
        <f t="shared" si="303"/>
        <v/>
      </c>
    </row>
    <row r="1720" spans="30:44" x14ac:dyDescent="0.3">
      <c r="AD1720" s="3" t="str">
        <f t="shared" si="299"/>
        <v>NOT FOUND</v>
      </c>
      <c r="AE1720" s="3" t="e">
        <f t="shared" si="298"/>
        <v>#VALUE!</v>
      </c>
      <c r="AF1720" t="str">
        <f>SUBSTITUTE(SUBSTITUTE(P1720,"±",""),"%"," %")</f>
        <v/>
      </c>
      <c r="AG1720" t="e">
        <f t="shared" si="302"/>
        <v>#VALUE!</v>
      </c>
      <c r="AI1720" t="e">
        <f>SUBSTITUTE(LEFT(Q1720,FIND("W,",Q1720)),"W"," W @ 70 C")</f>
        <v>#VALUE!</v>
      </c>
      <c r="AJ1720" t="str">
        <f>SUBSTITUTE((SUBSTITUTE(T1720,"ppm/°C","")),"/ "," to ")</f>
        <v/>
      </c>
      <c r="AK1720" t="e">
        <f>LEFT(V1720,FIND(" ",V1720)-1)</f>
        <v>#VALUE!</v>
      </c>
      <c r="AL1720" t="str">
        <f>SUBSTITUTE(SUBSTITUTE(U1720,"°C ~ "," to +"),"°C"," C")</f>
        <v/>
      </c>
      <c r="AM1720" s="2" t="e">
        <f t="shared" si="300"/>
        <v>#VALUE!</v>
      </c>
      <c r="AO1720" s="2" t="e">
        <f t="shared" si="301"/>
        <v>#VALUE!</v>
      </c>
      <c r="AQ1720" t="s">
        <v>5289</v>
      </c>
      <c r="AR1720" t="str">
        <f t="shared" si="303"/>
        <v/>
      </c>
    </row>
    <row r="1721" spans="30:44" x14ac:dyDescent="0.3">
      <c r="AD1721" s="3" t="str">
        <f t="shared" si="299"/>
        <v>NOT FOUND</v>
      </c>
      <c r="AE1721" s="3" t="e">
        <f t="shared" si="298"/>
        <v>#VALUE!</v>
      </c>
      <c r="AF1721" t="str">
        <f>SUBSTITUTE(SUBSTITUTE(P1721,"±",""),"%"," %")</f>
        <v/>
      </c>
      <c r="AG1721" t="e">
        <f t="shared" si="302"/>
        <v>#VALUE!</v>
      </c>
      <c r="AI1721" t="e">
        <f>SUBSTITUTE(LEFT(Q1721,FIND("W,",Q1721)),"W"," W @ 70 C")</f>
        <v>#VALUE!</v>
      </c>
      <c r="AJ1721" t="str">
        <f>SUBSTITUTE((SUBSTITUTE(T1721,"ppm/°C","")),"/ "," to ")</f>
        <v/>
      </c>
      <c r="AK1721" t="e">
        <f>LEFT(V1721,FIND(" ",V1721)-1)</f>
        <v>#VALUE!</v>
      </c>
      <c r="AL1721" t="str">
        <f>SUBSTITUTE(SUBSTITUTE(U1721,"°C ~ "," to +"),"°C"," C")</f>
        <v/>
      </c>
      <c r="AM1721" s="2" t="e">
        <f t="shared" si="300"/>
        <v>#VALUE!</v>
      </c>
      <c r="AO1721" s="2" t="e">
        <f t="shared" si="301"/>
        <v>#VALUE!</v>
      </c>
      <c r="AQ1721" t="s">
        <v>5289</v>
      </c>
      <c r="AR1721" t="str">
        <f t="shared" si="303"/>
        <v/>
      </c>
    </row>
    <row r="1722" spans="30:44" x14ac:dyDescent="0.3">
      <c r="AD1722" s="3" t="str">
        <f t="shared" si="299"/>
        <v>NOT FOUND</v>
      </c>
      <c r="AE1722" s="3" t="e">
        <f t="shared" si="298"/>
        <v>#VALUE!</v>
      </c>
      <c r="AF1722" t="str">
        <f>SUBSTITUTE(SUBSTITUTE(P1722,"±",""),"%"," %")</f>
        <v/>
      </c>
      <c r="AG1722" t="e">
        <f t="shared" si="302"/>
        <v>#VALUE!</v>
      </c>
      <c r="AI1722" t="e">
        <f>SUBSTITUTE(LEFT(Q1722,FIND("W,",Q1722)),"W"," W @ 70 C")</f>
        <v>#VALUE!</v>
      </c>
      <c r="AJ1722" t="str">
        <f>SUBSTITUTE((SUBSTITUTE(T1722,"ppm/°C","")),"/ "," to ")</f>
        <v/>
      </c>
      <c r="AK1722" t="e">
        <f>LEFT(V1722,FIND(" ",V1722)-1)</f>
        <v>#VALUE!</v>
      </c>
      <c r="AL1722" t="str">
        <f>SUBSTITUTE(SUBSTITUTE(U1722,"°C ~ "," to +"),"°C"," C")</f>
        <v/>
      </c>
      <c r="AM1722" s="2" t="e">
        <f t="shared" si="300"/>
        <v>#VALUE!</v>
      </c>
      <c r="AO1722" s="2" t="e">
        <f t="shared" si="301"/>
        <v>#VALUE!</v>
      </c>
      <c r="AQ1722" t="s">
        <v>5289</v>
      </c>
      <c r="AR1722" t="str">
        <f t="shared" si="303"/>
        <v/>
      </c>
    </row>
    <row r="1723" spans="30:44" x14ac:dyDescent="0.3">
      <c r="AD1723" s="3" t="str">
        <f t="shared" si="299"/>
        <v>NOT FOUND</v>
      </c>
      <c r="AE1723" s="3" t="e">
        <f t="shared" si="298"/>
        <v>#VALUE!</v>
      </c>
      <c r="AF1723" t="str">
        <f>SUBSTITUTE(SUBSTITUTE(P1723,"±",""),"%"," %")</f>
        <v/>
      </c>
      <c r="AG1723" t="e">
        <f t="shared" si="302"/>
        <v>#VALUE!</v>
      </c>
      <c r="AI1723" t="e">
        <f>SUBSTITUTE(LEFT(Q1723,FIND("W,",Q1723)),"W"," W @ 70 C")</f>
        <v>#VALUE!</v>
      </c>
      <c r="AJ1723" t="str">
        <f>SUBSTITUTE((SUBSTITUTE(T1723,"ppm/°C","")),"/ "," to ")</f>
        <v/>
      </c>
      <c r="AK1723" t="e">
        <f>LEFT(V1723,FIND(" ",V1723)-1)</f>
        <v>#VALUE!</v>
      </c>
      <c r="AL1723" t="str">
        <f>SUBSTITUTE(SUBSTITUTE(U1723,"°C ~ "," to +"),"°C"," C")</f>
        <v/>
      </c>
      <c r="AM1723" s="2" t="e">
        <f t="shared" si="300"/>
        <v>#VALUE!</v>
      </c>
      <c r="AO1723" s="2" t="e">
        <f t="shared" si="301"/>
        <v>#VALUE!</v>
      </c>
      <c r="AQ1723" t="s">
        <v>5289</v>
      </c>
      <c r="AR1723" t="str">
        <f t="shared" si="303"/>
        <v/>
      </c>
    </row>
    <row r="1724" spans="30:44" x14ac:dyDescent="0.3">
      <c r="AD1724" s="3" t="str">
        <f t="shared" si="299"/>
        <v>NOT FOUND</v>
      </c>
      <c r="AE1724" s="3" t="e">
        <f t="shared" si="298"/>
        <v>#VALUE!</v>
      </c>
      <c r="AF1724" t="str">
        <f>SUBSTITUTE(SUBSTITUTE(P1724,"±",""),"%"," %")</f>
        <v/>
      </c>
      <c r="AG1724" t="e">
        <f t="shared" si="302"/>
        <v>#VALUE!</v>
      </c>
      <c r="AI1724" t="e">
        <f>SUBSTITUTE(LEFT(Q1724,FIND("W,",Q1724)),"W"," W @ 70 C")</f>
        <v>#VALUE!</v>
      </c>
      <c r="AJ1724" t="str">
        <f>SUBSTITUTE((SUBSTITUTE(T1724,"ppm/°C","")),"/ "," to ")</f>
        <v/>
      </c>
      <c r="AK1724" t="e">
        <f>LEFT(V1724,FIND(" ",V1724)-1)</f>
        <v>#VALUE!</v>
      </c>
      <c r="AL1724" t="str">
        <f>SUBSTITUTE(SUBSTITUTE(U1724,"°C ~ "," to +"),"°C"," C")</f>
        <v/>
      </c>
      <c r="AM1724" s="2" t="e">
        <f t="shared" si="300"/>
        <v>#VALUE!</v>
      </c>
      <c r="AO1724" s="2" t="e">
        <f t="shared" si="301"/>
        <v>#VALUE!</v>
      </c>
      <c r="AQ1724" t="s">
        <v>5289</v>
      </c>
      <c r="AR1724" t="str">
        <f t="shared" si="303"/>
        <v/>
      </c>
    </row>
    <row r="1725" spans="30:44" x14ac:dyDescent="0.3">
      <c r="AD1725" s="3" t="str">
        <f t="shared" si="299"/>
        <v>NOT FOUND</v>
      </c>
      <c r="AE1725" s="3" t="e">
        <f t="shared" si="298"/>
        <v>#VALUE!</v>
      </c>
      <c r="AF1725" t="str">
        <f>SUBSTITUTE(SUBSTITUTE(P1725,"±",""),"%"," %")</f>
        <v/>
      </c>
      <c r="AG1725" t="e">
        <f t="shared" si="302"/>
        <v>#VALUE!</v>
      </c>
      <c r="AI1725" t="e">
        <f>SUBSTITUTE(LEFT(Q1725,FIND("W,",Q1725)),"W"," W @ 70 C")</f>
        <v>#VALUE!</v>
      </c>
      <c r="AJ1725" t="str">
        <f>SUBSTITUTE((SUBSTITUTE(T1725,"ppm/°C","")),"/ "," to ")</f>
        <v/>
      </c>
      <c r="AK1725" t="e">
        <f>LEFT(V1725,FIND(" ",V1725)-1)</f>
        <v>#VALUE!</v>
      </c>
      <c r="AL1725" t="str">
        <f>SUBSTITUTE(SUBSTITUTE(U1725,"°C ~ "," to +"),"°C"," C")</f>
        <v/>
      </c>
      <c r="AM1725" s="2" t="e">
        <f t="shared" si="300"/>
        <v>#VALUE!</v>
      </c>
      <c r="AO1725" s="2" t="e">
        <f t="shared" si="301"/>
        <v>#VALUE!</v>
      </c>
      <c r="AQ1725" t="s">
        <v>5289</v>
      </c>
      <c r="AR1725" t="str">
        <f t="shared" si="303"/>
        <v/>
      </c>
    </row>
    <row r="1726" spans="30:44" x14ac:dyDescent="0.3">
      <c r="AD1726" s="3" t="str">
        <f t="shared" si="299"/>
        <v>NOT FOUND</v>
      </c>
      <c r="AE1726" s="3" t="e">
        <f t="shared" si="298"/>
        <v>#VALUE!</v>
      </c>
      <c r="AF1726" t="str">
        <f>SUBSTITUTE(SUBSTITUTE(P1726,"±",""),"%"," %")</f>
        <v/>
      </c>
      <c r="AG1726" t="e">
        <f t="shared" si="302"/>
        <v>#VALUE!</v>
      </c>
      <c r="AI1726" t="e">
        <f>SUBSTITUTE(LEFT(Q1726,FIND("W,",Q1726)),"W"," W @ 70 C")</f>
        <v>#VALUE!</v>
      </c>
      <c r="AJ1726" t="str">
        <f>SUBSTITUTE((SUBSTITUTE(T1726,"ppm/°C","")),"/ "," to ")</f>
        <v/>
      </c>
      <c r="AK1726" t="e">
        <f>LEFT(V1726,FIND(" ",V1726)-1)</f>
        <v>#VALUE!</v>
      </c>
      <c r="AL1726" t="str">
        <f>SUBSTITUTE(SUBSTITUTE(U1726,"°C ~ "," to +"),"°C"," C")</f>
        <v/>
      </c>
      <c r="AM1726" s="2" t="e">
        <f t="shared" si="300"/>
        <v>#VALUE!</v>
      </c>
      <c r="AO1726" s="2" t="e">
        <f t="shared" si="301"/>
        <v>#VALUE!</v>
      </c>
      <c r="AQ1726" t="s">
        <v>5289</v>
      </c>
      <c r="AR1726" t="str">
        <f t="shared" si="303"/>
        <v/>
      </c>
    </row>
    <row r="1727" spans="30:44" x14ac:dyDescent="0.3">
      <c r="AD1727" s="3" t="str">
        <f t="shared" si="299"/>
        <v>NOT FOUND</v>
      </c>
      <c r="AE1727" s="3" t="e">
        <f t="shared" si="298"/>
        <v>#VALUE!</v>
      </c>
      <c r="AF1727" t="str">
        <f>SUBSTITUTE(SUBSTITUTE(P1727,"±",""),"%"," %")</f>
        <v/>
      </c>
      <c r="AG1727" t="e">
        <f t="shared" si="302"/>
        <v>#VALUE!</v>
      </c>
      <c r="AI1727" t="e">
        <f>SUBSTITUTE(LEFT(Q1727,FIND("W,",Q1727)),"W"," W @ 70 C")</f>
        <v>#VALUE!</v>
      </c>
      <c r="AJ1727" t="str">
        <f>SUBSTITUTE((SUBSTITUTE(T1727,"ppm/°C","")),"/ "," to ")</f>
        <v/>
      </c>
      <c r="AK1727" t="e">
        <f>LEFT(V1727,FIND(" ",V1727)-1)</f>
        <v>#VALUE!</v>
      </c>
      <c r="AL1727" t="str">
        <f>SUBSTITUTE(SUBSTITUTE(U1727,"°C ~ "," to +"),"°C"," C")</f>
        <v/>
      </c>
      <c r="AM1727" s="2" t="e">
        <f t="shared" si="300"/>
        <v>#VALUE!</v>
      </c>
      <c r="AO1727" s="2" t="e">
        <f t="shared" si="301"/>
        <v>#VALUE!</v>
      </c>
      <c r="AQ1727" t="s">
        <v>5289</v>
      </c>
      <c r="AR1727" t="str">
        <f t="shared" si="303"/>
        <v/>
      </c>
    </row>
    <row r="1728" spans="30:44" x14ac:dyDescent="0.3">
      <c r="AD1728" s="3" t="str">
        <f t="shared" si="299"/>
        <v>NOT FOUND</v>
      </c>
      <c r="AE1728" s="3" t="e">
        <f t="shared" si="298"/>
        <v>#VALUE!</v>
      </c>
      <c r="AF1728" t="str">
        <f>SUBSTITUTE(SUBSTITUTE(P1728,"±",""),"%"," %")</f>
        <v/>
      </c>
      <c r="AG1728" t="e">
        <f t="shared" si="302"/>
        <v>#VALUE!</v>
      </c>
      <c r="AI1728" t="e">
        <f>SUBSTITUTE(LEFT(Q1728,FIND("W,",Q1728)),"W"," W @ 70 C")</f>
        <v>#VALUE!</v>
      </c>
      <c r="AJ1728" t="str">
        <f>SUBSTITUTE((SUBSTITUTE(T1728,"ppm/°C","")),"/ "," to ")</f>
        <v/>
      </c>
      <c r="AK1728" t="e">
        <f>LEFT(V1728,FIND(" ",V1728)-1)</f>
        <v>#VALUE!</v>
      </c>
      <c r="AL1728" t="str">
        <f>SUBSTITUTE(SUBSTITUTE(U1728,"°C ~ "," to +"),"°C"," C")</f>
        <v/>
      </c>
      <c r="AM1728" s="2" t="e">
        <f t="shared" si="300"/>
        <v>#VALUE!</v>
      </c>
      <c r="AO1728" s="2" t="e">
        <f t="shared" si="301"/>
        <v>#VALUE!</v>
      </c>
      <c r="AQ1728" t="s">
        <v>5289</v>
      </c>
      <c r="AR1728" t="str">
        <f t="shared" si="303"/>
        <v/>
      </c>
    </row>
    <row r="1729" spans="30:44" x14ac:dyDescent="0.3">
      <c r="AD1729" s="3" t="str">
        <f t="shared" si="299"/>
        <v>NOT FOUND</v>
      </c>
      <c r="AE1729" s="3" t="e">
        <f t="shared" si="298"/>
        <v>#VALUE!</v>
      </c>
      <c r="AF1729" t="str">
        <f>SUBSTITUTE(SUBSTITUTE(P1729,"±",""),"%"," %")</f>
        <v/>
      </c>
      <c r="AG1729" t="e">
        <f t="shared" si="302"/>
        <v>#VALUE!</v>
      </c>
      <c r="AI1729" t="e">
        <f>SUBSTITUTE(LEFT(Q1729,FIND("W,",Q1729)),"W"," W @ 70 C")</f>
        <v>#VALUE!</v>
      </c>
      <c r="AJ1729" t="str">
        <f>SUBSTITUTE((SUBSTITUTE(T1729,"ppm/°C","")),"/ "," to ")</f>
        <v/>
      </c>
      <c r="AK1729" t="e">
        <f>LEFT(V1729,FIND(" ",V1729)-1)</f>
        <v>#VALUE!</v>
      </c>
      <c r="AL1729" t="str">
        <f>SUBSTITUTE(SUBSTITUTE(U1729,"°C ~ "," to +"),"°C"," C")</f>
        <v/>
      </c>
      <c r="AM1729" s="2" t="e">
        <f t="shared" si="300"/>
        <v>#VALUE!</v>
      </c>
      <c r="AO1729" s="2" t="e">
        <f t="shared" si="301"/>
        <v>#VALUE!</v>
      </c>
      <c r="AQ1729" t="s">
        <v>5289</v>
      </c>
      <c r="AR1729" t="str">
        <f t="shared" si="303"/>
        <v/>
      </c>
    </row>
    <row r="1730" spans="30:44" x14ac:dyDescent="0.3">
      <c r="AD1730" s="3" t="str">
        <f t="shared" si="299"/>
        <v>NOT FOUND</v>
      </c>
      <c r="AE1730" s="3" t="e">
        <f t="shared" si="298"/>
        <v>#VALUE!</v>
      </c>
      <c r="AF1730" t="str">
        <f>SUBSTITUTE(SUBSTITUTE(P1730,"±",""),"%"," %")</f>
        <v/>
      </c>
      <c r="AG1730" t="e">
        <f t="shared" si="302"/>
        <v>#VALUE!</v>
      </c>
      <c r="AI1730" t="e">
        <f>SUBSTITUTE(LEFT(Q1730,FIND("W,",Q1730)),"W"," W @ 70 C")</f>
        <v>#VALUE!</v>
      </c>
      <c r="AJ1730" t="str">
        <f>SUBSTITUTE((SUBSTITUTE(T1730,"ppm/°C","")),"/ "," to ")</f>
        <v/>
      </c>
      <c r="AK1730" t="e">
        <f>LEFT(V1730,FIND(" ",V1730)-1)</f>
        <v>#VALUE!</v>
      </c>
      <c r="AL1730" t="str">
        <f>SUBSTITUTE(SUBSTITUTE(U1730,"°C ~ "," to +"),"°C"," C")</f>
        <v/>
      </c>
      <c r="AM1730" s="2" t="e">
        <f t="shared" si="300"/>
        <v>#VALUE!</v>
      </c>
      <c r="AO1730" s="2" t="e">
        <f t="shared" si="301"/>
        <v>#VALUE!</v>
      </c>
      <c r="AQ1730" t="s">
        <v>5289</v>
      </c>
      <c r="AR1730" t="str">
        <f t="shared" si="303"/>
        <v/>
      </c>
    </row>
    <row r="1731" spans="30:44" x14ac:dyDescent="0.3">
      <c r="AD1731" s="3" t="str">
        <f t="shared" si="299"/>
        <v>NOT FOUND</v>
      </c>
      <c r="AE1731" s="3" t="e">
        <f t="shared" si="298"/>
        <v>#VALUE!</v>
      </c>
      <c r="AF1731" t="str">
        <f>SUBSTITUTE(SUBSTITUTE(P1731,"±",""),"%"," %")</f>
        <v/>
      </c>
      <c r="AG1731" t="e">
        <f t="shared" si="302"/>
        <v>#VALUE!</v>
      </c>
      <c r="AI1731" t="e">
        <f>SUBSTITUTE(LEFT(Q1731,FIND("W,",Q1731)),"W"," W @ 70 C")</f>
        <v>#VALUE!</v>
      </c>
      <c r="AJ1731" t="str">
        <f>SUBSTITUTE((SUBSTITUTE(T1731,"ppm/°C","")),"/ "," to ")</f>
        <v/>
      </c>
      <c r="AK1731" t="e">
        <f>LEFT(V1731,FIND(" ",V1731)-1)</f>
        <v>#VALUE!</v>
      </c>
      <c r="AL1731" t="str">
        <f>SUBSTITUTE(SUBSTITUTE(U1731,"°C ~ "," to +"),"°C"," C")</f>
        <v/>
      </c>
      <c r="AM1731" s="2" t="e">
        <f t="shared" si="300"/>
        <v>#VALUE!</v>
      </c>
      <c r="AO1731" s="2" t="e">
        <f t="shared" si="301"/>
        <v>#VALUE!</v>
      </c>
      <c r="AQ1731" t="s">
        <v>5289</v>
      </c>
      <c r="AR1731" t="str">
        <f t="shared" si="303"/>
        <v/>
      </c>
    </row>
    <row r="1732" spans="30:44" x14ac:dyDescent="0.3">
      <c r="AD1732" s="3" t="str">
        <f t="shared" si="299"/>
        <v>NOT FOUND</v>
      </c>
      <c r="AE1732" s="3" t="e">
        <f t="shared" si="298"/>
        <v>#VALUE!</v>
      </c>
      <c r="AF1732" t="str">
        <f>SUBSTITUTE(SUBSTITUTE(P1732,"±",""),"%"," %")</f>
        <v/>
      </c>
      <c r="AG1732" t="e">
        <f t="shared" si="302"/>
        <v>#VALUE!</v>
      </c>
      <c r="AI1732" t="e">
        <f>SUBSTITUTE(LEFT(Q1732,FIND("W,",Q1732)),"W"," W @ 70 C")</f>
        <v>#VALUE!</v>
      </c>
      <c r="AJ1732" t="str">
        <f>SUBSTITUTE((SUBSTITUTE(T1732,"ppm/°C","")),"/ "," to ")</f>
        <v/>
      </c>
      <c r="AK1732" t="e">
        <f>LEFT(V1732,FIND(" ",V1732)-1)</f>
        <v>#VALUE!</v>
      </c>
      <c r="AL1732" t="str">
        <f>SUBSTITUTE(SUBSTITUTE(U1732,"°C ~ "," to +"),"°C"," C")</f>
        <v/>
      </c>
      <c r="AM1732" s="2" t="e">
        <f t="shared" si="300"/>
        <v>#VALUE!</v>
      </c>
      <c r="AO1732" s="2" t="e">
        <f t="shared" si="301"/>
        <v>#VALUE!</v>
      </c>
      <c r="AQ1732" t="s">
        <v>5289</v>
      </c>
      <c r="AR1732" t="str">
        <f t="shared" si="303"/>
        <v/>
      </c>
    </row>
    <row r="1733" spans="30:44" x14ac:dyDescent="0.3">
      <c r="AD1733" s="3" t="str">
        <f t="shared" si="299"/>
        <v>NOT FOUND</v>
      </c>
      <c r="AE1733" s="3" t="e">
        <f t="shared" si="298"/>
        <v>#VALUE!</v>
      </c>
      <c r="AF1733" t="str">
        <f>SUBSTITUTE(SUBSTITUTE(P1733,"±",""),"%"," %")</f>
        <v/>
      </c>
      <c r="AG1733" t="e">
        <f t="shared" si="302"/>
        <v>#VALUE!</v>
      </c>
      <c r="AI1733" t="e">
        <f>SUBSTITUTE(LEFT(Q1733,FIND("W,",Q1733)),"W"," W @ 70 C")</f>
        <v>#VALUE!</v>
      </c>
      <c r="AJ1733" t="str">
        <f>SUBSTITUTE((SUBSTITUTE(T1733,"ppm/°C","")),"/ "," to ")</f>
        <v/>
      </c>
      <c r="AK1733" t="e">
        <f>LEFT(V1733,FIND(" ",V1733)-1)</f>
        <v>#VALUE!</v>
      </c>
      <c r="AL1733" t="str">
        <f>SUBSTITUTE(SUBSTITUTE(U1733,"°C ~ "," to +"),"°C"," C")</f>
        <v/>
      </c>
      <c r="AM1733" s="2" t="e">
        <f t="shared" si="300"/>
        <v>#VALUE!</v>
      </c>
      <c r="AO1733" s="2" t="e">
        <f t="shared" si="301"/>
        <v>#VALUE!</v>
      </c>
      <c r="AQ1733" t="s">
        <v>5289</v>
      </c>
      <c r="AR1733" t="str">
        <f t="shared" si="303"/>
        <v/>
      </c>
    </row>
    <row r="1734" spans="30:44" x14ac:dyDescent="0.3">
      <c r="AD1734" s="3" t="str">
        <f t="shared" si="299"/>
        <v>NOT FOUND</v>
      </c>
      <c r="AE1734" s="3" t="e">
        <f t="shared" si="298"/>
        <v>#VALUE!</v>
      </c>
      <c r="AF1734" t="str">
        <f>SUBSTITUTE(SUBSTITUTE(P1734,"±",""),"%"," %")</f>
        <v/>
      </c>
      <c r="AG1734" t="e">
        <f t="shared" si="302"/>
        <v>#VALUE!</v>
      </c>
      <c r="AI1734" t="e">
        <f>SUBSTITUTE(LEFT(Q1734,FIND("W,",Q1734)),"W"," W @ 70 C")</f>
        <v>#VALUE!</v>
      </c>
      <c r="AJ1734" t="str">
        <f>SUBSTITUTE((SUBSTITUTE(T1734,"ppm/°C","")),"/ "," to ")</f>
        <v/>
      </c>
      <c r="AK1734" t="e">
        <f>LEFT(V1734,FIND(" ",V1734)-1)</f>
        <v>#VALUE!</v>
      </c>
      <c r="AL1734" t="str">
        <f>SUBSTITUTE(SUBSTITUTE(U1734,"°C ~ "," to +"),"°C"," C")</f>
        <v/>
      </c>
      <c r="AM1734" s="2" t="e">
        <f t="shared" si="300"/>
        <v>#VALUE!</v>
      </c>
      <c r="AO1734" s="2" t="e">
        <f t="shared" si="301"/>
        <v>#VALUE!</v>
      </c>
      <c r="AQ1734" t="s">
        <v>5289</v>
      </c>
      <c r="AR1734" t="str">
        <f t="shared" si="303"/>
        <v/>
      </c>
    </row>
    <row r="1735" spans="30:44" x14ac:dyDescent="0.3">
      <c r="AD1735" s="3" t="str">
        <f t="shared" si="299"/>
        <v>NOT FOUND</v>
      </c>
      <c r="AE1735" s="3" t="e">
        <f t="shared" si="298"/>
        <v>#VALUE!</v>
      </c>
      <c r="AF1735" t="str">
        <f>SUBSTITUTE(SUBSTITUTE(P1735,"±",""),"%"," %")</f>
        <v/>
      </c>
      <c r="AG1735" t="e">
        <f t="shared" si="302"/>
        <v>#VALUE!</v>
      </c>
      <c r="AI1735" t="e">
        <f>SUBSTITUTE(LEFT(Q1735,FIND("W,",Q1735)),"W"," W @ 70 C")</f>
        <v>#VALUE!</v>
      </c>
      <c r="AJ1735" t="str">
        <f>SUBSTITUTE((SUBSTITUTE(T1735,"ppm/°C","")),"/ "," to ")</f>
        <v/>
      </c>
      <c r="AK1735" t="e">
        <f>LEFT(V1735,FIND(" ",V1735)-1)</f>
        <v>#VALUE!</v>
      </c>
      <c r="AL1735" t="str">
        <f>SUBSTITUTE(SUBSTITUTE(U1735,"°C ~ "," to +"),"°C"," C")</f>
        <v/>
      </c>
      <c r="AM1735" s="2" t="e">
        <f t="shared" si="300"/>
        <v>#VALUE!</v>
      </c>
      <c r="AO1735" s="2" t="e">
        <f t="shared" si="301"/>
        <v>#VALUE!</v>
      </c>
      <c r="AQ1735" t="s">
        <v>5289</v>
      </c>
      <c r="AR1735" t="str">
        <f t="shared" si="303"/>
        <v/>
      </c>
    </row>
    <row r="1736" spans="30:44" x14ac:dyDescent="0.3">
      <c r="AD1736" s="3" t="str">
        <f t="shared" si="299"/>
        <v>NOT FOUND</v>
      </c>
      <c r="AE1736" s="3" t="e">
        <f t="shared" si="298"/>
        <v>#VALUE!</v>
      </c>
      <c r="AF1736" t="str">
        <f>SUBSTITUTE(SUBSTITUTE(P1736,"±",""),"%"," %")</f>
        <v/>
      </c>
      <c r="AG1736" t="e">
        <f t="shared" si="302"/>
        <v>#VALUE!</v>
      </c>
      <c r="AI1736" t="e">
        <f>SUBSTITUTE(LEFT(Q1736,FIND("W,",Q1736)),"W"," W @ 70 C")</f>
        <v>#VALUE!</v>
      </c>
      <c r="AJ1736" t="str">
        <f>SUBSTITUTE((SUBSTITUTE(T1736,"ppm/°C","")),"/ "," to ")</f>
        <v/>
      </c>
      <c r="AK1736" t="e">
        <f>LEFT(V1736,FIND(" ",V1736)-1)</f>
        <v>#VALUE!</v>
      </c>
      <c r="AL1736" t="str">
        <f>SUBSTITUTE(SUBSTITUTE(U1736,"°C ~ "," to +"),"°C"," C")</f>
        <v/>
      </c>
      <c r="AM1736" s="2" t="e">
        <f t="shared" si="300"/>
        <v>#VALUE!</v>
      </c>
      <c r="AO1736" s="2" t="e">
        <f t="shared" si="301"/>
        <v>#VALUE!</v>
      </c>
      <c r="AQ1736" t="s">
        <v>5289</v>
      </c>
      <c r="AR1736" t="str">
        <f t="shared" si="303"/>
        <v/>
      </c>
    </row>
    <row r="1737" spans="30:44" x14ac:dyDescent="0.3">
      <c r="AD1737" s="3" t="str">
        <f t="shared" si="299"/>
        <v>NOT FOUND</v>
      </c>
      <c r="AE1737" s="3" t="e">
        <f t="shared" si="298"/>
        <v>#VALUE!</v>
      </c>
      <c r="AF1737" t="str">
        <f>SUBSTITUTE(SUBSTITUTE(P1737,"±",""),"%"," %")</f>
        <v/>
      </c>
      <c r="AG1737" t="e">
        <f t="shared" si="302"/>
        <v>#VALUE!</v>
      </c>
      <c r="AI1737" t="e">
        <f>SUBSTITUTE(LEFT(Q1737,FIND("W,",Q1737)),"W"," W @ 70 C")</f>
        <v>#VALUE!</v>
      </c>
      <c r="AJ1737" t="str">
        <f>SUBSTITUTE((SUBSTITUTE(T1737,"ppm/°C","")),"/ "," to ")</f>
        <v/>
      </c>
      <c r="AK1737" t="e">
        <f>LEFT(V1737,FIND(" ",V1737)-1)</f>
        <v>#VALUE!</v>
      </c>
      <c r="AL1737" t="str">
        <f>SUBSTITUTE(SUBSTITUTE(U1737,"°C ~ "," to +"),"°C"," C")</f>
        <v/>
      </c>
      <c r="AM1737" s="2" t="e">
        <f t="shared" si="300"/>
        <v>#VALUE!</v>
      </c>
      <c r="AO1737" s="2" t="e">
        <f t="shared" si="301"/>
        <v>#VALUE!</v>
      </c>
      <c r="AQ1737" t="s">
        <v>5289</v>
      </c>
      <c r="AR1737" t="str">
        <f t="shared" si="303"/>
        <v/>
      </c>
    </row>
    <row r="1738" spans="30:44" x14ac:dyDescent="0.3">
      <c r="AD1738" s="3" t="str">
        <f t="shared" si="299"/>
        <v>NOT FOUND</v>
      </c>
      <c r="AE1738" s="3" t="e">
        <f t="shared" si="298"/>
        <v>#VALUE!</v>
      </c>
      <c r="AF1738" t="str">
        <f>SUBSTITUTE(SUBSTITUTE(P1738,"±",""),"%"," %")</f>
        <v/>
      </c>
      <c r="AG1738" t="e">
        <f t="shared" si="302"/>
        <v>#VALUE!</v>
      </c>
      <c r="AI1738" t="e">
        <f>SUBSTITUTE(LEFT(Q1738,FIND("W,",Q1738)),"W"," W @ 70 C")</f>
        <v>#VALUE!</v>
      </c>
      <c r="AJ1738" t="str">
        <f>SUBSTITUTE((SUBSTITUTE(T1738,"ppm/°C","")),"/ "," to ")</f>
        <v/>
      </c>
      <c r="AK1738" t="e">
        <f>LEFT(V1738,FIND(" ",V1738)-1)</f>
        <v>#VALUE!</v>
      </c>
      <c r="AL1738" t="str">
        <f>SUBSTITUTE(SUBSTITUTE(U1738,"°C ~ "," to +"),"°C"," C")</f>
        <v/>
      </c>
      <c r="AM1738" s="2" t="e">
        <f t="shared" si="300"/>
        <v>#VALUE!</v>
      </c>
      <c r="AO1738" s="2" t="e">
        <f t="shared" si="301"/>
        <v>#VALUE!</v>
      </c>
      <c r="AQ1738" t="s">
        <v>5289</v>
      </c>
      <c r="AR1738" t="str">
        <f t="shared" si="303"/>
        <v/>
      </c>
    </row>
    <row r="1739" spans="30:44" x14ac:dyDescent="0.3">
      <c r="AD1739" s="3" t="str">
        <f t="shared" si="299"/>
        <v>NOT FOUND</v>
      </c>
      <c r="AE1739" s="3" t="e">
        <f t="shared" si="298"/>
        <v>#VALUE!</v>
      </c>
      <c r="AF1739" t="str">
        <f>SUBSTITUTE(SUBSTITUTE(P1739,"±",""),"%"," %")</f>
        <v/>
      </c>
      <c r="AG1739" t="e">
        <f t="shared" si="302"/>
        <v>#VALUE!</v>
      </c>
      <c r="AI1739" t="e">
        <f>SUBSTITUTE(LEFT(Q1739,FIND("W,",Q1739)),"W"," W @ 70 C")</f>
        <v>#VALUE!</v>
      </c>
      <c r="AJ1739" t="str">
        <f>SUBSTITUTE((SUBSTITUTE(T1739,"ppm/°C","")),"/ "," to ")</f>
        <v/>
      </c>
      <c r="AK1739" t="e">
        <f>LEFT(V1739,FIND(" ",V1739)-1)</f>
        <v>#VALUE!</v>
      </c>
      <c r="AL1739" t="str">
        <f>SUBSTITUTE(SUBSTITUTE(U1739,"°C ~ "," to +"),"°C"," C")</f>
        <v/>
      </c>
      <c r="AM1739" s="2" t="e">
        <f t="shared" si="300"/>
        <v>#VALUE!</v>
      </c>
      <c r="AO1739" s="2" t="e">
        <f t="shared" si="301"/>
        <v>#VALUE!</v>
      </c>
      <c r="AQ1739" t="s">
        <v>5289</v>
      </c>
      <c r="AR1739" t="str">
        <f t="shared" si="303"/>
        <v/>
      </c>
    </row>
    <row r="1740" spans="30:44" x14ac:dyDescent="0.3">
      <c r="AD1740" s="3" t="str">
        <f t="shared" si="299"/>
        <v>NOT FOUND</v>
      </c>
      <c r="AE1740" s="3" t="e">
        <f t="shared" si="298"/>
        <v>#VALUE!</v>
      </c>
      <c r="AF1740" t="str">
        <f>SUBSTITUTE(SUBSTITUTE(P1740,"±",""),"%"," %")</f>
        <v/>
      </c>
      <c r="AG1740" t="e">
        <f t="shared" si="302"/>
        <v>#VALUE!</v>
      </c>
      <c r="AI1740" t="e">
        <f>SUBSTITUTE(LEFT(Q1740,FIND("W,",Q1740)),"W"," W @ 70 C")</f>
        <v>#VALUE!</v>
      </c>
      <c r="AJ1740" t="str">
        <f>SUBSTITUTE((SUBSTITUTE(T1740,"ppm/°C","")),"/ "," to ")</f>
        <v/>
      </c>
      <c r="AK1740" t="e">
        <f>LEFT(V1740,FIND(" ",V1740)-1)</f>
        <v>#VALUE!</v>
      </c>
      <c r="AL1740" t="str">
        <f>SUBSTITUTE(SUBSTITUTE(U1740,"°C ~ "," to +"),"°C"," C")</f>
        <v/>
      </c>
      <c r="AM1740" s="2" t="e">
        <f t="shared" si="300"/>
        <v>#VALUE!</v>
      </c>
      <c r="AO1740" s="2" t="e">
        <f t="shared" si="301"/>
        <v>#VALUE!</v>
      </c>
      <c r="AQ1740" t="s">
        <v>5289</v>
      </c>
      <c r="AR1740" t="str">
        <f t="shared" si="303"/>
        <v/>
      </c>
    </row>
    <row r="1741" spans="30:44" x14ac:dyDescent="0.3">
      <c r="AD1741" s="3" t="str">
        <f t="shared" si="299"/>
        <v>NOT FOUND</v>
      </c>
      <c r="AE1741" s="3" t="e">
        <f t="shared" si="298"/>
        <v>#VALUE!</v>
      </c>
      <c r="AF1741" t="str">
        <f>SUBSTITUTE(SUBSTITUTE(P1741,"±",""),"%"," %")</f>
        <v/>
      </c>
      <c r="AG1741" t="e">
        <f t="shared" si="302"/>
        <v>#VALUE!</v>
      </c>
      <c r="AI1741" t="e">
        <f>SUBSTITUTE(LEFT(Q1741,FIND("W,",Q1741)),"W"," W @ 70 C")</f>
        <v>#VALUE!</v>
      </c>
      <c r="AJ1741" t="str">
        <f>SUBSTITUTE((SUBSTITUTE(T1741,"ppm/°C","")),"/ "," to ")</f>
        <v/>
      </c>
      <c r="AK1741" t="e">
        <f>LEFT(V1741,FIND(" ",V1741)-1)</f>
        <v>#VALUE!</v>
      </c>
      <c r="AL1741" t="str">
        <f>SUBSTITUTE(SUBSTITUTE(U1741,"°C ~ "," to +"),"°C"," C")</f>
        <v/>
      </c>
      <c r="AM1741" s="2" t="e">
        <f t="shared" si="300"/>
        <v>#VALUE!</v>
      </c>
      <c r="AO1741" s="2" t="e">
        <f t="shared" si="301"/>
        <v>#VALUE!</v>
      </c>
      <c r="AQ1741" t="s">
        <v>5289</v>
      </c>
      <c r="AR1741" t="str">
        <f t="shared" si="303"/>
        <v/>
      </c>
    </row>
    <row r="1742" spans="30:44" x14ac:dyDescent="0.3">
      <c r="AD1742" s="3" t="str">
        <f t="shared" si="299"/>
        <v>NOT FOUND</v>
      </c>
      <c r="AE1742" s="3" t="e">
        <f t="shared" ref="AE1742:AE1805" si="304">IF(AD1742&gt;9999999,AD1742/1000000&amp;" M",IF(AD1742&gt;999999,AD1742/1000000&amp;" M",IF(AD1742&gt;99999,AD1742/1000&amp;" K",IF(AD1742&gt;9999,TEXT(AD1742/1000,"0.0")&amp;" K",IF(AD1742&gt;999,TEXT(AD1742/1000,"0.00")&amp;" K",IF(AD1742&gt;99,AD1742/1&amp;" R",IF(AD1742&gt;=10,TEXT(AD1742,"00.0")&amp;" R",TEXT(AD1742,"0.00")&amp;" R")))))))</f>
        <v>#VALUE!</v>
      </c>
      <c r="AF1742" t="str">
        <f>SUBSTITUTE(SUBSTITUTE(P1742,"±",""),"%"," %")</f>
        <v/>
      </c>
      <c r="AG1742" t="e">
        <f t="shared" si="302"/>
        <v>#VALUE!</v>
      </c>
      <c r="AI1742" t="e">
        <f>SUBSTITUTE(LEFT(Q1742,FIND("W,",Q1742)),"W"," W @ 70 C")</f>
        <v>#VALUE!</v>
      </c>
      <c r="AJ1742" t="str">
        <f>SUBSTITUTE((SUBSTITUTE(T1742,"ppm/°C","")),"/ "," to ")</f>
        <v/>
      </c>
      <c r="AK1742" t="e">
        <f>LEFT(V1742,FIND(" ",V1742)-1)</f>
        <v>#VALUE!</v>
      </c>
      <c r="AL1742" t="str">
        <f>SUBSTITUTE(SUBSTITUTE(U1742,"°C ~ "," to +"),"°C"," C")</f>
        <v/>
      </c>
      <c r="AM1742" s="2" t="e">
        <f t="shared" si="300"/>
        <v>#VALUE!</v>
      </c>
      <c r="AO1742" s="2" t="e">
        <f t="shared" si="301"/>
        <v>#VALUE!</v>
      </c>
      <c r="AQ1742" t="s">
        <v>5289</v>
      </c>
      <c r="AR1742" t="str">
        <f t="shared" si="303"/>
        <v/>
      </c>
    </row>
    <row r="1743" spans="30:44" x14ac:dyDescent="0.3">
      <c r="AD1743" s="3" t="str">
        <f t="shared" si="299"/>
        <v>NOT FOUND</v>
      </c>
      <c r="AE1743" s="3" t="e">
        <f t="shared" si="304"/>
        <v>#VALUE!</v>
      </c>
      <c r="AF1743" t="str">
        <f>SUBSTITUTE(SUBSTITUTE(P1743,"±",""),"%"," %")</f>
        <v/>
      </c>
      <c r="AG1743" t="e">
        <f t="shared" si="302"/>
        <v>#VALUE!</v>
      </c>
      <c r="AI1743" t="e">
        <f>SUBSTITUTE(LEFT(Q1743,FIND("W,",Q1743)),"W"," W @ 70 C")</f>
        <v>#VALUE!</v>
      </c>
      <c r="AJ1743" t="str">
        <f>SUBSTITUTE((SUBSTITUTE(T1743,"ppm/°C","")),"/ "," to ")</f>
        <v/>
      </c>
      <c r="AK1743" t="e">
        <f>LEFT(V1743,FIND(" ",V1743)-1)</f>
        <v>#VALUE!</v>
      </c>
      <c r="AL1743" t="str">
        <f>SUBSTITUTE(SUBSTITUTE(U1743,"°C ~ "," to +"),"°C"," C")</f>
        <v/>
      </c>
      <c r="AM1743" s="2" t="e">
        <f t="shared" si="300"/>
        <v>#VALUE!</v>
      </c>
      <c r="AO1743" s="2" t="e">
        <f t="shared" si="301"/>
        <v>#VALUE!</v>
      </c>
      <c r="AQ1743" t="s">
        <v>5289</v>
      </c>
      <c r="AR1743" t="str">
        <f t="shared" si="303"/>
        <v/>
      </c>
    </row>
    <row r="1744" spans="30:44" x14ac:dyDescent="0.3">
      <c r="AD1744" s="3" t="str">
        <f t="shared" ref="AD1744:AD1807" si="305">IF(IFERROR(FIND("MOhms",O1744),0)&gt;0,LEFT(O1744,FIND("MOhms",O1744)-1)*1000000,IF(IFERROR(FIND("kOhms",O1744),0)&gt;0,LEFT(O1744,FIND("kOhms",O1744)-1)*1000,IF(IFERROR(FIND("Ohms",O1744),0)&gt;0,LEFT(O1744,FIND("Ohms",O1744)-1)*1,"NOT FOUND")))</f>
        <v>NOT FOUND</v>
      </c>
      <c r="AE1744" s="3" t="e">
        <f t="shared" si="304"/>
        <v>#VALUE!</v>
      </c>
      <c r="AF1744" t="str">
        <f>SUBSTITUTE(SUBSTITUTE(P1744,"±",""),"%"," %")</f>
        <v/>
      </c>
      <c r="AG1744" t="e">
        <f t="shared" si="302"/>
        <v>#VALUE!</v>
      </c>
      <c r="AI1744" t="e">
        <f>SUBSTITUTE(LEFT(Q1744,FIND("W,",Q1744)),"W"," W @ 70 C")</f>
        <v>#VALUE!</v>
      </c>
      <c r="AJ1744" t="str">
        <f>SUBSTITUTE((SUBSTITUTE(T1744,"ppm/°C","")),"/ "," to ")</f>
        <v/>
      </c>
      <c r="AK1744" t="e">
        <f>LEFT(V1744,FIND(" ",V1744)-1)</f>
        <v>#VALUE!</v>
      </c>
      <c r="AL1744" t="str">
        <f>SUBSTITUTE(SUBSTITUTE(U1744,"°C ~ "," to +"),"°C"," C")</f>
        <v/>
      </c>
      <c r="AM1744" s="2" t="e">
        <f t="shared" ref="AM1744:AM1807" si="306">IF(AD1744&gt;9999999,AD1744/1000000&amp;"6",IF(AD1744&gt;999999,AD1744/100000&amp;"5",IF(AD1744&gt;99999,AD1744/10000&amp;"4",IF(AD1744&gt;9999,AD1744/1000&amp;"3",IF(AD1744&gt;999,AD1744/100&amp;"2",IF(AD1744&gt;99,AD1744/10&amp;"1",IF(AD1744&gt;=10,AD1744/1&amp;"0",LEFT(SUBSTITUTE(TEXT(AD1744,"0.000"),".","R"),3))))))))</f>
        <v>#VALUE!</v>
      </c>
      <c r="AO1744" s="2" t="e">
        <f t="shared" ref="AO1744:AO1807" si="307">IF(AD1744&gt;9999999,AD1744/100000&amp;"5",IF(AD1744&gt;999999,AD1744/10000&amp;"4",IF(AD1744&gt;99999,AD1744/1000&amp;"3",IF(AD1744&gt;9999,AD1744/100&amp;"2",IF(AD1744&gt;999,AD1744/10&amp;"1",IF(AD1744&gt;99,AD1744/1&amp;"R",IF(AD1744&gt;=10,AD1744/1&amp;"R0",LEFT(SUBSTITUTE(TEXT(AD1744,"0.000"),".","R"),4))))))))</f>
        <v>#VALUE!</v>
      </c>
      <c r="AQ1744" t="s">
        <v>5289</v>
      </c>
      <c r="AR1744" t="str">
        <f t="shared" si="303"/>
        <v/>
      </c>
    </row>
    <row r="1745" spans="30:44" x14ac:dyDescent="0.3">
      <c r="AD1745" s="3" t="str">
        <f t="shared" si="305"/>
        <v>NOT FOUND</v>
      </c>
      <c r="AE1745" s="3" t="e">
        <f t="shared" si="304"/>
        <v>#VALUE!</v>
      </c>
      <c r="AF1745" t="str">
        <f>SUBSTITUTE(SUBSTITUTE(P1745,"±",""),"%"," %")</f>
        <v/>
      </c>
      <c r="AG1745" t="e">
        <f t="shared" si="302"/>
        <v>#VALUE!</v>
      </c>
      <c r="AI1745" t="e">
        <f>SUBSTITUTE(LEFT(Q1745,FIND("W,",Q1745)),"W"," W @ 70 C")</f>
        <v>#VALUE!</v>
      </c>
      <c r="AJ1745" t="str">
        <f>SUBSTITUTE((SUBSTITUTE(T1745,"ppm/°C","")),"/ "," to ")</f>
        <v/>
      </c>
      <c r="AK1745" t="e">
        <f>LEFT(V1745,FIND(" ",V1745)-1)</f>
        <v>#VALUE!</v>
      </c>
      <c r="AL1745" t="str">
        <f>SUBSTITUTE(SUBSTITUTE(U1745,"°C ~ "," to +"),"°C"," C")</f>
        <v/>
      </c>
      <c r="AM1745" s="2" t="e">
        <f t="shared" si="306"/>
        <v>#VALUE!</v>
      </c>
      <c r="AO1745" s="2" t="e">
        <f t="shared" si="307"/>
        <v>#VALUE!</v>
      </c>
      <c r="AQ1745" t="s">
        <v>5289</v>
      </c>
      <c r="AR1745" t="str">
        <f t="shared" si="303"/>
        <v/>
      </c>
    </row>
    <row r="1746" spans="30:44" x14ac:dyDescent="0.3">
      <c r="AD1746" s="3" t="str">
        <f t="shared" si="305"/>
        <v>NOT FOUND</v>
      </c>
      <c r="AE1746" s="3" t="e">
        <f t="shared" si="304"/>
        <v>#VALUE!</v>
      </c>
      <c r="AF1746" t="str">
        <f>SUBSTITUTE(SUBSTITUTE(P1746,"±",""),"%"," %")</f>
        <v/>
      </c>
      <c r="AG1746" t="e">
        <f t="shared" si="302"/>
        <v>#VALUE!</v>
      </c>
      <c r="AI1746" t="e">
        <f>SUBSTITUTE(LEFT(Q1746,FIND("W,",Q1746)),"W"," W @ 70 C")</f>
        <v>#VALUE!</v>
      </c>
      <c r="AJ1746" t="str">
        <f>SUBSTITUTE((SUBSTITUTE(T1746,"ppm/°C","")),"/ "," to ")</f>
        <v/>
      </c>
      <c r="AK1746" t="e">
        <f>LEFT(V1746,FIND(" ",V1746)-1)</f>
        <v>#VALUE!</v>
      </c>
      <c r="AL1746" t="str">
        <f>SUBSTITUTE(SUBSTITUTE(U1746,"°C ~ "," to +"),"°C"," C")</f>
        <v/>
      </c>
      <c r="AM1746" s="2" t="e">
        <f t="shared" si="306"/>
        <v>#VALUE!</v>
      </c>
      <c r="AO1746" s="2" t="e">
        <f t="shared" si="307"/>
        <v>#VALUE!</v>
      </c>
      <c r="AQ1746" t="s">
        <v>5289</v>
      </c>
      <c r="AR1746" t="str">
        <f t="shared" si="303"/>
        <v/>
      </c>
    </row>
    <row r="1747" spans="30:44" x14ac:dyDescent="0.3">
      <c r="AD1747" s="3" t="str">
        <f t="shared" si="305"/>
        <v>NOT FOUND</v>
      </c>
      <c r="AE1747" s="3" t="e">
        <f t="shared" si="304"/>
        <v>#VALUE!</v>
      </c>
      <c r="AF1747" t="str">
        <f>SUBSTITUTE(SUBSTITUTE(P1747,"±",""),"%"," %")</f>
        <v/>
      </c>
      <c r="AG1747" t="e">
        <f t="shared" si="302"/>
        <v>#VALUE!</v>
      </c>
      <c r="AI1747" t="e">
        <f>SUBSTITUTE(LEFT(Q1747,FIND("W,",Q1747)),"W"," W @ 70 C")</f>
        <v>#VALUE!</v>
      </c>
      <c r="AJ1747" t="str">
        <f>SUBSTITUTE((SUBSTITUTE(T1747,"ppm/°C","")),"/ "," to ")</f>
        <v/>
      </c>
      <c r="AK1747" t="e">
        <f>LEFT(V1747,FIND(" ",V1747)-1)</f>
        <v>#VALUE!</v>
      </c>
      <c r="AL1747" t="str">
        <f>SUBSTITUTE(SUBSTITUTE(U1747,"°C ~ "," to +"),"°C"," C")</f>
        <v/>
      </c>
      <c r="AM1747" s="2" t="e">
        <f t="shared" si="306"/>
        <v>#VALUE!</v>
      </c>
      <c r="AO1747" s="2" t="e">
        <f t="shared" si="307"/>
        <v>#VALUE!</v>
      </c>
      <c r="AQ1747" t="s">
        <v>5289</v>
      </c>
      <c r="AR1747" t="str">
        <f t="shared" si="303"/>
        <v/>
      </c>
    </row>
    <row r="1748" spans="30:44" x14ac:dyDescent="0.3">
      <c r="AD1748" s="3" t="str">
        <f t="shared" si="305"/>
        <v>NOT FOUND</v>
      </c>
      <c r="AE1748" s="3" t="e">
        <f t="shared" si="304"/>
        <v>#VALUE!</v>
      </c>
      <c r="AF1748" t="str">
        <f>SUBSTITUTE(SUBSTITUTE(P1748,"±",""),"%"," %")</f>
        <v/>
      </c>
      <c r="AG1748" t="e">
        <f t="shared" si="302"/>
        <v>#VALUE!</v>
      </c>
      <c r="AI1748" t="e">
        <f>SUBSTITUTE(LEFT(Q1748,FIND("W,",Q1748)),"W"," W @ 70 C")</f>
        <v>#VALUE!</v>
      </c>
      <c r="AJ1748" t="str">
        <f>SUBSTITUTE((SUBSTITUTE(T1748,"ppm/°C","")),"/ "," to ")</f>
        <v/>
      </c>
      <c r="AK1748" t="e">
        <f>LEFT(V1748,FIND(" ",V1748)-1)</f>
        <v>#VALUE!</v>
      </c>
      <c r="AL1748" t="str">
        <f>SUBSTITUTE(SUBSTITUTE(U1748,"°C ~ "," to +"),"°C"," C")</f>
        <v/>
      </c>
      <c r="AM1748" s="2" t="e">
        <f t="shared" si="306"/>
        <v>#VALUE!</v>
      </c>
      <c r="AO1748" s="2" t="e">
        <f t="shared" si="307"/>
        <v>#VALUE!</v>
      </c>
      <c r="AQ1748" t="s">
        <v>5289</v>
      </c>
      <c r="AR1748" t="str">
        <f t="shared" si="303"/>
        <v/>
      </c>
    </row>
    <row r="1749" spans="30:44" x14ac:dyDescent="0.3">
      <c r="AD1749" s="3" t="str">
        <f t="shared" si="305"/>
        <v>NOT FOUND</v>
      </c>
      <c r="AE1749" s="3" t="e">
        <f t="shared" si="304"/>
        <v>#VALUE!</v>
      </c>
      <c r="AF1749" t="str">
        <f>SUBSTITUTE(SUBSTITUTE(P1749,"±",""),"%"," %")</f>
        <v/>
      </c>
      <c r="AG1749" t="e">
        <f t="shared" si="302"/>
        <v>#VALUE!</v>
      </c>
      <c r="AI1749" t="e">
        <f>SUBSTITUTE(LEFT(Q1749,FIND("W,",Q1749)),"W"," W @ 70 C")</f>
        <v>#VALUE!</v>
      </c>
      <c r="AJ1749" t="str">
        <f>SUBSTITUTE((SUBSTITUTE(T1749,"ppm/°C","")),"/ "," to ")</f>
        <v/>
      </c>
      <c r="AK1749" t="e">
        <f>LEFT(V1749,FIND(" ",V1749)-1)</f>
        <v>#VALUE!</v>
      </c>
      <c r="AL1749" t="str">
        <f>SUBSTITUTE(SUBSTITUTE(U1749,"°C ~ "," to +"),"°C"," C")</f>
        <v/>
      </c>
      <c r="AM1749" s="2" t="e">
        <f t="shared" si="306"/>
        <v>#VALUE!</v>
      </c>
      <c r="AO1749" s="2" t="e">
        <f t="shared" si="307"/>
        <v>#VALUE!</v>
      </c>
      <c r="AQ1749" t="s">
        <v>5289</v>
      </c>
      <c r="AR1749" t="str">
        <f t="shared" si="303"/>
        <v/>
      </c>
    </row>
    <row r="1750" spans="30:44" x14ac:dyDescent="0.3">
      <c r="AD1750" s="3" t="str">
        <f t="shared" si="305"/>
        <v>NOT FOUND</v>
      </c>
      <c r="AE1750" s="3" t="e">
        <f t="shared" si="304"/>
        <v>#VALUE!</v>
      </c>
      <c r="AF1750" t="str">
        <f>SUBSTITUTE(SUBSTITUTE(P1750,"±",""),"%"," %")</f>
        <v/>
      </c>
      <c r="AG1750" t="e">
        <f t="shared" si="302"/>
        <v>#VALUE!</v>
      </c>
      <c r="AI1750" t="e">
        <f>SUBSTITUTE(LEFT(Q1750,FIND("W,",Q1750)),"W"," W @ 70 C")</f>
        <v>#VALUE!</v>
      </c>
      <c r="AJ1750" t="str">
        <f>SUBSTITUTE((SUBSTITUTE(T1750,"ppm/°C","")),"/ "," to ")</f>
        <v/>
      </c>
      <c r="AK1750" t="e">
        <f>LEFT(V1750,FIND(" ",V1750)-1)</f>
        <v>#VALUE!</v>
      </c>
      <c r="AL1750" t="str">
        <f>SUBSTITUTE(SUBSTITUTE(U1750,"°C ~ "," to +"),"°C"," C")</f>
        <v/>
      </c>
      <c r="AM1750" s="2" t="e">
        <f t="shared" si="306"/>
        <v>#VALUE!</v>
      </c>
      <c r="AO1750" s="2" t="e">
        <f t="shared" si="307"/>
        <v>#VALUE!</v>
      </c>
      <c r="AQ1750" t="s">
        <v>5289</v>
      </c>
      <c r="AR1750" t="str">
        <f t="shared" si="303"/>
        <v/>
      </c>
    </row>
    <row r="1751" spans="30:44" x14ac:dyDescent="0.3">
      <c r="AD1751" s="3" t="str">
        <f t="shared" si="305"/>
        <v>NOT FOUND</v>
      </c>
      <c r="AE1751" s="3" t="e">
        <f t="shared" si="304"/>
        <v>#VALUE!</v>
      </c>
      <c r="AF1751" t="str">
        <f>SUBSTITUTE(SUBSTITUTE(P1751,"±",""),"%"," %")</f>
        <v/>
      </c>
      <c r="AG1751" t="e">
        <f t="shared" si="302"/>
        <v>#VALUE!</v>
      </c>
      <c r="AI1751" t="e">
        <f>SUBSTITUTE(LEFT(Q1751,FIND("W,",Q1751)),"W"," W @ 70 C")</f>
        <v>#VALUE!</v>
      </c>
      <c r="AJ1751" t="str">
        <f>SUBSTITUTE((SUBSTITUTE(T1751,"ppm/°C","")),"/ "," to ")</f>
        <v/>
      </c>
      <c r="AK1751" t="e">
        <f>LEFT(V1751,FIND(" ",V1751)-1)</f>
        <v>#VALUE!</v>
      </c>
      <c r="AL1751" t="str">
        <f>SUBSTITUTE(SUBSTITUTE(U1751,"°C ~ "," to +"),"°C"," C")</f>
        <v/>
      </c>
      <c r="AM1751" s="2" t="e">
        <f t="shared" si="306"/>
        <v>#VALUE!</v>
      </c>
      <c r="AO1751" s="2" t="e">
        <f t="shared" si="307"/>
        <v>#VALUE!</v>
      </c>
      <c r="AQ1751" t="s">
        <v>5289</v>
      </c>
      <c r="AR1751" t="str">
        <f t="shared" si="303"/>
        <v/>
      </c>
    </row>
    <row r="1752" spans="30:44" x14ac:dyDescent="0.3">
      <c r="AD1752" s="3" t="str">
        <f t="shared" si="305"/>
        <v>NOT FOUND</v>
      </c>
      <c r="AE1752" s="3" t="e">
        <f t="shared" si="304"/>
        <v>#VALUE!</v>
      </c>
      <c r="AF1752" t="str">
        <f>SUBSTITUTE(SUBSTITUTE(P1752,"±",""),"%"," %")</f>
        <v/>
      </c>
      <c r="AG1752" t="e">
        <f t="shared" si="302"/>
        <v>#VALUE!</v>
      </c>
      <c r="AI1752" t="e">
        <f>SUBSTITUTE(LEFT(Q1752,FIND("W,",Q1752)),"W"," W @ 70 C")</f>
        <v>#VALUE!</v>
      </c>
      <c r="AJ1752" t="str">
        <f>SUBSTITUTE((SUBSTITUTE(T1752,"ppm/°C","")),"/ "," to ")</f>
        <v/>
      </c>
      <c r="AK1752" t="e">
        <f>LEFT(V1752,FIND(" ",V1752)-1)</f>
        <v>#VALUE!</v>
      </c>
      <c r="AL1752" t="str">
        <f>SUBSTITUTE(SUBSTITUTE(U1752,"°C ~ "," to +"),"°C"," C")</f>
        <v/>
      </c>
      <c r="AM1752" s="2" t="e">
        <f t="shared" si="306"/>
        <v>#VALUE!</v>
      </c>
      <c r="AO1752" s="2" t="e">
        <f t="shared" si="307"/>
        <v>#VALUE!</v>
      </c>
      <c r="AQ1752" t="s">
        <v>5289</v>
      </c>
      <c r="AR1752" t="str">
        <f t="shared" si="303"/>
        <v/>
      </c>
    </row>
    <row r="1753" spans="30:44" x14ac:dyDescent="0.3">
      <c r="AD1753" s="3" t="str">
        <f t="shared" si="305"/>
        <v>NOT FOUND</v>
      </c>
      <c r="AE1753" s="3" t="e">
        <f t="shared" si="304"/>
        <v>#VALUE!</v>
      </c>
      <c r="AF1753" t="str">
        <f>SUBSTITUTE(SUBSTITUTE(P1753,"±",""),"%"," %")</f>
        <v/>
      </c>
      <c r="AG1753" t="e">
        <f t="shared" si="302"/>
        <v>#VALUE!</v>
      </c>
      <c r="AI1753" t="e">
        <f>SUBSTITUTE(LEFT(Q1753,FIND("W,",Q1753)),"W"," W @ 70 C")</f>
        <v>#VALUE!</v>
      </c>
      <c r="AJ1753" t="str">
        <f>SUBSTITUTE((SUBSTITUTE(T1753,"ppm/°C","")),"/ "," to ")</f>
        <v/>
      </c>
      <c r="AK1753" t="e">
        <f>LEFT(V1753,FIND(" ",V1753)-1)</f>
        <v>#VALUE!</v>
      </c>
      <c r="AL1753" t="str">
        <f>SUBSTITUTE(SUBSTITUTE(U1753,"°C ~ "," to +"),"°C"," C")</f>
        <v/>
      </c>
      <c r="AM1753" s="2" t="e">
        <f t="shared" si="306"/>
        <v>#VALUE!</v>
      </c>
      <c r="AO1753" s="2" t="e">
        <f t="shared" si="307"/>
        <v>#VALUE!</v>
      </c>
      <c r="AQ1753" t="s">
        <v>5289</v>
      </c>
      <c r="AR1753" t="str">
        <f t="shared" si="303"/>
        <v/>
      </c>
    </row>
    <row r="1754" spans="30:44" x14ac:dyDescent="0.3">
      <c r="AD1754" s="3" t="str">
        <f t="shared" si="305"/>
        <v>NOT FOUND</v>
      </c>
      <c r="AE1754" s="3" t="e">
        <f t="shared" si="304"/>
        <v>#VALUE!</v>
      </c>
      <c r="AF1754" t="str">
        <f>SUBSTITUTE(SUBSTITUTE(P1754,"±",""),"%"," %")</f>
        <v/>
      </c>
      <c r="AG1754" t="e">
        <f t="shared" si="302"/>
        <v>#VALUE!</v>
      </c>
      <c r="AI1754" t="e">
        <f>SUBSTITUTE(LEFT(Q1754,FIND("W,",Q1754)),"W"," W @ 70 C")</f>
        <v>#VALUE!</v>
      </c>
      <c r="AJ1754" t="str">
        <f>SUBSTITUTE((SUBSTITUTE(T1754,"ppm/°C","")),"/ "," to ")</f>
        <v/>
      </c>
      <c r="AK1754" t="e">
        <f>LEFT(V1754,FIND(" ",V1754)-1)</f>
        <v>#VALUE!</v>
      </c>
      <c r="AL1754" t="str">
        <f>SUBSTITUTE(SUBSTITUTE(U1754,"°C ~ "," to +"),"°C"," C")</f>
        <v/>
      </c>
      <c r="AM1754" s="2" t="e">
        <f t="shared" si="306"/>
        <v>#VALUE!</v>
      </c>
      <c r="AO1754" s="2" t="e">
        <f t="shared" si="307"/>
        <v>#VALUE!</v>
      </c>
      <c r="AQ1754" t="s">
        <v>5289</v>
      </c>
      <c r="AR1754" t="str">
        <f t="shared" si="303"/>
        <v/>
      </c>
    </row>
    <row r="1755" spans="30:44" x14ac:dyDescent="0.3">
      <c r="AD1755" s="3" t="str">
        <f t="shared" si="305"/>
        <v>NOT FOUND</v>
      </c>
      <c r="AE1755" s="3" t="e">
        <f t="shared" si="304"/>
        <v>#VALUE!</v>
      </c>
      <c r="AF1755" t="str">
        <f>SUBSTITUTE(SUBSTITUTE(P1755,"±",""),"%"," %")</f>
        <v/>
      </c>
      <c r="AG1755" t="e">
        <f t="shared" si="302"/>
        <v>#VALUE!</v>
      </c>
      <c r="AI1755" t="e">
        <f>SUBSTITUTE(LEFT(Q1755,FIND("W,",Q1755)),"W"," W @ 70 C")</f>
        <v>#VALUE!</v>
      </c>
      <c r="AJ1755" t="str">
        <f>SUBSTITUTE((SUBSTITUTE(T1755,"ppm/°C","")),"/ "," to ")</f>
        <v/>
      </c>
      <c r="AK1755" t="e">
        <f>LEFT(V1755,FIND(" ",V1755)-1)</f>
        <v>#VALUE!</v>
      </c>
      <c r="AL1755" t="str">
        <f>SUBSTITUTE(SUBSTITUTE(U1755,"°C ~ "," to +"),"°C"," C")</f>
        <v/>
      </c>
      <c r="AM1755" s="2" t="e">
        <f t="shared" si="306"/>
        <v>#VALUE!</v>
      </c>
      <c r="AO1755" s="2" t="e">
        <f t="shared" si="307"/>
        <v>#VALUE!</v>
      </c>
      <c r="AQ1755" t="s">
        <v>5289</v>
      </c>
      <c r="AR1755" t="str">
        <f t="shared" si="303"/>
        <v/>
      </c>
    </row>
    <row r="1756" spans="30:44" x14ac:dyDescent="0.3">
      <c r="AD1756" s="3" t="str">
        <f t="shared" si="305"/>
        <v>NOT FOUND</v>
      </c>
      <c r="AE1756" s="3" t="e">
        <f t="shared" si="304"/>
        <v>#VALUE!</v>
      </c>
      <c r="AF1756" t="str">
        <f>SUBSTITUTE(SUBSTITUTE(P1756,"±",""),"%"," %")</f>
        <v/>
      </c>
      <c r="AG1756" t="e">
        <f t="shared" si="302"/>
        <v>#VALUE!</v>
      </c>
      <c r="AI1756" t="e">
        <f>SUBSTITUTE(LEFT(Q1756,FIND("W,",Q1756)),"W"," W @ 70 C")</f>
        <v>#VALUE!</v>
      </c>
      <c r="AJ1756" t="str">
        <f>SUBSTITUTE((SUBSTITUTE(T1756,"ppm/°C","")),"/ "," to ")</f>
        <v/>
      </c>
      <c r="AK1756" t="e">
        <f>LEFT(V1756,FIND(" ",V1756)-1)</f>
        <v>#VALUE!</v>
      </c>
      <c r="AL1756" t="str">
        <f>SUBSTITUTE(SUBSTITUTE(U1756,"°C ~ "," to +"),"°C"," C")</f>
        <v/>
      </c>
      <c r="AM1756" s="2" t="e">
        <f t="shared" si="306"/>
        <v>#VALUE!</v>
      </c>
      <c r="AO1756" s="2" t="e">
        <f t="shared" si="307"/>
        <v>#VALUE!</v>
      </c>
      <c r="AQ1756" t="s">
        <v>5289</v>
      </c>
      <c r="AR1756" t="str">
        <f t="shared" si="303"/>
        <v/>
      </c>
    </row>
    <row r="1757" spans="30:44" x14ac:dyDescent="0.3">
      <c r="AD1757" s="3" t="str">
        <f t="shared" si="305"/>
        <v>NOT FOUND</v>
      </c>
      <c r="AE1757" s="3" t="e">
        <f t="shared" si="304"/>
        <v>#VALUE!</v>
      </c>
      <c r="AF1757" t="str">
        <f>SUBSTITUTE(SUBSTITUTE(P1757,"±",""),"%"," %")</f>
        <v/>
      </c>
      <c r="AG1757" t="e">
        <f t="shared" si="302"/>
        <v>#VALUE!</v>
      </c>
      <c r="AI1757" t="e">
        <f>SUBSTITUTE(LEFT(Q1757,FIND("W,",Q1757)),"W"," W @ 70 C")</f>
        <v>#VALUE!</v>
      </c>
      <c r="AJ1757" t="str">
        <f>SUBSTITUTE((SUBSTITUTE(T1757,"ppm/°C","")),"/ "," to ")</f>
        <v/>
      </c>
      <c r="AK1757" t="e">
        <f>LEFT(V1757,FIND(" ",V1757)-1)</f>
        <v>#VALUE!</v>
      </c>
      <c r="AL1757" t="str">
        <f>SUBSTITUTE(SUBSTITUTE(U1757,"°C ~ "," to +"),"°C"," C")</f>
        <v/>
      </c>
      <c r="AM1757" s="2" t="e">
        <f t="shared" si="306"/>
        <v>#VALUE!</v>
      </c>
      <c r="AO1757" s="2" t="e">
        <f t="shared" si="307"/>
        <v>#VALUE!</v>
      </c>
      <c r="AQ1757" t="s">
        <v>5289</v>
      </c>
      <c r="AR1757" t="str">
        <f t="shared" si="303"/>
        <v/>
      </c>
    </row>
    <row r="1758" spans="30:44" x14ac:dyDescent="0.3">
      <c r="AD1758" s="3" t="str">
        <f t="shared" si="305"/>
        <v>NOT FOUND</v>
      </c>
      <c r="AE1758" s="3" t="e">
        <f t="shared" si="304"/>
        <v>#VALUE!</v>
      </c>
      <c r="AF1758" t="str">
        <f>SUBSTITUTE(SUBSTITUTE(P1758,"±",""),"%"," %")</f>
        <v/>
      </c>
      <c r="AG1758" t="e">
        <f t="shared" si="302"/>
        <v>#VALUE!</v>
      </c>
      <c r="AI1758" t="e">
        <f>SUBSTITUTE(LEFT(Q1758,FIND("W,",Q1758)),"W"," W @ 70 C")</f>
        <v>#VALUE!</v>
      </c>
      <c r="AJ1758" t="str">
        <f>SUBSTITUTE((SUBSTITUTE(T1758,"ppm/°C","")),"/ "," to ")</f>
        <v/>
      </c>
      <c r="AK1758" t="e">
        <f>LEFT(V1758,FIND(" ",V1758)-1)</f>
        <v>#VALUE!</v>
      </c>
      <c r="AL1758" t="str">
        <f>SUBSTITUTE(SUBSTITUTE(U1758,"°C ~ "," to +"),"°C"," C")</f>
        <v/>
      </c>
      <c r="AM1758" s="2" t="e">
        <f t="shared" si="306"/>
        <v>#VALUE!</v>
      </c>
      <c r="AO1758" s="2" t="e">
        <f t="shared" si="307"/>
        <v>#VALUE!</v>
      </c>
      <c r="AQ1758" t="s">
        <v>5289</v>
      </c>
      <c r="AR1758" t="str">
        <f t="shared" si="303"/>
        <v/>
      </c>
    </row>
    <row r="1759" spans="30:44" x14ac:dyDescent="0.3">
      <c r="AD1759" s="3" t="str">
        <f t="shared" si="305"/>
        <v>NOT FOUND</v>
      </c>
      <c r="AE1759" s="3" t="e">
        <f t="shared" si="304"/>
        <v>#VALUE!</v>
      </c>
      <c r="AF1759" t="str">
        <f>SUBSTITUTE(SUBSTITUTE(P1759,"±",""),"%"," %")</f>
        <v/>
      </c>
      <c r="AG1759" t="e">
        <f t="shared" si="302"/>
        <v>#VALUE!</v>
      </c>
      <c r="AI1759" t="e">
        <f>SUBSTITUTE(LEFT(Q1759,FIND("W,",Q1759)),"W"," W @ 70 C")</f>
        <v>#VALUE!</v>
      </c>
      <c r="AJ1759" t="str">
        <f>SUBSTITUTE((SUBSTITUTE(T1759,"ppm/°C","")),"/ "," to ")</f>
        <v/>
      </c>
      <c r="AK1759" t="e">
        <f>LEFT(V1759,FIND(" ",V1759)-1)</f>
        <v>#VALUE!</v>
      </c>
      <c r="AL1759" t="str">
        <f>SUBSTITUTE(SUBSTITUTE(U1759,"°C ~ "," to +"),"°C"," C")</f>
        <v/>
      </c>
      <c r="AM1759" s="2" t="e">
        <f t="shared" si="306"/>
        <v>#VALUE!</v>
      </c>
      <c r="AO1759" s="2" t="e">
        <f t="shared" si="307"/>
        <v>#VALUE!</v>
      </c>
      <c r="AQ1759" t="s">
        <v>5289</v>
      </c>
      <c r="AR1759" t="str">
        <f t="shared" si="303"/>
        <v/>
      </c>
    </row>
    <row r="1760" spans="30:44" x14ac:dyDescent="0.3">
      <c r="AD1760" s="3" t="str">
        <f t="shared" si="305"/>
        <v>NOT FOUND</v>
      </c>
      <c r="AE1760" s="3" t="e">
        <f t="shared" si="304"/>
        <v>#VALUE!</v>
      </c>
      <c r="AF1760" t="str">
        <f>SUBSTITUTE(SUBSTITUTE(P1760,"±",""),"%"," %")</f>
        <v/>
      </c>
      <c r="AG1760" t="e">
        <f t="shared" si="302"/>
        <v>#VALUE!</v>
      </c>
      <c r="AI1760" t="e">
        <f>SUBSTITUTE(LEFT(Q1760,FIND("W,",Q1760)),"W"," W @ 70 C")</f>
        <v>#VALUE!</v>
      </c>
      <c r="AJ1760" t="str">
        <f>SUBSTITUTE((SUBSTITUTE(T1760,"ppm/°C","")),"/ "," to ")</f>
        <v/>
      </c>
      <c r="AK1760" t="e">
        <f>LEFT(V1760,FIND(" ",V1760)-1)</f>
        <v>#VALUE!</v>
      </c>
      <c r="AL1760" t="str">
        <f>SUBSTITUTE(SUBSTITUTE(U1760,"°C ~ "," to +"),"°C"," C")</f>
        <v/>
      </c>
      <c r="AM1760" s="2" t="e">
        <f t="shared" si="306"/>
        <v>#VALUE!</v>
      </c>
      <c r="AO1760" s="2" t="e">
        <f t="shared" si="307"/>
        <v>#VALUE!</v>
      </c>
      <c r="AQ1760" t="s">
        <v>5289</v>
      </c>
      <c r="AR1760" t="str">
        <f t="shared" si="303"/>
        <v/>
      </c>
    </row>
    <row r="1761" spans="30:44" x14ac:dyDescent="0.3">
      <c r="AD1761" s="3" t="str">
        <f t="shared" si="305"/>
        <v>NOT FOUND</v>
      </c>
      <c r="AE1761" s="3" t="e">
        <f t="shared" si="304"/>
        <v>#VALUE!</v>
      </c>
      <c r="AF1761" t="str">
        <f>SUBSTITUTE(SUBSTITUTE(P1761,"±",""),"%"," %")</f>
        <v/>
      </c>
      <c r="AG1761" t="e">
        <f t="shared" si="302"/>
        <v>#VALUE!</v>
      </c>
      <c r="AI1761" t="e">
        <f>SUBSTITUTE(LEFT(Q1761,FIND("W,",Q1761)),"W"," W @ 70 C")</f>
        <v>#VALUE!</v>
      </c>
      <c r="AJ1761" t="str">
        <f>SUBSTITUTE((SUBSTITUTE(T1761,"ppm/°C","")),"/ "," to ")</f>
        <v/>
      </c>
      <c r="AK1761" t="e">
        <f>LEFT(V1761,FIND(" ",V1761)-1)</f>
        <v>#VALUE!</v>
      </c>
      <c r="AL1761" t="str">
        <f>SUBSTITUTE(SUBSTITUTE(U1761,"°C ~ "," to +"),"°C"," C")</f>
        <v/>
      </c>
      <c r="AM1761" s="2" t="e">
        <f t="shared" si="306"/>
        <v>#VALUE!</v>
      </c>
      <c r="AO1761" s="2" t="e">
        <f t="shared" si="307"/>
        <v>#VALUE!</v>
      </c>
      <c r="AQ1761" t="s">
        <v>5289</v>
      </c>
      <c r="AR1761" t="str">
        <f t="shared" si="303"/>
        <v/>
      </c>
    </row>
    <row r="1762" spans="30:44" x14ac:dyDescent="0.3">
      <c r="AD1762" s="3" t="str">
        <f t="shared" si="305"/>
        <v>NOT FOUND</v>
      </c>
      <c r="AE1762" s="3" t="e">
        <f t="shared" si="304"/>
        <v>#VALUE!</v>
      </c>
      <c r="AF1762" t="str">
        <f>SUBSTITUTE(SUBSTITUTE(P1762,"±",""),"%"," %")</f>
        <v/>
      </c>
      <c r="AG1762" t="e">
        <f t="shared" si="302"/>
        <v>#VALUE!</v>
      </c>
      <c r="AI1762" t="e">
        <f>SUBSTITUTE(LEFT(Q1762,FIND("W,",Q1762)),"W"," W @ 70 C")</f>
        <v>#VALUE!</v>
      </c>
      <c r="AJ1762" t="str">
        <f>SUBSTITUTE((SUBSTITUTE(T1762,"ppm/°C","")),"/ "," to ")</f>
        <v/>
      </c>
      <c r="AK1762" t="e">
        <f>LEFT(V1762,FIND(" ",V1762)-1)</f>
        <v>#VALUE!</v>
      </c>
      <c r="AL1762" t="str">
        <f>SUBSTITUTE(SUBSTITUTE(U1762,"°C ~ "," to +"),"°C"," C")</f>
        <v/>
      </c>
      <c r="AM1762" s="2" t="e">
        <f t="shared" si="306"/>
        <v>#VALUE!</v>
      </c>
      <c r="AO1762" s="2" t="e">
        <f t="shared" si="307"/>
        <v>#VALUE!</v>
      </c>
      <c r="AQ1762" t="s">
        <v>5289</v>
      </c>
      <c r="AR1762" t="str">
        <f t="shared" si="303"/>
        <v/>
      </c>
    </row>
    <row r="1763" spans="30:44" x14ac:dyDescent="0.3">
      <c r="AD1763" s="3" t="str">
        <f t="shared" si="305"/>
        <v>NOT FOUND</v>
      </c>
      <c r="AE1763" s="3" t="e">
        <f t="shared" si="304"/>
        <v>#VALUE!</v>
      </c>
      <c r="AF1763" t="str">
        <f>SUBSTITUTE(SUBSTITUTE(P1763,"±",""),"%"," %")</f>
        <v/>
      </c>
      <c r="AG1763" t="e">
        <f t="shared" ref="AG1763:AG1826" si="308">ROUND(MIN(SQRT(AD1763*VALUE(LEFT(AI1763,FIND("W",AI1763)-2))),AP1763),1)&amp;" V"</f>
        <v>#VALUE!</v>
      </c>
      <c r="AI1763" t="e">
        <f>SUBSTITUTE(LEFT(Q1763,FIND("W,",Q1763)),"W"," W @ 70 C")</f>
        <v>#VALUE!</v>
      </c>
      <c r="AJ1763" t="str">
        <f>SUBSTITUTE((SUBSTITUTE(T1763,"ppm/°C","")),"/ "," to ")</f>
        <v/>
      </c>
      <c r="AK1763" t="e">
        <f>LEFT(V1763,FIND(" ",V1763)-1)</f>
        <v>#VALUE!</v>
      </c>
      <c r="AL1763" t="str">
        <f>SUBSTITUTE(SUBSTITUTE(U1763,"°C ~ "," to +"),"°C"," C")</f>
        <v/>
      </c>
      <c r="AM1763" s="2" t="e">
        <f t="shared" si="306"/>
        <v>#VALUE!</v>
      </c>
      <c r="AO1763" s="2" t="e">
        <f t="shared" si="307"/>
        <v>#VALUE!</v>
      </c>
      <c r="AQ1763" t="s">
        <v>5289</v>
      </c>
      <c r="AR1763" t="str">
        <f t="shared" ref="AR1763:AR1826" si="309">SUBSTITUTE(D1763,"-","")</f>
        <v/>
      </c>
    </row>
    <row r="1764" spans="30:44" x14ac:dyDescent="0.3">
      <c r="AD1764" s="3" t="str">
        <f t="shared" si="305"/>
        <v>NOT FOUND</v>
      </c>
      <c r="AE1764" s="3" t="e">
        <f t="shared" si="304"/>
        <v>#VALUE!</v>
      </c>
      <c r="AF1764" t="str">
        <f>SUBSTITUTE(SUBSTITUTE(P1764,"±",""),"%"," %")</f>
        <v/>
      </c>
      <c r="AG1764" t="e">
        <f t="shared" si="308"/>
        <v>#VALUE!</v>
      </c>
      <c r="AI1764" t="e">
        <f>SUBSTITUTE(LEFT(Q1764,FIND("W,",Q1764)),"W"," W @ 70 C")</f>
        <v>#VALUE!</v>
      </c>
      <c r="AJ1764" t="str">
        <f>SUBSTITUTE((SUBSTITUTE(T1764,"ppm/°C","")),"/ "," to ")</f>
        <v/>
      </c>
      <c r="AK1764" t="e">
        <f>LEFT(V1764,FIND(" ",V1764)-1)</f>
        <v>#VALUE!</v>
      </c>
      <c r="AL1764" t="str">
        <f>SUBSTITUTE(SUBSTITUTE(U1764,"°C ~ "," to +"),"°C"," C")</f>
        <v/>
      </c>
      <c r="AM1764" s="2" t="e">
        <f t="shared" si="306"/>
        <v>#VALUE!</v>
      </c>
      <c r="AO1764" s="2" t="e">
        <f t="shared" si="307"/>
        <v>#VALUE!</v>
      </c>
      <c r="AQ1764" t="s">
        <v>5289</v>
      </c>
      <c r="AR1764" t="str">
        <f t="shared" si="309"/>
        <v/>
      </c>
    </row>
    <row r="1765" spans="30:44" x14ac:dyDescent="0.3">
      <c r="AD1765" s="3" t="str">
        <f t="shared" si="305"/>
        <v>NOT FOUND</v>
      </c>
      <c r="AE1765" s="3" t="e">
        <f t="shared" si="304"/>
        <v>#VALUE!</v>
      </c>
      <c r="AF1765" t="str">
        <f>SUBSTITUTE(SUBSTITUTE(P1765,"±",""),"%"," %")</f>
        <v/>
      </c>
      <c r="AG1765" t="e">
        <f t="shared" si="308"/>
        <v>#VALUE!</v>
      </c>
      <c r="AI1765" t="e">
        <f>SUBSTITUTE(LEFT(Q1765,FIND("W,",Q1765)),"W"," W @ 70 C")</f>
        <v>#VALUE!</v>
      </c>
      <c r="AJ1765" t="str">
        <f>SUBSTITUTE((SUBSTITUTE(T1765,"ppm/°C","")),"/ "," to ")</f>
        <v/>
      </c>
      <c r="AK1765" t="e">
        <f>LEFT(V1765,FIND(" ",V1765)-1)</f>
        <v>#VALUE!</v>
      </c>
      <c r="AL1765" t="str">
        <f>SUBSTITUTE(SUBSTITUTE(U1765,"°C ~ "," to +"),"°C"," C")</f>
        <v/>
      </c>
      <c r="AM1765" s="2" t="e">
        <f t="shared" si="306"/>
        <v>#VALUE!</v>
      </c>
      <c r="AO1765" s="2" t="e">
        <f t="shared" si="307"/>
        <v>#VALUE!</v>
      </c>
      <c r="AQ1765" t="s">
        <v>5289</v>
      </c>
      <c r="AR1765" t="str">
        <f t="shared" si="309"/>
        <v/>
      </c>
    </row>
    <row r="1766" spans="30:44" x14ac:dyDescent="0.3">
      <c r="AD1766" s="3" t="str">
        <f t="shared" si="305"/>
        <v>NOT FOUND</v>
      </c>
      <c r="AE1766" s="3" t="e">
        <f t="shared" si="304"/>
        <v>#VALUE!</v>
      </c>
      <c r="AF1766" t="str">
        <f>SUBSTITUTE(SUBSTITUTE(P1766,"±",""),"%"," %")</f>
        <v/>
      </c>
      <c r="AG1766" t="e">
        <f t="shared" si="308"/>
        <v>#VALUE!</v>
      </c>
      <c r="AI1766" t="e">
        <f>SUBSTITUTE(LEFT(Q1766,FIND("W,",Q1766)),"W"," W @ 70 C")</f>
        <v>#VALUE!</v>
      </c>
      <c r="AJ1766" t="str">
        <f>SUBSTITUTE((SUBSTITUTE(T1766,"ppm/°C","")),"/ "," to ")</f>
        <v/>
      </c>
      <c r="AK1766" t="e">
        <f>LEFT(V1766,FIND(" ",V1766)-1)</f>
        <v>#VALUE!</v>
      </c>
      <c r="AL1766" t="str">
        <f>SUBSTITUTE(SUBSTITUTE(U1766,"°C ~ "," to +"),"°C"," C")</f>
        <v/>
      </c>
      <c r="AM1766" s="2" t="e">
        <f t="shared" si="306"/>
        <v>#VALUE!</v>
      </c>
      <c r="AO1766" s="2" t="e">
        <f t="shared" si="307"/>
        <v>#VALUE!</v>
      </c>
      <c r="AQ1766" t="s">
        <v>5289</v>
      </c>
      <c r="AR1766" t="str">
        <f t="shared" si="309"/>
        <v/>
      </c>
    </row>
    <row r="1767" spans="30:44" x14ac:dyDescent="0.3">
      <c r="AD1767" s="3" t="str">
        <f t="shared" si="305"/>
        <v>NOT FOUND</v>
      </c>
      <c r="AE1767" s="3" t="e">
        <f t="shared" si="304"/>
        <v>#VALUE!</v>
      </c>
      <c r="AF1767" t="str">
        <f>SUBSTITUTE(SUBSTITUTE(P1767,"±",""),"%"," %")</f>
        <v/>
      </c>
      <c r="AG1767" t="e">
        <f t="shared" si="308"/>
        <v>#VALUE!</v>
      </c>
      <c r="AI1767" t="e">
        <f>SUBSTITUTE(LEFT(Q1767,FIND("W,",Q1767)),"W"," W @ 70 C")</f>
        <v>#VALUE!</v>
      </c>
      <c r="AJ1767" t="str">
        <f>SUBSTITUTE((SUBSTITUTE(T1767,"ppm/°C","")),"/ "," to ")</f>
        <v/>
      </c>
      <c r="AK1767" t="e">
        <f>LEFT(V1767,FIND(" ",V1767)-1)</f>
        <v>#VALUE!</v>
      </c>
      <c r="AL1767" t="str">
        <f>SUBSTITUTE(SUBSTITUTE(U1767,"°C ~ "," to +"),"°C"," C")</f>
        <v/>
      </c>
      <c r="AM1767" s="2" t="e">
        <f t="shared" si="306"/>
        <v>#VALUE!</v>
      </c>
      <c r="AO1767" s="2" t="e">
        <f t="shared" si="307"/>
        <v>#VALUE!</v>
      </c>
      <c r="AQ1767" t="s">
        <v>5289</v>
      </c>
      <c r="AR1767" t="str">
        <f t="shared" si="309"/>
        <v/>
      </c>
    </row>
    <row r="1768" spans="30:44" x14ac:dyDescent="0.3">
      <c r="AD1768" s="3" t="str">
        <f t="shared" si="305"/>
        <v>NOT FOUND</v>
      </c>
      <c r="AE1768" s="3" t="e">
        <f t="shared" si="304"/>
        <v>#VALUE!</v>
      </c>
      <c r="AF1768" t="str">
        <f>SUBSTITUTE(SUBSTITUTE(P1768,"±",""),"%"," %")</f>
        <v/>
      </c>
      <c r="AG1768" t="e">
        <f t="shared" si="308"/>
        <v>#VALUE!</v>
      </c>
      <c r="AI1768" t="e">
        <f>SUBSTITUTE(LEFT(Q1768,FIND("W,",Q1768)),"W"," W @ 70 C")</f>
        <v>#VALUE!</v>
      </c>
      <c r="AJ1768" t="str">
        <f>SUBSTITUTE((SUBSTITUTE(T1768,"ppm/°C","")),"/ "," to ")</f>
        <v/>
      </c>
      <c r="AK1768" t="e">
        <f>LEFT(V1768,FIND(" ",V1768)-1)</f>
        <v>#VALUE!</v>
      </c>
      <c r="AL1768" t="str">
        <f>SUBSTITUTE(SUBSTITUTE(U1768,"°C ~ "," to +"),"°C"," C")</f>
        <v/>
      </c>
      <c r="AM1768" s="2" t="e">
        <f t="shared" si="306"/>
        <v>#VALUE!</v>
      </c>
      <c r="AO1768" s="2" t="e">
        <f t="shared" si="307"/>
        <v>#VALUE!</v>
      </c>
      <c r="AQ1768" t="s">
        <v>5289</v>
      </c>
      <c r="AR1768" t="str">
        <f t="shared" si="309"/>
        <v/>
      </c>
    </row>
    <row r="1769" spans="30:44" x14ac:dyDescent="0.3">
      <c r="AD1769" s="3" t="str">
        <f t="shared" si="305"/>
        <v>NOT FOUND</v>
      </c>
      <c r="AE1769" s="3" t="e">
        <f t="shared" si="304"/>
        <v>#VALUE!</v>
      </c>
      <c r="AF1769" t="str">
        <f>SUBSTITUTE(SUBSTITUTE(P1769,"±",""),"%"," %")</f>
        <v/>
      </c>
      <c r="AG1769" t="e">
        <f t="shared" si="308"/>
        <v>#VALUE!</v>
      </c>
      <c r="AI1769" t="e">
        <f>SUBSTITUTE(LEFT(Q1769,FIND("W,",Q1769)),"W"," W @ 70 C")</f>
        <v>#VALUE!</v>
      </c>
      <c r="AJ1769" t="str">
        <f>SUBSTITUTE((SUBSTITUTE(T1769,"ppm/°C","")),"/ "," to ")</f>
        <v/>
      </c>
      <c r="AK1769" t="e">
        <f>LEFT(V1769,FIND(" ",V1769)-1)</f>
        <v>#VALUE!</v>
      </c>
      <c r="AL1769" t="str">
        <f>SUBSTITUTE(SUBSTITUTE(U1769,"°C ~ "," to +"),"°C"," C")</f>
        <v/>
      </c>
      <c r="AM1769" s="2" t="e">
        <f t="shared" si="306"/>
        <v>#VALUE!</v>
      </c>
      <c r="AO1769" s="2" t="e">
        <f t="shared" si="307"/>
        <v>#VALUE!</v>
      </c>
      <c r="AQ1769" t="s">
        <v>5289</v>
      </c>
      <c r="AR1769" t="str">
        <f t="shared" si="309"/>
        <v/>
      </c>
    </row>
    <row r="1770" spans="30:44" x14ac:dyDescent="0.3">
      <c r="AD1770" s="3" t="str">
        <f t="shared" si="305"/>
        <v>NOT FOUND</v>
      </c>
      <c r="AE1770" s="3" t="e">
        <f t="shared" si="304"/>
        <v>#VALUE!</v>
      </c>
      <c r="AF1770" t="str">
        <f>SUBSTITUTE(SUBSTITUTE(P1770,"±",""),"%"," %")</f>
        <v/>
      </c>
      <c r="AG1770" t="e">
        <f t="shared" si="308"/>
        <v>#VALUE!</v>
      </c>
      <c r="AI1770" t="e">
        <f>SUBSTITUTE(LEFT(Q1770,FIND("W,",Q1770)),"W"," W @ 70 C")</f>
        <v>#VALUE!</v>
      </c>
      <c r="AJ1770" t="str">
        <f>SUBSTITUTE((SUBSTITUTE(T1770,"ppm/°C","")),"/ "," to ")</f>
        <v/>
      </c>
      <c r="AK1770" t="e">
        <f>LEFT(V1770,FIND(" ",V1770)-1)</f>
        <v>#VALUE!</v>
      </c>
      <c r="AL1770" t="str">
        <f>SUBSTITUTE(SUBSTITUTE(U1770,"°C ~ "," to +"),"°C"," C")</f>
        <v/>
      </c>
      <c r="AM1770" s="2" t="e">
        <f t="shared" si="306"/>
        <v>#VALUE!</v>
      </c>
      <c r="AO1770" s="2" t="e">
        <f t="shared" si="307"/>
        <v>#VALUE!</v>
      </c>
      <c r="AQ1770" t="s">
        <v>5289</v>
      </c>
      <c r="AR1770" t="str">
        <f t="shared" si="309"/>
        <v/>
      </c>
    </row>
    <row r="1771" spans="30:44" x14ac:dyDescent="0.3">
      <c r="AD1771" s="3" t="str">
        <f t="shared" si="305"/>
        <v>NOT FOUND</v>
      </c>
      <c r="AE1771" s="3" t="e">
        <f t="shared" si="304"/>
        <v>#VALUE!</v>
      </c>
      <c r="AF1771" t="str">
        <f>SUBSTITUTE(SUBSTITUTE(P1771,"±",""),"%"," %")</f>
        <v/>
      </c>
      <c r="AG1771" t="e">
        <f t="shared" si="308"/>
        <v>#VALUE!</v>
      </c>
      <c r="AI1771" t="e">
        <f>SUBSTITUTE(LEFT(Q1771,FIND("W,",Q1771)),"W"," W @ 70 C")</f>
        <v>#VALUE!</v>
      </c>
      <c r="AJ1771" t="str">
        <f>SUBSTITUTE((SUBSTITUTE(T1771,"ppm/°C","")),"/ "," to ")</f>
        <v/>
      </c>
      <c r="AK1771" t="e">
        <f>LEFT(V1771,FIND(" ",V1771)-1)</f>
        <v>#VALUE!</v>
      </c>
      <c r="AL1771" t="str">
        <f>SUBSTITUTE(SUBSTITUTE(U1771,"°C ~ "," to +"),"°C"," C")</f>
        <v/>
      </c>
      <c r="AM1771" s="2" t="e">
        <f t="shared" si="306"/>
        <v>#VALUE!</v>
      </c>
      <c r="AO1771" s="2" t="e">
        <f t="shared" si="307"/>
        <v>#VALUE!</v>
      </c>
      <c r="AQ1771" t="s">
        <v>5289</v>
      </c>
      <c r="AR1771" t="str">
        <f t="shared" si="309"/>
        <v/>
      </c>
    </row>
    <row r="1772" spans="30:44" x14ac:dyDescent="0.3">
      <c r="AD1772" s="3" t="str">
        <f t="shared" si="305"/>
        <v>NOT FOUND</v>
      </c>
      <c r="AE1772" s="3" t="e">
        <f t="shared" si="304"/>
        <v>#VALUE!</v>
      </c>
      <c r="AF1772" t="str">
        <f>SUBSTITUTE(SUBSTITUTE(P1772,"±",""),"%"," %")</f>
        <v/>
      </c>
      <c r="AG1772" t="e">
        <f t="shared" si="308"/>
        <v>#VALUE!</v>
      </c>
      <c r="AI1772" t="e">
        <f>SUBSTITUTE(LEFT(Q1772,FIND("W,",Q1772)),"W"," W @ 70 C")</f>
        <v>#VALUE!</v>
      </c>
      <c r="AJ1772" t="str">
        <f>SUBSTITUTE((SUBSTITUTE(T1772,"ppm/°C","")),"/ "," to ")</f>
        <v/>
      </c>
      <c r="AK1772" t="e">
        <f>LEFT(V1772,FIND(" ",V1772)-1)</f>
        <v>#VALUE!</v>
      </c>
      <c r="AL1772" t="str">
        <f>SUBSTITUTE(SUBSTITUTE(U1772,"°C ~ "," to +"),"°C"," C")</f>
        <v/>
      </c>
      <c r="AM1772" s="2" t="e">
        <f t="shared" si="306"/>
        <v>#VALUE!</v>
      </c>
      <c r="AO1772" s="2" t="e">
        <f t="shared" si="307"/>
        <v>#VALUE!</v>
      </c>
      <c r="AQ1772" t="s">
        <v>5289</v>
      </c>
      <c r="AR1772" t="str">
        <f t="shared" si="309"/>
        <v/>
      </c>
    </row>
    <row r="1773" spans="30:44" x14ac:dyDescent="0.3">
      <c r="AD1773" s="3" t="str">
        <f t="shared" si="305"/>
        <v>NOT FOUND</v>
      </c>
      <c r="AE1773" s="3" t="e">
        <f t="shared" si="304"/>
        <v>#VALUE!</v>
      </c>
      <c r="AF1773" t="str">
        <f>SUBSTITUTE(SUBSTITUTE(P1773,"±",""),"%"," %")</f>
        <v/>
      </c>
      <c r="AG1773" t="e">
        <f t="shared" si="308"/>
        <v>#VALUE!</v>
      </c>
      <c r="AI1773" t="e">
        <f>SUBSTITUTE(LEFT(Q1773,FIND("W,",Q1773)),"W"," W @ 70 C")</f>
        <v>#VALUE!</v>
      </c>
      <c r="AJ1773" t="str">
        <f>SUBSTITUTE((SUBSTITUTE(T1773,"ppm/°C","")),"/ "," to ")</f>
        <v/>
      </c>
      <c r="AK1773" t="e">
        <f>LEFT(V1773,FIND(" ",V1773)-1)</f>
        <v>#VALUE!</v>
      </c>
      <c r="AL1773" t="str">
        <f>SUBSTITUTE(SUBSTITUTE(U1773,"°C ~ "," to +"),"°C"," C")</f>
        <v/>
      </c>
      <c r="AM1773" s="2" t="e">
        <f t="shared" si="306"/>
        <v>#VALUE!</v>
      </c>
      <c r="AO1773" s="2" t="e">
        <f t="shared" si="307"/>
        <v>#VALUE!</v>
      </c>
      <c r="AQ1773" t="s">
        <v>5289</v>
      </c>
      <c r="AR1773" t="str">
        <f t="shared" si="309"/>
        <v/>
      </c>
    </row>
    <row r="1774" spans="30:44" x14ac:dyDescent="0.3">
      <c r="AD1774" s="3" t="str">
        <f t="shared" si="305"/>
        <v>NOT FOUND</v>
      </c>
      <c r="AE1774" s="3" t="e">
        <f t="shared" si="304"/>
        <v>#VALUE!</v>
      </c>
      <c r="AF1774" t="str">
        <f>SUBSTITUTE(SUBSTITUTE(P1774,"±",""),"%"," %")</f>
        <v/>
      </c>
      <c r="AG1774" t="e">
        <f t="shared" si="308"/>
        <v>#VALUE!</v>
      </c>
      <c r="AI1774" t="e">
        <f>SUBSTITUTE(LEFT(Q1774,FIND("W,",Q1774)),"W"," W @ 70 C")</f>
        <v>#VALUE!</v>
      </c>
      <c r="AJ1774" t="str">
        <f>SUBSTITUTE((SUBSTITUTE(T1774,"ppm/°C","")),"/ "," to ")</f>
        <v/>
      </c>
      <c r="AK1774" t="e">
        <f>LEFT(V1774,FIND(" ",V1774)-1)</f>
        <v>#VALUE!</v>
      </c>
      <c r="AL1774" t="str">
        <f>SUBSTITUTE(SUBSTITUTE(U1774,"°C ~ "," to +"),"°C"," C")</f>
        <v/>
      </c>
      <c r="AM1774" s="2" t="e">
        <f t="shared" si="306"/>
        <v>#VALUE!</v>
      </c>
      <c r="AO1774" s="2" t="e">
        <f t="shared" si="307"/>
        <v>#VALUE!</v>
      </c>
      <c r="AQ1774" t="s">
        <v>5289</v>
      </c>
      <c r="AR1774" t="str">
        <f t="shared" si="309"/>
        <v/>
      </c>
    </row>
    <row r="1775" spans="30:44" x14ac:dyDescent="0.3">
      <c r="AD1775" s="3" t="str">
        <f t="shared" si="305"/>
        <v>NOT FOUND</v>
      </c>
      <c r="AE1775" s="3" t="e">
        <f t="shared" si="304"/>
        <v>#VALUE!</v>
      </c>
      <c r="AF1775" t="str">
        <f>SUBSTITUTE(SUBSTITUTE(P1775,"±",""),"%"," %")</f>
        <v/>
      </c>
      <c r="AG1775" t="e">
        <f t="shared" si="308"/>
        <v>#VALUE!</v>
      </c>
      <c r="AI1775" t="e">
        <f>SUBSTITUTE(LEFT(Q1775,FIND("W,",Q1775)),"W"," W @ 70 C")</f>
        <v>#VALUE!</v>
      </c>
      <c r="AJ1775" t="str">
        <f>SUBSTITUTE((SUBSTITUTE(T1775,"ppm/°C","")),"/ "," to ")</f>
        <v/>
      </c>
      <c r="AK1775" t="e">
        <f>LEFT(V1775,FIND(" ",V1775)-1)</f>
        <v>#VALUE!</v>
      </c>
      <c r="AL1775" t="str">
        <f>SUBSTITUTE(SUBSTITUTE(U1775,"°C ~ "," to +"),"°C"," C")</f>
        <v/>
      </c>
      <c r="AM1775" s="2" t="e">
        <f t="shared" si="306"/>
        <v>#VALUE!</v>
      </c>
      <c r="AO1775" s="2" t="e">
        <f t="shared" si="307"/>
        <v>#VALUE!</v>
      </c>
      <c r="AQ1775" t="s">
        <v>5289</v>
      </c>
      <c r="AR1775" t="str">
        <f t="shared" si="309"/>
        <v/>
      </c>
    </row>
    <row r="1776" spans="30:44" x14ac:dyDescent="0.3">
      <c r="AD1776" s="3" t="str">
        <f t="shared" si="305"/>
        <v>NOT FOUND</v>
      </c>
      <c r="AE1776" s="3" t="e">
        <f t="shared" si="304"/>
        <v>#VALUE!</v>
      </c>
      <c r="AF1776" t="str">
        <f>SUBSTITUTE(SUBSTITUTE(P1776,"±",""),"%"," %")</f>
        <v/>
      </c>
      <c r="AG1776" t="e">
        <f t="shared" si="308"/>
        <v>#VALUE!</v>
      </c>
      <c r="AI1776" t="e">
        <f>SUBSTITUTE(LEFT(Q1776,FIND("W,",Q1776)),"W"," W @ 70 C")</f>
        <v>#VALUE!</v>
      </c>
      <c r="AJ1776" t="str">
        <f>SUBSTITUTE((SUBSTITUTE(T1776,"ppm/°C","")),"/ "," to ")</f>
        <v/>
      </c>
      <c r="AK1776" t="e">
        <f>LEFT(V1776,FIND(" ",V1776)-1)</f>
        <v>#VALUE!</v>
      </c>
      <c r="AL1776" t="str">
        <f>SUBSTITUTE(SUBSTITUTE(U1776,"°C ~ "," to +"),"°C"," C")</f>
        <v/>
      </c>
      <c r="AM1776" s="2" t="e">
        <f t="shared" si="306"/>
        <v>#VALUE!</v>
      </c>
      <c r="AO1776" s="2" t="e">
        <f t="shared" si="307"/>
        <v>#VALUE!</v>
      </c>
      <c r="AQ1776" t="s">
        <v>5289</v>
      </c>
      <c r="AR1776" t="str">
        <f t="shared" si="309"/>
        <v/>
      </c>
    </row>
    <row r="1777" spans="30:44" x14ac:dyDescent="0.3">
      <c r="AD1777" s="3" t="str">
        <f t="shared" si="305"/>
        <v>NOT FOUND</v>
      </c>
      <c r="AE1777" s="3" t="e">
        <f t="shared" si="304"/>
        <v>#VALUE!</v>
      </c>
      <c r="AF1777" t="str">
        <f>SUBSTITUTE(SUBSTITUTE(P1777,"±",""),"%"," %")</f>
        <v/>
      </c>
      <c r="AG1777" t="e">
        <f t="shared" si="308"/>
        <v>#VALUE!</v>
      </c>
      <c r="AI1777" t="e">
        <f>SUBSTITUTE(LEFT(Q1777,FIND("W,",Q1777)),"W"," W @ 70 C")</f>
        <v>#VALUE!</v>
      </c>
      <c r="AJ1777" t="str">
        <f>SUBSTITUTE((SUBSTITUTE(T1777,"ppm/°C","")),"/ "," to ")</f>
        <v/>
      </c>
      <c r="AK1777" t="e">
        <f>LEFT(V1777,FIND(" ",V1777)-1)</f>
        <v>#VALUE!</v>
      </c>
      <c r="AL1777" t="str">
        <f>SUBSTITUTE(SUBSTITUTE(U1777,"°C ~ "," to +"),"°C"," C")</f>
        <v/>
      </c>
      <c r="AM1777" s="2" t="e">
        <f t="shared" si="306"/>
        <v>#VALUE!</v>
      </c>
      <c r="AO1777" s="2" t="e">
        <f t="shared" si="307"/>
        <v>#VALUE!</v>
      </c>
      <c r="AQ1777" t="s">
        <v>5289</v>
      </c>
      <c r="AR1777" t="str">
        <f t="shared" si="309"/>
        <v/>
      </c>
    </row>
    <row r="1778" spans="30:44" x14ac:dyDescent="0.3">
      <c r="AD1778" s="3" t="str">
        <f t="shared" si="305"/>
        <v>NOT FOUND</v>
      </c>
      <c r="AE1778" s="3" t="e">
        <f t="shared" si="304"/>
        <v>#VALUE!</v>
      </c>
      <c r="AF1778" t="str">
        <f>SUBSTITUTE(SUBSTITUTE(P1778,"±",""),"%"," %")</f>
        <v/>
      </c>
      <c r="AG1778" t="e">
        <f t="shared" si="308"/>
        <v>#VALUE!</v>
      </c>
      <c r="AI1778" t="e">
        <f>SUBSTITUTE(LEFT(Q1778,FIND("W,",Q1778)),"W"," W @ 70 C")</f>
        <v>#VALUE!</v>
      </c>
      <c r="AJ1778" t="str">
        <f>SUBSTITUTE((SUBSTITUTE(T1778,"ppm/°C","")),"/ "," to ")</f>
        <v/>
      </c>
      <c r="AK1778" t="e">
        <f>LEFT(V1778,FIND(" ",V1778)-1)</f>
        <v>#VALUE!</v>
      </c>
      <c r="AL1778" t="str">
        <f>SUBSTITUTE(SUBSTITUTE(U1778,"°C ~ "," to +"),"°C"," C")</f>
        <v/>
      </c>
      <c r="AM1778" s="2" t="e">
        <f t="shared" si="306"/>
        <v>#VALUE!</v>
      </c>
      <c r="AO1778" s="2" t="e">
        <f t="shared" si="307"/>
        <v>#VALUE!</v>
      </c>
      <c r="AQ1778" t="s">
        <v>5289</v>
      </c>
      <c r="AR1778" t="str">
        <f t="shared" si="309"/>
        <v/>
      </c>
    </row>
    <row r="1779" spans="30:44" x14ac:dyDescent="0.3">
      <c r="AD1779" s="3" t="str">
        <f t="shared" si="305"/>
        <v>NOT FOUND</v>
      </c>
      <c r="AE1779" s="3" t="e">
        <f t="shared" si="304"/>
        <v>#VALUE!</v>
      </c>
      <c r="AF1779" t="str">
        <f>SUBSTITUTE(SUBSTITUTE(P1779,"±",""),"%"," %")</f>
        <v/>
      </c>
      <c r="AG1779" t="e">
        <f t="shared" si="308"/>
        <v>#VALUE!</v>
      </c>
      <c r="AI1779" t="e">
        <f>SUBSTITUTE(LEFT(Q1779,FIND("W,",Q1779)),"W"," W @ 70 C")</f>
        <v>#VALUE!</v>
      </c>
      <c r="AJ1779" t="str">
        <f>SUBSTITUTE((SUBSTITUTE(T1779,"ppm/°C","")),"/ "," to ")</f>
        <v/>
      </c>
      <c r="AK1779" t="e">
        <f>LEFT(V1779,FIND(" ",V1779)-1)</f>
        <v>#VALUE!</v>
      </c>
      <c r="AL1779" t="str">
        <f>SUBSTITUTE(SUBSTITUTE(U1779,"°C ~ "," to +"),"°C"," C")</f>
        <v/>
      </c>
      <c r="AM1779" s="2" t="e">
        <f t="shared" si="306"/>
        <v>#VALUE!</v>
      </c>
      <c r="AO1779" s="2" t="e">
        <f t="shared" si="307"/>
        <v>#VALUE!</v>
      </c>
      <c r="AQ1779" t="s">
        <v>5289</v>
      </c>
      <c r="AR1779" t="str">
        <f t="shared" si="309"/>
        <v/>
      </c>
    </row>
    <row r="1780" spans="30:44" x14ac:dyDescent="0.3">
      <c r="AD1780" s="3" t="str">
        <f t="shared" si="305"/>
        <v>NOT FOUND</v>
      </c>
      <c r="AE1780" s="3" t="e">
        <f t="shared" si="304"/>
        <v>#VALUE!</v>
      </c>
      <c r="AF1780" t="str">
        <f>SUBSTITUTE(SUBSTITUTE(P1780,"±",""),"%"," %")</f>
        <v/>
      </c>
      <c r="AG1780" t="e">
        <f t="shared" si="308"/>
        <v>#VALUE!</v>
      </c>
      <c r="AI1780" t="e">
        <f>SUBSTITUTE(LEFT(Q1780,FIND("W,",Q1780)),"W"," W @ 70 C")</f>
        <v>#VALUE!</v>
      </c>
      <c r="AJ1780" t="str">
        <f>SUBSTITUTE((SUBSTITUTE(T1780,"ppm/°C","")),"/ "," to ")</f>
        <v/>
      </c>
      <c r="AK1780" t="e">
        <f>LEFT(V1780,FIND(" ",V1780)-1)</f>
        <v>#VALUE!</v>
      </c>
      <c r="AL1780" t="str">
        <f>SUBSTITUTE(SUBSTITUTE(U1780,"°C ~ "," to +"),"°C"," C")</f>
        <v/>
      </c>
      <c r="AM1780" s="2" t="e">
        <f t="shared" si="306"/>
        <v>#VALUE!</v>
      </c>
      <c r="AO1780" s="2" t="e">
        <f t="shared" si="307"/>
        <v>#VALUE!</v>
      </c>
      <c r="AQ1780" t="s">
        <v>5289</v>
      </c>
      <c r="AR1780" t="str">
        <f t="shared" si="309"/>
        <v/>
      </c>
    </row>
    <row r="1781" spans="30:44" x14ac:dyDescent="0.3">
      <c r="AD1781" s="3" t="str">
        <f t="shared" si="305"/>
        <v>NOT FOUND</v>
      </c>
      <c r="AE1781" s="3" t="e">
        <f t="shared" si="304"/>
        <v>#VALUE!</v>
      </c>
      <c r="AF1781" t="str">
        <f>SUBSTITUTE(SUBSTITUTE(P1781,"±",""),"%"," %")</f>
        <v/>
      </c>
      <c r="AG1781" t="e">
        <f t="shared" si="308"/>
        <v>#VALUE!</v>
      </c>
      <c r="AI1781" t="e">
        <f>SUBSTITUTE(LEFT(Q1781,FIND("W,",Q1781)),"W"," W @ 70 C")</f>
        <v>#VALUE!</v>
      </c>
      <c r="AJ1781" t="str">
        <f>SUBSTITUTE((SUBSTITUTE(T1781,"ppm/°C","")),"/ "," to ")</f>
        <v/>
      </c>
      <c r="AK1781" t="e">
        <f>LEFT(V1781,FIND(" ",V1781)-1)</f>
        <v>#VALUE!</v>
      </c>
      <c r="AL1781" t="str">
        <f>SUBSTITUTE(SUBSTITUTE(U1781,"°C ~ "," to +"),"°C"," C")</f>
        <v/>
      </c>
      <c r="AM1781" s="2" t="e">
        <f t="shared" si="306"/>
        <v>#VALUE!</v>
      </c>
      <c r="AO1781" s="2" t="e">
        <f t="shared" si="307"/>
        <v>#VALUE!</v>
      </c>
      <c r="AQ1781" t="s">
        <v>5289</v>
      </c>
      <c r="AR1781" t="str">
        <f t="shared" si="309"/>
        <v/>
      </c>
    </row>
    <row r="1782" spans="30:44" x14ac:dyDescent="0.3">
      <c r="AD1782" s="3" t="str">
        <f t="shared" si="305"/>
        <v>NOT FOUND</v>
      </c>
      <c r="AE1782" s="3" t="e">
        <f t="shared" si="304"/>
        <v>#VALUE!</v>
      </c>
      <c r="AF1782" t="str">
        <f>SUBSTITUTE(SUBSTITUTE(P1782,"±",""),"%"," %")</f>
        <v/>
      </c>
      <c r="AG1782" t="e">
        <f t="shared" si="308"/>
        <v>#VALUE!</v>
      </c>
      <c r="AI1782" t="e">
        <f>SUBSTITUTE(LEFT(Q1782,FIND("W,",Q1782)),"W"," W @ 70 C")</f>
        <v>#VALUE!</v>
      </c>
      <c r="AJ1782" t="str">
        <f>SUBSTITUTE((SUBSTITUTE(T1782,"ppm/°C","")),"/ "," to ")</f>
        <v/>
      </c>
      <c r="AK1782" t="e">
        <f>LEFT(V1782,FIND(" ",V1782)-1)</f>
        <v>#VALUE!</v>
      </c>
      <c r="AL1782" t="str">
        <f>SUBSTITUTE(SUBSTITUTE(U1782,"°C ~ "," to +"),"°C"," C")</f>
        <v/>
      </c>
      <c r="AM1782" s="2" t="e">
        <f t="shared" si="306"/>
        <v>#VALUE!</v>
      </c>
      <c r="AO1782" s="2" t="e">
        <f t="shared" si="307"/>
        <v>#VALUE!</v>
      </c>
      <c r="AQ1782" t="s">
        <v>5289</v>
      </c>
      <c r="AR1782" t="str">
        <f t="shared" si="309"/>
        <v/>
      </c>
    </row>
    <row r="1783" spans="30:44" x14ac:dyDescent="0.3">
      <c r="AD1783" s="3" t="str">
        <f t="shared" si="305"/>
        <v>NOT FOUND</v>
      </c>
      <c r="AE1783" s="3" t="e">
        <f t="shared" si="304"/>
        <v>#VALUE!</v>
      </c>
      <c r="AF1783" t="str">
        <f>SUBSTITUTE(SUBSTITUTE(P1783,"±",""),"%"," %")</f>
        <v/>
      </c>
      <c r="AG1783" t="e">
        <f t="shared" si="308"/>
        <v>#VALUE!</v>
      </c>
      <c r="AI1783" t="e">
        <f>SUBSTITUTE(LEFT(Q1783,FIND("W,",Q1783)),"W"," W @ 70 C")</f>
        <v>#VALUE!</v>
      </c>
      <c r="AJ1783" t="str">
        <f>SUBSTITUTE((SUBSTITUTE(T1783,"ppm/°C","")),"/ "," to ")</f>
        <v/>
      </c>
      <c r="AK1783" t="e">
        <f>LEFT(V1783,FIND(" ",V1783)-1)</f>
        <v>#VALUE!</v>
      </c>
      <c r="AL1783" t="str">
        <f>SUBSTITUTE(SUBSTITUTE(U1783,"°C ~ "," to +"),"°C"," C")</f>
        <v/>
      </c>
      <c r="AM1783" s="2" t="e">
        <f t="shared" si="306"/>
        <v>#VALUE!</v>
      </c>
      <c r="AO1783" s="2" t="e">
        <f t="shared" si="307"/>
        <v>#VALUE!</v>
      </c>
      <c r="AQ1783" t="s">
        <v>5289</v>
      </c>
      <c r="AR1783" t="str">
        <f t="shared" si="309"/>
        <v/>
      </c>
    </row>
    <row r="1784" spans="30:44" x14ac:dyDescent="0.3">
      <c r="AD1784" s="3" t="str">
        <f t="shared" si="305"/>
        <v>NOT FOUND</v>
      </c>
      <c r="AE1784" s="3" t="e">
        <f t="shared" si="304"/>
        <v>#VALUE!</v>
      </c>
      <c r="AF1784" t="str">
        <f>SUBSTITUTE(SUBSTITUTE(P1784,"±",""),"%"," %")</f>
        <v/>
      </c>
      <c r="AG1784" t="e">
        <f t="shared" si="308"/>
        <v>#VALUE!</v>
      </c>
      <c r="AI1784" t="e">
        <f>SUBSTITUTE(LEFT(Q1784,FIND("W,",Q1784)),"W"," W @ 70 C")</f>
        <v>#VALUE!</v>
      </c>
      <c r="AJ1784" t="str">
        <f>SUBSTITUTE((SUBSTITUTE(T1784,"ppm/°C","")),"/ "," to ")</f>
        <v/>
      </c>
      <c r="AK1784" t="e">
        <f>LEFT(V1784,FIND(" ",V1784)-1)</f>
        <v>#VALUE!</v>
      </c>
      <c r="AL1784" t="str">
        <f>SUBSTITUTE(SUBSTITUTE(U1784,"°C ~ "," to +"),"°C"," C")</f>
        <v/>
      </c>
      <c r="AM1784" s="2" t="e">
        <f t="shared" si="306"/>
        <v>#VALUE!</v>
      </c>
      <c r="AO1784" s="2" t="e">
        <f t="shared" si="307"/>
        <v>#VALUE!</v>
      </c>
      <c r="AQ1784" t="s">
        <v>5289</v>
      </c>
      <c r="AR1784" t="str">
        <f t="shared" si="309"/>
        <v/>
      </c>
    </row>
    <row r="1785" spans="30:44" x14ac:dyDescent="0.3">
      <c r="AD1785" s="3" t="str">
        <f t="shared" si="305"/>
        <v>NOT FOUND</v>
      </c>
      <c r="AE1785" s="3" t="e">
        <f t="shared" si="304"/>
        <v>#VALUE!</v>
      </c>
      <c r="AF1785" t="str">
        <f>SUBSTITUTE(SUBSTITUTE(P1785,"±",""),"%"," %")</f>
        <v/>
      </c>
      <c r="AG1785" t="e">
        <f t="shared" si="308"/>
        <v>#VALUE!</v>
      </c>
      <c r="AI1785" t="e">
        <f>SUBSTITUTE(LEFT(Q1785,FIND("W,",Q1785)),"W"," W @ 70 C")</f>
        <v>#VALUE!</v>
      </c>
      <c r="AJ1785" t="str">
        <f>SUBSTITUTE((SUBSTITUTE(T1785,"ppm/°C","")),"/ "," to ")</f>
        <v/>
      </c>
      <c r="AK1785" t="e">
        <f>LEFT(V1785,FIND(" ",V1785)-1)</f>
        <v>#VALUE!</v>
      </c>
      <c r="AL1785" t="str">
        <f>SUBSTITUTE(SUBSTITUTE(U1785,"°C ~ "," to +"),"°C"," C")</f>
        <v/>
      </c>
      <c r="AM1785" s="2" t="e">
        <f t="shared" si="306"/>
        <v>#VALUE!</v>
      </c>
      <c r="AO1785" s="2" t="e">
        <f t="shared" si="307"/>
        <v>#VALUE!</v>
      </c>
      <c r="AQ1785" t="s">
        <v>5289</v>
      </c>
      <c r="AR1785" t="str">
        <f t="shared" si="309"/>
        <v/>
      </c>
    </row>
    <row r="1786" spans="30:44" x14ac:dyDescent="0.3">
      <c r="AD1786" s="3" t="str">
        <f t="shared" si="305"/>
        <v>NOT FOUND</v>
      </c>
      <c r="AE1786" s="3" t="e">
        <f t="shared" si="304"/>
        <v>#VALUE!</v>
      </c>
      <c r="AF1786" t="str">
        <f>SUBSTITUTE(SUBSTITUTE(P1786,"±",""),"%"," %")</f>
        <v/>
      </c>
      <c r="AG1786" t="e">
        <f t="shared" si="308"/>
        <v>#VALUE!</v>
      </c>
      <c r="AI1786" t="e">
        <f>SUBSTITUTE(LEFT(Q1786,FIND("W,",Q1786)),"W"," W @ 70 C")</f>
        <v>#VALUE!</v>
      </c>
      <c r="AJ1786" t="str">
        <f>SUBSTITUTE((SUBSTITUTE(T1786,"ppm/°C","")),"/ "," to ")</f>
        <v/>
      </c>
      <c r="AK1786" t="e">
        <f>LEFT(V1786,FIND(" ",V1786)-1)</f>
        <v>#VALUE!</v>
      </c>
      <c r="AL1786" t="str">
        <f>SUBSTITUTE(SUBSTITUTE(U1786,"°C ~ "," to +"),"°C"," C")</f>
        <v/>
      </c>
      <c r="AM1786" s="2" t="e">
        <f t="shared" si="306"/>
        <v>#VALUE!</v>
      </c>
      <c r="AO1786" s="2" t="e">
        <f t="shared" si="307"/>
        <v>#VALUE!</v>
      </c>
      <c r="AQ1786" t="s">
        <v>5289</v>
      </c>
      <c r="AR1786" t="str">
        <f t="shared" si="309"/>
        <v/>
      </c>
    </row>
    <row r="1787" spans="30:44" x14ac:dyDescent="0.3">
      <c r="AD1787" s="3" t="str">
        <f t="shared" si="305"/>
        <v>NOT FOUND</v>
      </c>
      <c r="AE1787" s="3" t="e">
        <f t="shared" si="304"/>
        <v>#VALUE!</v>
      </c>
      <c r="AF1787" t="str">
        <f>SUBSTITUTE(SUBSTITUTE(P1787,"±",""),"%"," %")</f>
        <v/>
      </c>
      <c r="AG1787" t="e">
        <f t="shared" si="308"/>
        <v>#VALUE!</v>
      </c>
      <c r="AI1787" t="e">
        <f>SUBSTITUTE(LEFT(Q1787,FIND("W,",Q1787)),"W"," W @ 70 C")</f>
        <v>#VALUE!</v>
      </c>
      <c r="AJ1787" t="str">
        <f>SUBSTITUTE((SUBSTITUTE(T1787,"ppm/°C","")),"/ "," to ")</f>
        <v/>
      </c>
      <c r="AK1787" t="e">
        <f>LEFT(V1787,FIND(" ",V1787)-1)</f>
        <v>#VALUE!</v>
      </c>
      <c r="AL1787" t="str">
        <f>SUBSTITUTE(SUBSTITUTE(U1787,"°C ~ "," to +"),"°C"," C")</f>
        <v/>
      </c>
      <c r="AM1787" s="2" t="e">
        <f t="shared" si="306"/>
        <v>#VALUE!</v>
      </c>
      <c r="AO1787" s="2" t="e">
        <f t="shared" si="307"/>
        <v>#VALUE!</v>
      </c>
      <c r="AQ1787" t="s">
        <v>5289</v>
      </c>
      <c r="AR1787" t="str">
        <f t="shared" si="309"/>
        <v/>
      </c>
    </row>
    <row r="1788" spans="30:44" x14ac:dyDescent="0.3">
      <c r="AD1788" s="3" t="str">
        <f t="shared" si="305"/>
        <v>NOT FOUND</v>
      </c>
      <c r="AE1788" s="3" t="e">
        <f t="shared" si="304"/>
        <v>#VALUE!</v>
      </c>
      <c r="AF1788" t="str">
        <f>SUBSTITUTE(SUBSTITUTE(P1788,"±",""),"%"," %")</f>
        <v/>
      </c>
      <c r="AG1788" t="e">
        <f t="shared" si="308"/>
        <v>#VALUE!</v>
      </c>
      <c r="AI1788" t="e">
        <f>SUBSTITUTE(LEFT(Q1788,FIND("W,",Q1788)),"W"," W @ 70 C")</f>
        <v>#VALUE!</v>
      </c>
      <c r="AJ1788" t="str">
        <f>SUBSTITUTE((SUBSTITUTE(T1788,"ppm/°C","")),"/ "," to ")</f>
        <v/>
      </c>
      <c r="AK1788" t="e">
        <f>LEFT(V1788,FIND(" ",V1788)-1)</f>
        <v>#VALUE!</v>
      </c>
      <c r="AL1788" t="str">
        <f>SUBSTITUTE(SUBSTITUTE(U1788,"°C ~ "," to +"),"°C"," C")</f>
        <v/>
      </c>
      <c r="AM1788" s="2" t="e">
        <f t="shared" si="306"/>
        <v>#VALUE!</v>
      </c>
      <c r="AO1788" s="2" t="e">
        <f t="shared" si="307"/>
        <v>#VALUE!</v>
      </c>
      <c r="AQ1788" t="s">
        <v>5289</v>
      </c>
      <c r="AR1788" t="str">
        <f t="shared" si="309"/>
        <v/>
      </c>
    </row>
    <row r="1789" spans="30:44" x14ac:dyDescent="0.3">
      <c r="AD1789" s="3" t="str">
        <f t="shared" si="305"/>
        <v>NOT FOUND</v>
      </c>
      <c r="AE1789" s="3" t="e">
        <f t="shared" si="304"/>
        <v>#VALUE!</v>
      </c>
      <c r="AF1789" t="str">
        <f>SUBSTITUTE(SUBSTITUTE(P1789,"±",""),"%"," %")</f>
        <v/>
      </c>
      <c r="AG1789" t="e">
        <f t="shared" si="308"/>
        <v>#VALUE!</v>
      </c>
      <c r="AI1789" t="e">
        <f>SUBSTITUTE(LEFT(Q1789,FIND("W,",Q1789)),"W"," W @ 70 C")</f>
        <v>#VALUE!</v>
      </c>
      <c r="AJ1789" t="str">
        <f>SUBSTITUTE((SUBSTITUTE(T1789,"ppm/°C","")),"/ "," to ")</f>
        <v/>
      </c>
      <c r="AK1789" t="e">
        <f>LEFT(V1789,FIND(" ",V1789)-1)</f>
        <v>#VALUE!</v>
      </c>
      <c r="AL1789" t="str">
        <f>SUBSTITUTE(SUBSTITUTE(U1789,"°C ~ "," to +"),"°C"," C")</f>
        <v/>
      </c>
      <c r="AM1789" s="2" t="e">
        <f t="shared" si="306"/>
        <v>#VALUE!</v>
      </c>
      <c r="AO1789" s="2" t="e">
        <f t="shared" si="307"/>
        <v>#VALUE!</v>
      </c>
      <c r="AQ1789" t="s">
        <v>5289</v>
      </c>
      <c r="AR1789" t="str">
        <f t="shared" si="309"/>
        <v/>
      </c>
    </row>
    <row r="1790" spans="30:44" x14ac:dyDescent="0.3">
      <c r="AD1790" s="3" t="str">
        <f t="shared" si="305"/>
        <v>NOT FOUND</v>
      </c>
      <c r="AE1790" s="3" t="e">
        <f t="shared" si="304"/>
        <v>#VALUE!</v>
      </c>
      <c r="AF1790" t="str">
        <f>SUBSTITUTE(SUBSTITUTE(P1790,"±",""),"%"," %")</f>
        <v/>
      </c>
      <c r="AG1790" t="e">
        <f t="shared" si="308"/>
        <v>#VALUE!</v>
      </c>
      <c r="AI1790" t="e">
        <f>SUBSTITUTE(LEFT(Q1790,FIND("W,",Q1790)),"W"," W @ 70 C")</f>
        <v>#VALUE!</v>
      </c>
      <c r="AJ1790" t="str">
        <f>SUBSTITUTE((SUBSTITUTE(T1790,"ppm/°C","")),"/ "," to ")</f>
        <v/>
      </c>
      <c r="AK1790" t="e">
        <f>LEFT(V1790,FIND(" ",V1790)-1)</f>
        <v>#VALUE!</v>
      </c>
      <c r="AL1790" t="str">
        <f>SUBSTITUTE(SUBSTITUTE(U1790,"°C ~ "," to +"),"°C"," C")</f>
        <v/>
      </c>
      <c r="AM1790" s="2" t="e">
        <f t="shared" si="306"/>
        <v>#VALUE!</v>
      </c>
      <c r="AO1790" s="2" t="e">
        <f t="shared" si="307"/>
        <v>#VALUE!</v>
      </c>
      <c r="AQ1790" t="s">
        <v>5289</v>
      </c>
      <c r="AR1790" t="str">
        <f t="shared" si="309"/>
        <v/>
      </c>
    </row>
    <row r="1791" spans="30:44" x14ac:dyDescent="0.3">
      <c r="AD1791" s="3" t="str">
        <f t="shared" si="305"/>
        <v>NOT FOUND</v>
      </c>
      <c r="AE1791" s="3" t="e">
        <f t="shared" si="304"/>
        <v>#VALUE!</v>
      </c>
      <c r="AF1791" t="str">
        <f>SUBSTITUTE(SUBSTITUTE(P1791,"±",""),"%"," %")</f>
        <v/>
      </c>
      <c r="AG1791" t="e">
        <f t="shared" si="308"/>
        <v>#VALUE!</v>
      </c>
      <c r="AI1791" t="e">
        <f>SUBSTITUTE(LEFT(Q1791,FIND("W,",Q1791)),"W"," W @ 70 C")</f>
        <v>#VALUE!</v>
      </c>
      <c r="AJ1791" t="str">
        <f>SUBSTITUTE((SUBSTITUTE(T1791,"ppm/°C","")),"/ "," to ")</f>
        <v/>
      </c>
      <c r="AK1791" t="e">
        <f>LEFT(V1791,FIND(" ",V1791)-1)</f>
        <v>#VALUE!</v>
      </c>
      <c r="AL1791" t="str">
        <f>SUBSTITUTE(SUBSTITUTE(U1791,"°C ~ "," to +"),"°C"," C")</f>
        <v/>
      </c>
      <c r="AM1791" s="2" t="e">
        <f t="shared" si="306"/>
        <v>#VALUE!</v>
      </c>
      <c r="AO1791" s="2" t="e">
        <f t="shared" si="307"/>
        <v>#VALUE!</v>
      </c>
      <c r="AQ1791" t="s">
        <v>5289</v>
      </c>
      <c r="AR1791" t="str">
        <f t="shared" si="309"/>
        <v/>
      </c>
    </row>
    <row r="1792" spans="30:44" x14ac:dyDescent="0.3">
      <c r="AD1792" s="3" t="str">
        <f t="shared" si="305"/>
        <v>NOT FOUND</v>
      </c>
      <c r="AE1792" s="3" t="e">
        <f t="shared" si="304"/>
        <v>#VALUE!</v>
      </c>
      <c r="AF1792" t="str">
        <f>SUBSTITUTE(SUBSTITUTE(P1792,"±",""),"%"," %")</f>
        <v/>
      </c>
      <c r="AG1792" t="e">
        <f t="shared" si="308"/>
        <v>#VALUE!</v>
      </c>
      <c r="AI1792" t="e">
        <f>SUBSTITUTE(LEFT(Q1792,FIND("W,",Q1792)),"W"," W @ 70 C")</f>
        <v>#VALUE!</v>
      </c>
      <c r="AJ1792" t="str">
        <f>SUBSTITUTE((SUBSTITUTE(T1792,"ppm/°C","")),"/ "," to ")</f>
        <v/>
      </c>
      <c r="AK1792" t="e">
        <f>LEFT(V1792,FIND(" ",V1792)-1)</f>
        <v>#VALUE!</v>
      </c>
      <c r="AL1792" t="str">
        <f>SUBSTITUTE(SUBSTITUTE(U1792,"°C ~ "," to +"),"°C"," C")</f>
        <v/>
      </c>
      <c r="AM1792" s="2" t="e">
        <f t="shared" si="306"/>
        <v>#VALUE!</v>
      </c>
      <c r="AO1792" s="2" t="e">
        <f t="shared" si="307"/>
        <v>#VALUE!</v>
      </c>
      <c r="AQ1792" t="s">
        <v>5289</v>
      </c>
      <c r="AR1792" t="str">
        <f t="shared" si="309"/>
        <v/>
      </c>
    </row>
    <row r="1793" spans="30:44" x14ac:dyDescent="0.3">
      <c r="AD1793" s="3" t="str">
        <f t="shared" si="305"/>
        <v>NOT FOUND</v>
      </c>
      <c r="AE1793" s="3" t="e">
        <f t="shared" si="304"/>
        <v>#VALUE!</v>
      </c>
      <c r="AF1793" t="str">
        <f>SUBSTITUTE(SUBSTITUTE(P1793,"±",""),"%"," %")</f>
        <v/>
      </c>
      <c r="AG1793" t="e">
        <f t="shared" si="308"/>
        <v>#VALUE!</v>
      </c>
      <c r="AI1793" t="e">
        <f>SUBSTITUTE(LEFT(Q1793,FIND("W,",Q1793)),"W"," W @ 70 C")</f>
        <v>#VALUE!</v>
      </c>
      <c r="AJ1793" t="str">
        <f>SUBSTITUTE((SUBSTITUTE(T1793,"ppm/°C","")),"/ "," to ")</f>
        <v/>
      </c>
      <c r="AK1793" t="e">
        <f>LEFT(V1793,FIND(" ",V1793)-1)</f>
        <v>#VALUE!</v>
      </c>
      <c r="AL1793" t="str">
        <f>SUBSTITUTE(SUBSTITUTE(U1793,"°C ~ "," to +"),"°C"," C")</f>
        <v/>
      </c>
      <c r="AM1793" s="2" t="e">
        <f t="shared" si="306"/>
        <v>#VALUE!</v>
      </c>
      <c r="AO1793" s="2" t="e">
        <f t="shared" si="307"/>
        <v>#VALUE!</v>
      </c>
      <c r="AQ1793" t="s">
        <v>5289</v>
      </c>
      <c r="AR1793" t="str">
        <f t="shared" si="309"/>
        <v/>
      </c>
    </row>
    <row r="1794" spans="30:44" x14ac:dyDescent="0.3">
      <c r="AD1794" s="3" t="str">
        <f t="shared" si="305"/>
        <v>NOT FOUND</v>
      </c>
      <c r="AE1794" s="3" t="e">
        <f t="shared" si="304"/>
        <v>#VALUE!</v>
      </c>
      <c r="AF1794" t="str">
        <f>SUBSTITUTE(SUBSTITUTE(P1794,"±",""),"%"," %")</f>
        <v/>
      </c>
      <c r="AG1794" t="e">
        <f t="shared" si="308"/>
        <v>#VALUE!</v>
      </c>
      <c r="AI1794" t="e">
        <f>SUBSTITUTE(LEFT(Q1794,FIND("W,",Q1794)),"W"," W @ 70 C")</f>
        <v>#VALUE!</v>
      </c>
      <c r="AJ1794" t="str">
        <f>SUBSTITUTE((SUBSTITUTE(T1794,"ppm/°C","")),"/ "," to ")</f>
        <v/>
      </c>
      <c r="AK1794" t="e">
        <f>LEFT(V1794,FIND(" ",V1794)-1)</f>
        <v>#VALUE!</v>
      </c>
      <c r="AL1794" t="str">
        <f>SUBSTITUTE(SUBSTITUTE(U1794,"°C ~ "," to +"),"°C"," C")</f>
        <v/>
      </c>
      <c r="AM1794" s="2" t="e">
        <f t="shared" si="306"/>
        <v>#VALUE!</v>
      </c>
      <c r="AO1794" s="2" t="e">
        <f t="shared" si="307"/>
        <v>#VALUE!</v>
      </c>
      <c r="AQ1794" t="s">
        <v>5289</v>
      </c>
      <c r="AR1794" t="str">
        <f t="shared" si="309"/>
        <v/>
      </c>
    </row>
    <row r="1795" spans="30:44" x14ac:dyDescent="0.3">
      <c r="AD1795" s="3" t="str">
        <f t="shared" si="305"/>
        <v>NOT FOUND</v>
      </c>
      <c r="AE1795" s="3" t="e">
        <f t="shared" si="304"/>
        <v>#VALUE!</v>
      </c>
      <c r="AF1795" t="str">
        <f>SUBSTITUTE(SUBSTITUTE(P1795,"±",""),"%"," %")</f>
        <v/>
      </c>
      <c r="AG1795" t="e">
        <f t="shared" si="308"/>
        <v>#VALUE!</v>
      </c>
      <c r="AI1795" t="e">
        <f>SUBSTITUTE(LEFT(Q1795,FIND("W,",Q1795)),"W"," W @ 70 C")</f>
        <v>#VALUE!</v>
      </c>
      <c r="AJ1795" t="str">
        <f>SUBSTITUTE((SUBSTITUTE(T1795,"ppm/°C","")),"/ "," to ")</f>
        <v/>
      </c>
      <c r="AK1795" t="e">
        <f>LEFT(V1795,FIND(" ",V1795)-1)</f>
        <v>#VALUE!</v>
      </c>
      <c r="AL1795" t="str">
        <f>SUBSTITUTE(SUBSTITUTE(U1795,"°C ~ "," to +"),"°C"," C")</f>
        <v/>
      </c>
      <c r="AM1795" s="2" t="e">
        <f t="shared" si="306"/>
        <v>#VALUE!</v>
      </c>
      <c r="AO1795" s="2" t="e">
        <f t="shared" si="307"/>
        <v>#VALUE!</v>
      </c>
      <c r="AQ1795" t="s">
        <v>5289</v>
      </c>
      <c r="AR1795" t="str">
        <f t="shared" si="309"/>
        <v/>
      </c>
    </row>
    <row r="1796" spans="30:44" x14ac:dyDescent="0.3">
      <c r="AD1796" s="3" t="str">
        <f t="shared" si="305"/>
        <v>NOT FOUND</v>
      </c>
      <c r="AE1796" s="3" t="e">
        <f t="shared" si="304"/>
        <v>#VALUE!</v>
      </c>
      <c r="AF1796" t="str">
        <f>SUBSTITUTE(SUBSTITUTE(P1796,"±",""),"%"," %")</f>
        <v/>
      </c>
      <c r="AG1796" t="e">
        <f t="shared" si="308"/>
        <v>#VALUE!</v>
      </c>
      <c r="AI1796" t="e">
        <f>SUBSTITUTE(LEFT(Q1796,FIND("W,",Q1796)),"W"," W @ 70 C")</f>
        <v>#VALUE!</v>
      </c>
      <c r="AJ1796" t="str">
        <f>SUBSTITUTE((SUBSTITUTE(T1796,"ppm/°C","")),"/ "," to ")</f>
        <v/>
      </c>
      <c r="AK1796" t="e">
        <f>LEFT(V1796,FIND(" ",V1796)-1)</f>
        <v>#VALUE!</v>
      </c>
      <c r="AL1796" t="str">
        <f>SUBSTITUTE(SUBSTITUTE(U1796,"°C ~ "," to +"),"°C"," C")</f>
        <v/>
      </c>
      <c r="AM1796" s="2" t="e">
        <f t="shared" si="306"/>
        <v>#VALUE!</v>
      </c>
      <c r="AO1796" s="2" t="e">
        <f t="shared" si="307"/>
        <v>#VALUE!</v>
      </c>
      <c r="AQ1796" t="s">
        <v>5289</v>
      </c>
      <c r="AR1796" t="str">
        <f t="shared" si="309"/>
        <v/>
      </c>
    </row>
    <row r="1797" spans="30:44" x14ac:dyDescent="0.3">
      <c r="AD1797" s="3" t="str">
        <f t="shared" si="305"/>
        <v>NOT FOUND</v>
      </c>
      <c r="AE1797" s="3" t="e">
        <f t="shared" si="304"/>
        <v>#VALUE!</v>
      </c>
      <c r="AF1797" t="str">
        <f>SUBSTITUTE(SUBSTITUTE(P1797,"±",""),"%"," %")</f>
        <v/>
      </c>
      <c r="AG1797" t="e">
        <f t="shared" si="308"/>
        <v>#VALUE!</v>
      </c>
      <c r="AI1797" t="e">
        <f>SUBSTITUTE(LEFT(Q1797,FIND("W,",Q1797)),"W"," W @ 70 C")</f>
        <v>#VALUE!</v>
      </c>
      <c r="AJ1797" t="str">
        <f>SUBSTITUTE((SUBSTITUTE(T1797,"ppm/°C","")),"/ "," to ")</f>
        <v/>
      </c>
      <c r="AK1797" t="e">
        <f>LEFT(V1797,FIND(" ",V1797)-1)</f>
        <v>#VALUE!</v>
      </c>
      <c r="AL1797" t="str">
        <f>SUBSTITUTE(SUBSTITUTE(U1797,"°C ~ "," to +"),"°C"," C")</f>
        <v/>
      </c>
      <c r="AM1797" s="2" t="e">
        <f t="shared" si="306"/>
        <v>#VALUE!</v>
      </c>
      <c r="AO1797" s="2" t="e">
        <f t="shared" si="307"/>
        <v>#VALUE!</v>
      </c>
      <c r="AQ1797" t="s">
        <v>5289</v>
      </c>
      <c r="AR1797" t="str">
        <f t="shared" si="309"/>
        <v/>
      </c>
    </row>
    <row r="1798" spans="30:44" x14ac:dyDescent="0.3">
      <c r="AD1798" s="3" t="str">
        <f t="shared" si="305"/>
        <v>NOT FOUND</v>
      </c>
      <c r="AE1798" s="3" t="e">
        <f t="shared" si="304"/>
        <v>#VALUE!</v>
      </c>
      <c r="AF1798" t="str">
        <f>SUBSTITUTE(SUBSTITUTE(P1798,"±",""),"%"," %")</f>
        <v/>
      </c>
      <c r="AG1798" t="e">
        <f t="shared" si="308"/>
        <v>#VALUE!</v>
      </c>
      <c r="AI1798" t="e">
        <f>SUBSTITUTE(LEFT(Q1798,FIND("W,",Q1798)),"W"," W @ 70 C")</f>
        <v>#VALUE!</v>
      </c>
      <c r="AJ1798" t="str">
        <f>SUBSTITUTE((SUBSTITUTE(T1798,"ppm/°C","")),"/ "," to ")</f>
        <v/>
      </c>
      <c r="AK1798" t="e">
        <f>LEFT(V1798,FIND(" ",V1798)-1)</f>
        <v>#VALUE!</v>
      </c>
      <c r="AL1798" t="str">
        <f>SUBSTITUTE(SUBSTITUTE(U1798,"°C ~ "," to +"),"°C"," C")</f>
        <v/>
      </c>
      <c r="AM1798" s="2" t="e">
        <f t="shared" si="306"/>
        <v>#VALUE!</v>
      </c>
      <c r="AO1798" s="2" t="e">
        <f t="shared" si="307"/>
        <v>#VALUE!</v>
      </c>
      <c r="AQ1798" t="s">
        <v>5289</v>
      </c>
      <c r="AR1798" t="str">
        <f t="shared" si="309"/>
        <v/>
      </c>
    </row>
    <row r="1799" spans="30:44" x14ac:dyDescent="0.3">
      <c r="AD1799" s="3" t="str">
        <f t="shared" si="305"/>
        <v>NOT FOUND</v>
      </c>
      <c r="AE1799" s="3" t="e">
        <f t="shared" si="304"/>
        <v>#VALUE!</v>
      </c>
      <c r="AF1799" t="str">
        <f>SUBSTITUTE(SUBSTITUTE(P1799,"±",""),"%"," %")</f>
        <v/>
      </c>
      <c r="AG1799" t="e">
        <f t="shared" si="308"/>
        <v>#VALUE!</v>
      </c>
      <c r="AI1799" t="e">
        <f>SUBSTITUTE(LEFT(Q1799,FIND("W,",Q1799)),"W"," W @ 70 C")</f>
        <v>#VALUE!</v>
      </c>
      <c r="AJ1799" t="str">
        <f>SUBSTITUTE((SUBSTITUTE(T1799,"ppm/°C","")),"/ "," to ")</f>
        <v/>
      </c>
      <c r="AK1799" t="e">
        <f>LEFT(V1799,FIND(" ",V1799)-1)</f>
        <v>#VALUE!</v>
      </c>
      <c r="AL1799" t="str">
        <f>SUBSTITUTE(SUBSTITUTE(U1799,"°C ~ "," to +"),"°C"," C")</f>
        <v/>
      </c>
      <c r="AM1799" s="2" t="e">
        <f t="shared" si="306"/>
        <v>#VALUE!</v>
      </c>
      <c r="AO1799" s="2" t="e">
        <f t="shared" si="307"/>
        <v>#VALUE!</v>
      </c>
      <c r="AQ1799" t="s">
        <v>5289</v>
      </c>
      <c r="AR1799" t="str">
        <f t="shared" si="309"/>
        <v/>
      </c>
    </row>
    <row r="1800" spans="30:44" x14ac:dyDescent="0.3">
      <c r="AD1800" s="3" t="str">
        <f t="shared" si="305"/>
        <v>NOT FOUND</v>
      </c>
      <c r="AE1800" s="3" t="e">
        <f t="shared" si="304"/>
        <v>#VALUE!</v>
      </c>
      <c r="AF1800" t="str">
        <f>SUBSTITUTE(SUBSTITUTE(P1800,"±",""),"%"," %")</f>
        <v/>
      </c>
      <c r="AG1800" t="e">
        <f t="shared" si="308"/>
        <v>#VALUE!</v>
      </c>
      <c r="AI1800" t="e">
        <f>SUBSTITUTE(LEFT(Q1800,FIND("W,",Q1800)),"W"," W @ 70 C")</f>
        <v>#VALUE!</v>
      </c>
      <c r="AJ1800" t="str">
        <f>SUBSTITUTE((SUBSTITUTE(T1800,"ppm/°C","")),"/ "," to ")</f>
        <v/>
      </c>
      <c r="AK1800" t="e">
        <f>LEFT(V1800,FIND(" ",V1800)-1)</f>
        <v>#VALUE!</v>
      </c>
      <c r="AL1800" t="str">
        <f>SUBSTITUTE(SUBSTITUTE(U1800,"°C ~ "," to +"),"°C"," C")</f>
        <v/>
      </c>
      <c r="AM1800" s="2" t="e">
        <f t="shared" si="306"/>
        <v>#VALUE!</v>
      </c>
      <c r="AO1800" s="2" t="e">
        <f t="shared" si="307"/>
        <v>#VALUE!</v>
      </c>
      <c r="AQ1800" t="s">
        <v>5289</v>
      </c>
      <c r="AR1800" t="str">
        <f t="shared" si="309"/>
        <v/>
      </c>
    </row>
    <row r="1801" spans="30:44" x14ac:dyDescent="0.3">
      <c r="AD1801" s="3" t="str">
        <f t="shared" si="305"/>
        <v>NOT FOUND</v>
      </c>
      <c r="AE1801" s="3" t="e">
        <f t="shared" si="304"/>
        <v>#VALUE!</v>
      </c>
      <c r="AF1801" t="str">
        <f>SUBSTITUTE(SUBSTITUTE(P1801,"±",""),"%"," %")</f>
        <v/>
      </c>
      <c r="AG1801" t="e">
        <f t="shared" si="308"/>
        <v>#VALUE!</v>
      </c>
      <c r="AI1801" t="e">
        <f>SUBSTITUTE(LEFT(Q1801,FIND("W,",Q1801)),"W"," W @ 70 C")</f>
        <v>#VALUE!</v>
      </c>
      <c r="AJ1801" t="str">
        <f>SUBSTITUTE((SUBSTITUTE(T1801,"ppm/°C","")),"/ "," to ")</f>
        <v/>
      </c>
      <c r="AK1801" t="e">
        <f>LEFT(V1801,FIND(" ",V1801)-1)</f>
        <v>#VALUE!</v>
      </c>
      <c r="AL1801" t="str">
        <f>SUBSTITUTE(SUBSTITUTE(U1801,"°C ~ "," to +"),"°C"," C")</f>
        <v/>
      </c>
      <c r="AM1801" s="2" t="e">
        <f t="shared" si="306"/>
        <v>#VALUE!</v>
      </c>
      <c r="AO1801" s="2" t="e">
        <f t="shared" si="307"/>
        <v>#VALUE!</v>
      </c>
      <c r="AQ1801" t="s">
        <v>5289</v>
      </c>
      <c r="AR1801" t="str">
        <f t="shared" si="309"/>
        <v/>
      </c>
    </row>
    <row r="1802" spans="30:44" x14ac:dyDescent="0.3">
      <c r="AD1802" s="3" t="str">
        <f t="shared" si="305"/>
        <v>NOT FOUND</v>
      </c>
      <c r="AE1802" s="3" t="e">
        <f t="shared" si="304"/>
        <v>#VALUE!</v>
      </c>
      <c r="AF1802" t="str">
        <f>SUBSTITUTE(SUBSTITUTE(P1802,"±",""),"%"," %")</f>
        <v/>
      </c>
      <c r="AG1802" t="e">
        <f t="shared" si="308"/>
        <v>#VALUE!</v>
      </c>
      <c r="AI1802" t="e">
        <f>SUBSTITUTE(LEFT(Q1802,FIND("W,",Q1802)),"W"," W @ 70 C")</f>
        <v>#VALUE!</v>
      </c>
      <c r="AJ1802" t="str">
        <f>SUBSTITUTE((SUBSTITUTE(T1802,"ppm/°C","")),"/ "," to ")</f>
        <v/>
      </c>
      <c r="AK1802" t="e">
        <f>LEFT(V1802,FIND(" ",V1802)-1)</f>
        <v>#VALUE!</v>
      </c>
      <c r="AL1802" t="str">
        <f>SUBSTITUTE(SUBSTITUTE(U1802,"°C ~ "," to +"),"°C"," C")</f>
        <v/>
      </c>
      <c r="AM1802" s="2" t="e">
        <f t="shared" si="306"/>
        <v>#VALUE!</v>
      </c>
      <c r="AO1802" s="2" t="e">
        <f t="shared" si="307"/>
        <v>#VALUE!</v>
      </c>
      <c r="AQ1802" t="s">
        <v>5289</v>
      </c>
      <c r="AR1802" t="str">
        <f t="shared" si="309"/>
        <v/>
      </c>
    </row>
    <row r="1803" spans="30:44" x14ac:dyDescent="0.3">
      <c r="AD1803" s="3" t="str">
        <f t="shared" si="305"/>
        <v>NOT FOUND</v>
      </c>
      <c r="AE1803" s="3" t="e">
        <f t="shared" si="304"/>
        <v>#VALUE!</v>
      </c>
      <c r="AF1803" t="str">
        <f>SUBSTITUTE(SUBSTITUTE(P1803,"±",""),"%"," %")</f>
        <v/>
      </c>
      <c r="AG1803" t="e">
        <f t="shared" si="308"/>
        <v>#VALUE!</v>
      </c>
      <c r="AI1803" t="e">
        <f>SUBSTITUTE(LEFT(Q1803,FIND("W,",Q1803)),"W"," W @ 70 C")</f>
        <v>#VALUE!</v>
      </c>
      <c r="AJ1803" t="str">
        <f>SUBSTITUTE((SUBSTITUTE(T1803,"ppm/°C","")),"/ "," to ")</f>
        <v/>
      </c>
      <c r="AK1803" t="e">
        <f>LEFT(V1803,FIND(" ",V1803)-1)</f>
        <v>#VALUE!</v>
      </c>
      <c r="AL1803" t="str">
        <f>SUBSTITUTE(SUBSTITUTE(U1803,"°C ~ "," to +"),"°C"," C")</f>
        <v/>
      </c>
      <c r="AM1803" s="2" t="e">
        <f t="shared" si="306"/>
        <v>#VALUE!</v>
      </c>
      <c r="AO1803" s="2" t="e">
        <f t="shared" si="307"/>
        <v>#VALUE!</v>
      </c>
      <c r="AQ1803" t="s">
        <v>5289</v>
      </c>
      <c r="AR1803" t="str">
        <f t="shared" si="309"/>
        <v/>
      </c>
    </row>
    <row r="1804" spans="30:44" x14ac:dyDescent="0.3">
      <c r="AD1804" s="3" t="str">
        <f t="shared" si="305"/>
        <v>NOT FOUND</v>
      </c>
      <c r="AE1804" s="3" t="e">
        <f t="shared" si="304"/>
        <v>#VALUE!</v>
      </c>
      <c r="AF1804" t="str">
        <f>SUBSTITUTE(SUBSTITUTE(P1804,"±",""),"%"," %")</f>
        <v/>
      </c>
      <c r="AG1804" t="e">
        <f t="shared" si="308"/>
        <v>#VALUE!</v>
      </c>
      <c r="AI1804" t="e">
        <f>SUBSTITUTE(LEFT(Q1804,FIND("W,",Q1804)),"W"," W @ 70 C")</f>
        <v>#VALUE!</v>
      </c>
      <c r="AJ1804" t="str">
        <f>SUBSTITUTE((SUBSTITUTE(T1804,"ppm/°C","")),"/ "," to ")</f>
        <v/>
      </c>
      <c r="AK1804" t="e">
        <f>LEFT(V1804,FIND(" ",V1804)-1)</f>
        <v>#VALUE!</v>
      </c>
      <c r="AL1804" t="str">
        <f>SUBSTITUTE(SUBSTITUTE(U1804,"°C ~ "," to +"),"°C"," C")</f>
        <v/>
      </c>
      <c r="AM1804" s="2" t="e">
        <f t="shared" si="306"/>
        <v>#VALUE!</v>
      </c>
      <c r="AO1804" s="2" t="e">
        <f t="shared" si="307"/>
        <v>#VALUE!</v>
      </c>
      <c r="AQ1804" t="s">
        <v>5289</v>
      </c>
      <c r="AR1804" t="str">
        <f t="shared" si="309"/>
        <v/>
      </c>
    </row>
    <row r="1805" spans="30:44" x14ac:dyDescent="0.3">
      <c r="AD1805" s="3" t="str">
        <f t="shared" si="305"/>
        <v>NOT FOUND</v>
      </c>
      <c r="AE1805" s="3" t="e">
        <f t="shared" si="304"/>
        <v>#VALUE!</v>
      </c>
      <c r="AF1805" t="str">
        <f>SUBSTITUTE(SUBSTITUTE(P1805,"±",""),"%"," %")</f>
        <v/>
      </c>
      <c r="AG1805" t="e">
        <f t="shared" si="308"/>
        <v>#VALUE!</v>
      </c>
      <c r="AI1805" t="e">
        <f>SUBSTITUTE(LEFT(Q1805,FIND("W,",Q1805)),"W"," W @ 70 C")</f>
        <v>#VALUE!</v>
      </c>
      <c r="AJ1805" t="str">
        <f>SUBSTITUTE((SUBSTITUTE(T1805,"ppm/°C","")),"/ "," to ")</f>
        <v/>
      </c>
      <c r="AK1805" t="e">
        <f>LEFT(V1805,FIND(" ",V1805)-1)</f>
        <v>#VALUE!</v>
      </c>
      <c r="AL1805" t="str">
        <f>SUBSTITUTE(SUBSTITUTE(U1805,"°C ~ "," to +"),"°C"," C")</f>
        <v/>
      </c>
      <c r="AM1805" s="2" t="e">
        <f t="shared" si="306"/>
        <v>#VALUE!</v>
      </c>
      <c r="AO1805" s="2" t="e">
        <f t="shared" si="307"/>
        <v>#VALUE!</v>
      </c>
      <c r="AQ1805" t="s">
        <v>5289</v>
      </c>
      <c r="AR1805" t="str">
        <f t="shared" si="309"/>
        <v/>
      </c>
    </row>
    <row r="1806" spans="30:44" x14ac:dyDescent="0.3">
      <c r="AD1806" s="3" t="str">
        <f t="shared" si="305"/>
        <v>NOT FOUND</v>
      </c>
      <c r="AE1806" s="3" t="e">
        <f t="shared" ref="AE1806:AE1869" si="310">IF(AD1806&gt;9999999,AD1806/1000000&amp;" M",IF(AD1806&gt;999999,AD1806/1000000&amp;" M",IF(AD1806&gt;99999,AD1806/1000&amp;" K",IF(AD1806&gt;9999,TEXT(AD1806/1000,"0.0")&amp;" K",IF(AD1806&gt;999,TEXT(AD1806/1000,"0.00")&amp;" K",IF(AD1806&gt;99,AD1806/1&amp;" R",IF(AD1806&gt;=10,TEXT(AD1806,"00.0")&amp;" R",TEXT(AD1806,"0.00")&amp;" R")))))))</f>
        <v>#VALUE!</v>
      </c>
      <c r="AF1806" t="str">
        <f>SUBSTITUTE(SUBSTITUTE(P1806,"±",""),"%"," %")</f>
        <v/>
      </c>
      <c r="AG1806" t="e">
        <f t="shared" si="308"/>
        <v>#VALUE!</v>
      </c>
      <c r="AI1806" t="e">
        <f>SUBSTITUTE(LEFT(Q1806,FIND("W,",Q1806)),"W"," W @ 70 C")</f>
        <v>#VALUE!</v>
      </c>
      <c r="AJ1806" t="str">
        <f>SUBSTITUTE((SUBSTITUTE(T1806,"ppm/°C","")),"/ "," to ")</f>
        <v/>
      </c>
      <c r="AK1806" t="e">
        <f>LEFT(V1806,FIND(" ",V1806)-1)</f>
        <v>#VALUE!</v>
      </c>
      <c r="AL1806" t="str">
        <f>SUBSTITUTE(SUBSTITUTE(U1806,"°C ~ "," to +"),"°C"," C")</f>
        <v/>
      </c>
      <c r="AM1806" s="2" t="e">
        <f t="shared" si="306"/>
        <v>#VALUE!</v>
      </c>
      <c r="AO1806" s="2" t="e">
        <f t="shared" si="307"/>
        <v>#VALUE!</v>
      </c>
      <c r="AQ1806" t="s">
        <v>5289</v>
      </c>
      <c r="AR1806" t="str">
        <f t="shared" si="309"/>
        <v/>
      </c>
    </row>
    <row r="1807" spans="30:44" x14ac:dyDescent="0.3">
      <c r="AD1807" s="3" t="str">
        <f t="shared" si="305"/>
        <v>NOT FOUND</v>
      </c>
      <c r="AE1807" s="3" t="e">
        <f t="shared" si="310"/>
        <v>#VALUE!</v>
      </c>
      <c r="AF1807" t="str">
        <f>SUBSTITUTE(SUBSTITUTE(P1807,"±",""),"%"," %")</f>
        <v/>
      </c>
      <c r="AG1807" t="e">
        <f t="shared" si="308"/>
        <v>#VALUE!</v>
      </c>
      <c r="AI1807" t="e">
        <f>SUBSTITUTE(LEFT(Q1807,FIND("W,",Q1807)),"W"," W @ 70 C")</f>
        <v>#VALUE!</v>
      </c>
      <c r="AJ1807" t="str">
        <f>SUBSTITUTE((SUBSTITUTE(T1807,"ppm/°C","")),"/ "," to ")</f>
        <v/>
      </c>
      <c r="AK1807" t="e">
        <f>LEFT(V1807,FIND(" ",V1807)-1)</f>
        <v>#VALUE!</v>
      </c>
      <c r="AL1807" t="str">
        <f>SUBSTITUTE(SUBSTITUTE(U1807,"°C ~ "," to +"),"°C"," C")</f>
        <v/>
      </c>
      <c r="AM1807" s="2" t="e">
        <f t="shared" si="306"/>
        <v>#VALUE!</v>
      </c>
      <c r="AO1807" s="2" t="e">
        <f t="shared" si="307"/>
        <v>#VALUE!</v>
      </c>
      <c r="AQ1807" t="s">
        <v>5289</v>
      </c>
      <c r="AR1807" t="str">
        <f t="shared" si="309"/>
        <v/>
      </c>
    </row>
    <row r="1808" spans="30:44" x14ac:dyDescent="0.3">
      <c r="AD1808" s="3" t="str">
        <f t="shared" ref="AD1808:AD1871" si="311">IF(IFERROR(FIND("MOhms",O1808),0)&gt;0,LEFT(O1808,FIND("MOhms",O1808)-1)*1000000,IF(IFERROR(FIND("kOhms",O1808),0)&gt;0,LEFT(O1808,FIND("kOhms",O1808)-1)*1000,IF(IFERROR(FIND("Ohms",O1808),0)&gt;0,LEFT(O1808,FIND("Ohms",O1808)-1)*1,"NOT FOUND")))</f>
        <v>NOT FOUND</v>
      </c>
      <c r="AE1808" s="3" t="e">
        <f t="shared" si="310"/>
        <v>#VALUE!</v>
      </c>
      <c r="AF1808" t="str">
        <f>SUBSTITUTE(SUBSTITUTE(P1808,"±",""),"%"," %")</f>
        <v/>
      </c>
      <c r="AG1808" t="e">
        <f t="shared" si="308"/>
        <v>#VALUE!</v>
      </c>
      <c r="AI1808" t="e">
        <f>SUBSTITUTE(LEFT(Q1808,FIND("W,",Q1808)),"W"," W @ 70 C")</f>
        <v>#VALUE!</v>
      </c>
      <c r="AJ1808" t="str">
        <f>SUBSTITUTE((SUBSTITUTE(T1808,"ppm/°C","")),"/ "," to ")</f>
        <v/>
      </c>
      <c r="AK1808" t="e">
        <f>LEFT(V1808,FIND(" ",V1808)-1)</f>
        <v>#VALUE!</v>
      </c>
      <c r="AL1808" t="str">
        <f>SUBSTITUTE(SUBSTITUTE(U1808,"°C ~ "," to +"),"°C"," C")</f>
        <v/>
      </c>
      <c r="AM1808" s="2" t="e">
        <f t="shared" ref="AM1808:AM1871" si="312">IF(AD1808&gt;9999999,AD1808/1000000&amp;"6",IF(AD1808&gt;999999,AD1808/100000&amp;"5",IF(AD1808&gt;99999,AD1808/10000&amp;"4",IF(AD1808&gt;9999,AD1808/1000&amp;"3",IF(AD1808&gt;999,AD1808/100&amp;"2",IF(AD1808&gt;99,AD1808/10&amp;"1",IF(AD1808&gt;=10,AD1808/1&amp;"0",LEFT(SUBSTITUTE(TEXT(AD1808,"0.000"),".","R"),3))))))))</f>
        <v>#VALUE!</v>
      </c>
      <c r="AO1808" s="2" t="e">
        <f t="shared" ref="AO1808:AO1871" si="313">IF(AD1808&gt;9999999,AD1808/100000&amp;"5",IF(AD1808&gt;999999,AD1808/10000&amp;"4",IF(AD1808&gt;99999,AD1808/1000&amp;"3",IF(AD1808&gt;9999,AD1808/100&amp;"2",IF(AD1808&gt;999,AD1808/10&amp;"1",IF(AD1808&gt;99,AD1808/1&amp;"R",IF(AD1808&gt;=10,AD1808/1&amp;"R0",LEFT(SUBSTITUTE(TEXT(AD1808,"0.000"),".","R"),4))))))))</f>
        <v>#VALUE!</v>
      </c>
      <c r="AQ1808" t="s">
        <v>5289</v>
      </c>
      <c r="AR1808" t="str">
        <f t="shared" si="309"/>
        <v/>
      </c>
    </row>
    <row r="1809" spans="30:44" x14ac:dyDescent="0.3">
      <c r="AD1809" s="3" t="str">
        <f t="shared" si="311"/>
        <v>NOT FOUND</v>
      </c>
      <c r="AE1809" s="3" t="e">
        <f t="shared" si="310"/>
        <v>#VALUE!</v>
      </c>
      <c r="AF1809" t="str">
        <f>SUBSTITUTE(SUBSTITUTE(P1809,"±",""),"%"," %")</f>
        <v/>
      </c>
      <c r="AG1809" t="e">
        <f t="shared" si="308"/>
        <v>#VALUE!</v>
      </c>
      <c r="AI1809" t="e">
        <f>SUBSTITUTE(LEFT(Q1809,FIND("W,",Q1809)),"W"," W @ 70 C")</f>
        <v>#VALUE!</v>
      </c>
      <c r="AJ1809" t="str">
        <f>SUBSTITUTE((SUBSTITUTE(T1809,"ppm/°C","")),"/ "," to ")</f>
        <v/>
      </c>
      <c r="AK1809" t="e">
        <f>LEFT(V1809,FIND(" ",V1809)-1)</f>
        <v>#VALUE!</v>
      </c>
      <c r="AL1809" t="str">
        <f>SUBSTITUTE(SUBSTITUTE(U1809,"°C ~ "," to +"),"°C"," C")</f>
        <v/>
      </c>
      <c r="AM1809" s="2" t="e">
        <f t="shared" si="312"/>
        <v>#VALUE!</v>
      </c>
      <c r="AO1809" s="2" t="e">
        <f t="shared" si="313"/>
        <v>#VALUE!</v>
      </c>
      <c r="AQ1809" t="s">
        <v>5289</v>
      </c>
      <c r="AR1809" t="str">
        <f t="shared" si="309"/>
        <v/>
      </c>
    </row>
    <row r="1810" spans="30:44" x14ac:dyDescent="0.3">
      <c r="AD1810" s="3" t="str">
        <f t="shared" si="311"/>
        <v>NOT FOUND</v>
      </c>
      <c r="AE1810" s="3" t="e">
        <f t="shared" si="310"/>
        <v>#VALUE!</v>
      </c>
      <c r="AF1810" t="str">
        <f>SUBSTITUTE(SUBSTITUTE(P1810,"±",""),"%"," %")</f>
        <v/>
      </c>
      <c r="AG1810" t="e">
        <f t="shared" si="308"/>
        <v>#VALUE!</v>
      </c>
      <c r="AI1810" t="e">
        <f>SUBSTITUTE(LEFT(Q1810,FIND("W,",Q1810)),"W"," W @ 70 C")</f>
        <v>#VALUE!</v>
      </c>
      <c r="AJ1810" t="str">
        <f>SUBSTITUTE((SUBSTITUTE(T1810,"ppm/°C","")),"/ "," to ")</f>
        <v/>
      </c>
      <c r="AK1810" t="e">
        <f>LEFT(V1810,FIND(" ",V1810)-1)</f>
        <v>#VALUE!</v>
      </c>
      <c r="AL1810" t="str">
        <f>SUBSTITUTE(SUBSTITUTE(U1810,"°C ~ "," to +"),"°C"," C")</f>
        <v/>
      </c>
      <c r="AM1810" s="2" t="e">
        <f t="shared" si="312"/>
        <v>#VALUE!</v>
      </c>
      <c r="AO1810" s="2" t="e">
        <f t="shared" si="313"/>
        <v>#VALUE!</v>
      </c>
      <c r="AQ1810" t="s">
        <v>5289</v>
      </c>
      <c r="AR1810" t="str">
        <f t="shared" si="309"/>
        <v/>
      </c>
    </row>
    <row r="1811" spans="30:44" x14ac:dyDescent="0.3">
      <c r="AD1811" s="3" t="str">
        <f t="shared" si="311"/>
        <v>NOT FOUND</v>
      </c>
      <c r="AE1811" s="3" t="e">
        <f t="shared" si="310"/>
        <v>#VALUE!</v>
      </c>
      <c r="AF1811" t="str">
        <f>SUBSTITUTE(SUBSTITUTE(P1811,"±",""),"%"," %")</f>
        <v/>
      </c>
      <c r="AG1811" t="e">
        <f t="shared" si="308"/>
        <v>#VALUE!</v>
      </c>
      <c r="AI1811" t="e">
        <f>SUBSTITUTE(LEFT(Q1811,FIND("W,",Q1811)),"W"," W @ 70 C")</f>
        <v>#VALUE!</v>
      </c>
      <c r="AJ1811" t="str">
        <f>SUBSTITUTE((SUBSTITUTE(T1811,"ppm/°C","")),"/ "," to ")</f>
        <v/>
      </c>
      <c r="AK1811" t="e">
        <f>LEFT(V1811,FIND(" ",V1811)-1)</f>
        <v>#VALUE!</v>
      </c>
      <c r="AL1811" t="str">
        <f>SUBSTITUTE(SUBSTITUTE(U1811,"°C ~ "," to +"),"°C"," C")</f>
        <v/>
      </c>
      <c r="AM1811" s="2" t="e">
        <f t="shared" si="312"/>
        <v>#VALUE!</v>
      </c>
      <c r="AO1811" s="2" t="e">
        <f t="shared" si="313"/>
        <v>#VALUE!</v>
      </c>
      <c r="AQ1811" t="s">
        <v>5289</v>
      </c>
      <c r="AR1811" t="str">
        <f t="shared" si="309"/>
        <v/>
      </c>
    </row>
    <row r="1812" spans="30:44" x14ac:dyDescent="0.3">
      <c r="AD1812" s="3" t="str">
        <f t="shared" si="311"/>
        <v>NOT FOUND</v>
      </c>
      <c r="AE1812" s="3" t="e">
        <f t="shared" si="310"/>
        <v>#VALUE!</v>
      </c>
      <c r="AF1812" t="str">
        <f>SUBSTITUTE(SUBSTITUTE(P1812,"±",""),"%"," %")</f>
        <v/>
      </c>
      <c r="AG1812" t="e">
        <f t="shared" si="308"/>
        <v>#VALUE!</v>
      </c>
      <c r="AI1812" t="e">
        <f>SUBSTITUTE(LEFT(Q1812,FIND("W,",Q1812)),"W"," W @ 70 C")</f>
        <v>#VALUE!</v>
      </c>
      <c r="AJ1812" t="str">
        <f>SUBSTITUTE((SUBSTITUTE(T1812,"ppm/°C","")),"/ "," to ")</f>
        <v/>
      </c>
      <c r="AK1812" t="e">
        <f>LEFT(V1812,FIND(" ",V1812)-1)</f>
        <v>#VALUE!</v>
      </c>
      <c r="AL1812" t="str">
        <f>SUBSTITUTE(SUBSTITUTE(U1812,"°C ~ "," to +"),"°C"," C")</f>
        <v/>
      </c>
      <c r="AM1812" s="2" t="e">
        <f t="shared" si="312"/>
        <v>#VALUE!</v>
      </c>
      <c r="AO1812" s="2" t="e">
        <f t="shared" si="313"/>
        <v>#VALUE!</v>
      </c>
      <c r="AQ1812" t="s">
        <v>5289</v>
      </c>
      <c r="AR1812" t="str">
        <f t="shared" si="309"/>
        <v/>
      </c>
    </row>
    <row r="1813" spans="30:44" x14ac:dyDescent="0.3">
      <c r="AD1813" s="3" t="str">
        <f t="shared" si="311"/>
        <v>NOT FOUND</v>
      </c>
      <c r="AE1813" s="3" t="e">
        <f t="shared" si="310"/>
        <v>#VALUE!</v>
      </c>
      <c r="AF1813" t="str">
        <f>SUBSTITUTE(SUBSTITUTE(P1813,"±",""),"%"," %")</f>
        <v/>
      </c>
      <c r="AG1813" t="e">
        <f t="shared" si="308"/>
        <v>#VALUE!</v>
      </c>
      <c r="AI1813" t="e">
        <f>SUBSTITUTE(LEFT(Q1813,FIND("W,",Q1813)),"W"," W @ 70 C")</f>
        <v>#VALUE!</v>
      </c>
      <c r="AJ1813" t="str">
        <f>SUBSTITUTE((SUBSTITUTE(T1813,"ppm/°C","")),"/ "," to ")</f>
        <v/>
      </c>
      <c r="AK1813" t="e">
        <f>LEFT(V1813,FIND(" ",V1813)-1)</f>
        <v>#VALUE!</v>
      </c>
      <c r="AL1813" t="str">
        <f>SUBSTITUTE(SUBSTITUTE(U1813,"°C ~ "," to +"),"°C"," C")</f>
        <v/>
      </c>
      <c r="AM1813" s="2" t="e">
        <f t="shared" si="312"/>
        <v>#VALUE!</v>
      </c>
      <c r="AO1813" s="2" t="e">
        <f t="shared" si="313"/>
        <v>#VALUE!</v>
      </c>
      <c r="AQ1813" t="s">
        <v>5289</v>
      </c>
      <c r="AR1813" t="str">
        <f t="shared" si="309"/>
        <v/>
      </c>
    </row>
    <row r="1814" spans="30:44" x14ac:dyDescent="0.3">
      <c r="AD1814" s="3" t="str">
        <f t="shared" si="311"/>
        <v>NOT FOUND</v>
      </c>
      <c r="AE1814" s="3" t="e">
        <f t="shared" si="310"/>
        <v>#VALUE!</v>
      </c>
      <c r="AF1814" t="str">
        <f>SUBSTITUTE(SUBSTITUTE(P1814,"±",""),"%"," %")</f>
        <v/>
      </c>
      <c r="AG1814" t="e">
        <f t="shared" si="308"/>
        <v>#VALUE!</v>
      </c>
      <c r="AI1814" t="e">
        <f>SUBSTITUTE(LEFT(Q1814,FIND("W,",Q1814)),"W"," W @ 70 C")</f>
        <v>#VALUE!</v>
      </c>
      <c r="AJ1814" t="str">
        <f>SUBSTITUTE((SUBSTITUTE(T1814,"ppm/°C","")),"/ "," to ")</f>
        <v/>
      </c>
      <c r="AK1814" t="e">
        <f>LEFT(V1814,FIND(" ",V1814)-1)</f>
        <v>#VALUE!</v>
      </c>
      <c r="AL1814" t="str">
        <f>SUBSTITUTE(SUBSTITUTE(U1814,"°C ~ "," to +"),"°C"," C")</f>
        <v/>
      </c>
      <c r="AM1814" s="2" t="e">
        <f t="shared" si="312"/>
        <v>#VALUE!</v>
      </c>
      <c r="AO1814" s="2" t="e">
        <f t="shared" si="313"/>
        <v>#VALUE!</v>
      </c>
      <c r="AQ1814" t="s">
        <v>5289</v>
      </c>
      <c r="AR1814" t="str">
        <f t="shared" si="309"/>
        <v/>
      </c>
    </row>
    <row r="1815" spans="30:44" x14ac:dyDescent="0.3">
      <c r="AD1815" s="3" t="str">
        <f t="shared" si="311"/>
        <v>NOT FOUND</v>
      </c>
      <c r="AE1815" s="3" t="e">
        <f t="shared" si="310"/>
        <v>#VALUE!</v>
      </c>
      <c r="AF1815" t="str">
        <f>SUBSTITUTE(SUBSTITUTE(P1815,"±",""),"%"," %")</f>
        <v/>
      </c>
      <c r="AG1815" t="e">
        <f t="shared" si="308"/>
        <v>#VALUE!</v>
      </c>
      <c r="AI1815" t="e">
        <f>SUBSTITUTE(LEFT(Q1815,FIND("W,",Q1815)),"W"," W @ 70 C")</f>
        <v>#VALUE!</v>
      </c>
      <c r="AJ1815" t="str">
        <f>SUBSTITUTE((SUBSTITUTE(T1815,"ppm/°C","")),"/ "," to ")</f>
        <v/>
      </c>
      <c r="AK1815" t="e">
        <f>LEFT(V1815,FIND(" ",V1815)-1)</f>
        <v>#VALUE!</v>
      </c>
      <c r="AL1815" t="str">
        <f>SUBSTITUTE(SUBSTITUTE(U1815,"°C ~ "," to +"),"°C"," C")</f>
        <v/>
      </c>
      <c r="AM1815" s="2" t="e">
        <f t="shared" si="312"/>
        <v>#VALUE!</v>
      </c>
      <c r="AO1815" s="2" t="e">
        <f t="shared" si="313"/>
        <v>#VALUE!</v>
      </c>
      <c r="AQ1815" t="s">
        <v>5289</v>
      </c>
      <c r="AR1815" t="str">
        <f t="shared" si="309"/>
        <v/>
      </c>
    </row>
    <row r="1816" spans="30:44" x14ac:dyDescent="0.3">
      <c r="AD1816" s="3" t="str">
        <f t="shared" si="311"/>
        <v>NOT FOUND</v>
      </c>
      <c r="AE1816" s="3" t="e">
        <f t="shared" si="310"/>
        <v>#VALUE!</v>
      </c>
      <c r="AF1816" t="str">
        <f>SUBSTITUTE(SUBSTITUTE(P1816,"±",""),"%"," %")</f>
        <v/>
      </c>
      <c r="AG1816" t="e">
        <f t="shared" si="308"/>
        <v>#VALUE!</v>
      </c>
      <c r="AI1816" t="e">
        <f>SUBSTITUTE(LEFT(Q1816,FIND("W,",Q1816)),"W"," W @ 70 C")</f>
        <v>#VALUE!</v>
      </c>
      <c r="AJ1816" t="str">
        <f>SUBSTITUTE((SUBSTITUTE(T1816,"ppm/°C","")),"/ "," to ")</f>
        <v/>
      </c>
      <c r="AK1816" t="e">
        <f>LEFT(V1816,FIND(" ",V1816)-1)</f>
        <v>#VALUE!</v>
      </c>
      <c r="AL1816" t="str">
        <f>SUBSTITUTE(SUBSTITUTE(U1816,"°C ~ "," to +"),"°C"," C")</f>
        <v/>
      </c>
      <c r="AM1816" s="2" t="e">
        <f t="shared" si="312"/>
        <v>#VALUE!</v>
      </c>
      <c r="AO1816" s="2" t="e">
        <f t="shared" si="313"/>
        <v>#VALUE!</v>
      </c>
      <c r="AQ1816" t="s">
        <v>5289</v>
      </c>
      <c r="AR1816" t="str">
        <f t="shared" si="309"/>
        <v/>
      </c>
    </row>
    <row r="1817" spans="30:44" x14ac:dyDescent="0.3">
      <c r="AD1817" s="3" t="str">
        <f t="shared" si="311"/>
        <v>NOT FOUND</v>
      </c>
      <c r="AE1817" s="3" t="e">
        <f t="shared" si="310"/>
        <v>#VALUE!</v>
      </c>
      <c r="AF1817" t="str">
        <f>SUBSTITUTE(SUBSTITUTE(P1817,"±",""),"%"," %")</f>
        <v/>
      </c>
      <c r="AG1817" t="e">
        <f t="shared" si="308"/>
        <v>#VALUE!</v>
      </c>
      <c r="AI1817" t="e">
        <f>SUBSTITUTE(LEFT(Q1817,FIND("W,",Q1817)),"W"," W @ 70 C")</f>
        <v>#VALUE!</v>
      </c>
      <c r="AJ1817" t="str">
        <f>SUBSTITUTE((SUBSTITUTE(T1817,"ppm/°C","")),"/ "," to ")</f>
        <v/>
      </c>
      <c r="AK1817" t="e">
        <f>LEFT(V1817,FIND(" ",V1817)-1)</f>
        <v>#VALUE!</v>
      </c>
      <c r="AL1817" t="str">
        <f>SUBSTITUTE(SUBSTITUTE(U1817,"°C ~ "," to +"),"°C"," C")</f>
        <v/>
      </c>
      <c r="AM1817" s="2" t="e">
        <f t="shared" si="312"/>
        <v>#VALUE!</v>
      </c>
      <c r="AO1817" s="2" t="e">
        <f t="shared" si="313"/>
        <v>#VALUE!</v>
      </c>
      <c r="AQ1817" t="s">
        <v>5289</v>
      </c>
      <c r="AR1817" t="str">
        <f t="shared" si="309"/>
        <v/>
      </c>
    </row>
    <row r="1818" spans="30:44" x14ac:dyDescent="0.3">
      <c r="AD1818" s="3" t="str">
        <f t="shared" si="311"/>
        <v>NOT FOUND</v>
      </c>
      <c r="AE1818" s="3" t="e">
        <f t="shared" si="310"/>
        <v>#VALUE!</v>
      </c>
      <c r="AF1818" t="str">
        <f>SUBSTITUTE(SUBSTITUTE(P1818,"±",""),"%"," %")</f>
        <v/>
      </c>
      <c r="AG1818" t="e">
        <f t="shared" si="308"/>
        <v>#VALUE!</v>
      </c>
      <c r="AI1818" t="e">
        <f>SUBSTITUTE(LEFT(Q1818,FIND("W,",Q1818)),"W"," W @ 70 C")</f>
        <v>#VALUE!</v>
      </c>
      <c r="AJ1818" t="str">
        <f>SUBSTITUTE((SUBSTITUTE(T1818,"ppm/°C","")),"/ "," to ")</f>
        <v/>
      </c>
      <c r="AK1818" t="e">
        <f>LEFT(V1818,FIND(" ",V1818)-1)</f>
        <v>#VALUE!</v>
      </c>
      <c r="AL1818" t="str">
        <f>SUBSTITUTE(SUBSTITUTE(U1818,"°C ~ "," to +"),"°C"," C")</f>
        <v/>
      </c>
      <c r="AM1818" s="2" t="e">
        <f t="shared" si="312"/>
        <v>#VALUE!</v>
      </c>
      <c r="AO1818" s="2" t="e">
        <f t="shared" si="313"/>
        <v>#VALUE!</v>
      </c>
      <c r="AQ1818" t="s">
        <v>5289</v>
      </c>
      <c r="AR1818" t="str">
        <f t="shared" si="309"/>
        <v/>
      </c>
    </row>
    <row r="1819" spans="30:44" x14ac:dyDescent="0.3">
      <c r="AD1819" s="3" t="str">
        <f t="shared" si="311"/>
        <v>NOT FOUND</v>
      </c>
      <c r="AE1819" s="3" t="e">
        <f t="shared" si="310"/>
        <v>#VALUE!</v>
      </c>
      <c r="AF1819" t="str">
        <f>SUBSTITUTE(SUBSTITUTE(P1819,"±",""),"%"," %")</f>
        <v/>
      </c>
      <c r="AG1819" t="e">
        <f t="shared" si="308"/>
        <v>#VALUE!</v>
      </c>
      <c r="AI1819" t="e">
        <f>SUBSTITUTE(LEFT(Q1819,FIND("W,",Q1819)),"W"," W @ 70 C")</f>
        <v>#VALUE!</v>
      </c>
      <c r="AJ1819" t="str">
        <f>SUBSTITUTE((SUBSTITUTE(T1819,"ppm/°C","")),"/ "," to ")</f>
        <v/>
      </c>
      <c r="AK1819" t="e">
        <f>LEFT(V1819,FIND(" ",V1819)-1)</f>
        <v>#VALUE!</v>
      </c>
      <c r="AL1819" t="str">
        <f>SUBSTITUTE(SUBSTITUTE(U1819,"°C ~ "," to +"),"°C"," C")</f>
        <v/>
      </c>
      <c r="AM1819" s="2" t="e">
        <f t="shared" si="312"/>
        <v>#VALUE!</v>
      </c>
      <c r="AO1819" s="2" t="e">
        <f t="shared" si="313"/>
        <v>#VALUE!</v>
      </c>
      <c r="AQ1819" t="s">
        <v>5289</v>
      </c>
      <c r="AR1819" t="str">
        <f t="shared" si="309"/>
        <v/>
      </c>
    </row>
    <row r="1820" spans="30:44" x14ac:dyDescent="0.3">
      <c r="AD1820" s="3" t="str">
        <f t="shared" si="311"/>
        <v>NOT FOUND</v>
      </c>
      <c r="AE1820" s="3" t="e">
        <f t="shared" si="310"/>
        <v>#VALUE!</v>
      </c>
      <c r="AF1820" t="str">
        <f>SUBSTITUTE(SUBSTITUTE(P1820,"±",""),"%"," %")</f>
        <v/>
      </c>
      <c r="AG1820" t="e">
        <f t="shared" si="308"/>
        <v>#VALUE!</v>
      </c>
      <c r="AI1820" t="e">
        <f>SUBSTITUTE(LEFT(Q1820,FIND("W,",Q1820)),"W"," W @ 70 C")</f>
        <v>#VALUE!</v>
      </c>
      <c r="AJ1820" t="str">
        <f>SUBSTITUTE((SUBSTITUTE(T1820,"ppm/°C","")),"/ "," to ")</f>
        <v/>
      </c>
      <c r="AK1820" t="e">
        <f>LEFT(V1820,FIND(" ",V1820)-1)</f>
        <v>#VALUE!</v>
      </c>
      <c r="AL1820" t="str">
        <f>SUBSTITUTE(SUBSTITUTE(U1820,"°C ~ "," to +"),"°C"," C")</f>
        <v/>
      </c>
      <c r="AM1820" s="2" t="e">
        <f t="shared" si="312"/>
        <v>#VALUE!</v>
      </c>
      <c r="AO1820" s="2" t="e">
        <f t="shared" si="313"/>
        <v>#VALUE!</v>
      </c>
      <c r="AQ1820" t="s">
        <v>5289</v>
      </c>
      <c r="AR1820" t="str">
        <f t="shared" si="309"/>
        <v/>
      </c>
    </row>
    <row r="1821" spans="30:44" x14ac:dyDescent="0.3">
      <c r="AD1821" s="3" t="str">
        <f t="shared" si="311"/>
        <v>NOT FOUND</v>
      </c>
      <c r="AE1821" s="3" t="e">
        <f t="shared" si="310"/>
        <v>#VALUE!</v>
      </c>
      <c r="AF1821" t="str">
        <f>SUBSTITUTE(SUBSTITUTE(P1821,"±",""),"%"," %")</f>
        <v/>
      </c>
      <c r="AG1821" t="e">
        <f t="shared" si="308"/>
        <v>#VALUE!</v>
      </c>
      <c r="AI1821" t="e">
        <f>SUBSTITUTE(LEFT(Q1821,FIND("W,",Q1821)),"W"," W @ 70 C")</f>
        <v>#VALUE!</v>
      </c>
      <c r="AJ1821" t="str">
        <f>SUBSTITUTE((SUBSTITUTE(T1821,"ppm/°C","")),"/ "," to ")</f>
        <v/>
      </c>
      <c r="AK1821" t="e">
        <f>LEFT(V1821,FIND(" ",V1821)-1)</f>
        <v>#VALUE!</v>
      </c>
      <c r="AL1821" t="str">
        <f>SUBSTITUTE(SUBSTITUTE(U1821,"°C ~ "," to +"),"°C"," C")</f>
        <v/>
      </c>
      <c r="AM1821" s="2" t="e">
        <f t="shared" si="312"/>
        <v>#VALUE!</v>
      </c>
      <c r="AO1821" s="2" t="e">
        <f t="shared" si="313"/>
        <v>#VALUE!</v>
      </c>
      <c r="AQ1821" t="s">
        <v>5289</v>
      </c>
      <c r="AR1821" t="str">
        <f t="shared" si="309"/>
        <v/>
      </c>
    </row>
    <row r="1822" spans="30:44" x14ac:dyDescent="0.3">
      <c r="AD1822" s="3" t="str">
        <f t="shared" si="311"/>
        <v>NOT FOUND</v>
      </c>
      <c r="AE1822" s="3" t="e">
        <f t="shared" si="310"/>
        <v>#VALUE!</v>
      </c>
      <c r="AF1822" t="str">
        <f>SUBSTITUTE(SUBSTITUTE(P1822,"±",""),"%"," %")</f>
        <v/>
      </c>
      <c r="AG1822" t="e">
        <f t="shared" si="308"/>
        <v>#VALUE!</v>
      </c>
      <c r="AI1822" t="e">
        <f>SUBSTITUTE(LEFT(Q1822,FIND("W,",Q1822)),"W"," W @ 70 C")</f>
        <v>#VALUE!</v>
      </c>
      <c r="AJ1822" t="str">
        <f>SUBSTITUTE((SUBSTITUTE(T1822,"ppm/°C","")),"/ "," to ")</f>
        <v/>
      </c>
      <c r="AK1822" t="e">
        <f>LEFT(V1822,FIND(" ",V1822)-1)</f>
        <v>#VALUE!</v>
      </c>
      <c r="AL1822" t="str">
        <f>SUBSTITUTE(SUBSTITUTE(U1822,"°C ~ "," to +"),"°C"," C")</f>
        <v/>
      </c>
      <c r="AM1822" s="2" t="e">
        <f t="shared" si="312"/>
        <v>#VALUE!</v>
      </c>
      <c r="AO1822" s="2" t="e">
        <f t="shared" si="313"/>
        <v>#VALUE!</v>
      </c>
      <c r="AQ1822" t="s">
        <v>5289</v>
      </c>
      <c r="AR1822" t="str">
        <f t="shared" si="309"/>
        <v/>
      </c>
    </row>
    <row r="1823" spans="30:44" x14ac:dyDescent="0.3">
      <c r="AD1823" s="3" t="str">
        <f t="shared" si="311"/>
        <v>NOT FOUND</v>
      </c>
      <c r="AE1823" s="3" t="e">
        <f t="shared" si="310"/>
        <v>#VALUE!</v>
      </c>
      <c r="AF1823" t="str">
        <f>SUBSTITUTE(SUBSTITUTE(P1823,"±",""),"%"," %")</f>
        <v/>
      </c>
      <c r="AG1823" t="e">
        <f t="shared" si="308"/>
        <v>#VALUE!</v>
      </c>
      <c r="AI1823" t="e">
        <f>SUBSTITUTE(LEFT(Q1823,FIND("W,",Q1823)),"W"," W @ 70 C")</f>
        <v>#VALUE!</v>
      </c>
      <c r="AJ1823" t="str">
        <f>SUBSTITUTE((SUBSTITUTE(T1823,"ppm/°C","")),"/ "," to ")</f>
        <v/>
      </c>
      <c r="AK1823" t="e">
        <f>LEFT(V1823,FIND(" ",V1823)-1)</f>
        <v>#VALUE!</v>
      </c>
      <c r="AL1823" t="str">
        <f>SUBSTITUTE(SUBSTITUTE(U1823,"°C ~ "," to +"),"°C"," C")</f>
        <v/>
      </c>
      <c r="AM1823" s="2" t="e">
        <f t="shared" si="312"/>
        <v>#VALUE!</v>
      </c>
      <c r="AO1823" s="2" t="e">
        <f t="shared" si="313"/>
        <v>#VALUE!</v>
      </c>
      <c r="AQ1823" t="s">
        <v>5289</v>
      </c>
      <c r="AR1823" t="str">
        <f t="shared" si="309"/>
        <v/>
      </c>
    </row>
    <row r="1824" spans="30:44" x14ac:dyDescent="0.3">
      <c r="AD1824" s="3" t="str">
        <f t="shared" si="311"/>
        <v>NOT FOUND</v>
      </c>
      <c r="AE1824" s="3" t="e">
        <f t="shared" si="310"/>
        <v>#VALUE!</v>
      </c>
      <c r="AF1824" t="str">
        <f>SUBSTITUTE(SUBSTITUTE(P1824,"±",""),"%"," %")</f>
        <v/>
      </c>
      <c r="AG1824" t="e">
        <f t="shared" si="308"/>
        <v>#VALUE!</v>
      </c>
      <c r="AI1824" t="e">
        <f>SUBSTITUTE(LEFT(Q1824,FIND("W,",Q1824)),"W"," W @ 70 C")</f>
        <v>#VALUE!</v>
      </c>
      <c r="AJ1824" t="str">
        <f>SUBSTITUTE((SUBSTITUTE(T1824,"ppm/°C","")),"/ "," to ")</f>
        <v/>
      </c>
      <c r="AK1824" t="e">
        <f>LEFT(V1824,FIND(" ",V1824)-1)</f>
        <v>#VALUE!</v>
      </c>
      <c r="AL1824" t="str">
        <f>SUBSTITUTE(SUBSTITUTE(U1824,"°C ~ "," to +"),"°C"," C")</f>
        <v/>
      </c>
      <c r="AM1824" s="2" t="e">
        <f t="shared" si="312"/>
        <v>#VALUE!</v>
      </c>
      <c r="AO1824" s="2" t="e">
        <f t="shared" si="313"/>
        <v>#VALUE!</v>
      </c>
      <c r="AQ1824" t="s">
        <v>5289</v>
      </c>
      <c r="AR1824" t="str">
        <f t="shared" si="309"/>
        <v/>
      </c>
    </row>
    <row r="1825" spans="30:44" x14ac:dyDescent="0.3">
      <c r="AD1825" s="3" t="str">
        <f t="shared" si="311"/>
        <v>NOT FOUND</v>
      </c>
      <c r="AE1825" s="3" t="e">
        <f t="shared" si="310"/>
        <v>#VALUE!</v>
      </c>
      <c r="AF1825" t="str">
        <f>SUBSTITUTE(SUBSTITUTE(P1825,"±",""),"%"," %")</f>
        <v/>
      </c>
      <c r="AG1825" t="e">
        <f t="shared" si="308"/>
        <v>#VALUE!</v>
      </c>
      <c r="AI1825" t="e">
        <f>SUBSTITUTE(LEFT(Q1825,FIND("W,",Q1825)),"W"," W @ 70 C")</f>
        <v>#VALUE!</v>
      </c>
      <c r="AJ1825" t="str">
        <f>SUBSTITUTE((SUBSTITUTE(T1825,"ppm/°C","")),"/ "," to ")</f>
        <v/>
      </c>
      <c r="AK1825" t="e">
        <f>LEFT(V1825,FIND(" ",V1825)-1)</f>
        <v>#VALUE!</v>
      </c>
      <c r="AL1825" t="str">
        <f>SUBSTITUTE(SUBSTITUTE(U1825,"°C ~ "," to +"),"°C"," C")</f>
        <v/>
      </c>
      <c r="AM1825" s="2" t="e">
        <f t="shared" si="312"/>
        <v>#VALUE!</v>
      </c>
      <c r="AO1825" s="2" t="e">
        <f t="shared" si="313"/>
        <v>#VALUE!</v>
      </c>
      <c r="AQ1825" t="s">
        <v>5289</v>
      </c>
      <c r="AR1825" t="str">
        <f t="shared" si="309"/>
        <v/>
      </c>
    </row>
    <row r="1826" spans="30:44" x14ac:dyDescent="0.3">
      <c r="AD1826" s="3" t="str">
        <f t="shared" si="311"/>
        <v>NOT FOUND</v>
      </c>
      <c r="AE1826" s="3" t="e">
        <f t="shared" si="310"/>
        <v>#VALUE!</v>
      </c>
      <c r="AF1826" t="str">
        <f>SUBSTITUTE(SUBSTITUTE(P1826,"±",""),"%"," %")</f>
        <v/>
      </c>
      <c r="AG1826" t="e">
        <f t="shared" si="308"/>
        <v>#VALUE!</v>
      </c>
      <c r="AI1826" t="e">
        <f>SUBSTITUTE(LEFT(Q1826,FIND("W,",Q1826)),"W"," W @ 70 C")</f>
        <v>#VALUE!</v>
      </c>
      <c r="AJ1826" t="str">
        <f>SUBSTITUTE((SUBSTITUTE(T1826,"ppm/°C","")),"/ "," to ")</f>
        <v/>
      </c>
      <c r="AK1826" t="e">
        <f>LEFT(V1826,FIND(" ",V1826)-1)</f>
        <v>#VALUE!</v>
      </c>
      <c r="AL1826" t="str">
        <f>SUBSTITUTE(SUBSTITUTE(U1826,"°C ~ "," to +"),"°C"," C")</f>
        <v/>
      </c>
      <c r="AM1826" s="2" t="e">
        <f t="shared" si="312"/>
        <v>#VALUE!</v>
      </c>
      <c r="AO1826" s="2" t="e">
        <f t="shared" si="313"/>
        <v>#VALUE!</v>
      </c>
      <c r="AQ1826" t="s">
        <v>5289</v>
      </c>
      <c r="AR1826" t="str">
        <f t="shared" si="309"/>
        <v/>
      </c>
    </row>
    <row r="1827" spans="30:44" x14ac:dyDescent="0.3">
      <c r="AD1827" s="3" t="str">
        <f t="shared" si="311"/>
        <v>NOT FOUND</v>
      </c>
      <c r="AE1827" s="3" t="e">
        <f t="shared" si="310"/>
        <v>#VALUE!</v>
      </c>
      <c r="AF1827" t="str">
        <f>SUBSTITUTE(SUBSTITUTE(P1827,"±",""),"%"," %")</f>
        <v/>
      </c>
      <c r="AG1827" t="e">
        <f t="shared" ref="AG1827:AG1890" si="314">ROUND(MIN(SQRT(AD1827*VALUE(LEFT(AI1827,FIND("W",AI1827)-2))),AP1827),1)&amp;" V"</f>
        <v>#VALUE!</v>
      </c>
      <c r="AI1827" t="e">
        <f>SUBSTITUTE(LEFT(Q1827,FIND("W,",Q1827)),"W"," W @ 70 C")</f>
        <v>#VALUE!</v>
      </c>
      <c r="AJ1827" t="str">
        <f>SUBSTITUTE((SUBSTITUTE(T1827,"ppm/°C","")),"/ "," to ")</f>
        <v/>
      </c>
      <c r="AK1827" t="e">
        <f>LEFT(V1827,FIND(" ",V1827)-1)</f>
        <v>#VALUE!</v>
      </c>
      <c r="AL1827" t="str">
        <f>SUBSTITUTE(SUBSTITUTE(U1827,"°C ~ "," to +"),"°C"," C")</f>
        <v/>
      </c>
      <c r="AM1827" s="2" t="e">
        <f t="shared" si="312"/>
        <v>#VALUE!</v>
      </c>
      <c r="AO1827" s="2" t="e">
        <f t="shared" si="313"/>
        <v>#VALUE!</v>
      </c>
      <c r="AQ1827" t="s">
        <v>5289</v>
      </c>
      <c r="AR1827" t="str">
        <f t="shared" ref="AR1827:AR1890" si="315">SUBSTITUTE(D1827,"-","")</f>
        <v/>
      </c>
    </row>
    <row r="1828" spans="30:44" x14ac:dyDescent="0.3">
      <c r="AD1828" s="3" t="str">
        <f t="shared" si="311"/>
        <v>NOT FOUND</v>
      </c>
      <c r="AE1828" s="3" t="e">
        <f t="shared" si="310"/>
        <v>#VALUE!</v>
      </c>
      <c r="AF1828" t="str">
        <f>SUBSTITUTE(SUBSTITUTE(P1828,"±",""),"%"," %")</f>
        <v/>
      </c>
      <c r="AG1828" t="e">
        <f t="shared" si="314"/>
        <v>#VALUE!</v>
      </c>
      <c r="AI1828" t="e">
        <f>SUBSTITUTE(LEFT(Q1828,FIND("W,",Q1828)),"W"," W @ 70 C")</f>
        <v>#VALUE!</v>
      </c>
      <c r="AJ1828" t="str">
        <f>SUBSTITUTE((SUBSTITUTE(T1828,"ppm/°C","")),"/ "," to ")</f>
        <v/>
      </c>
      <c r="AK1828" t="e">
        <f>LEFT(V1828,FIND(" ",V1828)-1)</f>
        <v>#VALUE!</v>
      </c>
      <c r="AL1828" t="str">
        <f>SUBSTITUTE(SUBSTITUTE(U1828,"°C ~ "," to +"),"°C"," C")</f>
        <v/>
      </c>
      <c r="AM1828" s="2" t="e">
        <f t="shared" si="312"/>
        <v>#VALUE!</v>
      </c>
      <c r="AO1828" s="2" t="e">
        <f t="shared" si="313"/>
        <v>#VALUE!</v>
      </c>
      <c r="AQ1828" t="s">
        <v>5289</v>
      </c>
      <c r="AR1828" t="str">
        <f t="shared" si="315"/>
        <v/>
      </c>
    </row>
    <row r="1829" spans="30:44" x14ac:dyDescent="0.3">
      <c r="AD1829" s="3" t="str">
        <f t="shared" si="311"/>
        <v>NOT FOUND</v>
      </c>
      <c r="AE1829" s="3" t="e">
        <f t="shared" si="310"/>
        <v>#VALUE!</v>
      </c>
      <c r="AF1829" t="str">
        <f>SUBSTITUTE(SUBSTITUTE(P1829,"±",""),"%"," %")</f>
        <v/>
      </c>
      <c r="AG1829" t="e">
        <f t="shared" si="314"/>
        <v>#VALUE!</v>
      </c>
      <c r="AI1829" t="e">
        <f>SUBSTITUTE(LEFT(Q1829,FIND("W,",Q1829)),"W"," W @ 70 C")</f>
        <v>#VALUE!</v>
      </c>
      <c r="AJ1829" t="str">
        <f>SUBSTITUTE((SUBSTITUTE(T1829,"ppm/°C","")),"/ "," to ")</f>
        <v/>
      </c>
      <c r="AK1829" t="e">
        <f>LEFT(V1829,FIND(" ",V1829)-1)</f>
        <v>#VALUE!</v>
      </c>
      <c r="AL1829" t="str">
        <f>SUBSTITUTE(SUBSTITUTE(U1829,"°C ~ "," to +"),"°C"," C")</f>
        <v/>
      </c>
      <c r="AM1829" s="2" t="e">
        <f t="shared" si="312"/>
        <v>#VALUE!</v>
      </c>
      <c r="AO1829" s="2" t="e">
        <f t="shared" si="313"/>
        <v>#VALUE!</v>
      </c>
      <c r="AQ1829" t="s">
        <v>5289</v>
      </c>
      <c r="AR1829" t="str">
        <f t="shared" si="315"/>
        <v/>
      </c>
    </row>
    <row r="1830" spans="30:44" x14ac:dyDescent="0.3">
      <c r="AD1830" s="3" t="str">
        <f t="shared" si="311"/>
        <v>NOT FOUND</v>
      </c>
      <c r="AE1830" s="3" t="e">
        <f t="shared" si="310"/>
        <v>#VALUE!</v>
      </c>
      <c r="AF1830" t="str">
        <f>SUBSTITUTE(SUBSTITUTE(P1830,"±",""),"%"," %")</f>
        <v/>
      </c>
      <c r="AG1830" t="e">
        <f t="shared" si="314"/>
        <v>#VALUE!</v>
      </c>
      <c r="AI1830" t="e">
        <f>SUBSTITUTE(LEFT(Q1830,FIND("W,",Q1830)),"W"," W @ 70 C")</f>
        <v>#VALUE!</v>
      </c>
      <c r="AJ1830" t="str">
        <f>SUBSTITUTE((SUBSTITUTE(T1830,"ppm/°C","")),"/ "," to ")</f>
        <v/>
      </c>
      <c r="AK1830" t="e">
        <f>LEFT(V1830,FIND(" ",V1830)-1)</f>
        <v>#VALUE!</v>
      </c>
      <c r="AL1830" t="str">
        <f>SUBSTITUTE(SUBSTITUTE(U1830,"°C ~ "," to +"),"°C"," C")</f>
        <v/>
      </c>
      <c r="AM1830" s="2" t="e">
        <f t="shared" si="312"/>
        <v>#VALUE!</v>
      </c>
      <c r="AO1830" s="2" t="e">
        <f t="shared" si="313"/>
        <v>#VALUE!</v>
      </c>
      <c r="AQ1830" t="s">
        <v>5289</v>
      </c>
      <c r="AR1830" t="str">
        <f t="shared" si="315"/>
        <v/>
      </c>
    </row>
    <row r="1831" spans="30:44" x14ac:dyDescent="0.3">
      <c r="AD1831" s="3" t="str">
        <f t="shared" si="311"/>
        <v>NOT FOUND</v>
      </c>
      <c r="AE1831" s="3" t="e">
        <f t="shared" si="310"/>
        <v>#VALUE!</v>
      </c>
      <c r="AF1831" t="str">
        <f>SUBSTITUTE(SUBSTITUTE(P1831,"±",""),"%"," %")</f>
        <v/>
      </c>
      <c r="AG1831" t="e">
        <f t="shared" si="314"/>
        <v>#VALUE!</v>
      </c>
      <c r="AI1831" t="e">
        <f>SUBSTITUTE(LEFT(Q1831,FIND("W,",Q1831)),"W"," W @ 70 C")</f>
        <v>#VALUE!</v>
      </c>
      <c r="AJ1831" t="str">
        <f>SUBSTITUTE((SUBSTITUTE(T1831,"ppm/°C","")),"/ "," to ")</f>
        <v/>
      </c>
      <c r="AK1831" t="e">
        <f>LEFT(V1831,FIND(" ",V1831)-1)</f>
        <v>#VALUE!</v>
      </c>
      <c r="AL1831" t="str">
        <f>SUBSTITUTE(SUBSTITUTE(U1831,"°C ~ "," to +"),"°C"," C")</f>
        <v/>
      </c>
      <c r="AM1831" s="2" t="e">
        <f t="shared" si="312"/>
        <v>#VALUE!</v>
      </c>
      <c r="AO1831" s="2" t="e">
        <f t="shared" si="313"/>
        <v>#VALUE!</v>
      </c>
      <c r="AQ1831" t="s">
        <v>5289</v>
      </c>
      <c r="AR1831" t="str">
        <f t="shared" si="315"/>
        <v/>
      </c>
    </row>
    <row r="1832" spans="30:44" x14ac:dyDescent="0.3">
      <c r="AD1832" s="3" t="str">
        <f t="shared" si="311"/>
        <v>NOT FOUND</v>
      </c>
      <c r="AE1832" s="3" t="e">
        <f t="shared" si="310"/>
        <v>#VALUE!</v>
      </c>
      <c r="AF1832" t="str">
        <f>SUBSTITUTE(SUBSTITUTE(P1832,"±",""),"%"," %")</f>
        <v/>
      </c>
      <c r="AG1832" t="e">
        <f t="shared" si="314"/>
        <v>#VALUE!</v>
      </c>
      <c r="AI1832" t="e">
        <f>SUBSTITUTE(LEFT(Q1832,FIND("W,",Q1832)),"W"," W @ 70 C")</f>
        <v>#VALUE!</v>
      </c>
      <c r="AJ1832" t="str">
        <f>SUBSTITUTE((SUBSTITUTE(T1832,"ppm/°C","")),"/ "," to ")</f>
        <v/>
      </c>
      <c r="AK1832" t="e">
        <f>LEFT(V1832,FIND(" ",V1832)-1)</f>
        <v>#VALUE!</v>
      </c>
      <c r="AL1832" t="str">
        <f>SUBSTITUTE(SUBSTITUTE(U1832,"°C ~ "," to +"),"°C"," C")</f>
        <v/>
      </c>
      <c r="AM1832" s="2" t="e">
        <f t="shared" si="312"/>
        <v>#VALUE!</v>
      </c>
      <c r="AO1832" s="2" t="e">
        <f t="shared" si="313"/>
        <v>#VALUE!</v>
      </c>
      <c r="AQ1832" t="s">
        <v>5289</v>
      </c>
      <c r="AR1832" t="str">
        <f t="shared" si="315"/>
        <v/>
      </c>
    </row>
    <row r="1833" spans="30:44" x14ac:dyDescent="0.3">
      <c r="AD1833" s="3" t="str">
        <f t="shared" si="311"/>
        <v>NOT FOUND</v>
      </c>
      <c r="AE1833" s="3" t="e">
        <f t="shared" si="310"/>
        <v>#VALUE!</v>
      </c>
      <c r="AF1833" t="str">
        <f>SUBSTITUTE(SUBSTITUTE(P1833,"±",""),"%"," %")</f>
        <v/>
      </c>
      <c r="AG1833" t="e">
        <f t="shared" si="314"/>
        <v>#VALUE!</v>
      </c>
      <c r="AI1833" t="e">
        <f>SUBSTITUTE(LEFT(Q1833,FIND("W,",Q1833)),"W"," W @ 70 C")</f>
        <v>#VALUE!</v>
      </c>
      <c r="AJ1833" t="str">
        <f>SUBSTITUTE((SUBSTITUTE(T1833,"ppm/°C","")),"/ "," to ")</f>
        <v/>
      </c>
      <c r="AK1833" t="e">
        <f>LEFT(V1833,FIND(" ",V1833)-1)</f>
        <v>#VALUE!</v>
      </c>
      <c r="AL1833" t="str">
        <f>SUBSTITUTE(SUBSTITUTE(U1833,"°C ~ "," to +"),"°C"," C")</f>
        <v/>
      </c>
      <c r="AM1833" s="2" t="e">
        <f t="shared" si="312"/>
        <v>#VALUE!</v>
      </c>
      <c r="AO1833" s="2" t="e">
        <f t="shared" si="313"/>
        <v>#VALUE!</v>
      </c>
      <c r="AQ1833" t="s">
        <v>5289</v>
      </c>
      <c r="AR1833" t="str">
        <f t="shared" si="315"/>
        <v/>
      </c>
    </row>
    <row r="1834" spans="30:44" x14ac:dyDescent="0.3">
      <c r="AD1834" s="3" t="str">
        <f t="shared" si="311"/>
        <v>NOT FOUND</v>
      </c>
      <c r="AE1834" s="3" t="e">
        <f t="shared" si="310"/>
        <v>#VALUE!</v>
      </c>
      <c r="AF1834" t="str">
        <f>SUBSTITUTE(SUBSTITUTE(P1834,"±",""),"%"," %")</f>
        <v/>
      </c>
      <c r="AG1834" t="e">
        <f t="shared" si="314"/>
        <v>#VALUE!</v>
      </c>
      <c r="AI1834" t="e">
        <f>SUBSTITUTE(LEFT(Q1834,FIND("W,",Q1834)),"W"," W @ 70 C")</f>
        <v>#VALUE!</v>
      </c>
      <c r="AJ1834" t="str">
        <f>SUBSTITUTE((SUBSTITUTE(T1834,"ppm/°C","")),"/ "," to ")</f>
        <v/>
      </c>
      <c r="AK1834" t="e">
        <f>LEFT(V1834,FIND(" ",V1834)-1)</f>
        <v>#VALUE!</v>
      </c>
      <c r="AL1834" t="str">
        <f>SUBSTITUTE(SUBSTITUTE(U1834,"°C ~ "," to +"),"°C"," C")</f>
        <v/>
      </c>
      <c r="AM1834" s="2" t="e">
        <f t="shared" si="312"/>
        <v>#VALUE!</v>
      </c>
      <c r="AO1834" s="2" t="e">
        <f t="shared" si="313"/>
        <v>#VALUE!</v>
      </c>
      <c r="AQ1834" t="s">
        <v>5289</v>
      </c>
      <c r="AR1834" t="str">
        <f t="shared" si="315"/>
        <v/>
      </c>
    </row>
    <row r="1835" spans="30:44" x14ac:dyDescent="0.3">
      <c r="AD1835" s="3" t="str">
        <f t="shared" si="311"/>
        <v>NOT FOUND</v>
      </c>
      <c r="AE1835" s="3" t="e">
        <f t="shared" si="310"/>
        <v>#VALUE!</v>
      </c>
      <c r="AF1835" t="str">
        <f>SUBSTITUTE(SUBSTITUTE(P1835,"±",""),"%"," %")</f>
        <v/>
      </c>
      <c r="AG1835" t="e">
        <f t="shared" si="314"/>
        <v>#VALUE!</v>
      </c>
      <c r="AI1835" t="e">
        <f>SUBSTITUTE(LEFT(Q1835,FIND("W,",Q1835)),"W"," W @ 70 C")</f>
        <v>#VALUE!</v>
      </c>
      <c r="AJ1835" t="str">
        <f>SUBSTITUTE((SUBSTITUTE(T1835,"ppm/°C","")),"/ "," to ")</f>
        <v/>
      </c>
      <c r="AK1835" t="e">
        <f>LEFT(V1835,FIND(" ",V1835)-1)</f>
        <v>#VALUE!</v>
      </c>
      <c r="AL1835" t="str">
        <f>SUBSTITUTE(SUBSTITUTE(U1835,"°C ~ "," to +"),"°C"," C")</f>
        <v/>
      </c>
      <c r="AM1835" s="2" t="e">
        <f t="shared" si="312"/>
        <v>#VALUE!</v>
      </c>
      <c r="AO1835" s="2" t="e">
        <f t="shared" si="313"/>
        <v>#VALUE!</v>
      </c>
      <c r="AQ1835" t="s">
        <v>5289</v>
      </c>
      <c r="AR1835" t="str">
        <f t="shared" si="315"/>
        <v/>
      </c>
    </row>
    <row r="1836" spans="30:44" x14ac:dyDescent="0.3">
      <c r="AD1836" s="3" t="str">
        <f t="shared" si="311"/>
        <v>NOT FOUND</v>
      </c>
      <c r="AE1836" s="3" t="e">
        <f t="shared" si="310"/>
        <v>#VALUE!</v>
      </c>
      <c r="AF1836" t="str">
        <f>SUBSTITUTE(SUBSTITUTE(P1836,"±",""),"%"," %")</f>
        <v/>
      </c>
      <c r="AG1836" t="e">
        <f t="shared" si="314"/>
        <v>#VALUE!</v>
      </c>
      <c r="AI1836" t="e">
        <f>SUBSTITUTE(LEFT(Q1836,FIND("W,",Q1836)),"W"," W @ 70 C")</f>
        <v>#VALUE!</v>
      </c>
      <c r="AJ1836" t="str">
        <f>SUBSTITUTE((SUBSTITUTE(T1836,"ppm/°C","")),"/ "," to ")</f>
        <v/>
      </c>
      <c r="AK1836" t="e">
        <f>LEFT(V1836,FIND(" ",V1836)-1)</f>
        <v>#VALUE!</v>
      </c>
      <c r="AL1836" t="str">
        <f>SUBSTITUTE(SUBSTITUTE(U1836,"°C ~ "," to +"),"°C"," C")</f>
        <v/>
      </c>
      <c r="AM1836" s="2" t="e">
        <f t="shared" si="312"/>
        <v>#VALUE!</v>
      </c>
      <c r="AO1836" s="2" t="e">
        <f t="shared" si="313"/>
        <v>#VALUE!</v>
      </c>
      <c r="AQ1836" t="s">
        <v>5289</v>
      </c>
      <c r="AR1836" t="str">
        <f t="shared" si="315"/>
        <v/>
      </c>
    </row>
    <row r="1837" spans="30:44" x14ac:dyDescent="0.3">
      <c r="AD1837" s="3" t="str">
        <f t="shared" si="311"/>
        <v>NOT FOUND</v>
      </c>
      <c r="AE1837" s="3" t="e">
        <f t="shared" si="310"/>
        <v>#VALUE!</v>
      </c>
      <c r="AF1837" t="str">
        <f>SUBSTITUTE(SUBSTITUTE(P1837,"±",""),"%"," %")</f>
        <v/>
      </c>
      <c r="AG1837" t="e">
        <f t="shared" si="314"/>
        <v>#VALUE!</v>
      </c>
      <c r="AI1837" t="e">
        <f>SUBSTITUTE(LEFT(Q1837,FIND("W,",Q1837)),"W"," W @ 70 C")</f>
        <v>#VALUE!</v>
      </c>
      <c r="AJ1837" t="str">
        <f>SUBSTITUTE((SUBSTITUTE(T1837,"ppm/°C","")),"/ "," to ")</f>
        <v/>
      </c>
      <c r="AK1837" t="e">
        <f>LEFT(V1837,FIND(" ",V1837)-1)</f>
        <v>#VALUE!</v>
      </c>
      <c r="AL1837" t="str">
        <f>SUBSTITUTE(SUBSTITUTE(U1837,"°C ~ "," to +"),"°C"," C")</f>
        <v/>
      </c>
      <c r="AM1837" s="2" t="e">
        <f t="shared" si="312"/>
        <v>#VALUE!</v>
      </c>
      <c r="AO1837" s="2" t="e">
        <f t="shared" si="313"/>
        <v>#VALUE!</v>
      </c>
      <c r="AQ1837" t="s">
        <v>5289</v>
      </c>
      <c r="AR1837" t="str">
        <f t="shared" si="315"/>
        <v/>
      </c>
    </row>
    <row r="1838" spans="30:44" x14ac:dyDescent="0.3">
      <c r="AD1838" s="3" t="str">
        <f t="shared" si="311"/>
        <v>NOT FOUND</v>
      </c>
      <c r="AE1838" s="3" t="e">
        <f t="shared" si="310"/>
        <v>#VALUE!</v>
      </c>
      <c r="AF1838" t="str">
        <f>SUBSTITUTE(SUBSTITUTE(P1838,"±",""),"%"," %")</f>
        <v/>
      </c>
      <c r="AG1838" t="e">
        <f t="shared" si="314"/>
        <v>#VALUE!</v>
      </c>
      <c r="AI1838" t="e">
        <f>SUBSTITUTE(LEFT(Q1838,FIND("W,",Q1838)),"W"," W @ 70 C")</f>
        <v>#VALUE!</v>
      </c>
      <c r="AJ1838" t="str">
        <f>SUBSTITUTE((SUBSTITUTE(T1838,"ppm/°C","")),"/ "," to ")</f>
        <v/>
      </c>
      <c r="AK1838" t="e">
        <f>LEFT(V1838,FIND(" ",V1838)-1)</f>
        <v>#VALUE!</v>
      </c>
      <c r="AL1838" t="str">
        <f>SUBSTITUTE(SUBSTITUTE(U1838,"°C ~ "," to +"),"°C"," C")</f>
        <v/>
      </c>
      <c r="AM1838" s="2" t="e">
        <f t="shared" si="312"/>
        <v>#VALUE!</v>
      </c>
      <c r="AO1838" s="2" t="e">
        <f t="shared" si="313"/>
        <v>#VALUE!</v>
      </c>
      <c r="AQ1838" t="s">
        <v>5289</v>
      </c>
      <c r="AR1838" t="str">
        <f t="shared" si="315"/>
        <v/>
      </c>
    </row>
    <row r="1839" spans="30:44" x14ac:dyDescent="0.3">
      <c r="AD1839" s="3" t="str">
        <f t="shared" si="311"/>
        <v>NOT FOUND</v>
      </c>
      <c r="AE1839" s="3" t="e">
        <f t="shared" si="310"/>
        <v>#VALUE!</v>
      </c>
      <c r="AF1839" t="str">
        <f>SUBSTITUTE(SUBSTITUTE(P1839,"±",""),"%"," %")</f>
        <v/>
      </c>
      <c r="AG1839" t="e">
        <f t="shared" si="314"/>
        <v>#VALUE!</v>
      </c>
      <c r="AI1839" t="e">
        <f>SUBSTITUTE(LEFT(Q1839,FIND("W,",Q1839)),"W"," W @ 70 C")</f>
        <v>#VALUE!</v>
      </c>
      <c r="AJ1839" t="str">
        <f>SUBSTITUTE((SUBSTITUTE(T1839,"ppm/°C","")),"/ "," to ")</f>
        <v/>
      </c>
      <c r="AK1839" t="e">
        <f>LEFT(V1839,FIND(" ",V1839)-1)</f>
        <v>#VALUE!</v>
      </c>
      <c r="AL1839" t="str">
        <f>SUBSTITUTE(SUBSTITUTE(U1839,"°C ~ "," to +"),"°C"," C")</f>
        <v/>
      </c>
      <c r="AM1839" s="2" t="e">
        <f t="shared" si="312"/>
        <v>#VALUE!</v>
      </c>
      <c r="AO1839" s="2" t="e">
        <f t="shared" si="313"/>
        <v>#VALUE!</v>
      </c>
      <c r="AQ1839" t="s">
        <v>5289</v>
      </c>
      <c r="AR1839" t="str">
        <f t="shared" si="315"/>
        <v/>
      </c>
    </row>
    <row r="1840" spans="30:44" x14ac:dyDescent="0.3">
      <c r="AD1840" s="3" t="str">
        <f t="shared" si="311"/>
        <v>NOT FOUND</v>
      </c>
      <c r="AE1840" s="3" t="e">
        <f t="shared" si="310"/>
        <v>#VALUE!</v>
      </c>
      <c r="AF1840" t="str">
        <f>SUBSTITUTE(SUBSTITUTE(P1840,"±",""),"%"," %")</f>
        <v/>
      </c>
      <c r="AG1840" t="e">
        <f t="shared" si="314"/>
        <v>#VALUE!</v>
      </c>
      <c r="AI1840" t="e">
        <f>SUBSTITUTE(LEFT(Q1840,FIND("W,",Q1840)),"W"," W @ 70 C")</f>
        <v>#VALUE!</v>
      </c>
      <c r="AJ1840" t="str">
        <f>SUBSTITUTE((SUBSTITUTE(T1840,"ppm/°C","")),"/ "," to ")</f>
        <v/>
      </c>
      <c r="AK1840" t="e">
        <f>LEFT(V1840,FIND(" ",V1840)-1)</f>
        <v>#VALUE!</v>
      </c>
      <c r="AL1840" t="str">
        <f>SUBSTITUTE(SUBSTITUTE(U1840,"°C ~ "," to +"),"°C"," C")</f>
        <v/>
      </c>
      <c r="AM1840" s="2" t="e">
        <f t="shared" si="312"/>
        <v>#VALUE!</v>
      </c>
      <c r="AO1840" s="2" t="e">
        <f t="shared" si="313"/>
        <v>#VALUE!</v>
      </c>
      <c r="AQ1840" t="s">
        <v>5289</v>
      </c>
      <c r="AR1840" t="str">
        <f t="shared" si="315"/>
        <v/>
      </c>
    </row>
    <row r="1841" spans="30:44" x14ac:dyDescent="0.3">
      <c r="AD1841" s="3" t="str">
        <f t="shared" si="311"/>
        <v>NOT FOUND</v>
      </c>
      <c r="AE1841" s="3" t="e">
        <f t="shared" si="310"/>
        <v>#VALUE!</v>
      </c>
      <c r="AF1841" t="str">
        <f>SUBSTITUTE(SUBSTITUTE(P1841,"±",""),"%"," %")</f>
        <v/>
      </c>
      <c r="AG1841" t="e">
        <f t="shared" si="314"/>
        <v>#VALUE!</v>
      </c>
      <c r="AI1841" t="e">
        <f>SUBSTITUTE(LEFT(Q1841,FIND("W,",Q1841)),"W"," W @ 70 C")</f>
        <v>#VALUE!</v>
      </c>
      <c r="AJ1841" t="str">
        <f>SUBSTITUTE((SUBSTITUTE(T1841,"ppm/°C","")),"/ "," to ")</f>
        <v/>
      </c>
      <c r="AK1841" t="e">
        <f>LEFT(V1841,FIND(" ",V1841)-1)</f>
        <v>#VALUE!</v>
      </c>
      <c r="AL1841" t="str">
        <f>SUBSTITUTE(SUBSTITUTE(U1841,"°C ~ "," to +"),"°C"," C")</f>
        <v/>
      </c>
      <c r="AM1841" s="2" t="e">
        <f t="shared" si="312"/>
        <v>#VALUE!</v>
      </c>
      <c r="AO1841" s="2" t="e">
        <f t="shared" si="313"/>
        <v>#VALUE!</v>
      </c>
      <c r="AQ1841" t="s">
        <v>5289</v>
      </c>
      <c r="AR1841" t="str">
        <f t="shared" si="315"/>
        <v/>
      </c>
    </row>
    <row r="1842" spans="30:44" x14ac:dyDescent="0.3">
      <c r="AD1842" s="3" t="str">
        <f t="shared" si="311"/>
        <v>NOT FOUND</v>
      </c>
      <c r="AE1842" s="3" t="e">
        <f t="shared" si="310"/>
        <v>#VALUE!</v>
      </c>
      <c r="AF1842" t="str">
        <f>SUBSTITUTE(SUBSTITUTE(P1842,"±",""),"%"," %")</f>
        <v/>
      </c>
      <c r="AG1842" t="e">
        <f t="shared" si="314"/>
        <v>#VALUE!</v>
      </c>
      <c r="AI1842" t="e">
        <f>SUBSTITUTE(LEFT(Q1842,FIND("W,",Q1842)),"W"," W @ 70 C")</f>
        <v>#VALUE!</v>
      </c>
      <c r="AJ1842" t="str">
        <f>SUBSTITUTE((SUBSTITUTE(T1842,"ppm/°C","")),"/ "," to ")</f>
        <v/>
      </c>
      <c r="AK1842" t="e">
        <f>LEFT(V1842,FIND(" ",V1842)-1)</f>
        <v>#VALUE!</v>
      </c>
      <c r="AL1842" t="str">
        <f>SUBSTITUTE(SUBSTITUTE(U1842,"°C ~ "," to +"),"°C"," C")</f>
        <v/>
      </c>
      <c r="AM1842" s="2" t="e">
        <f t="shared" si="312"/>
        <v>#VALUE!</v>
      </c>
      <c r="AO1842" s="2" t="e">
        <f t="shared" si="313"/>
        <v>#VALUE!</v>
      </c>
      <c r="AQ1842" t="s">
        <v>5289</v>
      </c>
      <c r="AR1842" t="str">
        <f t="shared" si="315"/>
        <v/>
      </c>
    </row>
    <row r="1843" spans="30:44" x14ac:dyDescent="0.3">
      <c r="AD1843" s="3" t="str">
        <f t="shared" si="311"/>
        <v>NOT FOUND</v>
      </c>
      <c r="AE1843" s="3" t="e">
        <f t="shared" si="310"/>
        <v>#VALUE!</v>
      </c>
      <c r="AF1843" t="str">
        <f>SUBSTITUTE(SUBSTITUTE(P1843,"±",""),"%"," %")</f>
        <v/>
      </c>
      <c r="AG1843" t="e">
        <f t="shared" si="314"/>
        <v>#VALUE!</v>
      </c>
      <c r="AI1843" t="e">
        <f>SUBSTITUTE(LEFT(Q1843,FIND("W,",Q1843)),"W"," W @ 70 C")</f>
        <v>#VALUE!</v>
      </c>
      <c r="AJ1843" t="str">
        <f>SUBSTITUTE((SUBSTITUTE(T1843,"ppm/°C","")),"/ "," to ")</f>
        <v/>
      </c>
      <c r="AK1843" t="e">
        <f>LEFT(V1843,FIND(" ",V1843)-1)</f>
        <v>#VALUE!</v>
      </c>
      <c r="AL1843" t="str">
        <f>SUBSTITUTE(SUBSTITUTE(U1843,"°C ~ "," to +"),"°C"," C")</f>
        <v/>
      </c>
      <c r="AM1843" s="2" t="e">
        <f t="shared" si="312"/>
        <v>#VALUE!</v>
      </c>
      <c r="AO1843" s="2" t="e">
        <f t="shared" si="313"/>
        <v>#VALUE!</v>
      </c>
      <c r="AQ1843" t="s">
        <v>5289</v>
      </c>
      <c r="AR1843" t="str">
        <f t="shared" si="315"/>
        <v/>
      </c>
    </row>
    <row r="1844" spans="30:44" x14ac:dyDescent="0.3">
      <c r="AD1844" s="3" t="str">
        <f t="shared" si="311"/>
        <v>NOT FOUND</v>
      </c>
      <c r="AE1844" s="3" t="e">
        <f t="shared" si="310"/>
        <v>#VALUE!</v>
      </c>
      <c r="AF1844" t="str">
        <f>SUBSTITUTE(SUBSTITUTE(P1844,"±",""),"%"," %")</f>
        <v/>
      </c>
      <c r="AG1844" t="e">
        <f t="shared" si="314"/>
        <v>#VALUE!</v>
      </c>
      <c r="AI1844" t="e">
        <f>SUBSTITUTE(LEFT(Q1844,FIND("W,",Q1844)),"W"," W @ 70 C")</f>
        <v>#VALUE!</v>
      </c>
      <c r="AJ1844" t="str">
        <f>SUBSTITUTE((SUBSTITUTE(T1844,"ppm/°C","")),"/ "," to ")</f>
        <v/>
      </c>
      <c r="AK1844" t="e">
        <f>LEFT(V1844,FIND(" ",V1844)-1)</f>
        <v>#VALUE!</v>
      </c>
      <c r="AL1844" t="str">
        <f>SUBSTITUTE(SUBSTITUTE(U1844,"°C ~ "," to +"),"°C"," C")</f>
        <v/>
      </c>
      <c r="AM1844" s="2" t="e">
        <f t="shared" si="312"/>
        <v>#VALUE!</v>
      </c>
      <c r="AO1844" s="2" t="e">
        <f t="shared" si="313"/>
        <v>#VALUE!</v>
      </c>
      <c r="AQ1844" t="s">
        <v>5289</v>
      </c>
      <c r="AR1844" t="str">
        <f t="shared" si="315"/>
        <v/>
      </c>
    </row>
    <row r="1845" spans="30:44" x14ac:dyDescent="0.3">
      <c r="AD1845" s="3" t="str">
        <f t="shared" si="311"/>
        <v>NOT FOUND</v>
      </c>
      <c r="AE1845" s="3" t="e">
        <f t="shared" si="310"/>
        <v>#VALUE!</v>
      </c>
      <c r="AF1845" t="str">
        <f>SUBSTITUTE(SUBSTITUTE(P1845,"±",""),"%"," %")</f>
        <v/>
      </c>
      <c r="AG1845" t="e">
        <f t="shared" si="314"/>
        <v>#VALUE!</v>
      </c>
      <c r="AI1845" t="e">
        <f>SUBSTITUTE(LEFT(Q1845,FIND("W,",Q1845)),"W"," W @ 70 C")</f>
        <v>#VALUE!</v>
      </c>
      <c r="AJ1845" t="str">
        <f>SUBSTITUTE((SUBSTITUTE(T1845,"ppm/°C","")),"/ "," to ")</f>
        <v/>
      </c>
      <c r="AK1845" t="e">
        <f>LEFT(V1845,FIND(" ",V1845)-1)</f>
        <v>#VALUE!</v>
      </c>
      <c r="AL1845" t="str">
        <f>SUBSTITUTE(SUBSTITUTE(U1845,"°C ~ "," to +"),"°C"," C")</f>
        <v/>
      </c>
      <c r="AM1845" s="2" t="e">
        <f t="shared" si="312"/>
        <v>#VALUE!</v>
      </c>
      <c r="AO1845" s="2" t="e">
        <f t="shared" si="313"/>
        <v>#VALUE!</v>
      </c>
      <c r="AQ1845" t="s">
        <v>5289</v>
      </c>
      <c r="AR1845" t="str">
        <f t="shared" si="315"/>
        <v/>
      </c>
    </row>
    <row r="1846" spans="30:44" x14ac:dyDescent="0.3">
      <c r="AD1846" s="3" t="str">
        <f t="shared" si="311"/>
        <v>NOT FOUND</v>
      </c>
      <c r="AE1846" s="3" t="e">
        <f t="shared" si="310"/>
        <v>#VALUE!</v>
      </c>
      <c r="AF1846" t="str">
        <f>SUBSTITUTE(SUBSTITUTE(P1846,"±",""),"%"," %")</f>
        <v/>
      </c>
      <c r="AG1846" t="e">
        <f t="shared" si="314"/>
        <v>#VALUE!</v>
      </c>
      <c r="AI1846" t="e">
        <f>SUBSTITUTE(LEFT(Q1846,FIND("W,",Q1846)),"W"," W @ 70 C")</f>
        <v>#VALUE!</v>
      </c>
      <c r="AJ1846" t="str">
        <f>SUBSTITUTE((SUBSTITUTE(T1846,"ppm/°C","")),"/ "," to ")</f>
        <v/>
      </c>
      <c r="AK1846" t="e">
        <f>LEFT(V1846,FIND(" ",V1846)-1)</f>
        <v>#VALUE!</v>
      </c>
      <c r="AL1846" t="str">
        <f>SUBSTITUTE(SUBSTITUTE(U1846,"°C ~ "," to +"),"°C"," C")</f>
        <v/>
      </c>
      <c r="AM1846" s="2" t="e">
        <f t="shared" si="312"/>
        <v>#VALUE!</v>
      </c>
      <c r="AO1846" s="2" t="e">
        <f t="shared" si="313"/>
        <v>#VALUE!</v>
      </c>
      <c r="AQ1846" t="s">
        <v>5289</v>
      </c>
      <c r="AR1846" t="str">
        <f t="shared" si="315"/>
        <v/>
      </c>
    </row>
    <row r="1847" spans="30:44" x14ac:dyDescent="0.3">
      <c r="AD1847" s="3" t="str">
        <f t="shared" si="311"/>
        <v>NOT FOUND</v>
      </c>
      <c r="AE1847" s="3" t="e">
        <f t="shared" si="310"/>
        <v>#VALUE!</v>
      </c>
      <c r="AF1847" t="str">
        <f>SUBSTITUTE(SUBSTITUTE(P1847,"±",""),"%"," %")</f>
        <v/>
      </c>
      <c r="AG1847" t="e">
        <f t="shared" si="314"/>
        <v>#VALUE!</v>
      </c>
      <c r="AI1847" t="e">
        <f>SUBSTITUTE(LEFT(Q1847,FIND("W,",Q1847)),"W"," W @ 70 C")</f>
        <v>#VALUE!</v>
      </c>
      <c r="AJ1847" t="str">
        <f>SUBSTITUTE((SUBSTITUTE(T1847,"ppm/°C","")),"/ "," to ")</f>
        <v/>
      </c>
      <c r="AK1847" t="e">
        <f>LEFT(V1847,FIND(" ",V1847)-1)</f>
        <v>#VALUE!</v>
      </c>
      <c r="AL1847" t="str">
        <f>SUBSTITUTE(SUBSTITUTE(U1847,"°C ~ "," to +"),"°C"," C")</f>
        <v/>
      </c>
      <c r="AM1847" s="2" t="e">
        <f t="shared" si="312"/>
        <v>#VALUE!</v>
      </c>
      <c r="AO1847" s="2" t="e">
        <f t="shared" si="313"/>
        <v>#VALUE!</v>
      </c>
      <c r="AQ1847" t="s">
        <v>5289</v>
      </c>
      <c r="AR1847" t="str">
        <f t="shared" si="315"/>
        <v/>
      </c>
    </row>
    <row r="1848" spans="30:44" x14ac:dyDescent="0.3">
      <c r="AD1848" s="3" t="str">
        <f t="shared" si="311"/>
        <v>NOT FOUND</v>
      </c>
      <c r="AE1848" s="3" t="e">
        <f t="shared" si="310"/>
        <v>#VALUE!</v>
      </c>
      <c r="AF1848" t="str">
        <f>SUBSTITUTE(SUBSTITUTE(P1848,"±",""),"%"," %")</f>
        <v/>
      </c>
      <c r="AG1848" t="e">
        <f t="shared" si="314"/>
        <v>#VALUE!</v>
      </c>
      <c r="AI1848" t="e">
        <f>SUBSTITUTE(LEFT(Q1848,FIND("W,",Q1848)),"W"," W @ 70 C")</f>
        <v>#VALUE!</v>
      </c>
      <c r="AJ1848" t="str">
        <f>SUBSTITUTE((SUBSTITUTE(T1848,"ppm/°C","")),"/ "," to ")</f>
        <v/>
      </c>
      <c r="AK1848" t="e">
        <f>LEFT(V1848,FIND(" ",V1848)-1)</f>
        <v>#VALUE!</v>
      </c>
      <c r="AL1848" t="str">
        <f>SUBSTITUTE(SUBSTITUTE(U1848,"°C ~ "," to +"),"°C"," C")</f>
        <v/>
      </c>
      <c r="AM1848" s="2" t="e">
        <f t="shared" si="312"/>
        <v>#VALUE!</v>
      </c>
      <c r="AO1848" s="2" t="e">
        <f t="shared" si="313"/>
        <v>#VALUE!</v>
      </c>
      <c r="AQ1848" t="s">
        <v>5289</v>
      </c>
      <c r="AR1848" t="str">
        <f t="shared" si="315"/>
        <v/>
      </c>
    </row>
    <row r="1849" spans="30:44" x14ac:dyDescent="0.3">
      <c r="AD1849" s="3" t="str">
        <f t="shared" si="311"/>
        <v>NOT FOUND</v>
      </c>
      <c r="AE1849" s="3" t="e">
        <f t="shared" si="310"/>
        <v>#VALUE!</v>
      </c>
      <c r="AF1849" t="str">
        <f>SUBSTITUTE(SUBSTITUTE(P1849,"±",""),"%"," %")</f>
        <v/>
      </c>
      <c r="AG1849" t="e">
        <f t="shared" si="314"/>
        <v>#VALUE!</v>
      </c>
      <c r="AI1849" t="e">
        <f>SUBSTITUTE(LEFT(Q1849,FIND("W,",Q1849)),"W"," W @ 70 C")</f>
        <v>#VALUE!</v>
      </c>
      <c r="AJ1849" t="str">
        <f>SUBSTITUTE((SUBSTITUTE(T1849,"ppm/°C","")),"/ "," to ")</f>
        <v/>
      </c>
      <c r="AK1849" t="e">
        <f>LEFT(V1849,FIND(" ",V1849)-1)</f>
        <v>#VALUE!</v>
      </c>
      <c r="AL1849" t="str">
        <f>SUBSTITUTE(SUBSTITUTE(U1849,"°C ~ "," to +"),"°C"," C")</f>
        <v/>
      </c>
      <c r="AM1849" s="2" t="e">
        <f t="shared" si="312"/>
        <v>#VALUE!</v>
      </c>
      <c r="AO1849" s="2" t="e">
        <f t="shared" si="313"/>
        <v>#VALUE!</v>
      </c>
      <c r="AQ1849" t="s">
        <v>5289</v>
      </c>
      <c r="AR1849" t="str">
        <f t="shared" si="315"/>
        <v/>
      </c>
    </row>
    <row r="1850" spans="30:44" x14ac:dyDescent="0.3">
      <c r="AD1850" s="3" t="str">
        <f t="shared" si="311"/>
        <v>NOT FOUND</v>
      </c>
      <c r="AE1850" s="3" t="e">
        <f t="shared" si="310"/>
        <v>#VALUE!</v>
      </c>
      <c r="AF1850" t="str">
        <f>SUBSTITUTE(SUBSTITUTE(P1850,"±",""),"%"," %")</f>
        <v/>
      </c>
      <c r="AG1850" t="e">
        <f t="shared" si="314"/>
        <v>#VALUE!</v>
      </c>
      <c r="AI1850" t="e">
        <f>SUBSTITUTE(LEFT(Q1850,FIND("W,",Q1850)),"W"," W @ 70 C")</f>
        <v>#VALUE!</v>
      </c>
      <c r="AJ1850" t="str">
        <f>SUBSTITUTE((SUBSTITUTE(T1850,"ppm/°C","")),"/ "," to ")</f>
        <v/>
      </c>
      <c r="AK1850" t="e">
        <f>LEFT(V1850,FIND(" ",V1850)-1)</f>
        <v>#VALUE!</v>
      </c>
      <c r="AL1850" t="str">
        <f>SUBSTITUTE(SUBSTITUTE(U1850,"°C ~ "," to +"),"°C"," C")</f>
        <v/>
      </c>
      <c r="AM1850" s="2" t="e">
        <f t="shared" si="312"/>
        <v>#VALUE!</v>
      </c>
      <c r="AO1850" s="2" t="e">
        <f t="shared" si="313"/>
        <v>#VALUE!</v>
      </c>
      <c r="AQ1850" t="s">
        <v>5289</v>
      </c>
      <c r="AR1850" t="str">
        <f t="shared" si="315"/>
        <v/>
      </c>
    </row>
    <row r="1851" spans="30:44" x14ac:dyDescent="0.3">
      <c r="AD1851" s="3" t="str">
        <f t="shared" si="311"/>
        <v>NOT FOUND</v>
      </c>
      <c r="AE1851" s="3" t="e">
        <f t="shared" si="310"/>
        <v>#VALUE!</v>
      </c>
      <c r="AF1851" t="str">
        <f>SUBSTITUTE(SUBSTITUTE(P1851,"±",""),"%"," %")</f>
        <v/>
      </c>
      <c r="AG1851" t="e">
        <f t="shared" si="314"/>
        <v>#VALUE!</v>
      </c>
      <c r="AI1851" t="e">
        <f>SUBSTITUTE(LEFT(Q1851,FIND("W,",Q1851)),"W"," W @ 70 C")</f>
        <v>#VALUE!</v>
      </c>
      <c r="AJ1851" t="str">
        <f>SUBSTITUTE((SUBSTITUTE(T1851,"ppm/°C","")),"/ "," to ")</f>
        <v/>
      </c>
      <c r="AK1851" t="e">
        <f>LEFT(V1851,FIND(" ",V1851)-1)</f>
        <v>#VALUE!</v>
      </c>
      <c r="AL1851" t="str">
        <f>SUBSTITUTE(SUBSTITUTE(U1851,"°C ~ "," to +"),"°C"," C")</f>
        <v/>
      </c>
      <c r="AM1851" s="2" t="e">
        <f t="shared" si="312"/>
        <v>#VALUE!</v>
      </c>
      <c r="AO1851" s="2" t="e">
        <f t="shared" si="313"/>
        <v>#VALUE!</v>
      </c>
      <c r="AQ1851" t="s">
        <v>5289</v>
      </c>
      <c r="AR1851" t="str">
        <f t="shared" si="315"/>
        <v/>
      </c>
    </row>
    <row r="1852" spans="30:44" x14ac:dyDescent="0.3">
      <c r="AD1852" s="3" t="str">
        <f t="shared" si="311"/>
        <v>NOT FOUND</v>
      </c>
      <c r="AE1852" s="3" t="e">
        <f t="shared" si="310"/>
        <v>#VALUE!</v>
      </c>
      <c r="AF1852" t="str">
        <f>SUBSTITUTE(SUBSTITUTE(P1852,"±",""),"%"," %")</f>
        <v/>
      </c>
      <c r="AG1852" t="e">
        <f t="shared" si="314"/>
        <v>#VALUE!</v>
      </c>
      <c r="AI1852" t="e">
        <f>SUBSTITUTE(LEFT(Q1852,FIND("W,",Q1852)),"W"," W @ 70 C")</f>
        <v>#VALUE!</v>
      </c>
      <c r="AJ1852" t="str">
        <f>SUBSTITUTE((SUBSTITUTE(T1852,"ppm/°C","")),"/ "," to ")</f>
        <v/>
      </c>
      <c r="AK1852" t="e">
        <f>LEFT(V1852,FIND(" ",V1852)-1)</f>
        <v>#VALUE!</v>
      </c>
      <c r="AL1852" t="str">
        <f>SUBSTITUTE(SUBSTITUTE(U1852,"°C ~ "," to +"),"°C"," C")</f>
        <v/>
      </c>
      <c r="AM1852" s="2" t="e">
        <f t="shared" si="312"/>
        <v>#VALUE!</v>
      </c>
      <c r="AO1852" s="2" t="e">
        <f t="shared" si="313"/>
        <v>#VALUE!</v>
      </c>
      <c r="AQ1852" t="s">
        <v>5289</v>
      </c>
      <c r="AR1852" t="str">
        <f t="shared" si="315"/>
        <v/>
      </c>
    </row>
    <row r="1853" spans="30:44" x14ac:dyDescent="0.3">
      <c r="AD1853" s="3" t="str">
        <f t="shared" si="311"/>
        <v>NOT FOUND</v>
      </c>
      <c r="AE1853" s="3" t="e">
        <f t="shared" si="310"/>
        <v>#VALUE!</v>
      </c>
      <c r="AF1853" t="str">
        <f>SUBSTITUTE(SUBSTITUTE(P1853,"±",""),"%"," %")</f>
        <v/>
      </c>
      <c r="AG1853" t="e">
        <f t="shared" si="314"/>
        <v>#VALUE!</v>
      </c>
      <c r="AI1853" t="e">
        <f>SUBSTITUTE(LEFT(Q1853,FIND("W,",Q1853)),"W"," W @ 70 C")</f>
        <v>#VALUE!</v>
      </c>
      <c r="AJ1853" t="str">
        <f>SUBSTITUTE((SUBSTITUTE(T1853,"ppm/°C","")),"/ "," to ")</f>
        <v/>
      </c>
      <c r="AK1853" t="e">
        <f>LEFT(V1853,FIND(" ",V1853)-1)</f>
        <v>#VALUE!</v>
      </c>
      <c r="AL1853" t="str">
        <f>SUBSTITUTE(SUBSTITUTE(U1853,"°C ~ "," to +"),"°C"," C")</f>
        <v/>
      </c>
      <c r="AM1853" s="2" t="e">
        <f t="shared" si="312"/>
        <v>#VALUE!</v>
      </c>
      <c r="AO1853" s="2" t="e">
        <f t="shared" si="313"/>
        <v>#VALUE!</v>
      </c>
      <c r="AQ1853" t="s">
        <v>5289</v>
      </c>
      <c r="AR1853" t="str">
        <f t="shared" si="315"/>
        <v/>
      </c>
    </row>
    <row r="1854" spans="30:44" x14ac:dyDescent="0.3">
      <c r="AD1854" s="3" t="str">
        <f t="shared" si="311"/>
        <v>NOT FOUND</v>
      </c>
      <c r="AE1854" s="3" t="e">
        <f t="shared" si="310"/>
        <v>#VALUE!</v>
      </c>
      <c r="AF1854" t="str">
        <f>SUBSTITUTE(SUBSTITUTE(P1854,"±",""),"%"," %")</f>
        <v/>
      </c>
      <c r="AG1854" t="e">
        <f t="shared" si="314"/>
        <v>#VALUE!</v>
      </c>
      <c r="AI1854" t="e">
        <f>SUBSTITUTE(LEFT(Q1854,FIND("W,",Q1854)),"W"," W @ 70 C")</f>
        <v>#VALUE!</v>
      </c>
      <c r="AJ1854" t="str">
        <f>SUBSTITUTE((SUBSTITUTE(T1854,"ppm/°C","")),"/ "," to ")</f>
        <v/>
      </c>
      <c r="AK1854" t="e">
        <f>LEFT(V1854,FIND(" ",V1854)-1)</f>
        <v>#VALUE!</v>
      </c>
      <c r="AL1854" t="str">
        <f>SUBSTITUTE(SUBSTITUTE(U1854,"°C ~ "," to +"),"°C"," C")</f>
        <v/>
      </c>
      <c r="AM1854" s="2" t="e">
        <f t="shared" si="312"/>
        <v>#VALUE!</v>
      </c>
      <c r="AO1854" s="2" t="e">
        <f t="shared" si="313"/>
        <v>#VALUE!</v>
      </c>
      <c r="AQ1854" t="s">
        <v>5289</v>
      </c>
      <c r="AR1854" t="str">
        <f t="shared" si="315"/>
        <v/>
      </c>
    </row>
    <row r="1855" spans="30:44" x14ac:dyDescent="0.3">
      <c r="AD1855" s="3" t="str">
        <f t="shared" si="311"/>
        <v>NOT FOUND</v>
      </c>
      <c r="AE1855" s="3" t="e">
        <f t="shared" si="310"/>
        <v>#VALUE!</v>
      </c>
      <c r="AF1855" t="str">
        <f>SUBSTITUTE(SUBSTITUTE(P1855,"±",""),"%"," %")</f>
        <v/>
      </c>
      <c r="AG1855" t="e">
        <f t="shared" si="314"/>
        <v>#VALUE!</v>
      </c>
      <c r="AI1855" t="e">
        <f>SUBSTITUTE(LEFT(Q1855,FIND("W,",Q1855)),"W"," W @ 70 C")</f>
        <v>#VALUE!</v>
      </c>
      <c r="AJ1855" t="str">
        <f>SUBSTITUTE((SUBSTITUTE(T1855,"ppm/°C","")),"/ "," to ")</f>
        <v/>
      </c>
      <c r="AK1855" t="e">
        <f>LEFT(V1855,FIND(" ",V1855)-1)</f>
        <v>#VALUE!</v>
      </c>
      <c r="AL1855" t="str">
        <f>SUBSTITUTE(SUBSTITUTE(U1855,"°C ~ "," to +"),"°C"," C")</f>
        <v/>
      </c>
      <c r="AM1855" s="2" t="e">
        <f t="shared" si="312"/>
        <v>#VALUE!</v>
      </c>
      <c r="AO1855" s="2" t="e">
        <f t="shared" si="313"/>
        <v>#VALUE!</v>
      </c>
      <c r="AQ1855" t="s">
        <v>5289</v>
      </c>
      <c r="AR1855" t="str">
        <f t="shared" si="315"/>
        <v/>
      </c>
    </row>
    <row r="1856" spans="30:44" x14ac:dyDescent="0.3">
      <c r="AD1856" s="3" t="str">
        <f t="shared" si="311"/>
        <v>NOT FOUND</v>
      </c>
      <c r="AE1856" s="3" t="e">
        <f t="shared" si="310"/>
        <v>#VALUE!</v>
      </c>
      <c r="AF1856" t="str">
        <f>SUBSTITUTE(SUBSTITUTE(P1856,"±",""),"%"," %")</f>
        <v/>
      </c>
      <c r="AG1856" t="e">
        <f t="shared" si="314"/>
        <v>#VALUE!</v>
      </c>
      <c r="AI1856" t="e">
        <f>SUBSTITUTE(LEFT(Q1856,FIND("W,",Q1856)),"W"," W @ 70 C")</f>
        <v>#VALUE!</v>
      </c>
      <c r="AJ1856" t="str">
        <f>SUBSTITUTE((SUBSTITUTE(T1856,"ppm/°C","")),"/ "," to ")</f>
        <v/>
      </c>
      <c r="AK1856" t="e">
        <f>LEFT(V1856,FIND(" ",V1856)-1)</f>
        <v>#VALUE!</v>
      </c>
      <c r="AL1856" t="str">
        <f>SUBSTITUTE(SUBSTITUTE(U1856,"°C ~ "," to +"),"°C"," C")</f>
        <v/>
      </c>
      <c r="AM1856" s="2" t="e">
        <f t="shared" si="312"/>
        <v>#VALUE!</v>
      </c>
      <c r="AO1856" s="2" t="e">
        <f t="shared" si="313"/>
        <v>#VALUE!</v>
      </c>
      <c r="AQ1856" t="s">
        <v>5289</v>
      </c>
      <c r="AR1856" t="str">
        <f t="shared" si="315"/>
        <v/>
      </c>
    </row>
    <row r="1857" spans="30:44" x14ac:dyDescent="0.3">
      <c r="AD1857" s="3" t="str">
        <f t="shared" si="311"/>
        <v>NOT FOUND</v>
      </c>
      <c r="AE1857" s="3" t="e">
        <f t="shared" si="310"/>
        <v>#VALUE!</v>
      </c>
      <c r="AF1857" t="str">
        <f>SUBSTITUTE(SUBSTITUTE(P1857,"±",""),"%"," %")</f>
        <v/>
      </c>
      <c r="AG1857" t="e">
        <f t="shared" si="314"/>
        <v>#VALUE!</v>
      </c>
      <c r="AI1857" t="e">
        <f>SUBSTITUTE(LEFT(Q1857,FIND("W,",Q1857)),"W"," W @ 70 C")</f>
        <v>#VALUE!</v>
      </c>
      <c r="AJ1857" t="str">
        <f>SUBSTITUTE((SUBSTITUTE(T1857,"ppm/°C","")),"/ "," to ")</f>
        <v/>
      </c>
      <c r="AK1857" t="e">
        <f>LEFT(V1857,FIND(" ",V1857)-1)</f>
        <v>#VALUE!</v>
      </c>
      <c r="AL1857" t="str">
        <f>SUBSTITUTE(SUBSTITUTE(U1857,"°C ~ "," to +"),"°C"," C")</f>
        <v/>
      </c>
      <c r="AM1857" s="2" t="e">
        <f t="shared" si="312"/>
        <v>#VALUE!</v>
      </c>
      <c r="AO1857" s="2" t="e">
        <f t="shared" si="313"/>
        <v>#VALUE!</v>
      </c>
      <c r="AQ1857" t="s">
        <v>5289</v>
      </c>
      <c r="AR1857" t="str">
        <f t="shared" si="315"/>
        <v/>
      </c>
    </row>
    <row r="1858" spans="30:44" x14ac:dyDescent="0.3">
      <c r="AD1858" s="3" t="str">
        <f t="shared" si="311"/>
        <v>NOT FOUND</v>
      </c>
      <c r="AE1858" s="3" t="e">
        <f t="shared" si="310"/>
        <v>#VALUE!</v>
      </c>
      <c r="AF1858" t="str">
        <f>SUBSTITUTE(SUBSTITUTE(P1858,"±",""),"%"," %")</f>
        <v/>
      </c>
      <c r="AG1858" t="e">
        <f t="shared" si="314"/>
        <v>#VALUE!</v>
      </c>
      <c r="AI1858" t="e">
        <f>SUBSTITUTE(LEFT(Q1858,FIND("W,",Q1858)),"W"," W @ 70 C")</f>
        <v>#VALUE!</v>
      </c>
      <c r="AJ1858" t="str">
        <f>SUBSTITUTE((SUBSTITUTE(T1858,"ppm/°C","")),"/ "," to ")</f>
        <v/>
      </c>
      <c r="AK1858" t="e">
        <f>LEFT(V1858,FIND(" ",V1858)-1)</f>
        <v>#VALUE!</v>
      </c>
      <c r="AL1858" t="str">
        <f>SUBSTITUTE(SUBSTITUTE(U1858,"°C ~ "," to +"),"°C"," C")</f>
        <v/>
      </c>
      <c r="AM1858" s="2" t="e">
        <f t="shared" si="312"/>
        <v>#VALUE!</v>
      </c>
      <c r="AO1858" s="2" t="e">
        <f t="shared" si="313"/>
        <v>#VALUE!</v>
      </c>
      <c r="AQ1858" t="s">
        <v>5289</v>
      </c>
      <c r="AR1858" t="str">
        <f t="shared" si="315"/>
        <v/>
      </c>
    </row>
    <row r="1859" spans="30:44" x14ac:dyDescent="0.3">
      <c r="AD1859" s="3" t="str">
        <f t="shared" si="311"/>
        <v>NOT FOUND</v>
      </c>
      <c r="AE1859" s="3" t="e">
        <f t="shared" si="310"/>
        <v>#VALUE!</v>
      </c>
      <c r="AF1859" t="str">
        <f>SUBSTITUTE(SUBSTITUTE(P1859,"±",""),"%"," %")</f>
        <v/>
      </c>
      <c r="AG1859" t="e">
        <f t="shared" si="314"/>
        <v>#VALUE!</v>
      </c>
      <c r="AI1859" t="e">
        <f>SUBSTITUTE(LEFT(Q1859,FIND("W,",Q1859)),"W"," W @ 70 C")</f>
        <v>#VALUE!</v>
      </c>
      <c r="AJ1859" t="str">
        <f>SUBSTITUTE((SUBSTITUTE(T1859,"ppm/°C","")),"/ "," to ")</f>
        <v/>
      </c>
      <c r="AK1859" t="e">
        <f>LEFT(V1859,FIND(" ",V1859)-1)</f>
        <v>#VALUE!</v>
      </c>
      <c r="AL1859" t="str">
        <f>SUBSTITUTE(SUBSTITUTE(U1859,"°C ~ "," to +"),"°C"," C")</f>
        <v/>
      </c>
      <c r="AM1859" s="2" t="e">
        <f t="shared" si="312"/>
        <v>#VALUE!</v>
      </c>
      <c r="AO1859" s="2" t="e">
        <f t="shared" si="313"/>
        <v>#VALUE!</v>
      </c>
      <c r="AQ1859" t="s">
        <v>5289</v>
      </c>
      <c r="AR1859" t="str">
        <f t="shared" si="315"/>
        <v/>
      </c>
    </row>
    <row r="1860" spans="30:44" x14ac:dyDescent="0.3">
      <c r="AD1860" s="3" t="str">
        <f t="shared" si="311"/>
        <v>NOT FOUND</v>
      </c>
      <c r="AE1860" s="3" t="e">
        <f t="shared" si="310"/>
        <v>#VALUE!</v>
      </c>
      <c r="AF1860" t="str">
        <f>SUBSTITUTE(SUBSTITUTE(P1860,"±",""),"%"," %")</f>
        <v/>
      </c>
      <c r="AG1860" t="e">
        <f t="shared" si="314"/>
        <v>#VALUE!</v>
      </c>
      <c r="AI1860" t="e">
        <f>SUBSTITUTE(LEFT(Q1860,FIND("W,",Q1860)),"W"," W @ 70 C")</f>
        <v>#VALUE!</v>
      </c>
      <c r="AJ1860" t="str">
        <f>SUBSTITUTE((SUBSTITUTE(T1860,"ppm/°C","")),"/ "," to ")</f>
        <v/>
      </c>
      <c r="AK1860" t="e">
        <f>LEFT(V1860,FIND(" ",V1860)-1)</f>
        <v>#VALUE!</v>
      </c>
      <c r="AL1860" t="str">
        <f>SUBSTITUTE(SUBSTITUTE(U1860,"°C ~ "," to +"),"°C"," C")</f>
        <v/>
      </c>
      <c r="AM1860" s="2" t="e">
        <f t="shared" si="312"/>
        <v>#VALUE!</v>
      </c>
      <c r="AO1860" s="2" t="e">
        <f t="shared" si="313"/>
        <v>#VALUE!</v>
      </c>
      <c r="AQ1860" t="s">
        <v>5289</v>
      </c>
      <c r="AR1860" t="str">
        <f t="shared" si="315"/>
        <v/>
      </c>
    </row>
    <row r="1861" spans="30:44" x14ac:dyDescent="0.3">
      <c r="AD1861" s="3" t="str">
        <f t="shared" si="311"/>
        <v>NOT FOUND</v>
      </c>
      <c r="AE1861" s="3" t="e">
        <f t="shared" si="310"/>
        <v>#VALUE!</v>
      </c>
      <c r="AF1861" t="str">
        <f>SUBSTITUTE(SUBSTITUTE(P1861,"±",""),"%"," %")</f>
        <v/>
      </c>
      <c r="AG1861" t="e">
        <f t="shared" si="314"/>
        <v>#VALUE!</v>
      </c>
      <c r="AI1861" t="e">
        <f>SUBSTITUTE(LEFT(Q1861,FIND("W,",Q1861)),"W"," W @ 70 C")</f>
        <v>#VALUE!</v>
      </c>
      <c r="AJ1861" t="str">
        <f>SUBSTITUTE((SUBSTITUTE(T1861,"ppm/°C","")),"/ "," to ")</f>
        <v/>
      </c>
      <c r="AK1861" t="e">
        <f>LEFT(V1861,FIND(" ",V1861)-1)</f>
        <v>#VALUE!</v>
      </c>
      <c r="AL1861" t="str">
        <f>SUBSTITUTE(SUBSTITUTE(U1861,"°C ~ "," to +"),"°C"," C")</f>
        <v/>
      </c>
      <c r="AM1861" s="2" t="e">
        <f t="shared" si="312"/>
        <v>#VALUE!</v>
      </c>
      <c r="AO1861" s="2" t="e">
        <f t="shared" si="313"/>
        <v>#VALUE!</v>
      </c>
      <c r="AQ1861" t="s">
        <v>5289</v>
      </c>
      <c r="AR1861" t="str">
        <f t="shared" si="315"/>
        <v/>
      </c>
    </row>
    <row r="1862" spans="30:44" x14ac:dyDescent="0.3">
      <c r="AD1862" s="3" t="str">
        <f t="shared" si="311"/>
        <v>NOT FOUND</v>
      </c>
      <c r="AE1862" s="3" t="e">
        <f t="shared" si="310"/>
        <v>#VALUE!</v>
      </c>
      <c r="AF1862" t="str">
        <f>SUBSTITUTE(SUBSTITUTE(P1862,"±",""),"%"," %")</f>
        <v/>
      </c>
      <c r="AG1862" t="e">
        <f t="shared" si="314"/>
        <v>#VALUE!</v>
      </c>
      <c r="AI1862" t="e">
        <f>SUBSTITUTE(LEFT(Q1862,FIND("W,",Q1862)),"W"," W @ 70 C")</f>
        <v>#VALUE!</v>
      </c>
      <c r="AJ1862" t="str">
        <f>SUBSTITUTE((SUBSTITUTE(T1862,"ppm/°C","")),"/ "," to ")</f>
        <v/>
      </c>
      <c r="AK1862" t="e">
        <f>LEFT(V1862,FIND(" ",V1862)-1)</f>
        <v>#VALUE!</v>
      </c>
      <c r="AL1862" t="str">
        <f>SUBSTITUTE(SUBSTITUTE(U1862,"°C ~ "," to +"),"°C"," C")</f>
        <v/>
      </c>
      <c r="AM1862" s="2" t="e">
        <f t="shared" si="312"/>
        <v>#VALUE!</v>
      </c>
      <c r="AO1862" s="2" t="e">
        <f t="shared" si="313"/>
        <v>#VALUE!</v>
      </c>
      <c r="AQ1862" t="s">
        <v>5289</v>
      </c>
      <c r="AR1862" t="str">
        <f t="shared" si="315"/>
        <v/>
      </c>
    </row>
    <row r="1863" spans="30:44" x14ac:dyDescent="0.3">
      <c r="AD1863" s="3" t="str">
        <f t="shared" si="311"/>
        <v>NOT FOUND</v>
      </c>
      <c r="AE1863" s="3" t="e">
        <f t="shared" si="310"/>
        <v>#VALUE!</v>
      </c>
      <c r="AF1863" t="str">
        <f>SUBSTITUTE(SUBSTITUTE(P1863,"±",""),"%"," %")</f>
        <v/>
      </c>
      <c r="AG1863" t="e">
        <f t="shared" si="314"/>
        <v>#VALUE!</v>
      </c>
      <c r="AI1863" t="e">
        <f>SUBSTITUTE(LEFT(Q1863,FIND("W,",Q1863)),"W"," W @ 70 C")</f>
        <v>#VALUE!</v>
      </c>
      <c r="AJ1863" t="str">
        <f>SUBSTITUTE((SUBSTITUTE(T1863,"ppm/°C","")),"/ "," to ")</f>
        <v/>
      </c>
      <c r="AK1863" t="e">
        <f>LEFT(V1863,FIND(" ",V1863)-1)</f>
        <v>#VALUE!</v>
      </c>
      <c r="AL1863" t="str">
        <f>SUBSTITUTE(SUBSTITUTE(U1863,"°C ~ "," to +"),"°C"," C")</f>
        <v/>
      </c>
      <c r="AM1863" s="2" t="e">
        <f t="shared" si="312"/>
        <v>#VALUE!</v>
      </c>
      <c r="AO1863" s="2" t="e">
        <f t="shared" si="313"/>
        <v>#VALUE!</v>
      </c>
      <c r="AQ1863" t="s">
        <v>5289</v>
      </c>
      <c r="AR1863" t="str">
        <f t="shared" si="315"/>
        <v/>
      </c>
    </row>
    <row r="1864" spans="30:44" x14ac:dyDescent="0.3">
      <c r="AD1864" s="3" t="str">
        <f t="shared" si="311"/>
        <v>NOT FOUND</v>
      </c>
      <c r="AE1864" s="3" t="e">
        <f t="shared" si="310"/>
        <v>#VALUE!</v>
      </c>
      <c r="AF1864" t="str">
        <f>SUBSTITUTE(SUBSTITUTE(P1864,"±",""),"%"," %")</f>
        <v/>
      </c>
      <c r="AG1864" t="e">
        <f t="shared" si="314"/>
        <v>#VALUE!</v>
      </c>
      <c r="AI1864" t="e">
        <f>SUBSTITUTE(LEFT(Q1864,FIND("W,",Q1864)),"W"," W @ 70 C")</f>
        <v>#VALUE!</v>
      </c>
      <c r="AJ1864" t="str">
        <f>SUBSTITUTE((SUBSTITUTE(T1864,"ppm/°C","")),"/ "," to ")</f>
        <v/>
      </c>
      <c r="AK1864" t="e">
        <f>LEFT(V1864,FIND(" ",V1864)-1)</f>
        <v>#VALUE!</v>
      </c>
      <c r="AL1864" t="str">
        <f>SUBSTITUTE(SUBSTITUTE(U1864,"°C ~ "," to +"),"°C"," C")</f>
        <v/>
      </c>
      <c r="AM1864" s="2" t="e">
        <f t="shared" si="312"/>
        <v>#VALUE!</v>
      </c>
      <c r="AO1864" s="2" t="e">
        <f t="shared" si="313"/>
        <v>#VALUE!</v>
      </c>
      <c r="AQ1864" t="s">
        <v>5289</v>
      </c>
      <c r="AR1864" t="str">
        <f t="shared" si="315"/>
        <v/>
      </c>
    </row>
    <row r="1865" spans="30:44" x14ac:dyDescent="0.3">
      <c r="AD1865" s="3" t="str">
        <f t="shared" si="311"/>
        <v>NOT FOUND</v>
      </c>
      <c r="AE1865" s="3" t="e">
        <f t="shared" si="310"/>
        <v>#VALUE!</v>
      </c>
      <c r="AF1865" t="str">
        <f>SUBSTITUTE(SUBSTITUTE(P1865,"±",""),"%"," %")</f>
        <v/>
      </c>
      <c r="AG1865" t="e">
        <f t="shared" si="314"/>
        <v>#VALUE!</v>
      </c>
      <c r="AI1865" t="e">
        <f>SUBSTITUTE(LEFT(Q1865,FIND("W,",Q1865)),"W"," W @ 70 C")</f>
        <v>#VALUE!</v>
      </c>
      <c r="AJ1865" t="str">
        <f>SUBSTITUTE((SUBSTITUTE(T1865,"ppm/°C","")),"/ "," to ")</f>
        <v/>
      </c>
      <c r="AK1865" t="e">
        <f>LEFT(V1865,FIND(" ",V1865)-1)</f>
        <v>#VALUE!</v>
      </c>
      <c r="AL1865" t="str">
        <f>SUBSTITUTE(SUBSTITUTE(U1865,"°C ~ "," to +"),"°C"," C")</f>
        <v/>
      </c>
      <c r="AM1865" s="2" t="e">
        <f t="shared" si="312"/>
        <v>#VALUE!</v>
      </c>
      <c r="AO1865" s="2" t="e">
        <f t="shared" si="313"/>
        <v>#VALUE!</v>
      </c>
      <c r="AQ1865" t="s">
        <v>5289</v>
      </c>
      <c r="AR1865" t="str">
        <f t="shared" si="315"/>
        <v/>
      </c>
    </row>
    <row r="1866" spans="30:44" x14ac:dyDescent="0.3">
      <c r="AD1866" s="3" t="str">
        <f t="shared" si="311"/>
        <v>NOT FOUND</v>
      </c>
      <c r="AE1866" s="3" t="e">
        <f t="shared" si="310"/>
        <v>#VALUE!</v>
      </c>
      <c r="AF1866" t="str">
        <f>SUBSTITUTE(SUBSTITUTE(P1866,"±",""),"%"," %")</f>
        <v/>
      </c>
      <c r="AG1866" t="e">
        <f t="shared" si="314"/>
        <v>#VALUE!</v>
      </c>
      <c r="AI1866" t="e">
        <f>SUBSTITUTE(LEFT(Q1866,FIND("W,",Q1866)),"W"," W @ 70 C")</f>
        <v>#VALUE!</v>
      </c>
      <c r="AJ1866" t="str">
        <f>SUBSTITUTE((SUBSTITUTE(T1866,"ppm/°C","")),"/ "," to ")</f>
        <v/>
      </c>
      <c r="AK1866" t="e">
        <f>LEFT(V1866,FIND(" ",V1866)-1)</f>
        <v>#VALUE!</v>
      </c>
      <c r="AL1866" t="str">
        <f>SUBSTITUTE(SUBSTITUTE(U1866,"°C ~ "," to +"),"°C"," C")</f>
        <v/>
      </c>
      <c r="AM1866" s="2" t="e">
        <f t="shared" si="312"/>
        <v>#VALUE!</v>
      </c>
      <c r="AO1866" s="2" t="e">
        <f t="shared" si="313"/>
        <v>#VALUE!</v>
      </c>
      <c r="AQ1866" t="s">
        <v>5289</v>
      </c>
      <c r="AR1866" t="str">
        <f t="shared" si="315"/>
        <v/>
      </c>
    </row>
    <row r="1867" spans="30:44" x14ac:dyDescent="0.3">
      <c r="AD1867" s="3" t="str">
        <f t="shared" si="311"/>
        <v>NOT FOUND</v>
      </c>
      <c r="AE1867" s="3" t="e">
        <f t="shared" si="310"/>
        <v>#VALUE!</v>
      </c>
      <c r="AF1867" t="str">
        <f>SUBSTITUTE(SUBSTITUTE(P1867,"±",""),"%"," %")</f>
        <v/>
      </c>
      <c r="AG1867" t="e">
        <f t="shared" si="314"/>
        <v>#VALUE!</v>
      </c>
      <c r="AI1867" t="e">
        <f>SUBSTITUTE(LEFT(Q1867,FIND("W,",Q1867)),"W"," W @ 70 C")</f>
        <v>#VALUE!</v>
      </c>
      <c r="AJ1867" t="str">
        <f>SUBSTITUTE((SUBSTITUTE(T1867,"ppm/°C","")),"/ "," to ")</f>
        <v/>
      </c>
      <c r="AK1867" t="e">
        <f>LEFT(V1867,FIND(" ",V1867)-1)</f>
        <v>#VALUE!</v>
      </c>
      <c r="AL1867" t="str">
        <f>SUBSTITUTE(SUBSTITUTE(U1867,"°C ~ "," to +"),"°C"," C")</f>
        <v/>
      </c>
      <c r="AM1867" s="2" t="e">
        <f t="shared" si="312"/>
        <v>#VALUE!</v>
      </c>
      <c r="AO1867" s="2" t="e">
        <f t="shared" si="313"/>
        <v>#VALUE!</v>
      </c>
      <c r="AQ1867" t="s">
        <v>5289</v>
      </c>
      <c r="AR1867" t="str">
        <f t="shared" si="315"/>
        <v/>
      </c>
    </row>
    <row r="1868" spans="30:44" x14ac:dyDescent="0.3">
      <c r="AD1868" s="3" t="str">
        <f t="shared" si="311"/>
        <v>NOT FOUND</v>
      </c>
      <c r="AE1868" s="3" t="e">
        <f t="shared" si="310"/>
        <v>#VALUE!</v>
      </c>
      <c r="AF1868" t="str">
        <f>SUBSTITUTE(SUBSTITUTE(P1868,"±",""),"%"," %")</f>
        <v/>
      </c>
      <c r="AG1868" t="e">
        <f t="shared" si="314"/>
        <v>#VALUE!</v>
      </c>
      <c r="AI1868" t="e">
        <f>SUBSTITUTE(LEFT(Q1868,FIND("W,",Q1868)),"W"," W @ 70 C")</f>
        <v>#VALUE!</v>
      </c>
      <c r="AJ1868" t="str">
        <f>SUBSTITUTE((SUBSTITUTE(T1868,"ppm/°C","")),"/ "," to ")</f>
        <v/>
      </c>
      <c r="AK1868" t="e">
        <f>LEFT(V1868,FIND(" ",V1868)-1)</f>
        <v>#VALUE!</v>
      </c>
      <c r="AL1868" t="str">
        <f>SUBSTITUTE(SUBSTITUTE(U1868,"°C ~ "," to +"),"°C"," C")</f>
        <v/>
      </c>
      <c r="AM1868" s="2" t="e">
        <f t="shared" si="312"/>
        <v>#VALUE!</v>
      </c>
      <c r="AO1868" s="2" t="e">
        <f t="shared" si="313"/>
        <v>#VALUE!</v>
      </c>
      <c r="AQ1868" t="s">
        <v>5289</v>
      </c>
      <c r="AR1868" t="str">
        <f t="shared" si="315"/>
        <v/>
      </c>
    </row>
    <row r="1869" spans="30:44" x14ac:dyDescent="0.3">
      <c r="AD1869" s="3" t="str">
        <f t="shared" si="311"/>
        <v>NOT FOUND</v>
      </c>
      <c r="AE1869" s="3" t="e">
        <f t="shared" si="310"/>
        <v>#VALUE!</v>
      </c>
      <c r="AF1869" t="str">
        <f>SUBSTITUTE(SUBSTITUTE(P1869,"±",""),"%"," %")</f>
        <v/>
      </c>
      <c r="AG1869" t="e">
        <f t="shared" si="314"/>
        <v>#VALUE!</v>
      </c>
      <c r="AI1869" t="e">
        <f>SUBSTITUTE(LEFT(Q1869,FIND("W,",Q1869)),"W"," W @ 70 C")</f>
        <v>#VALUE!</v>
      </c>
      <c r="AJ1869" t="str">
        <f>SUBSTITUTE((SUBSTITUTE(T1869,"ppm/°C","")),"/ "," to ")</f>
        <v/>
      </c>
      <c r="AK1869" t="e">
        <f>LEFT(V1869,FIND(" ",V1869)-1)</f>
        <v>#VALUE!</v>
      </c>
      <c r="AL1869" t="str">
        <f>SUBSTITUTE(SUBSTITUTE(U1869,"°C ~ "," to +"),"°C"," C")</f>
        <v/>
      </c>
      <c r="AM1869" s="2" t="e">
        <f t="shared" si="312"/>
        <v>#VALUE!</v>
      </c>
      <c r="AO1869" s="2" t="e">
        <f t="shared" si="313"/>
        <v>#VALUE!</v>
      </c>
      <c r="AQ1869" t="s">
        <v>5289</v>
      </c>
      <c r="AR1869" t="str">
        <f t="shared" si="315"/>
        <v/>
      </c>
    </row>
    <row r="1870" spans="30:44" x14ac:dyDescent="0.3">
      <c r="AD1870" s="3" t="str">
        <f t="shared" si="311"/>
        <v>NOT FOUND</v>
      </c>
      <c r="AE1870" s="3" t="e">
        <f t="shared" ref="AE1870:AE1933" si="316">IF(AD1870&gt;9999999,AD1870/1000000&amp;" M",IF(AD1870&gt;999999,AD1870/1000000&amp;" M",IF(AD1870&gt;99999,AD1870/1000&amp;" K",IF(AD1870&gt;9999,TEXT(AD1870/1000,"0.0")&amp;" K",IF(AD1870&gt;999,TEXT(AD1870/1000,"0.00")&amp;" K",IF(AD1870&gt;99,AD1870/1&amp;" R",IF(AD1870&gt;=10,TEXT(AD1870,"00.0")&amp;" R",TEXT(AD1870,"0.00")&amp;" R")))))))</f>
        <v>#VALUE!</v>
      </c>
      <c r="AF1870" t="str">
        <f>SUBSTITUTE(SUBSTITUTE(P1870,"±",""),"%"," %")</f>
        <v/>
      </c>
      <c r="AG1870" t="e">
        <f t="shared" si="314"/>
        <v>#VALUE!</v>
      </c>
      <c r="AI1870" t="e">
        <f>SUBSTITUTE(LEFT(Q1870,FIND("W,",Q1870)),"W"," W @ 70 C")</f>
        <v>#VALUE!</v>
      </c>
      <c r="AJ1870" t="str">
        <f>SUBSTITUTE((SUBSTITUTE(T1870,"ppm/°C","")),"/ "," to ")</f>
        <v/>
      </c>
      <c r="AK1870" t="e">
        <f>LEFT(V1870,FIND(" ",V1870)-1)</f>
        <v>#VALUE!</v>
      </c>
      <c r="AL1870" t="str">
        <f>SUBSTITUTE(SUBSTITUTE(U1870,"°C ~ "," to +"),"°C"," C")</f>
        <v/>
      </c>
      <c r="AM1870" s="2" t="e">
        <f t="shared" si="312"/>
        <v>#VALUE!</v>
      </c>
      <c r="AO1870" s="2" t="e">
        <f t="shared" si="313"/>
        <v>#VALUE!</v>
      </c>
      <c r="AQ1870" t="s">
        <v>5289</v>
      </c>
      <c r="AR1870" t="str">
        <f t="shared" si="315"/>
        <v/>
      </c>
    </row>
    <row r="1871" spans="30:44" x14ac:dyDescent="0.3">
      <c r="AD1871" s="3" t="str">
        <f t="shared" si="311"/>
        <v>NOT FOUND</v>
      </c>
      <c r="AE1871" s="3" t="e">
        <f t="shared" si="316"/>
        <v>#VALUE!</v>
      </c>
      <c r="AF1871" t="str">
        <f>SUBSTITUTE(SUBSTITUTE(P1871,"±",""),"%"," %")</f>
        <v/>
      </c>
      <c r="AG1871" t="e">
        <f t="shared" si="314"/>
        <v>#VALUE!</v>
      </c>
      <c r="AI1871" t="e">
        <f>SUBSTITUTE(LEFT(Q1871,FIND("W,",Q1871)),"W"," W @ 70 C")</f>
        <v>#VALUE!</v>
      </c>
      <c r="AJ1871" t="str">
        <f>SUBSTITUTE((SUBSTITUTE(T1871,"ppm/°C","")),"/ "," to ")</f>
        <v/>
      </c>
      <c r="AK1871" t="e">
        <f>LEFT(V1871,FIND(" ",V1871)-1)</f>
        <v>#VALUE!</v>
      </c>
      <c r="AL1871" t="str">
        <f>SUBSTITUTE(SUBSTITUTE(U1871,"°C ~ "," to +"),"°C"," C")</f>
        <v/>
      </c>
      <c r="AM1871" s="2" t="e">
        <f t="shared" si="312"/>
        <v>#VALUE!</v>
      </c>
      <c r="AO1871" s="2" t="e">
        <f t="shared" si="313"/>
        <v>#VALUE!</v>
      </c>
      <c r="AQ1871" t="s">
        <v>5289</v>
      </c>
      <c r="AR1871" t="str">
        <f t="shared" si="315"/>
        <v/>
      </c>
    </row>
    <row r="1872" spans="30:44" x14ac:dyDescent="0.3">
      <c r="AD1872" s="3" t="str">
        <f t="shared" ref="AD1872:AD1935" si="317">IF(IFERROR(FIND("MOhms",O1872),0)&gt;0,LEFT(O1872,FIND("MOhms",O1872)-1)*1000000,IF(IFERROR(FIND("kOhms",O1872),0)&gt;0,LEFT(O1872,FIND("kOhms",O1872)-1)*1000,IF(IFERROR(FIND("Ohms",O1872),0)&gt;0,LEFT(O1872,FIND("Ohms",O1872)-1)*1,"NOT FOUND")))</f>
        <v>NOT FOUND</v>
      </c>
      <c r="AE1872" s="3" t="e">
        <f t="shared" si="316"/>
        <v>#VALUE!</v>
      </c>
      <c r="AF1872" t="str">
        <f>SUBSTITUTE(SUBSTITUTE(P1872,"±",""),"%"," %")</f>
        <v/>
      </c>
      <c r="AG1872" t="e">
        <f t="shared" si="314"/>
        <v>#VALUE!</v>
      </c>
      <c r="AI1872" t="e">
        <f>SUBSTITUTE(LEFT(Q1872,FIND("W,",Q1872)),"W"," W @ 70 C")</f>
        <v>#VALUE!</v>
      </c>
      <c r="AJ1872" t="str">
        <f>SUBSTITUTE((SUBSTITUTE(T1872,"ppm/°C","")),"/ "," to ")</f>
        <v/>
      </c>
      <c r="AK1872" t="e">
        <f>LEFT(V1872,FIND(" ",V1872)-1)</f>
        <v>#VALUE!</v>
      </c>
      <c r="AL1872" t="str">
        <f>SUBSTITUTE(SUBSTITUTE(U1872,"°C ~ "," to +"),"°C"," C")</f>
        <v/>
      </c>
      <c r="AM1872" s="2" t="e">
        <f t="shared" ref="AM1872:AM1935" si="318">IF(AD1872&gt;9999999,AD1872/1000000&amp;"6",IF(AD1872&gt;999999,AD1872/100000&amp;"5",IF(AD1872&gt;99999,AD1872/10000&amp;"4",IF(AD1872&gt;9999,AD1872/1000&amp;"3",IF(AD1872&gt;999,AD1872/100&amp;"2",IF(AD1872&gt;99,AD1872/10&amp;"1",IF(AD1872&gt;=10,AD1872/1&amp;"0",LEFT(SUBSTITUTE(TEXT(AD1872,"0.000"),".","R"),3))))))))</f>
        <v>#VALUE!</v>
      </c>
      <c r="AO1872" s="2" t="e">
        <f t="shared" ref="AO1872:AO1935" si="319">IF(AD1872&gt;9999999,AD1872/100000&amp;"5",IF(AD1872&gt;999999,AD1872/10000&amp;"4",IF(AD1872&gt;99999,AD1872/1000&amp;"3",IF(AD1872&gt;9999,AD1872/100&amp;"2",IF(AD1872&gt;999,AD1872/10&amp;"1",IF(AD1872&gt;99,AD1872/1&amp;"R",IF(AD1872&gt;=10,AD1872/1&amp;"R0",LEFT(SUBSTITUTE(TEXT(AD1872,"0.000"),".","R"),4))))))))</f>
        <v>#VALUE!</v>
      </c>
      <c r="AQ1872" t="s">
        <v>5289</v>
      </c>
      <c r="AR1872" t="str">
        <f t="shared" si="315"/>
        <v/>
      </c>
    </row>
    <row r="1873" spans="30:44" x14ac:dyDescent="0.3">
      <c r="AD1873" s="3" t="str">
        <f t="shared" si="317"/>
        <v>NOT FOUND</v>
      </c>
      <c r="AE1873" s="3" t="e">
        <f t="shared" si="316"/>
        <v>#VALUE!</v>
      </c>
      <c r="AF1873" t="str">
        <f>SUBSTITUTE(SUBSTITUTE(P1873,"±",""),"%"," %")</f>
        <v/>
      </c>
      <c r="AG1873" t="e">
        <f t="shared" si="314"/>
        <v>#VALUE!</v>
      </c>
      <c r="AI1873" t="e">
        <f>SUBSTITUTE(LEFT(Q1873,FIND("W,",Q1873)),"W"," W @ 70 C")</f>
        <v>#VALUE!</v>
      </c>
      <c r="AJ1873" t="str">
        <f>SUBSTITUTE((SUBSTITUTE(T1873,"ppm/°C","")),"/ "," to ")</f>
        <v/>
      </c>
      <c r="AK1873" t="e">
        <f>LEFT(V1873,FIND(" ",V1873)-1)</f>
        <v>#VALUE!</v>
      </c>
      <c r="AL1873" t="str">
        <f>SUBSTITUTE(SUBSTITUTE(U1873,"°C ~ "," to +"),"°C"," C")</f>
        <v/>
      </c>
      <c r="AM1873" s="2" t="e">
        <f t="shared" si="318"/>
        <v>#VALUE!</v>
      </c>
      <c r="AO1873" s="2" t="e">
        <f t="shared" si="319"/>
        <v>#VALUE!</v>
      </c>
      <c r="AQ1873" t="s">
        <v>5289</v>
      </c>
      <c r="AR1873" t="str">
        <f t="shared" si="315"/>
        <v/>
      </c>
    </row>
    <row r="1874" spans="30:44" x14ac:dyDescent="0.3">
      <c r="AD1874" s="3" t="str">
        <f t="shared" si="317"/>
        <v>NOT FOUND</v>
      </c>
      <c r="AE1874" s="3" t="e">
        <f t="shared" si="316"/>
        <v>#VALUE!</v>
      </c>
      <c r="AF1874" t="str">
        <f>SUBSTITUTE(SUBSTITUTE(P1874,"±",""),"%"," %")</f>
        <v/>
      </c>
      <c r="AG1874" t="e">
        <f t="shared" si="314"/>
        <v>#VALUE!</v>
      </c>
      <c r="AI1874" t="e">
        <f>SUBSTITUTE(LEFT(Q1874,FIND("W,",Q1874)),"W"," W @ 70 C")</f>
        <v>#VALUE!</v>
      </c>
      <c r="AJ1874" t="str">
        <f>SUBSTITUTE((SUBSTITUTE(T1874,"ppm/°C","")),"/ "," to ")</f>
        <v/>
      </c>
      <c r="AK1874" t="e">
        <f>LEFT(V1874,FIND(" ",V1874)-1)</f>
        <v>#VALUE!</v>
      </c>
      <c r="AL1874" t="str">
        <f>SUBSTITUTE(SUBSTITUTE(U1874,"°C ~ "," to +"),"°C"," C")</f>
        <v/>
      </c>
      <c r="AM1874" s="2" t="e">
        <f t="shared" si="318"/>
        <v>#VALUE!</v>
      </c>
      <c r="AO1874" s="2" t="e">
        <f t="shared" si="319"/>
        <v>#VALUE!</v>
      </c>
      <c r="AQ1874" t="s">
        <v>5289</v>
      </c>
      <c r="AR1874" t="str">
        <f t="shared" si="315"/>
        <v/>
      </c>
    </row>
    <row r="1875" spans="30:44" x14ac:dyDescent="0.3">
      <c r="AD1875" s="3" t="str">
        <f t="shared" si="317"/>
        <v>NOT FOUND</v>
      </c>
      <c r="AE1875" s="3" t="e">
        <f t="shared" si="316"/>
        <v>#VALUE!</v>
      </c>
      <c r="AF1875" t="str">
        <f>SUBSTITUTE(SUBSTITUTE(P1875,"±",""),"%"," %")</f>
        <v/>
      </c>
      <c r="AG1875" t="e">
        <f t="shared" si="314"/>
        <v>#VALUE!</v>
      </c>
      <c r="AI1875" t="e">
        <f>SUBSTITUTE(LEFT(Q1875,FIND("W,",Q1875)),"W"," W @ 70 C")</f>
        <v>#VALUE!</v>
      </c>
      <c r="AJ1875" t="str">
        <f>SUBSTITUTE((SUBSTITUTE(T1875,"ppm/°C","")),"/ "," to ")</f>
        <v/>
      </c>
      <c r="AK1875" t="e">
        <f>LEFT(V1875,FIND(" ",V1875)-1)</f>
        <v>#VALUE!</v>
      </c>
      <c r="AL1875" t="str">
        <f>SUBSTITUTE(SUBSTITUTE(U1875,"°C ~ "," to +"),"°C"," C")</f>
        <v/>
      </c>
      <c r="AM1875" s="2" t="e">
        <f t="shared" si="318"/>
        <v>#VALUE!</v>
      </c>
      <c r="AO1875" s="2" t="e">
        <f t="shared" si="319"/>
        <v>#VALUE!</v>
      </c>
      <c r="AQ1875" t="s">
        <v>5289</v>
      </c>
      <c r="AR1875" t="str">
        <f t="shared" si="315"/>
        <v/>
      </c>
    </row>
    <row r="1876" spans="30:44" x14ac:dyDescent="0.3">
      <c r="AD1876" s="3" t="str">
        <f t="shared" si="317"/>
        <v>NOT FOUND</v>
      </c>
      <c r="AE1876" s="3" t="e">
        <f t="shared" si="316"/>
        <v>#VALUE!</v>
      </c>
      <c r="AF1876" t="str">
        <f>SUBSTITUTE(SUBSTITUTE(P1876,"±",""),"%"," %")</f>
        <v/>
      </c>
      <c r="AG1876" t="e">
        <f t="shared" si="314"/>
        <v>#VALUE!</v>
      </c>
      <c r="AI1876" t="e">
        <f>SUBSTITUTE(LEFT(Q1876,FIND("W,",Q1876)),"W"," W @ 70 C")</f>
        <v>#VALUE!</v>
      </c>
      <c r="AJ1876" t="str">
        <f>SUBSTITUTE((SUBSTITUTE(T1876,"ppm/°C","")),"/ "," to ")</f>
        <v/>
      </c>
      <c r="AK1876" t="e">
        <f>LEFT(V1876,FIND(" ",V1876)-1)</f>
        <v>#VALUE!</v>
      </c>
      <c r="AL1876" t="str">
        <f>SUBSTITUTE(SUBSTITUTE(U1876,"°C ~ "," to +"),"°C"," C")</f>
        <v/>
      </c>
      <c r="AM1876" s="2" t="e">
        <f t="shared" si="318"/>
        <v>#VALUE!</v>
      </c>
      <c r="AO1876" s="2" t="e">
        <f t="shared" si="319"/>
        <v>#VALUE!</v>
      </c>
      <c r="AQ1876" t="s">
        <v>5289</v>
      </c>
      <c r="AR1876" t="str">
        <f t="shared" si="315"/>
        <v/>
      </c>
    </row>
    <row r="1877" spans="30:44" x14ac:dyDescent="0.3">
      <c r="AD1877" s="3" t="str">
        <f t="shared" si="317"/>
        <v>NOT FOUND</v>
      </c>
      <c r="AE1877" s="3" t="e">
        <f t="shared" si="316"/>
        <v>#VALUE!</v>
      </c>
      <c r="AF1877" t="str">
        <f>SUBSTITUTE(SUBSTITUTE(P1877,"±",""),"%"," %")</f>
        <v/>
      </c>
      <c r="AG1877" t="e">
        <f t="shared" si="314"/>
        <v>#VALUE!</v>
      </c>
      <c r="AI1877" t="e">
        <f>SUBSTITUTE(LEFT(Q1877,FIND("W,",Q1877)),"W"," W @ 70 C")</f>
        <v>#VALUE!</v>
      </c>
      <c r="AJ1877" t="str">
        <f>SUBSTITUTE((SUBSTITUTE(T1877,"ppm/°C","")),"/ "," to ")</f>
        <v/>
      </c>
      <c r="AK1877" t="e">
        <f>LEFT(V1877,FIND(" ",V1877)-1)</f>
        <v>#VALUE!</v>
      </c>
      <c r="AL1877" t="str">
        <f>SUBSTITUTE(SUBSTITUTE(U1877,"°C ~ "," to +"),"°C"," C")</f>
        <v/>
      </c>
      <c r="AM1877" s="2" t="e">
        <f t="shared" si="318"/>
        <v>#VALUE!</v>
      </c>
      <c r="AO1877" s="2" t="e">
        <f t="shared" si="319"/>
        <v>#VALUE!</v>
      </c>
      <c r="AQ1877" t="s">
        <v>5289</v>
      </c>
      <c r="AR1877" t="str">
        <f t="shared" si="315"/>
        <v/>
      </c>
    </row>
    <row r="1878" spans="30:44" x14ac:dyDescent="0.3">
      <c r="AD1878" s="3" t="str">
        <f t="shared" si="317"/>
        <v>NOT FOUND</v>
      </c>
      <c r="AE1878" s="3" t="e">
        <f t="shared" si="316"/>
        <v>#VALUE!</v>
      </c>
      <c r="AF1878" t="str">
        <f>SUBSTITUTE(SUBSTITUTE(P1878,"±",""),"%"," %")</f>
        <v/>
      </c>
      <c r="AG1878" t="e">
        <f t="shared" si="314"/>
        <v>#VALUE!</v>
      </c>
      <c r="AI1878" t="e">
        <f>SUBSTITUTE(LEFT(Q1878,FIND("W,",Q1878)),"W"," W @ 70 C")</f>
        <v>#VALUE!</v>
      </c>
      <c r="AJ1878" t="str">
        <f>SUBSTITUTE((SUBSTITUTE(T1878,"ppm/°C","")),"/ "," to ")</f>
        <v/>
      </c>
      <c r="AK1878" t="e">
        <f>LEFT(V1878,FIND(" ",V1878)-1)</f>
        <v>#VALUE!</v>
      </c>
      <c r="AL1878" t="str">
        <f>SUBSTITUTE(SUBSTITUTE(U1878,"°C ~ "," to +"),"°C"," C")</f>
        <v/>
      </c>
      <c r="AM1878" s="2" t="e">
        <f t="shared" si="318"/>
        <v>#VALUE!</v>
      </c>
      <c r="AO1878" s="2" t="e">
        <f t="shared" si="319"/>
        <v>#VALUE!</v>
      </c>
      <c r="AQ1878" t="s">
        <v>5289</v>
      </c>
      <c r="AR1878" t="str">
        <f t="shared" si="315"/>
        <v/>
      </c>
    </row>
    <row r="1879" spans="30:44" x14ac:dyDescent="0.3">
      <c r="AD1879" s="3" t="str">
        <f t="shared" si="317"/>
        <v>NOT FOUND</v>
      </c>
      <c r="AE1879" s="3" t="e">
        <f t="shared" si="316"/>
        <v>#VALUE!</v>
      </c>
      <c r="AF1879" t="str">
        <f>SUBSTITUTE(SUBSTITUTE(P1879,"±",""),"%"," %")</f>
        <v/>
      </c>
      <c r="AG1879" t="e">
        <f t="shared" si="314"/>
        <v>#VALUE!</v>
      </c>
      <c r="AI1879" t="e">
        <f>SUBSTITUTE(LEFT(Q1879,FIND("W,",Q1879)),"W"," W @ 70 C")</f>
        <v>#VALUE!</v>
      </c>
      <c r="AJ1879" t="str">
        <f>SUBSTITUTE((SUBSTITUTE(T1879,"ppm/°C","")),"/ "," to ")</f>
        <v/>
      </c>
      <c r="AK1879" t="e">
        <f>LEFT(V1879,FIND(" ",V1879)-1)</f>
        <v>#VALUE!</v>
      </c>
      <c r="AL1879" t="str">
        <f>SUBSTITUTE(SUBSTITUTE(U1879,"°C ~ "," to +"),"°C"," C")</f>
        <v/>
      </c>
      <c r="AM1879" s="2" t="e">
        <f t="shared" si="318"/>
        <v>#VALUE!</v>
      </c>
      <c r="AO1879" s="2" t="e">
        <f t="shared" si="319"/>
        <v>#VALUE!</v>
      </c>
      <c r="AQ1879" t="s">
        <v>5289</v>
      </c>
      <c r="AR1879" t="str">
        <f t="shared" si="315"/>
        <v/>
      </c>
    </row>
    <row r="1880" spans="30:44" x14ac:dyDescent="0.3">
      <c r="AD1880" s="3" t="str">
        <f t="shared" si="317"/>
        <v>NOT FOUND</v>
      </c>
      <c r="AE1880" s="3" t="e">
        <f t="shared" si="316"/>
        <v>#VALUE!</v>
      </c>
      <c r="AF1880" t="str">
        <f>SUBSTITUTE(SUBSTITUTE(P1880,"±",""),"%"," %")</f>
        <v/>
      </c>
      <c r="AG1880" t="e">
        <f t="shared" si="314"/>
        <v>#VALUE!</v>
      </c>
      <c r="AI1880" t="e">
        <f>SUBSTITUTE(LEFT(Q1880,FIND("W,",Q1880)),"W"," W @ 70 C")</f>
        <v>#VALUE!</v>
      </c>
      <c r="AJ1880" t="str">
        <f>SUBSTITUTE((SUBSTITUTE(T1880,"ppm/°C","")),"/ "," to ")</f>
        <v/>
      </c>
      <c r="AK1880" t="e">
        <f>LEFT(V1880,FIND(" ",V1880)-1)</f>
        <v>#VALUE!</v>
      </c>
      <c r="AL1880" t="str">
        <f>SUBSTITUTE(SUBSTITUTE(U1880,"°C ~ "," to +"),"°C"," C")</f>
        <v/>
      </c>
      <c r="AM1880" s="2" t="e">
        <f t="shared" si="318"/>
        <v>#VALUE!</v>
      </c>
      <c r="AO1880" s="2" t="e">
        <f t="shared" si="319"/>
        <v>#VALUE!</v>
      </c>
      <c r="AQ1880" t="s">
        <v>5289</v>
      </c>
      <c r="AR1880" t="str">
        <f t="shared" si="315"/>
        <v/>
      </c>
    </row>
    <row r="1881" spans="30:44" x14ac:dyDescent="0.3">
      <c r="AD1881" s="3" t="str">
        <f t="shared" si="317"/>
        <v>NOT FOUND</v>
      </c>
      <c r="AE1881" s="3" t="e">
        <f t="shared" si="316"/>
        <v>#VALUE!</v>
      </c>
      <c r="AF1881" t="str">
        <f>SUBSTITUTE(SUBSTITUTE(P1881,"±",""),"%"," %")</f>
        <v/>
      </c>
      <c r="AG1881" t="e">
        <f t="shared" si="314"/>
        <v>#VALUE!</v>
      </c>
      <c r="AI1881" t="e">
        <f>SUBSTITUTE(LEFT(Q1881,FIND("W,",Q1881)),"W"," W @ 70 C")</f>
        <v>#VALUE!</v>
      </c>
      <c r="AJ1881" t="str">
        <f>SUBSTITUTE((SUBSTITUTE(T1881,"ppm/°C","")),"/ "," to ")</f>
        <v/>
      </c>
      <c r="AK1881" t="e">
        <f>LEFT(V1881,FIND(" ",V1881)-1)</f>
        <v>#VALUE!</v>
      </c>
      <c r="AL1881" t="str">
        <f>SUBSTITUTE(SUBSTITUTE(U1881,"°C ~ "," to +"),"°C"," C")</f>
        <v/>
      </c>
      <c r="AM1881" s="2" t="e">
        <f t="shared" si="318"/>
        <v>#VALUE!</v>
      </c>
      <c r="AO1881" s="2" t="e">
        <f t="shared" si="319"/>
        <v>#VALUE!</v>
      </c>
      <c r="AQ1881" t="s">
        <v>5289</v>
      </c>
      <c r="AR1881" t="str">
        <f t="shared" si="315"/>
        <v/>
      </c>
    </row>
    <row r="1882" spans="30:44" x14ac:dyDescent="0.3">
      <c r="AD1882" s="3" t="str">
        <f t="shared" si="317"/>
        <v>NOT FOUND</v>
      </c>
      <c r="AE1882" s="3" t="e">
        <f t="shared" si="316"/>
        <v>#VALUE!</v>
      </c>
      <c r="AF1882" t="str">
        <f>SUBSTITUTE(SUBSTITUTE(P1882,"±",""),"%"," %")</f>
        <v/>
      </c>
      <c r="AG1882" t="e">
        <f t="shared" si="314"/>
        <v>#VALUE!</v>
      </c>
      <c r="AI1882" t="e">
        <f>SUBSTITUTE(LEFT(Q1882,FIND("W,",Q1882)),"W"," W @ 70 C")</f>
        <v>#VALUE!</v>
      </c>
      <c r="AJ1882" t="str">
        <f>SUBSTITUTE((SUBSTITUTE(T1882,"ppm/°C","")),"/ "," to ")</f>
        <v/>
      </c>
      <c r="AK1882" t="e">
        <f>LEFT(V1882,FIND(" ",V1882)-1)</f>
        <v>#VALUE!</v>
      </c>
      <c r="AL1882" t="str">
        <f>SUBSTITUTE(SUBSTITUTE(U1882,"°C ~ "," to +"),"°C"," C")</f>
        <v/>
      </c>
      <c r="AM1882" s="2" t="e">
        <f t="shared" si="318"/>
        <v>#VALUE!</v>
      </c>
      <c r="AO1882" s="2" t="e">
        <f t="shared" si="319"/>
        <v>#VALUE!</v>
      </c>
      <c r="AQ1882" t="s">
        <v>5289</v>
      </c>
      <c r="AR1882" t="str">
        <f t="shared" si="315"/>
        <v/>
      </c>
    </row>
    <row r="1883" spans="30:44" x14ac:dyDescent="0.3">
      <c r="AD1883" s="3" t="str">
        <f t="shared" si="317"/>
        <v>NOT FOUND</v>
      </c>
      <c r="AE1883" s="3" t="e">
        <f t="shared" si="316"/>
        <v>#VALUE!</v>
      </c>
      <c r="AF1883" t="str">
        <f>SUBSTITUTE(SUBSTITUTE(P1883,"±",""),"%"," %")</f>
        <v/>
      </c>
      <c r="AG1883" t="e">
        <f t="shared" si="314"/>
        <v>#VALUE!</v>
      </c>
      <c r="AI1883" t="e">
        <f>SUBSTITUTE(LEFT(Q1883,FIND("W,",Q1883)),"W"," W @ 70 C")</f>
        <v>#VALUE!</v>
      </c>
      <c r="AJ1883" t="str">
        <f>SUBSTITUTE((SUBSTITUTE(T1883,"ppm/°C","")),"/ "," to ")</f>
        <v/>
      </c>
      <c r="AK1883" t="e">
        <f>LEFT(V1883,FIND(" ",V1883)-1)</f>
        <v>#VALUE!</v>
      </c>
      <c r="AL1883" t="str">
        <f>SUBSTITUTE(SUBSTITUTE(U1883,"°C ~ "," to +"),"°C"," C")</f>
        <v/>
      </c>
      <c r="AM1883" s="2" t="e">
        <f t="shared" si="318"/>
        <v>#VALUE!</v>
      </c>
      <c r="AO1883" s="2" t="e">
        <f t="shared" si="319"/>
        <v>#VALUE!</v>
      </c>
      <c r="AQ1883" t="s">
        <v>5289</v>
      </c>
      <c r="AR1883" t="str">
        <f t="shared" si="315"/>
        <v/>
      </c>
    </row>
    <row r="1884" spans="30:44" x14ac:dyDescent="0.3">
      <c r="AD1884" s="3" t="str">
        <f t="shared" si="317"/>
        <v>NOT FOUND</v>
      </c>
      <c r="AE1884" s="3" t="e">
        <f t="shared" si="316"/>
        <v>#VALUE!</v>
      </c>
      <c r="AF1884" t="str">
        <f>SUBSTITUTE(SUBSTITUTE(P1884,"±",""),"%"," %")</f>
        <v/>
      </c>
      <c r="AG1884" t="e">
        <f t="shared" si="314"/>
        <v>#VALUE!</v>
      </c>
      <c r="AI1884" t="e">
        <f>SUBSTITUTE(LEFT(Q1884,FIND("W,",Q1884)),"W"," W @ 70 C")</f>
        <v>#VALUE!</v>
      </c>
      <c r="AJ1884" t="str">
        <f>SUBSTITUTE((SUBSTITUTE(T1884,"ppm/°C","")),"/ "," to ")</f>
        <v/>
      </c>
      <c r="AK1884" t="e">
        <f>LEFT(V1884,FIND(" ",V1884)-1)</f>
        <v>#VALUE!</v>
      </c>
      <c r="AL1884" t="str">
        <f>SUBSTITUTE(SUBSTITUTE(U1884,"°C ~ "," to +"),"°C"," C")</f>
        <v/>
      </c>
      <c r="AM1884" s="2" t="e">
        <f t="shared" si="318"/>
        <v>#VALUE!</v>
      </c>
      <c r="AO1884" s="2" t="e">
        <f t="shared" si="319"/>
        <v>#VALUE!</v>
      </c>
      <c r="AQ1884" t="s">
        <v>5289</v>
      </c>
      <c r="AR1884" t="str">
        <f t="shared" si="315"/>
        <v/>
      </c>
    </row>
    <row r="1885" spans="30:44" x14ac:dyDescent="0.3">
      <c r="AD1885" s="3" t="str">
        <f t="shared" si="317"/>
        <v>NOT FOUND</v>
      </c>
      <c r="AE1885" s="3" t="e">
        <f t="shared" si="316"/>
        <v>#VALUE!</v>
      </c>
      <c r="AF1885" t="str">
        <f>SUBSTITUTE(SUBSTITUTE(P1885,"±",""),"%"," %")</f>
        <v/>
      </c>
      <c r="AG1885" t="e">
        <f t="shared" si="314"/>
        <v>#VALUE!</v>
      </c>
      <c r="AI1885" t="e">
        <f>SUBSTITUTE(LEFT(Q1885,FIND("W,",Q1885)),"W"," W @ 70 C")</f>
        <v>#VALUE!</v>
      </c>
      <c r="AJ1885" t="str">
        <f>SUBSTITUTE((SUBSTITUTE(T1885,"ppm/°C","")),"/ "," to ")</f>
        <v/>
      </c>
      <c r="AK1885" t="e">
        <f>LEFT(V1885,FIND(" ",V1885)-1)</f>
        <v>#VALUE!</v>
      </c>
      <c r="AL1885" t="str">
        <f>SUBSTITUTE(SUBSTITUTE(U1885,"°C ~ "," to +"),"°C"," C")</f>
        <v/>
      </c>
      <c r="AM1885" s="2" t="e">
        <f t="shared" si="318"/>
        <v>#VALUE!</v>
      </c>
      <c r="AO1885" s="2" t="e">
        <f t="shared" si="319"/>
        <v>#VALUE!</v>
      </c>
      <c r="AQ1885" t="s">
        <v>5289</v>
      </c>
      <c r="AR1885" t="str">
        <f t="shared" si="315"/>
        <v/>
      </c>
    </row>
    <row r="1886" spans="30:44" x14ac:dyDescent="0.3">
      <c r="AD1886" s="3" t="str">
        <f t="shared" si="317"/>
        <v>NOT FOUND</v>
      </c>
      <c r="AE1886" s="3" t="e">
        <f t="shared" si="316"/>
        <v>#VALUE!</v>
      </c>
      <c r="AF1886" t="str">
        <f>SUBSTITUTE(SUBSTITUTE(P1886,"±",""),"%"," %")</f>
        <v/>
      </c>
      <c r="AG1886" t="e">
        <f t="shared" si="314"/>
        <v>#VALUE!</v>
      </c>
      <c r="AI1886" t="e">
        <f>SUBSTITUTE(LEFT(Q1886,FIND("W,",Q1886)),"W"," W @ 70 C")</f>
        <v>#VALUE!</v>
      </c>
      <c r="AJ1886" t="str">
        <f>SUBSTITUTE((SUBSTITUTE(T1886,"ppm/°C","")),"/ "," to ")</f>
        <v/>
      </c>
      <c r="AK1886" t="e">
        <f>LEFT(V1886,FIND(" ",V1886)-1)</f>
        <v>#VALUE!</v>
      </c>
      <c r="AL1886" t="str">
        <f>SUBSTITUTE(SUBSTITUTE(U1886,"°C ~ "," to +"),"°C"," C")</f>
        <v/>
      </c>
      <c r="AM1886" s="2" t="e">
        <f t="shared" si="318"/>
        <v>#VALUE!</v>
      </c>
      <c r="AO1886" s="2" t="e">
        <f t="shared" si="319"/>
        <v>#VALUE!</v>
      </c>
      <c r="AQ1886" t="s">
        <v>5289</v>
      </c>
      <c r="AR1886" t="str">
        <f t="shared" si="315"/>
        <v/>
      </c>
    </row>
    <row r="1887" spans="30:44" x14ac:dyDescent="0.3">
      <c r="AD1887" s="3" t="str">
        <f t="shared" si="317"/>
        <v>NOT FOUND</v>
      </c>
      <c r="AE1887" s="3" t="e">
        <f t="shared" si="316"/>
        <v>#VALUE!</v>
      </c>
      <c r="AF1887" t="str">
        <f>SUBSTITUTE(SUBSTITUTE(P1887,"±",""),"%"," %")</f>
        <v/>
      </c>
      <c r="AG1887" t="e">
        <f t="shared" si="314"/>
        <v>#VALUE!</v>
      </c>
      <c r="AI1887" t="e">
        <f>SUBSTITUTE(LEFT(Q1887,FIND("W,",Q1887)),"W"," W @ 70 C")</f>
        <v>#VALUE!</v>
      </c>
      <c r="AJ1887" t="str">
        <f>SUBSTITUTE((SUBSTITUTE(T1887,"ppm/°C","")),"/ "," to ")</f>
        <v/>
      </c>
      <c r="AK1887" t="e">
        <f>LEFT(V1887,FIND(" ",V1887)-1)</f>
        <v>#VALUE!</v>
      </c>
      <c r="AL1887" t="str">
        <f>SUBSTITUTE(SUBSTITUTE(U1887,"°C ~ "," to +"),"°C"," C")</f>
        <v/>
      </c>
      <c r="AM1887" s="2" t="e">
        <f t="shared" si="318"/>
        <v>#VALUE!</v>
      </c>
      <c r="AO1887" s="2" t="e">
        <f t="shared" si="319"/>
        <v>#VALUE!</v>
      </c>
      <c r="AQ1887" t="s">
        <v>5289</v>
      </c>
      <c r="AR1887" t="str">
        <f t="shared" si="315"/>
        <v/>
      </c>
    </row>
    <row r="1888" spans="30:44" x14ac:dyDescent="0.3">
      <c r="AD1888" s="3" t="str">
        <f t="shared" si="317"/>
        <v>NOT FOUND</v>
      </c>
      <c r="AE1888" s="3" t="e">
        <f t="shared" si="316"/>
        <v>#VALUE!</v>
      </c>
      <c r="AF1888" t="str">
        <f>SUBSTITUTE(SUBSTITUTE(P1888,"±",""),"%"," %")</f>
        <v/>
      </c>
      <c r="AG1888" t="e">
        <f t="shared" si="314"/>
        <v>#VALUE!</v>
      </c>
      <c r="AI1888" t="e">
        <f>SUBSTITUTE(LEFT(Q1888,FIND("W,",Q1888)),"W"," W @ 70 C")</f>
        <v>#VALUE!</v>
      </c>
      <c r="AJ1888" t="str">
        <f>SUBSTITUTE((SUBSTITUTE(T1888,"ppm/°C","")),"/ "," to ")</f>
        <v/>
      </c>
      <c r="AK1888" t="e">
        <f>LEFT(V1888,FIND(" ",V1888)-1)</f>
        <v>#VALUE!</v>
      </c>
      <c r="AL1888" t="str">
        <f>SUBSTITUTE(SUBSTITUTE(U1888,"°C ~ "," to +"),"°C"," C")</f>
        <v/>
      </c>
      <c r="AM1888" s="2" t="e">
        <f t="shared" si="318"/>
        <v>#VALUE!</v>
      </c>
      <c r="AO1888" s="2" t="e">
        <f t="shared" si="319"/>
        <v>#VALUE!</v>
      </c>
      <c r="AQ1888" t="s">
        <v>5289</v>
      </c>
      <c r="AR1888" t="str">
        <f t="shared" si="315"/>
        <v/>
      </c>
    </row>
    <row r="1889" spans="30:44" x14ac:dyDescent="0.3">
      <c r="AD1889" s="3" t="str">
        <f t="shared" si="317"/>
        <v>NOT FOUND</v>
      </c>
      <c r="AE1889" s="3" t="e">
        <f t="shared" si="316"/>
        <v>#VALUE!</v>
      </c>
      <c r="AF1889" t="str">
        <f>SUBSTITUTE(SUBSTITUTE(P1889,"±",""),"%"," %")</f>
        <v/>
      </c>
      <c r="AG1889" t="e">
        <f t="shared" si="314"/>
        <v>#VALUE!</v>
      </c>
      <c r="AI1889" t="e">
        <f>SUBSTITUTE(LEFT(Q1889,FIND("W,",Q1889)),"W"," W @ 70 C")</f>
        <v>#VALUE!</v>
      </c>
      <c r="AJ1889" t="str">
        <f>SUBSTITUTE((SUBSTITUTE(T1889,"ppm/°C","")),"/ "," to ")</f>
        <v/>
      </c>
      <c r="AK1889" t="e">
        <f>LEFT(V1889,FIND(" ",V1889)-1)</f>
        <v>#VALUE!</v>
      </c>
      <c r="AL1889" t="str">
        <f>SUBSTITUTE(SUBSTITUTE(U1889,"°C ~ "," to +"),"°C"," C")</f>
        <v/>
      </c>
      <c r="AM1889" s="2" t="e">
        <f t="shared" si="318"/>
        <v>#VALUE!</v>
      </c>
      <c r="AO1889" s="2" t="e">
        <f t="shared" si="319"/>
        <v>#VALUE!</v>
      </c>
      <c r="AQ1889" t="s">
        <v>5289</v>
      </c>
      <c r="AR1889" t="str">
        <f t="shared" si="315"/>
        <v/>
      </c>
    </row>
    <row r="1890" spans="30:44" x14ac:dyDescent="0.3">
      <c r="AD1890" s="3" t="str">
        <f t="shared" si="317"/>
        <v>NOT FOUND</v>
      </c>
      <c r="AE1890" s="3" t="e">
        <f t="shared" si="316"/>
        <v>#VALUE!</v>
      </c>
      <c r="AF1890" t="str">
        <f>SUBSTITUTE(SUBSTITUTE(P1890,"±",""),"%"," %")</f>
        <v/>
      </c>
      <c r="AG1890" t="e">
        <f t="shared" si="314"/>
        <v>#VALUE!</v>
      </c>
      <c r="AI1890" t="e">
        <f>SUBSTITUTE(LEFT(Q1890,FIND("W,",Q1890)),"W"," W @ 70 C")</f>
        <v>#VALUE!</v>
      </c>
      <c r="AJ1890" t="str">
        <f>SUBSTITUTE((SUBSTITUTE(T1890,"ppm/°C","")),"/ "," to ")</f>
        <v/>
      </c>
      <c r="AK1890" t="e">
        <f>LEFT(V1890,FIND(" ",V1890)-1)</f>
        <v>#VALUE!</v>
      </c>
      <c r="AL1890" t="str">
        <f>SUBSTITUTE(SUBSTITUTE(U1890,"°C ~ "," to +"),"°C"," C")</f>
        <v/>
      </c>
      <c r="AM1890" s="2" t="e">
        <f t="shared" si="318"/>
        <v>#VALUE!</v>
      </c>
      <c r="AO1890" s="2" t="e">
        <f t="shared" si="319"/>
        <v>#VALUE!</v>
      </c>
      <c r="AQ1890" t="s">
        <v>5289</v>
      </c>
      <c r="AR1890" t="str">
        <f t="shared" si="315"/>
        <v/>
      </c>
    </row>
    <row r="1891" spans="30:44" x14ac:dyDescent="0.3">
      <c r="AD1891" s="3" t="str">
        <f t="shared" si="317"/>
        <v>NOT FOUND</v>
      </c>
      <c r="AE1891" s="3" t="e">
        <f t="shared" si="316"/>
        <v>#VALUE!</v>
      </c>
      <c r="AF1891" t="str">
        <f>SUBSTITUTE(SUBSTITUTE(P1891,"±",""),"%"," %")</f>
        <v/>
      </c>
      <c r="AG1891" t="e">
        <f t="shared" ref="AG1891:AG1954" si="320">ROUND(MIN(SQRT(AD1891*VALUE(LEFT(AI1891,FIND("W",AI1891)-2))),AP1891),1)&amp;" V"</f>
        <v>#VALUE!</v>
      </c>
      <c r="AI1891" t="e">
        <f>SUBSTITUTE(LEFT(Q1891,FIND("W,",Q1891)),"W"," W @ 70 C")</f>
        <v>#VALUE!</v>
      </c>
      <c r="AJ1891" t="str">
        <f>SUBSTITUTE((SUBSTITUTE(T1891,"ppm/°C","")),"/ "," to ")</f>
        <v/>
      </c>
      <c r="AK1891" t="e">
        <f>LEFT(V1891,FIND(" ",V1891)-1)</f>
        <v>#VALUE!</v>
      </c>
      <c r="AL1891" t="str">
        <f>SUBSTITUTE(SUBSTITUTE(U1891,"°C ~ "," to +"),"°C"," C")</f>
        <v/>
      </c>
      <c r="AM1891" s="2" t="e">
        <f t="shared" si="318"/>
        <v>#VALUE!</v>
      </c>
      <c r="AO1891" s="2" t="e">
        <f t="shared" si="319"/>
        <v>#VALUE!</v>
      </c>
      <c r="AQ1891" t="s">
        <v>5289</v>
      </c>
      <c r="AR1891" t="str">
        <f t="shared" ref="AR1891:AR1954" si="321">SUBSTITUTE(D1891,"-","")</f>
        <v/>
      </c>
    </row>
    <row r="1892" spans="30:44" x14ac:dyDescent="0.3">
      <c r="AD1892" s="3" t="str">
        <f t="shared" si="317"/>
        <v>NOT FOUND</v>
      </c>
      <c r="AE1892" s="3" t="e">
        <f t="shared" si="316"/>
        <v>#VALUE!</v>
      </c>
      <c r="AF1892" t="str">
        <f>SUBSTITUTE(SUBSTITUTE(P1892,"±",""),"%"," %")</f>
        <v/>
      </c>
      <c r="AG1892" t="e">
        <f t="shared" si="320"/>
        <v>#VALUE!</v>
      </c>
      <c r="AI1892" t="e">
        <f>SUBSTITUTE(LEFT(Q1892,FIND("W,",Q1892)),"W"," W @ 70 C")</f>
        <v>#VALUE!</v>
      </c>
      <c r="AJ1892" t="str">
        <f>SUBSTITUTE((SUBSTITUTE(T1892,"ppm/°C","")),"/ "," to ")</f>
        <v/>
      </c>
      <c r="AK1892" t="e">
        <f>LEFT(V1892,FIND(" ",V1892)-1)</f>
        <v>#VALUE!</v>
      </c>
      <c r="AL1892" t="str">
        <f>SUBSTITUTE(SUBSTITUTE(U1892,"°C ~ "," to +"),"°C"," C")</f>
        <v/>
      </c>
      <c r="AM1892" s="2" t="e">
        <f t="shared" si="318"/>
        <v>#VALUE!</v>
      </c>
      <c r="AO1892" s="2" t="e">
        <f t="shared" si="319"/>
        <v>#VALUE!</v>
      </c>
      <c r="AQ1892" t="s">
        <v>5289</v>
      </c>
      <c r="AR1892" t="str">
        <f t="shared" si="321"/>
        <v/>
      </c>
    </row>
    <row r="1893" spans="30:44" x14ac:dyDescent="0.3">
      <c r="AD1893" s="3" t="str">
        <f t="shared" si="317"/>
        <v>NOT FOUND</v>
      </c>
      <c r="AE1893" s="3" t="e">
        <f t="shared" si="316"/>
        <v>#VALUE!</v>
      </c>
      <c r="AF1893" t="str">
        <f>SUBSTITUTE(SUBSTITUTE(P1893,"±",""),"%"," %")</f>
        <v/>
      </c>
      <c r="AG1893" t="e">
        <f t="shared" si="320"/>
        <v>#VALUE!</v>
      </c>
      <c r="AI1893" t="e">
        <f>SUBSTITUTE(LEFT(Q1893,FIND("W,",Q1893)),"W"," W @ 70 C")</f>
        <v>#VALUE!</v>
      </c>
      <c r="AJ1893" t="str">
        <f>SUBSTITUTE((SUBSTITUTE(T1893,"ppm/°C","")),"/ "," to ")</f>
        <v/>
      </c>
      <c r="AK1893" t="e">
        <f>LEFT(V1893,FIND(" ",V1893)-1)</f>
        <v>#VALUE!</v>
      </c>
      <c r="AL1893" t="str">
        <f>SUBSTITUTE(SUBSTITUTE(U1893,"°C ~ "," to +"),"°C"," C")</f>
        <v/>
      </c>
      <c r="AM1893" s="2" t="e">
        <f t="shared" si="318"/>
        <v>#VALUE!</v>
      </c>
      <c r="AO1893" s="2" t="e">
        <f t="shared" si="319"/>
        <v>#VALUE!</v>
      </c>
      <c r="AQ1893" t="s">
        <v>5289</v>
      </c>
      <c r="AR1893" t="str">
        <f t="shared" si="321"/>
        <v/>
      </c>
    </row>
    <row r="1894" spans="30:44" x14ac:dyDescent="0.3">
      <c r="AD1894" s="3" t="str">
        <f t="shared" si="317"/>
        <v>NOT FOUND</v>
      </c>
      <c r="AE1894" s="3" t="e">
        <f t="shared" si="316"/>
        <v>#VALUE!</v>
      </c>
      <c r="AF1894" t="str">
        <f>SUBSTITUTE(SUBSTITUTE(P1894,"±",""),"%"," %")</f>
        <v/>
      </c>
      <c r="AG1894" t="e">
        <f t="shared" si="320"/>
        <v>#VALUE!</v>
      </c>
      <c r="AI1894" t="e">
        <f>SUBSTITUTE(LEFT(Q1894,FIND("W,",Q1894)),"W"," W @ 70 C")</f>
        <v>#VALUE!</v>
      </c>
      <c r="AJ1894" t="str">
        <f>SUBSTITUTE((SUBSTITUTE(T1894,"ppm/°C","")),"/ "," to ")</f>
        <v/>
      </c>
      <c r="AK1894" t="e">
        <f>LEFT(V1894,FIND(" ",V1894)-1)</f>
        <v>#VALUE!</v>
      </c>
      <c r="AL1894" t="str">
        <f>SUBSTITUTE(SUBSTITUTE(U1894,"°C ~ "," to +"),"°C"," C")</f>
        <v/>
      </c>
      <c r="AM1894" s="2" t="e">
        <f t="shared" si="318"/>
        <v>#VALUE!</v>
      </c>
      <c r="AO1894" s="2" t="e">
        <f t="shared" si="319"/>
        <v>#VALUE!</v>
      </c>
      <c r="AQ1894" t="s">
        <v>5289</v>
      </c>
      <c r="AR1894" t="str">
        <f t="shared" si="321"/>
        <v/>
      </c>
    </row>
    <row r="1895" spans="30:44" x14ac:dyDescent="0.3">
      <c r="AD1895" s="3" t="str">
        <f t="shared" si="317"/>
        <v>NOT FOUND</v>
      </c>
      <c r="AE1895" s="3" t="e">
        <f t="shared" si="316"/>
        <v>#VALUE!</v>
      </c>
      <c r="AF1895" t="str">
        <f>SUBSTITUTE(SUBSTITUTE(P1895,"±",""),"%"," %")</f>
        <v/>
      </c>
      <c r="AG1895" t="e">
        <f t="shared" si="320"/>
        <v>#VALUE!</v>
      </c>
      <c r="AI1895" t="e">
        <f>SUBSTITUTE(LEFT(Q1895,FIND("W,",Q1895)),"W"," W @ 70 C")</f>
        <v>#VALUE!</v>
      </c>
      <c r="AJ1895" t="str">
        <f>SUBSTITUTE((SUBSTITUTE(T1895,"ppm/°C","")),"/ "," to ")</f>
        <v/>
      </c>
      <c r="AK1895" t="e">
        <f>LEFT(V1895,FIND(" ",V1895)-1)</f>
        <v>#VALUE!</v>
      </c>
      <c r="AL1895" t="str">
        <f>SUBSTITUTE(SUBSTITUTE(U1895,"°C ~ "," to +"),"°C"," C")</f>
        <v/>
      </c>
      <c r="AM1895" s="2" t="e">
        <f t="shared" si="318"/>
        <v>#VALUE!</v>
      </c>
      <c r="AO1895" s="2" t="e">
        <f t="shared" si="319"/>
        <v>#VALUE!</v>
      </c>
      <c r="AQ1895" t="s">
        <v>5289</v>
      </c>
      <c r="AR1895" t="str">
        <f t="shared" si="321"/>
        <v/>
      </c>
    </row>
    <row r="1896" spans="30:44" x14ac:dyDescent="0.3">
      <c r="AD1896" s="3" t="str">
        <f t="shared" si="317"/>
        <v>NOT FOUND</v>
      </c>
      <c r="AE1896" s="3" t="e">
        <f t="shared" si="316"/>
        <v>#VALUE!</v>
      </c>
      <c r="AF1896" t="str">
        <f>SUBSTITUTE(SUBSTITUTE(P1896,"±",""),"%"," %")</f>
        <v/>
      </c>
      <c r="AG1896" t="e">
        <f t="shared" si="320"/>
        <v>#VALUE!</v>
      </c>
      <c r="AI1896" t="e">
        <f>SUBSTITUTE(LEFT(Q1896,FIND("W,",Q1896)),"W"," W @ 70 C")</f>
        <v>#VALUE!</v>
      </c>
      <c r="AJ1896" t="str">
        <f>SUBSTITUTE((SUBSTITUTE(T1896,"ppm/°C","")),"/ "," to ")</f>
        <v/>
      </c>
      <c r="AK1896" t="e">
        <f>LEFT(V1896,FIND(" ",V1896)-1)</f>
        <v>#VALUE!</v>
      </c>
      <c r="AL1896" t="str">
        <f>SUBSTITUTE(SUBSTITUTE(U1896,"°C ~ "," to +"),"°C"," C")</f>
        <v/>
      </c>
      <c r="AM1896" s="2" t="e">
        <f t="shared" si="318"/>
        <v>#VALUE!</v>
      </c>
      <c r="AO1896" s="2" t="e">
        <f t="shared" si="319"/>
        <v>#VALUE!</v>
      </c>
      <c r="AQ1896" t="s">
        <v>5289</v>
      </c>
      <c r="AR1896" t="str">
        <f t="shared" si="321"/>
        <v/>
      </c>
    </row>
    <row r="1897" spans="30:44" x14ac:dyDescent="0.3">
      <c r="AD1897" s="3" t="str">
        <f t="shared" si="317"/>
        <v>NOT FOUND</v>
      </c>
      <c r="AE1897" s="3" t="e">
        <f t="shared" si="316"/>
        <v>#VALUE!</v>
      </c>
      <c r="AF1897" t="str">
        <f>SUBSTITUTE(SUBSTITUTE(P1897,"±",""),"%"," %")</f>
        <v/>
      </c>
      <c r="AG1897" t="e">
        <f t="shared" si="320"/>
        <v>#VALUE!</v>
      </c>
      <c r="AI1897" t="e">
        <f>SUBSTITUTE(LEFT(Q1897,FIND("W,",Q1897)),"W"," W @ 70 C")</f>
        <v>#VALUE!</v>
      </c>
      <c r="AJ1897" t="str">
        <f>SUBSTITUTE((SUBSTITUTE(T1897,"ppm/°C","")),"/ "," to ")</f>
        <v/>
      </c>
      <c r="AK1897" t="e">
        <f>LEFT(V1897,FIND(" ",V1897)-1)</f>
        <v>#VALUE!</v>
      </c>
      <c r="AL1897" t="str">
        <f>SUBSTITUTE(SUBSTITUTE(U1897,"°C ~ "," to +"),"°C"," C")</f>
        <v/>
      </c>
      <c r="AM1897" s="2" t="e">
        <f t="shared" si="318"/>
        <v>#VALUE!</v>
      </c>
      <c r="AO1897" s="2" t="e">
        <f t="shared" si="319"/>
        <v>#VALUE!</v>
      </c>
      <c r="AQ1897" t="s">
        <v>5289</v>
      </c>
      <c r="AR1897" t="str">
        <f t="shared" si="321"/>
        <v/>
      </c>
    </row>
    <row r="1898" spans="30:44" x14ac:dyDescent="0.3">
      <c r="AD1898" s="3" t="str">
        <f t="shared" si="317"/>
        <v>NOT FOUND</v>
      </c>
      <c r="AE1898" s="3" t="e">
        <f t="shared" si="316"/>
        <v>#VALUE!</v>
      </c>
      <c r="AF1898" t="str">
        <f>SUBSTITUTE(SUBSTITUTE(P1898,"±",""),"%"," %")</f>
        <v/>
      </c>
      <c r="AG1898" t="e">
        <f t="shared" si="320"/>
        <v>#VALUE!</v>
      </c>
      <c r="AI1898" t="e">
        <f>SUBSTITUTE(LEFT(Q1898,FIND("W,",Q1898)),"W"," W @ 70 C")</f>
        <v>#VALUE!</v>
      </c>
      <c r="AJ1898" t="str">
        <f>SUBSTITUTE((SUBSTITUTE(T1898,"ppm/°C","")),"/ "," to ")</f>
        <v/>
      </c>
      <c r="AK1898" t="e">
        <f>LEFT(V1898,FIND(" ",V1898)-1)</f>
        <v>#VALUE!</v>
      </c>
      <c r="AL1898" t="str">
        <f>SUBSTITUTE(SUBSTITUTE(U1898,"°C ~ "," to +"),"°C"," C")</f>
        <v/>
      </c>
      <c r="AM1898" s="2" t="e">
        <f t="shared" si="318"/>
        <v>#VALUE!</v>
      </c>
      <c r="AO1898" s="2" t="e">
        <f t="shared" si="319"/>
        <v>#VALUE!</v>
      </c>
      <c r="AQ1898" t="s">
        <v>5289</v>
      </c>
      <c r="AR1898" t="str">
        <f t="shared" si="321"/>
        <v/>
      </c>
    </row>
    <row r="1899" spans="30:44" x14ac:dyDescent="0.3">
      <c r="AD1899" s="3" t="str">
        <f t="shared" si="317"/>
        <v>NOT FOUND</v>
      </c>
      <c r="AE1899" s="3" t="e">
        <f t="shared" si="316"/>
        <v>#VALUE!</v>
      </c>
      <c r="AF1899" t="str">
        <f>SUBSTITUTE(SUBSTITUTE(P1899,"±",""),"%"," %")</f>
        <v/>
      </c>
      <c r="AG1899" t="e">
        <f t="shared" si="320"/>
        <v>#VALUE!</v>
      </c>
      <c r="AI1899" t="e">
        <f>SUBSTITUTE(LEFT(Q1899,FIND("W,",Q1899)),"W"," W @ 70 C")</f>
        <v>#VALUE!</v>
      </c>
      <c r="AJ1899" t="str">
        <f>SUBSTITUTE((SUBSTITUTE(T1899,"ppm/°C","")),"/ "," to ")</f>
        <v/>
      </c>
      <c r="AK1899" t="e">
        <f>LEFT(V1899,FIND(" ",V1899)-1)</f>
        <v>#VALUE!</v>
      </c>
      <c r="AL1899" t="str">
        <f>SUBSTITUTE(SUBSTITUTE(U1899,"°C ~ "," to +"),"°C"," C")</f>
        <v/>
      </c>
      <c r="AM1899" s="2" t="e">
        <f t="shared" si="318"/>
        <v>#VALUE!</v>
      </c>
      <c r="AO1899" s="2" t="e">
        <f t="shared" si="319"/>
        <v>#VALUE!</v>
      </c>
      <c r="AQ1899" t="s">
        <v>5289</v>
      </c>
      <c r="AR1899" t="str">
        <f t="shared" si="321"/>
        <v/>
      </c>
    </row>
    <row r="1900" spans="30:44" x14ac:dyDescent="0.3">
      <c r="AD1900" s="3" t="str">
        <f t="shared" si="317"/>
        <v>NOT FOUND</v>
      </c>
      <c r="AE1900" s="3" t="e">
        <f t="shared" si="316"/>
        <v>#VALUE!</v>
      </c>
      <c r="AF1900" t="str">
        <f>SUBSTITUTE(SUBSTITUTE(P1900,"±",""),"%"," %")</f>
        <v/>
      </c>
      <c r="AG1900" t="e">
        <f t="shared" si="320"/>
        <v>#VALUE!</v>
      </c>
      <c r="AI1900" t="e">
        <f>SUBSTITUTE(LEFT(Q1900,FIND("W,",Q1900)),"W"," W @ 70 C")</f>
        <v>#VALUE!</v>
      </c>
      <c r="AJ1900" t="str">
        <f>SUBSTITUTE((SUBSTITUTE(T1900,"ppm/°C","")),"/ "," to ")</f>
        <v/>
      </c>
      <c r="AK1900" t="e">
        <f>LEFT(V1900,FIND(" ",V1900)-1)</f>
        <v>#VALUE!</v>
      </c>
      <c r="AL1900" t="str">
        <f>SUBSTITUTE(SUBSTITUTE(U1900,"°C ~ "," to +"),"°C"," C")</f>
        <v/>
      </c>
      <c r="AM1900" s="2" t="e">
        <f t="shared" si="318"/>
        <v>#VALUE!</v>
      </c>
      <c r="AO1900" s="2" t="e">
        <f t="shared" si="319"/>
        <v>#VALUE!</v>
      </c>
      <c r="AQ1900" t="s">
        <v>5289</v>
      </c>
      <c r="AR1900" t="str">
        <f t="shared" si="321"/>
        <v/>
      </c>
    </row>
    <row r="1901" spans="30:44" x14ac:dyDescent="0.3">
      <c r="AD1901" s="3" t="str">
        <f t="shared" si="317"/>
        <v>NOT FOUND</v>
      </c>
      <c r="AE1901" s="3" t="e">
        <f t="shared" si="316"/>
        <v>#VALUE!</v>
      </c>
      <c r="AF1901" t="str">
        <f>SUBSTITUTE(SUBSTITUTE(P1901,"±",""),"%"," %")</f>
        <v/>
      </c>
      <c r="AG1901" t="e">
        <f t="shared" si="320"/>
        <v>#VALUE!</v>
      </c>
      <c r="AI1901" t="e">
        <f>SUBSTITUTE(LEFT(Q1901,FIND("W,",Q1901)),"W"," W @ 70 C")</f>
        <v>#VALUE!</v>
      </c>
      <c r="AJ1901" t="str">
        <f>SUBSTITUTE((SUBSTITUTE(T1901,"ppm/°C","")),"/ "," to ")</f>
        <v/>
      </c>
      <c r="AK1901" t="e">
        <f>LEFT(V1901,FIND(" ",V1901)-1)</f>
        <v>#VALUE!</v>
      </c>
      <c r="AL1901" t="str">
        <f>SUBSTITUTE(SUBSTITUTE(U1901,"°C ~ "," to +"),"°C"," C")</f>
        <v/>
      </c>
      <c r="AM1901" s="2" t="e">
        <f t="shared" si="318"/>
        <v>#VALUE!</v>
      </c>
      <c r="AO1901" s="2" t="e">
        <f t="shared" si="319"/>
        <v>#VALUE!</v>
      </c>
      <c r="AQ1901" t="s">
        <v>5289</v>
      </c>
      <c r="AR1901" t="str">
        <f t="shared" si="321"/>
        <v/>
      </c>
    </row>
    <row r="1902" spans="30:44" x14ac:dyDescent="0.3">
      <c r="AD1902" s="3" t="str">
        <f t="shared" si="317"/>
        <v>NOT FOUND</v>
      </c>
      <c r="AE1902" s="3" t="e">
        <f t="shared" si="316"/>
        <v>#VALUE!</v>
      </c>
      <c r="AF1902" t="str">
        <f>SUBSTITUTE(SUBSTITUTE(P1902,"±",""),"%"," %")</f>
        <v/>
      </c>
      <c r="AG1902" t="e">
        <f t="shared" si="320"/>
        <v>#VALUE!</v>
      </c>
      <c r="AI1902" t="e">
        <f>SUBSTITUTE(LEFT(Q1902,FIND("W,",Q1902)),"W"," W @ 70 C")</f>
        <v>#VALUE!</v>
      </c>
      <c r="AJ1902" t="str">
        <f>SUBSTITUTE((SUBSTITUTE(T1902,"ppm/°C","")),"/ "," to ")</f>
        <v/>
      </c>
      <c r="AK1902" t="e">
        <f>LEFT(V1902,FIND(" ",V1902)-1)</f>
        <v>#VALUE!</v>
      </c>
      <c r="AL1902" t="str">
        <f>SUBSTITUTE(SUBSTITUTE(U1902,"°C ~ "," to +"),"°C"," C")</f>
        <v/>
      </c>
      <c r="AM1902" s="2" t="e">
        <f t="shared" si="318"/>
        <v>#VALUE!</v>
      </c>
      <c r="AO1902" s="2" t="e">
        <f t="shared" si="319"/>
        <v>#VALUE!</v>
      </c>
      <c r="AQ1902" t="s">
        <v>5289</v>
      </c>
      <c r="AR1902" t="str">
        <f t="shared" si="321"/>
        <v/>
      </c>
    </row>
    <row r="1903" spans="30:44" x14ac:dyDescent="0.3">
      <c r="AD1903" s="3" t="str">
        <f t="shared" si="317"/>
        <v>NOT FOUND</v>
      </c>
      <c r="AE1903" s="3" t="e">
        <f t="shared" si="316"/>
        <v>#VALUE!</v>
      </c>
      <c r="AF1903" t="str">
        <f>SUBSTITUTE(SUBSTITUTE(P1903,"±",""),"%"," %")</f>
        <v/>
      </c>
      <c r="AG1903" t="e">
        <f t="shared" si="320"/>
        <v>#VALUE!</v>
      </c>
      <c r="AI1903" t="e">
        <f>SUBSTITUTE(LEFT(Q1903,FIND("W,",Q1903)),"W"," W @ 70 C")</f>
        <v>#VALUE!</v>
      </c>
      <c r="AJ1903" t="str">
        <f>SUBSTITUTE((SUBSTITUTE(T1903,"ppm/°C","")),"/ "," to ")</f>
        <v/>
      </c>
      <c r="AK1903" t="e">
        <f>LEFT(V1903,FIND(" ",V1903)-1)</f>
        <v>#VALUE!</v>
      </c>
      <c r="AL1903" t="str">
        <f>SUBSTITUTE(SUBSTITUTE(U1903,"°C ~ "," to +"),"°C"," C")</f>
        <v/>
      </c>
      <c r="AM1903" s="2" t="e">
        <f t="shared" si="318"/>
        <v>#VALUE!</v>
      </c>
      <c r="AO1903" s="2" t="e">
        <f t="shared" si="319"/>
        <v>#VALUE!</v>
      </c>
      <c r="AQ1903" t="s">
        <v>5289</v>
      </c>
      <c r="AR1903" t="str">
        <f t="shared" si="321"/>
        <v/>
      </c>
    </row>
    <row r="1904" spans="30:44" x14ac:dyDescent="0.3">
      <c r="AD1904" s="3" t="str">
        <f t="shared" si="317"/>
        <v>NOT FOUND</v>
      </c>
      <c r="AE1904" s="3" t="e">
        <f t="shared" si="316"/>
        <v>#VALUE!</v>
      </c>
      <c r="AF1904" t="str">
        <f>SUBSTITUTE(SUBSTITUTE(P1904,"±",""),"%"," %")</f>
        <v/>
      </c>
      <c r="AG1904" t="e">
        <f t="shared" si="320"/>
        <v>#VALUE!</v>
      </c>
      <c r="AI1904" t="e">
        <f>SUBSTITUTE(LEFT(Q1904,FIND("W,",Q1904)),"W"," W @ 70 C")</f>
        <v>#VALUE!</v>
      </c>
      <c r="AJ1904" t="str">
        <f>SUBSTITUTE((SUBSTITUTE(T1904,"ppm/°C","")),"/ "," to ")</f>
        <v/>
      </c>
      <c r="AK1904" t="e">
        <f>LEFT(V1904,FIND(" ",V1904)-1)</f>
        <v>#VALUE!</v>
      </c>
      <c r="AL1904" t="str">
        <f>SUBSTITUTE(SUBSTITUTE(U1904,"°C ~ "," to +"),"°C"," C")</f>
        <v/>
      </c>
      <c r="AM1904" s="2" t="e">
        <f t="shared" si="318"/>
        <v>#VALUE!</v>
      </c>
      <c r="AO1904" s="2" t="e">
        <f t="shared" si="319"/>
        <v>#VALUE!</v>
      </c>
      <c r="AQ1904" t="s">
        <v>5289</v>
      </c>
      <c r="AR1904" t="str">
        <f t="shared" si="321"/>
        <v/>
      </c>
    </row>
    <row r="1905" spans="30:44" x14ac:dyDescent="0.3">
      <c r="AD1905" s="3" t="str">
        <f t="shared" si="317"/>
        <v>NOT FOUND</v>
      </c>
      <c r="AE1905" s="3" t="e">
        <f t="shared" si="316"/>
        <v>#VALUE!</v>
      </c>
      <c r="AF1905" t="str">
        <f>SUBSTITUTE(SUBSTITUTE(P1905,"±",""),"%"," %")</f>
        <v/>
      </c>
      <c r="AG1905" t="e">
        <f t="shared" si="320"/>
        <v>#VALUE!</v>
      </c>
      <c r="AI1905" t="e">
        <f>SUBSTITUTE(LEFT(Q1905,FIND("W,",Q1905)),"W"," W @ 70 C")</f>
        <v>#VALUE!</v>
      </c>
      <c r="AJ1905" t="str">
        <f>SUBSTITUTE((SUBSTITUTE(T1905,"ppm/°C","")),"/ "," to ")</f>
        <v/>
      </c>
      <c r="AK1905" t="e">
        <f>LEFT(V1905,FIND(" ",V1905)-1)</f>
        <v>#VALUE!</v>
      </c>
      <c r="AL1905" t="str">
        <f>SUBSTITUTE(SUBSTITUTE(U1905,"°C ~ "," to +"),"°C"," C")</f>
        <v/>
      </c>
      <c r="AM1905" s="2" t="e">
        <f t="shared" si="318"/>
        <v>#VALUE!</v>
      </c>
      <c r="AO1905" s="2" t="e">
        <f t="shared" si="319"/>
        <v>#VALUE!</v>
      </c>
      <c r="AQ1905" t="s">
        <v>5289</v>
      </c>
      <c r="AR1905" t="str">
        <f t="shared" si="321"/>
        <v/>
      </c>
    </row>
    <row r="1906" spans="30:44" x14ac:dyDescent="0.3">
      <c r="AD1906" s="3" t="str">
        <f t="shared" si="317"/>
        <v>NOT FOUND</v>
      </c>
      <c r="AE1906" s="3" t="e">
        <f t="shared" si="316"/>
        <v>#VALUE!</v>
      </c>
      <c r="AF1906" t="str">
        <f>SUBSTITUTE(SUBSTITUTE(P1906,"±",""),"%"," %")</f>
        <v/>
      </c>
      <c r="AG1906" t="e">
        <f t="shared" si="320"/>
        <v>#VALUE!</v>
      </c>
      <c r="AI1906" t="e">
        <f>SUBSTITUTE(LEFT(Q1906,FIND("W,",Q1906)),"W"," W @ 70 C")</f>
        <v>#VALUE!</v>
      </c>
      <c r="AJ1906" t="str">
        <f>SUBSTITUTE((SUBSTITUTE(T1906,"ppm/°C","")),"/ "," to ")</f>
        <v/>
      </c>
      <c r="AK1906" t="e">
        <f>LEFT(V1906,FIND(" ",V1906)-1)</f>
        <v>#VALUE!</v>
      </c>
      <c r="AL1906" t="str">
        <f>SUBSTITUTE(SUBSTITUTE(U1906,"°C ~ "," to +"),"°C"," C")</f>
        <v/>
      </c>
      <c r="AM1906" s="2" t="e">
        <f t="shared" si="318"/>
        <v>#VALUE!</v>
      </c>
      <c r="AO1906" s="2" t="e">
        <f t="shared" si="319"/>
        <v>#VALUE!</v>
      </c>
      <c r="AQ1906" t="s">
        <v>5289</v>
      </c>
      <c r="AR1906" t="str">
        <f t="shared" si="321"/>
        <v/>
      </c>
    </row>
    <row r="1907" spans="30:44" x14ac:dyDescent="0.3">
      <c r="AD1907" s="3" t="str">
        <f t="shared" si="317"/>
        <v>NOT FOUND</v>
      </c>
      <c r="AE1907" s="3" t="e">
        <f t="shared" si="316"/>
        <v>#VALUE!</v>
      </c>
      <c r="AF1907" t="str">
        <f>SUBSTITUTE(SUBSTITUTE(P1907,"±",""),"%"," %")</f>
        <v/>
      </c>
      <c r="AG1907" t="e">
        <f t="shared" si="320"/>
        <v>#VALUE!</v>
      </c>
      <c r="AI1907" t="e">
        <f>SUBSTITUTE(LEFT(Q1907,FIND("W,",Q1907)),"W"," W @ 70 C")</f>
        <v>#VALUE!</v>
      </c>
      <c r="AJ1907" t="str">
        <f>SUBSTITUTE((SUBSTITUTE(T1907,"ppm/°C","")),"/ "," to ")</f>
        <v/>
      </c>
      <c r="AK1907" t="e">
        <f>LEFT(V1907,FIND(" ",V1907)-1)</f>
        <v>#VALUE!</v>
      </c>
      <c r="AL1907" t="str">
        <f>SUBSTITUTE(SUBSTITUTE(U1907,"°C ~ "," to +"),"°C"," C")</f>
        <v/>
      </c>
      <c r="AM1907" s="2" t="e">
        <f t="shared" si="318"/>
        <v>#VALUE!</v>
      </c>
      <c r="AO1907" s="2" t="e">
        <f t="shared" si="319"/>
        <v>#VALUE!</v>
      </c>
      <c r="AQ1907" t="s">
        <v>5289</v>
      </c>
      <c r="AR1907" t="str">
        <f t="shared" si="321"/>
        <v/>
      </c>
    </row>
    <row r="1908" spans="30:44" x14ac:dyDescent="0.3">
      <c r="AD1908" s="3" t="str">
        <f t="shared" si="317"/>
        <v>NOT FOUND</v>
      </c>
      <c r="AE1908" s="3" t="e">
        <f t="shared" si="316"/>
        <v>#VALUE!</v>
      </c>
      <c r="AF1908" t="str">
        <f>SUBSTITUTE(SUBSTITUTE(P1908,"±",""),"%"," %")</f>
        <v/>
      </c>
      <c r="AG1908" t="e">
        <f t="shared" si="320"/>
        <v>#VALUE!</v>
      </c>
      <c r="AI1908" t="e">
        <f>SUBSTITUTE(LEFT(Q1908,FIND("W,",Q1908)),"W"," W @ 70 C")</f>
        <v>#VALUE!</v>
      </c>
      <c r="AJ1908" t="str">
        <f>SUBSTITUTE((SUBSTITUTE(T1908,"ppm/°C","")),"/ "," to ")</f>
        <v/>
      </c>
      <c r="AK1908" t="e">
        <f>LEFT(V1908,FIND(" ",V1908)-1)</f>
        <v>#VALUE!</v>
      </c>
      <c r="AL1908" t="str">
        <f>SUBSTITUTE(SUBSTITUTE(U1908,"°C ~ "," to +"),"°C"," C")</f>
        <v/>
      </c>
      <c r="AM1908" s="2" t="e">
        <f t="shared" si="318"/>
        <v>#VALUE!</v>
      </c>
      <c r="AO1908" s="2" t="e">
        <f t="shared" si="319"/>
        <v>#VALUE!</v>
      </c>
      <c r="AQ1908" t="s">
        <v>5289</v>
      </c>
      <c r="AR1908" t="str">
        <f t="shared" si="321"/>
        <v/>
      </c>
    </row>
    <row r="1909" spans="30:44" x14ac:dyDescent="0.3">
      <c r="AD1909" s="3" t="str">
        <f t="shared" si="317"/>
        <v>NOT FOUND</v>
      </c>
      <c r="AE1909" s="3" t="e">
        <f t="shared" si="316"/>
        <v>#VALUE!</v>
      </c>
      <c r="AF1909" t="str">
        <f>SUBSTITUTE(SUBSTITUTE(P1909,"±",""),"%"," %")</f>
        <v/>
      </c>
      <c r="AG1909" t="e">
        <f t="shared" si="320"/>
        <v>#VALUE!</v>
      </c>
      <c r="AI1909" t="e">
        <f>SUBSTITUTE(LEFT(Q1909,FIND("W,",Q1909)),"W"," W @ 70 C")</f>
        <v>#VALUE!</v>
      </c>
      <c r="AJ1909" t="str">
        <f>SUBSTITUTE((SUBSTITUTE(T1909,"ppm/°C","")),"/ "," to ")</f>
        <v/>
      </c>
      <c r="AK1909" t="e">
        <f>LEFT(V1909,FIND(" ",V1909)-1)</f>
        <v>#VALUE!</v>
      </c>
      <c r="AL1909" t="str">
        <f>SUBSTITUTE(SUBSTITUTE(U1909,"°C ~ "," to +"),"°C"," C")</f>
        <v/>
      </c>
      <c r="AM1909" s="2" t="e">
        <f t="shared" si="318"/>
        <v>#VALUE!</v>
      </c>
      <c r="AO1909" s="2" t="e">
        <f t="shared" si="319"/>
        <v>#VALUE!</v>
      </c>
      <c r="AQ1909" t="s">
        <v>5289</v>
      </c>
      <c r="AR1909" t="str">
        <f t="shared" si="321"/>
        <v/>
      </c>
    </row>
    <row r="1910" spans="30:44" x14ac:dyDescent="0.3">
      <c r="AD1910" s="3" t="str">
        <f t="shared" si="317"/>
        <v>NOT FOUND</v>
      </c>
      <c r="AE1910" s="3" t="e">
        <f t="shared" si="316"/>
        <v>#VALUE!</v>
      </c>
      <c r="AF1910" t="str">
        <f>SUBSTITUTE(SUBSTITUTE(P1910,"±",""),"%"," %")</f>
        <v/>
      </c>
      <c r="AG1910" t="e">
        <f t="shared" si="320"/>
        <v>#VALUE!</v>
      </c>
      <c r="AI1910" t="e">
        <f>SUBSTITUTE(LEFT(Q1910,FIND("W,",Q1910)),"W"," W @ 70 C")</f>
        <v>#VALUE!</v>
      </c>
      <c r="AJ1910" t="str">
        <f>SUBSTITUTE((SUBSTITUTE(T1910,"ppm/°C","")),"/ "," to ")</f>
        <v/>
      </c>
      <c r="AK1910" t="e">
        <f>LEFT(V1910,FIND(" ",V1910)-1)</f>
        <v>#VALUE!</v>
      </c>
      <c r="AL1910" t="str">
        <f>SUBSTITUTE(SUBSTITUTE(U1910,"°C ~ "," to +"),"°C"," C")</f>
        <v/>
      </c>
      <c r="AM1910" s="2" t="e">
        <f t="shared" si="318"/>
        <v>#VALUE!</v>
      </c>
      <c r="AO1910" s="2" t="e">
        <f t="shared" si="319"/>
        <v>#VALUE!</v>
      </c>
      <c r="AQ1910" t="s">
        <v>5289</v>
      </c>
      <c r="AR1910" t="str">
        <f t="shared" si="321"/>
        <v/>
      </c>
    </row>
    <row r="1911" spans="30:44" x14ac:dyDescent="0.3">
      <c r="AD1911" s="3" t="str">
        <f t="shared" si="317"/>
        <v>NOT FOUND</v>
      </c>
      <c r="AE1911" s="3" t="e">
        <f t="shared" si="316"/>
        <v>#VALUE!</v>
      </c>
      <c r="AF1911" t="str">
        <f>SUBSTITUTE(SUBSTITUTE(P1911,"±",""),"%"," %")</f>
        <v/>
      </c>
      <c r="AG1911" t="e">
        <f t="shared" si="320"/>
        <v>#VALUE!</v>
      </c>
      <c r="AI1911" t="e">
        <f>SUBSTITUTE(LEFT(Q1911,FIND("W,",Q1911)),"W"," W @ 70 C")</f>
        <v>#VALUE!</v>
      </c>
      <c r="AJ1911" t="str">
        <f>SUBSTITUTE((SUBSTITUTE(T1911,"ppm/°C","")),"/ "," to ")</f>
        <v/>
      </c>
      <c r="AK1911" t="e">
        <f>LEFT(V1911,FIND(" ",V1911)-1)</f>
        <v>#VALUE!</v>
      </c>
      <c r="AL1911" t="str">
        <f>SUBSTITUTE(SUBSTITUTE(U1911,"°C ~ "," to +"),"°C"," C")</f>
        <v/>
      </c>
      <c r="AM1911" s="2" t="e">
        <f t="shared" si="318"/>
        <v>#VALUE!</v>
      </c>
      <c r="AO1911" s="2" t="e">
        <f t="shared" si="319"/>
        <v>#VALUE!</v>
      </c>
      <c r="AQ1911" t="s">
        <v>5289</v>
      </c>
      <c r="AR1911" t="str">
        <f t="shared" si="321"/>
        <v/>
      </c>
    </row>
    <row r="1912" spans="30:44" x14ac:dyDescent="0.3">
      <c r="AD1912" s="3" t="str">
        <f t="shared" si="317"/>
        <v>NOT FOUND</v>
      </c>
      <c r="AE1912" s="3" t="e">
        <f t="shared" si="316"/>
        <v>#VALUE!</v>
      </c>
      <c r="AF1912" t="str">
        <f>SUBSTITUTE(SUBSTITUTE(P1912,"±",""),"%"," %")</f>
        <v/>
      </c>
      <c r="AG1912" t="e">
        <f t="shared" si="320"/>
        <v>#VALUE!</v>
      </c>
      <c r="AI1912" t="e">
        <f>SUBSTITUTE(LEFT(Q1912,FIND("W,",Q1912)),"W"," W @ 70 C")</f>
        <v>#VALUE!</v>
      </c>
      <c r="AJ1912" t="str">
        <f>SUBSTITUTE((SUBSTITUTE(T1912,"ppm/°C","")),"/ "," to ")</f>
        <v/>
      </c>
      <c r="AK1912" t="e">
        <f>LEFT(V1912,FIND(" ",V1912)-1)</f>
        <v>#VALUE!</v>
      </c>
      <c r="AL1912" t="str">
        <f>SUBSTITUTE(SUBSTITUTE(U1912,"°C ~ "," to +"),"°C"," C")</f>
        <v/>
      </c>
      <c r="AM1912" s="2" t="e">
        <f t="shared" si="318"/>
        <v>#VALUE!</v>
      </c>
      <c r="AO1912" s="2" t="e">
        <f t="shared" si="319"/>
        <v>#VALUE!</v>
      </c>
      <c r="AQ1912" t="s">
        <v>5289</v>
      </c>
      <c r="AR1912" t="str">
        <f t="shared" si="321"/>
        <v/>
      </c>
    </row>
    <row r="1913" spans="30:44" x14ac:dyDescent="0.3">
      <c r="AD1913" s="3" t="str">
        <f t="shared" si="317"/>
        <v>NOT FOUND</v>
      </c>
      <c r="AE1913" s="3" t="e">
        <f t="shared" si="316"/>
        <v>#VALUE!</v>
      </c>
      <c r="AF1913" t="str">
        <f>SUBSTITUTE(SUBSTITUTE(P1913,"±",""),"%"," %")</f>
        <v/>
      </c>
      <c r="AG1913" t="e">
        <f t="shared" si="320"/>
        <v>#VALUE!</v>
      </c>
      <c r="AI1913" t="e">
        <f>SUBSTITUTE(LEFT(Q1913,FIND("W,",Q1913)),"W"," W @ 70 C")</f>
        <v>#VALUE!</v>
      </c>
      <c r="AJ1913" t="str">
        <f>SUBSTITUTE((SUBSTITUTE(T1913,"ppm/°C","")),"/ "," to ")</f>
        <v/>
      </c>
      <c r="AK1913" t="e">
        <f>LEFT(V1913,FIND(" ",V1913)-1)</f>
        <v>#VALUE!</v>
      </c>
      <c r="AL1913" t="str">
        <f>SUBSTITUTE(SUBSTITUTE(U1913,"°C ~ "," to +"),"°C"," C")</f>
        <v/>
      </c>
      <c r="AM1913" s="2" t="e">
        <f t="shared" si="318"/>
        <v>#VALUE!</v>
      </c>
      <c r="AO1913" s="2" t="e">
        <f t="shared" si="319"/>
        <v>#VALUE!</v>
      </c>
      <c r="AQ1913" t="s">
        <v>5289</v>
      </c>
      <c r="AR1913" t="str">
        <f t="shared" si="321"/>
        <v/>
      </c>
    </row>
    <row r="1914" spans="30:44" x14ac:dyDescent="0.3">
      <c r="AD1914" s="3" t="str">
        <f t="shared" si="317"/>
        <v>NOT FOUND</v>
      </c>
      <c r="AE1914" s="3" t="e">
        <f t="shared" si="316"/>
        <v>#VALUE!</v>
      </c>
      <c r="AF1914" t="str">
        <f>SUBSTITUTE(SUBSTITUTE(P1914,"±",""),"%"," %")</f>
        <v/>
      </c>
      <c r="AG1914" t="e">
        <f t="shared" si="320"/>
        <v>#VALUE!</v>
      </c>
      <c r="AI1914" t="e">
        <f>SUBSTITUTE(LEFT(Q1914,FIND("W,",Q1914)),"W"," W @ 70 C")</f>
        <v>#VALUE!</v>
      </c>
      <c r="AJ1914" t="str">
        <f>SUBSTITUTE((SUBSTITUTE(T1914,"ppm/°C","")),"/ "," to ")</f>
        <v/>
      </c>
      <c r="AK1914" t="e">
        <f>LEFT(V1914,FIND(" ",V1914)-1)</f>
        <v>#VALUE!</v>
      </c>
      <c r="AL1914" t="str">
        <f>SUBSTITUTE(SUBSTITUTE(U1914,"°C ~ "," to +"),"°C"," C")</f>
        <v/>
      </c>
      <c r="AM1914" s="2" t="e">
        <f t="shared" si="318"/>
        <v>#VALUE!</v>
      </c>
      <c r="AO1914" s="2" t="e">
        <f t="shared" si="319"/>
        <v>#VALUE!</v>
      </c>
      <c r="AQ1914" t="s">
        <v>5289</v>
      </c>
      <c r="AR1914" t="str">
        <f t="shared" si="321"/>
        <v/>
      </c>
    </row>
    <row r="1915" spans="30:44" x14ac:dyDescent="0.3">
      <c r="AD1915" s="3" t="str">
        <f t="shared" si="317"/>
        <v>NOT FOUND</v>
      </c>
      <c r="AE1915" s="3" t="e">
        <f t="shared" si="316"/>
        <v>#VALUE!</v>
      </c>
      <c r="AF1915" t="str">
        <f>SUBSTITUTE(SUBSTITUTE(P1915,"±",""),"%"," %")</f>
        <v/>
      </c>
      <c r="AG1915" t="e">
        <f t="shared" si="320"/>
        <v>#VALUE!</v>
      </c>
      <c r="AI1915" t="e">
        <f>SUBSTITUTE(LEFT(Q1915,FIND("W,",Q1915)),"W"," W @ 70 C")</f>
        <v>#VALUE!</v>
      </c>
      <c r="AJ1915" t="str">
        <f>SUBSTITUTE((SUBSTITUTE(T1915,"ppm/°C","")),"/ "," to ")</f>
        <v/>
      </c>
      <c r="AK1915" t="e">
        <f>LEFT(V1915,FIND(" ",V1915)-1)</f>
        <v>#VALUE!</v>
      </c>
      <c r="AL1915" t="str">
        <f>SUBSTITUTE(SUBSTITUTE(U1915,"°C ~ "," to +"),"°C"," C")</f>
        <v/>
      </c>
      <c r="AM1915" s="2" t="e">
        <f t="shared" si="318"/>
        <v>#VALUE!</v>
      </c>
      <c r="AO1915" s="2" t="e">
        <f t="shared" si="319"/>
        <v>#VALUE!</v>
      </c>
      <c r="AQ1915" t="s">
        <v>5289</v>
      </c>
      <c r="AR1915" t="str">
        <f t="shared" si="321"/>
        <v/>
      </c>
    </row>
    <row r="1916" spans="30:44" x14ac:dyDescent="0.3">
      <c r="AD1916" s="3" t="str">
        <f t="shared" si="317"/>
        <v>NOT FOUND</v>
      </c>
      <c r="AE1916" s="3" t="e">
        <f t="shared" si="316"/>
        <v>#VALUE!</v>
      </c>
      <c r="AF1916" t="str">
        <f>SUBSTITUTE(SUBSTITUTE(P1916,"±",""),"%"," %")</f>
        <v/>
      </c>
      <c r="AG1916" t="e">
        <f t="shared" si="320"/>
        <v>#VALUE!</v>
      </c>
      <c r="AI1916" t="e">
        <f>SUBSTITUTE(LEFT(Q1916,FIND("W,",Q1916)),"W"," W @ 70 C")</f>
        <v>#VALUE!</v>
      </c>
      <c r="AJ1916" t="str">
        <f>SUBSTITUTE((SUBSTITUTE(T1916,"ppm/°C","")),"/ "," to ")</f>
        <v/>
      </c>
      <c r="AK1916" t="e">
        <f>LEFT(V1916,FIND(" ",V1916)-1)</f>
        <v>#VALUE!</v>
      </c>
      <c r="AL1916" t="str">
        <f>SUBSTITUTE(SUBSTITUTE(U1916,"°C ~ "," to +"),"°C"," C")</f>
        <v/>
      </c>
      <c r="AM1916" s="2" t="e">
        <f t="shared" si="318"/>
        <v>#VALUE!</v>
      </c>
      <c r="AO1916" s="2" t="e">
        <f t="shared" si="319"/>
        <v>#VALUE!</v>
      </c>
      <c r="AQ1916" t="s">
        <v>5289</v>
      </c>
      <c r="AR1916" t="str">
        <f t="shared" si="321"/>
        <v/>
      </c>
    </row>
    <row r="1917" spans="30:44" x14ac:dyDescent="0.3">
      <c r="AD1917" s="3" t="str">
        <f t="shared" si="317"/>
        <v>NOT FOUND</v>
      </c>
      <c r="AE1917" s="3" t="e">
        <f t="shared" si="316"/>
        <v>#VALUE!</v>
      </c>
      <c r="AF1917" t="str">
        <f>SUBSTITUTE(SUBSTITUTE(P1917,"±",""),"%"," %")</f>
        <v/>
      </c>
      <c r="AG1917" t="e">
        <f t="shared" si="320"/>
        <v>#VALUE!</v>
      </c>
      <c r="AI1917" t="e">
        <f>SUBSTITUTE(LEFT(Q1917,FIND("W,",Q1917)),"W"," W @ 70 C")</f>
        <v>#VALUE!</v>
      </c>
      <c r="AJ1917" t="str">
        <f>SUBSTITUTE((SUBSTITUTE(T1917,"ppm/°C","")),"/ "," to ")</f>
        <v/>
      </c>
      <c r="AK1917" t="e">
        <f>LEFT(V1917,FIND(" ",V1917)-1)</f>
        <v>#VALUE!</v>
      </c>
      <c r="AL1917" t="str">
        <f>SUBSTITUTE(SUBSTITUTE(U1917,"°C ~ "," to +"),"°C"," C")</f>
        <v/>
      </c>
      <c r="AM1917" s="2" t="e">
        <f t="shared" si="318"/>
        <v>#VALUE!</v>
      </c>
      <c r="AO1917" s="2" t="e">
        <f t="shared" si="319"/>
        <v>#VALUE!</v>
      </c>
      <c r="AQ1917" t="s">
        <v>5289</v>
      </c>
      <c r="AR1917" t="str">
        <f t="shared" si="321"/>
        <v/>
      </c>
    </row>
    <row r="1918" spans="30:44" x14ac:dyDescent="0.3">
      <c r="AD1918" s="3" t="str">
        <f t="shared" si="317"/>
        <v>NOT FOUND</v>
      </c>
      <c r="AE1918" s="3" t="e">
        <f t="shared" si="316"/>
        <v>#VALUE!</v>
      </c>
      <c r="AF1918" t="str">
        <f>SUBSTITUTE(SUBSTITUTE(P1918,"±",""),"%"," %")</f>
        <v/>
      </c>
      <c r="AG1918" t="e">
        <f t="shared" si="320"/>
        <v>#VALUE!</v>
      </c>
      <c r="AI1918" t="e">
        <f>SUBSTITUTE(LEFT(Q1918,FIND("W,",Q1918)),"W"," W @ 70 C")</f>
        <v>#VALUE!</v>
      </c>
      <c r="AJ1918" t="str">
        <f>SUBSTITUTE((SUBSTITUTE(T1918,"ppm/°C","")),"/ "," to ")</f>
        <v/>
      </c>
      <c r="AK1918" t="e">
        <f>LEFT(V1918,FIND(" ",V1918)-1)</f>
        <v>#VALUE!</v>
      </c>
      <c r="AL1918" t="str">
        <f>SUBSTITUTE(SUBSTITUTE(U1918,"°C ~ "," to +"),"°C"," C")</f>
        <v/>
      </c>
      <c r="AM1918" s="2" t="e">
        <f t="shared" si="318"/>
        <v>#VALUE!</v>
      </c>
      <c r="AO1918" s="2" t="e">
        <f t="shared" si="319"/>
        <v>#VALUE!</v>
      </c>
      <c r="AQ1918" t="s">
        <v>5289</v>
      </c>
      <c r="AR1918" t="str">
        <f t="shared" si="321"/>
        <v/>
      </c>
    </row>
    <row r="1919" spans="30:44" x14ac:dyDescent="0.3">
      <c r="AD1919" s="3" t="str">
        <f t="shared" si="317"/>
        <v>NOT FOUND</v>
      </c>
      <c r="AE1919" s="3" t="e">
        <f t="shared" si="316"/>
        <v>#VALUE!</v>
      </c>
      <c r="AF1919" t="str">
        <f>SUBSTITUTE(SUBSTITUTE(P1919,"±",""),"%"," %")</f>
        <v/>
      </c>
      <c r="AG1919" t="e">
        <f t="shared" si="320"/>
        <v>#VALUE!</v>
      </c>
      <c r="AI1919" t="e">
        <f>SUBSTITUTE(LEFT(Q1919,FIND("W,",Q1919)),"W"," W @ 70 C")</f>
        <v>#VALUE!</v>
      </c>
      <c r="AJ1919" t="str">
        <f>SUBSTITUTE((SUBSTITUTE(T1919,"ppm/°C","")),"/ "," to ")</f>
        <v/>
      </c>
      <c r="AK1919" t="e">
        <f>LEFT(V1919,FIND(" ",V1919)-1)</f>
        <v>#VALUE!</v>
      </c>
      <c r="AL1919" t="str">
        <f>SUBSTITUTE(SUBSTITUTE(U1919,"°C ~ "," to +"),"°C"," C")</f>
        <v/>
      </c>
      <c r="AM1919" s="2" t="e">
        <f t="shared" si="318"/>
        <v>#VALUE!</v>
      </c>
      <c r="AO1919" s="2" t="e">
        <f t="shared" si="319"/>
        <v>#VALUE!</v>
      </c>
      <c r="AQ1919" t="s">
        <v>5289</v>
      </c>
      <c r="AR1919" t="str">
        <f t="shared" si="321"/>
        <v/>
      </c>
    </row>
    <row r="1920" spans="30:44" x14ac:dyDescent="0.3">
      <c r="AD1920" s="3" t="str">
        <f t="shared" si="317"/>
        <v>NOT FOUND</v>
      </c>
      <c r="AE1920" s="3" t="e">
        <f t="shared" si="316"/>
        <v>#VALUE!</v>
      </c>
      <c r="AF1920" t="str">
        <f>SUBSTITUTE(SUBSTITUTE(P1920,"±",""),"%"," %")</f>
        <v/>
      </c>
      <c r="AG1920" t="e">
        <f t="shared" si="320"/>
        <v>#VALUE!</v>
      </c>
      <c r="AI1920" t="e">
        <f>SUBSTITUTE(LEFT(Q1920,FIND("W,",Q1920)),"W"," W @ 70 C")</f>
        <v>#VALUE!</v>
      </c>
      <c r="AJ1920" t="str">
        <f>SUBSTITUTE((SUBSTITUTE(T1920,"ppm/°C","")),"/ "," to ")</f>
        <v/>
      </c>
      <c r="AK1920" t="e">
        <f>LEFT(V1920,FIND(" ",V1920)-1)</f>
        <v>#VALUE!</v>
      </c>
      <c r="AL1920" t="str">
        <f>SUBSTITUTE(SUBSTITUTE(U1920,"°C ~ "," to +"),"°C"," C")</f>
        <v/>
      </c>
      <c r="AM1920" s="2" t="e">
        <f t="shared" si="318"/>
        <v>#VALUE!</v>
      </c>
      <c r="AO1920" s="2" t="e">
        <f t="shared" si="319"/>
        <v>#VALUE!</v>
      </c>
      <c r="AQ1920" t="s">
        <v>5289</v>
      </c>
      <c r="AR1920" t="str">
        <f t="shared" si="321"/>
        <v/>
      </c>
    </row>
    <row r="1921" spans="30:44" x14ac:dyDescent="0.3">
      <c r="AD1921" s="3" t="str">
        <f t="shared" si="317"/>
        <v>NOT FOUND</v>
      </c>
      <c r="AE1921" s="3" t="e">
        <f t="shared" si="316"/>
        <v>#VALUE!</v>
      </c>
      <c r="AF1921" t="str">
        <f>SUBSTITUTE(SUBSTITUTE(P1921,"±",""),"%"," %")</f>
        <v/>
      </c>
      <c r="AG1921" t="e">
        <f t="shared" si="320"/>
        <v>#VALUE!</v>
      </c>
      <c r="AI1921" t="e">
        <f>SUBSTITUTE(LEFT(Q1921,FIND("W,",Q1921)),"W"," W @ 70 C")</f>
        <v>#VALUE!</v>
      </c>
      <c r="AJ1921" t="str">
        <f>SUBSTITUTE((SUBSTITUTE(T1921,"ppm/°C","")),"/ "," to ")</f>
        <v/>
      </c>
      <c r="AK1921" t="e">
        <f>LEFT(V1921,FIND(" ",V1921)-1)</f>
        <v>#VALUE!</v>
      </c>
      <c r="AL1921" t="str">
        <f>SUBSTITUTE(SUBSTITUTE(U1921,"°C ~ "," to +"),"°C"," C")</f>
        <v/>
      </c>
      <c r="AM1921" s="2" t="e">
        <f t="shared" si="318"/>
        <v>#VALUE!</v>
      </c>
      <c r="AO1921" s="2" t="e">
        <f t="shared" si="319"/>
        <v>#VALUE!</v>
      </c>
      <c r="AQ1921" t="s">
        <v>5289</v>
      </c>
      <c r="AR1921" t="str">
        <f t="shared" si="321"/>
        <v/>
      </c>
    </row>
    <row r="1922" spans="30:44" x14ac:dyDescent="0.3">
      <c r="AD1922" s="3" t="str">
        <f t="shared" si="317"/>
        <v>NOT FOUND</v>
      </c>
      <c r="AE1922" s="3" t="e">
        <f t="shared" si="316"/>
        <v>#VALUE!</v>
      </c>
      <c r="AF1922" t="str">
        <f>SUBSTITUTE(SUBSTITUTE(P1922,"±",""),"%"," %")</f>
        <v/>
      </c>
      <c r="AG1922" t="e">
        <f t="shared" si="320"/>
        <v>#VALUE!</v>
      </c>
      <c r="AI1922" t="e">
        <f>SUBSTITUTE(LEFT(Q1922,FIND("W,",Q1922)),"W"," W @ 70 C")</f>
        <v>#VALUE!</v>
      </c>
      <c r="AJ1922" t="str">
        <f>SUBSTITUTE((SUBSTITUTE(T1922,"ppm/°C","")),"/ "," to ")</f>
        <v/>
      </c>
      <c r="AK1922" t="e">
        <f>LEFT(V1922,FIND(" ",V1922)-1)</f>
        <v>#VALUE!</v>
      </c>
      <c r="AL1922" t="str">
        <f>SUBSTITUTE(SUBSTITUTE(U1922,"°C ~ "," to +"),"°C"," C")</f>
        <v/>
      </c>
      <c r="AM1922" s="2" t="e">
        <f t="shared" si="318"/>
        <v>#VALUE!</v>
      </c>
      <c r="AO1922" s="2" t="e">
        <f t="shared" si="319"/>
        <v>#VALUE!</v>
      </c>
      <c r="AQ1922" t="s">
        <v>5289</v>
      </c>
      <c r="AR1922" t="str">
        <f t="shared" si="321"/>
        <v/>
      </c>
    </row>
    <row r="1923" spans="30:44" x14ac:dyDescent="0.3">
      <c r="AD1923" s="3" t="str">
        <f t="shared" si="317"/>
        <v>NOT FOUND</v>
      </c>
      <c r="AE1923" s="3" t="e">
        <f t="shared" si="316"/>
        <v>#VALUE!</v>
      </c>
      <c r="AF1923" t="str">
        <f>SUBSTITUTE(SUBSTITUTE(P1923,"±",""),"%"," %")</f>
        <v/>
      </c>
      <c r="AG1923" t="e">
        <f t="shared" si="320"/>
        <v>#VALUE!</v>
      </c>
      <c r="AI1923" t="e">
        <f>SUBSTITUTE(LEFT(Q1923,FIND("W,",Q1923)),"W"," W @ 70 C")</f>
        <v>#VALUE!</v>
      </c>
      <c r="AJ1923" t="str">
        <f>SUBSTITUTE((SUBSTITUTE(T1923,"ppm/°C","")),"/ "," to ")</f>
        <v/>
      </c>
      <c r="AK1923" t="e">
        <f>LEFT(V1923,FIND(" ",V1923)-1)</f>
        <v>#VALUE!</v>
      </c>
      <c r="AL1923" t="str">
        <f>SUBSTITUTE(SUBSTITUTE(U1923,"°C ~ "," to +"),"°C"," C")</f>
        <v/>
      </c>
      <c r="AM1923" s="2" t="e">
        <f t="shared" si="318"/>
        <v>#VALUE!</v>
      </c>
      <c r="AO1923" s="2" t="e">
        <f t="shared" si="319"/>
        <v>#VALUE!</v>
      </c>
      <c r="AQ1923" t="s">
        <v>5289</v>
      </c>
      <c r="AR1923" t="str">
        <f t="shared" si="321"/>
        <v/>
      </c>
    </row>
    <row r="1924" spans="30:44" x14ac:dyDescent="0.3">
      <c r="AD1924" s="3" t="str">
        <f t="shared" si="317"/>
        <v>NOT FOUND</v>
      </c>
      <c r="AE1924" s="3" t="e">
        <f t="shared" si="316"/>
        <v>#VALUE!</v>
      </c>
      <c r="AF1924" t="str">
        <f>SUBSTITUTE(SUBSTITUTE(P1924,"±",""),"%"," %")</f>
        <v/>
      </c>
      <c r="AG1924" t="e">
        <f t="shared" si="320"/>
        <v>#VALUE!</v>
      </c>
      <c r="AI1924" t="e">
        <f>SUBSTITUTE(LEFT(Q1924,FIND("W,",Q1924)),"W"," W @ 70 C")</f>
        <v>#VALUE!</v>
      </c>
      <c r="AJ1924" t="str">
        <f>SUBSTITUTE((SUBSTITUTE(T1924,"ppm/°C","")),"/ "," to ")</f>
        <v/>
      </c>
      <c r="AK1924" t="e">
        <f>LEFT(V1924,FIND(" ",V1924)-1)</f>
        <v>#VALUE!</v>
      </c>
      <c r="AL1924" t="str">
        <f>SUBSTITUTE(SUBSTITUTE(U1924,"°C ~ "," to +"),"°C"," C")</f>
        <v/>
      </c>
      <c r="AM1924" s="2" t="e">
        <f t="shared" si="318"/>
        <v>#VALUE!</v>
      </c>
      <c r="AO1924" s="2" t="e">
        <f t="shared" si="319"/>
        <v>#VALUE!</v>
      </c>
      <c r="AQ1924" t="s">
        <v>5289</v>
      </c>
      <c r="AR1924" t="str">
        <f t="shared" si="321"/>
        <v/>
      </c>
    </row>
    <row r="1925" spans="30:44" x14ac:dyDescent="0.3">
      <c r="AD1925" s="3" t="str">
        <f t="shared" si="317"/>
        <v>NOT FOUND</v>
      </c>
      <c r="AE1925" s="3" t="e">
        <f t="shared" si="316"/>
        <v>#VALUE!</v>
      </c>
      <c r="AF1925" t="str">
        <f>SUBSTITUTE(SUBSTITUTE(P1925,"±",""),"%"," %")</f>
        <v/>
      </c>
      <c r="AG1925" t="e">
        <f t="shared" si="320"/>
        <v>#VALUE!</v>
      </c>
      <c r="AI1925" t="e">
        <f>SUBSTITUTE(LEFT(Q1925,FIND("W,",Q1925)),"W"," W @ 70 C")</f>
        <v>#VALUE!</v>
      </c>
      <c r="AJ1925" t="str">
        <f>SUBSTITUTE((SUBSTITUTE(T1925,"ppm/°C","")),"/ "," to ")</f>
        <v/>
      </c>
      <c r="AK1925" t="e">
        <f>LEFT(V1925,FIND(" ",V1925)-1)</f>
        <v>#VALUE!</v>
      </c>
      <c r="AL1925" t="str">
        <f>SUBSTITUTE(SUBSTITUTE(U1925,"°C ~ "," to +"),"°C"," C")</f>
        <v/>
      </c>
      <c r="AM1925" s="2" t="e">
        <f t="shared" si="318"/>
        <v>#VALUE!</v>
      </c>
      <c r="AO1925" s="2" t="e">
        <f t="shared" si="319"/>
        <v>#VALUE!</v>
      </c>
      <c r="AQ1925" t="s">
        <v>5289</v>
      </c>
      <c r="AR1925" t="str">
        <f t="shared" si="321"/>
        <v/>
      </c>
    </row>
    <row r="1926" spans="30:44" x14ac:dyDescent="0.3">
      <c r="AD1926" s="3" t="str">
        <f t="shared" si="317"/>
        <v>NOT FOUND</v>
      </c>
      <c r="AE1926" s="3" t="e">
        <f t="shared" si="316"/>
        <v>#VALUE!</v>
      </c>
      <c r="AF1926" t="str">
        <f>SUBSTITUTE(SUBSTITUTE(P1926,"±",""),"%"," %")</f>
        <v/>
      </c>
      <c r="AG1926" t="e">
        <f t="shared" si="320"/>
        <v>#VALUE!</v>
      </c>
      <c r="AI1926" t="e">
        <f>SUBSTITUTE(LEFT(Q1926,FIND("W,",Q1926)),"W"," W @ 70 C")</f>
        <v>#VALUE!</v>
      </c>
      <c r="AJ1926" t="str">
        <f>SUBSTITUTE((SUBSTITUTE(T1926,"ppm/°C","")),"/ "," to ")</f>
        <v/>
      </c>
      <c r="AK1926" t="e">
        <f>LEFT(V1926,FIND(" ",V1926)-1)</f>
        <v>#VALUE!</v>
      </c>
      <c r="AL1926" t="str">
        <f>SUBSTITUTE(SUBSTITUTE(U1926,"°C ~ "," to +"),"°C"," C")</f>
        <v/>
      </c>
      <c r="AM1926" s="2" t="e">
        <f t="shared" si="318"/>
        <v>#VALUE!</v>
      </c>
      <c r="AO1926" s="2" t="e">
        <f t="shared" si="319"/>
        <v>#VALUE!</v>
      </c>
      <c r="AQ1926" t="s">
        <v>5289</v>
      </c>
      <c r="AR1926" t="str">
        <f t="shared" si="321"/>
        <v/>
      </c>
    </row>
    <row r="1927" spans="30:44" x14ac:dyDescent="0.3">
      <c r="AD1927" s="3" t="str">
        <f t="shared" si="317"/>
        <v>NOT FOUND</v>
      </c>
      <c r="AE1927" s="3" t="e">
        <f t="shared" si="316"/>
        <v>#VALUE!</v>
      </c>
      <c r="AF1927" t="str">
        <f>SUBSTITUTE(SUBSTITUTE(P1927,"±",""),"%"," %")</f>
        <v/>
      </c>
      <c r="AG1927" t="e">
        <f t="shared" si="320"/>
        <v>#VALUE!</v>
      </c>
      <c r="AI1927" t="e">
        <f>SUBSTITUTE(LEFT(Q1927,FIND("W,",Q1927)),"W"," W @ 70 C")</f>
        <v>#VALUE!</v>
      </c>
      <c r="AJ1927" t="str">
        <f>SUBSTITUTE((SUBSTITUTE(T1927,"ppm/°C","")),"/ "," to ")</f>
        <v/>
      </c>
      <c r="AK1927" t="e">
        <f>LEFT(V1927,FIND(" ",V1927)-1)</f>
        <v>#VALUE!</v>
      </c>
      <c r="AL1927" t="str">
        <f>SUBSTITUTE(SUBSTITUTE(U1927,"°C ~ "," to +"),"°C"," C")</f>
        <v/>
      </c>
      <c r="AM1927" s="2" t="e">
        <f t="shared" si="318"/>
        <v>#VALUE!</v>
      </c>
      <c r="AO1927" s="2" t="e">
        <f t="shared" si="319"/>
        <v>#VALUE!</v>
      </c>
      <c r="AQ1927" t="s">
        <v>5289</v>
      </c>
      <c r="AR1927" t="str">
        <f t="shared" si="321"/>
        <v/>
      </c>
    </row>
    <row r="1928" spans="30:44" x14ac:dyDescent="0.3">
      <c r="AD1928" s="3" t="str">
        <f t="shared" si="317"/>
        <v>NOT FOUND</v>
      </c>
      <c r="AE1928" s="3" t="e">
        <f t="shared" si="316"/>
        <v>#VALUE!</v>
      </c>
      <c r="AF1928" t="str">
        <f>SUBSTITUTE(SUBSTITUTE(P1928,"±",""),"%"," %")</f>
        <v/>
      </c>
      <c r="AG1928" t="e">
        <f t="shared" si="320"/>
        <v>#VALUE!</v>
      </c>
      <c r="AI1928" t="e">
        <f>SUBSTITUTE(LEFT(Q1928,FIND("W,",Q1928)),"W"," W @ 70 C")</f>
        <v>#VALUE!</v>
      </c>
      <c r="AJ1928" t="str">
        <f>SUBSTITUTE((SUBSTITUTE(T1928,"ppm/°C","")),"/ "," to ")</f>
        <v/>
      </c>
      <c r="AK1928" t="e">
        <f>LEFT(V1928,FIND(" ",V1928)-1)</f>
        <v>#VALUE!</v>
      </c>
      <c r="AL1928" t="str">
        <f>SUBSTITUTE(SUBSTITUTE(U1928,"°C ~ "," to +"),"°C"," C")</f>
        <v/>
      </c>
      <c r="AM1928" s="2" t="e">
        <f t="shared" si="318"/>
        <v>#VALUE!</v>
      </c>
      <c r="AO1928" s="2" t="e">
        <f t="shared" si="319"/>
        <v>#VALUE!</v>
      </c>
      <c r="AQ1928" t="s">
        <v>5289</v>
      </c>
      <c r="AR1928" t="str">
        <f t="shared" si="321"/>
        <v/>
      </c>
    </row>
    <row r="1929" spans="30:44" x14ac:dyDescent="0.3">
      <c r="AD1929" s="3" t="str">
        <f t="shared" si="317"/>
        <v>NOT FOUND</v>
      </c>
      <c r="AE1929" s="3" t="e">
        <f t="shared" si="316"/>
        <v>#VALUE!</v>
      </c>
      <c r="AF1929" t="str">
        <f>SUBSTITUTE(SUBSTITUTE(P1929,"±",""),"%"," %")</f>
        <v/>
      </c>
      <c r="AG1929" t="e">
        <f t="shared" si="320"/>
        <v>#VALUE!</v>
      </c>
      <c r="AI1929" t="e">
        <f>SUBSTITUTE(LEFT(Q1929,FIND("W,",Q1929)),"W"," W @ 70 C")</f>
        <v>#VALUE!</v>
      </c>
      <c r="AJ1929" t="str">
        <f>SUBSTITUTE((SUBSTITUTE(T1929,"ppm/°C","")),"/ "," to ")</f>
        <v/>
      </c>
      <c r="AK1929" t="e">
        <f>LEFT(V1929,FIND(" ",V1929)-1)</f>
        <v>#VALUE!</v>
      </c>
      <c r="AL1929" t="str">
        <f>SUBSTITUTE(SUBSTITUTE(U1929,"°C ~ "," to +"),"°C"," C")</f>
        <v/>
      </c>
      <c r="AM1929" s="2" t="e">
        <f t="shared" si="318"/>
        <v>#VALUE!</v>
      </c>
      <c r="AO1929" s="2" t="e">
        <f t="shared" si="319"/>
        <v>#VALUE!</v>
      </c>
      <c r="AQ1929" t="s">
        <v>5289</v>
      </c>
      <c r="AR1929" t="str">
        <f t="shared" si="321"/>
        <v/>
      </c>
    </row>
    <row r="1930" spans="30:44" x14ac:dyDescent="0.3">
      <c r="AD1930" s="3" t="str">
        <f t="shared" si="317"/>
        <v>NOT FOUND</v>
      </c>
      <c r="AE1930" s="3" t="e">
        <f t="shared" si="316"/>
        <v>#VALUE!</v>
      </c>
      <c r="AF1930" t="str">
        <f>SUBSTITUTE(SUBSTITUTE(P1930,"±",""),"%"," %")</f>
        <v/>
      </c>
      <c r="AG1930" t="e">
        <f t="shared" si="320"/>
        <v>#VALUE!</v>
      </c>
      <c r="AI1930" t="e">
        <f>SUBSTITUTE(LEFT(Q1930,FIND("W,",Q1930)),"W"," W @ 70 C")</f>
        <v>#VALUE!</v>
      </c>
      <c r="AJ1930" t="str">
        <f>SUBSTITUTE((SUBSTITUTE(T1930,"ppm/°C","")),"/ "," to ")</f>
        <v/>
      </c>
      <c r="AK1930" t="e">
        <f>LEFT(V1930,FIND(" ",V1930)-1)</f>
        <v>#VALUE!</v>
      </c>
      <c r="AL1930" t="str">
        <f>SUBSTITUTE(SUBSTITUTE(U1930,"°C ~ "," to +"),"°C"," C")</f>
        <v/>
      </c>
      <c r="AM1930" s="2" t="e">
        <f t="shared" si="318"/>
        <v>#VALUE!</v>
      </c>
      <c r="AO1930" s="2" t="e">
        <f t="shared" si="319"/>
        <v>#VALUE!</v>
      </c>
      <c r="AQ1930" t="s">
        <v>5289</v>
      </c>
      <c r="AR1930" t="str">
        <f t="shared" si="321"/>
        <v/>
      </c>
    </row>
    <row r="1931" spans="30:44" x14ac:dyDescent="0.3">
      <c r="AD1931" s="3" t="str">
        <f t="shared" si="317"/>
        <v>NOT FOUND</v>
      </c>
      <c r="AE1931" s="3" t="e">
        <f t="shared" si="316"/>
        <v>#VALUE!</v>
      </c>
      <c r="AF1931" t="str">
        <f>SUBSTITUTE(SUBSTITUTE(P1931,"±",""),"%"," %")</f>
        <v/>
      </c>
      <c r="AG1931" t="e">
        <f t="shared" si="320"/>
        <v>#VALUE!</v>
      </c>
      <c r="AI1931" t="e">
        <f>SUBSTITUTE(LEFT(Q1931,FIND("W,",Q1931)),"W"," W @ 70 C")</f>
        <v>#VALUE!</v>
      </c>
      <c r="AJ1931" t="str">
        <f>SUBSTITUTE((SUBSTITUTE(T1931,"ppm/°C","")),"/ "," to ")</f>
        <v/>
      </c>
      <c r="AK1931" t="e">
        <f>LEFT(V1931,FIND(" ",V1931)-1)</f>
        <v>#VALUE!</v>
      </c>
      <c r="AL1931" t="str">
        <f>SUBSTITUTE(SUBSTITUTE(U1931,"°C ~ "," to +"),"°C"," C")</f>
        <v/>
      </c>
      <c r="AM1931" s="2" t="e">
        <f t="shared" si="318"/>
        <v>#VALUE!</v>
      </c>
      <c r="AO1931" s="2" t="e">
        <f t="shared" si="319"/>
        <v>#VALUE!</v>
      </c>
      <c r="AQ1931" t="s">
        <v>5289</v>
      </c>
      <c r="AR1931" t="str">
        <f t="shared" si="321"/>
        <v/>
      </c>
    </row>
    <row r="1932" spans="30:44" x14ac:dyDescent="0.3">
      <c r="AD1932" s="3" t="str">
        <f t="shared" si="317"/>
        <v>NOT FOUND</v>
      </c>
      <c r="AE1932" s="3" t="e">
        <f t="shared" si="316"/>
        <v>#VALUE!</v>
      </c>
      <c r="AF1932" t="str">
        <f>SUBSTITUTE(SUBSTITUTE(P1932,"±",""),"%"," %")</f>
        <v/>
      </c>
      <c r="AG1932" t="e">
        <f t="shared" si="320"/>
        <v>#VALUE!</v>
      </c>
      <c r="AI1932" t="e">
        <f>SUBSTITUTE(LEFT(Q1932,FIND("W,",Q1932)),"W"," W @ 70 C")</f>
        <v>#VALUE!</v>
      </c>
      <c r="AJ1932" t="str">
        <f>SUBSTITUTE((SUBSTITUTE(T1932,"ppm/°C","")),"/ "," to ")</f>
        <v/>
      </c>
      <c r="AK1932" t="e">
        <f>LEFT(V1932,FIND(" ",V1932)-1)</f>
        <v>#VALUE!</v>
      </c>
      <c r="AL1932" t="str">
        <f>SUBSTITUTE(SUBSTITUTE(U1932,"°C ~ "," to +"),"°C"," C")</f>
        <v/>
      </c>
      <c r="AM1932" s="2" t="e">
        <f t="shared" si="318"/>
        <v>#VALUE!</v>
      </c>
      <c r="AO1932" s="2" t="e">
        <f t="shared" si="319"/>
        <v>#VALUE!</v>
      </c>
      <c r="AQ1932" t="s">
        <v>5289</v>
      </c>
      <c r="AR1932" t="str">
        <f t="shared" si="321"/>
        <v/>
      </c>
    </row>
    <row r="1933" spans="30:44" x14ac:dyDescent="0.3">
      <c r="AD1933" s="3" t="str">
        <f t="shared" si="317"/>
        <v>NOT FOUND</v>
      </c>
      <c r="AE1933" s="3" t="e">
        <f t="shared" si="316"/>
        <v>#VALUE!</v>
      </c>
      <c r="AF1933" t="str">
        <f>SUBSTITUTE(SUBSTITUTE(P1933,"±",""),"%"," %")</f>
        <v/>
      </c>
      <c r="AG1933" t="e">
        <f t="shared" si="320"/>
        <v>#VALUE!</v>
      </c>
      <c r="AI1933" t="e">
        <f>SUBSTITUTE(LEFT(Q1933,FIND("W,",Q1933)),"W"," W @ 70 C")</f>
        <v>#VALUE!</v>
      </c>
      <c r="AJ1933" t="str">
        <f>SUBSTITUTE((SUBSTITUTE(T1933,"ppm/°C","")),"/ "," to ")</f>
        <v/>
      </c>
      <c r="AK1933" t="e">
        <f>LEFT(V1933,FIND(" ",V1933)-1)</f>
        <v>#VALUE!</v>
      </c>
      <c r="AL1933" t="str">
        <f>SUBSTITUTE(SUBSTITUTE(U1933,"°C ~ "," to +"),"°C"," C")</f>
        <v/>
      </c>
      <c r="AM1933" s="2" t="e">
        <f t="shared" si="318"/>
        <v>#VALUE!</v>
      </c>
      <c r="AO1933" s="2" t="e">
        <f t="shared" si="319"/>
        <v>#VALUE!</v>
      </c>
      <c r="AQ1933" t="s">
        <v>5289</v>
      </c>
      <c r="AR1933" t="str">
        <f t="shared" si="321"/>
        <v/>
      </c>
    </row>
    <row r="1934" spans="30:44" x14ac:dyDescent="0.3">
      <c r="AD1934" s="3" t="str">
        <f t="shared" si="317"/>
        <v>NOT FOUND</v>
      </c>
      <c r="AE1934" s="3" t="e">
        <f t="shared" ref="AE1934:AE1969" si="322">IF(AD1934&gt;9999999,AD1934/1000000&amp;" M",IF(AD1934&gt;999999,AD1934/1000000&amp;" M",IF(AD1934&gt;99999,AD1934/1000&amp;" K",IF(AD1934&gt;9999,TEXT(AD1934/1000,"0.0")&amp;" K",IF(AD1934&gt;999,TEXT(AD1934/1000,"0.00")&amp;" K",IF(AD1934&gt;99,AD1934/1&amp;" R",IF(AD1934&gt;=10,TEXT(AD1934,"00.0")&amp;" R",TEXT(AD1934,"0.00")&amp;" R")))))))</f>
        <v>#VALUE!</v>
      </c>
      <c r="AF1934" t="str">
        <f>SUBSTITUTE(SUBSTITUTE(P1934,"±",""),"%"," %")</f>
        <v/>
      </c>
      <c r="AG1934" t="e">
        <f t="shared" si="320"/>
        <v>#VALUE!</v>
      </c>
      <c r="AI1934" t="e">
        <f>SUBSTITUTE(LEFT(Q1934,FIND("W,",Q1934)),"W"," W @ 70 C")</f>
        <v>#VALUE!</v>
      </c>
      <c r="AJ1934" t="str">
        <f>SUBSTITUTE((SUBSTITUTE(T1934,"ppm/°C","")),"/ "," to ")</f>
        <v/>
      </c>
      <c r="AK1934" t="e">
        <f>LEFT(V1934,FIND(" ",V1934)-1)</f>
        <v>#VALUE!</v>
      </c>
      <c r="AL1934" t="str">
        <f>SUBSTITUTE(SUBSTITUTE(U1934,"°C ~ "," to +"),"°C"," C")</f>
        <v/>
      </c>
      <c r="AM1934" s="2" t="e">
        <f t="shared" si="318"/>
        <v>#VALUE!</v>
      </c>
      <c r="AO1934" s="2" t="e">
        <f t="shared" si="319"/>
        <v>#VALUE!</v>
      </c>
      <c r="AQ1934" t="s">
        <v>5289</v>
      </c>
      <c r="AR1934" t="str">
        <f t="shared" si="321"/>
        <v/>
      </c>
    </row>
    <row r="1935" spans="30:44" x14ac:dyDescent="0.3">
      <c r="AD1935" s="3" t="str">
        <f t="shared" si="317"/>
        <v>NOT FOUND</v>
      </c>
      <c r="AE1935" s="3" t="e">
        <f t="shared" si="322"/>
        <v>#VALUE!</v>
      </c>
      <c r="AF1935" t="str">
        <f>SUBSTITUTE(SUBSTITUTE(P1935,"±",""),"%"," %")</f>
        <v/>
      </c>
      <c r="AG1935" t="e">
        <f t="shared" si="320"/>
        <v>#VALUE!</v>
      </c>
      <c r="AI1935" t="e">
        <f>SUBSTITUTE(LEFT(Q1935,FIND("W,",Q1935)),"W"," W @ 70 C")</f>
        <v>#VALUE!</v>
      </c>
      <c r="AJ1935" t="str">
        <f>SUBSTITUTE((SUBSTITUTE(T1935,"ppm/°C","")),"/ "," to ")</f>
        <v/>
      </c>
      <c r="AK1935" t="e">
        <f>LEFT(V1935,FIND(" ",V1935)-1)</f>
        <v>#VALUE!</v>
      </c>
      <c r="AL1935" t="str">
        <f>SUBSTITUTE(SUBSTITUTE(U1935,"°C ~ "," to +"),"°C"," C")</f>
        <v/>
      </c>
      <c r="AM1935" s="2" t="e">
        <f t="shared" si="318"/>
        <v>#VALUE!</v>
      </c>
      <c r="AO1935" s="2" t="e">
        <f t="shared" si="319"/>
        <v>#VALUE!</v>
      </c>
      <c r="AQ1935" t="s">
        <v>5289</v>
      </c>
      <c r="AR1935" t="str">
        <f t="shared" si="321"/>
        <v/>
      </c>
    </row>
    <row r="1936" spans="30:44" x14ac:dyDescent="0.3">
      <c r="AD1936" s="3" t="str">
        <f t="shared" ref="AD1936:AD1969" si="323">IF(IFERROR(FIND("MOhms",O1936),0)&gt;0,LEFT(O1936,FIND("MOhms",O1936)-1)*1000000,IF(IFERROR(FIND("kOhms",O1936),0)&gt;0,LEFT(O1936,FIND("kOhms",O1936)-1)*1000,IF(IFERROR(FIND("Ohms",O1936),0)&gt;0,LEFT(O1936,FIND("Ohms",O1936)-1)*1,"NOT FOUND")))</f>
        <v>NOT FOUND</v>
      </c>
      <c r="AE1936" s="3" t="e">
        <f t="shared" si="322"/>
        <v>#VALUE!</v>
      </c>
      <c r="AF1936" t="str">
        <f>SUBSTITUTE(SUBSTITUTE(P1936,"±",""),"%"," %")</f>
        <v/>
      </c>
      <c r="AG1936" t="e">
        <f t="shared" si="320"/>
        <v>#VALUE!</v>
      </c>
      <c r="AI1936" t="e">
        <f>SUBSTITUTE(LEFT(Q1936,FIND("W,",Q1936)),"W"," W @ 70 C")</f>
        <v>#VALUE!</v>
      </c>
      <c r="AJ1936" t="str">
        <f>SUBSTITUTE((SUBSTITUTE(T1936,"ppm/°C","")),"/ "," to ")</f>
        <v/>
      </c>
      <c r="AK1936" t="e">
        <f>LEFT(V1936,FIND(" ",V1936)-1)</f>
        <v>#VALUE!</v>
      </c>
      <c r="AL1936" t="str">
        <f>SUBSTITUTE(SUBSTITUTE(U1936,"°C ~ "," to +"),"°C"," C")</f>
        <v/>
      </c>
      <c r="AM1936" s="2" t="e">
        <f t="shared" ref="AM1936:AM1969" si="324">IF(AD1936&gt;9999999,AD1936/1000000&amp;"6",IF(AD1936&gt;999999,AD1936/100000&amp;"5",IF(AD1936&gt;99999,AD1936/10000&amp;"4",IF(AD1936&gt;9999,AD1936/1000&amp;"3",IF(AD1936&gt;999,AD1936/100&amp;"2",IF(AD1936&gt;99,AD1936/10&amp;"1",IF(AD1936&gt;=10,AD1936/1&amp;"0",LEFT(SUBSTITUTE(TEXT(AD1936,"0.000"),".","R"),3))))))))</f>
        <v>#VALUE!</v>
      </c>
      <c r="AO1936" s="2" t="e">
        <f t="shared" ref="AO1936:AO1969" si="325">IF(AD1936&gt;9999999,AD1936/100000&amp;"5",IF(AD1936&gt;999999,AD1936/10000&amp;"4",IF(AD1936&gt;99999,AD1936/1000&amp;"3",IF(AD1936&gt;9999,AD1936/100&amp;"2",IF(AD1936&gt;999,AD1936/10&amp;"1",IF(AD1936&gt;99,AD1936/1&amp;"R",IF(AD1936&gt;=10,AD1936/1&amp;"R0",LEFT(SUBSTITUTE(TEXT(AD1936,"0.000"),".","R"),4))))))))</f>
        <v>#VALUE!</v>
      </c>
      <c r="AQ1936" t="s">
        <v>5289</v>
      </c>
      <c r="AR1936" t="str">
        <f t="shared" si="321"/>
        <v/>
      </c>
    </row>
    <row r="1937" spans="30:44" x14ac:dyDescent="0.3">
      <c r="AD1937" s="3" t="str">
        <f t="shared" si="323"/>
        <v>NOT FOUND</v>
      </c>
      <c r="AE1937" s="3" t="e">
        <f t="shared" si="322"/>
        <v>#VALUE!</v>
      </c>
      <c r="AF1937" t="str">
        <f>SUBSTITUTE(SUBSTITUTE(P1937,"±",""),"%"," %")</f>
        <v/>
      </c>
      <c r="AG1937" t="e">
        <f t="shared" si="320"/>
        <v>#VALUE!</v>
      </c>
      <c r="AI1937" t="e">
        <f>SUBSTITUTE(LEFT(Q1937,FIND("W,",Q1937)),"W"," W @ 70 C")</f>
        <v>#VALUE!</v>
      </c>
      <c r="AJ1937" t="str">
        <f>SUBSTITUTE((SUBSTITUTE(T1937,"ppm/°C","")),"/ "," to ")</f>
        <v/>
      </c>
      <c r="AK1937" t="e">
        <f>LEFT(V1937,FIND(" ",V1937)-1)</f>
        <v>#VALUE!</v>
      </c>
      <c r="AL1937" t="str">
        <f>SUBSTITUTE(SUBSTITUTE(U1937,"°C ~ "," to +"),"°C"," C")</f>
        <v/>
      </c>
      <c r="AM1937" s="2" t="e">
        <f t="shared" si="324"/>
        <v>#VALUE!</v>
      </c>
      <c r="AO1937" s="2" t="e">
        <f t="shared" si="325"/>
        <v>#VALUE!</v>
      </c>
      <c r="AQ1937" t="s">
        <v>5289</v>
      </c>
      <c r="AR1937" t="str">
        <f t="shared" si="321"/>
        <v/>
      </c>
    </row>
    <row r="1938" spans="30:44" x14ac:dyDescent="0.3">
      <c r="AD1938" s="3" t="str">
        <f t="shared" si="323"/>
        <v>NOT FOUND</v>
      </c>
      <c r="AE1938" s="3" t="e">
        <f t="shared" si="322"/>
        <v>#VALUE!</v>
      </c>
      <c r="AF1938" t="str">
        <f>SUBSTITUTE(SUBSTITUTE(P1938,"±",""),"%"," %")</f>
        <v/>
      </c>
      <c r="AG1938" t="e">
        <f t="shared" si="320"/>
        <v>#VALUE!</v>
      </c>
      <c r="AI1938" t="e">
        <f>SUBSTITUTE(LEFT(Q1938,FIND("W,",Q1938)),"W"," W @ 70 C")</f>
        <v>#VALUE!</v>
      </c>
      <c r="AJ1938" t="str">
        <f>SUBSTITUTE((SUBSTITUTE(T1938,"ppm/°C","")),"/ "," to ")</f>
        <v/>
      </c>
      <c r="AK1938" t="e">
        <f>LEFT(V1938,FIND(" ",V1938)-1)</f>
        <v>#VALUE!</v>
      </c>
      <c r="AL1938" t="str">
        <f>SUBSTITUTE(SUBSTITUTE(U1938,"°C ~ "," to +"),"°C"," C")</f>
        <v/>
      </c>
      <c r="AM1938" s="2" t="e">
        <f t="shared" si="324"/>
        <v>#VALUE!</v>
      </c>
      <c r="AO1938" s="2" t="e">
        <f t="shared" si="325"/>
        <v>#VALUE!</v>
      </c>
      <c r="AQ1938" t="s">
        <v>5289</v>
      </c>
      <c r="AR1938" t="str">
        <f t="shared" si="321"/>
        <v/>
      </c>
    </row>
    <row r="1939" spans="30:44" x14ac:dyDescent="0.3">
      <c r="AD1939" s="3" t="str">
        <f t="shared" si="323"/>
        <v>NOT FOUND</v>
      </c>
      <c r="AE1939" s="3" t="e">
        <f t="shared" si="322"/>
        <v>#VALUE!</v>
      </c>
      <c r="AF1939" t="str">
        <f>SUBSTITUTE(SUBSTITUTE(P1939,"±",""),"%"," %")</f>
        <v/>
      </c>
      <c r="AG1939" t="e">
        <f t="shared" si="320"/>
        <v>#VALUE!</v>
      </c>
      <c r="AI1939" t="e">
        <f>SUBSTITUTE(LEFT(Q1939,FIND("W,",Q1939)),"W"," W @ 70 C")</f>
        <v>#VALUE!</v>
      </c>
      <c r="AJ1939" t="str">
        <f>SUBSTITUTE((SUBSTITUTE(T1939,"ppm/°C","")),"/ "," to ")</f>
        <v/>
      </c>
      <c r="AK1939" t="e">
        <f>LEFT(V1939,FIND(" ",V1939)-1)</f>
        <v>#VALUE!</v>
      </c>
      <c r="AL1939" t="str">
        <f>SUBSTITUTE(SUBSTITUTE(U1939,"°C ~ "," to +"),"°C"," C")</f>
        <v/>
      </c>
      <c r="AM1939" s="2" t="e">
        <f t="shared" si="324"/>
        <v>#VALUE!</v>
      </c>
      <c r="AO1939" s="2" t="e">
        <f t="shared" si="325"/>
        <v>#VALUE!</v>
      </c>
      <c r="AQ1939" t="s">
        <v>5289</v>
      </c>
      <c r="AR1939" t="str">
        <f t="shared" si="321"/>
        <v/>
      </c>
    </row>
    <row r="1940" spans="30:44" x14ac:dyDescent="0.3">
      <c r="AD1940" s="3" t="str">
        <f t="shared" si="323"/>
        <v>NOT FOUND</v>
      </c>
      <c r="AE1940" s="3" t="e">
        <f t="shared" si="322"/>
        <v>#VALUE!</v>
      </c>
      <c r="AF1940" t="str">
        <f>SUBSTITUTE(SUBSTITUTE(P1940,"±",""),"%"," %")</f>
        <v/>
      </c>
      <c r="AG1940" t="e">
        <f t="shared" si="320"/>
        <v>#VALUE!</v>
      </c>
      <c r="AI1940" t="e">
        <f>SUBSTITUTE(LEFT(Q1940,FIND("W,",Q1940)),"W"," W @ 70 C")</f>
        <v>#VALUE!</v>
      </c>
      <c r="AJ1940" t="str">
        <f>SUBSTITUTE((SUBSTITUTE(T1940,"ppm/°C","")),"/ "," to ")</f>
        <v/>
      </c>
      <c r="AK1940" t="e">
        <f>LEFT(V1940,FIND(" ",V1940)-1)</f>
        <v>#VALUE!</v>
      </c>
      <c r="AL1940" t="str">
        <f>SUBSTITUTE(SUBSTITUTE(U1940,"°C ~ "," to +"),"°C"," C")</f>
        <v/>
      </c>
      <c r="AM1940" s="2" t="e">
        <f t="shared" si="324"/>
        <v>#VALUE!</v>
      </c>
      <c r="AO1940" s="2" t="e">
        <f t="shared" si="325"/>
        <v>#VALUE!</v>
      </c>
      <c r="AQ1940" t="s">
        <v>5289</v>
      </c>
      <c r="AR1940" t="str">
        <f t="shared" si="321"/>
        <v/>
      </c>
    </row>
    <row r="1941" spans="30:44" x14ac:dyDescent="0.3">
      <c r="AD1941" s="3" t="str">
        <f t="shared" si="323"/>
        <v>NOT FOUND</v>
      </c>
      <c r="AE1941" s="3" t="e">
        <f t="shared" si="322"/>
        <v>#VALUE!</v>
      </c>
      <c r="AF1941" t="str">
        <f>SUBSTITUTE(SUBSTITUTE(P1941,"±",""),"%"," %")</f>
        <v/>
      </c>
      <c r="AG1941" t="e">
        <f t="shared" si="320"/>
        <v>#VALUE!</v>
      </c>
      <c r="AI1941" t="e">
        <f>SUBSTITUTE(LEFT(Q1941,FIND("W,",Q1941)),"W"," W @ 70 C")</f>
        <v>#VALUE!</v>
      </c>
      <c r="AJ1941" t="str">
        <f>SUBSTITUTE((SUBSTITUTE(T1941,"ppm/°C","")),"/ "," to ")</f>
        <v/>
      </c>
      <c r="AK1941" t="e">
        <f>LEFT(V1941,FIND(" ",V1941)-1)</f>
        <v>#VALUE!</v>
      </c>
      <c r="AL1941" t="str">
        <f>SUBSTITUTE(SUBSTITUTE(U1941,"°C ~ "," to +"),"°C"," C")</f>
        <v/>
      </c>
      <c r="AM1941" s="2" t="e">
        <f t="shared" si="324"/>
        <v>#VALUE!</v>
      </c>
      <c r="AO1941" s="2" t="e">
        <f t="shared" si="325"/>
        <v>#VALUE!</v>
      </c>
      <c r="AQ1941" t="s">
        <v>5289</v>
      </c>
      <c r="AR1941" t="str">
        <f t="shared" si="321"/>
        <v/>
      </c>
    </row>
    <row r="1942" spans="30:44" x14ac:dyDescent="0.3">
      <c r="AD1942" s="3" t="str">
        <f t="shared" si="323"/>
        <v>NOT FOUND</v>
      </c>
      <c r="AE1942" s="3" t="e">
        <f t="shared" si="322"/>
        <v>#VALUE!</v>
      </c>
      <c r="AF1942" t="str">
        <f>SUBSTITUTE(SUBSTITUTE(P1942,"±",""),"%"," %")</f>
        <v/>
      </c>
      <c r="AG1942" t="e">
        <f t="shared" si="320"/>
        <v>#VALUE!</v>
      </c>
      <c r="AI1942" t="e">
        <f>SUBSTITUTE(LEFT(Q1942,FIND("W,",Q1942)),"W"," W @ 70 C")</f>
        <v>#VALUE!</v>
      </c>
      <c r="AJ1942" t="str">
        <f>SUBSTITUTE((SUBSTITUTE(T1942,"ppm/°C","")),"/ "," to ")</f>
        <v/>
      </c>
      <c r="AK1942" t="e">
        <f>LEFT(V1942,FIND(" ",V1942)-1)</f>
        <v>#VALUE!</v>
      </c>
      <c r="AL1942" t="str">
        <f>SUBSTITUTE(SUBSTITUTE(U1942,"°C ~ "," to +"),"°C"," C")</f>
        <v/>
      </c>
      <c r="AM1942" s="2" t="e">
        <f t="shared" si="324"/>
        <v>#VALUE!</v>
      </c>
      <c r="AO1942" s="2" t="e">
        <f t="shared" si="325"/>
        <v>#VALUE!</v>
      </c>
      <c r="AQ1942" t="s">
        <v>5289</v>
      </c>
      <c r="AR1942" t="str">
        <f t="shared" si="321"/>
        <v/>
      </c>
    </row>
    <row r="1943" spans="30:44" x14ac:dyDescent="0.3">
      <c r="AD1943" s="3" t="str">
        <f t="shared" si="323"/>
        <v>NOT FOUND</v>
      </c>
      <c r="AE1943" s="3" t="e">
        <f t="shared" si="322"/>
        <v>#VALUE!</v>
      </c>
      <c r="AF1943" t="str">
        <f>SUBSTITUTE(SUBSTITUTE(P1943,"±",""),"%"," %")</f>
        <v/>
      </c>
      <c r="AG1943" t="e">
        <f t="shared" si="320"/>
        <v>#VALUE!</v>
      </c>
      <c r="AI1943" t="e">
        <f>SUBSTITUTE(LEFT(Q1943,FIND("W,",Q1943)),"W"," W @ 70 C")</f>
        <v>#VALUE!</v>
      </c>
      <c r="AJ1943" t="str">
        <f>SUBSTITUTE((SUBSTITUTE(T1943,"ppm/°C","")),"/ "," to ")</f>
        <v/>
      </c>
      <c r="AK1943" t="e">
        <f>LEFT(V1943,FIND(" ",V1943)-1)</f>
        <v>#VALUE!</v>
      </c>
      <c r="AL1943" t="str">
        <f>SUBSTITUTE(SUBSTITUTE(U1943,"°C ~ "," to +"),"°C"," C")</f>
        <v/>
      </c>
      <c r="AM1943" s="2" t="e">
        <f t="shared" si="324"/>
        <v>#VALUE!</v>
      </c>
      <c r="AO1943" s="2" t="e">
        <f t="shared" si="325"/>
        <v>#VALUE!</v>
      </c>
      <c r="AQ1943" t="s">
        <v>5289</v>
      </c>
      <c r="AR1943" t="str">
        <f t="shared" si="321"/>
        <v/>
      </c>
    </row>
    <row r="1944" spans="30:44" x14ac:dyDescent="0.3">
      <c r="AD1944" s="3" t="str">
        <f t="shared" si="323"/>
        <v>NOT FOUND</v>
      </c>
      <c r="AE1944" s="3" t="e">
        <f t="shared" si="322"/>
        <v>#VALUE!</v>
      </c>
      <c r="AF1944" t="str">
        <f>SUBSTITUTE(SUBSTITUTE(P1944,"±",""),"%"," %")</f>
        <v/>
      </c>
      <c r="AG1944" t="e">
        <f t="shared" si="320"/>
        <v>#VALUE!</v>
      </c>
      <c r="AI1944" t="e">
        <f>SUBSTITUTE(LEFT(Q1944,FIND("W,",Q1944)),"W"," W @ 70 C")</f>
        <v>#VALUE!</v>
      </c>
      <c r="AJ1944" t="str">
        <f>SUBSTITUTE((SUBSTITUTE(T1944,"ppm/°C","")),"/ "," to ")</f>
        <v/>
      </c>
      <c r="AK1944" t="e">
        <f>LEFT(V1944,FIND(" ",V1944)-1)</f>
        <v>#VALUE!</v>
      </c>
      <c r="AL1944" t="str">
        <f>SUBSTITUTE(SUBSTITUTE(U1944,"°C ~ "," to +"),"°C"," C")</f>
        <v/>
      </c>
      <c r="AM1944" s="2" t="e">
        <f t="shared" si="324"/>
        <v>#VALUE!</v>
      </c>
      <c r="AO1944" s="2" t="e">
        <f t="shared" si="325"/>
        <v>#VALUE!</v>
      </c>
      <c r="AQ1944" t="s">
        <v>5289</v>
      </c>
      <c r="AR1944" t="str">
        <f t="shared" si="321"/>
        <v/>
      </c>
    </row>
    <row r="1945" spans="30:44" x14ac:dyDescent="0.3">
      <c r="AD1945" s="3" t="str">
        <f t="shared" si="323"/>
        <v>NOT FOUND</v>
      </c>
      <c r="AE1945" s="3" t="e">
        <f t="shared" si="322"/>
        <v>#VALUE!</v>
      </c>
      <c r="AF1945" t="str">
        <f>SUBSTITUTE(SUBSTITUTE(P1945,"±",""),"%"," %")</f>
        <v/>
      </c>
      <c r="AG1945" t="e">
        <f t="shared" si="320"/>
        <v>#VALUE!</v>
      </c>
      <c r="AI1945" t="e">
        <f>SUBSTITUTE(LEFT(Q1945,FIND("W,",Q1945)),"W"," W @ 70 C")</f>
        <v>#VALUE!</v>
      </c>
      <c r="AJ1945" t="str">
        <f>SUBSTITUTE((SUBSTITUTE(T1945,"ppm/°C","")),"/ "," to ")</f>
        <v/>
      </c>
      <c r="AK1945" t="e">
        <f>LEFT(V1945,FIND(" ",V1945)-1)</f>
        <v>#VALUE!</v>
      </c>
      <c r="AL1945" t="str">
        <f>SUBSTITUTE(SUBSTITUTE(U1945,"°C ~ "," to +"),"°C"," C")</f>
        <v/>
      </c>
      <c r="AM1945" s="2" t="e">
        <f t="shared" si="324"/>
        <v>#VALUE!</v>
      </c>
      <c r="AO1945" s="2" t="e">
        <f t="shared" si="325"/>
        <v>#VALUE!</v>
      </c>
      <c r="AQ1945" t="s">
        <v>5289</v>
      </c>
      <c r="AR1945" t="str">
        <f t="shared" si="321"/>
        <v/>
      </c>
    </row>
    <row r="1946" spans="30:44" x14ac:dyDescent="0.3">
      <c r="AD1946" s="3" t="str">
        <f t="shared" si="323"/>
        <v>NOT FOUND</v>
      </c>
      <c r="AE1946" s="3" t="e">
        <f t="shared" si="322"/>
        <v>#VALUE!</v>
      </c>
      <c r="AF1946" t="str">
        <f>SUBSTITUTE(SUBSTITUTE(P1946,"±",""),"%"," %")</f>
        <v/>
      </c>
      <c r="AG1946" t="e">
        <f t="shared" si="320"/>
        <v>#VALUE!</v>
      </c>
      <c r="AI1946" t="e">
        <f>SUBSTITUTE(LEFT(Q1946,FIND("W,",Q1946)),"W"," W @ 70 C")</f>
        <v>#VALUE!</v>
      </c>
      <c r="AJ1946" t="str">
        <f>SUBSTITUTE((SUBSTITUTE(T1946,"ppm/°C","")),"/ "," to ")</f>
        <v/>
      </c>
      <c r="AK1946" t="e">
        <f>LEFT(V1946,FIND(" ",V1946)-1)</f>
        <v>#VALUE!</v>
      </c>
      <c r="AL1946" t="str">
        <f>SUBSTITUTE(SUBSTITUTE(U1946,"°C ~ "," to +"),"°C"," C")</f>
        <v/>
      </c>
      <c r="AM1946" s="2" t="e">
        <f t="shared" si="324"/>
        <v>#VALUE!</v>
      </c>
      <c r="AO1946" s="2" t="e">
        <f t="shared" si="325"/>
        <v>#VALUE!</v>
      </c>
      <c r="AQ1946" t="s">
        <v>5289</v>
      </c>
      <c r="AR1946" t="str">
        <f t="shared" si="321"/>
        <v/>
      </c>
    </row>
    <row r="1947" spans="30:44" x14ac:dyDescent="0.3">
      <c r="AD1947" s="3" t="str">
        <f t="shared" si="323"/>
        <v>NOT FOUND</v>
      </c>
      <c r="AE1947" s="3" t="e">
        <f t="shared" si="322"/>
        <v>#VALUE!</v>
      </c>
      <c r="AF1947" t="str">
        <f>SUBSTITUTE(SUBSTITUTE(P1947,"±",""),"%"," %")</f>
        <v/>
      </c>
      <c r="AG1947" t="e">
        <f t="shared" si="320"/>
        <v>#VALUE!</v>
      </c>
      <c r="AI1947" t="e">
        <f>SUBSTITUTE(LEFT(Q1947,FIND("W,",Q1947)),"W"," W @ 70 C")</f>
        <v>#VALUE!</v>
      </c>
      <c r="AJ1947" t="str">
        <f>SUBSTITUTE((SUBSTITUTE(T1947,"ppm/°C","")),"/ "," to ")</f>
        <v/>
      </c>
      <c r="AK1947" t="e">
        <f>LEFT(V1947,FIND(" ",V1947)-1)</f>
        <v>#VALUE!</v>
      </c>
      <c r="AL1947" t="str">
        <f>SUBSTITUTE(SUBSTITUTE(U1947,"°C ~ "," to +"),"°C"," C")</f>
        <v/>
      </c>
      <c r="AM1947" s="2" t="e">
        <f t="shared" si="324"/>
        <v>#VALUE!</v>
      </c>
      <c r="AO1947" s="2" t="e">
        <f t="shared" si="325"/>
        <v>#VALUE!</v>
      </c>
      <c r="AQ1947" t="s">
        <v>5289</v>
      </c>
      <c r="AR1947" t="str">
        <f t="shared" si="321"/>
        <v/>
      </c>
    </row>
    <row r="1948" spans="30:44" x14ac:dyDescent="0.3">
      <c r="AD1948" s="3" t="str">
        <f t="shared" si="323"/>
        <v>NOT FOUND</v>
      </c>
      <c r="AE1948" s="3" t="e">
        <f t="shared" si="322"/>
        <v>#VALUE!</v>
      </c>
      <c r="AF1948" t="str">
        <f>SUBSTITUTE(SUBSTITUTE(P1948,"±",""),"%"," %")</f>
        <v/>
      </c>
      <c r="AG1948" t="e">
        <f t="shared" si="320"/>
        <v>#VALUE!</v>
      </c>
      <c r="AI1948" t="e">
        <f>SUBSTITUTE(LEFT(Q1948,FIND("W,",Q1948)),"W"," W @ 70 C")</f>
        <v>#VALUE!</v>
      </c>
      <c r="AJ1948" t="str">
        <f>SUBSTITUTE((SUBSTITUTE(T1948,"ppm/°C","")),"/ "," to ")</f>
        <v/>
      </c>
      <c r="AK1948" t="e">
        <f>LEFT(V1948,FIND(" ",V1948)-1)</f>
        <v>#VALUE!</v>
      </c>
      <c r="AL1948" t="str">
        <f>SUBSTITUTE(SUBSTITUTE(U1948,"°C ~ "," to +"),"°C"," C")</f>
        <v/>
      </c>
      <c r="AM1948" s="2" t="e">
        <f t="shared" si="324"/>
        <v>#VALUE!</v>
      </c>
      <c r="AO1948" s="2" t="e">
        <f t="shared" si="325"/>
        <v>#VALUE!</v>
      </c>
      <c r="AQ1948" t="s">
        <v>5289</v>
      </c>
      <c r="AR1948" t="str">
        <f t="shared" si="321"/>
        <v/>
      </c>
    </row>
    <row r="1949" spans="30:44" x14ac:dyDescent="0.3">
      <c r="AD1949" s="3" t="str">
        <f t="shared" si="323"/>
        <v>NOT FOUND</v>
      </c>
      <c r="AE1949" s="3" t="e">
        <f t="shared" si="322"/>
        <v>#VALUE!</v>
      </c>
      <c r="AF1949" t="str">
        <f>SUBSTITUTE(SUBSTITUTE(P1949,"±",""),"%"," %")</f>
        <v/>
      </c>
      <c r="AG1949" t="e">
        <f t="shared" si="320"/>
        <v>#VALUE!</v>
      </c>
      <c r="AI1949" t="e">
        <f>SUBSTITUTE(LEFT(Q1949,FIND("W,",Q1949)),"W"," W @ 70 C")</f>
        <v>#VALUE!</v>
      </c>
      <c r="AJ1949" t="str">
        <f>SUBSTITUTE((SUBSTITUTE(T1949,"ppm/°C","")),"/ "," to ")</f>
        <v/>
      </c>
      <c r="AK1949" t="e">
        <f>LEFT(V1949,FIND(" ",V1949)-1)</f>
        <v>#VALUE!</v>
      </c>
      <c r="AL1949" t="str">
        <f>SUBSTITUTE(SUBSTITUTE(U1949,"°C ~ "," to +"),"°C"," C")</f>
        <v/>
      </c>
      <c r="AM1949" s="2" t="e">
        <f t="shared" si="324"/>
        <v>#VALUE!</v>
      </c>
      <c r="AO1949" s="2" t="e">
        <f t="shared" si="325"/>
        <v>#VALUE!</v>
      </c>
      <c r="AQ1949" t="s">
        <v>5289</v>
      </c>
      <c r="AR1949" t="str">
        <f t="shared" si="321"/>
        <v/>
      </c>
    </row>
    <row r="1950" spans="30:44" x14ac:dyDescent="0.3">
      <c r="AD1950" s="3" t="str">
        <f t="shared" si="323"/>
        <v>NOT FOUND</v>
      </c>
      <c r="AE1950" s="3" t="e">
        <f t="shared" si="322"/>
        <v>#VALUE!</v>
      </c>
      <c r="AF1950" t="str">
        <f>SUBSTITUTE(SUBSTITUTE(P1950,"±",""),"%"," %")</f>
        <v/>
      </c>
      <c r="AG1950" t="e">
        <f t="shared" si="320"/>
        <v>#VALUE!</v>
      </c>
      <c r="AI1950" t="e">
        <f>SUBSTITUTE(LEFT(Q1950,FIND("W,",Q1950)),"W"," W @ 70 C")</f>
        <v>#VALUE!</v>
      </c>
      <c r="AJ1950" t="str">
        <f>SUBSTITUTE((SUBSTITUTE(T1950,"ppm/°C","")),"/ "," to ")</f>
        <v/>
      </c>
      <c r="AK1950" t="e">
        <f>LEFT(V1950,FIND(" ",V1950)-1)</f>
        <v>#VALUE!</v>
      </c>
      <c r="AL1950" t="str">
        <f>SUBSTITUTE(SUBSTITUTE(U1950,"°C ~ "," to +"),"°C"," C")</f>
        <v/>
      </c>
      <c r="AM1950" s="2" t="e">
        <f t="shared" si="324"/>
        <v>#VALUE!</v>
      </c>
      <c r="AO1950" s="2" t="e">
        <f t="shared" si="325"/>
        <v>#VALUE!</v>
      </c>
      <c r="AQ1950" t="s">
        <v>5289</v>
      </c>
      <c r="AR1950" t="str">
        <f t="shared" si="321"/>
        <v/>
      </c>
    </row>
    <row r="1951" spans="30:44" x14ac:dyDescent="0.3">
      <c r="AD1951" s="3" t="str">
        <f t="shared" si="323"/>
        <v>NOT FOUND</v>
      </c>
      <c r="AE1951" s="3" t="e">
        <f t="shared" si="322"/>
        <v>#VALUE!</v>
      </c>
      <c r="AF1951" t="str">
        <f>SUBSTITUTE(SUBSTITUTE(P1951,"±",""),"%"," %")</f>
        <v/>
      </c>
      <c r="AG1951" t="e">
        <f t="shared" si="320"/>
        <v>#VALUE!</v>
      </c>
      <c r="AI1951" t="e">
        <f>SUBSTITUTE(LEFT(Q1951,FIND("W,",Q1951)),"W"," W @ 70 C")</f>
        <v>#VALUE!</v>
      </c>
      <c r="AJ1951" t="str">
        <f>SUBSTITUTE((SUBSTITUTE(T1951,"ppm/°C","")),"/ "," to ")</f>
        <v/>
      </c>
      <c r="AK1951" t="e">
        <f>LEFT(V1951,FIND(" ",V1951)-1)</f>
        <v>#VALUE!</v>
      </c>
      <c r="AL1951" t="str">
        <f>SUBSTITUTE(SUBSTITUTE(U1951,"°C ~ "," to +"),"°C"," C")</f>
        <v/>
      </c>
      <c r="AM1951" s="2" t="e">
        <f t="shared" si="324"/>
        <v>#VALUE!</v>
      </c>
      <c r="AO1951" s="2" t="e">
        <f t="shared" si="325"/>
        <v>#VALUE!</v>
      </c>
      <c r="AQ1951" t="s">
        <v>5289</v>
      </c>
      <c r="AR1951" t="str">
        <f t="shared" si="321"/>
        <v/>
      </c>
    </row>
    <row r="1952" spans="30:44" x14ac:dyDescent="0.3">
      <c r="AD1952" s="3" t="str">
        <f t="shared" si="323"/>
        <v>NOT FOUND</v>
      </c>
      <c r="AE1952" s="3" t="e">
        <f t="shared" si="322"/>
        <v>#VALUE!</v>
      </c>
      <c r="AF1952" t="str">
        <f>SUBSTITUTE(SUBSTITUTE(P1952,"±",""),"%"," %")</f>
        <v/>
      </c>
      <c r="AG1952" t="e">
        <f t="shared" si="320"/>
        <v>#VALUE!</v>
      </c>
      <c r="AI1952" t="e">
        <f>SUBSTITUTE(LEFT(Q1952,FIND("W,",Q1952)),"W"," W @ 70 C")</f>
        <v>#VALUE!</v>
      </c>
      <c r="AJ1952" t="str">
        <f>SUBSTITUTE((SUBSTITUTE(T1952,"ppm/°C","")),"/ "," to ")</f>
        <v/>
      </c>
      <c r="AK1952" t="e">
        <f>LEFT(V1952,FIND(" ",V1952)-1)</f>
        <v>#VALUE!</v>
      </c>
      <c r="AL1952" t="str">
        <f>SUBSTITUTE(SUBSTITUTE(U1952,"°C ~ "," to +"),"°C"," C")</f>
        <v/>
      </c>
      <c r="AM1952" s="2" t="e">
        <f t="shared" si="324"/>
        <v>#VALUE!</v>
      </c>
      <c r="AO1952" s="2" t="e">
        <f t="shared" si="325"/>
        <v>#VALUE!</v>
      </c>
      <c r="AQ1952" t="s">
        <v>5289</v>
      </c>
      <c r="AR1952" t="str">
        <f t="shared" si="321"/>
        <v/>
      </c>
    </row>
    <row r="1953" spans="30:44" x14ac:dyDescent="0.3">
      <c r="AD1953" s="3" t="str">
        <f t="shared" si="323"/>
        <v>NOT FOUND</v>
      </c>
      <c r="AE1953" s="3" t="e">
        <f t="shared" si="322"/>
        <v>#VALUE!</v>
      </c>
      <c r="AF1953" t="str">
        <f>SUBSTITUTE(SUBSTITUTE(P1953,"±",""),"%"," %")</f>
        <v/>
      </c>
      <c r="AG1953" t="e">
        <f t="shared" si="320"/>
        <v>#VALUE!</v>
      </c>
      <c r="AI1953" t="e">
        <f>SUBSTITUTE(LEFT(Q1953,FIND("W,",Q1953)),"W"," W @ 70 C")</f>
        <v>#VALUE!</v>
      </c>
      <c r="AJ1953" t="str">
        <f>SUBSTITUTE((SUBSTITUTE(T1953,"ppm/°C","")),"/ "," to ")</f>
        <v/>
      </c>
      <c r="AK1953" t="e">
        <f>LEFT(V1953,FIND(" ",V1953)-1)</f>
        <v>#VALUE!</v>
      </c>
      <c r="AL1953" t="str">
        <f>SUBSTITUTE(SUBSTITUTE(U1953,"°C ~ "," to +"),"°C"," C")</f>
        <v/>
      </c>
      <c r="AM1953" s="2" t="e">
        <f t="shared" si="324"/>
        <v>#VALUE!</v>
      </c>
      <c r="AO1953" s="2" t="e">
        <f t="shared" si="325"/>
        <v>#VALUE!</v>
      </c>
      <c r="AQ1953" t="s">
        <v>5289</v>
      </c>
      <c r="AR1953" t="str">
        <f t="shared" si="321"/>
        <v/>
      </c>
    </row>
    <row r="1954" spans="30:44" x14ac:dyDescent="0.3">
      <c r="AD1954" s="3" t="str">
        <f t="shared" si="323"/>
        <v>NOT FOUND</v>
      </c>
      <c r="AE1954" s="3" t="e">
        <f t="shared" si="322"/>
        <v>#VALUE!</v>
      </c>
      <c r="AF1954" t="str">
        <f>SUBSTITUTE(SUBSTITUTE(P1954,"±",""),"%"," %")</f>
        <v/>
      </c>
      <c r="AG1954" t="e">
        <f t="shared" si="320"/>
        <v>#VALUE!</v>
      </c>
      <c r="AI1954" t="e">
        <f>SUBSTITUTE(LEFT(Q1954,FIND("W,",Q1954)),"W"," W @ 70 C")</f>
        <v>#VALUE!</v>
      </c>
      <c r="AJ1954" t="str">
        <f>SUBSTITUTE((SUBSTITUTE(T1954,"ppm/°C","")),"/ "," to ")</f>
        <v/>
      </c>
      <c r="AK1954" t="e">
        <f>LEFT(V1954,FIND(" ",V1954)-1)</f>
        <v>#VALUE!</v>
      </c>
      <c r="AL1954" t="str">
        <f>SUBSTITUTE(SUBSTITUTE(U1954,"°C ~ "," to +"),"°C"," C")</f>
        <v/>
      </c>
      <c r="AM1954" s="2" t="e">
        <f t="shared" si="324"/>
        <v>#VALUE!</v>
      </c>
      <c r="AO1954" s="2" t="e">
        <f t="shared" si="325"/>
        <v>#VALUE!</v>
      </c>
      <c r="AQ1954" t="s">
        <v>5289</v>
      </c>
      <c r="AR1954" t="str">
        <f t="shared" si="321"/>
        <v/>
      </c>
    </row>
    <row r="1955" spans="30:44" x14ac:dyDescent="0.3">
      <c r="AD1955" s="3" t="str">
        <f t="shared" si="323"/>
        <v>NOT FOUND</v>
      </c>
      <c r="AE1955" s="3" t="e">
        <f t="shared" si="322"/>
        <v>#VALUE!</v>
      </c>
      <c r="AF1955" t="str">
        <f>SUBSTITUTE(SUBSTITUTE(P1955,"±",""),"%"," %")</f>
        <v/>
      </c>
      <c r="AG1955" t="e">
        <f t="shared" ref="AG1955:AG1969" si="326">ROUND(MIN(SQRT(AD1955*VALUE(LEFT(AI1955,FIND("W",AI1955)-2))),AP1955),1)&amp;" V"</f>
        <v>#VALUE!</v>
      </c>
      <c r="AI1955" t="e">
        <f>SUBSTITUTE(LEFT(Q1955,FIND("W,",Q1955)),"W"," W @ 70 C")</f>
        <v>#VALUE!</v>
      </c>
      <c r="AJ1955" t="str">
        <f>SUBSTITUTE((SUBSTITUTE(T1955,"ppm/°C","")),"/ "," to ")</f>
        <v/>
      </c>
      <c r="AK1955" t="e">
        <f>LEFT(V1955,FIND(" ",V1955)-1)</f>
        <v>#VALUE!</v>
      </c>
      <c r="AL1955" t="str">
        <f>SUBSTITUTE(SUBSTITUTE(U1955,"°C ~ "," to +"),"°C"," C")</f>
        <v/>
      </c>
      <c r="AM1955" s="2" t="e">
        <f t="shared" si="324"/>
        <v>#VALUE!</v>
      </c>
      <c r="AO1955" s="2" t="e">
        <f t="shared" si="325"/>
        <v>#VALUE!</v>
      </c>
      <c r="AQ1955" t="s">
        <v>5289</v>
      </c>
      <c r="AR1955" t="str">
        <f t="shared" ref="AR1955:AR1969" si="327">SUBSTITUTE(D1955,"-","")</f>
        <v/>
      </c>
    </row>
    <row r="1956" spans="30:44" x14ac:dyDescent="0.3">
      <c r="AD1956" s="3" t="str">
        <f t="shared" si="323"/>
        <v>NOT FOUND</v>
      </c>
      <c r="AE1956" s="3" t="e">
        <f t="shared" si="322"/>
        <v>#VALUE!</v>
      </c>
      <c r="AF1956" t="str">
        <f>SUBSTITUTE(SUBSTITUTE(P1956,"±",""),"%"," %")</f>
        <v/>
      </c>
      <c r="AG1956" t="e">
        <f t="shared" si="326"/>
        <v>#VALUE!</v>
      </c>
      <c r="AI1956" t="e">
        <f>SUBSTITUTE(LEFT(Q1956,FIND("W,",Q1956)),"W"," W @ 70 C")</f>
        <v>#VALUE!</v>
      </c>
      <c r="AJ1956" t="str">
        <f>SUBSTITUTE((SUBSTITUTE(T1956,"ppm/°C","")),"/ "," to ")</f>
        <v/>
      </c>
      <c r="AK1956" t="e">
        <f>LEFT(V1956,FIND(" ",V1956)-1)</f>
        <v>#VALUE!</v>
      </c>
      <c r="AL1956" t="str">
        <f>SUBSTITUTE(SUBSTITUTE(U1956,"°C ~ "," to +"),"°C"," C")</f>
        <v/>
      </c>
      <c r="AM1956" s="2" t="e">
        <f t="shared" si="324"/>
        <v>#VALUE!</v>
      </c>
      <c r="AO1956" s="2" t="e">
        <f t="shared" si="325"/>
        <v>#VALUE!</v>
      </c>
      <c r="AQ1956" t="s">
        <v>5289</v>
      </c>
      <c r="AR1956" t="str">
        <f t="shared" si="327"/>
        <v/>
      </c>
    </row>
    <row r="1957" spans="30:44" x14ac:dyDescent="0.3">
      <c r="AD1957" s="3" t="str">
        <f t="shared" si="323"/>
        <v>NOT FOUND</v>
      </c>
      <c r="AE1957" s="3" t="e">
        <f t="shared" si="322"/>
        <v>#VALUE!</v>
      </c>
      <c r="AF1957" t="str">
        <f>SUBSTITUTE(SUBSTITUTE(P1957,"±",""),"%"," %")</f>
        <v/>
      </c>
      <c r="AG1957" t="e">
        <f t="shared" si="326"/>
        <v>#VALUE!</v>
      </c>
      <c r="AI1957" t="e">
        <f>SUBSTITUTE(LEFT(Q1957,FIND("W,",Q1957)),"W"," W @ 70 C")</f>
        <v>#VALUE!</v>
      </c>
      <c r="AJ1957" t="str">
        <f>SUBSTITUTE((SUBSTITUTE(T1957,"ppm/°C","")),"/ "," to ")</f>
        <v/>
      </c>
      <c r="AK1957" t="e">
        <f>LEFT(V1957,FIND(" ",V1957)-1)</f>
        <v>#VALUE!</v>
      </c>
      <c r="AL1957" t="str">
        <f>SUBSTITUTE(SUBSTITUTE(U1957,"°C ~ "," to +"),"°C"," C")</f>
        <v/>
      </c>
      <c r="AM1957" s="2" t="e">
        <f t="shared" si="324"/>
        <v>#VALUE!</v>
      </c>
      <c r="AO1957" s="2" t="e">
        <f t="shared" si="325"/>
        <v>#VALUE!</v>
      </c>
      <c r="AQ1957" t="s">
        <v>5289</v>
      </c>
      <c r="AR1957" t="str">
        <f t="shared" si="327"/>
        <v/>
      </c>
    </row>
    <row r="1958" spans="30:44" x14ac:dyDescent="0.3">
      <c r="AD1958" s="3" t="str">
        <f t="shared" si="323"/>
        <v>NOT FOUND</v>
      </c>
      <c r="AE1958" s="3" t="e">
        <f t="shared" si="322"/>
        <v>#VALUE!</v>
      </c>
      <c r="AF1958" t="str">
        <f>SUBSTITUTE(SUBSTITUTE(P1958,"±",""),"%"," %")</f>
        <v/>
      </c>
      <c r="AG1958" t="e">
        <f t="shared" si="326"/>
        <v>#VALUE!</v>
      </c>
      <c r="AI1958" t="e">
        <f>SUBSTITUTE(LEFT(Q1958,FIND("W,",Q1958)),"W"," W @ 70 C")</f>
        <v>#VALUE!</v>
      </c>
      <c r="AJ1958" t="str">
        <f>SUBSTITUTE((SUBSTITUTE(T1958,"ppm/°C","")),"/ "," to ")</f>
        <v/>
      </c>
      <c r="AK1958" t="e">
        <f>LEFT(V1958,FIND(" ",V1958)-1)</f>
        <v>#VALUE!</v>
      </c>
      <c r="AL1958" t="str">
        <f>SUBSTITUTE(SUBSTITUTE(U1958,"°C ~ "," to +"),"°C"," C")</f>
        <v/>
      </c>
      <c r="AM1958" s="2" t="e">
        <f t="shared" si="324"/>
        <v>#VALUE!</v>
      </c>
      <c r="AO1958" s="2" t="e">
        <f t="shared" si="325"/>
        <v>#VALUE!</v>
      </c>
      <c r="AQ1958" t="s">
        <v>5289</v>
      </c>
      <c r="AR1958" t="str">
        <f t="shared" si="327"/>
        <v/>
      </c>
    </row>
    <row r="1959" spans="30:44" x14ac:dyDescent="0.3">
      <c r="AD1959" s="3" t="str">
        <f t="shared" si="323"/>
        <v>NOT FOUND</v>
      </c>
      <c r="AE1959" s="3" t="e">
        <f t="shared" si="322"/>
        <v>#VALUE!</v>
      </c>
      <c r="AF1959" t="str">
        <f>SUBSTITUTE(SUBSTITUTE(P1959,"±",""),"%"," %")</f>
        <v/>
      </c>
      <c r="AG1959" t="e">
        <f t="shared" si="326"/>
        <v>#VALUE!</v>
      </c>
      <c r="AI1959" t="e">
        <f>SUBSTITUTE(LEFT(Q1959,FIND("W,",Q1959)),"W"," W @ 70 C")</f>
        <v>#VALUE!</v>
      </c>
      <c r="AJ1959" t="str">
        <f>SUBSTITUTE((SUBSTITUTE(T1959,"ppm/°C","")),"/ "," to ")</f>
        <v/>
      </c>
      <c r="AK1959" t="e">
        <f>LEFT(V1959,FIND(" ",V1959)-1)</f>
        <v>#VALUE!</v>
      </c>
      <c r="AL1959" t="str">
        <f>SUBSTITUTE(SUBSTITUTE(U1959,"°C ~ "," to +"),"°C"," C")</f>
        <v/>
      </c>
      <c r="AM1959" s="2" t="e">
        <f t="shared" si="324"/>
        <v>#VALUE!</v>
      </c>
      <c r="AO1959" s="2" t="e">
        <f t="shared" si="325"/>
        <v>#VALUE!</v>
      </c>
      <c r="AQ1959" t="s">
        <v>5289</v>
      </c>
      <c r="AR1959" t="str">
        <f t="shared" si="327"/>
        <v/>
      </c>
    </row>
    <row r="1960" spans="30:44" x14ac:dyDescent="0.3">
      <c r="AD1960" s="3" t="str">
        <f t="shared" si="323"/>
        <v>NOT FOUND</v>
      </c>
      <c r="AE1960" s="3" t="e">
        <f t="shared" si="322"/>
        <v>#VALUE!</v>
      </c>
      <c r="AF1960" t="str">
        <f>SUBSTITUTE(SUBSTITUTE(P1960,"±",""),"%"," %")</f>
        <v/>
      </c>
      <c r="AG1960" t="e">
        <f t="shared" si="326"/>
        <v>#VALUE!</v>
      </c>
      <c r="AI1960" t="e">
        <f>SUBSTITUTE(LEFT(Q1960,FIND("W,",Q1960)),"W"," W @ 70 C")</f>
        <v>#VALUE!</v>
      </c>
      <c r="AJ1960" t="str">
        <f>SUBSTITUTE((SUBSTITUTE(T1960,"ppm/°C","")),"/ "," to ")</f>
        <v/>
      </c>
      <c r="AK1960" t="e">
        <f>LEFT(V1960,FIND(" ",V1960)-1)</f>
        <v>#VALUE!</v>
      </c>
      <c r="AL1960" t="str">
        <f>SUBSTITUTE(SUBSTITUTE(U1960,"°C ~ "," to +"),"°C"," C")</f>
        <v/>
      </c>
      <c r="AM1960" s="2" t="e">
        <f t="shared" si="324"/>
        <v>#VALUE!</v>
      </c>
      <c r="AO1960" s="2" t="e">
        <f t="shared" si="325"/>
        <v>#VALUE!</v>
      </c>
      <c r="AQ1960" t="s">
        <v>5289</v>
      </c>
      <c r="AR1960" t="str">
        <f t="shared" si="327"/>
        <v/>
      </c>
    </row>
    <row r="1961" spans="30:44" x14ac:dyDescent="0.3">
      <c r="AD1961" s="3" t="str">
        <f t="shared" si="323"/>
        <v>NOT FOUND</v>
      </c>
      <c r="AE1961" s="3" t="e">
        <f t="shared" si="322"/>
        <v>#VALUE!</v>
      </c>
      <c r="AF1961" t="str">
        <f>SUBSTITUTE(SUBSTITUTE(P1961,"±",""),"%"," %")</f>
        <v/>
      </c>
      <c r="AG1961" t="e">
        <f t="shared" si="326"/>
        <v>#VALUE!</v>
      </c>
      <c r="AI1961" t="e">
        <f>SUBSTITUTE(LEFT(Q1961,FIND("W,",Q1961)),"W"," W @ 70 C")</f>
        <v>#VALUE!</v>
      </c>
      <c r="AJ1961" t="str">
        <f>SUBSTITUTE((SUBSTITUTE(T1961,"ppm/°C","")),"/ "," to ")</f>
        <v/>
      </c>
      <c r="AK1961" t="e">
        <f>LEFT(V1961,FIND(" ",V1961)-1)</f>
        <v>#VALUE!</v>
      </c>
      <c r="AL1961" t="str">
        <f>SUBSTITUTE(SUBSTITUTE(U1961,"°C ~ "," to +"),"°C"," C")</f>
        <v/>
      </c>
      <c r="AM1961" s="2" t="e">
        <f t="shared" si="324"/>
        <v>#VALUE!</v>
      </c>
      <c r="AO1961" s="2" t="e">
        <f t="shared" si="325"/>
        <v>#VALUE!</v>
      </c>
      <c r="AQ1961" t="s">
        <v>5289</v>
      </c>
      <c r="AR1961" t="str">
        <f t="shared" si="327"/>
        <v/>
      </c>
    </row>
    <row r="1962" spans="30:44" x14ac:dyDescent="0.3">
      <c r="AD1962" s="3" t="str">
        <f t="shared" si="323"/>
        <v>NOT FOUND</v>
      </c>
      <c r="AE1962" s="3" t="e">
        <f t="shared" si="322"/>
        <v>#VALUE!</v>
      </c>
      <c r="AF1962" t="str">
        <f>SUBSTITUTE(SUBSTITUTE(P1962,"±",""),"%"," %")</f>
        <v/>
      </c>
      <c r="AG1962" t="e">
        <f t="shared" si="326"/>
        <v>#VALUE!</v>
      </c>
      <c r="AI1962" t="e">
        <f>SUBSTITUTE(LEFT(Q1962,FIND("W,",Q1962)),"W"," W @ 70 C")</f>
        <v>#VALUE!</v>
      </c>
      <c r="AJ1962" t="str">
        <f>SUBSTITUTE((SUBSTITUTE(T1962,"ppm/°C","")),"/ "," to ")</f>
        <v/>
      </c>
      <c r="AK1962" t="e">
        <f>LEFT(V1962,FIND(" ",V1962)-1)</f>
        <v>#VALUE!</v>
      </c>
      <c r="AL1962" t="str">
        <f>SUBSTITUTE(SUBSTITUTE(U1962,"°C ~ "," to +"),"°C"," C")</f>
        <v/>
      </c>
      <c r="AM1962" s="2" t="e">
        <f t="shared" si="324"/>
        <v>#VALUE!</v>
      </c>
      <c r="AO1962" s="2" t="e">
        <f t="shared" si="325"/>
        <v>#VALUE!</v>
      </c>
      <c r="AQ1962" t="s">
        <v>5289</v>
      </c>
      <c r="AR1962" t="str">
        <f t="shared" si="327"/>
        <v/>
      </c>
    </row>
    <row r="1963" spans="30:44" x14ac:dyDescent="0.3">
      <c r="AD1963" s="3" t="str">
        <f t="shared" si="323"/>
        <v>NOT FOUND</v>
      </c>
      <c r="AE1963" s="3" t="e">
        <f t="shared" si="322"/>
        <v>#VALUE!</v>
      </c>
      <c r="AF1963" t="str">
        <f>SUBSTITUTE(SUBSTITUTE(P1963,"±",""),"%"," %")</f>
        <v/>
      </c>
      <c r="AG1963" t="e">
        <f t="shared" si="326"/>
        <v>#VALUE!</v>
      </c>
      <c r="AI1963" t="e">
        <f>SUBSTITUTE(LEFT(Q1963,FIND("W,",Q1963)),"W"," W @ 70 C")</f>
        <v>#VALUE!</v>
      </c>
      <c r="AJ1963" t="str">
        <f>SUBSTITUTE((SUBSTITUTE(T1963,"ppm/°C","")),"/ "," to ")</f>
        <v/>
      </c>
      <c r="AK1963" t="e">
        <f>LEFT(V1963,FIND(" ",V1963)-1)</f>
        <v>#VALUE!</v>
      </c>
      <c r="AL1963" t="str">
        <f>SUBSTITUTE(SUBSTITUTE(U1963,"°C ~ "," to +"),"°C"," C")</f>
        <v/>
      </c>
      <c r="AM1963" s="2" t="e">
        <f t="shared" si="324"/>
        <v>#VALUE!</v>
      </c>
      <c r="AO1963" s="2" t="e">
        <f t="shared" si="325"/>
        <v>#VALUE!</v>
      </c>
      <c r="AQ1963" t="s">
        <v>5289</v>
      </c>
      <c r="AR1963" t="str">
        <f t="shared" si="327"/>
        <v/>
      </c>
    </row>
    <row r="1964" spans="30:44" x14ac:dyDescent="0.3">
      <c r="AD1964" s="3" t="str">
        <f t="shared" si="323"/>
        <v>NOT FOUND</v>
      </c>
      <c r="AE1964" s="3" t="e">
        <f t="shared" si="322"/>
        <v>#VALUE!</v>
      </c>
      <c r="AF1964" t="str">
        <f>SUBSTITUTE(SUBSTITUTE(P1964,"±",""),"%"," %")</f>
        <v/>
      </c>
      <c r="AG1964" t="e">
        <f t="shared" si="326"/>
        <v>#VALUE!</v>
      </c>
      <c r="AI1964" t="e">
        <f>SUBSTITUTE(LEFT(Q1964,FIND("W,",Q1964)),"W"," W @ 70 C")</f>
        <v>#VALUE!</v>
      </c>
      <c r="AJ1964" t="str">
        <f>SUBSTITUTE((SUBSTITUTE(T1964,"ppm/°C","")),"/ "," to ")</f>
        <v/>
      </c>
      <c r="AK1964" t="e">
        <f>LEFT(V1964,FIND(" ",V1964)-1)</f>
        <v>#VALUE!</v>
      </c>
      <c r="AL1964" t="str">
        <f>SUBSTITUTE(SUBSTITUTE(U1964,"°C ~ "," to +"),"°C"," C")</f>
        <v/>
      </c>
      <c r="AM1964" s="2" t="e">
        <f t="shared" si="324"/>
        <v>#VALUE!</v>
      </c>
      <c r="AO1964" s="2" t="e">
        <f t="shared" si="325"/>
        <v>#VALUE!</v>
      </c>
      <c r="AQ1964" t="s">
        <v>5289</v>
      </c>
      <c r="AR1964" t="str">
        <f t="shared" si="327"/>
        <v/>
      </c>
    </row>
    <row r="1965" spans="30:44" x14ac:dyDescent="0.3">
      <c r="AD1965" s="3" t="str">
        <f t="shared" si="323"/>
        <v>NOT FOUND</v>
      </c>
      <c r="AE1965" s="3" t="e">
        <f t="shared" si="322"/>
        <v>#VALUE!</v>
      </c>
      <c r="AF1965" t="str">
        <f>SUBSTITUTE(SUBSTITUTE(P1965,"±",""),"%"," %")</f>
        <v/>
      </c>
      <c r="AG1965" t="e">
        <f t="shared" si="326"/>
        <v>#VALUE!</v>
      </c>
      <c r="AI1965" t="e">
        <f>SUBSTITUTE(LEFT(Q1965,FIND("W,",Q1965)),"W"," W @ 70 C")</f>
        <v>#VALUE!</v>
      </c>
      <c r="AJ1965" t="str">
        <f>SUBSTITUTE((SUBSTITUTE(T1965,"ppm/°C","")),"/ "," to ")</f>
        <v/>
      </c>
      <c r="AK1965" t="e">
        <f>LEFT(V1965,FIND(" ",V1965)-1)</f>
        <v>#VALUE!</v>
      </c>
      <c r="AL1965" t="str">
        <f>SUBSTITUTE(SUBSTITUTE(U1965,"°C ~ "," to +"),"°C"," C")</f>
        <v/>
      </c>
      <c r="AM1965" s="2" t="e">
        <f t="shared" si="324"/>
        <v>#VALUE!</v>
      </c>
      <c r="AO1965" s="2" t="e">
        <f t="shared" si="325"/>
        <v>#VALUE!</v>
      </c>
      <c r="AQ1965" t="s">
        <v>5289</v>
      </c>
      <c r="AR1965" t="str">
        <f t="shared" si="327"/>
        <v/>
      </c>
    </row>
    <row r="1966" spans="30:44" x14ac:dyDescent="0.3">
      <c r="AD1966" s="3" t="str">
        <f t="shared" si="323"/>
        <v>NOT FOUND</v>
      </c>
      <c r="AE1966" s="3" t="e">
        <f t="shared" si="322"/>
        <v>#VALUE!</v>
      </c>
      <c r="AF1966" t="str">
        <f>SUBSTITUTE(SUBSTITUTE(P1966,"±",""),"%"," %")</f>
        <v/>
      </c>
      <c r="AG1966" t="e">
        <f t="shared" si="326"/>
        <v>#VALUE!</v>
      </c>
      <c r="AI1966" t="e">
        <f>SUBSTITUTE(LEFT(Q1966,FIND("W,",Q1966)),"W"," W @ 70 C")</f>
        <v>#VALUE!</v>
      </c>
      <c r="AJ1966" t="str">
        <f>SUBSTITUTE((SUBSTITUTE(T1966,"ppm/°C","")),"/ "," to ")</f>
        <v/>
      </c>
      <c r="AK1966" t="e">
        <f>LEFT(V1966,FIND(" ",V1966)-1)</f>
        <v>#VALUE!</v>
      </c>
      <c r="AL1966" t="str">
        <f>SUBSTITUTE(SUBSTITUTE(U1966,"°C ~ "," to +"),"°C"," C")</f>
        <v/>
      </c>
      <c r="AM1966" s="2" t="e">
        <f t="shared" si="324"/>
        <v>#VALUE!</v>
      </c>
      <c r="AO1966" s="2" t="e">
        <f t="shared" si="325"/>
        <v>#VALUE!</v>
      </c>
      <c r="AQ1966" t="s">
        <v>5289</v>
      </c>
      <c r="AR1966" t="str">
        <f t="shared" si="327"/>
        <v/>
      </c>
    </row>
    <row r="1967" spans="30:44" x14ac:dyDescent="0.3">
      <c r="AD1967" s="3" t="str">
        <f t="shared" si="323"/>
        <v>NOT FOUND</v>
      </c>
      <c r="AE1967" s="3" t="e">
        <f t="shared" si="322"/>
        <v>#VALUE!</v>
      </c>
      <c r="AF1967" t="str">
        <f>SUBSTITUTE(SUBSTITUTE(P1967,"±",""),"%"," %")</f>
        <v/>
      </c>
      <c r="AG1967" t="e">
        <f t="shared" si="326"/>
        <v>#VALUE!</v>
      </c>
      <c r="AI1967" t="e">
        <f>SUBSTITUTE(LEFT(Q1967,FIND("W,",Q1967)),"W"," W @ 70 C")</f>
        <v>#VALUE!</v>
      </c>
      <c r="AJ1967" t="str">
        <f>SUBSTITUTE((SUBSTITUTE(T1967,"ppm/°C","")),"/ "," to ")</f>
        <v/>
      </c>
      <c r="AK1967" t="e">
        <f>LEFT(V1967,FIND(" ",V1967)-1)</f>
        <v>#VALUE!</v>
      </c>
      <c r="AL1967" t="str">
        <f>SUBSTITUTE(SUBSTITUTE(U1967,"°C ~ "," to +"),"°C"," C")</f>
        <v/>
      </c>
      <c r="AM1967" s="2" t="e">
        <f t="shared" si="324"/>
        <v>#VALUE!</v>
      </c>
      <c r="AO1967" s="2" t="e">
        <f t="shared" si="325"/>
        <v>#VALUE!</v>
      </c>
      <c r="AQ1967" t="s">
        <v>5289</v>
      </c>
      <c r="AR1967" t="str">
        <f t="shared" si="327"/>
        <v/>
      </c>
    </row>
    <row r="1968" spans="30:44" x14ac:dyDescent="0.3">
      <c r="AD1968" s="3" t="str">
        <f t="shared" si="323"/>
        <v>NOT FOUND</v>
      </c>
      <c r="AE1968" s="3" t="e">
        <f t="shared" si="322"/>
        <v>#VALUE!</v>
      </c>
      <c r="AF1968" t="str">
        <f>SUBSTITUTE(SUBSTITUTE(P1968,"±",""),"%"," %")</f>
        <v/>
      </c>
      <c r="AG1968" t="e">
        <f t="shared" si="326"/>
        <v>#VALUE!</v>
      </c>
      <c r="AI1968" t="e">
        <f>SUBSTITUTE(LEFT(Q1968,FIND("W,",Q1968)),"W"," W @ 70 C")</f>
        <v>#VALUE!</v>
      </c>
      <c r="AJ1968" t="str">
        <f>SUBSTITUTE((SUBSTITUTE(T1968,"ppm/°C","")),"/ "," to ")</f>
        <v/>
      </c>
      <c r="AK1968" t="e">
        <f>LEFT(V1968,FIND(" ",V1968)-1)</f>
        <v>#VALUE!</v>
      </c>
      <c r="AL1968" t="str">
        <f>SUBSTITUTE(SUBSTITUTE(U1968,"°C ~ "," to +"),"°C"," C")</f>
        <v/>
      </c>
      <c r="AM1968" s="2" t="e">
        <f t="shared" si="324"/>
        <v>#VALUE!</v>
      </c>
      <c r="AO1968" s="2" t="e">
        <f t="shared" si="325"/>
        <v>#VALUE!</v>
      </c>
      <c r="AQ1968" t="s">
        <v>5289</v>
      </c>
      <c r="AR1968" t="str">
        <f t="shared" si="327"/>
        <v/>
      </c>
    </row>
    <row r="1969" spans="30:44" x14ac:dyDescent="0.3">
      <c r="AD1969" s="3" t="str">
        <f t="shared" si="323"/>
        <v>NOT FOUND</v>
      </c>
      <c r="AE1969" s="3" t="e">
        <f t="shared" si="322"/>
        <v>#VALUE!</v>
      </c>
      <c r="AF1969" t="str">
        <f>SUBSTITUTE(SUBSTITUTE(P1969,"±",""),"%"," %")</f>
        <v/>
      </c>
      <c r="AG1969" t="e">
        <f t="shared" si="326"/>
        <v>#VALUE!</v>
      </c>
      <c r="AI1969" t="e">
        <f>SUBSTITUTE(LEFT(Q1969,FIND("W,",Q1969)),"W"," W @ 70 C")</f>
        <v>#VALUE!</v>
      </c>
      <c r="AJ1969" t="str">
        <f>SUBSTITUTE((SUBSTITUTE(T1969,"ppm/°C","")),"/ "," to ")</f>
        <v/>
      </c>
      <c r="AK1969" t="e">
        <f>LEFT(V1969,FIND(" ",V1969)-1)</f>
        <v>#VALUE!</v>
      </c>
      <c r="AL1969" t="str">
        <f>SUBSTITUTE(SUBSTITUTE(U1969,"°C ~ "," to +"),"°C"," C")</f>
        <v/>
      </c>
      <c r="AM1969" s="2" t="e">
        <f t="shared" si="324"/>
        <v>#VALUE!</v>
      </c>
      <c r="AO1969" s="2" t="e">
        <f t="shared" si="325"/>
        <v>#VALUE!</v>
      </c>
      <c r="AQ1969" t="s">
        <v>5289</v>
      </c>
      <c r="AR1969" t="str">
        <f t="shared" si="327"/>
        <v/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5" sqref="D5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Brett</dc:creator>
  <cp:lastModifiedBy>Brett</cp:lastModifiedBy>
  <dcterms:created xsi:type="dcterms:W3CDTF">2022-03-12T20:12:31Z</dcterms:created>
  <dcterms:modified xsi:type="dcterms:W3CDTF">2022-03-12T22:09:42Z</dcterms:modified>
</cp:coreProperties>
</file>