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agle\LBR\TDK\"/>
    </mc:Choice>
  </mc:AlternateContent>
  <xr:revisionPtr revIDLastSave="0" documentId="13_ncr:1_{8A1FA28E-CC65-40E5-9B3E-6B07D6CB6C1E}" xr6:coauthVersionLast="47" xr6:coauthVersionMax="47" xr10:uidLastSave="{00000000-0000-0000-0000-000000000000}"/>
  <bookViews>
    <workbookView xWindow="-108" yWindow="-108" windowWidth="23256" windowHeight="12576" activeTab="3" xr2:uid="{BD366510-F893-42D0-BEAA-0795A89820E5}"/>
  </bookViews>
  <sheets>
    <sheet name="TDK CGA series" sheetId="1" r:id="rId1"/>
    <sheet name="tdk_codes" sheetId="9" r:id="rId2"/>
    <sheet name="Sheet2" sheetId="2" r:id="rId3"/>
    <sheet name="Sheet3" sheetId="3" r:id="rId4"/>
    <sheet name="Sheet5" sheetId="5" r:id="rId5"/>
    <sheet name="Sheet8" sheetId="8" r:id="rId6"/>
  </sheets>
  <externalReferences>
    <externalReference r:id="rId7"/>
    <externalReference r:id="rId8"/>
  </externalReferences>
  <definedNames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T_AMBIENT">'[1]Final Calculations'!$E$13</definedName>
    <definedName name="T_HOLDUP">'[1]Final Calculations'!$E$11</definedName>
    <definedName name="TJ_DERATE">'[1]Final Calculations'!$E$15</definedName>
    <definedName name="TJ_MAX_Q1">'[1]Final Calculations'!$I$12</definedName>
    <definedName name="TJ_MAX_Q2">'[1]Final Calculations'!$J$12</definedName>
    <definedName name="V_DROP">'[1]Final Calculations'!$E$12</definedName>
    <definedName name="V_OV">'[1]Final Calculations'!$E$8</definedName>
    <definedName name="VIN_NOM">'[1]Final Calculations'!$E$3</definedName>
    <definedName name="VOVR">'[1]Final Calculations'!$E$102</definedName>
    <definedName name="vSeries">Sheet3!$D$3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D19" i="9"/>
  <c r="D18" i="9"/>
  <c r="D17" i="9"/>
  <c r="D16" i="9"/>
  <c r="D15" i="9"/>
  <c r="D14" i="9"/>
  <c r="D13" i="9"/>
  <c r="D12" i="9"/>
  <c r="C19" i="9"/>
  <c r="C18" i="9"/>
  <c r="C17" i="9"/>
  <c r="C16" i="9"/>
  <c r="C15" i="9"/>
  <c r="C14" i="9"/>
  <c r="C13" i="9"/>
  <c r="C12" i="9"/>
  <c r="C6" i="3"/>
  <c r="J4" i="3" l="1"/>
  <c r="B3" i="5" a="1"/>
  <c r="B3" i="5" s="1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6" i="8"/>
  <c r="B5" i="8"/>
  <c r="B23" i="8"/>
  <c r="B22" i="8"/>
  <c r="B21" i="8"/>
  <c r="B4" i="8"/>
  <c r="B3" i="8"/>
  <c r="B20" i="8"/>
  <c r="B19" i="8"/>
  <c r="B18" i="8"/>
  <c r="B2" i="8"/>
  <c r="B1" i="8"/>
  <c r="B17" i="8"/>
  <c r="B16" i="8"/>
  <c r="B15" i="8"/>
  <c r="B14" i="8"/>
  <c r="B13" i="8"/>
  <c r="B27" i="8"/>
  <c r="B26" i="8"/>
  <c r="B25" i="8"/>
  <c r="B24" i="8"/>
  <c r="B12" i="8"/>
  <c r="B11" i="8"/>
  <c r="B10" i="8"/>
  <c r="B9" i="8"/>
  <c r="B8" i="8"/>
  <c r="B7" i="8"/>
  <c r="B4" i="5"/>
  <c r="B73" i="5"/>
  <c r="B70" i="5"/>
  <c r="B69" i="5"/>
  <c r="B67" i="5"/>
  <c r="B64" i="5"/>
  <c r="B63" i="5"/>
  <c r="B61" i="5"/>
  <c r="B60" i="5"/>
  <c r="B59" i="5"/>
  <c r="B58" i="5"/>
  <c r="B57" i="5"/>
  <c r="B55" i="5"/>
  <c r="B52" i="5"/>
  <c r="B51" i="5"/>
  <c r="B50" i="5"/>
  <c r="B49" i="5"/>
  <c r="B46" i="5"/>
  <c r="B45" i="5"/>
  <c r="B44" i="5"/>
  <c r="B43" i="5"/>
  <c r="B42" i="5"/>
  <c r="B40" i="5"/>
  <c r="B38" i="5"/>
  <c r="B37" i="5"/>
  <c r="B36" i="5"/>
  <c r="B35" i="5"/>
  <c r="B72" i="5"/>
  <c r="B71" i="5"/>
  <c r="B68" i="5"/>
  <c r="B66" i="5"/>
  <c r="B65" i="5"/>
  <c r="B62" i="5"/>
  <c r="B56" i="5"/>
  <c r="B54" i="5"/>
  <c r="B53" i="5"/>
  <c r="B48" i="5"/>
  <c r="B47" i="5"/>
  <c r="B41" i="5"/>
  <c r="B39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D15" i="3"/>
  <c r="D13" i="3"/>
  <c r="D11" i="3"/>
  <c r="D9" i="3"/>
  <c r="D7" i="3"/>
  <c r="D5" i="3"/>
  <c r="A131" i="2"/>
  <c r="A132" i="2" s="1"/>
  <c r="A127" i="2"/>
  <c r="A128" i="2" s="1"/>
  <c r="A129" i="2" s="1"/>
  <c r="A130" i="2" s="1"/>
  <c r="A125" i="2"/>
  <c r="A126" i="2" s="1"/>
  <c r="A121" i="2"/>
  <c r="A122" i="2" s="1"/>
  <c r="A123" i="2" s="1"/>
  <c r="A124" i="2" s="1"/>
  <c r="A113" i="2"/>
  <c r="A114" i="2" s="1"/>
  <c r="A115" i="2" s="1"/>
  <c r="A116" i="2" s="1"/>
  <c r="A117" i="2" s="1"/>
  <c r="A118" i="2" s="1"/>
  <c r="A119" i="2" s="1"/>
  <c r="A120" i="2" s="1"/>
  <c r="A101" i="2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91" i="2"/>
  <c r="A92" i="2" s="1"/>
  <c r="A93" i="2" s="1"/>
  <c r="A94" i="2" s="1"/>
  <c r="A95" i="2" s="1"/>
  <c r="A96" i="2" s="1"/>
  <c r="A97" i="2" s="1"/>
  <c r="A98" i="2" s="1"/>
  <c r="A99" i="2" s="1"/>
  <c r="A100" i="2" s="1"/>
  <c r="A79" i="2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67" i="2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65" i="2"/>
  <c r="A66" i="2" s="1"/>
  <c r="A55" i="2"/>
  <c r="A56" i="2" s="1"/>
  <c r="A57" i="2" s="1"/>
  <c r="A58" i="2" s="1"/>
  <c r="A59" i="2" s="1"/>
  <c r="A60" i="2" s="1"/>
  <c r="A61" i="2" s="1"/>
  <c r="A62" i="2" s="1"/>
  <c r="A63" i="2" s="1"/>
  <c r="A64" i="2" s="1"/>
  <c r="A53" i="2"/>
  <c r="A54" i="2" s="1"/>
  <c r="A43" i="2"/>
  <c r="A44" i="2" s="1"/>
  <c r="A45" i="2" s="1"/>
  <c r="A46" i="2" s="1"/>
  <c r="A47" i="2" s="1"/>
  <c r="A48" i="2" s="1"/>
  <c r="A49" i="2" s="1"/>
  <c r="A50" i="2" s="1"/>
  <c r="A51" i="2" s="1"/>
  <c r="A52" i="2" s="1"/>
  <c r="A33" i="2"/>
  <c r="A34" i="2" s="1"/>
  <c r="A35" i="2" s="1"/>
  <c r="A36" i="2" s="1"/>
  <c r="A37" i="2" s="1"/>
  <c r="A38" i="2" s="1"/>
  <c r="A39" i="2" s="1"/>
  <c r="A40" i="2" s="1"/>
  <c r="A41" i="2" s="1"/>
  <c r="A42" i="2" s="1"/>
  <c r="A25" i="2"/>
  <c r="A26" i="2" s="1"/>
  <c r="A27" i="2" s="1"/>
  <c r="A28" i="2" s="1"/>
  <c r="A29" i="2" s="1"/>
  <c r="A30" i="2" s="1"/>
  <c r="A31" i="2" s="1"/>
  <c r="A32" i="2" s="1"/>
  <c r="A23" i="2"/>
  <c r="A24" i="2" s="1"/>
  <c r="A15" i="2"/>
  <c r="A16" i="2" s="1"/>
  <c r="A17" i="2" s="1"/>
  <c r="A18" i="2" s="1"/>
  <c r="A19" i="2" s="1"/>
  <c r="A20" i="2" s="1"/>
  <c r="A21" i="2" s="1"/>
  <c r="A22" i="2" s="1"/>
  <c r="A14" i="2"/>
  <c r="A13" i="2"/>
  <c r="A5" i="2"/>
  <c r="A6" i="2" s="1"/>
  <c r="A7" i="2" s="1"/>
  <c r="A8" i="2" s="1"/>
  <c r="A9" i="2" s="1"/>
  <c r="A10" i="2" s="1"/>
  <c r="A11" i="2" s="1"/>
  <c r="A12" i="2" s="1"/>
  <c r="A4" i="2"/>
  <c r="A3" i="2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N132" i="2" l="1"/>
  <c r="M132" i="2"/>
  <c r="L132" i="2"/>
  <c r="K132" i="2"/>
  <c r="J132" i="2"/>
  <c r="I132" i="2"/>
  <c r="H132" i="2"/>
  <c r="G132" i="2"/>
  <c r="F132" i="2"/>
  <c r="N131" i="2"/>
  <c r="M131" i="2"/>
  <c r="L131" i="2"/>
  <c r="K131" i="2"/>
  <c r="J131" i="2"/>
  <c r="I131" i="2"/>
  <c r="H131" i="2"/>
  <c r="G131" i="2"/>
  <c r="F131" i="2"/>
  <c r="N130" i="2"/>
  <c r="M130" i="2"/>
  <c r="L130" i="2"/>
  <c r="K130" i="2"/>
  <c r="J130" i="2"/>
  <c r="I130" i="2"/>
  <c r="H130" i="2"/>
  <c r="G130" i="2"/>
  <c r="F130" i="2"/>
  <c r="N129" i="2"/>
  <c r="M129" i="2"/>
  <c r="L129" i="2"/>
  <c r="K129" i="2"/>
  <c r="J129" i="2"/>
  <c r="I129" i="2"/>
  <c r="H129" i="2"/>
  <c r="G129" i="2"/>
  <c r="F129" i="2"/>
  <c r="N128" i="2"/>
  <c r="M128" i="2"/>
  <c r="L128" i="2"/>
  <c r="K128" i="2"/>
  <c r="J128" i="2"/>
  <c r="I128" i="2"/>
  <c r="H128" i="2"/>
  <c r="G128" i="2"/>
  <c r="F128" i="2"/>
  <c r="N127" i="2"/>
  <c r="M127" i="2"/>
  <c r="L127" i="2"/>
  <c r="K127" i="2"/>
  <c r="J127" i="2"/>
  <c r="I127" i="2"/>
  <c r="H127" i="2"/>
  <c r="G127" i="2"/>
  <c r="F127" i="2"/>
  <c r="N126" i="2"/>
  <c r="M126" i="2"/>
  <c r="L126" i="2"/>
  <c r="K126" i="2"/>
  <c r="J126" i="2"/>
  <c r="I126" i="2"/>
  <c r="H126" i="2"/>
  <c r="G126" i="2"/>
  <c r="F126" i="2"/>
  <c r="N125" i="2"/>
  <c r="M125" i="2"/>
  <c r="L125" i="2"/>
  <c r="K125" i="2"/>
  <c r="J125" i="2"/>
  <c r="I125" i="2"/>
  <c r="H125" i="2"/>
  <c r="G125" i="2"/>
  <c r="F125" i="2"/>
  <c r="N124" i="2"/>
  <c r="M124" i="2"/>
  <c r="L124" i="2"/>
  <c r="K124" i="2"/>
  <c r="J124" i="2"/>
  <c r="I124" i="2"/>
  <c r="H124" i="2"/>
  <c r="G124" i="2"/>
  <c r="F124" i="2"/>
  <c r="N123" i="2"/>
  <c r="M123" i="2"/>
  <c r="L123" i="2"/>
  <c r="K123" i="2"/>
  <c r="J123" i="2"/>
  <c r="I123" i="2"/>
  <c r="H123" i="2"/>
  <c r="G123" i="2"/>
  <c r="F123" i="2"/>
  <c r="N122" i="2"/>
  <c r="M122" i="2"/>
  <c r="L122" i="2"/>
  <c r="K122" i="2"/>
  <c r="J122" i="2"/>
  <c r="I122" i="2"/>
  <c r="H122" i="2"/>
  <c r="G122" i="2"/>
  <c r="F122" i="2"/>
  <c r="N121" i="2"/>
  <c r="M121" i="2"/>
  <c r="L121" i="2"/>
  <c r="K121" i="2"/>
  <c r="J121" i="2"/>
  <c r="I121" i="2"/>
  <c r="H121" i="2"/>
  <c r="G121" i="2"/>
  <c r="F121" i="2"/>
  <c r="N120" i="2"/>
  <c r="M120" i="2"/>
  <c r="L120" i="2"/>
  <c r="K120" i="2"/>
  <c r="J120" i="2"/>
  <c r="I120" i="2"/>
  <c r="H120" i="2"/>
  <c r="G120" i="2"/>
  <c r="F120" i="2"/>
  <c r="N119" i="2"/>
  <c r="M119" i="2"/>
  <c r="L119" i="2"/>
  <c r="K119" i="2"/>
  <c r="J119" i="2"/>
  <c r="I119" i="2"/>
  <c r="H119" i="2"/>
  <c r="G119" i="2"/>
  <c r="F119" i="2"/>
  <c r="N118" i="2"/>
  <c r="M118" i="2"/>
  <c r="L118" i="2"/>
  <c r="K118" i="2"/>
  <c r="J118" i="2"/>
  <c r="I118" i="2"/>
  <c r="H118" i="2"/>
  <c r="G118" i="2"/>
  <c r="F118" i="2"/>
  <c r="N117" i="2"/>
  <c r="M117" i="2"/>
  <c r="L117" i="2"/>
  <c r="K117" i="2"/>
  <c r="J117" i="2"/>
  <c r="I117" i="2"/>
  <c r="H117" i="2"/>
  <c r="G117" i="2"/>
  <c r="F117" i="2"/>
  <c r="N116" i="2"/>
  <c r="M116" i="2"/>
  <c r="L116" i="2"/>
  <c r="K116" i="2"/>
  <c r="J116" i="2"/>
  <c r="I116" i="2"/>
  <c r="H116" i="2"/>
  <c r="G116" i="2"/>
  <c r="F116" i="2"/>
  <c r="N115" i="2"/>
  <c r="M115" i="2"/>
  <c r="L115" i="2"/>
  <c r="K115" i="2"/>
  <c r="J115" i="2"/>
  <c r="I115" i="2"/>
  <c r="H115" i="2"/>
  <c r="G115" i="2"/>
  <c r="F115" i="2"/>
  <c r="N114" i="2"/>
  <c r="M114" i="2"/>
  <c r="L114" i="2"/>
  <c r="K114" i="2"/>
  <c r="J114" i="2"/>
  <c r="I114" i="2"/>
  <c r="H114" i="2"/>
  <c r="G114" i="2"/>
  <c r="F114" i="2"/>
  <c r="N113" i="2"/>
  <c r="M113" i="2"/>
  <c r="L113" i="2"/>
  <c r="K113" i="2"/>
  <c r="J113" i="2"/>
  <c r="I113" i="2"/>
  <c r="H113" i="2"/>
  <c r="G113" i="2"/>
  <c r="F113" i="2"/>
  <c r="N112" i="2"/>
  <c r="M112" i="2"/>
  <c r="L112" i="2"/>
  <c r="K112" i="2"/>
  <c r="J112" i="2"/>
  <c r="I112" i="2"/>
  <c r="H112" i="2"/>
  <c r="G112" i="2"/>
  <c r="F112" i="2"/>
  <c r="N111" i="2"/>
  <c r="M111" i="2"/>
  <c r="L111" i="2"/>
  <c r="K111" i="2"/>
  <c r="J111" i="2"/>
  <c r="I111" i="2"/>
  <c r="H111" i="2"/>
  <c r="G111" i="2"/>
  <c r="F111" i="2"/>
  <c r="N110" i="2"/>
  <c r="M110" i="2"/>
  <c r="L110" i="2"/>
  <c r="K110" i="2"/>
  <c r="J110" i="2"/>
  <c r="I110" i="2"/>
  <c r="H110" i="2"/>
  <c r="G110" i="2"/>
  <c r="F110" i="2"/>
  <c r="N109" i="2"/>
  <c r="M109" i="2"/>
  <c r="L109" i="2"/>
  <c r="K109" i="2"/>
  <c r="J109" i="2"/>
  <c r="I109" i="2"/>
  <c r="H109" i="2"/>
  <c r="G109" i="2"/>
  <c r="F109" i="2"/>
  <c r="N108" i="2"/>
  <c r="M108" i="2"/>
  <c r="L108" i="2"/>
  <c r="K108" i="2"/>
  <c r="J108" i="2"/>
  <c r="I108" i="2"/>
  <c r="H108" i="2"/>
  <c r="G108" i="2"/>
  <c r="F108" i="2"/>
  <c r="N107" i="2"/>
  <c r="M107" i="2"/>
  <c r="L107" i="2"/>
  <c r="K107" i="2"/>
  <c r="J107" i="2"/>
  <c r="I107" i="2"/>
  <c r="H107" i="2"/>
  <c r="G107" i="2"/>
  <c r="F107" i="2"/>
  <c r="N106" i="2"/>
  <c r="M106" i="2"/>
  <c r="L106" i="2"/>
  <c r="K106" i="2"/>
  <c r="J106" i="2"/>
  <c r="I106" i="2"/>
  <c r="H106" i="2"/>
  <c r="G106" i="2"/>
  <c r="F106" i="2"/>
  <c r="N105" i="2"/>
  <c r="M105" i="2"/>
  <c r="L105" i="2"/>
  <c r="K105" i="2"/>
  <c r="J105" i="2"/>
  <c r="I105" i="2"/>
  <c r="H105" i="2"/>
  <c r="G105" i="2"/>
  <c r="F105" i="2"/>
  <c r="N104" i="2"/>
  <c r="M104" i="2"/>
  <c r="L104" i="2"/>
  <c r="K104" i="2"/>
  <c r="J104" i="2"/>
  <c r="I104" i="2"/>
  <c r="H104" i="2"/>
  <c r="G104" i="2"/>
  <c r="F104" i="2"/>
  <c r="N103" i="2"/>
  <c r="M103" i="2"/>
  <c r="L103" i="2"/>
  <c r="K103" i="2"/>
  <c r="J103" i="2"/>
  <c r="I103" i="2"/>
  <c r="H103" i="2"/>
  <c r="G103" i="2"/>
  <c r="F103" i="2"/>
  <c r="N102" i="2"/>
  <c r="M102" i="2"/>
  <c r="L102" i="2"/>
  <c r="K102" i="2"/>
  <c r="J102" i="2"/>
  <c r="I102" i="2"/>
  <c r="H102" i="2"/>
  <c r="G102" i="2"/>
  <c r="F102" i="2"/>
  <c r="N101" i="2"/>
  <c r="M101" i="2"/>
  <c r="L101" i="2"/>
  <c r="K101" i="2"/>
  <c r="J101" i="2"/>
  <c r="I101" i="2"/>
  <c r="H101" i="2"/>
  <c r="G101" i="2"/>
  <c r="F101" i="2"/>
  <c r="N100" i="2"/>
  <c r="M100" i="2"/>
  <c r="L100" i="2"/>
  <c r="K100" i="2"/>
  <c r="J100" i="2"/>
  <c r="I100" i="2"/>
  <c r="H100" i="2"/>
  <c r="G100" i="2"/>
  <c r="F100" i="2"/>
  <c r="N99" i="2"/>
  <c r="M99" i="2"/>
  <c r="L99" i="2"/>
  <c r="K99" i="2"/>
  <c r="J99" i="2"/>
  <c r="I99" i="2"/>
  <c r="H99" i="2"/>
  <c r="G99" i="2"/>
  <c r="F99" i="2"/>
  <c r="N98" i="2"/>
  <c r="M98" i="2"/>
  <c r="L98" i="2"/>
  <c r="K98" i="2"/>
  <c r="J98" i="2"/>
  <c r="I98" i="2"/>
  <c r="H98" i="2"/>
  <c r="G98" i="2"/>
  <c r="F98" i="2"/>
  <c r="N97" i="2"/>
  <c r="M97" i="2"/>
  <c r="L97" i="2"/>
  <c r="K97" i="2"/>
  <c r="J97" i="2"/>
  <c r="I97" i="2"/>
  <c r="H97" i="2"/>
  <c r="G97" i="2"/>
  <c r="F97" i="2"/>
  <c r="N96" i="2"/>
  <c r="M96" i="2"/>
  <c r="L96" i="2"/>
  <c r="K96" i="2"/>
  <c r="J96" i="2"/>
  <c r="I96" i="2"/>
  <c r="H96" i="2"/>
  <c r="G96" i="2"/>
  <c r="F96" i="2"/>
  <c r="N95" i="2"/>
  <c r="M95" i="2"/>
  <c r="L95" i="2"/>
  <c r="K95" i="2"/>
  <c r="J95" i="2"/>
  <c r="I95" i="2"/>
  <c r="H95" i="2"/>
  <c r="G95" i="2"/>
  <c r="F95" i="2"/>
  <c r="N94" i="2"/>
  <c r="M94" i="2"/>
  <c r="L94" i="2"/>
  <c r="K94" i="2"/>
  <c r="J94" i="2"/>
  <c r="I94" i="2"/>
  <c r="H94" i="2"/>
  <c r="G94" i="2"/>
  <c r="F94" i="2"/>
  <c r="N93" i="2"/>
  <c r="M93" i="2"/>
  <c r="L93" i="2"/>
  <c r="K93" i="2"/>
  <c r="J93" i="2"/>
  <c r="I93" i="2"/>
  <c r="H93" i="2"/>
  <c r="G93" i="2"/>
  <c r="F93" i="2"/>
  <c r="N92" i="2"/>
  <c r="M92" i="2"/>
  <c r="L92" i="2"/>
  <c r="K92" i="2"/>
  <c r="J92" i="2"/>
  <c r="I92" i="2"/>
  <c r="H92" i="2"/>
  <c r="G92" i="2"/>
  <c r="F92" i="2"/>
  <c r="N91" i="2"/>
  <c r="M91" i="2"/>
  <c r="L91" i="2"/>
  <c r="K91" i="2"/>
  <c r="J91" i="2"/>
  <c r="I91" i="2"/>
  <c r="H91" i="2"/>
  <c r="G91" i="2"/>
  <c r="F91" i="2"/>
  <c r="N90" i="2"/>
  <c r="M90" i="2"/>
  <c r="L90" i="2"/>
  <c r="K90" i="2"/>
  <c r="J90" i="2"/>
  <c r="I90" i="2"/>
  <c r="H90" i="2"/>
  <c r="G90" i="2"/>
  <c r="F90" i="2"/>
  <c r="N89" i="2"/>
  <c r="M89" i="2"/>
  <c r="L89" i="2"/>
  <c r="K89" i="2"/>
  <c r="J89" i="2"/>
  <c r="I89" i="2"/>
  <c r="H89" i="2"/>
  <c r="G89" i="2"/>
  <c r="F89" i="2"/>
  <c r="N88" i="2"/>
  <c r="M88" i="2"/>
  <c r="L88" i="2"/>
  <c r="K88" i="2"/>
  <c r="J88" i="2"/>
  <c r="I88" i="2"/>
  <c r="H88" i="2"/>
  <c r="G88" i="2"/>
  <c r="F88" i="2"/>
  <c r="N87" i="2"/>
  <c r="M87" i="2"/>
  <c r="L87" i="2"/>
  <c r="K87" i="2"/>
  <c r="J87" i="2"/>
  <c r="I87" i="2"/>
  <c r="H87" i="2"/>
  <c r="G87" i="2"/>
  <c r="F87" i="2"/>
  <c r="N86" i="2"/>
  <c r="M86" i="2"/>
  <c r="L86" i="2"/>
  <c r="K86" i="2"/>
  <c r="J86" i="2"/>
  <c r="I86" i="2"/>
  <c r="H86" i="2"/>
  <c r="G86" i="2"/>
  <c r="F86" i="2"/>
  <c r="N85" i="2"/>
  <c r="M85" i="2"/>
  <c r="L85" i="2"/>
  <c r="K85" i="2"/>
  <c r="J85" i="2"/>
  <c r="I85" i="2"/>
  <c r="H85" i="2"/>
  <c r="G85" i="2"/>
  <c r="F85" i="2"/>
  <c r="N84" i="2"/>
  <c r="M84" i="2"/>
  <c r="L84" i="2"/>
  <c r="K84" i="2"/>
  <c r="J84" i="2"/>
  <c r="I84" i="2"/>
  <c r="H84" i="2"/>
  <c r="G84" i="2"/>
  <c r="F84" i="2"/>
  <c r="N83" i="2"/>
  <c r="M83" i="2"/>
  <c r="L83" i="2"/>
  <c r="K83" i="2"/>
  <c r="J83" i="2"/>
  <c r="I83" i="2"/>
  <c r="H83" i="2"/>
  <c r="G83" i="2"/>
  <c r="F83" i="2"/>
  <c r="N82" i="2"/>
  <c r="M82" i="2"/>
  <c r="L82" i="2"/>
  <c r="K82" i="2"/>
  <c r="J82" i="2"/>
  <c r="I82" i="2"/>
  <c r="H82" i="2"/>
  <c r="G82" i="2"/>
  <c r="F82" i="2"/>
  <c r="N81" i="2"/>
  <c r="M81" i="2"/>
  <c r="L81" i="2"/>
  <c r="K81" i="2"/>
  <c r="J81" i="2"/>
  <c r="I81" i="2"/>
  <c r="H81" i="2"/>
  <c r="G81" i="2"/>
  <c r="F81" i="2"/>
  <c r="N80" i="2"/>
  <c r="M80" i="2"/>
  <c r="L80" i="2"/>
  <c r="K80" i="2"/>
  <c r="J80" i="2"/>
  <c r="I80" i="2"/>
  <c r="H80" i="2"/>
  <c r="G80" i="2"/>
  <c r="F80" i="2"/>
  <c r="N79" i="2"/>
  <c r="M79" i="2"/>
  <c r="L79" i="2"/>
  <c r="K79" i="2"/>
  <c r="J79" i="2"/>
  <c r="I79" i="2"/>
  <c r="H79" i="2"/>
  <c r="G79" i="2"/>
  <c r="F79" i="2"/>
  <c r="N78" i="2"/>
  <c r="M78" i="2"/>
  <c r="L78" i="2"/>
  <c r="K78" i="2"/>
  <c r="J78" i="2"/>
  <c r="I78" i="2"/>
  <c r="H78" i="2"/>
  <c r="G78" i="2"/>
  <c r="F78" i="2"/>
  <c r="N77" i="2"/>
  <c r="M77" i="2"/>
  <c r="L77" i="2"/>
  <c r="K77" i="2"/>
  <c r="J77" i="2"/>
  <c r="I77" i="2"/>
  <c r="H77" i="2"/>
  <c r="G77" i="2"/>
  <c r="F77" i="2"/>
  <c r="N76" i="2"/>
  <c r="M76" i="2"/>
  <c r="L76" i="2"/>
  <c r="K76" i="2"/>
  <c r="J76" i="2"/>
  <c r="I76" i="2"/>
  <c r="H76" i="2"/>
  <c r="G76" i="2"/>
  <c r="F76" i="2"/>
  <c r="N75" i="2"/>
  <c r="M75" i="2"/>
  <c r="L75" i="2"/>
  <c r="K75" i="2"/>
  <c r="J75" i="2"/>
  <c r="I75" i="2"/>
  <c r="H75" i="2"/>
  <c r="G75" i="2"/>
  <c r="F75" i="2"/>
  <c r="N74" i="2"/>
  <c r="M74" i="2"/>
  <c r="L74" i="2"/>
  <c r="K74" i="2"/>
  <c r="J74" i="2"/>
  <c r="I74" i="2"/>
  <c r="H74" i="2"/>
  <c r="G74" i="2"/>
  <c r="F74" i="2"/>
  <c r="N73" i="2"/>
  <c r="M73" i="2"/>
  <c r="L73" i="2"/>
  <c r="K73" i="2"/>
  <c r="J73" i="2"/>
  <c r="I73" i="2"/>
  <c r="H73" i="2"/>
  <c r="G73" i="2"/>
  <c r="F73" i="2"/>
  <c r="N72" i="2"/>
  <c r="M72" i="2"/>
  <c r="L72" i="2"/>
  <c r="K72" i="2"/>
  <c r="J72" i="2"/>
  <c r="I72" i="2"/>
  <c r="H72" i="2"/>
  <c r="G72" i="2"/>
  <c r="F72" i="2"/>
  <c r="N71" i="2"/>
  <c r="M71" i="2"/>
  <c r="L71" i="2"/>
  <c r="K71" i="2"/>
  <c r="J71" i="2"/>
  <c r="I71" i="2"/>
  <c r="H71" i="2"/>
  <c r="G71" i="2"/>
  <c r="F71" i="2"/>
  <c r="N70" i="2"/>
  <c r="M70" i="2"/>
  <c r="L70" i="2"/>
  <c r="K70" i="2"/>
  <c r="J70" i="2"/>
  <c r="I70" i="2"/>
  <c r="H70" i="2"/>
  <c r="G70" i="2"/>
  <c r="F70" i="2"/>
  <c r="N69" i="2"/>
  <c r="M69" i="2"/>
  <c r="L69" i="2"/>
  <c r="K69" i="2"/>
  <c r="J69" i="2"/>
  <c r="I69" i="2"/>
  <c r="H69" i="2"/>
  <c r="G69" i="2"/>
  <c r="F69" i="2"/>
  <c r="N68" i="2"/>
  <c r="M68" i="2"/>
  <c r="L68" i="2"/>
  <c r="K68" i="2"/>
  <c r="J68" i="2"/>
  <c r="I68" i="2"/>
  <c r="H68" i="2"/>
  <c r="G68" i="2"/>
  <c r="F68" i="2"/>
  <c r="N67" i="2"/>
  <c r="M67" i="2"/>
  <c r="L67" i="2"/>
  <c r="K67" i="2"/>
  <c r="J67" i="2"/>
  <c r="I67" i="2"/>
  <c r="H67" i="2"/>
  <c r="G67" i="2"/>
  <c r="F67" i="2"/>
  <c r="N66" i="2"/>
  <c r="M66" i="2"/>
  <c r="L66" i="2"/>
  <c r="K66" i="2"/>
  <c r="J66" i="2"/>
  <c r="I66" i="2"/>
  <c r="H66" i="2"/>
  <c r="G66" i="2"/>
  <c r="F66" i="2"/>
  <c r="N65" i="2"/>
  <c r="M65" i="2"/>
  <c r="L65" i="2"/>
  <c r="K65" i="2"/>
  <c r="J65" i="2"/>
  <c r="I65" i="2"/>
  <c r="H65" i="2"/>
  <c r="G65" i="2"/>
  <c r="F65" i="2"/>
  <c r="N64" i="2"/>
  <c r="M64" i="2"/>
  <c r="L64" i="2"/>
  <c r="K64" i="2"/>
  <c r="J64" i="2"/>
  <c r="I64" i="2"/>
  <c r="H64" i="2"/>
  <c r="G64" i="2"/>
  <c r="F64" i="2"/>
  <c r="N63" i="2"/>
  <c r="M63" i="2"/>
  <c r="L63" i="2"/>
  <c r="K63" i="2"/>
  <c r="J63" i="2"/>
  <c r="I63" i="2"/>
  <c r="H63" i="2"/>
  <c r="G63" i="2"/>
  <c r="F63" i="2"/>
  <c r="N62" i="2"/>
  <c r="M62" i="2"/>
  <c r="L62" i="2"/>
  <c r="K62" i="2"/>
  <c r="J62" i="2"/>
  <c r="I62" i="2"/>
  <c r="H62" i="2"/>
  <c r="G62" i="2"/>
  <c r="F62" i="2"/>
  <c r="N61" i="2"/>
  <c r="M61" i="2"/>
  <c r="L61" i="2"/>
  <c r="K61" i="2"/>
  <c r="J61" i="2"/>
  <c r="I61" i="2"/>
  <c r="H61" i="2"/>
  <c r="G61" i="2"/>
  <c r="F61" i="2"/>
  <c r="N60" i="2"/>
  <c r="M60" i="2"/>
  <c r="L60" i="2"/>
  <c r="K60" i="2"/>
  <c r="J60" i="2"/>
  <c r="I60" i="2"/>
  <c r="H60" i="2"/>
  <c r="G60" i="2"/>
  <c r="F60" i="2"/>
  <c r="N59" i="2"/>
  <c r="M59" i="2"/>
  <c r="L59" i="2"/>
  <c r="K59" i="2"/>
  <c r="J59" i="2"/>
  <c r="I59" i="2"/>
  <c r="H59" i="2"/>
  <c r="G59" i="2"/>
  <c r="F59" i="2"/>
  <c r="N58" i="2"/>
  <c r="M58" i="2"/>
  <c r="L58" i="2"/>
  <c r="K58" i="2"/>
  <c r="J58" i="2"/>
  <c r="I58" i="2"/>
  <c r="H58" i="2"/>
  <c r="G58" i="2"/>
  <c r="F58" i="2"/>
  <c r="N57" i="2"/>
  <c r="M57" i="2"/>
  <c r="L57" i="2"/>
  <c r="K57" i="2"/>
  <c r="J57" i="2"/>
  <c r="I57" i="2"/>
  <c r="H57" i="2"/>
  <c r="G57" i="2"/>
  <c r="F57" i="2"/>
  <c r="N56" i="2"/>
  <c r="M56" i="2"/>
  <c r="L56" i="2"/>
  <c r="K56" i="2"/>
  <c r="J56" i="2"/>
  <c r="I56" i="2"/>
  <c r="H56" i="2"/>
  <c r="G56" i="2"/>
  <c r="F56" i="2"/>
  <c r="N55" i="2"/>
  <c r="M55" i="2"/>
  <c r="L55" i="2"/>
  <c r="K55" i="2"/>
  <c r="J55" i="2"/>
  <c r="I55" i="2"/>
  <c r="H55" i="2"/>
  <c r="G55" i="2"/>
  <c r="F55" i="2"/>
  <c r="N54" i="2"/>
  <c r="M54" i="2"/>
  <c r="L54" i="2"/>
  <c r="K54" i="2"/>
  <c r="J54" i="2"/>
  <c r="I54" i="2"/>
  <c r="H54" i="2"/>
  <c r="G54" i="2"/>
  <c r="F54" i="2"/>
  <c r="N53" i="2"/>
  <c r="M53" i="2"/>
  <c r="L53" i="2"/>
  <c r="K53" i="2"/>
  <c r="J53" i="2"/>
  <c r="I53" i="2"/>
  <c r="H53" i="2"/>
  <c r="G53" i="2"/>
  <c r="F53" i="2"/>
  <c r="N52" i="2"/>
  <c r="M52" i="2"/>
  <c r="L52" i="2"/>
  <c r="K52" i="2"/>
  <c r="J52" i="2"/>
  <c r="I52" i="2"/>
  <c r="H52" i="2"/>
  <c r="G52" i="2"/>
  <c r="F52" i="2"/>
  <c r="N51" i="2"/>
  <c r="M51" i="2"/>
  <c r="L51" i="2"/>
  <c r="K51" i="2"/>
  <c r="J51" i="2"/>
  <c r="I51" i="2"/>
  <c r="H51" i="2"/>
  <c r="G51" i="2"/>
  <c r="F51" i="2"/>
  <c r="N50" i="2"/>
  <c r="M50" i="2"/>
  <c r="L50" i="2"/>
  <c r="K50" i="2"/>
  <c r="J50" i="2"/>
  <c r="I50" i="2"/>
  <c r="H50" i="2"/>
  <c r="G50" i="2"/>
  <c r="F50" i="2"/>
  <c r="N49" i="2"/>
  <c r="M49" i="2"/>
  <c r="L49" i="2"/>
  <c r="K49" i="2"/>
  <c r="J49" i="2"/>
  <c r="I49" i="2"/>
  <c r="H49" i="2"/>
  <c r="G49" i="2"/>
  <c r="F49" i="2"/>
  <c r="N48" i="2"/>
  <c r="M48" i="2"/>
  <c r="L48" i="2"/>
  <c r="K48" i="2"/>
  <c r="J48" i="2"/>
  <c r="I48" i="2"/>
  <c r="H48" i="2"/>
  <c r="G48" i="2"/>
  <c r="F48" i="2"/>
  <c r="N47" i="2"/>
  <c r="M47" i="2"/>
  <c r="L47" i="2"/>
  <c r="K47" i="2"/>
  <c r="J47" i="2"/>
  <c r="I47" i="2"/>
  <c r="H47" i="2"/>
  <c r="G47" i="2"/>
  <c r="F47" i="2"/>
  <c r="N46" i="2"/>
  <c r="M46" i="2"/>
  <c r="L46" i="2"/>
  <c r="K46" i="2"/>
  <c r="J46" i="2"/>
  <c r="I46" i="2"/>
  <c r="H46" i="2"/>
  <c r="G46" i="2"/>
  <c r="F46" i="2"/>
  <c r="N45" i="2"/>
  <c r="M45" i="2"/>
  <c r="L45" i="2"/>
  <c r="K45" i="2"/>
  <c r="J45" i="2"/>
  <c r="I45" i="2"/>
  <c r="H45" i="2"/>
  <c r="G45" i="2"/>
  <c r="F45" i="2"/>
  <c r="N44" i="2"/>
  <c r="M44" i="2"/>
  <c r="L44" i="2"/>
  <c r="K44" i="2"/>
  <c r="J44" i="2"/>
  <c r="I44" i="2"/>
  <c r="H44" i="2"/>
  <c r="G44" i="2"/>
  <c r="F44" i="2"/>
  <c r="N43" i="2"/>
  <c r="M43" i="2"/>
  <c r="L43" i="2"/>
  <c r="K43" i="2"/>
  <c r="J43" i="2"/>
  <c r="I43" i="2"/>
  <c r="H43" i="2"/>
  <c r="G43" i="2"/>
  <c r="F43" i="2"/>
  <c r="N42" i="2"/>
  <c r="M42" i="2"/>
  <c r="L42" i="2"/>
  <c r="K42" i="2"/>
  <c r="J42" i="2"/>
  <c r="I42" i="2"/>
  <c r="H42" i="2"/>
  <c r="G42" i="2"/>
  <c r="F42" i="2"/>
  <c r="N41" i="2"/>
  <c r="M41" i="2"/>
  <c r="L41" i="2"/>
  <c r="K41" i="2"/>
  <c r="J41" i="2"/>
  <c r="I41" i="2"/>
  <c r="H41" i="2"/>
  <c r="G41" i="2"/>
  <c r="F41" i="2"/>
  <c r="N40" i="2"/>
  <c r="M40" i="2"/>
  <c r="L40" i="2"/>
  <c r="K40" i="2"/>
  <c r="J40" i="2"/>
  <c r="I40" i="2"/>
  <c r="H40" i="2"/>
  <c r="G40" i="2"/>
  <c r="F40" i="2"/>
  <c r="N39" i="2"/>
  <c r="M39" i="2"/>
  <c r="L39" i="2"/>
  <c r="K39" i="2"/>
  <c r="J39" i="2"/>
  <c r="I39" i="2"/>
  <c r="H39" i="2"/>
  <c r="G39" i="2"/>
  <c r="F39" i="2"/>
  <c r="N38" i="2"/>
  <c r="M38" i="2"/>
  <c r="L38" i="2"/>
  <c r="K38" i="2"/>
  <c r="J38" i="2"/>
  <c r="I38" i="2"/>
  <c r="H38" i="2"/>
  <c r="G38" i="2"/>
  <c r="F38" i="2"/>
  <c r="N37" i="2"/>
  <c r="M37" i="2"/>
  <c r="L37" i="2"/>
  <c r="K37" i="2"/>
  <c r="J37" i="2"/>
  <c r="I37" i="2"/>
  <c r="H37" i="2"/>
  <c r="G37" i="2"/>
  <c r="F37" i="2"/>
  <c r="N36" i="2"/>
  <c r="M36" i="2"/>
  <c r="L36" i="2"/>
  <c r="K36" i="2"/>
  <c r="J36" i="2"/>
  <c r="I36" i="2"/>
  <c r="H36" i="2"/>
  <c r="G36" i="2"/>
  <c r="F36" i="2"/>
  <c r="N35" i="2"/>
  <c r="M35" i="2"/>
  <c r="L35" i="2"/>
  <c r="K35" i="2"/>
  <c r="J35" i="2"/>
  <c r="I35" i="2"/>
  <c r="H35" i="2"/>
  <c r="G35" i="2"/>
  <c r="F35" i="2"/>
  <c r="N34" i="2"/>
  <c r="M34" i="2"/>
  <c r="L34" i="2"/>
  <c r="K34" i="2"/>
  <c r="J34" i="2"/>
  <c r="I34" i="2"/>
  <c r="H34" i="2"/>
  <c r="G34" i="2"/>
  <c r="F34" i="2"/>
  <c r="N33" i="2"/>
  <c r="M33" i="2"/>
  <c r="L33" i="2"/>
  <c r="K33" i="2"/>
  <c r="J33" i="2"/>
  <c r="I33" i="2"/>
  <c r="H33" i="2"/>
  <c r="G33" i="2"/>
  <c r="F33" i="2"/>
  <c r="N32" i="2"/>
  <c r="M32" i="2"/>
  <c r="L32" i="2"/>
  <c r="K32" i="2"/>
  <c r="J32" i="2"/>
  <c r="I32" i="2"/>
  <c r="H32" i="2"/>
  <c r="G32" i="2"/>
  <c r="F32" i="2"/>
  <c r="N31" i="2"/>
  <c r="M31" i="2"/>
  <c r="L31" i="2"/>
  <c r="K31" i="2"/>
  <c r="J31" i="2"/>
  <c r="I31" i="2"/>
  <c r="H31" i="2"/>
  <c r="G31" i="2"/>
  <c r="F31" i="2"/>
  <c r="N30" i="2"/>
  <c r="M30" i="2"/>
  <c r="L30" i="2"/>
  <c r="K30" i="2"/>
  <c r="J30" i="2"/>
  <c r="I30" i="2"/>
  <c r="H30" i="2"/>
  <c r="G30" i="2"/>
  <c r="F30" i="2"/>
  <c r="N29" i="2"/>
  <c r="M29" i="2"/>
  <c r="L29" i="2"/>
  <c r="K29" i="2"/>
  <c r="J29" i="2"/>
  <c r="I29" i="2"/>
  <c r="H29" i="2"/>
  <c r="G29" i="2"/>
  <c r="F29" i="2"/>
  <c r="N28" i="2"/>
  <c r="M28" i="2"/>
  <c r="L28" i="2"/>
  <c r="K28" i="2"/>
  <c r="J28" i="2"/>
  <c r="I28" i="2"/>
  <c r="H28" i="2"/>
  <c r="G28" i="2"/>
  <c r="F28" i="2"/>
  <c r="N27" i="2"/>
  <c r="M27" i="2"/>
  <c r="L27" i="2"/>
  <c r="K27" i="2"/>
  <c r="J27" i="2"/>
  <c r="I27" i="2"/>
  <c r="H27" i="2"/>
  <c r="G27" i="2"/>
  <c r="F27" i="2"/>
  <c r="N26" i="2"/>
  <c r="M26" i="2"/>
  <c r="L26" i="2"/>
  <c r="K26" i="2"/>
  <c r="J26" i="2"/>
  <c r="I26" i="2"/>
  <c r="H26" i="2"/>
  <c r="G26" i="2"/>
  <c r="F26" i="2"/>
  <c r="N25" i="2"/>
  <c r="M25" i="2"/>
  <c r="L25" i="2"/>
  <c r="K25" i="2"/>
  <c r="J25" i="2"/>
  <c r="I25" i="2"/>
  <c r="H25" i="2"/>
  <c r="G25" i="2"/>
  <c r="F25" i="2"/>
  <c r="N24" i="2"/>
  <c r="M24" i="2"/>
  <c r="L24" i="2"/>
  <c r="K24" i="2"/>
  <c r="J24" i="2"/>
  <c r="I24" i="2"/>
  <c r="H24" i="2"/>
  <c r="G24" i="2"/>
  <c r="F24" i="2"/>
  <c r="N23" i="2"/>
  <c r="M23" i="2"/>
  <c r="L23" i="2"/>
  <c r="K23" i="2"/>
  <c r="J23" i="2"/>
  <c r="I23" i="2"/>
  <c r="H23" i="2"/>
  <c r="G23" i="2"/>
  <c r="F23" i="2"/>
  <c r="N22" i="2"/>
  <c r="M22" i="2"/>
  <c r="L22" i="2"/>
  <c r="K22" i="2"/>
  <c r="J22" i="2"/>
  <c r="I22" i="2"/>
  <c r="H22" i="2"/>
  <c r="G22" i="2"/>
  <c r="F22" i="2"/>
  <c r="N21" i="2"/>
  <c r="M21" i="2"/>
  <c r="L21" i="2"/>
  <c r="K21" i="2"/>
  <c r="J21" i="2"/>
  <c r="I21" i="2"/>
  <c r="H21" i="2"/>
  <c r="G21" i="2"/>
  <c r="F21" i="2"/>
  <c r="N20" i="2"/>
  <c r="M20" i="2"/>
  <c r="L20" i="2"/>
  <c r="K20" i="2"/>
  <c r="J20" i="2"/>
  <c r="I20" i="2"/>
  <c r="H20" i="2"/>
  <c r="G20" i="2"/>
  <c r="F20" i="2"/>
  <c r="N19" i="2"/>
  <c r="M19" i="2"/>
  <c r="L19" i="2"/>
  <c r="K19" i="2"/>
  <c r="J19" i="2"/>
  <c r="I19" i="2"/>
  <c r="H19" i="2"/>
  <c r="G19" i="2"/>
  <c r="F19" i="2"/>
  <c r="N18" i="2"/>
  <c r="M18" i="2"/>
  <c r="L18" i="2"/>
  <c r="K18" i="2"/>
  <c r="J18" i="2"/>
  <c r="I18" i="2"/>
  <c r="H18" i="2"/>
  <c r="G18" i="2"/>
  <c r="F18" i="2"/>
  <c r="N17" i="2"/>
  <c r="M17" i="2"/>
  <c r="L17" i="2"/>
  <c r="K17" i="2"/>
  <c r="J17" i="2"/>
  <c r="I17" i="2"/>
  <c r="H17" i="2"/>
  <c r="G17" i="2"/>
  <c r="F17" i="2"/>
  <c r="N16" i="2"/>
  <c r="M16" i="2"/>
  <c r="L16" i="2"/>
  <c r="K16" i="2"/>
  <c r="J16" i="2"/>
  <c r="I16" i="2"/>
  <c r="H16" i="2"/>
  <c r="G16" i="2"/>
  <c r="F16" i="2"/>
  <c r="N15" i="2"/>
  <c r="M15" i="2"/>
  <c r="L15" i="2"/>
  <c r="K15" i="2"/>
  <c r="J15" i="2"/>
  <c r="I15" i="2"/>
  <c r="H15" i="2"/>
  <c r="G15" i="2"/>
  <c r="F15" i="2"/>
  <c r="N14" i="2"/>
  <c r="M14" i="2"/>
  <c r="L14" i="2"/>
  <c r="K14" i="2"/>
  <c r="J14" i="2"/>
  <c r="I14" i="2"/>
  <c r="H14" i="2"/>
  <c r="G14" i="2"/>
  <c r="F14" i="2"/>
  <c r="N13" i="2"/>
  <c r="M13" i="2"/>
  <c r="L13" i="2"/>
  <c r="K13" i="2"/>
  <c r="J13" i="2"/>
  <c r="I13" i="2"/>
  <c r="H13" i="2"/>
  <c r="G13" i="2"/>
  <c r="F13" i="2"/>
  <c r="N12" i="2"/>
  <c r="M12" i="2"/>
  <c r="L12" i="2"/>
  <c r="K12" i="2"/>
  <c r="J12" i="2"/>
  <c r="I12" i="2"/>
  <c r="H12" i="2"/>
  <c r="G12" i="2"/>
  <c r="F12" i="2"/>
  <c r="N11" i="2"/>
  <c r="M11" i="2"/>
  <c r="L11" i="2"/>
  <c r="K11" i="2"/>
  <c r="J11" i="2"/>
  <c r="I11" i="2"/>
  <c r="H11" i="2"/>
  <c r="G11" i="2"/>
  <c r="F11" i="2"/>
  <c r="N10" i="2"/>
  <c r="M10" i="2"/>
  <c r="L10" i="2"/>
  <c r="K10" i="2"/>
  <c r="J10" i="2"/>
  <c r="I10" i="2"/>
  <c r="H10" i="2"/>
  <c r="G10" i="2"/>
  <c r="F10" i="2"/>
  <c r="N9" i="2"/>
  <c r="M9" i="2"/>
  <c r="L9" i="2"/>
  <c r="K9" i="2"/>
  <c r="J9" i="2"/>
  <c r="I9" i="2"/>
  <c r="H9" i="2"/>
  <c r="G9" i="2"/>
  <c r="F9" i="2"/>
  <c r="N8" i="2"/>
  <c r="M8" i="2"/>
  <c r="L8" i="2"/>
  <c r="K8" i="2"/>
  <c r="J8" i="2"/>
  <c r="I8" i="2"/>
  <c r="H8" i="2"/>
  <c r="G8" i="2"/>
  <c r="F8" i="2"/>
  <c r="N7" i="2"/>
  <c r="M7" i="2"/>
  <c r="L7" i="2"/>
  <c r="K7" i="2"/>
  <c r="J7" i="2"/>
  <c r="I7" i="2"/>
  <c r="H7" i="2"/>
  <c r="G7" i="2"/>
  <c r="F7" i="2"/>
  <c r="N6" i="2"/>
  <c r="M6" i="2"/>
  <c r="L6" i="2"/>
  <c r="K6" i="2"/>
  <c r="J6" i="2"/>
  <c r="I6" i="2"/>
  <c r="H6" i="2"/>
  <c r="G6" i="2"/>
  <c r="F6" i="2"/>
  <c r="N5" i="2"/>
  <c r="M5" i="2"/>
  <c r="L5" i="2"/>
  <c r="K5" i="2"/>
  <c r="J5" i="2"/>
  <c r="I5" i="2"/>
  <c r="H5" i="2"/>
  <c r="G5" i="2"/>
  <c r="F5" i="2"/>
  <c r="N4" i="2"/>
  <c r="M4" i="2"/>
  <c r="L4" i="2"/>
  <c r="K4" i="2"/>
  <c r="J4" i="2"/>
  <c r="I4" i="2"/>
  <c r="H4" i="2"/>
  <c r="G4" i="2"/>
  <c r="F4" i="2"/>
  <c r="N3" i="2"/>
  <c r="M3" i="2"/>
  <c r="L3" i="2"/>
  <c r="K3" i="2"/>
  <c r="J3" i="2"/>
  <c r="I3" i="2"/>
  <c r="H3" i="2"/>
  <c r="G3" i="2"/>
  <c r="F3" i="2"/>
  <c r="N2" i="2"/>
  <c r="M2" i="2"/>
  <c r="L2" i="2"/>
  <c r="K2" i="2"/>
  <c r="J2" i="2"/>
  <c r="I2" i="2"/>
  <c r="H2" i="2"/>
  <c r="G2" i="2"/>
  <c r="F2" i="2"/>
  <c r="R70" i="1"/>
  <c r="H70" i="1"/>
  <c r="E70" i="1"/>
  <c r="G70" i="1" s="1"/>
  <c r="R69" i="1"/>
  <c r="H69" i="1"/>
  <c r="E69" i="1"/>
  <c r="G69" i="1" s="1"/>
  <c r="R68" i="1"/>
  <c r="H68" i="1"/>
  <c r="E68" i="1"/>
  <c r="G68" i="1" s="1"/>
  <c r="R67" i="1"/>
  <c r="H67" i="1"/>
  <c r="E67" i="1"/>
  <c r="G67" i="1" s="1"/>
  <c r="R66" i="1"/>
  <c r="H66" i="1"/>
  <c r="E66" i="1"/>
  <c r="G66" i="1" s="1"/>
  <c r="R65" i="1"/>
  <c r="H65" i="1"/>
  <c r="G65" i="1"/>
  <c r="E65" i="1"/>
  <c r="R64" i="1"/>
  <c r="H64" i="1"/>
  <c r="E64" i="1"/>
  <c r="G64" i="1" s="1"/>
  <c r="R63" i="1"/>
  <c r="H63" i="1"/>
  <c r="E63" i="1"/>
  <c r="G63" i="1" s="1"/>
  <c r="R62" i="1"/>
  <c r="H62" i="1"/>
  <c r="E62" i="1"/>
  <c r="G62" i="1" s="1"/>
  <c r="R61" i="1"/>
  <c r="H61" i="1"/>
  <c r="G61" i="1"/>
  <c r="E61" i="1"/>
  <c r="R60" i="1"/>
  <c r="H60" i="1"/>
  <c r="E60" i="1"/>
  <c r="G60" i="1" s="1"/>
  <c r="R59" i="1"/>
  <c r="H59" i="1"/>
  <c r="G59" i="1"/>
  <c r="E59" i="1"/>
  <c r="R58" i="1"/>
  <c r="H58" i="1"/>
  <c r="E58" i="1"/>
  <c r="G58" i="1" s="1"/>
  <c r="R57" i="1"/>
  <c r="H57" i="1"/>
  <c r="E57" i="1"/>
  <c r="G57" i="1" s="1"/>
  <c r="R56" i="1"/>
  <c r="H56" i="1"/>
  <c r="E56" i="1"/>
  <c r="G56" i="1" s="1"/>
  <c r="R55" i="1"/>
  <c r="H55" i="1"/>
  <c r="E55" i="1"/>
  <c r="G55" i="1" s="1"/>
  <c r="R54" i="1"/>
  <c r="H54" i="1"/>
  <c r="E54" i="1"/>
  <c r="G54" i="1" s="1"/>
  <c r="R53" i="1"/>
  <c r="H53" i="1"/>
  <c r="E53" i="1"/>
  <c r="G53" i="1" s="1"/>
  <c r="R52" i="1"/>
  <c r="H52" i="1"/>
  <c r="E52" i="1"/>
  <c r="G52" i="1" s="1"/>
  <c r="R51" i="1"/>
  <c r="H51" i="1"/>
  <c r="G51" i="1"/>
  <c r="E51" i="1"/>
  <c r="R50" i="1"/>
  <c r="H50" i="1"/>
  <c r="E50" i="1"/>
  <c r="G50" i="1" s="1"/>
  <c r="R49" i="1"/>
  <c r="H49" i="1"/>
  <c r="G49" i="1"/>
  <c r="E49" i="1"/>
  <c r="R48" i="1"/>
  <c r="H48" i="1"/>
  <c r="E48" i="1"/>
  <c r="G48" i="1" s="1"/>
  <c r="R47" i="1"/>
  <c r="H47" i="1"/>
  <c r="E47" i="1"/>
  <c r="G47" i="1" s="1"/>
  <c r="R46" i="1"/>
  <c r="H46" i="1"/>
  <c r="E46" i="1"/>
  <c r="G46" i="1" s="1"/>
  <c r="R45" i="1"/>
  <c r="H45" i="1"/>
  <c r="E45" i="1"/>
  <c r="G45" i="1" s="1"/>
  <c r="R44" i="1"/>
  <c r="H44" i="1"/>
  <c r="E44" i="1"/>
  <c r="G44" i="1" s="1"/>
  <c r="R43" i="1"/>
  <c r="H43" i="1"/>
  <c r="E43" i="1"/>
  <c r="G43" i="1" s="1"/>
  <c r="R42" i="1"/>
  <c r="H42" i="1"/>
  <c r="E42" i="1"/>
  <c r="G42" i="1" s="1"/>
  <c r="R41" i="1"/>
  <c r="H41" i="1"/>
  <c r="E41" i="1"/>
  <c r="G41" i="1" s="1"/>
  <c r="R40" i="1"/>
  <c r="H40" i="1"/>
  <c r="E40" i="1"/>
  <c r="G40" i="1" s="1"/>
  <c r="R39" i="1"/>
  <c r="H39" i="1"/>
  <c r="E39" i="1"/>
  <c r="G39" i="1" s="1"/>
  <c r="R38" i="1"/>
  <c r="H38" i="1"/>
  <c r="E38" i="1"/>
  <c r="G38" i="1" s="1"/>
  <c r="R37" i="1"/>
  <c r="H37" i="1"/>
  <c r="E37" i="1"/>
  <c r="G37" i="1" s="1"/>
  <c r="R36" i="1"/>
  <c r="H36" i="1"/>
  <c r="E36" i="1"/>
  <c r="G36" i="1" s="1"/>
  <c r="R35" i="1"/>
  <c r="H35" i="1"/>
  <c r="E35" i="1"/>
  <c r="G35" i="1" s="1"/>
  <c r="R34" i="1"/>
  <c r="H34" i="1"/>
  <c r="E34" i="1"/>
  <c r="G34" i="1" s="1"/>
  <c r="R33" i="1"/>
  <c r="H33" i="1"/>
  <c r="G33" i="1"/>
  <c r="E33" i="1"/>
  <c r="R32" i="1"/>
  <c r="H32" i="1"/>
  <c r="E32" i="1"/>
  <c r="G32" i="1" s="1"/>
  <c r="R31" i="1"/>
  <c r="H31" i="1"/>
  <c r="E31" i="1"/>
  <c r="G31" i="1" s="1"/>
  <c r="R30" i="1"/>
  <c r="H30" i="1"/>
  <c r="E30" i="1"/>
  <c r="G30" i="1" s="1"/>
  <c r="R29" i="1"/>
  <c r="H29" i="1"/>
  <c r="G29" i="1"/>
  <c r="E29" i="1"/>
  <c r="R28" i="1"/>
  <c r="H28" i="1"/>
  <c r="E28" i="1"/>
  <c r="G28" i="1" s="1"/>
  <c r="R27" i="1"/>
  <c r="H27" i="1"/>
  <c r="G27" i="1"/>
  <c r="E27" i="1"/>
  <c r="R26" i="1"/>
  <c r="H26" i="1"/>
  <c r="E26" i="1"/>
  <c r="G26" i="1" s="1"/>
  <c r="R25" i="1"/>
  <c r="H25" i="1"/>
  <c r="E25" i="1"/>
  <c r="G25" i="1" s="1"/>
  <c r="R24" i="1"/>
  <c r="H24" i="1"/>
  <c r="E24" i="1"/>
  <c r="G24" i="1" s="1"/>
  <c r="R23" i="1"/>
  <c r="H23" i="1"/>
  <c r="E23" i="1"/>
  <c r="G23" i="1" s="1"/>
  <c r="R22" i="1"/>
  <c r="H22" i="1"/>
  <c r="E22" i="1"/>
  <c r="G22" i="1" s="1"/>
  <c r="R21" i="1"/>
  <c r="H21" i="1"/>
  <c r="E21" i="1"/>
  <c r="G21" i="1" s="1"/>
  <c r="R20" i="1"/>
  <c r="H20" i="1"/>
  <c r="E20" i="1"/>
  <c r="G20" i="1" s="1"/>
  <c r="R19" i="1"/>
  <c r="H19" i="1"/>
  <c r="E19" i="1"/>
  <c r="G19" i="1" s="1"/>
  <c r="R18" i="1"/>
  <c r="H18" i="1"/>
  <c r="E18" i="1"/>
  <c r="G18" i="1" s="1"/>
  <c r="R17" i="1"/>
  <c r="H17" i="1"/>
  <c r="E17" i="1"/>
  <c r="G17" i="1" s="1"/>
  <c r="R16" i="1"/>
  <c r="H16" i="1"/>
  <c r="E16" i="1"/>
  <c r="G16" i="1" s="1"/>
  <c r="R15" i="1"/>
  <c r="H15" i="1"/>
  <c r="E15" i="1"/>
  <c r="G15" i="1" s="1"/>
  <c r="R14" i="1"/>
  <c r="H14" i="1"/>
  <c r="E14" i="1"/>
  <c r="G14" i="1" s="1"/>
  <c r="R13" i="1"/>
  <c r="H13" i="1"/>
  <c r="E13" i="1"/>
  <c r="G13" i="1" s="1"/>
  <c r="R12" i="1"/>
  <c r="H12" i="1"/>
  <c r="E12" i="1"/>
  <c r="G12" i="1" s="1"/>
  <c r="R11" i="1"/>
  <c r="H11" i="1"/>
  <c r="E11" i="1"/>
  <c r="G11" i="1" s="1"/>
  <c r="R10" i="1"/>
  <c r="H10" i="1"/>
  <c r="E10" i="1"/>
  <c r="G10" i="1" s="1"/>
  <c r="R9" i="1"/>
  <c r="H9" i="1"/>
  <c r="G9" i="1"/>
  <c r="E9" i="1"/>
  <c r="R8" i="1"/>
  <c r="H8" i="1"/>
  <c r="E8" i="1"/>
  <c r="G8" i="1" s="1"/>
  <c r="R7" i="1"/>
  <c r="H7" i="1"/>
  <c r="G7" i="1"/>
  <c r="E7" i="1"/>
  <c r="R6" i="1"/>
  <c r="H6" i="1"/>
  <c r="E6" i="1"/>
  <c r="G6" i="1" s="1"/>
  <c r="R5" i="1"/>
  <c r="H5" i="1"/>
  <c r="G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<sst xmlns="http://schemas.openxmlformats.org/spreadsheetml/2006/main" count="2280" uniqueCount="717">
  <si>
    <t>X7R</t>
  </si>
  <si>
    <t>X8R</t>
  </si>
  <si>
    <t>Thickness</t>
  </si>
  <si>
    <t>V</t>
  </si>
  <si>
    <t>TDK CGA Series Size Codes</t>
  </si>
  <si>
    <t>Temperature Characteristics</t>
  </si>
  <si>
    <t>mm</t>
  </si>
  <si>
    <t>CGAx</t>
  </si>
  <si>
    <t>base</t>
  </si>
  <si>
    <t>x value</t>
  </si>
  <si>
    <t>pF</t>
  </si>
  <si>
    <t>μF</t>
  </si>
  <si>
    <t>Code</t>
  </si>
  <si>
    <t>3D</t>
  </si>
  <si>
    <t>2J</t>
  </si>
  <si>
    <t>2E</t>
  </si>
  <si>
    <t>2A</t>
  </si>
  <si>
    <t>1H</t>
  </si>
  <si>
    <t>1V</t>
  </si>
  <si>
    <t>1E</t>
  </si>
  <si>
    <t>1C</t>
  </si>
  <si>
    <t>0J</t>
  </si>
  <si>
    <t>Series</t>
  </si>
  <si>
    <t>JIS</t>
  </si>
  <si>
    <t>EIA (in)</t>
  </si>
  <si>
    <t>CODE</t>
  </si>
  <si>
    <t>Coefficient</t>
  </si>
  <si>
    <t>Range</t>
  </si>
  <si>
    <t>CGA2</t>
  </si>
  <si>
    <t>0402</t>
  </si>
  <si>
    <t>C0G</t>
  </si>
  <si>
    <t>0±30 ppm/℃</t>
  </si>
  <si>
    <t>–55 to +125℃</t>
  </si>
  <si>
    <t>CGA3</t>
  </si>
  <si>
    <t>0603</t>
  </si>
  <si>
    <t>±15%</t>
  </si>
  <si>
    <t>CGA4</t>
  </si>
  <si>
    <t>0805</t>
  </si>
  <si>
    <t>X7S</t>
  </si>
  <si>
    <t>±22%</t>
  </si>
  <si>
    <t>CGA5</t>
  </si>
  <si>
    <t>1206</t>
  </si>
  <si>
    <t>X7T</t>
  </si>
  <si>
    <t>+22,-33%</t>
  </si>
  <si>
    <t>CGA6</t>
  </si>
  <si>
    <t>1210</t>
  </si>
  <si>
    <t>–55 to +150°C</t>
  </si>
  <si>
    <t>CGA7</t>
  </si>
  <si>
    <t>1808</t>
  </si>
  <si>
    <t>X8L</t>
  </si>
  <si>
    <t>+15, –40%</t>
  </si>
  <si>
    <t>7, 8</t>
  </si>
  <si>
    <t>CGA8</t>
  </si>
  <si>
    <t>1812</t>
  </si>
  <si>
    <t>CGA9</t>
  </si>
  <si>
    <t>2220</t>
  </si>
  <si>
    <t>CGAD</t>
  </si>
  <si>
    <t>3025</t>
  </si>
  <si>
    <t>6, 8, 9, D</t>
  </si>
  <si>
    <t>3, 4</t>
  </si>
  <si>
    <t>2, 3</t>
  </si>
  <si>
    <t>4, 5</t>
  </si>
  <si>
    <t>5, 6</t>
  </si>
  <si>
    <t>2, 3, 4</t>
  </si>
  <si>
    <t>4, 5, 6</t>
  </si>
  <si>
    <t>D</t>
  </si>
  <si>
    <t>2kV</t>
  </si>
  <si>
    <t>630V</t>
  </si>
  <si>
    <t>250V</t>
  </si>
  <si>
    <t>100V</t>
  </si>
  <si>
    <t>50V</t>
  </si>
  <si>
    <t>35V</t>
  </si>
  <si>
    <t>25V</t>
  </si>
  <si>
    <t>16V</t>
  </si>
  <si>
    <t>6.3V</t>
  </si>
  <si>
    <t>1 nF</t>
  </si>
  <si>
    <t>±10%</t>
  </si>
  <si>
    <t/>
  </si>
  <si>
    <t>CGA2B2X7R1H102K050BE</t>
  </si>
  <si>
    <t>±20%</t>
  </si>
  <si>
    <t>CGA2B2X7R1H102M050BE</t>
  </si>
  <si>
    <t>CGA3E2X7R2A102K080AE</t>
  </si>
  <si>
    <t>CGA3E2X7R1H102K080AE</t>
  </si>
  <si>
    <t>CGA3E2X7R2A102M080AE</t>
  </si>
  <si>
    <t>CGA3E2X7R1H102M080AE</t>
  </si>
  <si>
    <t>CGA4F3X7R2E102K085AE</t>
  </si>
  <si>
    <t>CGA4F2X7R2A102K085AE</t>
  </si>
  <si>
    <t>CGA4F3X7R2E102M085AE</t>
  </si>
  <si>
    <t>CGA4F2X7R2A102M085AE</t>
  </si>
  <si>
    <t>CGA5H4X7R2J102K115AE</t>
  </si>
  <si>
    <t>CGA5H4X7R2J102M115AE</t>
  </si>
  <si>
    <t>CGA7K1X7R3D102K130KE</t>
  </si>
  <si>
    <t>CGA7K1X7R3D102M130KE</t>
  </si>
  <si>
    <t>2.2 nF</t>
  </si>
  <si>
    <t>CGA2B2X7R1H222K050BE</t>
  </si>
  <si>
    <t>CGA2B2X7R1H222M050BE</t>
  </si>
  <si>
    <t>CGA3E2X7R2A222K080AE</t>
  </si>
  <si>
    <t>CGA3E2X7R1H222K080AE</t>
  </si>
  <si>
    <t>CGA3E2X7R2A222M080AE</t>
  </si>
  <si>
    <t>CGA3E2X7R1H222M080AE</t>
  </si>
  <si>
    <t>CGA4F3X7R2E222K085AE</t>
  </si>
  <si>
    <t>CGA4F2X7R2A222K085AE</t>
  </si>
  <si>
    <t>CGA4F3X7R2E222M085AE</t>
  </si>
  <si>
    <t>CGA4F2X7R2A222M085AE</t>
  </si>
  <si>
    <t>CGA5H4X7R2J222K115AE</t>
  </si>
  <si>
    <t>CGA5H4X7R2J222M115AE</t>
  </si>
  <si>
    <t>CGA8K1X7R3D222K130KE</t>
  </si>
  <si>
    <t>CGA8K1X7R3D222M130KE</t>
  </si>
  <si>
    <t>3.3 nF</t>
  </si>
  <si>
    <t>CGA5H4X7R2J332K115AE</t>
  </si>
  <si>
    <t>CGA5H4X7R2J332M115AE</t>
  </si>
  <si>
    <t>4.7 nF</t>
  </si>
  <si>
    <t>CGA2B2X7R1H472K050BE</t>
  </si>
  <si>
    <t>CGA2B2X7R1H472M050BE</t>
  </si>
  <si>
    <t>CGA3E2X7R2A472K080AE</t>
  </si>
  <si>
    <t>CGA3E2X7R1H472K080AE</t>
  </si>
  <si>
    <t>CGA3E2X7R2A472M080AE</t>
  </si>
  <si>
    <t>CGA3E2X7R1H472M080AE</t>
  </si>
  <si>
    <t>CGA4F3X7R2E472K085AE</t>
  </si>
  <si>
    <t>CGA4F2X7R2A472K085AE</t>
  </si>
  <si>
    <t>CGA4F3X7R2E472M085AE</t>
  </si>
  <si>
    <t>CGA4F2X7R2A472M085AE</t>
  </si>
  <si>
    <t>CGA5H4X7R2J472K115AE</t>
  </si>
  <si>
    <t>CGA5H4X7R2J472M115AE</t>
  </si>
  <si>
    <t>10 nF</t>
  </si>
  <si>
    <t>CGA2B3X7R1H103K050BE</t>
  </si>
  <si>
    <t>CGA2B3X7R1H103M050BE</t>
  </si>
  <si>
    <t xml:space="preserve">CGA3E2X7R2A103K080AE </t>
  </si>
  <si>
    <t>CGA3E2X7R1H103K080AE</t>
  </si>
  <si>
    <t xml:space="preserve">CGA3E2X7R2A103M080AE </t>
  </si>
  <si>
    <t>CGA3E2X7R1H103M080AE</t>
  </si>
  <si>
    <t>CGA4F2X7R2A103K085AE</t>
  </si>
  <si>
    <t>CGA4F2X7R2A103M085AE</t>
  </si>
  <si>
    <t>CGA4J3X7R2E103K125AE</t>
  </si>
  <si>
    <t>CGA4J3X7R2E103M125AE</t>
  </si>
  <si>
    <t>CGA5H4X7R2J103K115AE</t>
  </si>
  <si>
    <t>CGA5H4X7R2J103M115AE</t>
  </si>
  <si>
    <t>22 nF</t>
  </si>
  <si>
    <t>CGA2B3X7R1H223K050BE</t>
  </si>
  <si>
    <t>CGA2B3X7R1H223M050BE</t>
  </si>
  <si>
    <t xml:space="preserve">CGA3E2X7R2A223K080AE </t>
  </si>
  <si>
    <t>CGA3E2X7R1H223K080AE</t>
  </si>
  <si>
    <t xml:space="preserve">CGA3E2X7R2A223M080AE </t>
  </si>
  <si>
    <t>CGA3E2X7R1H223M080AE</t>
  </si>
  <si>
    <t xml:space="preserve">CGA4J3X7R2E223K125AE </t>
  </si>
  <si>
    <t>CGA4J2X7R2A223K125AE</t>
  </si>
  <si>
    <t xml:space="preserve">CGA4J3X7R2E223M125AE </t>
  </si>
  <si>
    <t>CGA4J2X7R2A223M125AE</t>
  </si>
  <si>
    <t>CGA5H3X7R2E223K115AE</t>
  </si>
  <si>
    <t>CGA5H3X7R2E223M115AE</t>
  </si>
  <si>
    <t>CGA5K4X7R2J223K130AE</t>
  </si>
  <si>
    <t>CGA5K4X7R2J223M130AE</t>
  </si>
  <si>
    <t>33 nF</t>
  </si>
  <si>
    <t>CGA5L4X7R2J333K160AE</t>
  </si>
  <si>
    <t>CGA5L4X7R2J333M160AE</t>
  </si>
  <si>
    <t>47nF</t>
  </si>
  <si>
    <t>CGA2B3X7R1H473K050BE</t>
  </si>
  <si>
    <t>CGA2B3X7R1H473M050BE</t>
  </si>
  <si>
    <t>CGA3E2X7R1H473K080AE</t>
  </si>
  <si>
    <t>CGA3E2X7R1H473M080AE</t>
  </si>
  <si>
    <t>CGA4J2X7R2A473K125AE</t>
  </si>
  <si>
    <t>CGA4J2X7R2A473M125AE</t>
  </si>
  <si>
    <t>CGA5L3X7R2E473K160AE</t>
  </si>
  <si>
    <t>CGA5L3X7R2E473M160AE</t>
  </si>
  <si>
    <t>CGA6M4X7R2J473K200AE</t>
  </si>
  <si>
    <t>CGA6M4X7R2J473M200AE</t>
  </si>
  <si>
    <t>68nF</t>
  </si>
  <si>
    <t>CGA6M4X7R2J683K200AE</t>
  </si>
  <si>
    <t>CGA6M4X7R2J683M200AE</t>
  </si>
  <si>
    <t>100nF</t>
  </si>
  <si>
    <t>CGA2B3X7R1H104K050BE</t>
  </si>
  <si>
    <t>CGA2B3X7R1H104M050BE</t>
  </si>
  <si>
    <t>CGA3E2X7R1H104K080AE</t>
  </si>
  <si>
    <t>CGA3E2X7R1H104M080AE</t>
  </si>
  <si>
    <t>CGA4J2X7R2A104K125AE</t>
  </si>
  <si>
    <t>CGA4J2X7R1H104K125AE</t>
  </si>
  <si>
    <t>CGA4J2X7R2A104M125AE</t>
  </si>
  <si>
    <t>CGA4J2X7R1H104M125AE</t>
  </si>
  <si>
    <t>CGA5L3X7R2E104K160AE</t>
  </si>
  <si>
    <t>CGA5L2X7R2A104K160AE</t>
  </si>
  <si>
    <t>CGA5L3X7R2E104M160AE</t>
  </si>
  <si>
    <t>CGA5L2X7R2A104M160AE</t>
  </si>
  <si>
    <t>CGA6M3X7R2E104K200AE</t>
  </si>
  <si>
    <t>CGA6M3X7R2E104M200AE</t>
  </si>
  <si>
    <t>CGA8N4X7R2J104K230KE</t>
  </si>
  <si>
    <t>CGA8N4X7R2J104M230KE</t>
  </si>
  <si>
    <t>220nF</t>
  </si>
  <si>
    <t>CGA2B1X7R1V224K050BE</t>
  </si>
  <si>
    <t>CGA2B3X7R1E224K050BE</t>
  </si>
  <si>
    <t>CGA2B2X7R1C224K050BE</t>
  </si>
  <si>
    <t>CGA2B1X7R1V224M050BE</t>
  </si>
  <si>
    <t>CGA2B3X7R1E224M050BE</t>
  </si>
  <si>
    <t>CGA2B2X7R1C224M050BE</t>
  </si>
  <si>
    <t>CGA3E3X7R1H224K080AE</t>
  </si>
  <si>
    <t>CGA3E3X7R1V224K080AE</t>
  </si>
  <si>
    <t>CGA3E3X7R1H224M080AE</t>
  </si>
  <si>
    <t>CGA3E3X7R1V224M080AE</t>
  </si>
  <si>
    <t>CGA4J2X7R1H224K125AE</t>
  </si>
  <si>
    <t>CGA4J2X7R1H224M125AE</t>
  </si>
  <si>
    <t>CGA5H2X7R2A224K115AE</t>
  </si>
  <si>
    <t>CGA5H2X7R2A224M115AE</t>
  </si>
  <si>
    <t>CGA6M3X7R2E224K200AE</t>
  </si>
  <si>
    <t>CGA6M3X7R2E224M200AE</t>
  </si>
  <si>
    <t>CGA9N4X7R2J224K230KE</t>
  </si>
  <si>
    <t>CGA9N4X7R2J224M230KE</t>
  </si>
  <si>
    <t>470nF</t>
  </si>
  <si>
    <t>CGA3E3X7R1H474K080AE</t>
  </si>
  <si>
    <t>CGA3E1X7R1V474K080AE</t>
  </si>
  <si>
    <t>CGA3E3X7R1E474K080AE</t>
  </si>
  <si>
    <t>CGA3E3X7R1H474M080AE</t>
  </si>
  <si>
    <t>CGA3E1X7R1V474M080AE</t>
  </si>
  <si>
    <t>CGA3E3X7R1E474M080AE</t>
  </si>
  <si>
    <t>CGA4J3X7R1H474K125AE</t>
  </si>
  <si>
    <t>CGA4J3X7R1H474M125AE</t>
  </si>
  <si>
    <t>CGA5L2X7R2A474K160AE</t>
  </si>
  <si>
    <t>CGA5L2X7R2A474M160AE</t>
  </si>
  <si>
    <t>CGA6M2X7R2A474K200AE</t>
  </si>
  <si>
    <t>CGA6M2X7R2A474M200AE</t>
  </si>
  <si>
    <t>CGA8N3X7R2E474K230KE</t>
  </si>
  <si>
    <t>CGA8N3X7R2E474M230KE</t>
  </si>
  <si>
    <t>CGA3E1X7R1V105K080AE</t>
  </si>
  <si>
    <t>CGA3E1X7R1E105K080AE</t>
  </si>
  <si>
    <t>CGA3E1X7R1V105M080AE</t>
  </si>
  <si>
    <t>CGA3E1X7R1E105M080AE</t>
  </si>
  <si>
    <t>CGA4J3X7R1H105K125AE</t>
  </si>
  <si>
    <t>CGA4J3X7R1V105K125AE</t>
  </si>
  <si>
    <t>CGA4J3X7R1H105M125AE</t>
  </si>
  <si>
    <t>CGA4J3X7R1V105M125AE</t>
  </si>
  <si>
    <t>CGA5L2X7R2A105K160AE</t>
  </si>
  <si>
    <t>CGA5L3X7R1H105K160AE</t>
  </si>
  <si>
    <t>CGA5L2X7R2A105M160AE</t>
  </si>
  <si>
    <t>CGA5L3X7R1H105M160AE</t>
  </si>
  <si>
    <t>CGA6L2X7R1H105K160AE</t>
  </si>
  <si>
    <t>CGA6L2X7R1H105M160AE</t>
  </si>
  <si>
    <t>CGA6M2X7R2A105K200AE</t>
  </si>
  <si>
    <t>CGA6M2X7R2A105M200AE</t>
  </si>
  <si>
    <t>CGA9N3X7R2E105K230KE</t>
  </si>
  <si>
    <t>CGA9N3X7R2E105M230KE</t>
  </si>
  <si>
    <t>CGA4J3X7R1H225K125AE</t>
  </si>
  <si>
    <t>CGA4J1X7R1V225K125AE</t>
  </si>
  <si>
    <t>CGA4J3X7R1E225K125AE</t>
  </si>
  <si>
    <t>CGA4J3X7R1H225M125AE</t>
  </si>
  <si>
    <t>CGA4J1X7R1V225M125AE</t>
  </si>
  <si>
    <t>CGA4J3X7R1E225M125AE</t>
  </si>
  <si>
    <t>CGA5L3X7R1H225K160AE</t>
  </si>
  <si>
    <t>CGA5L3X7R1V225K160AE</t>
  </si>
  <si>
    <t>CGA5L2X7R1E225K160AE</t>
  </si>
  <si>
    <t>CGA5L3X7R1H225M160AE</t>
  </si>
  <si>
    <t>CGA5L3X7R1V225M160AE</t>
  </si>
  <si>
    <t>CGA5L2X7R1E225M160AE</t>
  </si>
  <si>
    <t>CGA6M3X7R1H225K200AE</t>
  </si>
  <si>
    <t>CGA6M3X7R1H225M200AE</t>
  </si>
  <si>
    <t>CGA6N3X7R2A225K230AE</t>
  </si>
  <si>
    <t>CGA6N3X7R2A225M230AE</t>
  </si>
  <si>
    <t>CGA4J1X7R1H475K125AE</t>
  </si>
  <si>
    <t>CGA4J1X7R1V475K125AE</t>
  </si>
  <si>
    <t>CGA4J1X7R1E475K125AE</t>
  </si>
  <si>
    <t>CGA4J3X7R1C475K125AE</t>
  </si>
  <si>
    <t>CGA4J1X7R1V475M125AE</t>
  </si>
  <si>
    <t>CGA4J1X7R1E475M125AE</t>
  </si>
  <si>
    <t>CGA4J3X7R1C475M125AE</t>
  </si>
  <si>
    <t>CGA5L3X7R1H475K160AE</t>
  </si>
  <si>
    <t>CGA5L1X7R1V475K160AE</t>
  </si>
  <si>
    <t>CGA5L3X7R1H475M160AE</t>
  </si>
  <si>
    <t>CGA5L1X7R1V475M160AE</t>
  </si>
  <si>
    <t>CGA5L1X7R1H106K160AE</t>
  </si>
  <si>
    <t>CGA5L1X7R1V106K160AE</t>
  </si>
  <si>
    <t>CGA5L1X7R1E106K160AE</t>
  </si>
  <si>
    <t>CGA5L1X7R1V106M160AE</t>
  </si>
  <si>
    <t>CGA5L1X7R1E106M160AE</t>
  </si>
  <si>
    <t>CGA5L1X7R0J226M160AE</t>
  </si>
  <si>
    <t>CGA6P3X7R1E226M250AE</t>
  </si>
  <si>
    <t>CGADN3X7R1E476M230LE</t>
  </si>
  <si>
    <t>nF</t>
  </si>
  <si>
    <t>47 nF</t>
  </si>
  <si>
    <t>68 nF</t>
  </si>
  <si>
    <t>100 nF</t>
  </si>
  <si>
    <t>220 nF</t>
  </si>
  <si>
    <t>470 nF</t>
  </si>
  <si>
    <t>1 µF</t>
  </si>
  <si>
    <t>2.2 µF</t>
  </si>
  <si>
    <t>4.7 µF</t>
  </si>
  <si>
    <t>10 µF</t>
  </si>
  <si>
    <t>22 µF</t>
  </si>
  <si>
    <t>47 µF</t>
  </si>
  <si>
    <t>50v</t>
  </si>
  <si>
    <t>Voltage</t>
  </si>
  <si>
    <t>Tolerance</t>
  </si>
  <si>
    <t>technology</t>
  </si>
  <si>
    <t>value</t>
  </si>
  <si>
    <t>tolerance</t>
  </si>
  <si>
    <t>rcwv</t>
  </si>
  <si>
    <t>max_v</t>
  </si>
  <si>
    <t>power_w</t>
  </si>
  <si>
    <t>tcr</t>
  </si>
  <si>
    <t>package</t>
  </si>
  <si>
    <t>operating_temp</t>
  </si>
  <si>
    <t>pkg_code</t>
  </si>
  <si>
    <t>aec-q200</t>
  </si>
  <si>
    <t>classification</t>
  </si>
  <si>
    <t>mfg</t>
  </si>
  <si>
    <t>mpn</t>
  </si>
  <si>
    <t>digikey</t>
  </si>
  <si>
    <t>mouser</t>
  </si>
  <si>
    <t>Size</t>
  </si>
  <si>
    <t>Max V</t>
  </si>
  <si>
    <t>TCR</t>
  </si>
  <si>
    <t>Operating Temp</t>
  </si>
  <si>
    <t>AEC-Q200</t>
  </si>
  <si>
    <t>100pF</t>
  </si>
  <si>
    <t>0.30±0.03</t>
  </si>
  <si>
    <t>CGA1A2X7R1C101K030BA</t>
  </si>
  <si>
    <t>CGA1A2X7R1C101M030BA</t>
  </si>
  <si>
    <t>150pF</t>
  </si>
  <si>
    <t>CGA1A2X7R1C151K030BA</t>
  </si>
  <si>
    <t>CGA1A2X7R1C151M030BA</t>
  </si>
  <si>
    <t>220pF</t>
  </si>
  <si>
    <t>CGA1A2X7R1C221K030BA</t>
  </si>
  <si>
    <t>CGA1A2X7R1C221M030BA</t>
  </si>
  <si>
    <t>330pF</t>
  </si>
  <si>
    <t>CGA1A2X7R1C331K030BA</t>
  </si>
  <si>
    <t>CGA1A2X7R1C331M030BA</t>
  </si>
  <si>
    <t>470pF</t>
  </si>
  <si>
    <t>CGA1A2X7R1C471K030BA</t>
  </si>
  <si>
    <t>CGA1A2X7R1C471M030BA</t>
  </si>
  <si>
    <t>680pF</t>
  </si>
  <si>
    <t>CGA1A2X7R1C681K030BA</t>
  </si>
  <si>
    <t>CGA1A2X7R1C681M030BA</t>
  </si>
  <si>
    <t>1nF</t>
  </si>
  <si>
    <t>CGA1A2X7R1C102K030BA</t>
  </si>
  <si>
    <t>CGA1A2X7R1C102M030BA</t>
  </si>
  <si>
    <t>1.5nF</t>
  </si>
  <si>
    <t>CGA1A2X7R1C152K030BA</t>
  </si>
  <si>
    <t>CGA1A2X7R1C152M030BA</t>
  </si>
  <si>
    <t>2.2nF</t>
  </si>
  <si>
    <t>CGA1A2X7R1C222K030BA</t>
  </si>
  <si>
    <t>CGA1A2X7R1C222M030BA</t>
  </si>
  <si>
    <t>3.3nF</t>
  </si>
  <si>
    <t>CGA1A2X7R1C332K030BA</t>
  </si>
  <si>
    <t>CGA1A2X7R1C332M030BA</t>
  </si>
  <si>
    <t>4.7nF</t>
  </si>
  <si>
    <t>CGA1A2X7R1C472K030BA</t>
  </si>
  <si>
    <t>CGA1A2X7R1C472M030BA</t>
  </si>
  <si>
    <t>6.8nF</t>
  </si>
  <si>
    <t>CGA1A2X7R1C682K030BA</t>
  </si>
  <si>
    <t>CGA1A2X7R1C682M030BA</t>
  </si>
  <si>
    <t>10nF</t>
  </si>
  <si>
    <t>CGA1A2X7R1A103K030BA</t>
  </si>
  <si>
    <t>CGA1A2X7R0J103K030BA</t>
  </si>
  <si>
    <t>CGA1A2X7R1A103M030BA</t>
  </si>
  <si>
    <t>CGA1A2X7R0J103M030BA</t>
  </si>
  <si>
    <t>33nF</t>
  </si>
  <si>
    <t>0.50±0.05</t>
  </si>
  <si>
    <t>CGA2B2X7R1C333K050BA</t>
  </si>
  <si>
    <t>CGA2B2X7R1C333M050BA</t>
  </si>
  <si>
    <t>CGA2B2X7R1C473K050BA</t>
  </si>
  <si>
    <t>CGA2B2X7R1C473M050BA</t>
  </si>
  <si>
    <t>CGA2B1X7R1C683K050BC</t>
  </si>
  <si>
    <t>CGA2B1X7R1C683M050BC</t>
  </si>
  <si>
    <t>CGA2B1X7R1C104K050BC</t>
  </si>
  <si>
    <t>CGA2B1X7R1C104M050BC</t>
  </si>
  <si>
    <t>150nF</t>
  </si>
  <si>
    <t>CGA2B2X7R1C154K050BA</t>
  </si>
  <si>
    <t>CGA2B1X7R1A154K050BC</t>
  </si>
  <si>
    <t>CGA2B3X7R0J154K050BB</t>
  </si>
  <si>
    <t>CGA2B2X7R1C154M050BA</t>
  </si>
  <si>
    <t>CGA2B1X7R1A154M050BC</t>
  </si>
  <si>
    <t>CGA2B3X7R0J154M050BB</t>
  </si>
  <si>
    <t>CGA2B2X7R1C224K050BA</t>
  </si>
  <si>
    <t>CGA2B1X7R1A224K050BC</t>
  </si>
  <si>
    <t>CGA2B3X7R0J224K050BB</t>
  </si>
  <si>
    <t>CGA2B2X7R1C224M050BA</t>
  </si>
  <si>
    <t>CGA2B1X7R1A224M050BC</t>
  </si>
  <si>
    <t>CGA2B3X7R0J224M050BB</t>
  </si>
  <si>
    <t>0.80±0.10</t>
  </si>
  <si>
    <t>CGA3E2X7R1C224K080AA</t>
  </si>
  <si>
    <t>CGA3E2X7R1C224M080AA</t>
  </si>
  <si>
    <t>330nF</t>
  </si>
  <si>
    <t>CGA3E1X7R1C334K080AC</t>
  </si>
  <si>
    <t>CGA3E1X7R1C334M080AC</t>
  </si>
  <si>
    <t>CGA3E1X7R1C474K080AC</t>
  </si>
  <si>
    <t>CGA3E1X7R1C474M080AC</t>
  </si>
  <si>
    <t>1.25±0.20</t>
  </si>
  <si>
    <t>CGA4J2X7R1C474K125AA</t>
  </si>
  <si>
    <t>680nF</t>
  </si>
  <si>
    <t>CGA3E1X7R1C684K080AC</t>
  </si>
  <si>
    <t>CGA3E1X7R1C684M080AC</t>
  </si>
  <si>
    <t>CGA4J2X7R1C684K125AA</t>
  </si>
  <si>
    <t>CGA4J2X7R1C684M125AA</t>
  </si>
  <si>
    <t>1μF</t>
  </si>
  <si>
    <t>CGA3E1X7R1C105K080AC</t>
  </si>
  <si>
    <t>CGA3E1X7R1C105M080AC</t>
  </si>
  <si>
    <t>CGA4J2X7R1C105K125AA</t>
  </si>
  <si>
    <t>CGA4J2X7R1C105M125AA</t>
  </si>
  <si>
    <t>1.5μF</t>
  </si>
  <si>
    <t>CGA3E1X7R0J155K080AC</t>
  </si>
  <si>
    <t>CGA3E1X7R0J155M080AC</t>
  </si>
  <si>
    <t>CGA4J3X7R1C155K125AB</t>
  </si>
  <si>
    <t>CGA4J3X7R1C155M125AB</t>
  </si>
  <si>
    <t>2.2μF</t>
  </si>
  <si>
    <t>CGA3E1X7R0J225K080AC</t>
  </si>
  <si>
    <t>CGA3E1X7R0J225M080AC</t>
  </si>
  <si>
    <t>CGA4J3X7R1C225K125AB</t>
  </si>
  <si>
    <t>CGA4J3X7R1C225M125AB</t>
  </si>
  <si>
    <t>3.3μF</t>
  </si>
  <si>
    <t>CGA4J3X7R1C335K125AB</t>
  </si>
  <si>
    <t>CGA4J3X7R1A335K125AB</t>
  </si>
  <si>
    <t>CGA4J3X7R1C335M125AB</t>
  </si>
  <si>
    <t>4.7μF</t>
  </si>
  <si>
    <t>CGA4J3X7R1C475K125AB</t>
  </si>
  <si>
    <t>CGA4J3X7R1A475K125AB</t>
  </si>
  <si>
    <t>CGA4J3X7R1C475M125AB</t>
  </si>
  <si>
    <t>1.60+0.30,-0.10</t>
  </si>
  <si>
    <t>CGA5L3X7R1C475K160AB</t>
  </si>
  <si>
    <t>CGA5L3X7R1C475M160AB</t>
  </si>
  <si>
    <t>16v</t>
  </si>
  <si>
    <t>10v</t>
  </si>
  <si>
    <t>6.3v</t>
  </si>
  <si>
    <t>6.8μF</t>
  </si>
  <si>
    <t>CGA4J1X7R0J685K125AC</t>
  </si>
  <si>
    <t>CGA4J1X7R0J685M125AC</t>
  </si>
  <si>
    <t>CGA5L1X7R1C685K160AC</t>
  </si>
  <si>
    <t>CGA5L1X7R1C685M160AC</t>
  </si>
  <si>
    <t>10μF</t>
  </si>
  <si>
    <t>CGA4J1X7R0J106K125AC</t>
  </si>
  <si>
    <t>CGA4J1X7R0J106M125AC</t>
  </si>
  <si>
    <t>CGA5L1X7R1C106K160AC</t>
  </si>
  <si>
    <t>CGA5L1X7R1C106M160AC</t>
  </si>
  <si>
    <t>2.00±0.20</t>
  </si>
  <si>
    <t>CGA6M3X7R1C106K200AB</t>
  </si>
  <si>
    <t>CGA6M3X7R1C106M200AB</t>
  </si>
  <si>
    <t>15μF</t>
  </si>
  <si>
    <t>2.50±0.30</t>
  </si>
  <si>
    <t>CGA6P3X7R1C156M250AB</t>
  </si>
  <si>
    <t>22μF</t>
  </si>
  <si>
    <t>CGA5L1X7R0J226M160AC</t>
  </si>
  <si>
    <t>CGA6P1X7R1C226M250AC</t>
  </si>
  <si>
    <t>2.30±0.20</t>
  </si>
  <si>
    <t>CGA8N3X7R1C226M230KB</t>
  </si>
  <si>
    <t>33μF</t>
  </si>
  <si>
    <t>CGA8P1X7R1C336M250KC</t>
  </si>
  <si>
    <t>47μF</t>
  </si>
  <si>
    <t>CGA9N3X7R1C476M230KB</t>
  </si>
  <si>
    <t>uF</t>
  </si>
  <si>
    <t>Height</t>
  </si>
  <si>
    <t>CGA4J1X7R1V335K125AC</t>
  </si>
  <si>
    <t>CGA4J1X7R1E335K125AC</t>
  </si>
  <si>
    <t>CGA4J1X7R1V335M125AC</t>
  </si>
  <si>
    <t>CGA4J1X7R1E335M125AC</t>
  </si>
  <si>
    <t>CGA5L3X7R1H335K160AB</t>
  </si>
  <si>
    <t>CGA5L1X7R1V335K160AC</t>
  </si>
  <si>
    <t>CGA5L1X7R1E335K160AC</t>
  </si>
  <si>
    <t>CGA5L3X7R1H335M160AB</t>
  </si>
  <si>
    <t>CGA5L1X7R1V335M160AC</t>
  </si>
  <si>
    <t>CGA5L1X7R1E335M160AC</t>
  </si>
  <si>
    <t>CGA6P3X7R1H335K250AB</t>
  </si>
  <si>
    <t>CGA6P3X7R1H335M250AB</t>
  </si>
  <si>
    <t>CGA8M2X7R1H335K200KA</t>
  </si>
  <si>
    <t>CGA4J1X7R1H475K125AC</t>
  </si>
  <si>
    <t>CGA4J1X7R1V475K125AC</t>
  </si>
  <si>
    <t>CGA4J1X7R1E475K125AC</t>
  </si>
  <si>
    <t>CGA4J1X7R1V475M125AC</t>
  </si>
  <si>
    <t>CGA4J1X7R1E475M125AC</t>
  </si>
  <si>
    <t>CGA5L3X7R1H475K160AB</t>
  </si>
  <si>
    <t>CGA5L1X7R1V475K160AC</t>
  </si>
  <si>
    <t>CGA5L1X7R1E475K160AC</t>
  </si>
  <si>
    <t>CGA5L3X7R1H475M160AB</t>
  </si>
  <si>
    <t>CGA5L1X7R1V475M160AC</t>
  </si>
  <si>
    <t>CGA5L1X7R1E475M160AC</t>
  </si>
  <si>
    <t>CGA6P3X7R1H475K250AB</t>
  </si>
  <si>
    <t>CGA6P3X7R1H475M250AB</t>
  </si>
  <si>
    <t>1.60±0.20</t>
  </si>
  <si>
    <t>CGA8L2X7R1E475K160KA</t>
  </si>
  <si>
    <t>CGA8L2X7R1E475M160KA</t>
  </si>
  <si>
    <t>CGA8M3X7R1H475K200KB</t>
  </si>
  <si>
    <t>CGA9M2X7R1H475K200KA</t>
  </si>
  <si>
    <t>CGA5L1X7R1V685K160AC</t>
  </si>
  <si>
    <t>CGA5L1X7R1E685K160AC</t>
  </si>
  <si>
    <t>CGA5L1X7R1V685M160AC</t>
  </si>
  <si>
    <t>CGA5L1X7R1E685M160AC</t>
  </si>
  <si>
    <t>CGA6P3X7R1E685K250AB</t>
  </si>
  <si>
    <t>CGA6P3X7R1E685M250AB</t>
  </si>
  <si>
    <t>CGA8P3X7R1H685K250KB</t>
  </si>
  <si>
    <t>CGA9P2X7R1H685K250KA</t>
  </si>
  <si>
    <t>CGA5L1X7R1H106K160AC</t>
  </si>
  <si>
    <t>CGA5L1X7R1V106K160AC</t>
  </si>
  <si>
    <t>CGA5L1X7R1E106K160AC</t>
  </si>
  <si>
    <t>CGA5L1X7R1V106M160AC</t>
  </si>
  <si>
    <t>CGA5L1X7R1E106M160AC</t>
  </si>
  <si>
    <t>CGA6P1X7R1N106K250AC</t>
  </si>
  <si>
    <t>CGA6P1X7R1E106K250AC</t>
  </si>
  <si>
    <t>CGA6P1X7R1N106M250AC</t>
  </si>
  <si>
    <t>CGA6P1X7R1E106M250AC</t>
  </si>
  <si>
    <t>CGA8P2X7R1E106K250KA</t>
  </si>
  <si>
    <t>CGA9M2X7R1E106M200KA</t>
  </si>
  <si>
    <t>CGA9N3X7R1H106K230KB</t>
  </si>
  <si>
    <t>CGA6M3X7R1E156M200AB</t>
  </si>
  <si>
    <t>2.80±0.30</t>
  </si>
  <si>
    <t>CGA8Q3X7R1E156M280KB</t>
  </si>
  <si>
    <t>CGA9N2X7R1E156M230KA</t>
  </si>
  <si>
    <t>CGA6P3X7R1E226M250AB</t>
  </si>
  <si>
    <t>CGA8P1X7R1E226M250KC</t>
  </si>
  <si>
    <t>CGA9P3X7R1H226M250KB</t>
  </si>
  <si>
    <t>CGA9P2X7R1E226M250KA</t>
  </si>
  <si>
    <t>CGA9N1X7R1V476M230KC</t>
  </si>
  <si>
    <t>CGA9N3X7R1E476M230KB</t>
  </si>
  <si>
    <t>25v</t>
  </si>
  <si>
    <t>35v</t>
  </si>
  <si>
    <t>75v</t>
  </si>
  <si>
    <t>CGA2B3X7R1H333K050BB</t>
  </si>
  <si>
    <t>CGA2B3X7R1V333K050BB</t>
  </si>
  <si>
    <t>CGA2B1X7R1E333K050BC</t>
  </si>
  <si>
    <t>CGA2B3X7R1H333M050BB</t>
  </si>
  <si>
    <t>CGA2B3X7R1V333M050BB</t>
  </si>
  <si>
    <t>CGA2B1X7R1E333M050BC</t>
  </si>
  <si>
    <t>CGA3E2X7R1H333K080AA</t>
  </si>
  <si>
    <t>CGA3E2X7R1H333M080AA</t>
  </si>
  <si>
    <t>CGA2B3X7R1H473K050BB</t>
  </si>
  <si>
    <t>CGA2B3X7R1V473K050BB</t>
  </si>
  <si>
    <t>CGA2B1X7R1E473K050BC</t>
  </si>
  <si>
    <t>CGA2B3X7R1H473M050BB</t>
  </si>
  <si>
    <t>CGA2B3X7R1V473M050BB</t>
  </si>
  <si>
    <t>CGA2B1X7R1E473M050BC</t>
  </si>
  <si>
    <t>CGA3E2X7R1H473K080AA</t>
  </si>
  <si>
    <t>CGA3E2X7R1H473M080AA</t>
  </si>
  <si>
    <t>CGA2B3X7R1H683K050BB</t>
  </si>
  <si>
    <t>CGA2B3X7R1V683K050BB</t>
  </si>
  <si>
    <t>CGA2B3X7R1E683K050BB</t>
  </si>
  <si>
    <t>CGA2B3X7R1H683M050BB</t>
  </si>
  <si>
    <t>CGA2B3X7R1V683M050BB</t>
  </si>
  <si>
    <t>CGA2B3X7R1E683M050BB</t>
  </si>
  <si>
    <t>CGA3E2X7R1H683K080AA</t>
  </si>
  <si>
    <t>CGA3E2X7R1H683M080AA</t>
  </si>
  <si>
    <t>CGA2B3X7R1H104K050BB</t>
  </si>
  <si>
    <t>CGA2B3X7R1V104K050BB</t>
  </si>
  <si>
    <t>CGA2B3X7R1E104K050BB</t>
  </si>
  <si>
    <t>CGA2B3X7R1H104M050BB</t>
  </si>
  <si>
    <t>CGA2B3X7R1V104M050BB</t>
  </si>
  <si>
    <t>CGA2B3X7R1E104M050BB</t>
  </si>
  <si>
    <t>CGA3E2X7R1H104K080AA</t>
  </si>
  <si>
    <t>CGA3E2X7R1E104K080AA</t>
  </si>
  <si>
    <t>CGA3E2X7R1H104M080AA</t>
  </si>
  <si>
    <t>CGA3E2X7R1E104M080AA</t>
  </si>
  <si>
    <t>CGA4J2X7R1H104K125AA</t>
  </si>
  <si>
    <t>CGA2B1X7R1V154K050BC</t>
  </si>
  <si>
    <t>CGA2B3X7R1E154K050BB</t>
  </si>
  <si>
    <t>CGA2B1X7R1V154M050BC</t>
  </si>
  <si>
    <t>CGA2B3X7R1E154M050BB</t>
  </si>
  <si>
    <t>CGA3E3X7R1H154K080AB</t>
  </si>
  <si>
    <t>CGA3E3X7R1V154K080AB</t>
  </si>
  <si>
    <t>CGA3E2X7R1E154K080AA</t>
  </si>
  <si>
    <t>CGA3E3X7R1H154M080AB</t>
  </si>
  <si>
    <t>CGA3E3X7R1V154M080AB</t>
  </si>
  <si>
    <t>CGA3E2X7R1E154M080AA</t>
  </si>
  <si>
    <t>CGA4J2X7R1H154K125AA</t>
  </si>
  <si>
    <t>CGA4J2X7R1H154M125AA</t>
  </si>
  <si>
    <t>CGA2B1X7R1V224K050BC</t>
  </si>
  <si>
    <t>CGA2B3X7R1E224K050BB</t>
  </si>
  <si>
    <t>CGA2B1X7R1V224M050BC</t>
  </si>
  <si>
    <t>CGA2B3X7R1E224M050BB</t>
  </si>
  <si>
    <t>CGA3E3X7R1H224K080AB</t>
  </si>
  <si>
    <t>CGA3E3X7R1V224K080AB</t>
  </si>
  <si>
    <t>CGA3E1X7R1E224K080AC</t>
  </si>
  <si>
    <t>CGA3E3X7R1H224M080AB</t>
  </si>
  <si>
    <t>CGA3E3X7R1V224M080AB</t>
  </si>
  <si>
    <t>CGA3E1X7R1E224M080AC</t>
  </si>
  <si>
    <t>CGA4J2X7R1H224K125AA</t>
  </si>
  <si>
    <t>CGA4J2X7R1H224M125AA</t>
  </si>
  <si>
    <t>CGA3E3X7R1H334K080AB</t>
  </si>
  <si>
    <t>CGA3E1X7R1V334K080AC</t>
  </si>
  <si>
    <t>CGA3E3X7R1E334K080AB</t>
  </si>
  <si>
    <t>CGA3E3X7R1H334M080AB</t>
  </si>
  <si>
    <t>CGA3E1X7R1V334M080AC</t>
  </si>
  <si>
    <t>CGA3E3X7R1E334M080AB</t>
  </si>
  <si>
    <t>CGA4J2X7R1H334K125AA</t>
  </si>
  <si>
    <t>CGA4J2X7R1H334M125AA</t>
  </si>
  <si>
    <t>CGA3E3X7R1H474K080AB</t>
  </si>
  <si>
    <t>CGA3E1X7R1V474K080AC</t>
  </si>
  <si>
    <t>CGA3E3X7R1E474K080AB</t>
  </si>
  <si>
    <t>CGA3E3X7R1H474M080AB</t>
  </si>
  <si>
    <t>CGA3E1X7R1V474M080AC</t>
  </si>
  <si>
    <t>CGA3E3X7R1E474M080AB</t>
  </si>
  <si>
    <t>CGA4J3X7R1H474K125AB</t>
  </si>
  <si>
    <t>CGA4J3X7R1V474K125AB</t>
  </si>
  <si>
    <t>CGA4J2X7R1E474K125AA</t>
  </si>
  <si>
    <t>CGA4J3X7R1H474M125AB</t>
  </si>
  <si>
    <t>CGA4J3X7R1V474M125AB</t>
  </si>
  <si>
    <t>CGA4J2X7R1E474M125AA</t>
  </si>
  <si>
    <t>CGA5L2X7R1H474K160AA</t>
  </si>
  <si>
    <t>CGA5L2X7R1H474M160AA</t>
  </si>
  <si>
    <t>CGA3E1X7R1V684K080AC</t>
  </si>
  <si>
    <t>CGA3E1X7R1V684M080AC</t>
  </si>
  <si>
    <t>CGA4J3X7R1H684K125AB</t>
  </si>
  <si>
    <t>CGA4J3X7R1V684K125AB</t>
  </si>
  <si>
    <t>CGA4J3X7R1E684K125AB</t>
  </si>
  <si>
    <t>CGA4J3X7R1H684M125AB</t>
  </si>
  <si>
    <t>CGA4J3X7R1V684M125AB</t>
  </si>
  <si>
    <t>CGA4J3X7R1E684M125AB</t>
  </si>
  <si>
    <t>CGA5L2X7R1H684K160AA</t>
  </si>
  <si>
    <t>CGA5L2X7R1H684M160AA</t>
  </si>
  <si>
    <t>CGA3E1X7R1V105K080AC</t>
  </si>
  <si>
    <t>CGA3E1X7R1E105K080AC</t>
  </si>
  <si>
    <t>CGA3E1X7R1V105M080AC</t>
  </si>
  <si>
    <t>CGA3E1X7R1E105M080AC</t>
  </si>
  <si>
    <t>CGA4J3X7R1H105K125AB</t>
  </si>
  <si>
    <t>CGA4J3X7R1V105K125AB</t>
  </si>
  <si>
    <t>CGA4J3X7R1E105K125AB</t>
  </si>
  <si>
    <t>CGA4J3X7R1H105M125AB</t>
  </si>
  <si>
    <t>CGA4J3X7R1V105M125AB</t>
  </si>
  <si>
    <t>CGA4J3X7R1E105M125AB</t>
  </si>
  <si>
    <t>CGA5L3X7R1H105K160AB</t>
  </si>
  <si>
    <t>CGA5L2X7R1E105K160AA</t>
  </si>
  <si>
    <t>CGA5L3X7R1H105M160AB</t>
  </si>
  <si>
    <t>CGA5L2X7R1E105M160AA</t>
  </si>
  <si>
    <t>CGA6L2X7R1H105K160AA</t>
  </si>
  <si>
    <t>CGA6L2X7R1H105M160AA</t>
  </si>
  <si>
    <t>CGA4J3X7R1H155K125AB</t>
  </si>
  <si>
    <t>CGA4J1X7R1V155K125AC</t>
  </si>
  <si>
    <t>CGA4J3X7R1E155K125AB</t>
  </si>
  <si>
    <t>CGA4J3X7R1H155M125AB</t>
  </si>
  <si>
    <t>CGA4J1X7R1V155M125AC</t>
  </si>
  <si>
    <t>CGA4J3X7R1E155M125AB</t>
  </si>
  <si>
    <t>CGA5L3X7R1H155K160AB</t>
  </si>
  <si>
    <t>CGA5L3X7R1V155K160AB</t>
  </si>
  <si>
    <t>CGA5L2X7R1E155K160AA</t>
  </si>
  <si>
    <t>CGA5L3X7R1H155M160AB</t>
  </si>
  <si>
    <t>CGA5L3X7R1V155M160AB</t>
  </si>
  <si>
    <t>CGA5L2X7R1E155M160AA</t>
  </si>
  <si>
    <t>CGA6M2X7R1H155K200AA</t>
  </si>
  <si>
    <t>CGA6M2X7R1H155M200AA</t>
  </si>
  <si>
    <t>CGA8L2X7R1H155K160KA</t>
  </si>
  <si>
    <t>CGA4J3X7R1H225K125AB</t>
  </si>
  <si>
    <t>CGA4J1X7R1V225K125AC</t>
  </si>
  <si>
    <t>CGA4J3X7R1E225K125AB</t>
  </si>
  <si>
    <t>CGA4J3X7R1H225M125AB</t>
  </si>
  <si>
    <t>CGA4J1X7R1V225M125AC</t>
  </si>
  <si>
    <t>CGA4J3X7R1E225M125AB</t>
  </si>
  <si>
    <t>CGA5L3X7R1H225K160AB</t>
  </si>
  <si>
    <t>CGA5L3X7R1V225K160AB</t>
  </si>
  <si>
    <t>CGA5L2X7R1E225K160AA</t>
  </si>
  <si>
    <t>CGA5L3X7R1H225M160AB</t>
  </si>
  <si>
    <t>CGA5L3X7R1V225M160AB</t>
  </si>
  <si>
    <t>CGA5L2X7R1E225M160AA</t>
  </si>
  <si>
    <t>CGA6M3X7R1H225K200AB</t>
  </si>
  <si>
    <t>CGA6M3X7R1H225M200AB</t>
  </si>
  <si>
    <t>CGA8L2X7R1H225K160KA</t>
  </si>
  <si>
    <t>V Code</t>
  </si>
  <si>
    <t>CGA</t>
  </si>
  <si>
    <t>CC0201</t>
  </si>
  <si>
    <t>CC0402</t>
  </si>
  <si>
    <t>CC0603</t>
  </si>
  <si>
    <t>CC0805</t>
  </si>
  <si>
    <t>CC1206</t>
  </si>
  <si>
    <t>CC1210</t>
  </si>
  <si>
    <t>CC1812</t>
  </si>
  <si>
    <t>CC2220</t>
  </si>
  <si>
    <t>L</t>
  </si>
  <si>
    <t>W</t>
  </si>
  <si>
    <t>tW</t>
  </si>
  <si>
    <t>A</t>
  </si>
  <si>
    <t>B</t>
  </si>
  <si>
    <t>C</t>
  </si>
  <si>
    <t>E</t>
  </si>
  <si>
    <t>F</t>
  </si>
  <si>
    <t>H</t>
  </si>
  <si>
    <t>J</t>
  </si>
  <si>
    <t>M</t>
  </si>
  <si>
    <t>N</t>
  </si>
  <si>
    <t>P</t>
  </si>
  <si>
    <t>Q</t>
  </si>
  <si>
    <t>R</t>
  </si>
  <si>
    <t>Package</t>
  </si>
  <si>
    <t>–55 to +125°C</t>
  </si>
  <si>
    <t>0E</t>
  </si>
  <si>
    <t>2.5V</t>
  </si>
  <si>
    <t>0G</t>
  </si>
  <si>
    <t>4V</t>
  </si>
  <si>
    <t>1A</t>
  </si>
  <si>
    <t>10V</t>
  </si>
  <si>
    <t>1N</t>
  </si>
  <si>
    <t>75V</t>
  </si>
  <si>
    <t>Rtd V</t>
  </si>
  <si>
    <t>±0.25pF</t>
  </si>
  <si>
    <t>±0.50pF</t>
  </si>
  <si>
    <t>±5%</t>
  </si>
  <si>
    <t>K</t>
  </si>
  <si>
    <t>Tol</t>
  </si>
  <si>
    <t>030</t>
  </si>
  <si>
    <t>0.30 mm</t>
  </si>
  <si>
    <t>050</t>
  </si>
  <si>
    <t>0.50 mm</t>
  </si>
  <si>
    <t>060</t>
  </si>
  <si>
    <t>0.60 mm</t>
  </si>
  <si>
    <t>080</t>
  </si>
  <si>
    <t>0.80 mm</t>
  </si>
  <si>
    <t>085</t>
  </si>
  <si>
    <t>0.85 mm</t>
  </si>
  <si>
    <t>115</t>
  </si>
  <si>
    <t>1.15 mm</t>
  </si>
  <si>
    <t>125</t>
  </si>
  <si>
    <t>1.25 mm</t>
  </si>
  <si>
    <t>160</t>
  </si>
  <si>
    <t>1.60 mm</t>
  </si>
  <si>
    <t>200</t>
  </si>
  <si>
    <t>2.00 mm</t>
  </si>
  <si>
    <t>230</t>
  </si>
  <si>
    <t>2.30 mm</t>
  </si>
  <si>
    <t>250</t>
  </si>
  <si>
    <t>2.50 mm</t>
  </si>
  <si>
    <t>280</t>
  </si>
  <si>
    <t>2.80 mm</t>
  </si>
  <si>
    <t>320</t>
  </si>
  <si>
    <t>3.20 mm</t>
  </si>
  <si>
    <t>ppm/°C</t>
  </si>
  <si>
    <t>op temp</t>
  </si>
  <si>
    <t>2W</t>
  </si>
  <si>
    <t>450V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</si>
</sst>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0" xfId="3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49" fontId="2" fillId="3" borderId="2" xfId="2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AKE\v3\Electrical\reverse%20diode%20cal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agle/LBR/Panasonic/panasonic%20resistor%20chart%20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>
        <row r="3">
          <cell r="E3">
            <v>12</v>
          </cell>
        </row>
        <row r="4">
          <cell r="E4">
            <v>20</v>
          </cell>
        </row>
        <row r="5">
          <cell r="E5">
            <v>250</v>
          </cell>
          <cell r="I5">
            <v>88</v>
          </cell>
          <cell r="J5">
            <v>88</v>
          </cell>
        </row>
        <row r="6">
          <cell r="E6">
            <v>30</v>
          </cell>
        </row>
        <row r="7">
          <cell r="E7">
            <v>200</v>
          </cell>
        </row>
        <row r="8">
          <cell r="E8">
            <v>37</v>
          </cell>
          <cell r="I8">
            <v>11</v>
          </cell>
          <cell r="J8">
            <v>11</v>
          </cell>
        </row>
        <row r="9">
          <cell r="I9">
            <v>20</v>
          </cell>
        </row>
        <row r="10">
          <cell r="I10">
            <v>7.1000000000000004E-3</v>
          </cell>
          <cell r="J10">
            <v>7.1000000000000004E-3</v>
          </cell>
        </row>
        <row r="11">
          <cell r="E11">
            <v>500</v>
          </cell>
        </row>
        <row r="12">
          <cell r="E12">
            <v>2.5</v>
          </cell>
          <cell r="I12">
            <v>175</v>
          </cell>
          <cell r="J12">
            <v>175</v>
          </cell>
        </row>
        <row r="13">
          <cell r="E13">
            <v>45</v>
          </cell>
          <cell r="I13">
            <v>0.5</v>
          </cell>
          <cell r="J13">
            <v>0.5</v>
          </cell>
        </row>
        <row r="15">
          <cell r="E15">
            <v>25</v>
          </cell>
        </row>
        <row r="31">
          <cell r="E31">
            <v>4700</v>
          </cell>
        </row>
        <row r="102">
          <cell r="E102">
            <v>1.2310000000000001</v>
          </cell>
        </row>
        <row r="107">
          <cell r="E107">
            <v>1.3</v>
          </cell>
        </row>
        <row r="113">
          <cell r="E113">
            <v>55</v>
          </cell>
        </row>
        <row r="121">
          <cell r="E121">
            <v>2.9</v>
          </cell>
        </row>
        <row r="122">
          <cell r="E122">
            <v>4.7</v>
          </cell>
        </row>
      </sheetData>
      <sheetData sheetId="1"/>
      <sheetData sheetId="2"/>
      <sheetData sheetId="3"/>
      <sheetData sheetId="4">
        <row r="3">
          <cell r="D3">
            <v>9.9999999999999995E-7</v>
          </cell>
        </row>
        <row r="4">
          <cell r="D4">
            <v>1.02E-6</v>
          </cell>
        </row>
        <row r="5">
          <cell r="D5">
            <v>1.0500000000000001E-6</v>
          </cell>
        </row>
        <row r="6">
          <cell r="D6">
            <v>1.0699999999999999E-6</v>
          </cell>
        </row>
        <row r="7">
          <cell r="D7">
            <v>1.1000000000000001E-6</v>
          </cell>
        </row>
        <row r="8">
          <cell r="D8">
            <v>1.1300000000000002E-6</v>
          </cell>
        </row>
        <row r="9">
          <cell r="D9">
            <v>1.15E-6</v>
          </cell>
        </row>
        <row r="10">
          <cell r="D10">
            <v>1.1800000000000001E-6</v>
          </cell>
        </row>
        <row r="11">
          <cell r="D11">
            <v>1.2099999999999998E-6</v>
          </cell>
        </row>
        <row r="12">
          <cell r="D12">
            <v>1.24E-6</v>
          </cell>
        </row>
        <row r="13">
          <cell r="D13">
            <v>1.2700000000000001E-6</v>
          </cell>
        </row>
        <row r="14">
          <cell r="D14">
            <v>1.3000000000000003E-6</v>
          </cell>
        </row>
        <row r="15">
          <cell r="D15">
            <v>1.3300000000000002E-6</v>
          </cell>
        </row>
        <row r="16">
          <cell r="D16">
            <v>1.37E-6</v>
          </cell>
        </row>
        <row r="17">
          <cell r="D17">
            <v>1.3999999999999999E-6</v>
          </cell>
        </row>
        <row r="18">
          <cell r="D18">
            <v>1.4300000000000001E-6</v>
          </cell>
        </row>
        <row r="19">
          <cell r="D19">
            <v>1.4699999999999999E-6</v>
          </cell>
        </row>
        <row r="20">
          <cell r="D20">
            <v>1.5E-6</v>
          </cell>
        </row>
        <row r="21">
          <cell r="D21">
            <v>1.5400000000000001E-6</v>
          </cell>
        </row>
        <row r="22">
          <cell r="D22">
            <v>1.5800000000000003E-6</v>
          </cell>
        </row>
        <row r="23">
          <cell r="D23">
            <v>1.6199999999999999E-6</v>
          </cell>
        </row>
        <row r="24">
          <cell r="D24">
            <v>1.6500000000000001E-6</v>
          </cell>
        </row>
        <row r="25">
          <cell r="D25">
            <v>1.6899999999999999E-6</v>
          </cell>
        </row>
        <row r="26">
          <cell r="D26">
            <v>1.7400000000000001E-6</v>
          </cell>
        </row>
        <row r="27">
          <cell r="D27">
            <v>1.7800000000000001E-6</v>
          </cell>
        </row>
        <row r="28">
          <cell r="D28">
            <v>1.8199999999999999E-6</v>
          </cell>
        </row>
        <row r="29">
          <cell r="D29">
            <v>1.8699999999999999E-6</v>
          </cell>
        </row>
        <row r="30">
          <cell r="D30">
            <v>1.9100000000000003E-6</v>
          </cell>
        </row>
        <row r="31">
          <cell r="D31">
            <v>1.9600000000000003E-6</v>
          </cell>
        </row>
        <row r="32">
          <cell r="D32">
            <v>1.9999999999999999E-6</v>
          </cell>
        </row>
        <row r="33">
          <cell r="D33">
            <v>2.0500000000000003E-6</v>
          </cell>
        </row>
        <row r="34">
          <cell r="D34">
            <v>2.1000000000000002E-6</v>
          </cell>
        </row>
        <row r="35">
          <cell r="D35">
            <v>2.1500000000000002E-6</v>
          </cell>
        </row>
        <row r="36">
          <cell r="D36">
            <v>2.21E-6</v>
          </cell>
        </row>
        <row r="37">
          <cell r="D37">
            <v>2.2600000000000004E-6</v>
          </cell>
        </row>
        <row r="38">
          <cell r="D38">
            <v>2.3199999999999998E-6</v>
          </cell>
        </row>
        <row r="39">
          <cell r="D39">
            <v>2.3700000000000002E-6</v>
          </cell>
        </row>
        <row r="40">
          <cell r="D40">
            <v>2.4300000000000005E-6</v>
          </cell>
        </row>
        <row r="41">
          <cell r="D41">
            <v>2.4899999999999999E-6</v>
          </cell>
        </row>
        <row r="42">
          <cell r="D42">
            <v>2.5500000000000001E-6</v>
          </cell>
        </row>
        <row r="43">
          <cell r="D43">
            <v>2.6100000000000004E-6</v>
          </cell>
        </row>
        <row r="44">
          <cell r="D44">
            <v>2.6700000000000003E-6</v>
          </cell>
        </row>
        <row r="45">
          <cell r="D45">
            <v>2.74E-6</v>
          </cell>
        </row>
        <row r="46">
          <cell r="D46">
            <v>2.7999999999999999E-6</v>
          </cell>
        </row>
        <row r="47">
          <cell r="D47">
            <v>2.8700000000000001E-6</v>
          </cell>
        </row>
        <row r="48">
          <cell r="D48">
            <v>2.9399999999999998E-6</v>
          </cell>
        </row>
        <row r="49">
          <cell r="D49">
            <v>3.01E-6</v>
          </cell>
        </row>
        <row r="50">
          <cell r="D50">
            <v>3.0900000000000001E-6</v>
          </cell>
        </row>
        <row r="51">
          <cell r="D51">
            <v>3.1600000000000007E-6</v>
          </cell>
        </row>
        <row r="52">
          <cell r="D52">
            <v>3.2399999999999999E-6</v>
          </cell>
        </row>
        <row r="53">
          <cell r="D53">
            <v>3.3200000000000004E-6</v>
          </cell>
        </row>
        <row r="54">
          <cell r="D54">
            <v>3.4000000000000001E-6</v>
          </cell>
        </row>
        <row r="55">
          <cell r="D55">
            <v>3.4800000000000001E-6</v>
          </cell>
        </row>
        <row r="56">
          <cell r="D56">
            <v>3.5700000000000001E-6</v>
          </cell>
        </row>
        <row r="57">
          <cell r="D57">
            <v>3.6500000000000002E-6</v>
          </cell>
        </row>
        <row r="58">
          <cell r="D58">
            <v>3.7399999999999998E-6</v>
          </cell>
        </row>
        <row r="59">
          <cell r="D59">
            <v>3.8299999999999998E-6</v>
          </cell>
        </row>
        <row r="60">
          <cell r="D60">
            <v>3.9200000000000006E-6</v>
          </cell>
        </row>
        <row r="61">
          <cell r="D61">
            <v>4.0200000000000005E-6</v>
          </cell>
        </row>
        <row r="62">
          <cell r="D62">
            <v>4.1200000000000004E-6</v>
          </cell>
        </row>
        <row r="63">
          <cell r="D63">
            <v>4.2200000000000003E-6</v>
          </cell>
        </row>
        <row r="64">
          <cell r="D64">
            <v>4.320000000000001E-6</v>
          </cell>
        </row>
        <row r="65">
          <cell r="D65">
            <v>4.42E-6</v>
          </cell>
        </row>
        <row r="66">
          <cell r="D66">
            <v>4.5299999999999998E-6</v>
          </cell>
        </row>
        <row r="67">
          <cell r="D67">
            <v>4.6399999999999996E-6</v>
          </cell>
        </row>
        <row r="68">
          <cell r="D68">
            <v>4.7500000000000003E-6</v>
          </cell>
        </row>
        <row r="69">
          <cell r="D69">
            <v>4.87E-6</v>
          </cell>
        </row>
        <row r="70">
          <cell r="D70">
            <v>4.9900000000000005E-6</v>
          </cell>
        </row>
        <row r="71">
          <cell r="D71">
            <v>5.1100000000000002E-6</v>
          </cell>
        </row>
        <row r="72">
          <cell r="D72">
            <v>5.2299999999999999E-6</v>
          </cell>
        </row>
        <row r="73">
          <cell r="D73">
            <v>5.3600000000000004E-6</v>
          </cell>
        </row>
        <row r="74">
          <cell r="D74">
            <v>5.49E-6</v>
          </cell>
        </row>
        <row r="75">
          <cell r="D75">
            <v>5.6200000000000012E-6</v>
          </cell>
        </row>
        <row r="76">
          <cell r="D76">
            <v>5.7600000000000008E-6</v>
          </cell>
        </row>
        <row r="77">
          <cell r="D77">
            <v>5.9000000000000003E-6</v>
          </cell>
        </row>
        <row r="78">
          <cell r="D78">
            <v>6.0400000000000006E-6</v>
          </cell>
        </row>
        <row r="79">
          <cell r="D79">
            <v>6.19E-6</v>
          </cell>
        </row>
        <row r="80">
          <cell r="D80">
            <v>6.3400000000000003E-6</v>
          </cell>
        </row>
        <row r="81">
          <cell r="D81">
            <v>6.4900000000000014E-6</v>
          </cell>
        </row>
        <row r="82">
          <cell r="D82">
            <v>6.6500000000000007E-6</v>
          </cell>
        </row>
        <row r="83">
          <cell r="D83">
            <v>6.81E-6</v>
          </cell>
        </row>
        <row r="84">
          <cell r="D84">
            <v>6.9800000000000001E-6</v>
          </cell>
        </row>
        <row r="85">
          <cell r="D85">
            <v>7.1500000000000002E-6</v>
          </cell>
        </row>
        <row r="86">
          <cell r="D86">
            <v>7.3200000000000011E-6</v>
          </cell>
        </row>
        <row r="87">
          <cell r="D87">
            <v>7.5000000000000002E-6</v>
          </cell>
        </row>
        <row r="88">
          <cell r="D88">
            <v>7.680000000000001E-6</v>
          </cell>
        </row>
        <row r="89">
          <cell r="D89">
            <v>7.8700000000000009E-6</v>
          </cell>
        </row>
        <row r="90">
          <cell r="D90">
            <v>8.0599999999999991E-6</v>
          </cell>
        </row>
        <row r="91">
          <cell r="D91">
            <v>8.2500000000000006E-6</v>
          </cell>
        </row>
        <row r="92">
          <cell r="D92">
            <v>8.4500000000000004E-6</v>
          </cell>
        </row>
        <row r="93">
          <cell r="D93">
            <v>8.6600000000000001E-6</v>
          </cell>
        </row>
        <row r="94">
          <cell r="D94">
            <v>8.8700000000000015E-6</v>
          </cell>
        </row>
        <row r="95">
          <cell r="D95">
            <v>9.0900000000000011E-6</v>
          </cell>
        </row>
        <row r="96">
          <cell r="D96">
            <v>9.3100000000000006E-6</v>
          </cell>
        </row>
        <row r="97">
          <cell r="D97">
            <v>9.5300000000000002E-6</v>
          </cell>
        </row>
        <row r="98">
          <cell r="D98">
            <v>9.7599999999999997E-6</v>
          </cell>
        </row>
        <row r="99">
          <cell r="D99">
            <v>1.0000000000000001E-5</v>
          </cell>
        </row>
        <row r="100">
          <cell r="D100">
            <v>1.0199999999999999E-5</v>
          </cell>
        </row>
        <row r="101">
          <cell r="D101">
            <v>1.0500000000000001E-5</v>
          </cell>
        </row>
        <row r="102">
          <cell r="D102">
            <v>1.0699999999999999E-5</v>
          </cell>
        </row>
        <row r="103">
          <cell r="D103">
            <v>1.1E-5</v>
          </cell>
        </row>
        <row r="104">
          <cell r="D104">
            <v>1.13E-5</v>
          </cell>
        </row>
        <row r="105">
          <cell r="D105">
            <v>1.15E-5</v>
          </cell>
        </row>
        <row r="106">
          <cell r="D106">
            <v>1.1800000000000002E-5</v>
          </cell>
        </row>
        <row r="107">
          <cell r="D107">
            <v>1.2099999999999999E-5</v>
          </cell>
        </row>
        <row r="108">
          <cell r="D108">
            <v>1.2400000000000002E-5</v>
          </cell>
        </row>
        <row r="109">
          <cell r="D109">
            <v>1.2699999999999999E-5</v>
          </cell>
        </row>
        <row r="110">
          <cell r="D110">
            <v>1.3000000000000001E-5</v>
          </cell>
        </row>
        <row r="111">
          <cell r="D111">
            <v>1.3300000000000001E-5</v>
          </cell>
        </row>
        <row r="112">
          <cell r="D112">
            <v>1.3700000000000001E-5</v>
          </cell>
        </row>
        <row r="113">
          <cell r="D113">
            <v>1.4E-5</v>
          </cell>
        </row>
        <row r="114">
          <cell r="D114">
            <v>1.43E-5</v>
          </cell>
        </row>
        <row r="115">
          <cell r="D115">
            <v>1.47E-5</v>
          </cell>
        </row>
        <row r="116">
          <cell r="D116">
            <v>1.4999999999999999E-5</v>
          </cell>
        </row>
        <row r="117">
          <cell r="D117">
            <v>1.5400000000000002E-5</v>
          </cell>
        </row>
        <row r="118">
          <cell r="D118">
            <v>1.5800000000000001E-5</v>
          </cell>
        </row>
        <row r="119">
          <cell r="D119">
            <v>1.6200000000000001E-5</v>
          </cell>
        </row>
        <row r="120">
          <cell r="D120">
            <v>1.6500000000000001E-5</v>
          </cell>
        </row>
        <row r="121">
          <cell r="D121">
            <v>1.6899999999999997E-5</v>
          </cell>
        </row>
        <row r="122">
          <cell r="D122">
            <v>1.7399999999999999E-5</v>
          </cell>
        </row>
        <row r="123">
          <cell r="D123">
            <v>1.7799999999999999E-5</v>
          </cell>
        </row>
        <row r="124">
          <cell r="D124">
            <v>1.8200000000000002E-5</v>
          </cell>
        </row>
        <row r="125">
          <cell r="D125">
            <v>1.8700000000000001E-5</v>
          </cell>
        </row>
        <row r="126">
          <cell r="D126">
            <v>1.9100000000000003E-5</v>
          </cell>
        </row>
        <row r="127">
          <cell r="D127">
            <v>1.9600000000000002E-5</v>
          </cell>
        </row>
        <row r="128">
          <cell r="D128">
            <v>2.0000000000000002E-5</v>
          </cell>
        </row>
        <row r="129">
          <cell r="D129">
            <v>2.05E-5</v>
          </cell>
        </row>
        <row r="130">
          <cell r="D130">
            <v>2.1000000000000002E-5</v>
          </cell>
        </row>
        <row r="131">
          <cell r="D131">
            <v>2.1500000000000001E-5</v>
          </cell>
        </row>
        <row r="132">
          <cell r="D132">
            <v>2.2100000000000002E-5</v>
          </cell>
        </row>
        <row r="133">
          <cell r="D133">
            <v>2.26E-5</v>
          </cell>
        </row>
        <row r="134">
          <cell r="D134">
            <v>2.3199999999999998E-5</v>
          </cell>
        </row>
        <row r="135">
          <cell r="D135">
            <v>2.37E-5</v>
          </cell>
        </row>
        <row r="136">
          <cell r="D136">
            <v>2.4300000000000001E-5</v>
          </cell>
        </row>
        <row r="137">
          <cell r="D137">
            <v>2.4899999999999999E-5</v>
          </cell>
        </row>
        <row r="138">
          <cell r="D138">
            <v>2.5500000000000003E-5</v>
          </cell>
        </row>
        <row r="139">
          <cell r="D139">
            <v>2.6100000000000001E-5</v>
          </cell>
        </row>
        <row r="140">
          <cell r="D140">
            <v>2.6700000000000002E-5</v>
          </cell>
        </row>
        <row r="141">
          <cell r="D141">
            <v>2.7400000000000002E-5</v>
          </cell>
        </row>
        <row r="142">
          <cell r="D142">
            <v>2.8E-5</v>
          </cell>
        </row>
        <row r="143">
          <cell r="D143">
            <v>2.87E-5</v>
          </cell>
        </row>
        <row r="144">
          <cell r="D144">
            <v>2.94E-5</v>
          </cell>
        </row>
        <row r="145">
          <cell r="D145">
            <v>3.0100000000000003E-5</v>
          </cell>
        </row>
        <row r="146">
          <cell r="D146">
            <v>3.0899999999999999E-5</v>
          </cell>
        </row>
        <row r="147">
          <cell r="D147">
            <v>3.1600000000000002E-5</v>
          </cell>
        </row>
        <row r="148">
          <cell r="D148">
            <v>3.2400000000000001E-5</v>
          </cell>
        </row>
        <row r="149">
          <cell r="D149">
            <v>3.3200000000000001E-5</v>
          </cell>
        </row>
        <row r="150">
          <cell r="D150">
            <v>3.4E-5</v>
          </cell>
        </row>
        <row r="151">
          <cell r="D151">
            <v>3.4799999999999999E-5</v>
          </cell>
        </row>
        <row r="152">
          <cell r="D152">
            <v>3.57E-5</v>
          </cell>
        </row>
        <row r="153">
          <cell r="D153">
            <v>3.65E-5</v>
          </cell>
        </row>
        <row r="154">
          <cell r="D154">
            <v>3.7400000000000001E-5</v>
          </cell>
        </row>
        <row r="155">
          <cell r="D155">
            <v>3.8300000000000003E-5</v>
          </cell>
        </row>
        <row r="156">
          <cell r="D156">
            <v>3.9200000000000004E-5</v>
          </cell>
        </row>
        <row r="157">
          <cell r="D157">
            <v>4.0200000000000008E-5</v>
          </cell>
        </row>
        <row r="158">
          <cell r="D158">
            <v>4.1199999999999999E-5</v>
          </cell>
        </row>
        <row r="159">
          <cell r="D159">
            <v>4.2200000000000003E-5</v>
          </cell>
        </row>
        <row r="160">
          <cell r="D160">
            <v>4.32E-5</v>
          </cell>
        </row>
        <row r="161">
          <cell r="D161">
            <v>4.4200000000000004E-5</v>
          </cell>
        </row>
        <row r="162">
          <cell r="D162">
            <v>4.5300000000000003E-5</v>
          </cell>
        </row>
        <row r="163">
          <cell r="D163">
            <v>4.6399999999999996E-5</v>
          </cell>
        </row>
        <row r="164">
          <cell r="D164">
            <v>4.7500000000000003E-5</v>
          </cell>
        </row>
        <row r="165">
          <cell r="D165">
            <v>4.8700000000000005E-5</v>
          </cell>
        </row>
        <row r="166">
          <cell r="D166">
            <v>4.99E-5</v>
          </cell>
        </row>
        <row r="167">
          <cell r="D167">
            <v>5.1100000000000002E-5</v>
          </cell>
        </row>
        <row r="168">
          <cell r="D168">
            <v>5.2299999999999997E-5</v>
          </cell>
        </row>
        <row r="169">
          <cell r="D169">
            <v>5.3600000000000002E-5</v>
          </cell>
        </row>
        <row r="170">
          <cell r="D170">
            <v>5.49E-5</v>
          </cell>
        </row>
        <row r="171">
          <cell r="D171">
            <v>5.6200000000000004E-5</v>
          </cell>
        </row>
        <row r="172">
          <cell r="D172">
            <v>5.7600000000000004E-5</v>
          </cell>
        </row>
        <row r="173">
          <cell r="D173">
            <v>5.9000000000000004E-5</v>
          </cell>
        </row>
        <row r="174">
          <cell r="D174">
            <v>6.0400000000000004E-5</v>
          </cell>
        </row>
        <row r="175">
          <cell r="D175">
            <v>6.19E-5</v>
          </cell>
        </row>
        <row r="176">
          <cell r="D176">
            <v>6.3399999999999996E-5</v>
          </cell>
        </row>
        <row r="177">
          <cell r="D177">
            <v>6.4900000000000019E-5</v>
          </cell>
        </row>
        <row r="178">
          <cell r="D178">
            <v>6.6500000000000004E-5</v>
          </cell>
        </row>
        <row r="179">
          <cell r="D179">
            <v>6.8099999999999988E-5</v>
          </cell>
        </row>
        <row r="180">
          <cell r="D180">
            <v>6.9800000000000003E-5</v>
          </cell>
        </row>
        <row r="181">
          <cell r="D181">
            <v>7.1500000000000003E-5</v>
          </cell>
        </row>
        <row r="182">
          <cell r="D182">
            <v>7.3200000000000004E-5</v>
          </cell>
        </row>
        <row r="183">
          <cell r="D183">
            <v>7.4999999999999993E-5</v>
          </cell>
        </row>
        <row r="184">
          <cell r="D184">
            <v>7.6799999999999997E-5</v>
          </cell>
        </row>
        <row r="185">
          <cell r="D185">
            <v>7.8700000000000002E-5</v>
          </cell>
        </row>
        <row r="186">
          <cell r="D186">
            <v>8.0599999999999994E-5</v>
          </cell>
        </row>
        <row r="187">
          <cell r="D187">
            <v>8.25E-5</v>
          </cell>
        </row>
        <row r="188">
          <cell r="D188">
            <v>8.4500000000000008E-5</v>
          </cell>
        </row>
        <row r="189">
          <cell r="D189">
            <v>8.6599999999999991E-5</v>
          </cell>
        </row>
        <row r="190">
          <cell r="D190">
            <v>8.8700000000000001E-5</v>
          </cell>
        </row>
        <row r="191">
          <cell r="D191">
            <v>9.0900000000000014E-5</v>
          </cell>
        </row>
        <row r="192">
          <cell r="D192">
            <v>9.31E-5</v>
          </cell>
        </row>
        <row r="193">
          <cell r="D193">
            <v>9.5299999999999999E-5</v>
          </cell>
        </row>
        <row r="194">
          <cell r="D194">
            <v>9.7599999999999987E-5</v>
          </cell>
        </row>
        <row r="195">
          <cell r="D195">
            <v>1E-4</v>
          </cell>
        </row>
        <row r="196">
          <cell r="D196">
            <v>1.02E-4</v>
          </cell>
        </row>
        <row r="197">
          <cell r="D197">
            <v>1.0499999999999999E-4</v>
          </cell>
        </row>
        <row r="198">
          <cell r="D198">
            <v>1.07E-4</v>
          </cell>
        </row>
        <row r="199">
          <cell r="D199">
            <v>1.1E-4</v>
          </cell>
        </row>
        <row r="200">
          <cell r="D200">
            <v>1.1300000000000001E-4</v>
          </cell>
        </row>
        <row r="201">
          <cell r="D201">
            <v>1.15E-4</v>
          </cell>
        </row>
        <row r="202">
          <cell r="D202">
            <v>1.1800000000000001E-4</v>
          </cell>
        </row>
        <row r="203">
          <cell r="D203">
            <v>1.21E-4</v>
          </cell>
        </row>
        <row r="204">
          <cell r="D204">
            <v>1.2400000000000001E-4</v>
          </cell>
        </row>
        <row r="205">
          <cell r="D205">
            <v>1.27E-4</v>
          </cell>
        </row>
        <row r="206">
          <cell r="D206">
            <v>1.3000000000000002E-4</v>
          </cell>
        </row>
        <row r="207">
          <cell r="D207">
            <v>1.3300000000000001E-4</v>
          </cell>
        </row>
        <row r="208">
          <cell r="D208">
            <v>1.37E-4</v>
          </cell>
        </row>
        <row r="209">
          <cell r="D209">
            <v>1.4000000000000001E-4</v>
          </cell>
        </row>
        <row r="210">
          <cell r="D210">
            <v>1.4300000000000001E-4</v>
          </cell>
        </row>
        <row r="211">
          <cell r="D211">
            <v>1.47E-4</v>
          </cell>
        </row>
        <row r="212">
          <cell r="D212">
            <v>1.4999999999999999E-4</v>
          </cell>
        </row>
        <row r="213">
          <cell r="D213">
            <v>1.54E-4</v>
          </cell>
        </row>
        <row r="214">
          <cell r="D214">
            <v>1.5799999999999999E-4</v>
          </cell>
        </row>
        <row r="215">
          <cell r="D215">
            <v>1.6200000000000001E-4</v>
          </cell>
        </row>
        <row r="216">
          <cell r="D216">
            <v>1.65E-4</v>
          </cell>
        </row>
        <row r="217">
          <cell r="D217">
            <v>1.6899999999999999E-4</v>
          </cell>
        </row>
        <row r="218">
          <cell r="D218">
            <v>1.74E-4</v>
          </cell>
        </row>
        <row r="219">
          <cell r="D219">
            <v>1.7800000000000002E-4</v>
          </cell>
        </row>
        <row r="220">
          <cell r="D220">
            <v>1.8200000000000001E-4</v>
          </cell>
        </row>
        <row r="221">
          <cell r="D221">
            <v>1.8699999999999999E-4</v>
          </cell>
        </row>
        <row r="222">
          <cell r="D222">
            <v>1.9100000000000003E-4</v>
          </cell>
        </row>
        <row r="223">
          <cell r="D223">
            <v>1.9600000000000002E-4</v>
          </cell>
        </row>
        <row r="224">
          <cell r="D224">
            <v>2.0000000000000001E-4</v>
          </cell>
        </row>
        <row r="225">
          <cell r="D225">
            <v>2.0500000000000002E-4</v>
          </cell>
        </row>
        <row r="226">
          <cell r="D226">
            <v>2.0999999999999998E-4</v>
          </cell>
        </row>
        <row r="227">
          <cell r="D227">
            <v>2.1499999999999999E-4</v>
          </cell>
        </row>
        <row r="228">
          <cell r="D228">
            <v>2.2100000000000003E-4</v>
          </cell>
        </row>
        <row r="229">
          <cell r="D229">
            <v>2.2600000000000002E-4</v>
          </cell>
        </row>
        <row r="230">
          <cell r="D230">
            <v>2.3199999999999997E-4</v>
          </cell>
        </row>
        <row r="231">
          <cell r="D231">
            <v>2.3699999999999999E-4</v>
          </cell>
        </row>
        <row r="232">
          <cell r="D232">
            <v>2.4300000000000002E-4</v>
          </cell>
        </row>
        <row r="233">
          <cell r="D233">
            <v>2.4899999999999998E-4</v>
          </cell>
        </row>
        <row r="234">
          <cell r="D234">
            <v>2.5500000000000002E-4</v>
          </cell>
        </row>
        <row r="235">
          <cell r="D235">
            <v>2.61E-4</v>
          </cell>
        </row>
        <row r="236">
          <cell r="D236">
            <v>2.6700000000000004E-4</v>
          </cell>
        </row>
        <row r="237">
          <cell r="D237">
            <v>2.7399999999999999E-4</v>
          </cell>
        </row>
        <row r="238">
          <cell r="D238">
            <v>2.8000000000000003E-4</v>
          </cell>
        </row>
        <row r="239">
          <cell r="D239">
            <v>2.8699999999999998E-4</v>
          </cell>
        </row>
        <row r="240">
          <cell r="D240">
            <v>2.9399999999999999E-4</v>
          </cell>
        </row>
        <row r="241">
          <cell r="D241">
            <v>3.0100000000000005E-4</v>
          </cell>
        </row>
        <row r="242">
          <cell r="D242">
            <v>3.0899999999999998E-4</v>
          </cell>
        </row>
        <row r="243">
          <cell r="D243">
            <v>3.1599999999999998E-4</v>
          </cell>
        </row>
        <row r="244">
          <cell r="D244">
            <v>3.2400000000000001E-4</v>
          </cell>
        </row>
        <row r="245">
          <cell r="D245">
            <v>3.3199999999999999E-4</v>
          </cell>
        </row>
        <row r="246">
          <cell r="D246">
            <v>3.4000000000000002E-4</v>
          </cell>
        </row>
        <row r="247">
          <cell r="D247">
            <v>3.48E-4</v>
          </cell>
        </row>
        <row r="248">
          <cell r="D248">
            <v>3.5700000000000006E-4</v>
          </cell>
        </row>
        <row r="249">
          <cell r="D249">
            <v>3.6499999999999998E-4</v>
          </cell>
        </row>
        <row r="250">
          <cell r="D250">
            <v>3.7399999999999998E-4</v>
          </cell>
        </row>
        <row r="251">
          <cell r="D251">
            <v>3.8299999999999999E-4</v>
          </cell>
        </row>
        <row r="252">
          <cell r="D252">
            <v>3.9200000000000004E-4</v>
          </cell>
        </row>
        <row r="253">
          <cell r="D253">
            <v>4.0200000000000001E-4</v>
          </cell>
        </row>
        <row r="254">
          <cell r="D254">
            <v>4.1200000000000004E-4</v>
          </cell>
        </row>
        <row r="255">
          <cell r="D255">
            <v>4.2200000000000007E-4</v>
          </cell>
        </row>
        <row r="256">
          <cell r="D256">
            <v>4.3200000000000004E-4</v>
          </cell>
        </row>
        <row r="257">
          <cell r="D257">
            <v>4.4200000000000006E-4</v>
          </cell>
        </row>
        <row r="258">
          <cell r="D258">
            <v>4.5299999999999995E-4</v>
          </cell>
        </row>
        <row r="259">
          <cell r="D259">
            <v>4.6399999999999995E-4</v>
          </cell>
        </row>
        <row r="260">
          <cell r="D260">
            <v>4.7500000000000005E-4</v>
          </cell>
        </row>
        <row r="261">
          <cell r="D261">
            <v>4.8700000000000002E-4</v>
          </cell>
        </row>
        <row r="262">
          <cell r="D262">
            <v>4.9899999999999999E-4</v>
          </cell>
        </row>
        <row r="263">
          <cell r="D263">
            <v>5.1100000000000006E-4</v>
          </cell>
        </row>
        <row r="264">
          <cell r="D264">
            <v>5.2300000000000003E-4</v>
          </cell>
        </row>
        <row r="265">
          <cell r="D265">
            <v>5.3600000000000002E-4</v>
          </cell>
        </row>
        <row r="266">
          <cell r="D266">
            <v>5.4900000000000001E-4</v>
          </cell>
        </row>
        <row r="267">
          <cell r="D267">
            <v>5.6200000000000011E-4</v>
          </cell>
        </row>
        <row r="268">
          <cell r="D268">
            <v>5.7600000000000001E-4</v>
          </cell>
        </row>
        <row r="269">
          <cell r="D269">
            <v>5.8999999999999992E-4</v>
          </cell>
        </row>
        <row r="270">
          <cell r="D270">
            <v>6.0399999999999994E-4</v>
          </cell>
        </row>
        <row r="271">
          <cell r="D271">
            <v>6.1899999999999998E-4</v>
          </cell>
        </row>
        <row r="272">
          <cell r="D272">
            <v>6.3400000000000001E-4</v>
          </cell>
        </row>
        <row r="273">
          <cell r="D273">
            <v>6.4900000000000005E-4</v>
          </cell>
        </row>
        <row r="274">
          <cell r="D274">
            <v>6.6500000000000001E-4</v>
          </cell>
        </row>
        <row r="275">
          <cell r="D275">
            <v>6.8099999999999996E-4</v>
          </cell>
        </row>
        <row r="276">
          <cell r="D276">
            <v>6.9799999999999994E-4</v>
          </cell>
        </row>
        <row r="277">
          <cell r="D277">
            <v>7.1499999999999992E-4</v>
          </cell>
        </row>
        <row r="278">
          <cell r="D278">
            <v>7.3200000000000012E-4</v>
          </cell>
        </row>
        <row r="279">
          <cell r="D279">
            <v>7.5000000000000002E-4</v>
          </cell>
        </row>
        <row r="280">
          <cell r="D280">
            <v>7.6800000000000002E-4</v>
          </cell>
        </row>
        <row r="281">
          <cell r="D281">
            <v>7.8700000000000005E-4</v>
          </cell>
        </row>
        <row r="282">
          <cell r="D282">
            <v>8.0599999999999997E-4</v>
          </cell>
        </row>
        <row r="283">
          <cell r="D283">
            <v>8.250000000000001E-4</v>
          </cell>
        </row>
        <row r="284">
          <cell r="D284">
            <v>8.4499999999999994E-4</v>
          </cell>
        </row>
        <row r="285">
          <cell r="D285">
            <v>8.6600000000000002E-4</v>
          </cell>
        </row>
        <row r="286">
          <cell r="D286">
            <v>8.8699999999999998E-4</v>
          </cell>
        </row>
        <row r="287">
          <cell r="D287">
            <v>9.0899999999999998E-4</v>
          </cell>
        </row>
        <row r="288">
          <cell r="D288">
            <v>9.3099999999999997E-4</v>
          </cell>
        </row>
        <row r="289">
          <cell r="D289">
            <v>9.5299999999999996E-4</v>
          </cell>
        </row>
        <row r="290">
          <cell r="D290">
            <v>9.7599999999999998E-4</v>
          </cell>
        </row>
        <row r="291">
          <cell r="D291">
            <v>1E-3</v>
          </cell>
        </row>
        <row r="292">
          <cell r="D292">
            <v>1.0200000000000001E-3</v>
          </cell>
        </row>
        <row r="293">
          <cell r="D293">
            <v>1.0500000000000002E-3</v>
          </cell>
        </row>
        <row r="294">
          <cell r="D294">
            <v>1.07E-3</v>
          </cell>
        </row>
        <row r="295">
          <cell r="D295">
            <v>1.1000000000000001E-3</v>
          </cell>
        </row>
        <row r="296">
          <cell r="D296">
            <v>1.1300000000000001E-3</v>
          </cell>
        </row>
        <row r="297">
          <cell r="D297">
            <v>1.1500000000000002E-3</v>
          </cell>
        </row>
        <row r="298">
          <cell r="D298">
            <v>1.1800000000000001E-3</v>
          </cell>
        </row>
        <row r="299">
          <cell r="D299">
            <v>1.2099999999999999E-3</v>
          </cell>
        </row>
        <row r="300">
          <cell r="D300">
            <v>1.2400000000000002E-3</v>
          </cell>
        </row>
        <row r="301">
          <cell r="D301">
            <v>1.2700000000000001E-3</v>
          </cell>
        </row>
        <row r="302">
          <cell r="D302">
            <v>1.2999999999999999E-3</v>
          </cell>
        </row>
        <row r="303">
          <cell r="D303">
            <v>1.33E-3</v>
          </cell>
        </row>
        <row r="304">
          <cell r="D304">
            <v>1.3700000000000001E-3</v>
          </cell>
        </row>
        <row r="305">
          <cell r="D305">
            <v>1.4000000000000002E-3</v>
          </cell>
        </row>
        <row r="306">
          <cell r="D306">
            <v>1.4300000000000001E-3</v>
          </cell>
        </row>
        <row r="307">
          <cell r="D307">
            <v>1.47E-3</v>
          </cell>
        </row>
        <row r="308">
          <cell r="D308">
            <v>1.5E-3</v>
          </cell>
        </row>
        <row r="309">
          <cell r="D309">
            <v>1.5400000000000001E-3</v>
          </cell>
        </row>
        <row r="310">
          <cell r="D310">
            <v>1.58E-3</v>
          </cell>
        </row>
        <row r="311">
          <cell r="D311">
            <v>1.6200000000000001E-3</v>
          </cell>
        </row>
        <row r="312">
          <cell r="D312">
            <v>1.6500000000000002E-3</v>
          </cell>
        </row>
        <row r="313">
          <cell r="D313">
            <v>1.6899999999999999E-3</v>
          </cell>
        </row>
        <row r="314">
          <cell r="D314">
            <v>1.74E-3</v>
          </cell>
        </row>
        <row r="315">
          <cell r="D315">
            <v>1.7800000000000003E-3</v>
          </cell>
        </row>
        <row r="316">
          <cell r="D316">
            <v>1.82E-3</v>
          </cell>
        </row>
        <row r="317">
          <cell r="D317">
            <v>1.8700000000000001E-3</v>
          </cell>
        </row>
        <row r="318">
          <cell r="D318">
            <v>1.9100000000000002E-3</v>
          </cell>
        </row>
        <row r="319">
          <cell r="D319">
            <v>1.9600000000000004E-3</v>
          </cell>
        </row>
        <row r="320">
          <cell r="D320">
            <v>2E-3</v>
          </cell>
        </row>
        <row r="321">
          <cell r="D321">
            <v>2.0500000000000002E-3</v>
          </cell>
        </row>
        <row r="322">
          <cell r="D322">
            <v>2.1000000000000003E-3</v>
          </cell>
        </row>
        <row r="323">
          <cell r="D323">
            <v>2.15E-3</v>
          </cell>
        </row>
        <row r="324">
          <cell r="D324">
            <v>2.2100000000000006E-3</v>
          </cell>
        </row>
        <row r="325">
          <cell r="D325">
            <v>2.2600000000000003E-3</v>
          </cell>
        </row>
        <row r="326">
          <cell r="D326">
            <v>2.32E-3</v>
          </cell>
        </row>
        <row r="327">
          <cell r="D327">
            <v>2.3700000000000001E-3</v>
          </cell>
        </row>
        <row r="328">
          <cell r="D328">
            <v>2.4300000000000003E-3</v>
          </cell>
        </row>
        <row r="329">
          <cell r="D329">
            <v>2.49E-3</v>
          </cell>
        </row>
        <row r="330">
          <cell r="D330">
            <v>2.5500000000000002E-3</v>
          </cell>
        </row>
        <row r="331">
          <cell r="D331">
            <v>2.6100000000000003E-3</v>
          </cell>
        </row>
        <row r="332">
          <cell r="D332">
            <v>2.6700000000000001E-3</v>
          </cell>
        </row>
        <row r="333">
          <cell r="D333">
            <v>2.7400000000000002E-3</v>
          </cell>
        </row>
        <row r="334">
          <cell r="D334">
            <v>2.8000000000000004E-3</v>
          </cell>
        </row>
        <row r="335">
          <cell r="D335">
            <v>2.8700000000000002E-3</v>
          </cell>
        </row>
        <row r="336">
          <cell r="D336">
            <v>2.9399999999999999E-3</v>
          </cell>
        </row>
        <row r="337">
          <cell r="D337">
            <v>3.0100000000000001E-3</v>
          </cell>
        </row>
        <row r="338">
          <cell r="D338">
            <v>3.0899999999999999E-3</v>
          </cell>
        </row>
        <row r="339">
          <cell r="D339">
            <v>3.16E-3</v>
          </cell>
        </row>
        <row r="340">
          <cell r="D340">
            <v>3.2400000000000003E-3</v>
          </cell>
        </row>
        <row r="341">
          <cell r="D341">
            <v>3.3200000000000005E-3</v>
          </cell>
        </row>
        <row r="342">
          <cell r="D342">
            <v>3.4000000000000002E-3</v>
          </cell>
        </row>
        <row r="343">
          <cell r="D343">
            <v>3.48E-3</v>
          </cell>
        </row>
        <row r="344">
          <cell r="D344">
            <v>3.5700000000000003E-3</v>
          </cell>
        </row>
        <row r="345">
          <cell r="D345">
            <v>3.6500000000000005E-3</v>
          </cell>
        </row>
        <row r="346">
          <cell r="D346">
            <v>3.7400000000000003E-3</v>
          </cell>
        </row>
        <row r="347">
          <cell r="D347">
            <v>3.8300000000000001E-3</v>
          </cell>
        </row>
        <row r="348">
          <cell r="D348">
            <v>3.9200000000000007E-3</v>
          </cell>
        </row>
        <row r="349">
          <cell r="D349">
            <v>4.0200000000000001E-3</v>
          </cell>
        </row>
        <row r="350">
          <cell r="D350">
            <v>4.1200000000000004E-3</v>
          </cell>
        </row>
        <row r="351">
          <cell r="D351">
            <v>4.2200000000000007E-3</v>
          </cell>
        </row>
        <row r="352">
          <cell r="D352">
            <v>4.3200000000000001E-3</v>
          </cell>
        </row>
        <row r="353">
          <cell r="D353">
            <v>4.4200000000000012E-3</v>
          </cell>
        </row>
        <row r="354">
          <cell r="D354">
            <v>4.5300000000000002E-3</v>
          </cell>
        </row>
        <row r="355">
          <cell r="D355">
            <v>4.64E-3</v>
          </cell>
        </row>
        <row r="356">
          <cell r="D356">
            <v>4.7499999999999999E-3</v>
          </cell>
        </row>
        <row r="357">
          <cell r="D357">
            <v>4.8700000000000011E-3</v>
          </cell>
        </row>
        <row r="358">
          <cell r="D358">
            <v>4.9900000000000005E-3</v>
          </cell>
        </row>
        <row r="359">
          <cell r="D359">
            <v>5.11E-3</v>
          </cell>
        </row>
        <row r="360">
          <cell r="D360">
            <v>5.2300000000000003E-3</v>
          </cell>
        </row>
        <row r="361">
          <cell r="D361">
            <v>5.3600000000000002E-3</v>
          </cell>
        </row>
        <row r="362">
          <cell r="D362">
            <v>5.4900000000000001E-3</v>
          </cell>
        </row>
        <row r="363">
          <cell r="D363">
            <v>5.6200000000000009E-3</v>
          </cell>
        </row>
        <row r="364">
          <cell r="D364">
            <v>5.7600000000000004E-3</v>
          </cell>
        </row>
        <row r="365">
          <cell r="D365">
            <v>5.9000000000000007E-3</v>
          </cell>
        </row>
        <row r="366">
          <cell r="D366">
            <v>6.0400000000000002E-3</v>
          </cell>
        </row>
        <row r="367">
          <cell r="D367">
            <v>6.1900000000000002E-3</v>
          </cell>
        </row>
        <row r="368">
          <cell r="D368">
            <v>6.3400000000000001E-3</v>
          </cell>
        </row>
        <row r="369">
          <cell r="D369">
            <v>6.490000000000001E-3</v>
          </cell>
        </row>
        <row r="370">
          <cell r="D370">
            <v>6.6500000000000005E-3</v>
          </cell>
        </row>
        <row r="371">
          <cell r="D371">
            <v>6.8099999999999992E-3</v>
          </cell>
        </row>
        <row r="372">
          <cell r="D372">
            <v>6.9800000000000001E-3</v>
          </cell>
        </row>
        <row r="373">
          <cell r="D373">
            <v>7.1500000000000001E-3</v>
          </cell>
        </row>
        <row r="374">
          <cell r="D374">
            <v>7.3200000000000001E-3</v>
          </cell>
        </row>
        <row r="375">
          <cell r="D375">
            <v>7.4999999999999997E-3</v>
          </cell>
        </row>
        <row r="376">
          <cell r="D376">
            <v>7.6799999999999993E-3</v>
          </cell>
        </row>
        <row r="377">
          <cell r="D377">
            <v>7.8700000000000003E-3</v>
          </cell>
        </row>
        <row r="378">
          <cell r="D378">
            <v>8.0600000000000012E-3</v>
          </cell>
        </row>
        <row r="379">
          <cell r="D379">
            <v>8.2500000000000004E-3</v>
          </cell>
        </row>
        <row r="380">
          <cell r="D380">
            <v>8.4500000000000009E-3</v>
          </cell>
        </row>
        <row r="381">
          <cell r="D381">
            <v>8.6599999999999993E-3</v>
          </cell>
        </row>
        <row r="382">
          <cell r="D382">
            <v>8.8700000000000011E-3</v>
          </cell>
        </row>
        <row r="383">
          <cell r="D383">
            <v>9.0900000000000009E-3</v>
          </cell>
        </row>
        <row r="384">
          <cell r="D384">
            <v>9.3100000000000006E-3</v>
          </cell>
        </row>
        <row r="385">
          <cell r="D385">
            <v>9.5299999999999985E-3</v>
          </cell>
        </row>
        <row r="386">
          <cell r="D386">
            <v>9.7599999999999996E-3</v>
          </cell>
        </row>
        <row r="387">
          <cell r="D387">
            <v>0.01</v>
          </cell>
        </row>
        <row r="388">
          <cell r="D388">
            <v>1.0199999999999999E-2</v>
          </cell>
        </row>
        <row r="389">
          <cell r="D389">
            <v>1.0500000000000001E-2</v>
          </cell>
        </row>
        <row r="390">
          <cell r="D390">
            <v>1.0699999999999999E-2</v>
          </cell>
        </row>
        <row r="391">
          <cell r="D391">
            <v>1.0999999999999999E-2</v>
          </cell>
        </row>
        <row r="392">
          <cell r="D392">
            <v>1.1300000000000001E-2</v>
          </cell>
        </row>
        <row r="393">
          <cell r="D393">
            <v>1.15E-2</v>
          </cell>
        </row>
        <row r="394">
          <cell r="D394">
            <v>1.1800000000000001E-2</v>
          </cell>
        </row>
        <row r="395">
          <cell r="D395">
            <v>1.21E-2</v>
          </cell>
        </row>
        <row r="396">
          <cell r="D396">
            <v>1.24E-2</v>
          </cell>
        </row>
        <row r="397">
          <cell r="D397">
            <v>1.2699999999999999E-2</v>
          </cell>
        </row>
        <row r="398">
          <cell r="D398">
            <v>1.2999999999999999E-2</v>
          </cell>
        </row>
        <row r="399">
          <cell r="D399">
            <v>1.3300000000000001E-2</v>
          </cell>
        </row>
        <row r="400">
          <cell r="D400">
            <v>1.3699999999999999E-2</v>
          </cell>
        </row>
        <row r="401">
          <cell r="D401">
            <v>1.4E-2</v>
          </cell>
        </row>
        <row r="402">
          <cell r="D402">
            <v>1.43E-2</v>
          </cell>
        </row>
        <row r="403">
          <cell r="D403">
            <v>1.47E-2</v>
          </cell>
        </row>
        <row r="404">
          <cell r="D404">
            <v>1.4999999999999999E-2</v>
          </cell>
        </row>
        <row r="405">
          <cell r="D405">
            <v>1.54E-2</v>
          </cell>
        </row>
        <row r="406">
          <cell r="D406">
            <v>1.5800000000000002E-2</v>
          </cell>
        </row>
        <row r="407">
          <cell r="D407">
            <v>1.6199999999999999E-2</v>
          </cell>
        </row>
        <row r="408">
          <cell r="D408">
            <v>1.6500000000000001E-2</v>
          </cell>
        </row>
        <row r="409">
          <cell r="D409">
            <v>1.6899999999999998E-2</v>
          </cell>
        </row>
        <row r="410">
          <cell r="D410">
            <v>1.7399999999999999E-2</v>
          </cell>
        </row>
        <row r="411">
          <cell r="D411">
            <v>1.78E-2</v>
          </cell>
        </row>
        <row r="412">
          <cell r="D412">
            <v>1.8200000000000001E-2</v>
          </cell>
        </row>
        <row r="413">
          <cell r="D413">
            <v>1.8699999999999998E-2</v>
          </cell>
        </row>
        <row r="414">
          <cell r="D414">
            <v>1.9100000000000002E-2</v>
          </cell>
        </row>
        <row r="415">
          <cell r="D415">
            <v>1.9600000000000003E-2</v>
          </cell>
        </row>
        <row r="416">
          <cell r="D416">
            <v>0.02</v>
          </cell>
        </row>
        <row r="417">
          <cell r="D417">
            <v>2.0500000000000001E-2</v>
          </cell>
        </row>
        <row r="418">
          <cell r="D418">
            <v>2.1000000000000001E-2</v>
          </cell>
        </row>
        <row r="419">
          <cell r="D419">
            <v>2.1499999999999998E-2</v>
          </cell>
        </row>
        <row r="420">
          <cell r="D420">
            <v>2.2100000000000002E-2</v>
          </cell>
        </row>
        <row r="421">
          <cell r="D421">
            <v>2.2600000000000002E-2</v>
          </cell>
        </row>
        <row r="422">
          <cell r="D422">
            <v>2.3199999999999998E-2</v>
          </cell>
        </row>
        <row r="423">
          <cell r="D423">
            <v>2.3699999999999999E-2</v>
          </cell>
        </row>
        <row r="424">
          <cell r="D424">
            <v>2.4300000000000002E-2</v>
          </cell>
        </row>
        <row r="425">
          <cell r="D425">
            <v>2.4899999999999999E-2</v>
          </cell>
        </row>
        <row r="426">
          <cell r="D426">
            <v>2.5499999999999998E-2</v>
          </cell>
        </row>
        <row r="427">
          <cell r="D427">
            <v>2.6100000000000002E-2</v>
          </cell>
        </row>
        <row r="428">
          <cell r="D428">
            <v>2.6699999999999998E-2</v>
          </cell>
        </row>
        <row r="429">
          <cell r="D429">
            <v>2.7399999999999997E-2</v>
          </cell>
        </row>
        <row r="430">
          <cell r="D430">
            <v>2.8000000000000001E-2</v>
          </cell>
        </row>
        <row r="431">
          <cell r="D431">
            <v>2.87E-2</v>
          </cell>
        </row>
        <row r="432">
          <cell r="D432">
            <v>2.9399999999999999E-2</v>
          </cell>
        </row>
        <row r="433">
          <cell r="D433">
            <v>3.0100000000000002E-2</v>
          </cell>
        </row>
        <row r="434">
          <cell r="D434">
            <v>3.0899999999999997E-2</v>
          </cell>
        </row>
        <row r="435">
          <cell r="D435">
            <v>3.1600000000000003E-2</v>
          </cell>
        </row>
        <row r="436">
          <cell r="D436">
            <v>3.2399999999999998E-2</v>
          </cell>
        </row>
        <row r="437">
          <cell r="D437">
            <v>3.32E-2</v>
          </cell>
        </row>
        <row r="438">
          <cell r="D438">
            <v>3.4000000000000002E-2</v>
          </cell>
        </row>
        <row r="439">
          <cell r="D439">
            <v>3.4799999999999998E-2</v>
          </cell>
        </row>
        <row r="440">
          <cell r="D440">
            <v>3.5700000000000003E-2</v>
          </cell>
        </row>
        <row r="441">
          <cell r="D441">
            <v>3.6499999999999998E-2</v>
          </cell>
        </row>
        <row r="442">
          <cell r="D442">
            <v>3.7399999999999996E-2</v>
          </cell>
        </row>
        <row r="443">
          <cell r="D443">
            <v>3.8299999999999994E-2</v>
          </cell>
        </row>
        <row r="444">
          <cell r="D444">
            <v>3.9200000000000006E-2</v>
          </cell>
        </row>
        <row r="445">
          <cell r="D445">
            <v>4.02E-2</v>
          </cell>
        </row>
        <row r="446">
          <cell r="D446">
            <v>4.1200000000000001E-2</v>
          </cell>
        </row>
        <row r="447">
          <cell r="D447">
            <v>4.2200000000000001E-2</v>
          </cell>
        </row>
        <row r="448">
          <cell r="D448">
            <v>4.3200000000000002E-2</v>
          </cell>
        </row>
        <row r="449">
          <cell r="D449">
            <v>4.4200000000000003E-2</v>
          </cell>
        </row>
        <row r="450">
          <cell r="D450">
            <v>4.53E-2</v>
          </cell>
        </row>
        <row r="451">
          <cell r="D451">
            <v>4.6399999999999997E-2</v>
          </cell>
        </row>
        <row r="452">
          <cell r="D452">
            <v>4.7500000000000001E-2</v>
          </cell>
        </row>
        <row r="453">
          <cell r="D453">
            <v>4.87E-2</v>
          </cell>
        </row>
        <row r="454">
          <cell r="D454">
            <v>4.99E-2</v>
          </cell>
        </row>
        <row r="455">
          <cell r="D455">
            <v>5.11E-2</v>
          </cell>
        </row>
        <row r="456">
          <cell r="D456">
            <v>5.2299999999999999E-2</v>
          </cell>
        </row>
        <row r="457">
          <cell r="D457">
            <v>5.3600000000000002E-2</v>
          </cell>
        </row>
        <row r="458">
          <cell r="D458">
            <v>5.4899999999999997E-2</v>
          </cell>
        </row>
        <row r="459">
          <cell r="D459">
            <v>5.62E-2</v>
          </cell>
        </row>
        <row r="460">
          <cell r="D460">
            <v>5.7599999999999998E-2</v>
          </cell>
        </row>
        <row r="461">
          <cell r="D461">
            <v>5.8999999999999997E-2</v>
          </cell>
        </row>
        <row r="462">
          <cell r="D462">
            <v>6.0399999999999995E-2</v>
          </cell>
        </row>
        <row r="463">
          <cell r="D463">
            <v>6.1899999999999997E-2</v>
          </cell>
        </row>
        <row r="464">
          <cell r="D464">
            <v>6.3399999999999998E-2</v>
          </cell>
        </row>
        <row r="465">
          <cell r="D465">
            <v>6.4899999999999999E-2</v>
          </cell>
        </row>
        <row r="466">
          <cell r="D466">
            <v>6.6500000000000004E-2</v>
          </cell>
        </row>
        <row r="467">
          <cell r="D467">
            <v>6.8099999999999994E-2</v>
          </cell>
        </row>
        <row r="468">
          <cell r="D468">
            <v>6.9800000000000001E-2</v>
          </cell>
        </row>
        <row r="469">
          <cell r="D469">
            <v>7.1499999999999994E-2</v>
          </cell>
        </row>
        <row r="470">
          <cell r="D470">
            <v>7.3200000000000001E-2</v>
          </cell>
        </row>
        <row r="471">
          <cell r="D471">
            <v>7.4999999999999997E-2</v>
          </cell>
        </row>
        <row r="472">
          <cell r="D472">
            <v>7.6799999999999993E-2</v>
          </cell>
        </row>
        <row r="473">
          <cell r="D473">
            <v>7.8700000000000006E-2</v>
          </cell>
        </row>
        <row r="474">
          <cell r="D474">
            <v>8.0599999999999991E-2</v>
          </cell>
        </row>
        <row r="475">
          <cell r="D475">
            <v>8.2500000000000004E-2</v>
          </cell>
        </row>
        <row r="476">
          <cell r="D476">
            <v>8.4500000000000006E-2</v>
          </cell>
        </row>
        <row r="477">
          <cell r="D477">
            <v>8.6599999999999996E-2</v>
          </cell>
        </row>
        <row r="478">
          <cell r="D478">
            <v>8.8700000000000001E-2</v>
          </cell>
        </row>
        <row r="479">
          <cell r="D479">
            <v>9.0900000000000009E-2</v>
          </cell>
        </row>
        <row r="480">
          <cell r="D480">
            <v>9.3099999999999988E-2</v>
          </cell>
        </row>
        <row r="481">
          <cell r="D481">
            <v>9.5299999999999996E-2</v>
          </cell>
        </row>
        <row r="482">
          <cell r="D482">
            <v>9.7599999999999992E-2</v>
          </cell>
        </row>
        <row r="483">
          <cell r="D483">
            <v>0.1</v>
          </cell>
        </row>
        <row r="484">
          <cell r="D484">
            <v>0.10199999999999999</v>
          </cell>
        </row>
        <row r="485">
          <cell r="D485">
            <v>0.105</v>
          </cell>
        </row>
        <row r="486">
          <cell r="D486">
            <v>0.107</v>
          </cell>
        </row>
        <row r="487">
          <cell r="D487">
            <v>0.11</v>
          </cell>
        </row>
        <row r="488">
          <cell r="D488">
            <v>0.113</v>
          </cell>
        </row>
        <row r="489">
          <cell r="D489">
            <v>0.115</v>
          </cell>
        </row>
        <row r="490">
          <cell r="D490">
            <v>0.11799999999999999</v>
          </cell>
        </row>
        <row r="491">
          <cell r="D491">
            <v>0.121</v>
          </cell>
        </row>
        <row r="492">
          <cell r="D492">
            <v>0.124</v>
          </cell>
        </row>
        <row r="493">
          <cell r="D493">
            <v>0.127</v>
          </cell>
        </row>
        <row r="494">
          <cell r="D494">
            <v>0.13</v>
          </cell>
        </row>
        <row r="495">
          <cell r="D495">
            <v>0.13300000000000001</v>
          </cell>
        </row>
        <row r="496">
          <cell r="D496">
            <v>0.13700000000000001</v>
          </cell>
        </row>
        <row r="497">
          <cell r="D497">
            <v>0.14000000000000001</v>
          </cell>
        </row>
        <row r="498">
          <cell r="D498">
            <v>0.14299999999999999</v>
          </cell>
        </row>
        <row r="499">
          <cell r="D499">
            <v>0.14699999999999999</v>
          </cell>
        </row>
        <row r="500">
          <cell r="D500">
            <v>0.15</v>
          </cell>
        </row>
        <row r="501">
          <cell r="D501">
            <v>0.154</v>
          </cell>
        </row>
        <row r="502">
          <cell r="D502">
            <v>0.158</v>
          </cell>
        </row>
        <row r="503">
          <cell r="D503">
            <v>0.16200000000000001</v>
          </cell>
        </row>
        <row r="504">
          <cell r="D504">
            <v>0.16500000000000001</v>
          </cell>
        </row>
        <row r="505">
          <cell r="D505">
            <v>0.16900000000000001</v>
          </cell>
        </row>
        <row r="506">
          <cell r="D506">
            <v>0.17399999999999999</v>
          </cell>
        </row>
        <row r="507">
          <cell r="D507">
            <v>0.17799999999999999</v>
          </cell>
        </row>
        <row r="508">
          <cell r="D508">
            <v>0.182</v>
          </cell>
        </row>
        <row r="509">
          <cell r="D509">
            <v>0.187</v>
          </cell>
        </row>
        <row r="510">
          <cell r="D510">
            <v>0.191</v>
          </cell>
        </row>
        <row r="511">
          <cell r="D511">
            <v>0.19600000000000001</v>
          </cell>
        </row>
        <row r="512">
          <cell r="D512">
            <v>0.2</v>
          </cell>
        </row>
        <row r="513">
          <cell r="D513">
            <v>0.20499999999999999</v>
          </cell>
        </row>
        <row r="514">
          <cell r="D514">
            <v>0.21</v>
          </cell>
        </row>
        <row r="515">
          <cell r="D515">
            <v>0.215</v>
          </cell>
        </row>
        <row r="516">
          <cell r="D516">
            <v>0.221</v>
          </cell>
        </row>
        <row r="517">
          <cell r="D517">
            <v>0.22600000000000001</v>
          </cell>
        </row>
        <row r="518">
          <cell r="D518">
            <v>0.23200000000000001</v>
          </cell>
        </row>
        <row r="519">
          <cell r="D519">
            <v>0.23699999999999999</v>
          </cell>
        </row>
        <row r="520">
          <cell r="D520">
            <v>0.24299999999999999</v>
          </cell>
        </row>
        <row r="521">
          <cell r="D521">
            <v>0.249</v>
          </cell>
        </row>
        <row r="522">
          <cell r="D522">
            <v>0.255</v>
          </cell>
        </row>
        <row r="523">
          <cell r="D523">
            <v>0.26100000000000001</v>
          </cell>
        </row>
        <row r="524">
          <cell r="D524">
            <v>0.26700000000000002</v>
          </cell>
        </row>
        <row r="525">
          <cell r="D525">
            <v>0.27400000000000002</v>
          </cell>
        </row>
        <row r="526">
          <cell r="D526">
            <v>0.28000000000000003</v>
          </cell>
        </row>
        <row r="527">
          <cell r="D527">
            <v>0.28699999999999998</v>
          </cell>
        </row>
        <row r="528">
          <cell r="D528">
            <v>0.29399999999999998</v>
          </cell>
        </row>
        <row r="529">
          <cell r="D529">
            <v>0.30099999999999999</v>
          </cell>
        </row>
        <row r="530">
          <cell r="D530">
            <v>0.309</v>
          </cell>
        </row>
        <row r="531">
          <cell r="D531">
            <v>0.316</v>
          </cell>
        </row>
        <row r="532">
          <cell r="D532">
            <v>0.32400000000000001</v>
          </cell>
        </row>
        <row r="533">
          <cell r="D533">
            <v>0.33200000000000002</v>
          </cell>
        </row>
        <row r="534">
          <cell r="D534">
            <v>0.34</v>
          </cell>
        </row>
        <row r="535">
          <cell r="D535">
            <v>0.34799999999999998</v>
          </cell>
        </row>
        <row r="536">
          <cell r="D536">
            <v>0.35699999999999998</v>
          </cell>
        </row>
        <row r="537">
          <cell r="D537">
            <v>0.36499999999999999</v>
          </cell>
        </row>
        <row r="538">
          <cell r="D538">
            <v>0.374</v>
          </cell>
        </row>
        <row r="539">
          <cell r="D539">
            <v>0.38300000000000001</v>
          </cell>
        </row>
        <row r="540">
          <cell r="D540">
            <v>0.39200000000000002</v>
          </cell>
        </row>
        <row r="541">
          <cell r="D541">
            <v>0.40200000000000002</v>
          </cell>
        </row>
        <row r="542">
          <cell r="D542">
            <v>0.41199999999999998</v>
          </cell>
        </row>
        <row r="543">
          <cell r="D543">
            <v>0.42199999999999999</v>
          </cell>
        </row>
        <row r="544">
          <cell r="D544">
            <v>0.432</v>
          </cell>
        </row>
        <row r="545">
          <cell r="D545">
            <v>0.442</v>
          </cell>
        </row>
        <row r="546">
          <cell r="D546">
            <v>0.45300000000000001</v>
          </cell>
        </row>
        <row r="547">
          <cell r="D547">
            <v>0.46400000000000002</v>
          </cell>
        </row>
        <row r="548">
          <cell r="D548">
            <v>0.47499999999999998</v>
          </cell>
        </row>
        <row r="549">
          <cell r="D549">
            <v>0.48699999999999999</v>
          </cell>
        </row>
        <row r="550">
          <cell r="D550">
            <v>0.499</v>
          </cell>
        </row>
        <row r="551">
          <cell r="D551">
            <v>0.51100000000000001</v>
          </cell>
        </row>
        <row r="552">
          <cell r="D552">
            <v>0.52300000000000002</v>
          </cell>
        </row>
        <row r="553">
          <cell r="D553">
            <v>0.53600000000000003</v>
          </cell>
        </row>
        <row r="554">
          <cell r="D554">
            <v>0.54900000000000004</v>
          </cell>
        </row>
        <row r="555">
          <cell r="D555">
            <v>0.56200000000000006</v>
          </cell>
        </row>
        <row r="556">
          <cell r="D556">
            <v>0.57599999999999996</v>
          </cell>
        </row>
        <row r="557">
          <cell r="D557">
            <v>0.59</v>
          </cell>
        </row>
        <row r="558">
          <cell r="D558">
            <v>0.60399999999999998</v>
          </cell>
        </row>
        <row r="559">
          <cell r="D559">
            <v>0.61899999999999999</v>
          </cell>
        </row>
        <row r="560">
          <cell r="D560">
            <v>0.63400000000000001</v>
          </cell>
        </row>
        <row r="561">
          <cell r="D561">
            <v>0.64900000000000002</v>
          </cell>
        </row>
        <row r="562">
          <cell r="D562">
            <v>0.66500000000000004</v>
          </cell>
        </row>
        <row r="563">
          <cell r="D563">
            <v>0.68100000000000005</v>
          </cell>
        </row>
        <row r="564">
          <cell r="D564">
            <v>0.69799999999999995</v>
          </cell>
        </row>
        <row r="565">
          <cell r="D565">
            <v>0.71499999999999997</v>
          </cell>
        </row>
        <row r="566">
          <cell r="D566">
            <v>0.73199999999999998</v>
          </cell>
        </row>
        <row r="567">
          <cell r="D567">
            <v>0.75</v>
          </cell>
        </row>
        <row r="568">
          <cell r="D568">
            <v>0.76800000000000002</v>
          </cell>
        </row>
        <row r="569">
          <cell r="D569">
            <v>0.78700000000000003</v>
          </cell>
        </row>
        <row r="570">
          <cell r="D570">
            <v>0.80600000000000005</v>
          </cell>
        </row>
        <row r="571">
          <cell r="D571">
            <v>0.82499999999999996</v>
          </cell>
        </row>
        <row r="572">
          <cell r="D572">
            <v>0.84499999999999997</v>
          </cell>
        </row>
        <row r="573">
          <cell r="D573">
            <v>0.86599999999999999</v>
          </cell>
        </row>
        <row r="574">
          <cell r="D574">
            <v>0.88700000000000001</v>
          </cell>
        </row>
        <row r="575">
          <cell r="D575">
            <v>0.90900000000000003</v>
          </cell>
        </row>
        <row r="576">
          <cell r="D576">
            <v>0.93100000000000005</v>
          </cell>
        </row>
        <row r="577">
          <cell r="D577">
            <v>0.95299999999999996</v>
          </cell>
        </row>
        <row r="578">
          <cell r="D578">
            <v>0.97599999999999998</v>
          </cell>
        </row>
        <row r="579">
          <cell r="D579">
            <v>1</v>
          </cell>
        </row>
        <row r="580">
          <cell r="D580">
            <v>1.0199999999999998</v>
          </cell>
        </row>
        <row r="581">
          <cell r="D581">
            <v>1.05</v>
          </cell>
        </row>
        <row r="582">
          <cell r="D582">
            <v>1.07</v>
          </cell>
        </row>
        <row r="583">
          <cell r="D583">
            <v>1.1000000000000001</v>
          </cell>
        </row>
        <row r="584">
          <cell r="D584">
            <v>1.1299999999999999</v>
          </cell>
        </row>
        <row r="585">
          <cell r="D585">
            <v>1.1499999999999999</v>
          </cell>
        </row>
        <row r="586">
          <cell r="D586">
            <v>1.18</v>
          </cell>
        </row>
        <row r="587">
          <cell r="D587">
            <v>1.21</v>
          </cell>
        </row>
        <row r="588">
          <cell r="D588">
            <v>1.24</v>
          </cell>
        </row>
        <row r="589">
          <cell r="D589">
            <v>1.27</v>
          </cell>
        </row>
        <row r="590">
          <cell r="D590">
            <v>1.3</v>
          </cell>
        </row>
        <row r="591">
          <cell r="D591">
            <v>1.33</v>
          </cell>
        </row>
        <row r="592">
          <cell r="D592">
            <v>1.37</v>
          </cell>
        </row>
        <row r="593">
          <cell r="D593">
            <v>1.4</v>
          </cell>
        </row>
        <row r="594">
          <cell r="D594">
            <v>1.43</v>
          </cell>
        </row>
        <row r="595">
          <cell r="D595">
            <v>1.47</v>
          </cell>
        </row>
        <row r="596">
          <cell r="D596">
            <v>1.5</v>
          </cell>
        </row>
        <row r="597">
          <cell r="D597">
            <v>1.54</v>
          </cell>
        </row>
        <row r="598">
          <cell r="D598">
            <v>1.58</v>
          </cell>
        </row>
        <row r="599">
          <cell r="D599">
            <v>1.62</v>
          </cell>
        </row>
        <row r="600">
          <cell r="D600">
            <v>1.65</v>
          </cell>
        </row>
        <row r="601">
          <cell r="D601">
            <v>1.6899999999999997</v>
          </cell>
        </row>
        <row r="602">
          <cell r="D602">
            <v>1.7399999999999998</v>
          </cell>
        </row>
        <row r="603">
          <cell r="D603">
            <v>1.78</v>
          </cell>
        </row>
        <row r="604">
          <cell r="D604">
            <v>1.82</v>
          </cell>
        </row>
        <row r="605">
          <cell r="D605">
            <v>1.87</v>
          </cell>
        </row>
        <row r="606">
          <cell r="D606">
            <v>1.9100000000000001</v>
          </cell>
        </row>
        <row r="607">
          <cell r="D607">
            <v>1.9600000000000002</v>
          </cell>
        </row>
        <row r="608">
          <cell r="D608">
            <v>2</v>
          </cell>
        </row>
        <row r="609">
          <cell r="D609">
            <v>2.0499999999999998</v>
          </cell>
        </row>
        <row r="610">
          <cell r="D610">
            <v>2.1</v>
          </cell>
        </row>
        <row r="611">
          <cell r="D611">
            <v>2.15</v>
          </cell>
        </row>
        <row r="612">
          <cell r="D612">
            <v>2.21</v>
          </cell>
        </row>
        <row r="613">
          <cell r="D613">
            <v>2.2599999999999998</v>
          </cell>
        </row>
        <row r="614">
          <cell r="D614">
            <v>2.3199999999999998</v>
          </cell>
        </row>
        <row r="615">
          <cell r="D615">
            <v>2.37</v>
          </cell>
        </row>
        <row r="616">
          <cell r="D616">
            <v>2.4300000000000002</v>
          </cell>
        </row>
        <row r="617">
          <cell r="D617">
            <v>2.4900000000000002</v>
          </cell>
        </row>
        <row r="618">
          <cell r="D618">
            <v>2.5499999999999998</v>
          </cell>
        </row>
        <row r="619">
          <cell r="D619">
            <v>2.61</v>
          </cell>
        </row>
        <row r="620">
          <cell r="D620">
            <v>2.67</v>
          </cell>
        </row>
        <row r="621">
          <cell r="D621">
            <v>2.74</v>
          </cell>
        </row>
        <row r="622">
          <cell r="D622">
            <v>2.8</v>
          </cell>
        </row>
        <row r="623">
          <cell r="D623">
            <v>2.87</v>
          </cell>
        </row>
        <row r="624">
          <cell r="D624">
            <v>2.94</v>
          </cell>
        </row>
        <row r="625">
          <cell r="D625">
            <v>3.01</v>
          </cell>
        </row>
        <row r="626">
          <cell r="D626">
            <v>3.09</v>
          </cell>
        </row>
        <row r="627">
          <cell r="D627">
            <v>3.16</v>
          </cell>
        </row>
        <row r="628">
          <cell r="D628">
            <v>3.24</v>
          </cell>
        </row>
        <row r="629">
          <cell r="D629">
            <v>3.3200000000000003</v>
          </cell>
        </row>
        <row r="630">
          <cell r="D630">
            <v>3.4</v>
          </cell>
        </row>
        <row r="631">
          <cell r="D631">
            <v>3.4799999999999995</v>
          </cell>
        </row>
        <row r="632">
          <cell r="D632">
            <v>3.5700000000000003</v>
          </cell>
        </row>
        <row r="633">
          <cell r="D633">
            <v>3.65</v>
          </cell>
        </row>
        <row r="634">
          <cell r="D634">
            <v>3.74</v>
          </cell>
        </row>
        <row r="635">
          <cell r="D635">
            <v>3.8299999999999996</v>
          </cell>
        </row>
        <row r="636">
          <cell r="D636">
            <v>3.9200000000000004</v>
          </cell>
        </row>
        <row r="637">
          <cell r="D637">
            <v>4.0200000000000005</v>
          </cell>
        </row>
        <row r="638">
          <cell r="D638">
            <v>4.12</v>
          </cell>
        </row>
        <row r="639">
          <cell r="D639">
            <v>4.22</v>
          </cell>
        </row>
        <row r="640">
          <cell r="D640">
            <v>4.32</v>
          </cell>
        </row>
        <row r="641">
          <cell r="D641">
            <v>4.42</v>
          </cell>
        </row>
        <row r="642">
          <cell r="D642">
            <v>4.53</v>
          </cell>
        </row>
        <row r="643">
          <cell r="D643">
            <v>4.6399999999999997</v>
          </cell>
        </row>
        <row r="644">
          <cell r="D644">
            <v>4.75</v>
          </cell>
        </row>
        <row r="645">
          <cell r="D645">
            <v>4.87</v>
          </cell>
        </row>
        <row r="646">
          <cell r="D646">
            <v>4.99</v>
          </cell>
        </row>
        <row r="647">
          <cell r="D647">
            <v>5.1100000000000003</v>
          </cell>
        </row>
        <row r="648">
          <cell r="D648">
            <v>5.23</v>
          </cell>
        </row>
        <row r="649">
          <cell r="D649">
            <v>5.36</v>
          </cell>
        </row>
        <row r="650">
          <cell r="D650">
            <v>5.49</v>
          </cell>
        </row>
        <row r="651">
          <cell r="D651">
            <v>5.62</v>
          </cell>
        </row>
        <row r="652">
          <cell r="D652">
            <v>5.76</v>
          </cell>
        </row>
        <row r="653">
          <cell r="D653">
            <v>5.9</v>
          </cell>
        </row>
        <row r="654">
          <cell r="D654">
            <v>6.04</v>
          </cell>
        </row>
        <row r="655">
          <cell r="D655">
            <v>6.19</v>
          </cell>
        </row>
        <row r="656">
          <cell r="D656">
            <v>6.34</v>
          </cell>
        </row>
        <row r="657">
          <cell r="D657">
            <v>6.4900000000000011</v>
          </cell>
        </row>
        <row r="658">
          <cell r="D658">
            <v>6.65</v>
          </cell>
        </row>
        <row r="659">
          <cell r="D659">
            <v>6.8099999999999987</v>
          </cell>
        </row>
        <row r="660">
          <cell r="D660">
            <v>6.98</v>
          </cell>
        </row>
        <row r="661">
          <cell r="D661">
            <v>7.15</v>
          </cell>
        </row>
        <row r="662">
          <cell r="D662">
            <v>7.32</v>
          </cell>
        </row>
        <row r="663">
          <cell r="D663">
            <v>7.5</v>
          </cell>
        </row>
        <row r="664">
          <cell r="D664">
            <v>7.68</v>
          </cell>
        </row>
        <row r="665">
          <cell r="D665">
            <v>7.87</v>
          </cell>
        </row>
        <row r="666">
          <cell r="D666">
            <v>8.0599999999999987</v>
          </cell>
        </row>
        <row r="667">
          <cell r="D667">
            <v>8.25</v>
          </cell>
        </row>
        <row r="668">
          <cell r="D668">
            <v>8.4499999999999993</v>
          </cell>
        </row>
        <row r="669">
          <cell r="D669">
            <v>8.66</v>
          </cell>
        </row>
        <row r="670">
          <cell r="D670">
            <v>8.8699999999999992</v>
          </cell>
        </row>
        <row r="671">
          <cell r="D671">
            <v>9.09</v>
          </cell>
        </row>
        <row r="672">
          <cell r="D672">
            <v>9.31</v>
          </cell>
        </row>
        <row r="673">
          <cell r="D673">
            <v>9.5299999999999994</v>
          </cell>
        </row>
        <row r="674">
          <cell r="D674">
            <v>9.76</v>
          </cell>
        </row>
        <row r="675">
          <cell r="D675">
            <v>10</v>
          </cell>
        </row>
        <row r="676">
          <cell r="D676">
            <v>10.199999999999999</v>
          </cell>
        </row>
        <row r="677">
          <cell r="D677">
            <v>10.5</v>
          </cell>
        </row>
        <row r="678">
          <cell r="D678">
            <v>10.7</v>
          </cell>
        </row>
        <row r="679">
          <cell r="D679">
            <v>11</v>
          </cell>
        </row>
        <row r="680">
          <cell r="D680">
            <v>11.3</v>
          </cell>
        </row>
        <row r="681">
          <cell r="D681">
            <v>11.5</v>
          </cell>
        </row>
        <row r="682">
          <cell r="D682">
            <v>11.8</v>
          </cell>
        </row>
        <row r="683">
          <cell r="D683">
            <v>12.1</v>
          </cell>
        </row>
        <row r="684">
          <cell r="D684">
            <v>12.4</v>
          </cell>
        </row>
        <row r="685">
          <cell r="D685">
            <v>12.7</v>
          </cell>
        </row>
        <row r="686">
          <cell r="D686">
            <v>13</v>
          </cell>
        </row>
        <row r="687">
          <cell r="D687">
            <v>13.3</v>
          </cell>
        </row>
        <row r="688">
          <cell r="D688">
            <v>13.7</v>
          </cell>
        </row>
        <row r="689">
          <cell r="D689">
            <v>14</v>
          </cell>
        </row>
        <row r="690">
          <cell r="D690">
            <v>14.3</v>
          </cell>
        </row>
        <row r="691">
          <cell r="D691">
            <v>14.7</v>
          </cell>
        </row>
        <row r="692">
          <cell r="D692">
            <v>15</v>
          </cell>
        </row>
        <row r="693">
          <cell r="D693">
            <v>15.4</v>
          </cell>
        </row>
        <row r="694">
          <cell r="D694">
            <v>15.8</v>
          </cell>
        </row>
        <row r="695">
          <cell r="D695">
            <v>16.2</v>
          </cell>
        </row>
        <row r="696">
          <cell r="D696">
            <v>16.5</v>
          </cell>
        </row>
        <row r="697">
          <cell r="D697">
            <v>16.899999999999999</v>
          </cell>
        </row>
        <row r="698">
          <cell r="D698">
            <v>17.399999999999999</v>
          </cell>
        </row>
        <row r="699">
          <cell r="D699">
            <v>17.8</v>
          </cell>
        </row>
        <row r="700">
          <cell r="D700">
            <v>18.2</v>
          </cell>
        </row>
        <row r="701">
          <cell r="D701">
            <v>18.7</v>
          </cell>
        </row>
        <row r="702">
          <cell r="D702">
            <v>19.100000000000001</v>
          </cell>
        </row>
        <row r="703">
          <cell r="D703">
            <v>19.600000000000001</v>
          </cell>
        </row>
        <row r="704">
          <cell r="D704">
            <v>20</v>
          </cell>
        </row>
        <row r="705">
          <cell r="D705">
            <v>20.5</v>
          </cell>
        </row>
        <row r="706">
          <cell r="D706">
            <v>21</v>
          </cell>
        </row>
        <row r="707">
          <cell r="D707">
            <v>21.5</v>
          </cell>
        </row>
        <row r="708">
          <cell r="D708">
            <v>22.1</v>
          </cell>
        </row>
        <row r="709">
          <cell r="D709">
            <v>22.6</v>
          </cell>
        </row>
        <row r="710">
          <cell r="D710">
            <v>23.2</v>
          </cell>
        </row>
        <row r="711">
          <cell r="D711">
            <v>23.7</v>
          </cell>
        </row>
        <row r="712">
          <cell r="D712">
            <v>24.3</v>
          </cell>
        </row>
        <row r="713">
          <cell r="D713">
            <v>24.9</v>
          </cell>
        </row>
        <row r="714">
          <cell r="D714">
            <v>25.5</v>
          </cell>
        </row>
        <row r="715">
          <cell r="D715">
            <v>26.1</v>
          </cell>
        </row>
        <row r="716">
          <cell r="D716">
            <v>26.7</v>
          </cell>
        </row>
        <row r="717">
          <cell r="D717">
            <v>27.4</v>
          </cell>
        </row>
        <row r="718">
          <cell r="D718">
            <v>28</v>
          </cell>
        </row>
        <row r="719">
          <cell r="D719">
            <v>28.7</v>
          </cell>
        </row>
        <row r="720">
          <cell r="D720">
            <v>29.4</v>
          </cell>
        </row>
        <row r="721">
          <cell r="D721">
            <v>30.1</v>
          </cell>
        </row>
        <row r="722">
          <cell r="D722">
            <v>30.9</v>
          </cell>
        </row>
        <row r="723">
          <cell r="D723">
            <v>31.6</v>
          </cell>
        </row>
        <row r="724">
          <cell r="D724">
            <v>32.4</v>
          </cell>
        </row>
        <row r="725">
          <cell r="D725">
            <v>33.200000000000003</v>
          </cell>
        </row>
        <row r="726">
          <cell r="D726">
            <v>34</v>
          </cell>
        </row>
        <row r="727">
          <cell r="D727">
            <v>34.799999999999997</v>
          </cell>
        </row>
        <row r="728">
          <cell r="D728">
            <v>35.700000000000003</v>
          </cell>
        </row>
        <row r="729">
          <cell r="D729">
            <v>36.5</v>
          </cell>
        </row>
        <row r="730">
          <cell r="D730">
            <v>37.4</v>
          </cell>
        </row>
        <row r="731">
          <cell r="D731">
            <v>38.299999999999997</v>
          </cell>
        </row>
        <row r="732">
          <cell r="D732">
            <v>39.200000000000003</v>
          </cell>
        </row>
        <row r="733">
          <cell r="D733">
            <v>40.200000000000003</v>
          </cell>
        </row>
        <row r="734">
          <cell r="D734">
            <v>41.2</v>
          </cell>
        </row>
        <row r="735">
          <cell r="D735">
            <v>42.2</v>
          </cell>
        </row>
        <row r="736">
          <cell r="D736">
            <v>43.2</v>
          </cell>
        </row>
        <row r="737">
          <cell r="D737">
            <v>44.2</v>
          </cell>
        </row>
        <row r="738">
          <cell r="D738">
            <v>45.3</v>
          </cell>
        </row>
        <row r="739">
          <cell r="D739">
            <v>46.4</v>
          </cell>
        </row>
        <row r="740">
          <cell r="D740">
            <v>47.5</v>
          </cell>
        </row>
        <row r="741">
          <cell r="D741">
            <v>48.7</v>
          </cell>
        </row>
        <row r="742">
          <cell r="D742">
            <v>49.9</v>
          </cell>
        </row>
        <row r="743">
          <cell r="D743">
            <v>51.1</v>
          </cell>
        </row>
        <row r="744">
          <cell r="D744">
            <v>52.3</v>
          </cell>
        </row>
        <row r="745">
          <cell r="D745">
            <v>53.6</v>
          </cell>
        </row>
        <row r="746">
          <cell r="D746">
            <v>54.9</v>
          </cell>
        </row>
        <row r="747">
          <cell r="D747">
            <v>56.2</v>
          </cell>
        </row>
        <row r="748">
          <cell r="D748">
            <v>57.6</v>
          </cell>
        </row>
        <row r="749">
          <cell r="D749">
            <v>59</v>
          </cell>
        </row>
        <row r="750">
          <cell r="D750">
            <v>60.4</v>
          </cell>
        </row>
        <row r="751">
          <cell r="D751">
            <v>61.9</v>
          </cell>
        </row>
        <row r="752">
          <cell r="D752">
            <v>63.4</v>
          </cell>
        </row>
        <row r="753">
          <cell r="D753">
            <v>64.900000000000006</v>
          </cell>
        </row>
        <row r="754">
          <cell r="D754">
            <v>66.5</v>
          </cell>
        </row>
        <row r="755">
          <cell r="D755">
            <v>68.099999999999994</v>
          </cell>
        </row>
        <row r="756">
          <cell r="D756">
            <v>69.8</v>
          </cell>
        </row>
        <row r="757">
          <cell r="D757">
            <v>71.5</v>
          </cell>
        </row>
        <row r="758">
          <cell r="D758">
            <v>73.2</v>
          </cell>
        </row>
        <row r="759">
          <cell r="D759">
            <v>75</v>
          </cell>
        </row>
        <row r="760">
          <cell r="D760">
            <v>76.8</v>
          </cell>
        </row>
        <row r="761">
          <cell r="D761">
            <v>78.7</v>
          </cell>
        </row>
        <row r="762">
          <cell r="D762">
            <v>80.599999999999994</v>
          </cell>
        </row>
        <row r="763">
          <cell r="D763">
            <v>82.5</v>
          </cell>
        </row>
        <row r="764">
          <cell r="D764">
            <v>84.5</v>
          </cell>
        </row>
        <row r="765">
          <cell r="D765">
            <v>86.6</v>
          </cell>
        </row>
        <row r="766">
          <cell r="D766">
            <v>88.7</v>
          </cell>
        </row>
        <row r="767">
          <cell r="D767">
            <v>90.9</v>
          </cell>
        </row>
        <row r="768">
          <cell r="D768">
            <v>93.1</v>
          </cell>
        </row>
        <row r="769">
          <cell r="D769">
            <v>95.3</v>
          </cell>
        </row>
        <row r="770">
          <cell r="D770">
            <v>97.6</v>
          </cell>
        </row>
        <row r="771">
          <cell r="D771">
            <v>100</v>
          </cell>
        </row>
        <row r="772">
          <cell r="D772">
            <v>102</v>
          </cell>
        </row>
        <row r="773">
          <cell r="D773">
            <v>105</v>
          </cell>
        </row>
        <row r="774">
          <cell r="D774">
            <v>107</v>
          </cell>
        </row>
        <row r="775">
          <cell r="D775">
            <v>110</v>
          </cell>
        </row>
        <row r="776">
          <cell r="D776">
            <v>113</v>
          </cell>
        </row>
        <row r="777">
          <cell r="D777">
            <v>115</v>
          </cell>
        </row>
        <row r="778">
          <cell r="D778">
            <v>118</v>
          </cell>
        </row>
        <row r="779">
          <cell r="D779">
            <v>121</v>
          </cell>
        </row>
        <row r="780">
          <cell r="D780">
            <v>124</v>
          </cell>
        </row>
        <row r="781">
          <cell r="D781">
            <v>127</v>
          </cell>
        </row>
        <row r="782">
          <cell r="D782">
            <v>130</v>
          </cell>
        </row>
        <row r="783">
          <cell r="D783">
            <v>133</v>
          </cell>
        </row>
        <row r="784">
          <cell r="D784">
            <v>137</v>
          </cell>
        </row>
        <row r="785">
          <cell r="D785">
            <v>140</v>
          </cell>
        </row>
        <row r="786">
          <cell r="D786">
            <v>143</v>
          </cell>
        </row>
        <row r="787">
          <cell r="D787">
            <v>147</v>
          </cell>
        </row>
        <row r="788">
          <cell r="D788">
            <v>150</v>
          </cell>
        </row>
        <row r="789">
          <cell r="D789">
            <v>154</v>
          </cell>
        </row>
        <row r="790">
          <cell r="D790">
            <v>158</v>
          </cell>
        </row>
        <row r="791">
          <cell r="D791">
            <v>162</v>
          </cell>
        </row>
        <row r="792">
          <cell r="D792">
            <v>165</v>
          </cell>
        </row>
        <row r="793">
          <cell r="D793">
            <v>169</v>
          </cell>
        </row>
        <row r="794">
          <cell r="D794">
            <v>174</v>
          </cell>
        </row>
        <row r="795">
          <cell r="D795">
            <v>178</v>
          </cell>
        </row>
        <row r="796">
          <cell r="D796">
            <v>182</v>
          </cell>
        </row>
        <row r="797">
          <cell r="D797">
            <v>187</v>
          </cell>
        </row>
        <row r="798">
          <cell r="D798">
            <v>191</v>
          </cell>
        </row>
        <row r="799">
          <cell r="D799">
            <v>196</v>
          </cell>
        </row>
        <row r="800">
          <cell r="D800">
            <v>200</v>
          </cell>
        </row>
        <row r="801">
          <cell r="D801">
            <v>205</v>
          </cell>
        </row>
        <row r="802">
          <cell r="D802">
            <v>210</v>
          </cell>
        </row>
        <row r="803">
          <cell r="D803">
            <v>215</v>
          </cell>
        </row>
        <row r="804">
          <cell r="D804">
            <v>221</v>
          </cell>
        </row>
        <row r="805">
          <cell r="D805">
            <v>226</v>
          </cell>
        </row>
        <row r="806">
          <cell r="D806">
            <v>232</v>
          </cell>
        </row>
        <row r="807">
          <cell r="D807">
            <v>237</v>
          </cell>
        </row>
        <row r="808">
          <cell r="D808">
            <v>243</v>
          </cell>
        </row>
        <row r="809">
          <cell r="D809">
            <v>249</v>
          </cell>
        </row>
        <row r="810">
          <cell r="D810">
            <v>255</v>
          </cell>
        </row>
        <row r="811">
          <cell r="D811">
            <v>261</v>
          </cell>
        </row>
        <row r="812">
          <cell r="D812">
            <v>267</v>
          </cell>
        </row>
        <row r="813">
          <cell r="D813">
            <v>274</v>
          </cell>
        </row>
        <row r="814">
          <cell r="D814">
            <v>280</v>
          </cell>
        </row>
        <row r="815">
          <cell r="D815">
            <v>287</v>
          </cell>
        </row>
        <row r="816">
          <cell r="D816">
            <v>294</v>
          </cell>
        </row>
        <row r="817">
          <cell r="D817">
            <v>301</v>
          </cell>
        </row>
        <row r="818">
          <cell r="D818">
            <v>309</v>
          </cell>
        </row>
        <row r="819">
          <cell r="D819">
            <v>316</v>
          </cell>
        </row>
        <row r="820">
          <cell r="D820">
            <v>324</v>
          </cell>
        </row>
        <row r="821">
          <cell r="D821">
            <v>332</v>
          </cell>
        </row>
        <row r="822">
          <cell r="D822">
            <v>340</v>
          </cell>
        </row>
        <row r="823">
          <cell r="D823">
            <v>348</v>
          </cell>
        </row>
        <row r="824">
          <cell r="D824">
            <v>357</v>
          </cell>
        </row>
        <row r="825">
          <cell r="D825">
            <v>365</v>
          </cell>
        </row>
        <row r="826">
          <cell r="D826">
            <v>374</v>
          </cell>
        </row>
        <row r="827">
          <cell r="D827">
            <v>383</v>
          </cell>
        </row>
        <row r="828">
          <cell r="D828">
            <v>392</v>
          </cell>
        </row>
        <row r="829">
          <cell r="D829">
            <v>402</v>
          </cell>
        </row>
        <row r="830">
          <cell r="D830">
            <v>412</v>
          </cell>
        </row>
        <row r="831">
          <cell r="D831">
            <v>422</v>
          </cell>
        </row>
        <row r="832">
          <cell r="D832">
            <v>432</v>
          </cell>
        </row>
        <row r="833">
          <cell r="D833">
            <v>442</v>
          </cell>
        </row>
        <row r="834">
          <cell r="D834">
            <v>453</v>
          </cell>
        </row>
        <row r="835">
          <cell r="D835">
            <v>464</v>
          </cell>
        </row>
        <row r="836">
          <cell r="D836">
            <v>475</v>
          </cell>
        </row>
        <row r="837">
          <cell r="D837">
            <v>487</v>
          </cell>
        </row>
        <row r="838">
          <cell r="D838">
            <v>499</v>
          </cell>
        </row>
        <row r="839">
          <cell r="D839">
            <v>511</v>
          </cell>
        </row>
        <row r="840">
          <cell r="D840">
            <v>523</v>
          </cell>
        </row>
        <row r="841">
          <cell r="D841">
            <v>536</v>
          </cell>
        </row>
        <row r="842">
          <cell r="D842">
            <v>549</v>
          </cell>
        </row>
        <row r="843">
          <cell r="D843">
            <v>562</v>
          </cell>
        </row>
        <row r="844">
          <cell r="D844">
            <v>576</v>
          </cell>
        </row>
        <row r="845">
          <cell r="D845">
            <v>590</v>
          </cell>
        </row>
        <row r="846">
          <cell r="D846">
            <v>604</v>
          </cell>
        </row>
        <row r="847">
          <cell r="D847">
            <v>619</v>
          </cell>
        </row>
        <row r="848">
          <cell r="D848">
            <v>634</v>
          </cell>
        </row>
        <row r="849">
          <cell r="D849">
            <v>649</v>
          </cell>
        </row>
        <row r="850">
          <cell r="D850">
            <v>665</v>
          </cell>
        </row>
        <row r="851">
          <cell r="D851">
            <v>681</v>
          </cell>
        </row>
        <row r="852">
          <cell r="D852">
            <v>698</v>
          </cell>
        </row>
        <row r="853">
          <cell r="D853">
            <v>715</v>
          </cell>
        </row>
        <row r="854">
          <cell r="D854">
            <v>732</v>
          </cell>
        </row>
        <row r="855">
          <cell r="D855">
            <v>750</v>
          </cell>
        </row>
        <row r="856">
          <cell r="D856">
            <v>768</v>
          </cell>
        </row>
        <row r="857">
          <cell r="D857">
            <v>787</v>
          </cell>
        </row>
        <row r="858">
          <cell r="D858">
            <v>806</v>
          </cell>
        </row>
        <row r="859">
          <cell r="D859">
            <v>825</v>
          </cell>
        </row>
        <row r="860">
          <cell r="D860">
            <v>845</v>
          </cell>
        </row>
        <row r="861">
          <cell r="D861">
            <v>866</v>
          </cell>
        </row>
        <row r="862">
          <cell r="D862">
            <v>887</v>
          </cell>
        </row>
        <row r="863">
          <cell r="D863">
            <v>909</v>
          </cell>
        </row>
        <row r="864">
          <cell r="D864">
            <v>931</v>
          </cell>
        </row>
        <row r="865">
          <cell r="D865">
            <v>953</v>
          </cell>
        </row>
        <row r="866">
          <cell r="D866">
            <v>976</v>
          </cell>
        </row>
        <row r="867">
          <cell r="D867">
            <v>1000</v>
          </cell>
        </row>
        <row r="868">
          <cell r="D868">
            <v>1019.9999999999999</v>
          </cell>
        </row>
        <row r="869">
          <cell r="D869">
            <v>1050</v>
          </cell>
        </row>
        <row r="870">
          <cell r="D870">
            <v>1070</v>
          </cell>
        </row>
        <row r="871">
          <cell r="D871">
            <v>1100</v>
          </cell>
        </row>
        <row r="872">
          <cell r="D872">
            <v>1130</v>
          </cell>
        </row>
        <row r="873">
          <cell r="D873">
            <v>1150</v>
          </cell>
        </row>
        <row r="874">
          <cell r="D874">
            <v>1180</v>
          </cell>
        </row>
        <row r="875">
          <cell r="D875">
            <v>1210</v>
          </cell>
        </row>
        <row r="876">
          <cell r="D876">
            <v>1240</v>
          </cell>
        </row>
        <row r="877">
          <cell r="D877">
            <v>1270</v>
          </cell>
        </row>
        <row r="878">
          <cell r="D878">
            <v>1300</v>
          </cell>
        </row>
        <row r="879">
          <cell r="D879">
            <v>1330</v>
          </cell>
        </row>
        <row r="880">
          <cell r="D880">
            <v>1370</v>
          </cell>
        </row>
        <row r="881">
          <cell r="D881">
            <v>1400</v>
          </cell>
        </row>
        <row r="882">
          <cell r="D882">
            <v>1430</v>
          </cell>
        </row>
        <row r="883">
          <cell r="D883">
            <v>1470</v>
          </cell>
        </row>
        <row r="884">
          <cell r="D884">
            <v>1500</v>
          </cell>
        </row>
        <row r="885">
          <cell r="D885">
            <v>1540</v>
          </cell>
        </row>
        <row r="886">
          <cell r="D886">
            <v>1580</v>
          </cell>
        </row>
        <row r="887">
          <cell r="D887">
            <v>1620</v>
          </cell>
        </row>
        <row r="888">
          <cell r="D888">
            <v>1650</v>
          </cell>
        </row>
        <row r="889">
          <cell r="D889">
            <v>1689.9999999999998</v>
          </cell>
        </row>
        <row r="890">
          <cell r="D890">
            <v>1739.9999999999998</v>
          </cell>
        </row>
        <row r="891">
          <cell r="D891">
            <v>1780</v>
          </cell>
        </row>
        <row r="892">
          <cell r="D892">
            <v>1820</v>
          </cell>
        </row>
        <row r="893">
          <cell r="D893">
            <v>1870</v>
          </cell>
        </row>
        <row r="894">
          <cell r="D894">
            <v>1910.0000000000002</v>
          </cell>
        </row>
        <row r="895">
          <cell r="D895">
            <v>1960.0000000000002</v>
          </cell>
        </row>
        <row r="896">
          <cell r="D896">
            <v>2000</v>
          </cell>
        </row>
        <row r="897">
          <cell r="D897">
            <v>2050</v>
          </cell>
        </row>
        <row r="898">
          <cell r="D898">
            <v>2100</v>
          </cell>
        </row>
        <row r="899">
          <cell r="D899">
            <v>2150</v>
          </cell>
        </row>
        <row r="900">
          <cell r="D900">
            <v>2210</v>
          </cell>
        </row>
        <row r="901">
          <cell r="D901">
            <v>2260</v>
          </cell>
        </row>
        <row r="902">
          <cell r="D902">
            <v>2320</v>
          </cell>
        </row>
        <row r="903">
          <cell r="D903">
            <v>2370</v>
          </cell>
        </row>
        <row r="904">
          <cell r="D904">
            <v>2430</v>
          </cell>
        </row>
        <row r="905">
          <cell r="D905">
            <v>2490</v>
          </cell>
        </row>
        <row r="906">
          <cell r="D906">
            <v>2550</v>
          </cell>
        </row>
        <row r="907">
          <cell r="D907">
            <v>2610</v>
          </cell>
        </row>
        <row r="908">
          <cell r="D908">
            <v>2670</v>
          </cell>
        </row>
        <row r="909">
          <cell r="D909">
            <v>2740</v>
          </cell>
        </row>
        <row r="910">
          <cell r="D910">
            <v>2800</v>
          </cell>
        </row>
        <row r="911">
          <cell r="D911">
            <v>2870</v>
          </cell>
        </row>
        <row r="912">
          <cell r="D912">
            <v>2940</v>
          </cell>
        </row>
        <row r="913">
          <cell r="D913">
            <v>3010</v>
          </cell>
        </row>
        <row r="914">
          <cell r="D914">
            <v>3090</v>
          </cell>
        </row>
        <row r="915">
          <cell r="D915">
            <v>3160</v>
          </cell>
        </row>
        <row r="916">
          <cell r="D916">
            <v>3240</v>
          </cell>
        </row>
        <row r="917">
          <cell r="D917">
            <v>3320.0000000000005</v>
          </cell>
        </row>
        <row r="918">
          <cell r="D918">
            <v>3400</v>
          </cell>
        </row>
        <row r="919">
          <cell r="D919">
            <v>3479.9999999999995</v>
          </cell>
        </row>
        <row r="920">
          <cell r="D920">
            <v>3570.0000000000005</v>
          </cell>
        </row>
        <row r="921">
          <cell r="D921">
            <v>3650</v>
          </cell>
        </row>
        <row r="922">
          <cell r="D922">
            <v>3740</v>
          </cell>
        </row>
        <row r="923">
          <cell r="D923">
            <v>3829.9999999999995</v>
          </cell>
        </row>
        <row r="924">
          <cell r="D924">
            <v>3920.0000000000005</v>
          </cell>
        </row>
        <row r="925">
          <cell r="D925">
            <v>4020.0000000000005</v>
          </cell>
        </row>
        <row r="926">
          <cell r="D926">
            <v>4120.0000000000009</v>
          </cell>
        </row>
        <row r="927">
          <cell r="D927">
            <v>4220</v>
          </cell>
        </row>
        <row r="928">
          <cell r="D928">
            <v>4320</v>
          </cell>
        </row>
        <row r="929">
          <cell r="D929">
            <v>4420</v>
          </cell>
        </row>
        <row r="930">
          <cell r="D930">
            <v>4530</v>
          </cell>
        </row>
        <row r="931">
          <cell r="D931">
            <v>4640</v>
          </cell>
        </row>
        <row r="932">
          <cell r="D932">
            <v>4750</v>
          </cell>
        </row>
        <row r="933">
          <cell r="D933">
            <v>4870</v>
          </cell>
        </row>
        <row r="934">
          <cell r="D934">
            <v>4990</v>
          </cell>
        </row>
        <row r="935">
          <cell r="D935">
            <v>5110</v>
          </cell>
        </row>
        <row r="936">
          <cell r="D936">
            <v>5230</v>
          </cell>
        </row>
        <row r="937">
          <cell r="D937">
            <v>5360</v>
          </cell>
        </row>
        <row r="938">
          <cell r="D938">
            <v>5490</v>
          </cell>
        </row>
        <row r="939">
          <cell r="D939">
            <v>5620</v>
          </cell>
        </row>
        <row r="940">
          <cell r="D940">
            <v>5760</v>
          </cell>
        </row>
        <row r="941">
          <cell r="D941">
            <v>5900</v>
          </cell>
        </row>
        <row r="942">
          <cell r="D942">
            <v>6040</v>
          </cell>
        </row>
        <row r="943">
          <cell r="D943">
            <v>6190</v>
          </cell>
        </row>
        <row r="944">
          <cell r="D944">
            <v>6340</v>
          </cell>
        </row>
        <row r="945">
          <cell r="D945">
            <v>6490.0000000000009</v>
          </cell>
        </row>
        <row r="946">
          <cell r="D946">
            <v>6650</v>
          </cell>
        </row>
        <row r="947">
          <cell r="D947">
            <v>6809.9999999999991</v>
          </cell>
        </row>
        <row r="948">
          <cell r="D948">
            <v>6980</v>
          </cell>
        </row>
        <row r="949">
          <cell r="D949">
            <v>7150</v>
          </cell>
        </row>
        <row r="950">
          <cell r="D950">
            <v>7320</v>
          </cell>
        </row>
        <row r="951">
          <cell r="D951">
            <v>7500</v>
          </cell>
        </row>
        <row r="952">
          <cell r="D952">
            <v>7680</v>
          </cell>
        </row>
        <row r="953">
          <cell r="D953">
            <v>7870</v>
          </cell>
        </row>
        <row r="954">
          <cell r="D954">
            <v>8059.9999999999991</v>
          </cell>
        </row>
        <row r="955">
          <cell r="D955">
            <v>8250</v>
          </cell>
        </row>
        <row r="956">
          <cell r="D956">
            <v>8450</v>
          </cell>
        </row>
        <row r="957">
          <cell r="D957">
            <v>8660</v>
          </cell>
        </row>
        <row r="958">
          <cell r="D958">
            <v>8870</v>
          </cell>
        </row>
        <row r="959">
          <cell r="D959">
            <v>9090</v>
          </cell>
        </row>
        <row r="960">
          <cell r="D960">
            <v>9310</v>
          </cell>
        </row>
        <row r="961">
          <cell r="D961">
            <v>9530</v>
          </cell>
        </row>
        <row r="962">
          <cell r="D962">
            <v>9760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_builder"/>
      <sheetName val="define_part"/>
      <sheetName val="Sheet3"/>
      <sheetName val="E Values"/>
    </sheetNames>
    <sheetDataSet>
      <sheetData sheetId="0" refreshError="1"/>
      <sheetData sheetId="1">
        <row r="15">
          <cell r="AL15" t="str">
            <v>2RK</v>
          </cell>
          <cell r="AM15" t="str">
            <v>0402</v>
          </cell>
        </row>
        <row r="16">
          <cell r="AL16" t="str">
            <v>3RB</v>
          </cell>
          <cell r="AM16" t="str">
            <v>0603</v>
          </cell>
        </row>
        <row r="17">
          <cell r="AL17" t="str">
            <v>3RE</v>
          </cell>
          <cell r="AM17" t="str">
            <v>0603</v>
          </cell>
        </row>
        <row r="18">
          <cell r="AL18" t="str">
            <v>6RB</v>
          </cell>
          <cell r="AM18" t="str">
            <v>0805</v>
          </cell>
        </row>
        <row r="19">
          <cell r="AL19" t="str">
            <v>6RE</v>
          </cell>
          <cell r="AM19" t="str">
            <v>0805</v>
          </cell>
        </row>
        <row r="20">
          <cell r="AL20" t="str">
            <v>XGN</v>
          </cell>
          <cell r="AM20" t="str">
            <v>01005</v>
          </cell>
          <cell r="AN20">
            <v>3.1E-2</v>
          </cell>
          <cell r="AO20">
            <v>70</v>
          </cell>
          <cell r="AP20">
            <v>15</v>
          </cell>
          <cell r="AQ20" t="str">
            <v>√(WxR)</v>
          </cell>
          <cell r="AR20">
            <v>30</v>
          </cell>
          <cell r="AS20">
            <v>10</v>
          </cell>
          <cell r="AT20">
            <v>1000000</v>
          </cell>
          <cell r="AY20" t="str">
            <v>E24</v>
          </cell>
          <cell r="AZ20" t="str">
            <v>E96</v>
          </cell>
          <cell r="BB20" t="str">
            <v>-55 to +125</v>
          </cell>
          <cell r="BC20" t="str">
            <v>—</v>
          </cell>
        </row>
        <row r="21">
          <cell r="AL21" t="str">
            <v>1GN</v>
          </cell>
          <cell r="AM21" t="str">
            <v>0201</v>
          </cell>
          <cell r="AN21">
            <v>0.05</v>
          </cell>
          <cell r="AO21">
            <v>70</v>
          </cell>
          <cell r="AP21">
            <v>25</v>
          </cell>
          <cell r="AQ21" t="str">
            <v>√(WxR)</v>
          </cell>
          <cell r="AR21">
            <v>50</v>
          </cell>
          <cell r="AS21">
            <v>10</v>
          </cell>
          <cell r="AT21">
            <v>1000000</v>
          </cell>
          <cell r="AY21" t="str">
            <v>E24</v>
          </cell>
          <cell r="AZ21" t="str">
            <v>E96</v>
          </cell>
          <cell r="BB21" t="str">
            <v>-55 to +125</v>
          </cell>
          <cell r="BC21" t="str">
            <v>Grade 1</v>
          </cell>
        </row>
        <row r="22">
          <cell r="AL22" t="str">
            <v>2RC</v>
          </cell>
          <cell r="AM22" t="str">
            <v>0402</v>
          </cell>
          <cell r="AN22">
            <v>0.1</v>
          </cell>
          <cell r="AO22">
            <v>70</v>
          </cell>
          <cell r="AP22">
            <v>50</v>
          </cell>
          <cell r="AQ22" t="str">
            <v>√(WxR)</v>
          </cell>
          <cell r="AR22">
            <v>100</v>
          </cell>
          <cell r="AS22">
            <v>1</v>
          </cell>
          <cell r="AT22">
            <v>9.76</v>
          </cell>
          <cell r="AY22" t="str">
            <v>E24</v>
          </cell>
          <cell r="AZ22" t="str">
            <v>E96</v>
          </cell>
          <cell r="BB22" t="str">
            <v>-55 to +155</v>
          </cell>
          <cell r="BC22" t="str">
            <v>Grade 0</v>
          </cell>
        </row>
        <row r="23">
          <cell r="AL23" t="str">
            <v>2RK</v>
          </cell>
          <cell r="AM23" t="str">
            <v>0402</v>
          </cell>
          <cell r="AN23">
            <v>0.1</v>
          </cell>
          <cell r="AO23">
            <v>70</v>
          </cell>
          <cell r="AP23">
            <v>50</v>
          </cell>
          <cell r="AQ23" t="str">
            <v>√(WxR)</v>
          </cell>
          <cell r="AR23">
            <v>100</v>
          </cell>
          <cell r="AS23">
            <v>10</v>
          </cell>
          <cell r="AT23">
            <v>1000000</v>
          </cell>
          <cell r="AY23" t="str">
            <v>E24</v>
          </cell>
          <cell r="AZ23" t="str">
            <v>E96</v>
          </cell>
          <cell r="BB23" t="str">
            <v>-55 to +155</v>
          </cell>
          <cell r="BC23" t="str">
            <v>Grade 0</v>
          </cell>
        </row>
        <row r="24">
          <cell r="AL24" t="str">
            <v>3EK</v>
          </cell>
          <cell r="AM24" t="str">
            <v>0603</v>
          </cell>
          <cell r="AN24">
            <v>0.1</v>
          </cell>
          <cell r="AO24">
            <v>70</v>
          </cell>
          <cell r="AP24">
            <v>75</v>
          </cell>
          <cell r="AQ24" t="str">
            <v>√(WxR)</v>
          </cell>
          <cell r="AR24">
            <v>150</v>
          </cell>
          <cell r="AS24">
            <v>10</v>
          </cell>
          <cell r="AT24">
            <v>1000000</v>
          </cell>
          <cell r="AY24" t="str">
            <v>E24</v>
          </cell>
          <cell r="AZ24" t="str">
            <v>E96</v>
          </cell>
          <cell r="BB24" t="str">
            <v>-55 to +155</v>
          </cell>
          <cell r="BC24" t="str">
            <v>Grade 0</v>
          </cell>
        </row>
        <row r="25">
          <cell r="AL25" t="str">
            <v>6EN</v>
          </cell>
          <cell r="AM25" t="str">
            <v>0805</v>
          </cell>
          <cell r="AN25">
            <v>0.125</v>
          </cell>
          <cell r="AO25">
            <v>70</v>
          </cell>
          <cell r="AP25">
            <v>150</v>
          </cell>
          <cell r="AQ25" t="str">
            <v>√(WxR)</v>
          </cell>
          <cell r="AR25">
            <v>200</v>
          </cell>
          <cell r="AS25">
            <v>10</v>
          </cell>
          <cell r="AT25">
            <v>2200000</v>
          </cell>
          <cell r="AY25" t="str">
            <v>E24</v>
          </cell>
          <cell r="AZ25" t="str">
            <v>E96</v>
          </cell>
          <cell r="BB25" t="str">
            <v>-55 to +155</v>
          </cell>
          <cell r="BC25" t="str">
            <v>Grade 0</v>
          </cell>
        </row>
        <row r="26">
          <cell r="AL26" t="str">
            <v>8EN</v>
          </cell>
          <cell r="AM26" t="str">
            <v>1206</v>
          </cell>
          <cell r="AN26">
            <v>0.25</v>
          </cell>
          <cell r="AO26">
            <v>70</v>
          </cell>
          <cell r="AP26">
            <v>200</v>
          </cell>
          <cell r="AQ26" t="str">
            <v>√(WxR)</v>
          </cell>
          <cell r="AR26">
            <v>400</v>
          </cell>
          <cell r="AS26">
            <v>10</v>
          </cell>
          <cell r="AT26">
            <v>2200000</v>
          </cell>
          <cell r="AY26" t="str">
            <v>E24</v>
          </cell>
          <cell r="AZ26" t="str">
            <v>E96</v>
          </cell>
          <cell r="BB26" t="str">
            <v>-55 to +155</v>
          </cell>
          <cell r="BC26" t="str">
            <v>Grade 0</v>
          </cell>
        </row>
        <row r="27">
          <cell r="AL27" t="str">
            <v>14N</v>
          </cell>
          <cell r="AM27" t="str">
            <v>1210</v>
          </cell>
          <cell r="AN27">
            <v>0.5</v>
          </cell>
          <cell r="AO27">
            <v>70</v>
          </cell>
          <cell r="AP27">
            <v>200</v>
          </cell>
          <cell r="AQ27" t="str">
            <v>√(WxR)</v>
          </cell>
          <cell r="AR27">
            <v>400</v>
          </cell>
          <cell r="AS27">
            <v>10</v>
          </cell>
          <cell r="AT27">
            <v>1000000</v>
          </cell>
          <cell r="AY27" t="str">
            <v>E24</v>
          </cell>
          <cell r="AZ27" t="str">
            <v>E96</v>
          </cell>
          <cell r="BB27" t="str">
            <v>-55 to +155</v>
          </cell>
          <cell r="BC27" t="str">
            <v>Grade 0</v>
          </cell>
        </row>
        <row r="28">
          <cell r="AL28" t="str">
            <v>12N</v>
          </cell>
          <cell r="AM28" t="str">
            <v>1812</v>
          </cell>
          <cell r="AN28">
            <v>0.75</v>
          </cell>
          <cell r="AO28">
            <v>70</v>
          </cell>
          <cell r="AP28">
            <v>200</v>
          </cell>
          <cell r="AQ28" t="str">
            <v>√(WxR)</v>
          </cell>
          <cell r="AR28">
            <v>500</v>
          </cell>
          <cell r="AS28">
            <v>10</v>
          </cell>
          <cell r="AT28">
            <v>1000000</v>
          </cell>
          <cell r="AY28" t="str">
            <v>E24</v>
          </cell>
          <cell r="AZ28" t="str">
            <v>E96</v>
          </cell>
          <cell r="BB28" t="str">
            <v>-55 to +155</v>
          </cell>
          <cell r="BC28" t="str">
            <v>Grade 0</v>
          </cell>
        </row>
        <row r="29">
          <cell r="AL29" t="str">
            <v>12S</v>
          </cell>
          <cell r="AM29" t="str">
            <v>2010</v>
          </cell>
          <cell r="AN29">
            <v>0.75</v>
          </cell>
          <cell r="AO29">
            <v>70</v>
          </cell>
          <cell r="AP29">
            <v>200</v>
          </cell>
          <cell r="AQ29" t="str">
            <v>√(WxR)</v>
          </cell>
          <cell r="AR29">
            <v>500</v>
          </cell>
          <cell r="AS29">
            <v>10</v>
          </cell>
          <cell r="AT29">
            <v>1000000</v>
          </cell>
          <cell r="AY29" t="str">
            <v>E24</v>
          </cell>
          <cell r="AZ29" t="str">
            <v>E96</v>
          </cell>
          <cell r="BB29" t="str">
            <v>-55 to +155</v>
          </cell>
          <cell r="BC29" t="str">
            <v>Grade 0</v>
          </cell>
        </row>
        <row r="30">
          <cell r="AL30" t="str">
            <v>1TN</v>
          </cell>
          <cell r="AN30">
            <v>1</v>
          </cell>
          <cell r="AO30">
            <v>70</v>
          </cell>
          <cell r="AP30">
            <v>200</v>
          </cell>
          <cell r="AQ30" t="str">
            <v>√(WxR)</v>
          </cell>
          <cell r="AR30">
            <v>500</v>
          </cell>
          <cell r="AS30">
            <v>10</v>
          </cell>
          <cell r="AT30">
            <v>1000000</v>
          </cell>
          <cell r="AY30" t="str">
            <v>E24</v>
          </cell>
          <cell r="AZ30" t="str">
            <v>E96</v>
          </cell>
          <cell r="BB30" t="str">
            <v>-55 to +155</v>
          </cell>
          <cell r="BC30" t="str">
            <v>Grade 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A6AA-83E0-4DFD-8EF4-2E842696781A}">
  <dimension ref="A1:AE70"/>
  <sheetViews>
    <sheetView workbookViewId="0">
      <pane ySplit="3" topLeftCell="A4" activePane="bottomLeft" state="frozen"/>
      <selection pane="bottomLeft" activeCell="A17" sqref="A17:B25"/>
    </sheetView>
  </sheetViews>
  <sheetFormatPr defaultRowHeight="14.4" x14ac:dyDescent="0.3"/>
  <cols>
    <col min="1" max="1" width="8.88671875" style="1"/>
    <col min="5" max="5" width="12.5546875" style="2" bestFit="1" customWidth="1"/>
    <col min="6" max="6" width="12.5546875" style="2" customWidth="1"/>
    <col min="30" max="30" width="12.88671875" bestFit="1" customWidth="1"/>
    <col min="31" max="31" width="13.6640625" bestFit="1" customWidth="1"/>
  </cols>
  <sheetData>
    <row r="1" spans="1:31" x14ac:dyDescent="0.3">
      <c r="L1" s="31" t="s">
        <v>0</v>
      </c>
      <c r="M1" s="31"/>
      <c r="N1" s="31"/>
      <c r="O1" s="31"/>
      <c r="P1" s="31"/>
      <c r="Q1" s="3"/>
      <c r="S1" s="31" t="s">
        <v>1</v>
      </c>
      <c r="T1" s="31"/>
      <c r="U1" s="31"/>
      <c r="V1" s="31"/>
    </row>
    <row r="2" spans="1:31" x14ac:dyDescent="0.3">
      <c r="A2" s="3" t="s">
        <v>2</v>
      </c>
      <c r="H2" s="1" t="s">
        <v>3</v>
      </c>
      <c r="I2" s="4">
        <v>2000</v>
      </c>
      <c r="J2" s="1">
        <v>630</v>
      </c>
      <c r="K2" s="1">
        <v>250</v>
      </c>
      <c r="L2" s="1">
        <v>100</v>
      </c>
      <c r="M2" s="1">
        <v>50</v>
      </c>
      <c r="N2" s="1">
        <v>35</v>
      </c>
      <c r="O2" s="1">
        <v>25</v>
      </c>
      <c r="P2" s="1">
        <v>16</v>
      </c>
      <c r="Q2" s="1">
        <v>6.3</v>
      </c>
      <c r="R2" s="1"/>
      <c r="S2" s="1">
        <v>100</v>
      </c>
      <c r="T2" s="1">
        <v>50</v>
      </c>
      <c r="U2" s="1">
        <v>25</v>
      </c>
      <c r="V2" s="1">
        <v>16</v>
      </c>
      <c r="Y2" s="31" t="s">
        <v>4</v>
      </c>
      <c r="Z2" s="31"/>
      <c r="AA2" s="31"/>
      <c r="AC2" s="31" t="s">
        <v>5</v>
      </c>
      <c r="AD2" s="31"/>
      <c r="AE2" s="31"/>
    </row>
    <row r="3" spans="1:31" x14ac:dyDescent="0.3">
      <c r="A3" s="3" t="s">
        <v>6</v>
      </c>
      <c r="B3" s="3" t="s">
        <v>7</v>
      </c>
      <c r="C3" s="1" t="s">
        <v>8</v>
      </c>
      <c r="D3" s="1" t="s">
        <v>9</v>
      </c>
      <c r="E3" s="5" t="s">
        <v>10</v>
      </c>
      <c r="F3" s="5" t="s">
        <v>273</v>
      </c>
      <c r="G3" s="3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12</v>
      </c>
      <c r="S3" s="1" t="s">
        <v>16</v>
      </c>
      <c r="T3" s="1" t="s">
        <v>17</v>
      </c>
      <c r="U3" s="1" t="s">
        <v>19</v>
      </c>
      <c r="V3" s="1" t="s">
        <v>20</v>
      </c>
      <c r="Y3" s="3" t="s">
        <v>22</v>
      </c>
      <c r="Z3" s="3" t="s">
        <v>23</v>
      </c>
      <c r="AA3" s="3" t="s">
        <v>24</v>
      </c>
      <c r="AC3" s="3" t="s">
        <v>25</v>
      </c>
      <c r="AD3" s="3" t="s">
        <v>26</v>
      </c>
      <c r="AE3" s="3" t="s">
        <v>27</v>
      </c>
    </row>
    <row r="4" spans="1:31" x14ac:dyDescent="0.3">
      <c r="A4" s="6">
        <v>0.5</v>
      </c>
      <c r="B4" s="1">
        <v>2</v>
      </c>
      <c r="K4" s="1"/>
      <c r="L4" s="1"/>
      <c r="M4" s="1"/>
      <c r="N4" s="1"/>
      <c r="O4" s="1"/>
      <c r="P4" s="1"/>
      <c r="Q4" s="1"/>
      <c r="S4" s="1"/>
      <c r="T4" s="1"/>
      <c r="U4" s="1"/>
      <c r="V4" s="1"/>
      <c r="Y4" s="1" t="s">
        <v>28</v>
      </c>
      <c r="Z4" s="1">
        <v>1005</v>
      </c>
      <c r="AA4" s="7" t="s">
        <v>29</v>
      </c>
      <c r="AC4" s="1" t="s">
        <v>30</v>
      </c>
      <c r="AD4" s="1" t="s">
        <v>31</v>
      </c>
      <c r="AE4" s="1" t="s">
        <v>32</v>
      </c>
    </row>
    <row r="5" spans="1:31" x14ac:dyDescent="0.3">
      <c r="A5" s="6">
        <v>0.6</v>
      </c>
      <c r="B5" s="1"/>
      <c r="C5" s="1">
        <v>1</v>
      </c>
      <c r="D5" s="1">
        <v>1</v>
      </c>
      <c r="E5" s="4">
        <f>10^D5*10*C5</f>
        <v>100</v>
      </c>
      <c r="F5" s="24">
        <f>E5/100</f>
        <v>1</v>
      </c>
      <c r="G5" s="1">
        <f>E5/1000000</f>
        <v>1E-4</v>
      </c>
      <c r="H5" s="1" t="str">
        <f>C5*10&amp;D5</f>
        <v>101</v>
      </c>
      <c r="I5" s="1"/>
      <c r="J5" s="1"/>
      <c r="K5" s="1"/>
      <c r="L5" s="1"/>
      <c r="M5" s="1"/>
      <c r="N5" s="1"/>
      <c r="O5" s="1"/>
      <c r="P5" s="1"/>
      <c r="Q5" s="1"/>
      <c r="R5" s="1" t="str">
        <f>C5*10&amp;D5</f>
        <v>101</v>
      </c>
      <c r="S5" s="1"/>
      <c r="T5" s="1"/>
      <c r="U5" s="1"/>
      <c r="V5" s="1"/>
      <c r="Y5" s="1" t="s">
        <v>33</v>
      </c>
      <c r="Z5" s="1">
        <v>1608</v>
      </c>
      <c r="AA5" s="7" t="s">
        <v>34</v>
      </c>
      <c r="AC5" s="1" t="s">
        <v>0</v>
      </c>
      <c r="AD5" s="1" t="s">
        <v>35</v>
      </c>
      <c r="AE5" s="1" t="s">
        <v>32</v>
      </c>
    </row>
    <row r="6" spans="1:31" x14ac:dyDescent="0.3">
      <c r="A6" s="6">
        <v>0.8</v>
      </c>
      <c r="B6" s="1">
        <v>3</v>
      </c>
      <c r="C6" s="1">
        <v>1.2</v>
      </c>
      <c r="D6" s="1">
        <v>1</v>
      </c>
      <c r="E6" s="4">
        <f>10^D6*10*C6</f>
        <v>120</v>
      </c>
      <c r="F6" s="24">
        <f t="shared" ref="F6:F69" si="0">E6/100</f>
        <v>1.2</v>
      </c>
      <c r="G6" s="1">
        <f>E6/1000000</f>
        <v>1.2E-4</v>
      </c>
      <c r="H6" s="1" t="str">
        <f t="shared" ref="H6:H69" si="1">C6*10&amp;D6</f>
        <v>121</v>
      </c>
      <c r="I6" s="1"/>
      <c r="J6" s="1"/>
      <c r="K6" s="1"/>
      <c r="L6" s="1"/>
      <c r="M6" s="1"/>
      <c r="N6" s="1"/>
      <c r="O6" s="1"/>
      <c r="P6" s="1"/>
      <c r="Q6" s="1"/>
      <c r="R6" s="1" t="str">
        <f t="shared" ref="R6:R70" si="2">C6*10&amp;D6</f>
        <v>121</v>
      </c>
      <c r="S6" s="1"/>
      <c r="T6" s="1"/>
      <c r="U6" s="1"/>
      <c r="V6" s="1"/>
      <c r="Y6" s="1" t="s">
        <v>36</v>
      </c>
      <c r="Z6" s="1">
        <v>2012</v>
      </c>
      <c r="AA6" s="7" t="s">
        <v>37</v>
      </c>
      <c r="AC6" s="1" t="s">
        <v>38</v>
      </c>
      <c r="AD6" s="1" t="s">
        <v>39</v>
      </c>
      <c r="AE6" s="1" t="s">
        <v>32</v>
      </c>
    </row>
    <row r="7" spans="1:31" x14ac:dyDescent="0.3">
      <c r="A7" s="6">
        <v>0.85</v>
      </c>
      <c r="B7" s="1">
        <v>4</v>
      </c>
      <c r="C7" s="1">
        <v>1.5</v>
      </c>
      <c r="D7" s="1">
        <v>1</v>
      </c>
      <c r="E7" s="4">
        <f t="shared" ref="E7:E65" si="3">10^D7*10*C7</f>
        <v>150</v>
      </c>
      <c r="F7" s="24">
        <f t="shared" si="0"/>
        <v>1.5</v>
      </c>
      <c r="G7" s="1">
        <f t="shared" ref="G7:G70" si="4">E7/1000000</f>
        <v>1.4999999999999999E-4</v>
      </c>
      <c r="H7" s="1" t="str">
        <f t="shared" si="1"/>
        <v>151</v>
      </c>
      <c r="I7" s="1"/>
      <c r="J7" s="1"/>
      <c r="K7" s="1"/>
      <c r="L7" s="1"/>
      <c r="M7" s="1"/>
      <c r="N7" s="1"/>
      <c r="O7" s="1"/>
      <c r="P7" s="1"/>
      <c r="Q7" s="1"/>
      <c r="R7" s="1" t="str">
        <f t="shared" si="2"/>
        <v>151</v>
      </c>
      <c r="S7" s="1">
        <v>2</v>
      </c>
      <c r="T7" s="1">
        <v>2</v>
      </c>
      <c r="U7" s="1"/>
      <c r="V7" s="1"/>
      <c r="Y7" s="1" t="s">
        <v>40</v>
      </c>
      <c r="Z7" s="1">
        <v>3216</v>
      </c>
      <c r="AA7" s="7" t="s">
        <v>41</v>
      </c>
      <c r="AC7" s="1" t="s">
        <v>42</v>
      </c>
      <c r="AD7" s="1" t="s">
        <v>43</v>
      </c>
      <c r="AE7" s="1" t="s">
        <v>32</v>
      </c>
    </row>
    <row r="8" spans="1:31" x14ac:dyDescent="0.3">
      <c r="A8" s="6">
        <v>1.1499999999999999</v>
      </c>
      <c r="B8" s="1">
        <v>5</v>
      </c>
      <c r="C8" s="1">
        <v>1.8</v>
      </c>
      <c r="D8" s="1">
        <v>1</v>
      </c>
      <c r="E8" s="4">
        <f t="shared" si="3"/>
        <v>180</v>
      </c>
      <c r="F8" s="24">
        <f t="shared" si="0"/>
        <v>1.8</v>
      </c>
      <c r="G8" s="1">
        <f t="shared" si="4"/>
        <v>1.8000000000000001E-4</v>
      </c>
      <c r="H8" s="1" t="str">
        <f t="shared" si="1"/>
        <v>181</v>
      </c>
      <c r="I8" s="1"/>
      <c r="J8" s="1"/>
      <c r="K8" s="1"/>
      <c r="L8" s="1"/>
      <c r="M8" s="1"/>
      <c r="N8" s="1"/>
      <c r="O8" s="1"/>
      <c r="P8" s="1"/>
      <c r="Q8" s="1"/>
      <c r="R8" s="1" t="str">
        <f t="shared" si="2"/>
        <v>181</v>
      </c>
      <c r="S8" s="1"/>
      <c r="T8" s="1"/>
      <c r="U8" s="1"/>
      <c r="V8" s="1"/>
      <c r="Y8" s="1" t="s">
        <v>44</v>
      </c>
      <c r="Z8" s="1">
        <v>3225</v>
      </c>
      <c r="AA8" s="7" t="s">
        <v>45</v>
      </c>
      <c r="AC8" s="1" t="s">
        <v>1</v>
      </c>
      <c r="AD8" s="1" t="s">
        <v>35</v>
      </c>
      <c r="AE8" s="1" t="s">
        <v>46</v>
      </c>
    </row>
    <row r="9" spans="1:31" x14ac:dyDescent="0.3">
      <c r="A9" s="6">
        <v>1.25</v>
      </c>
      <c r="B9" s="1">
        <v>4</v>
      </c>
      <c r="C9" s="1">
        <v>2.2000000000000002</v>
      </c>
      <c r="D9" s="1">
        <v>1</v>
      </c>
      <c r="E9" s="4">
        <f t="shared" si="3"/>
        <v>220.00000000000003</v>
      </c>
      <c r="F9" s="24">
        <f t="shared" si="0"/>
        <v>2.2000000000000002</v>
      </c>
      <c r="G9" s="1">
        <f t="shared" si="4"/>
        <v>2.2000000000000003E-4</v>
      </c>
      <c r="H9" s="1" t="str">
        <f t="shared" si="1"/>
        <v>221</v>
      </c>
      <c r="I9" s="1"/>
      <c r="J9" s="1"/>
      <c r="K9" s="1"/>
      <c r="L9" s="1"/>
      <c r="M9" s="1"/>
      <c r="N9" s="1"/>
      <c r="O9" s="1"/>
      <c r="P9" s="1"/>
      <c r="Q9" s="1"/>
      <c r="R9" s="1" t="str">
        <f t="shared" si="2"/>
        <v>221</v>
      </c>
      <c r="S9" s="1">
        <v>2</v>
      </c>
      <c r="T9" s="1">
        <v>2</v>
      </c>
      <c r="U9" s="1"/>
      <c r="V9" s="1"/>
      <c r="Y9" s="1" t="s">
        <v>47</v>
      </c>
      <c r="Z9" s="1">
        <v>4520</v>
      </c>
      <c r="AA9" s="7" t="s">
        <v>48</v>
      </c>
      <c r="AC9" s="1" t="s">
        <v>49</v>
      </c>
      <c r="AD9" s="1" t="s">
        <v>50</v>
      </c>
      <c r="AE9" s="1" t="s">
        <v>46</v>
      </c>
    </row>
    <row r="10" spans="1:31" x14ac:dyDescent="0.3">
      <c r="A10" s="6">
        <v>1.3</v>
      </c>
      <c r="B10" s="1" t="s">
        <v>51</v>
      </c>
      <c r="C10" s="1">
        <v>2.7</v>
      </c>
      <c r="D10" s="1">
        <v>1</v>
      </c>
      <c r="E10" s="4">
        <f t="shared" si="3"/>
        <v>270</v>
      </c>
      <c r="F10" s="24">
        <f t="shared" si="0"/>
        <v>2.7</v>
      </c>
      <c r="G10" s="1">
        <f t="shared" si="4"/>
        <v>2.7E-4</v>
      </c>
      <c r="H10" s="1" t="str">
        <f t="shared" si="1"/>
        <v>271</v>
      </c>
      <c r="I10" s="1"/>
      <c r="J10" s="1"/>
      <c r="K10" s="1"/>
      <c r="L10" s="1"/>
      <c r="M10" s="1"/>
      <c r="N10" s="1"/>
      <c r="O10" s="1"/>
      <c r="P10" s="1"/>
      <c r="Q10" s="1"/>
      <c r="R10" s="1" t="str">
        <f t="shared" si="2"/>
        <v>271</v>
      </c>
      <c r="S10" s="1"/>
      <c r="T10" s="1"/>
      <c r="U10" s="1"/>
      <c r="V10" s="1"/>
      <c r="Y10" s="1" t="s">
        <v>52</v>
      </c>
      <c r="Z10" s="1">
        <v>4532</v>
      </c>
      <c r="AA10" s="7" t="s">
        <v>53</v>
      </c>
    </row>
    <row r="11" spans="1:31" x14ac:dyDescent="0.3">
      <c r="A11" s="6">
        <v>1.6</v>
      </c>
      <c r="B11" s="1">
        <v>5</v>
      </c>
      <c r="C11" s="1">
        <v>3.3</v>
      </c>
      <c r="D11" s="1">
        <v>1</v>
      </c>
      <c r="E11" s="4">
        <f t="shared" si="3"/>
        <v>330</v>
      </c>
      <c r="F11" s="24">
        <f t="shared" si="0"/>
        <v>3.3</v>
      </c>
      <c r="G11" s="1">
        <f t="shared" si="4"/>
        <v>3.3E-4</v>
      </c>
      <c r="H11" s="1" t="str">
        <f t="shared" si="1"/>
        <v>331</v>
      </c>
      <c r="I11" s="1"/>
      <c r="J11" s="1"/>
      <c r="K11" s="1"/>
      <c r="L11" s="1"/>
      <c r="M11" s="1"/>
      <c r="N11" s="1"/>
      <c r="O11" s="1"/>
      <c r="P11" s="1"/>
      <c r="Q11" s="1"/>
      <c r="R11" s="1" t="str">
        <f t="shared" si="2"/>
        <v>331</v>
      </c>
      <c r="S11" s="1">
        <v>2</v>
      </c>
      <c r="T11" s="1">
        <v>2</v>
      </c>
      <c r="U11" s="1"/>
      <c r="V11" s="1"/>
      <c r="Y11" s="1" t="s">
        <v>54</v>
      </c>
      <c r="Z11" s="1">
        <v>5750</v>
      </c>
      <c r="AA11" s="7" t="s">
        <v>55</v>
      </c>
    </row>
    <row r="12" spans="1:31" x14ac:dyDescent="0.3">
      <c r="A12" s="6">
        <v>2</v>
      </c>
      <c r="B12" s="1">
        <v>6</v>
      </c>
      <c r="C12" s="1">
        <v>3.9</v>
      </c>
      <c r="D12" s="1">
        <v>1</v>
      </c>
      <c r="E12" s="4">
        <f t="shared" si="3"/>
        <v>390</v>
      </c>
      <c r="F12" s="24">
        <f t="shared" si="0"/>
        <v>3.9</v>
      </c>
      <c r="G12" s="1">
        <f t="shared" si="4"/>
        <v>3.8999999999999999E-4</v>
      </c>
      <c r="H12" s="1" t="str">
        <f t="shared" si="1"/>
        <v>391</v>
      </c>
      <c r="I12" s="1"/>
      <c r="J12" s="1"/>
      <c r="K12" s="1"/>
      <c r="L12" s="1"/>
      <c r="M12" s="1"/>
      <c r="N12" s="1"/>
      <c r="O12" s="1"/>
      <c r="P12" s="1"/>
      <c r="Q12" s="1"/>
      <c r="R12" s="1" t="str">
        <f t="shared" si="2"/>
        <v>391</v>
      </c>
      <c r="S12" s="1"/>
      <c r="T12" s="1"/>
      <c r="U12" s="1"/>
      <c r="V12" s="1"/>
      <c r="Y12" s="1" t="s">
        <v>56</v>
      </c>
      <c r="Z12" s="1">
        <v>7563</v>
      </c>
      <c r="AA12" s="7" t="s">
        <v>57</v>
      </c>
    </row>
    <row r="13" spans="1:31" x14ac:dyDescent="0.3">
      <c r="A13" s="6">
        <v>2.2999999999999998</v>
      </c>
      <c r="B13" s="1" t="s">
        <v>58</v>
      </c>
      <c r="C13" s="1">
        <v>4.7</v>
      </c>
      <c r="D13" s="1">
        <v>1</v>
      </c>
      <c r="E13" s="4">
        <f t="shared" si="3"/>
        <v>470</v>
      </c>
      <c r="F13" s="24">
        <f t="shared" si="0"/>
        <v>4.7</v>
      </c>
      <c r="G13" s="1">
        <f t="shared" si="4"/>
        <v>4.6999999999999999E-4</v>
      </c>
      <c r="H13" s="1" t="str">
        <f t="shared" si="1"/>
        <v>471</v>
      </c>
      <c r="I13" s="1"/>
      <c r="J13" s="1"/>
      <c r="K13" s="1"/>
      <c r="L13" s="1"/>
      <c r="M13" s="1"/>
      <c r="N13" s="1"/>
      <c r="O13" s="1"/>
      <c r="P13" s="1"/>
      <c r="Q13" s="1"/>
      <c r="R13" s="1" t="str">
        <f t="shared" si="2"/>
        <v>471</v>
      </c>
      <c r="S13" s="1">
        <v>2</v>
      </c>
      <c r="T13" s="1">
        <v>2</v>
      </c>
      <c r="U13" s="1"/>
      <c r="V13" s="1"/>
    </row>
    <row r="14" spans="1:31" x14ac:dyDescent="0.3">
      <c r="A14" s="6">
        <v>2.5</v>
      </c>
      <c r="B14" s="1">
        <v>6</v>
      </c>
      <c r="C14" s="1">
        <v>5.6</v>
      </c>
      <c r="D14" s="1">
        <v>1</v>
      </c>
      <c r="E14" s="4">
        <f t="shared" si="3"/>
        <v>560</v>
      </c>
      <c r="F14" s="24">
        <f t="shared" si="0"/>
        <v>5.6</v>
      </c>
      <c r="G14" s="1">
        <f t="shared" si="4"/>
        <v>5.5999999999999995E-4</v>
      </c>
      <c r="H14" s="1" t="str">
        <f t="shared" si="1"/>
        <v>561</v>
      </c>
      <c r="I14" s="1"/>
      <c r="J14" s="1"/>
      <c r="K14" s="1"/>
      <c r="L14" s="1"/>
      <c r="M14" s="1"/>
      <c r="N14" s="1"/>
      <c r="O14" s="1"/>
      <c r="P14" s="1"/>
      <c r="Q14" s="1"/>
      <c r="R14" s="1" t="str">
        <f t="shared" si="2"/>
        <v>561</v>
      </c>
      <c r="S14" s="1"/>
      <c r="T14" s="1"/>
      <c r="U14" s="1"/>
      <c r="V14" s="1"/>
    </row>
    <row r="15" spans="1:31" x14ac:dyDescent="0.3">
      <c r="A15" s="6"/>
      <c r="C15" s="1">
        <v>6.8</v>
      </c>
      <c r="D15" s="1">
        <v>1</v>
      </c>
      <c r="E15" s="4">
        <f t="shared" si="3"/>
        <v>680</v>
      </c>
      <c r="F15" s="24">
        <f t="shared" si="0"/>
        <v>6.8</v>
      </c>
      <c r="G15" s="1">
        <f t="shared" si="4"/>
        <v>6.8000000000000005E-4</v>
      </c>
      <c r="H15" s="1" t="str">
        <f t="shared" si="1"/>
        <v>681</v>
      </c>
      <c r="I15" s="1"/>
      <c r="J15" s="1"/>
      <c r="K15" s="1"/>
      <c r="L15" s="1"/>
      <c r="M15" s="1"/>
      <c r="N15" s="1"/>
      <c r="O15" s="1"/>
      <c r="P15" s="1"/>
      <c r="Q15" s="1"/>
      <c r="R15" s="1" t="str">
        <f t="shared" si="2"/>
        <v>681</v>
      </c>
      <c r="S15" s="1">
        <v>2</v>
      </c>
      <c r="T15" s="1">
        <v>2</v>
      </c>
      <c r="U15" s="1"/>
      <c r="V15" s="1"/>
    </row>
    <row r="16" spans="1:31" x14ac:dyDescent="0.3">
      <c r="A16" s="6"/>
      <c r="C16" s="1">
        <v>8.1999999999999993</v>
      </c>
      <c r="D16" s="1">
        <v>1</v>
      </c>
      <c r="E16" s="4">
        <f t="shared" si="3"/>
        <v>819.99999999999989</v>
      </c>
      <c r="F16" s="24">
        <f t="shared" si="0"/>
        <v>8.1999999999999993</v>
      </c>
      <c r="G16" s="1">
        <f t="shared" si="4"/>
        <v>8.1999999999999987E-4</v>
      </c>
      <c r="H16" s="1" t="str">
        <f t="shared" si="1"/>
        <v>821</v>
      </c>
      <c r="I16" s="1"/>
      <c r="J16" s="1"/>
      <c r="K16" s="1"/>
      <c r="L16" s="1"/>
      <c r="M16" s="1"/>
      <c r="N16" s="1"/>
      <c r="O16" s="1"/>
      <c r="P16" s="1"/>
      <c r="Q16" s="1"/>
      <c r="R16" s="1" t="str">
        <f t="shared" si="2"/>
        <v>821</v>
      </c>
      <c r="S16" s="1"/>
      <c r="T16" s="1"/>
      <c r="U16" s="1"/>
      <c r="V16" s="1"/>
    </row>
    <row r="17" spans="1:22" x14ac:dyDescent="0.3">
      <c r="A17" s="19"/>
      <c r="C17" s="1">
        <v>1</v>
      </c>
      <c r="D17" s="1">
        <v>2</v>
      </c>
      <c r="E17" s="4">
        <f t="shared" si="3"/>
        <v>1000</v>
      </c>
      <c r="F17" s="24">
        <f t="shared" si="0"/>
        <v>10</v>
      </c>
      <c r="G17" s="1">
        <f t="shared" si="4"/>
        <v>1E-3</v>
      </c>
      <c r="H17" s="1" t="str">
        <f t="shared" si="1"/>
        <v>102</v>
      </c>
      <c r="I17" s="1">
        <v>7</v>
      </c>
      <c r="J17" s="1">
        <v>5</v>
      </c>
      <c r="K17" s="1">
        <v>4</v>
      </c>
      <c r="L17" s="1" t="s">
        <v>59</v>
      </c>
      <c r="M17" s="1" t="s">
        <v>60</v>
      </c>
      <c r="N17" s="1"/>
      <c r="O17" s="1"/>
      <c r="P17" s="1"/>
      <c r="Q17" s="1"/>
      <c r="R17" s="1" t="str">
        <f t="shared" si="2"/>
        <v>102</v>
      </c>
      <c r="S17" s="1" t="s">
        <v>60</v>
      </c>
      <c r="T17" s="1" t="s">
        <v>60</v>
      </c>
      <c r="U17" s="1"/>
      <c r="V17" s="1"/>
    </row>
    <row r="18" spans="1:22" x14ac:dyDescent="0.3">
      <c r="A18" s="19"/>
      <c r="C18" s="1">
        <v>1.2</v>
      </c>
      <c r="D18" s="1">
        <v>2</v>
      </c>
      <c r="E18" s="4">
        <f>10^D18*10*C18</f>
        <v>1200</v>
      </c>
      <c r="F18" s="24">
        <f t="shared" si="0"/>
        <v>12</v>
      </c>
      <c r="G18" s="1">
        <f>E18/1000000</f>
        <v>1.1999999999999999E-3</v>
      </c>
      <c r="H18" s="1" t="str">
        <f t="shared" si="1"/>
        <v>122</v>
      </c>
      <c r="I18" s="1"/>
      <c r="J18" s="1"/>
      <c r="K18" s="1"/>
      <c r="L18" s="1"/>
      <c r="M18" s="1"/>
      <c r="N18" s="1"/>
      <c r="O18" s="1"/>
      <c r="P18" s="1"/>
      <c r="Q18" s="1"/>
      <c r="R18" s="1" t="str">
        <f t="shared" si="2"/>
        <v>122</v>
      </c>
      <c r="S18" s="1"/>
      <c r="T18" s="1"/>
      <c r="U18" s="1"/>
      <c r="V18" s="1"/>
    </row>
    <row r="19" spans="1:22" x14ac:dyDescent="0.3">
      <c r="A19" s="19"/>
      <c r="C19" s="1">
        <v>1.5</v>
      </c>
      <c r="D19" s="1">
        <v>2</v>
      </c>
      <c r="E19" s="4">
        <f t="shared" si="3"/>
        <v>1500</v>
      </c>
      <c r="F19" s="24">
        <f t="shared" si="0"/>
        <v>15</v>
      </c>
      <c r="G19" s="1">
        <f t="shared" si="4"/>
        <v>1.5E-3</v>
      </c>
      <c r="H19" s="1" t="str">
        <f t="shared" si="1"/>
        <v>152</v>
      </c>
      <c r="I19" s="1"/>
      <c r="J19" s="1"/>
      <c r="K19" s="1"/>
      <c r="L19" s="1"/>
      <c r="M19" s="1"/>
      <c r="N19" s="1"/>
      <c r="O19" s="1"/>
      <c r="P19" s="1"/>
      <c r="Q19" s="1"/>
      <c r="R19" s="1" t="str">
        <f t="shared" si="2"/>
        <v>152</v>
      </c>
      <c r="S19" s="1" t="s">
        <v>60</v>
      </c>
      <c r="T19" s="1" t="s">
        <v>60</v>
      </c>
      <c r="U19" s="1"/>
      <c r="V19" s="1"/>
    </row>
    <row r="20" spans="1:22" x14ac:dyDescent="0.3">
      <c r="A20" s="19"/>
      <c r="C20" s="1">
        <v>1.8</v>
      </c>
      <c r="D20" s="1">
        <v>2</v>
      </c>
      <c r="E20" s="4">
        <f t="shared" si="3"/>
        <v>1800</v>
      </c>
      <c r="F20" s="24">
        <f t="shared" si="0"/>
        <v>18</v>
      </c>
      <c r="G20" s="1">
        <f t="shared" si="4"/>
        <v>1.8E-3</v>
      </c>
      <c r="H20" s="1" t="str">
        <f t="shared" si="1"/>
        <v>182</v>
      </c>
      <c r="I20" s="1"/>
      <c r="J20" s="1"/>
      <c r="K20" s="1"/>
      <c r="L20" s="1"/>
      <c r="M20" s="1"/>
      <c r="N20" s="1"/>
      <c r="O20" s="1"/>
      <c r="P20" s="1"/>
      <c r="Q20" s="1"/>
      <c r="R20" s="1" t="str">
        <f t="shared" si="2"/>
        <v>182</v>
      </c>
      <c r="S20" s="1"/>
      <c r="T20" s="1"/>
      <c r="U20" s="1"/>
      <c r="V20" s="1"/>
    </row>
    <row r="21" spans="1:22" x14ac:dyDescent="0.3">
      <c r="A21" s="19"/>
      <c r="C21" s="1">
        <v>2.2000000000000002</v>
      </c>
      <c r="D21" s="1">
        <v>2</v>
      </c>
      <c r="E21" s="4">
        <f t="shared" si="3"/>
        <v>2200</v>
      </c>
      <c r="F21" s="24">
        <f t="shared" si="0"/>
        <v>22</v>
      </c>
      <c r="G21" s="1">
        <f t="shared" si="4"/>
        <v>2.2000000000000001E-3</v>
      </c>
      <c r="H21" s="1" t="str">
        <f t="shared" si="1"/>
        <v>222</v>
      </c>
      <c r="I21" s="1">
        <v>8</v>
      </c>
      <c r="J21" s="1">
        <v>5</v>
      </c>
      <c r="K21" s="1">
        <v>4</v>
      </c>
      <c r="L21" s="1" t="s">
        <v>59</v>
      </c>
      <c r="M21" s="1" t="s">
        <v>60</v>
      </c>
      <c r="N21" s="1"/>
      <c r="O21" s="1"/>
      <c r="P21" s="1"/>
      <c r="Q21" s="1"/>
      <c r="R21" s="1" t="str">
        <f t="shared" si="2"/>
        <v>222</v>
      </c>
      <c r="S21" s="1" t="s">
        <v>60</v>
      </c>
      <c r="T21" s="1" t="s">
        <v>60</v>
      </c>
      <c r="U21" s="1"/>
      <c r="V21" s="1"/>
    </row>
    <row r="22" spans="1:22" x14ac:dyDescent="0.3">
      <c r="A22" s="19"/>
      <c r="C22" s="1">
        <v>2.7</v>
      </c>
      <c r="D22" s="1">
        <v>2</v>
      </c>
      <c r="E22" s="4">
        <f t="shared" si="3"/>
        <v>2700</v>
      </c>
      <c r="F22" s="24">
        <f t="shared" si="0"/>
        <v>27</v>
      </c>
      <c r="G22" s="1">
        <f t="shared" si="4"/>
        <v>2.7000000000000001E-3</v>
      </c>
      <c r="H22" s="1" t="str">
        <f t="shared" si="1"/>
        <v>272</v>
      </c>
      <c r="I22" s="1"/>
      <c r="J22" s="1"/>
      <c r="K22" s="1"/>
      <c r="L22" s="1"/>
      <c r="M22" s="1"/>
      <c r="N22" s="1"/>
      <c r="O22" s="1"/>
      <c r="P22" s="1"/>
      <c r="Q22" s="1"/>
      <c r="R22" s="1" t="str">
        <f t="shared" si="2"/>
        <v>272</v>
      </c>
      <c r="S22" s="1"/>
      <c r="T22" s="1"/>
      <c r="U22" s="1"/>
      <c r="V22" s="1"/>
    </row>
    <row r="23" spans="1:22" x14ac:dyDescent="0.3">
      <c r="A23" s="19"/>
      <c r="C23" s="1">
        <v>3.3</v>
      </c>
      <c r="D23" s="1">
        <v>2</v>
      </c>
      <c r="E23" s="4">
        <f t="shared" si="3"/>
        <v>3300</v>
      </c>
      <c r="F23" s="24">
        <f t="shared" si="0"/>
        <v>33</v>
      </c>
      <c r="G23" s="1">
        <f t="shared" si="4"/>
        <v>3.3E-3</v>
      </c>
      <c r="H23" s="1" t="str">
        <f t="shared" si="1"/>
        <v>332</v>
      </c>
      <c r="I23" s="1"/>
      <c r="J23" s="1">
        <v>5</v>
      </c>
      <c r="K23" s="1"/>
      <c r="L23" s="1"/>
      <c r="M23" s="1"/>
      <c r="N23" s="1"/>
      <c r="O23" s="1"/>
      <c r="P23" s="1"/>
      <c r="Q23" s="1"/>
      <c r="R23" s="1" t="str">
        <f t="shared" si="2"/>
        <v>332</v>
      </c>
      <c r="S23" s="1" t="s">
        <v>60</v>
      </c>
      <c r="T23" s="1" t="s">
        <v>60</v>
      </c>
      <c r="U23" s="1"/>
      <c r="V23" s="1"/>
    </row>
    <row r="24" spans="1:22" x14ac:dyDescent="0.3">
      <c r="A24" s="19"/>
      <c r="C24" s="1">
        <v>3.9</v>
      </c>
      <c r="D24" s="1">
        <v>2</v>
      </c>
      <c r="E24" s="4">
        <f t="shared" si="3"/>
        <v>3900</v>
      </c>
      <c r="F24" s="24">
        <f t="shared" si="0"/>
        <v>39</v>
      </c>
      <c r="G24" s="1">
        <f t="shared" si="4"/>
        <v>3.8999999999999998E-3</v>
      </c>
      <c r="H24" s="1" t="str">
        <f t="shared" si="1"/>
        <v>392</v>
      </c>
      <c r="I24" s="1"/>
      <c r="J24" s="1"/>
      <c r="K24" s="1"/>
      <c r="L24" s="1"/>
      <c r="M24" s="1"/>
      <c r="N24" s="1"/>
      <c r="O24" s="1"/>
      <c r="P24" s="1"/>
      <c r="Q24" s="1"/>
      <c r="R24" s="1" t="str">
        <f t="shared" si="2"/>
        <v>392</v>
      </c>
      <c r="S24" s="1"/>
      <c r="T24" s="1"/>
      <c r="U24" s="1"/>
      <c r="V24" s="1"/>
    </row>
    <row r="25" spans="1:22" x14ac:dyDescent="0.3">
      <c r="A25" s="19"/>
      <c r="C25" s="1">
        <v>4.7</v>
      </c>
      <c r="D25" s="1">
        <v>2</v>
      </c>
      <c r="E25" s="4">
        <f t="shared" si="3"/>
        <v>4700</v>
      </c>
      <c r="F25" s="24">
        <f t="shared" si="0"/>
        <v>47</v>
      </c>
      <c r="G25" s="1">
        <f t="shared" si="4"/>
        <v>4.7000000000000002E-3</v>
      </c>
      <c r="H25" s="1" t="str">
        <f t="shared" si="1"/>
        <v>472</v>
      </c>
      <c r="I25" s="1"/>
      <c r="J25" s="1">
        <v>5</v>
      </c>
      <c r="K25" s="1">
        <v>4</v>
      </c>
      <c r="L25" s="1" t="s">
        <v>59</v>
      </c>
      <c r="M25" s="1" t="s">
        <v>60</v>
      </c>
      <c r="N25" s="1"/>
      <c r="O25" s="1"/>
      <c r="P25" s="1"/>
      <c r="Q25" s="1"/>
      <c r="R25" s="1" t="str">
        <f t="shared" si="2"/>
        <v>472</v>
      </c>
      <c r="S25" s="1">
        <v>3</v>
      </c>
      <c r="T25" s="1" t="s">
        <v>60</v>
      </c>
      <c r="U25" s="1"/>
      <c r="V25" s="1"/>
    </row>
    <row r="26" spans="1:22" x14ac:dyDescent="0.3">
      <c r="C26" s="1">
        <v>5.6</v>
      </c>
      <c r="D26" s="1">
        <v>2</v>
      </c>
      <c r="E26" s="4">
        <f t="shared" si="3"/>
        <v>5600</v>
      </c>
      <c r="F26" s="24">
        <f t="shared" si="0"/>
        <v>56</v>
      </c>
      <c r="G26" s="1">
        <f t="shared" si="4"/>
        <v>5.5999999999999999E-3</v>
      </c>
      <c r="H26" s="1" t="str">
        <f t="shared" si="1"/>
        <v>562</v>
      </c>
      <c r="I26" s="1"/>
      <c r="J26" s="1"/>
      <c r="K26" s="1"/>
      <c r="L26" s="1"/>
      <c r="M26" s="1"/>
      <c r="N26" s="1"/>
      <c r="O26" s="1"/>
      <c r="P26" s="1"/>
      <c r="Q26" s="1"/>
      <c r="R26" s="1" t="str">
        <f t="shared" si="2"/>
        <v>562</v>
      </c>
      <c r="S26" s="1"/>
      <c r="T26" s="1"/>
      <c r="U26" s="1"/>
      <c r="V26" s="1"/>
    </row>
    <row r="27" spans="1:22" x14ac:dyDescent="0.3">
      <c r="C27" s="1">
        <v>6.8</v>
      </c>
      <c r="D27" s="1">
        <v>2</v>
      </c>
      <c r="E27" s="4">
        <f t="shared" si="3"/>
        <v>6800</v>
      </c>
      <c r="F27" s="24">
        <f t="shared" si="0"/>
        <v>68</v>
      </c>
      <c r="G27" s="1">
        <f t="shared" si="4"/>
        <v>6.7999999999999996E-3</v>
      </c>
      <c r="H27" s="1" t="str">
        <f t="shared" si="1"/>
        <v>682</v>
      </c>
      <c r="I27" s="1"/>
      <c r="J27" s="1"/>
      <c r="K27" s="1"/>
      <c r="L27" s="1"/>
      <c r="M27" s="1"/>
      <c r="N27" s="1"/>
      <c r="O27" s="1"/>
      <c r="P27" s="1"/>
      <c r="Q27" s="1"/>
      <c r="R27" s="1" t="str">
        <f t="shared" si="2"/>
        <v>682</v>
      </c>
      <c r="S27" s="1">
        <v>3</v>
      </c>
      <c r="T27" s="1" t="s">
        <v>60</v>
      </c>
      <c r="U27" s="1">
        <v>2</v>
      </c>
      <c r="V27" s="1"/>
    </row>
    <row r="28" spans="1:22" x14ac:dyDescent="0.3">
      <c r="C28" s="1">
        <v>8.1999999999999993</v>
      </c>
      <c r="D28" s="1">
        <v>2</v>
      </c>
      <c r="E28" s="4">
        <f t="shared" si="3"/>
        <v>8200</v>
      </c>
      <c r="F28" s="24">
        <f t="shared" si="0"/>
        <v>82</v>
      </c>
      <c r="G28" s="1">
        <f t="shared" si="4"/>
        <v>8.2000000000000007E-3</v>
      </c>
      <c r="H28" s="1" t="str">
        <f t="shared" si="1"/>
        <v>822</v>
      </c>
      <c r="I28" s="1"/>
      <c r="J28" s="1"/>
      <c r="K28" s="1"/>
      <c r="L28" s="1"/>
      <c r="M28" s="1"/>
      <c r="N28" s="1"/>
      <c r="O28" s="1"/>
      <c r="P28" s="1"/>
      <c r="Q28" s="1"/>
      <c r="R28" s="1" t="str">
        <f t="shared" si="2"/>
        <v>822</v>
      </c>
      <c r="S28" s="1"/>
      <c r="T28" s="1"/>
      <c r="U28" s="1"/>
      <c r="V28" s="1"/>
    </row>
    <row r="29" spans="1:22" x14ac:dyDescent="0.3">
      <c r="C29" s="1">
        <v>1</v>
      </c>
      <c r="D29" s="1">
        <v>3</v>
      </c>
      <c r="E29" s="4">
        <f t="shared" si="3"/>
        <v>10000</v>
      </c>
      <c r="F29" s="24">
        <f t="shared" si="0"/>
        <v>100</v>
      </c>
      <c r="G29" s="1">
        <f t="shared" si="4"/>
        <v>0.01</v>
      </c>
      <c r="H29" s="1" t="str">
        <f t="shared" si="1"/>
        <v>103</v>
      </c>
      <c r="I29" s="1"/>
      <c r="J29" s="1">
        <v>5</v>
      </c>
      <c r="K29" s="1">
        <v>4</v>
      </c>
      <c r="L29" s="1" t="s">
        <v>59</v>
      </c>
      <c r="M29" s="1" t="s">
        <v>60</v>
      </c>
      <c r="N29" s="1"/>
      <c r="O29" s="1"/>
      <c r="P29" s="1"/>
      <c r="Q29" s="1"/>
      <c r="R29" s="1" t="str">
        <f t="shared" si="2"/>
        <v>103</v>
      </c>
      <c r="S29" s="1">
        <v>3</v>
      </c>
      <c r="T29" s="1" t="s">
        <v>60</v>
      </c>
      <c r="U29" s="1">
        <v>2</v>
      </c>
      <c r="V29" s="1"/>
    </row>
    <row r="30" spans="1:22" x14ac:dyDescent="0.3">
      <c r="C30" s="1">
        <v>1.2</v>
      </c>
      <c r="D30" s="1">
        <v>3</v>
      </c>
      <c r="E30" s="4">
        <f>10^D30*10*C30</f>
        <v>12000</v>
      </c>
      <c r="F30" s="24">
        <f t="shared" si="0"/>
        <v>120</v>
      </c>
      <c r="G30" s="1">
        <f>E30/1000000</f>
        <v>1.2E-2</v>
      </c>
      <c r="H30" s="1" t="str">
        <f t="shared" si="1"/>
        <v>123</v>
      </c>
      <c r="I30" s="1"/>
      <c r="J30" s="1"/>
      <c r="K30" s="1"/>
      <c r="L30" s="1"/>
      <c r="M30" s="1"/>
      <c r="N30" s="1"/>
      <c r="O30" s="1"/>
      <c r="P30" s="1"/>
      <c r="Q30" s="1"/>
      <c r="R30" s="1" t="str">
        <f t="shared" si="2"/>
        <v>123</v>
      </c>
      <c r="S30" s="1"/>
      <c r="T30" s="1"/>
      <c r="U30" s="1"/>
      <c r="V30" s="1"/>
    </row>
    <row r="31" spans="1:22" x14ac:dyDescent="0.3">
      <c r="C31" s="1">
        <v>1.5</v>
      </c>
      <c r="D31" s="1">
        <v>3</v>
      </c>
      <c r="E31" s="4">
        <f t="shared" si="3"/>
        <v>15000</v>
      </c>
      <c r="F31" s="24">
        <f t="shared" si="0"/>
        <v>150</v>
      </c>
      <c r="G31" s="1">
        <f t="shared" si="4"/>
        <v>1.4999999999999999E-2</v>
      </c>
      <c r="H31" s="1" t="str">
        <f t="shared" si="1"/>
        <v>153</v>
      </c>
      <c r="I31" s="1"/>
      <c r="J31" s="1"/>
      <c r="K31" s="1"/>
      <c r="L31" s="1"/>
      <c r="M31" s="1"/>
      <c r="N31" s="1"/>
      <c r="O31" s="1"/>
      <c r="P31" s="1"/>
      <c r="Q31" s="1"/>
      <c r="R31" s="1" t="str">
        <f t="shared" si="2"/>
        <v>153</v>
      </c>
      <c r="S31" s="1">
        <v>3</v>
      </c>
      <c r="T31" s="1">
        <v>3</v>
      </c>
      <c r="U31" s="1">
        <v>2</v>
      </c>
      <c r="V31" s="1"/>
    </row>
    <row r="32" spans="1:22" x14ac:dyDescent="0.3">
      <c r="C32" s="1">
        <v>1.8</v>
      </c>
      <c r="D32" s="1">
        <v>3</v>
      </c>
      <c r="E32" s="4">
        <f t="shared" si="3"/>
        <v>18000</v>
      </c>
      <c r="F32" s="24">
        <f t="shared" si="0"/>
        <v>180</v>
      </c>
      <c r="G32" s="1">
        <f t="shared" si="4"/>
        <v>1.7999999999999999E-2</v>
      </c>
      <c r="H32" s="1" t="str">
        <f t="shared" si="1"/>
        <v>183</v>
      </c>
      <c r="I32" s="1"/>
      <c r="J32" s="1"/>
      <c r="K32" s="1"/>
      <c r="L32" s="1"/>
      <c r="M32" s="1"/>
      <c r="N32" s="1"/>
      <c r="O32" s="1"/>
      <c r="P32" s="1"/>
      <c r="Q32" s="1"/>
      <c r="R32" s="1" t="str">
        <f t="shared" si="2"/>
        <v>183</v>
      </c>
      <c r="S32" s="1"/>
      <c r="T32" s="1"/>
      <c r="U32" s="1"/>
      <c r="V32" s="1"/>
    </row>
    <row r="33" spans="3:22" x14ac:dyDescent="0.3">
      <c r="C33" s="1">
        <v>2.2000000000000002</v>
      </c>
      <c r="D33" s="1">
        <v>3</v>
      </c>
      <c r="E33" s="4">
        <f t="shared" si="3"/>
        <v>22000</v>
      </c>
      <c r="F33" s="24">
        <f t="shared" si="0"/>
        <v>220</v>
      </c>
      <c r="G33" s="1">
        <f t="shared" si="4"/>
        <v>2.1999999999999999E-2</v>
      </c>
      <c r="H33" s="1" t="str">
        <f t="shared" si="1"/>
        <v>223</v>
      </c>
      <c r="I33" s="1"/>
      <c r="J33" s="1">
        <v>5</v>
      </c>
      <c r="K33" s="1" t="s">
        <v>61</v>
      </c>
      <c r="L33" s="1" t="s">
        <v>59</v>
      </c>
      <c r="M33" s="1" t="s">
        <v>60</v>
      </c>
      <c r="N33" s="1"/>
      <c r="O33" s="1"/>
      <c r="P33" s="1"/>
      <c r="Q33" s="1"/>
      <c r="R33" s="1" t="str">
        <f t="shared" si="2"/>
        <v>223</v>
      </c>
      <c r="S33" s="1" t="s">
        <v>59</v>
      </c>
      <c r="T33" s="1">
        <v>3</v>
      </c>
      <c r="U33" s="1">
        <v>2</v>
      </c>
      <c r="V33" s="1"/>
    </row>
    <row r="34" spans="3:22" x14ac:dyDescent="0.3">
      <c r="C34" s="1">
        <v>2.7</v>
      </c>
      <c r="D34" s="1">
        <v>3</v>
      </c>
      <c r="E34" s="4">
        <f t="shared" si="3"/>
        <v>27000</v>
      </c>
      <c r="F34" s="24">
        <f t="shared" si="0"/>
        <v>270</v>
      </c>
      <c r="G34" s="1">
        <f t="shared" si="4"/>
        <v>2.7E-2</v>
      </c>
      <c r="H34" s="1" t="str">
        <f t="shared" si="1"/>
        <v>273</v>
      </c>
      <c r="I34" s="1"/>
      <c r="J34" s="1"/>
      <c r="K34" s="1"/>
      <c r="L34" s="1"/>
      <c r="M34" s="1"/>
      <c r="N34" s="1"/>
      <c r="O34" s="1"/>
      <c r="P34" s="1"/>
      <c r="Q34" s="1"/>
      <c r="R34" s="1" t="str">
        <f t="shared" si="2"/>
        <v>273</v>
      </c>
      <c r="S34" s="1"/>
      <c r="T34" s="1"/>
      <c r="U34" s="1"/>
      <c r="V34" s="1"/>
    </row>
    <row r="35" spans="3:22" x14ac:dyDescent="0.3">
      <c r="C35" s="1">
        <v>3.3</v>
      </c>
      <c r="D35" s="1">
        <v>3</v>
      </c>
      <c r="E35" s="4">
        <f t="shared" si="3"/>
        <v>33000</v>
      </c>
      <c r="F35" s="24">
        <f t="shared" si="0"/>
        <v>330</v>
      </c>
      <c r="G35" s="1">
        <f t="shared" si="4"/>
        <v>3.3000000000000002E-2</v>
      </c>
      <c r="H35" s="1" t="str">
        <f t="shared" si="1"/>
        <v>333</v>
      </c>
      <c r="I35" s="1"/>
      <c r="J35" s="1">
        <v>5</v>
      </c>
      <c r="K35" s="1"/>
      <c r="L35" s="1"/>
      <c r="M35" s="1"/>
      <c r="N35" s="1"/>
      <c r="O35" s="1"/>
      <c r="P35" s="1"/>
      <c r="Q35" s="1"/>
      <c r="R35" s="1" t="str">
        <f t="shared" si="2"/>
        <v>333</v>
      </c>
      <c r="S35" s="1">
        <v>4</v>
      </c>
      <c r="T35" s="1">
        <v>3</v>
      </c>
      <c r="U35" s="1">
        <v>2</v>
      </c>
      <c r="V35" s="1">
        <v>2</v>
      </c>
    </row>
    <row r="36" spans="3:22" x14ac:dyDescent="0.3">
      <c r="C36" s="1">
        <v>3.9</v>
      </c>
      <c r="D36" s="1">
        <v>3</v>
      </c>
      <c r="E36" s="4">
        <f t="shared" si="3"/>
        <v>39000</v>
      </c>
      <c r="F36" s="24">
        <f t="shared" si="0"/>
        <v>390</v>
      </c>
      <c r="G36" s="1">
        <f t="shared" si="4"/>
        <v>3.9E-2</v>
      </c>
      <c r="H36" s="1" t="str">
        <f t="shared" si="1"/>
        <v>393</v>
      </c>
      <c r="I36" s="1"/>
      <c r="J36" s="1"/>
      <c r="K36" s="1"/>
      <c r="L36" s="1"/>
      <c r="M36" s="1"/>
      <c r="N36" s="1"/>
      <c r="O36" s="1"/>
      <c r="P36" s="1"/>
      <c r="Q36" s="1"/>
      <c r="R36" s="1" t="str">
        <f t="shared" si="2"/>
        <v>393</v>
      </c>
      <c r="S36" s="1"/>
      <c r="T36" s="1"/>
      <c r="U36" s="1"/>
      <c r="V36" s="1"/>
    </row>
    <row r="37" spans="3:22" x14ac:dyDescent="0.3">
      <c r="C37" s="1">
        <v>4.7</v>
      </c>
      <c r="D37" s="1">
        <v>3</v>
      </c>
      <c r="E37" s="4">
        <f t="shared" si="3"/>
        <v>47000</v>
      </c>
      <c r="F37" s="24">
        <f t="shared" si="0"/>
        <v>470</v>
      </c>
      <c r="G37" s="1">
        <f t="shared" si="4"/>
        <v>4.7E-2</v>
      </c>
      <c r="H37" s="1" t="str">
        <f t="shared" si="1"/>
        <v>473</v>
      </c>
      <c r="I37" s="1"/>
      <c r="J37" s="1">
        <v>6</v>
      </c>
      <c r="K37" s="1">
        <v>5</v>
      </c>
      <c r="L37" s="1">
        <v>4</v>
      </c>
      <c r="M37" s="1" t="s">
        <v>60</v>
      </c>
      <c r="N37" s="1"/>
      <c r="O37" s="1"/>
      <c r="P37" s="1"/>
      <c r="Q37" s="1"/>
      <c r="R37" s="1" t="str">
        <f t="shared" si="2"/>
        <v>473</v>
      </c>
      <c r="S37" s="1">
        <v>4</v>
      </c>
      <c r="T37" s="1">
        <v>3</v>
      </c>
      <c r="U37" s="1">
        <v>2</v>
      </c>
      <c r="V37" s="1">
        <v>2</v>
      </c>
    </row>
    <row r="38" spans="3:22" x14ac:dyDescent="0.3">
      <c r="C38" s="1">
        <v>5.6</v>
      </c>
      <c r="D38" s="1">
        <v>3</v>
      </c>
      <c r="E38" s="4">
        <f t="shared" si="3"/>
        <v>56000</v>
      </c>
      <c r="F38" s="24">
        <f t="shared" si="0"/>
        <v>560</v>
      </c>
      <c r="G38" s="1">
        <f t="shared" si="4"/>
        <v>5.6000000000000001E-2</v>
      </c>
      <c r="H38" s="1" t="str">
        <f t="shared" si="1"/>
        <v>563</v>
      </c>
      <c r="I38" s="1"/>
      <c r="J38" s="1"/>
      <c r="K38" s="1"/>
      <c r="L38" s="1"/>
      <c r="M38" s="1"/>
      <c r="N38" s="1"/>
      <c r="O38" s="1"/>
      <c r="P38" s="1"/>
      <c r="Q38" s="1"/>
      <c r="R38" s="1" t="str">
        <f t="shared" si="2"/>
        <v>563</v>
      </c>
      <c r="S38" s="1"/>
      <c r="T38" s="1"/>
      <c r="U38" s="1"/>
      <c r="V38" s="1"/>
    </row>
    <row r="39" spans="3:22" x14ac:dyDescent="0.3">
      <c r="C39" s="1">
        <v>6.8</v>
      </c>
      <c r="D39" s="1">
        <v>3</v>
      </c>
      <c r="E39" s="4">
        <f t="shared" si="3"/>
        <v>68000</v>
      </c>
      <c r="F39" s="24">
        <f t="shared" si="0"/>
        <v>680</v>
      </c>
      <c r="G39" s="1">
        <f t="shared" si="4"/>
        <v>6.8000000000000005E-2</v>
      </c>
      <c r="H39" s="1" t="str">
        <f t="shared" si="1"/>
        <v>683</v>
      </c>
      <c r="I39" s="1"/>
      <c r="J39" s="1">
        <v>6</v>
      </c>
      <c r="K39" s="1"/>
      <c r="L39" s="1"/>
      <c r="M39" s="1"/>
      <c r="N39" s="1"/>
      <c r="O39" s="1"/>
      <c r="P39" s="1"/>
      <c r="Q39" s="1"/>
      <c r="R39" s="1" t="str">
        <f t="shared" si="2"/>
        <v>683</v>
      </c>
      <c r="S39" s="1">
        <v>4</v>
      </c>
      <c r="T39" s="1" t="s">
        <v>59</v>
      </c>
      <c r="U39" s="1">
        <v>3</v>
      </c>
      <c r="V39" s="1"/>
    </row>
    <row r="40" spans="3:22" x14ac:dyDescent="0.3">
      <c r="C40" s="1">
        <v>8.1999999999999993</v>
      </c>
      <c r="D40" s="1">
        <v>3</v>
      </c>
      <c r="E40" s="4">
        <f t="shared" si="3"/>
        <v>82000</v>
      </c>
      <c r="F40" s="24">
        <f t="shared" si="0"/>
        <v>820</v>
      </c>
      <c r="G40" s="1">
        <f t="shared" si="4"/>
        <v>8.2000000000000003E-2</v>
      </c>
      <c r="H40" s="1" t="str">
        <f t="shared" si="1"/>
        <v>823</v>
      </c>
      <c r="I40" s="1"/>
      <c r="J40" s="1"/>
      <c r="K40" s="1"/>
      <c r="L40" s="1"/>
      <c r="M40" s="1"/>
      <c r="N40" s="1"/>
      <c r="O40" s="1"/>
      <c r="P40" s="1"/>
      <c r="Q40" s="1"/>
      <c r="R40" s="1" t="str">
        <f t="shared" si="2"/>
        <v>823</v>
      </c>
      <c r="S40" s="1"/>
      <c r="T40" s="1"/>
      <c r="U40" s="1"/>
      <c r="V40" s="1"/>
    </row>
    <row r="41" spans="3:22" x14ac:dyDescent="0.3">
      <c r="C41" s="1">
        <v>1</v>
      </c>
      <c r="D41" s="1">
        <v>4</v>
      </c>
      <c r="E41" s="4">
        <f t="shared" si="3"/>
        <v>100000</v>
      </c>
      <c r="F41" s="24">
        <f t="shared" si="0"/>
        <v>1000</v>
      </c>
      <c r="G41" s="1">
        <f t="shared" si="4"/>
        <v>0.1</v>
      </c>
      <c r="H41" s="1" t="str">
        <f t="shared" si="1"/>
        <v>104</v>
      </c>
      <c r="I41" s="1"/>
      <c r="J41" s="1">
        <v>8</v>
      </c>
      <c r="K41" s="1" t="s">
        <v>62</v>
      </c>
      <c r="L41" s="1" t="s">
        <v>61</v>
      </c>
      <c r="M41" s="1" t="s">
        <v>63</v>
      </c>
      <c r="N41" s="1"/>
      <c r="O41" s="1"/>
      <c r="P41" s="1"/>
      <c r="Q41" s="1"/>
      <c r="R41" s="1" t="str">
        <f t="shared" si="2"/>
        <v>104</v>
      </c>
      <c r="S41" s="1">
        <v>5</v>
      </c>
      <c r="T41" s="1" t="s">
        <v>59</v>
      </c>
      <c r="U41" s="1">
        <v>3</v>
      </c>
      <c r="V41" s="1"/>
    </row>
    <row r="42" spans="3:22" x14ac:dyDescent="0.3">
      <c r="C42" s="1">
        <v>1.2</v>
      </c>
      <c r="D42" s="1">
        <v>4</v>
      </c>
      <c r="E42" s="4">
        <f>10^D42*10*C42</f>
        <v>120000</v>
      </c>
      <c r="F42" s="24">
        <f t="shared" si="0"/>
        <v>1200</v>
      </c>
      <c r="G42" s="1">
        <f>E42/1000000</f>
        <v>0.12</v>
      </c>
      <c r="H42" s="1" t="str">
        <f t="shared" si="1"/>
        <v>124</v>
      </c>
      <c r="I42" s="1"/>
      <c r="J42" s="1"/>
      <c r="K42" s="1"/>
      <c r="L42" s="1"/>
      <c r="M42" s="1"/>
      <c r="N42" s="1"/>
      <c r="O42" s="1"/>
      <c r="P42" s="1"/>
      <c r="Q42" s="1"/>
      <c r="R42" s="1" t="str">
        <f t="shared" si="2"/>
        <v>124</v>
      </c>
      <c r="S42" s="1"/>
      <c r="T42" s="1"/>
      <c r="U42" s="1"/>
      <c r="V42" s="1"/>
    </row>
    <row r="43" spans="3:22" x14ac:dyDescent="0.3">
      <c r="C43" s="1">
        <v>1.5</v>
      </c>
      <c r="D43" s="1">
        <v>4</v>
      </c>
      <c r="E43" s="4">
        <f t="shared" si="3"/>
        <v>150000</v>
      </c>
      <c r="F43" s="24">
        <f t="shared" si="0"/>
        <v>1500</v>
      </c>
      <c r="G43" s="1">
        <f t="shared" si="4"/>
        <v>0.15</v>
      </c>
      <c r="H43" s="1" t="str">
        <f t="shared" si="1"/>
        <v>154</v>
      </c>
      <c r="I43" s="1"/>
      <c r="J43" s="1"/>
      <c r="K43" s="1"/>
      <c r="L43" s="1"/>
      <c r="M43" s="1"/>
      <c r="N43" s="1"/>
      <c r="O43" s="1"/>
      <c r="P43" s="1"/>
      <c r="Q43" s="1"/>
      <c r="R43" s="1" t="str">
        <f t="shared" si="2"/>
        <v>154</v>
      </c>
      <c r="S43" s="1">
        <v>5</v>
      </c>
      <c r="T43" s="1">
        <v>4</v>
      </c>
      <c r="U43" s="1" t="s">
        <v>59</v>
      </c>
      <c r="V43" s="1"/>
    </row>
    <row r="44" spans="3:22" x14ac:dyDescent="0.3">
      <c r="C44" s="1">
        <v>1.8</v>
      </c>
      <c r="D44" s="1">
        <v>4</v>
      </c>
      <c r="E44" s="4">
        <f t="shared" si="3"/>
        <v>180000</v>
      </c>
      <c r="F44" s="24">
        <f t="shared" si="0"/>
        <v>1800</v>
      </c>
      <c r="G44" s="1">
        <f t="shared" si="4"/>
        <v>0.18</v>
      </c>
      <c r="H44" s="1" t="str">
        <f t="shared" si="1"/>
        <v>184</v>
      </c>
      <c r="I44" s="1"/>
      <c r="J44" s="1"/>
      <c r="K44" s="1"/>
      <c r="L44" s="1"/>
      <c r="M44" s="1"/>
      <c r="N44" s="1"/>
      <c r="O44" s="1"/>
      <c r="P44" s="1"/>
      <c r="Q44" s="1"/>
      <c r="R44" s="1" t="str">
        <f t="shared" si="2"/>
        <v>184</v>
      </c>
      <c r="S44" s="1"/>
      <c r="T44" s="1"/>
      <c r="U44" s="1"/>
      <c r="V44" s="1"/>
    </row>
    <row r="45" spans="3:22" x14ac:dyDescent="0.3">
      <c r="C45" s="1">
        <v>2.2000000000000002</v>
      </c>
      <c r="D45" s="1">
        <v>4</v>
      </c>
      <c r="E45" s="4">
        <f t="shared" si="3"/>
        <v>220000.00000000003</v>
      </c>
      <c r="F45" s="24">
        <f t="shared" si="0"/>
        <v>2200.0000000000005</v>
      </c>
      <c r="G45" s="1">
        <f t="shared" si="4"/>
        <v>0.22000000000000003</v>
      </c>
      <c r="H45" s="1" t="str">
        <f t="shared" si="1"/>
        <v>224</v>
      </c>
      <c r="I45" s="1"/>
      <c r="J45" s="1">
        <v>9</v>
      </c>
      <c r="K45" s="1">
        <v>6</v>
      </c>
      <c r="L45" s="1">
        <v>5</v>
      </c>
      <c r="M45" s="1" t="s">
        <v>59</v>
      </c>
      <c r="N45" s="1" t="s">
        <v>60</v>
      </c>
      <c r="O45" s="1">
        <v>2</v>
      </c>
      <c r="P45" s="1">
        <v>2</v>
      </c>
      <c r="Q45" s="1"/>
      <c r="R45" s="1" t="str">
        <f t="shared" si="2"/>
        <v>224</v>
      </c>
      <c r="S45" s="1">
        <v>5</v>
      </c>
      <c r="T45" s="1">
        <v>4</v>
      </c>
      <c r="U45" s="1" t="s">
        <v>59</v>
      </c>
      <c r="V45" s="1"/>
    </row>
    <row r="46" spans="3:22" x14ac:dyDescent="0.3">
      <c r="C46" s="1">
        <v>2.7</v>
      </c>
      <c r="D46" s="1">
        <v>4</v>
      </c>
      <c r="E46" s="4">
        <f t="shared" si="3"/>
        <v>270000</v>
      </c>
      <c r="F46" s="24">
        <f t="shared" si="0"/>
        <v>2700</v>
      </c>
      <c r="G46" s="1">
        <f t="shared" si="4"/>
        <v>0.27</v>
      </c>
      <c r="H46" s="1" t="str">
        <f t="shared" si="1"/>
        <v>274</v>
      </c>
      <c r="I46" s="1"/>
      <c r="J46" s="1"/>
      <c r="K46" s="1"/>
      <c r="L46" s="1"/>
      <c r="M46" s="1"/>
      <c r="N46" s="1"/>
      <c r="O46" s="1"/>
      <c r="P46" s="1"/>
      <c r="Q46" s="1"/>
      <c r="R46" s="1" t="str">
        <f t="shared" si="2"/>
        <v>274</v>
      </c>
      <c r="S46" s="1"/>
      <c r="T46" s="1"/>
      <c r="U46" s="1"/>
      <c r="V46" s="1"/>
    </row>
    <row r="47" spans="3:22" x14ac:dyDescent="0.3">
      <c r="C47" s="1">
        <v>3.3</v>
      </c>
      <c r="D47" s="1">
        <v>4</v>
      </c>
      <c r="E47" s="4">
        <f t="shared" si="3"/>
        <v>330000</v>
      </c>
      <c r="F47" s="24">
        <f t="shared" si="0"/>
        <v>3300</v>
      </c>
      <c r="G47" s="1">
        <f t="shared" si="4"/>
        <v>0.33</v>
      </c>
      <c r="H47" s="1" t="str">
        <f t="shared" si="1"/>
        <v>334</v>
      </c>
      <c r="I47" s="1"/>
      <c r="J47" s="1"/>
      <c r="K47" s="1"/>
      <c r="L47" s="1"/>
      <c r="M47" s="1"/>
      <c r="N47" s="1"/>
      <c r="O47" s="1"/>
      <c r="P47" s="1"/>
      <c r="Q47" s="1"/>
      <c r="R47" s="1" t="str">
        <f t="shared" si="2"/>
        <v>334</v>
      </c>
      <c r="S47" s="1">
        <v>5</v>
      </c>
      <c r="T47" s="1">
        <v>5</v>
      </c>
      <c r="U47" s="1" t="s">
        <v>59</v>
      </c>
      <c r="V47" s="1">
        <v>3</v>
      </c>
    </row>
    <row r="48" spans="3:22" x14ac:dyDescent="0.3">
      <c r="C48" s="1">
        <v>3.9</v>
      </c>
      <c r="D48" s="1">
        <v>4</v>
      </c>
      <c r="E48" s="4">
        <f t="shared" si="3"/>
        <v>390000</v>
      </c>
      <c r="F48" s="24">
        <f t="shared" si="0"/>
        <v>3900</v>
      </c>
      <c r="G48" s="1">
        <f t="shared" si="4"/>
        <v>0.39</v>
      </c>
      <c r="H48" s="1" t="str">
        <f t="shared" si="1"/>
        <v>394</v>
      </c>
      <c r="I48" s="1"/>
      <c r="J48" s="1"/>
      <c r="K48" s="1"/>
      <c r="L48" s="1"/>
      <c r="M48" s="1"/>
      <c r="N48" s="1"/>
      <c r="O48" s="1"/>
      <c r="P48" s="1"/>
      <c r="Q48" s="1"/>
      <c r="R48" s="1" t="str">
        <f t="shared" si="2"/>
        <v>394</v>
      </c>
      <c r="S48" s="1"/>
      <c r="T48" s="1"/>
      <c r="U48" s="1"/>
      <c r="V48" s="1"/>
    </row>
    <row r="49" spans="3:22" x14ac:dyDescent="0.3">
      <c r="C49" s="1">
        <v>4.7</v>
      </c>
      <c r="D49" s="1">
        <v>4</v>
      </c>
      <c r="E49" s="4">
        <f t="shared" si="3"/>
        <v>470000</v>
      </c>
      <c r="F49" s="24">
        <f t="shared" si="0"/>
        <v>4700</v>
      </c>
      <c r="G49" s="1">
        <f t="shared" si="4"/>
        <v>0.47</v>
      </c>
      <c r="H49" s="1" t="str">
        <f t="shared" si="1"/>
        <v>474</v>
      </c>
      <c r="I49" s="1"/>
      <c r="J49" s="1"/>
      <c r="K49" s="1">
        <v>8</v>
      </c>
      <c r="L49" s="1" t="s">
        <v>62</v>
      </c>
      <c r="M49" s="1" t="s">
        <v>59</v>
      </c>
      <c r="N49" s="1">
        <v>3</v>
      </c>
      <c r="O49" s="1">
        <v>3</v>
      </c>
      <c r="P49" s="1"/>
      <c r="Q49" s="1"/>
      <c r="R49" s="1" t="str">
        <f t="shared" si="2"/>
        <v>474</v>
      </c>
      <c r="S49" s="1">
        <v>6</v>
      </c>
      <c r="T49" s="1">
        <v>5</v>
      </c>
      <c r="U49" s="1">
        <v>4</v>
      </c>
      <c r="V49" s="1">
        <v>3</v>
      </c>
    </row>
    <row r="50" spans="3:22" x14ac:dyDescent="0.3">
      <c r="C50" s="1">
        <v>5.6</v>
      </c>
      <c r="D50" s="1">
        <v>4</v>
      </c>
      <c r="E50" s="4">
        <f t="shared" si="3"/>
        <v>560000</v>
      </c>
      <c r="F50" s="24">
        <f t="shared" si="0"/>
        <v>5600</v>
      </c>
      <c r="G50" s="1">
        <f t="shared" si="4"/>
        <v>0.56000000000000005</v>
      </c>
      <c r="H50" s="1" t="str">
        <f t="shared" si="1"/>
        <v>564</v>
      </c>
      <c r="I50" s="1"/>
      <c r="J50" s="1"/>
      <c r="K50" s="1"/>
      <c r="L50" s="1"/>
      <c r="M50" s="1"/>
      <c r="N50" s="1"/>
      <c r="O50" s="1"/>
      <c r="P50" s="1"/>
      <c r="Q50" s="1"/>
      <c r="R50" s="1" t="str">
        <f t="shared" si="2"/>
        <v>564</v>
      </c>
      <c r="S50" s="1"/>
      <c r="T50" s="1"/>
      <c r="U50" s="1"/>
      <c r="V50" s="1"/>
    </row>
    <row r="51" spans="3:22" x14ac:dyDescent="0.3">
      <c r="C51" s="1">
        <v>6.8</v>
      </c>
      <c r="D51" s="1">
        <v>4</v>
      </c>
      <c r="E51" s="4">
        <f t="shared" si="3"/>
        <v>680000</v>
      </c>
      <c r="F51" s="24">
        <f t="shared" si="0"/>
        <v>6800</v>
      </c>
      <c r="G51" s="1">
        <f t="shared" si="4"/>
        <v>0.68</v>
      </c>
      <c r="H51" s="1" t="str">
        <f t="shared" si="1"/>
        <v>684</v>
      </c>
      <c r="I51" s="1"/>
      <c r="J51" s="1"/>
      <c r="K51" s="1"/>
      <c r="L51" s="1"/>
      <c r="M51" s="1"/>
      <c r="N51" s="1"/>
      <c r="O51" s="1"/>
      <c r="P51" s="1"/>
      <c r="Q51" s="1"/>
      <c r="R51" s="1" t="str">
        <f t="shared" si="2"/>
        <v>684</v>
      </c>
      <c r="S51" s="1">
        <v>6</v>
      </c>
      <c r="T51" s="1">
        <v>5</v>
      </c>
      <c r="U51" s="1">
        <v>4</v>
      </c>
      <c r="V51" s="1">
        <v>4</v>
      </c>
    </row>
    <row r="52" spans="3:22" x14ac:dyDescent="0.3">
      <c r="C52" s="1">
        <v>8.1999999999999993</v>
      </c>
      <c r="D52" s="1">
        <v>4</v>
      </c>
      <c r="E52" s="4">
        <f t="shared" si="3"/>
        <v>819999.99999999988</v>
      </c>
      <c r="F52" s="24">
        <f t="shared" si="0"/>
        <v>8199.9999999999982</v>
      </c>
      <c r="G52" s="1">
        <f t="shared" si="4"/>
        <v>0.81999999999999984</v>
      </c>
      <c r="H52" s="1" t="str">
        <f t="shared" si="1"/>
        <v>824</v>
      </c>
      <c r="I52" s="1"/>
      <c r="J52" s="1"/>
      <c r="K52" s="1"/>
      <c r="L52" s="1"/>
      <c r="M52" s="1"/>
      <c r="N52" s="1"/>
      <c r="O52" s="1"/>
      <c r="P52" s="1"/>
      <c r="Q52" s="1"/>
      <c r="R52" s="1" t="str">
        <f t="shared" si="2"/>
        <v>824</v>
      </c>
      <c r="S52" s="1"/>
      <c r="T52" s="1"/>
      <c r="U52" s="1"/>
      <c r="V52" s="1"/>
    </row>
    <row r="53" spans="3:22" x14ac:dyDescent="0.3">
      <c r="C53" s="1">
        <v>1</v>
      </c>
      <c r="D53" s="1">
        <v>5</v>
      </c>
      <c r="E53" s="4">
        <f t="shared" si="3"/>
        <v>1000000</v>
      </c>
      <c r="F53" s="24">
        <f t="shared" si="0"/>
        <v>10000</v>
      </c>
      <c r="G53" s="1">
        <f t="shared" si="4"/>
        <v>1</v>
      </c>
      <c r="H53" s="1" t="str">
        <f t="shared" si="1"/>
        <v>105</v>
      </c>
      <c r="I53" s="1"/>
      <c r="J53" s="1"/>
      <c r="K53" s="1">
        <v>9</v>
      </c>
      <c r="L53" s="1" t="s">
        <v>62</v>
      </c>
      <c r="M53" s="1" t="s">
        <v>61</v>
      </c>
      <c r="N53" s="1" t="s">
        <v>59</v>
      </c>
      <c r="O53" s="1">
        <v>3</v>
      </c>
      <c r="P53" s="1"/>
      <c r="Q53" s="1"/>
      <c r="R53" s="1" t="str">
        <f t="shared" si="2"/>
        <v>105</v>
      </c>
      <c r="S53" s="1"/>
      <c r="T53" s="1">
        <v>5</v>
      </c>
      <c r="U53" s="1" t="s">
        <v>61</v>
      </c>
      <c r="V53" s="1">
        <v>4</v>
      </c>
    </row>
    <row r="54" spans="3:22" x14ac:dyDescent="0.3">
      <c r="C54" s="1">
        <v>1.2</v>
      </c>
      <c r="D54" s="1">
        <v>5</v>
      </c>
      <c r="E54" s="4">
        <f>10^D54*10*C54</f>
        <v>1200000</v>
      </c>
      <c r="F54" s="24">
        <f t="shared" si="0"/>
        <v>12000</v>
      </c>
      <c r="G54" s="1">
        <f>E54/1000000</f>
        <v>1.2</v>
      </c>
      <c r="H54" s="1" t="str">
        <f t="shared" si="1"/>
        <v>125</v>
      </c>
      <c r="I54" s="1"/>
      <c r="J54" s="1"/>
      <c r="K54" s="1"/>
      <c r="L54" s="1"/>
      <c r="M54" s="1"/>
      <c r="N54" s="1"/>
      <c r="O54" s="1"/>
      <c r="P54" s="1"/>
      <c r="Q54" s="1"/>
      <c r="R54" s="1" t="str">
        <f t="shared" si="2"/>
        <v>125</v>
      </c>
      <c r="S54" s="1"/>
      <c r="T54" s="1"/>
      <c r="U54" s="1"/>
      <c r="V54" s="1"/>
    </row>
    <row r="55" spans="3:22" x14ac:dyDescent="0.3">
      <c r="C55" s="1">
        <v>1.5</v>
      </c>
      <c r="D55" s="1">
        <v>5</v>
      </c>
      <c r="E55" s="4">
        <f t="shared" ref="E55:E56" si="5">10^D55*10*C55</f>
        <v>1500000</v>
      </c>
      <c r="F55" s="24">
        <f t="shared" si="0"/>
        <v>15000</v>
      </c>
      <c r="G55" s="1">
        <f t="shared" si="4"/>
        <v>1.5</v>
      </c>
      <c r="H55" s="1" t="str">
        <f t="shared" si="1"/>
        <v>155</v>
      </c>
      <c r="I55" s="1"/>
      <c r="J55" s="1"/>
      <c r="K55" s="1"/>
      <c r="L55" s="1"/>
      <c r="M55" s="1"/>
      <c r="N55" s="1"/>
      <c r="O55" s="1"/>
      <c r="P55" s="1"/>
      <c r="Q55" s="1"/>
      <c r="R55" s="1" t="str">
        <f t="shared" si="2"/>
        <v>155</v>
      </c>
      <c r="S55" s="1"/>
      <c r="T55" s="1"/>
      <c r="U55" s="1">
        <v>5</v>
      </c>
      <c r="V55" s="1"/>
    </row>
    <row r="56" spans="3:22" x14ac:dyDescent="0.3">
      <c r="C56" s="1">
        <v>1.8</v>
      </c>
      <c r="D56" s="1">
        <v>5</v>
      </c>
      <c r="E56" s="4">
        <f t="shared" si="5"/>
        <v>1800000</v>
      </c>
      <c r="F56" s="24">
        <f t="shared" si="0"/>
        <v>18000</v>
      </c>
      <c r="G56" s="1">
        <f t="shared" si="4"/>
        <v>1.8</v>
      </c>
      <c r="H56" s="1" t="str">
        <f t="shared" si="1"/>
        <v>185</v>
      </c>
      <c r="I56" s="1"/>
      <c r="J56" s="1"/>
      <c r="K56" s="1"/>
      <c r="L56" s="1"/>
      <c r="M56" s="1"/>
      <c r="N56" s="1"/>
      <c r="O56" s="1"/>
      <c r="P56" s="1"/>
      <c r="Q56" s="1"/>
      <c r="R56" s="1" t="str">
        <f t="shared" si="2"/>
        <v>185</v>
      </c>
      <c r="S56" s="1"/>
      <c r="T56" s="1"/>
      <c r="U56" s="1"/>
      <c r="V56" s="1"/>
    </row>
    <row r="57" spans="3:22" x14ac:dyDescent="0.3">
      <c r="C57" s="1">
        <v>2.2000000000000002</v>
      </c>
      <c r="D57" s="1">
        <v>5</v>
      </c>
      <c r="E57" s="4">
        <f t="shared" si="3"/>
        <v>2200000</v>
      </c>
      <c r="F57" s="24">
        <f t="shared" si="0"/>
        <v>22000</v>
      </c>
      <c r="G57" s="1">
        <f t="shared" si="4"/>
        <v>2.2000000000000002</v>
      </c>
      <c r="H57" s="1" t="str">
        <f t="shared" si="1"/>
        <v>225</v>
      </c>
      <c r="I57" s="1"/>
      <c r="J57" s="1"/>
      <c r="K57" s="1"/>
      <c r="L57" s="1">
        <v>6</v>
      </c>
      <c r="M57" s="1" t="s">
        <v>64</v>
      </c>
      <c r="N57" s="1" t="s">
        <v>61</v>
      </c>
      <c r="O57" s="1" t="s">
        <v>61</v>
      </c>
      <c r="P57" s="1"/>
      <c r="Q57" s="1"/>
      <c r="R57" s="1" t="str">
        <f t="shared" si="2"/>
        <v>225</v>
      </c>
      <c r="S57" s="1"/>
      <c r="T57" s="1"/>
      <c r="U57" s="1">
        <v>5</v>
      </c>
      <c r="V57" s="1"/>
    </row>
    <row r="58" spans="3:22" x14ac:dyDescent="0.3">
      <c r="C58" s="1">
        <v>2.7</v>
      </c>
      <c r="D58" s="1">
        <v>5</v>
      </c>
      <c r="E58" s="4">
        <f t="shared" si="3"/>
        <v>2700000</v>
      </c>
      <c r="F58" s="24">
        <f t="shared" si="0"/>
        <v>27000</v>
      </c>
      <c r="G58" s="1">
        <f t="shared" si="4"/>
        <v>2.7</v>
      </c>
      <c r="H58" s="1" t="str">
        <f t="shared" si="1"/>
        <v>275</v>
      </c>
      <c r="I58" s="1"/>
      <c r="J58" s="1"/>
      <c r="K58" s="1"/>
      <c r="L58" s="1"/>
      <c r="M58" s="1"/>
      <c r="N58" s="1"/>
      <c r="O58" s="1"/>
      <c r="P58" s="1"/>
      <c r="Q58" s="1"/>
      <c r="R58" s="1" t="str">
        <f t="shared" si="2"/>
        <v>275</v>
      </c>
      <c r="S58" s="1"/>
      <c r="T58" s="1"/>
      <c r="U58" s="1"/>
      <c r="V58" s="1"/>
    </row>
    <row r="59" spans="3:22" x14ac:dyDescent="0.3">
      <c r="C59" s="1">
        <v>3.3</v>
      </c>
      <c r="D59" s="1">
        <v>5</v>
      </c>
      <c r="E59" s="4">
        <f t="shared" si="3"/>
        <v>3300000</v>
      </c>
      <c r="F59" s="24">
        <f t="shared" si="0"/>
        <v>33000</v>
      </c>
      <c r="G59" s="1">
        <f t="shared" si="4"/>
        <v>3.3</v>
      </c>
      <c r="H59" s="1" t="str">
        <f t="shared" si="1"/>
        <v>335</v>
      </c>
      <c r="I59" s="1"/>
      <c r="J59" s="1"/>
      <c r="K59" s="1"/>
      <c r="L59" s="1"/>
      <c r="M59" s="1"/>
      <c r="N59" s="1"/>
      <c r="O59" s="1"/>
      <c r="P59" s="1"/>
      <c r="Q59" s="1"/>
      <c r="R59" s="1" t="str">
        <f t="shared" si="2"/>
        <v>335</v>
      </c>
      <c r="S59" s="1"/>
      <c r="T59" s="1"/>
      <c r="U59" s="1" t="s">
        <v>62</v>
      </c>
      <c r="V59" s="1">
        <v>5</v>
      </c>
    </row>
    <row r="60" spans="3:22" x14ac:dyDescent="0.3">
      <c r="C60" s="1">
        <v>3.9</v>
      </c>
      <c r="D60" s="1">
        <v>5</v>
      </c>
      <c r="E60" s="4">
        <f t="shared" si="3"/>
        <v>3900000</v>
      </c>
      <c r="F60" s="24">
        <f t="shared" si="0"/>
        <v>39000</v>
      </c>
      <c r="G60" s="1">
        <f t="shared" si="4"/>
        <v>3.9</v>
      </c>
      <c r="H60" s="1" t="str">
        <f t="shared" si="1"/>
        <v>395</v>
      </c>
      <c r="I60" s="1"/>
      <c r="J60" s="1"/>
      <c r="K60" s="1"/>
      <c r="L60" s="1"/>
      <c r="M60" s="1"/>
      <c r="N60" s="1"/>
      <c r="O60" s="1"/>
      <c r="P60" s="1"/>
      <c r="Q60" s="1"/>
      <c r="R60" s="1" t="str">
        <f t="shared" si="2"/>
        <v>395</v>
      </c>
      <c r="S60" s="1"/>
      <c r="T60" s="1"/>
      <c r="U60" s="1"/>
      <c r="V60" s="1"/>
    </row>
    <row r="61" spans="3:22" x14ac:dyDescent="0.3">
      <c r="C61" s="1">
        <v>4.7</v>
      </c>
      <c r="D61" s="1">
        <v>5</v>
      </c>
      <c r="E61" s="4">
        <f t="shared" si="3"/>
        <v>4700000</v>
      </c>
      <c r="F61" s="24">
        <f t="shared" si="0"/>
        <v>47000</v>
      </c>
      <c r="G61" s="1">
        <f t="shared" si="4"/>
        <v>4.7</v>
      </c>
      <c r="H61" s="1" t="str">
        <f t="shared" si="1"/>
        <v>475</v>
      </c>
      <c r="I61" s="1"/>
      <c r="J61" s="1"/>
      <c r="K61" s="1"/>
      <c r="L61" s="1"/>
      <c r="M61" s="1" t="s">
        <v>61</v>
      </c>
      <c r="N61" s="1" t="s">
        <v>61</v>
      </c>
      <c r="O61" s="1">
        <v>4</v>
      </c>
      <c r="P61" s="1">
        <v>4</v>
      </c>
      <c r="Q61" s="1"/>
      <c r="R61" s="1" t="str">
        <f t="shared" si="2"/>
        <v>475</v>
      </c>
      <c r="S61" s="1"/>
      <c r="T61" s="1"/>
      <c r="U61" s="1" t="s">
        <v>62</v>
      </c>
      <c r="V61" s="1">
        <v>5</v>
      </c>
    </row>
    <row r="62" spans="3:22" x14ac:dyDescent="0.3">
      <c r="C62" s="1">
        <v>5.6</v>
      </c>
      <c r="D62" s="1">
        <v>5</v>
      </c>
      <c r="E62" s="4">
        <f t="shared" si="3"/>
        <v>5600000</v>
      </c>
      <c r="F62" s="24">
        <f t="shared" si="0"/>
        <v>56000</v>
      </c>
      <c r="G62" s="1">
        <f t="shared" si="4"/>
        <v>5.6</v>
      </c>
      <c r="H62" s="1" t="str">
        <f t="shared" si="1"/>
        <v>565</v>
      </c>
      <c r="I62" s="1"/>
      <c r="J62" s="1"/>
      <c r="K62" s="1"/>
      <c r="L62" s="1"/>
      <c r="M62" s="1"/>
      <c r="N62" s="1"/>
      <c r="O62" s="1"/>
      <c r="P62" s="1"/>
      <c r="Q62" s="1"/>
      <c r="R62" s="1" t="str">
        <f t="shared" si="2"/>
        <v>565</v>
      </c>
      <c r="S62" s="1"/>
      <c r="T62" s="1"/>
      <c r="U62" s="1"/>
      <c r="V62" s="1"/>
    </row>
    <row r="63" spans="3:22" x14ac:dyDescent="0.3">
      <c r="C63" s="1">
        <v>6.8</v>
      </c>
      <c r="D63" s="1">
        <v>5</v>
      </c>
      <c r="E63" s="4">
        <f t="shared" si="3"/>
        <v>6800000</v>
      </c>
      <c r="F63" s="24">
        <f t="shared" si="0"/>
        <v>68000</v>
      </c>
      <c r="G63" s="1">
        <f t="shared" si="4"/>
        <v>6.8</v>
      </c>
      <c r="H63" s="1" t="str">
        <f t="shared" si="1"/>
        <v>685</v>
      </c>
      <c r="I63" s="1"/>
      <c r="J63" s="1"/>
      <c r="K63" s="1"/>
      <c r="L63" s="1"/>
      <c r="M63" s="1"/>
      <c r="N63" s="1"/>
      <c r="O63" s="1"/>
      <c r="P63" s="1"/>
      <c r="Q63" s="1"/>
      <c r="R63" s="1" t="str">
        <f t="shared" si="2"/>
        <v>685</v>
      </c>
      <c r="S63" s="1"/>
      <c r="T63" s="1"/>
      <c r="U63" s="1"/>
      <c r="V63" s="1"/>
    </row>
    <row r="64" spans="3:22" x14ac:dyDescent="0.3">
      <c r="C64" s="1">
        <v>8.1999999999999993</v>
      </c>
      <c r="D64" s="1">
        <v>5</v>
      </c>
      <c r="E64" s="4">
        <f t="shared" si="3"/>
        <v>8199999.9999999991</v>
      </c>
      <c r="F64" s="24">
        <f t="shared" si="0"/>
        <v>81999.999999999985</v>
      </c>
      <c r="G64" s="1">
        <f t="shared" si="4"/>
        <v>8.1999999999999993</v>
      </c>
      <c r="H64" s="1" t="str">
        <f t="shared" si="1"/>
        <v>825</v>
      </c>
      <c r="I64" s="1"/>
      <c r="J64" s="1"/>
      <c r="K64" s="1"/>
      <c r="L64" s="1"/>
      <c r="M64" s="1"/>
      <c r="N64" s="1"/>
      <c r="O64" s="1"/>
      <c r="P64" s="1"/>
      <c r="Q64" s="1"/>
      <c r="R64" s="1" t="str">
        <f t="shared" si="2"/>
        <v>825</v>
      </c>
      <c r="S64" s="1"/>
      <c r="T64" s="1"/>
      <c r="U64" s="1"/>
      <c r="V64" s="1"/>
    </row>
    <row r="65" spans="3:22" x14ac:dyDescent="0.3">
      <c r="C65" s="1">
        <v>1</v>
      </c>
      <c r="D65" s="1">
        <v>6</v>
      </c>
      <c r="E65" s="4">
        <f t="shared" si="3"/>
        <v>10000000</v>
      </c>
      <c r="F65" s="24">
        <f t="shared" si="0"/>
        <v>100000</v>
      </c>
      <c r="G65" s="1">
        <f t="shared" si="4"/>
        <v>10</v>
      </c>
      <c r="H65" s="1" t="str">
        <f t="shared" si="1"/>
        <v>106</v>
      </c>
      <c r="I65" s="1"/>
      <c r="J65" s="1"/>
      <c r="K65" s="1"/>
      <c r="L65" s="1"/>
      <c r="M65" s="1">
        <v>5</v>
      </c>
      <c r="N65" s="1">
        <v>5</v>
      </c>
      <c r="O65" s="1">
        <v>5</v>
      </c>
      <c r="P65" s="1"/>
      <c r="Q65" s="1"/>
      <c r="R65" s="1" t="str">
        <f t="shared" si="2"/>
        <v>106</v>
      </c>
      <c r="S65" s="1"/>
      <c r="T65" s="1"/>
      <c r="U65" s="1">
        <v>6</v>
      </c>
      <c r="V65" s="1">
        <v>6</v>
      </c>
    </row>
    <row r="66" spans="3:22" x14ac:dyDescent="0.3">
      <c r="C66" s="1">
        <v>1.2</v>
      </c>
      <c r="D66" s="1">
        <v>6</v>
      </c>
      <c r="E66" s="4">
        <f>10^D66*10*C66</f>
        <v>12000000</v>
      </c>
      <c r="F66" s="24">
        <f t="shared" si="0"/>
        <v>120000</v>
      </c>
      <c r="G66" s="1">
        <f>E66/1000000</f>
        <v>12</v>
      </c>
      <c r="H66" s="1" t="str">
        <f t="shared" si="1"/>
        <v>126</v>
      </c>
      <c r="I66" s="1"/>
      <c r="J66" s="1"/>
      <c r="K66" s="1"/>
      <c r="L66" s="1"/>
      <c r="M66" s="1"/>
      <c r="N66" s="1"/>
      <c r="O66" s="1"/>
      <c r="P66" s="1"/>
      <c r="Q66" s="1"/>
      <c r="R66" s="1" t="str">
        <f t="shared" si="2"/>
        <v>126</v>
      </c>
      <c r="S66" s="1"/>
      <c r="T66" s="1"/>
      <c r="U66" s="1"/>
      <c r="V66" s="1"/>
    </row>
    <row r="67" spans="3:22" x14ac:dyDescent="0.3">
      <c r="C67" s="1">
        <v>1.5</v>
      </c>
      <c r="D67" s="1">
        <v>6</v>
      </c>
      <c r="E67" s="4">
        <f t="shared" ref="E67:E70" si="6">10^D67*10*C67</f>
        <v>15000000</v>
      </c>
      <c r="F67" s="24">
        <f t="shared" si="0"/>
        <v>150000</v>
      </c>
      <c r="G67" s="1">
        <f t="shared" si="4"/>
        <v>15</v>
      </c>
      <c r="H67" s="1" t="str">
        <f t="shared" si="1"/>
        <v>156</v>
      </c>
      <c r="I67" s="1"/>
      <c r="J67" s="1"/>
      <c r="K67" s="1"/>
      <c r="L67" s="1"/>
      <c r="M67" s="1"/>
      <c r="N67" s="1"/>
      <c r="O67" s="1"/>
      <c r="P67" s="1"/>
      <c r="Q67" s="1"/>
      <c r="R67" s="1" t="str">
        <f t="shared" si="2"/>
        <v>156</v>
      </c>
      <c r="S67" s="1"/>
      <c r="T67" s="1"/>
      <c r="U67" s="1"/>
      <c r="V67" s="1"/>
    </row>
    <row r="68" spans="3:22" x14ac:dyDescent="0.3">
      <c r="C68" s="1">
        <v>1.8</v>
      </c>
      <c r="D68" s="1">
        <v>6</v>
      </c>
      <c r="E68" s="4">
        <f t="shared" si="6"/>
        <v>18000000</v>
      </c>
      <c r="F68" s="24">
        <f t="shared" si="0"/>
        <v>180000</v>
      </c>
      <c r="G68" s="1">
        <f t="shared" si="4"/>
        <v>18</v>
      </c>
      <c r="H68" s="1" t="str">
        <f t="shared" si="1"/>
        <v>186</v>
      </c>
      <c r="I68" s="1"/>
      <c r="J68" s="1"/>
      <c r="K68" s="1"/>
      <c r="L68" s="1"/>
      <c r="M68" s="1"/>
      <c r="N68" s="1"/>
      <c r="O68" s="1"/>
      <c r="P68" s="1"/>
      <c r="Q68" s="1"/>
      <c r="R68" s="1" t="str">
        <f t="shared" si="2"/>
        <v>186</v>
      </c>
      <c r="S68" s="1"/>
      <c r="T68" s="1"/>
      <c r="U68" s="1"/>
      <c r="V68" s="1"/>
    </row>
    <row r="69" spans="3:22" x14ac:dyDescent="0.3">
      <c r="C69" s="1">
        <v>2.2000000000000002</v>
      </c>
      <c r="D69" s="1">
        <v>6</v>
      </c>
      <c r="E69" s="4">
        <f t="shared" si="6"/>
        <v>22000000</v>
      </c>
      <c r="F69" s="24">
        <f t="shared" si="0"/>
        <v>220000</v>
      </c>
      <c r="G69" s="1">
        <f t="shared" si="4"/>
        <v>22</v>
      </c>
      <c r="H69" s="1" t="str">
        <f t="shared" si="1"/>
        <v>226</v>
      </c>
      <c r="I69" s="1"/>
      <c r="J69" s="1"/>
      <c r="K69" s="1"/>
      <c r="L69" s="1"/>
      <c r="M69" s="1"/>
      <c r="N69" s="1"/>
      <c r="O69" s="1">
        <v>6</v>
      </c>
      <c r="P69" s="1"/>
      <c r="Q69" s="1">
        <v>5</v>
      </c>
      <c r="R69" s="1" t="str">
        <f t="shared" si="2"/>
        <v>226</v>
      </c>
      <c r="S69" s="1"/>
      <c r="T69" s="1"/>
      <c r="U69" s="1"/>
      <c r="V69" s="1"/>
    </row>
    <row r="70" spans="3:22" x14ac:dyDescent="0.3">
      <c r="C70" s="1">
        <v>4.7</v>
      </c>
      <c r="D70" s="1">
        <v>6</v>
      </c>
      <c r="E70" s="4">
        <f t="shared" si="6"/>
        <v>47000000</v>
      </c>
      <c r="F70" s="24">
        <f t="shared" ref="F70" si="7">E70/100</f>
        <v>470000</v>
      </c>
      <c r="G70" s="1">
        <f t="shared" si="4"/>
        <v>47</v>
      </c>
      <c r="H70" s="1" t="str">
        <f t="shared" ref="H70" si="8">C70*10&amp;D70</f>
        <v>476</v>
      </c>
      <c r="I70" s="1"/>
      <c r="J70" s="1"/>
      <c r="K70" s="1"/>
      <c r="L70" s="1"/>
      <c r="M70" s="1"/>
      <c r="N70" s="1"/>
      <c r="O70" s="1" t="s">
        <v>65</v>
      </c>
      <c r="P70" s="1"/>
      <c r="Q70" s="1"/>
      <c r="R70" s="1" t="str">
        <f t="shared" si="2"/>
        <v>476</v>
      </c>
      <c r="S70" s="1"/>
      <c r="T70" s="1"/>
      <c r="U70" s="1"/>
      <c r="V70" s="1"/>
    </row>
  </sheetData>
  <mergeCells count="4">
    <mergeCell ref="L1:P1"/>
    <mergeCell ref="S1:V1"/>
    <mergeCell ref="Y2:AA2"/>
    <mergeCell ref="AC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113C-EF71-44D9-8CB4-838DA1B27819}">
  <dimension ref="A1:W19"/>
  <sheetViews>
    <sheetView workbookViewId="0">
      <selection activeCell="C12" sqref="C12"/>
    </sheetView>
  </sheetViews>
  <sheetFormatPr defaultRowHeight="14.4" x14ac:dyDescent="0.3"/>
  <cols>
    <col min="2" max="2" width="2" bestFit="1" customWidth="1"/>
    <col min="8" max="8" width="2" bestFit="1" customWidth="1"/>
    <col min="11" max="11" width="2" bestFit="1" customWidth="1"/>
    <col min="14" max="14" width="12.44140625" bestFit="1" customWidth="1"/>
    <col min="15" max="15" width="2" bestFit="1" customWidth="1"/>
    <col min="18" max="18" width="2" bestFit="1" customWidth="1"/>
    <col min="21" max="21" width="2" bestFit="1" customWidth="1"/>
  </cols>
  <sheetData>
    <row r="1" spans="1:23" x14ac:dyDescent="0.3">
      <c r="A1" t="s">
        <v>22</v>
      </c>
      <c r="C1" t="s">
        <v>12</v>
      </c>
      <c r="D1" t="s">
        <v>671</v>
      </c>
      <c r="E1" t="s">
        <v>656</v>
      </c>
      <c r="F1" t="s">
        <v>657</v>
      </c>
      <c r="G1" t="s">
        <v>658</v>
      </c>
      <c r="I1" t="s">
        <v>12</v>
      </c>
      <c r="J1" t="s">
        <v>664</v>
      </c>
      <c r="L1" t="s">
        <v>12</v>
      </c>
      <c r="M1" t="s">
        <v>713</v>
      </c>
      <c r="N1" t="s">
        <v>714</v>
      </c>
      <c r="P1" t="s">
        <v>12</v>
      </c>
      <c r="Q1" t="s">
        <v>681</v>
      </c>
      <c r="S1" t="s">
        <v>12</v>
      </c>
      <c r="T1" t="s">
        <v>686</v>
      </c>
      <c r="V1" t="s">
        <v>12</v>
      </c>
      <c r="W1" t="s">
        <v>2</v>
      </c>
    </row>
    <row r="2" spans="1:23" x14ac:dyDescent="0.3">
      <c r="A2" t="s">
        <v>647</v>
      </c>
      <c r="C2">
        <v>1</v>
      </c>
      <c r="D2" t="s">
        <v>648</v>
      </c>
      <c r="E2" s="39">
        <v>0.6</v>
      </c>
      <c r="F2" s="39">
        <v>0.3</v>
      </c>
      <c r="G2" s="39">
        <v>0.1</v>
      </c>
      <c r="I2" t="s">
        <v>659</v>
      </c>
      <c r="J2" s="39">
        <v>0.3</v>
      </c>
      <c r="L2" t="s">
        <v>0</v>
      </c>
      <c r="M2" t="s">
        <v>35</v>
      </c>
      <c r="N2" t="s">
        <v>672</v>
      </c>
      <c r="P2" t="s">
        <v>673</v>
      </c>
      <c r="Q2" t="s">
        <v>674</v>
      </c>
      <c r="S2" t="s">
        <v>661</v>
      </c>
      <c r="T2" t="s">
        <v>682</v>
      </c>
      <c r="V2" t="s">
        <v>687</v>
      </c>
      <c r="W2" t="s">
        <v>688</v>
      </c>
    </row>
    <row r="3" spans="1:23" x14ac:dyDescent="0.3">
      <c r="C3">
        <v>2</v>
      </c>
      <c r="D3" t="s">
        <v>649</v>
      </c>
      <c r="E3" s="39">
        <v>1</v>
      </c>
      <c r="F3" s="39">
        <v>0.5</v>
      </c>
      <c r="G3" s="39">
        <v>0.1</v>
      </c>
      <c r="I3" t="s">
        <v>660</v>
      </c>
      <c r="J3" s="39">
        <v>0.5</v>
      </c>
      <c r="P3" t="s">
        <v>675</v>
      </c>
      <c r="Q3" t="s">
        <v>676</v>
      </c>
      <c r="S3" t="s">
        <v>65</v>
      </c>
      <c r="T3" t="s">
        <v>683</v>
      </c>
      <c r="V3" t="s">
        <v>689</v>
      </c>
      <c r="W3" t="s">
        <v>690</v>
      </c>
    </row>
    <row r="4" spans="1:23" x14ac:dyDescent="0.3">
      <c r="C4">
        <v>3</v>
      </c>
      <c r="D4" t="s">
        <v>650</v>
      </c>
      <c r="E4" s="39">
        <v>1.6</v>
      </c>
      <c r="F4" s="39">
        <v>0.8</v>
      </c>
      <c r="G4" s="39">
        <v>0.2</v>
      </c>
      <c r="I4" t="s">
        <v>661</v>
      </c>
      <c r="J4" s="39">
        <v>0.6</v>
      </c>
      <c r="P4" t="s">
        <v>21</v>
      </c>
      <c r="Q4" t="s">
        <v>74</v>
      </c>
      <c r="S4" t="s">
        <v>665</v>
      </c>
      <c r="T4" t="s">
        <v>684</v>
      </c>
      <c r="V4" t="s">
        <v>691</v>
      </c>
      <c r="W4" t="s">
        <v>692</v>
      </c>
    </row>
    <row r="5" spans="1:23" x14ac:dyDescent="0.3">
      <c r="C5">
        <v>4</v>
      </c>
      <c r="D5" t="s">
        <v>651</v>
      </c>
      <c r="E5" s="39">
        <v>2</v>
      </c>
      <c r="F5" s="39">
        <v>1.25</v>
      </c>
      <c r="G5" s="39">
        <v>0.2</v>
      </c>
      <c r="I5" t="s">
        <v>662</v>
      </c>
      <c r="J5" s="39">
        <v>0.8</v>
      </c>
      <c r="P5" t="s">
        <v>677</v>
      </c>
      <c r="Q5" t="s">
        <v>678</v>
      </c>
      <c r="S5" t="s">
        <v>685</v>
      </c>
      <c r="T5" t="s">
        <v>76</v>
      </c>
      <c r="V5" t="s">
        <v>693</v>
      </c>
      <c r="W5" t="s">
        <v>694</v>
      </c>
    </row>
    <row r="6" spans="1:23" x14ac:dyDescent="0.3">
      <c r="C6">
        <v>5</v>
      </c>
      <c r="D6" t="s">
        <v>652</v>
      </c>
      <c r="E6" s="39">
        <v>3.2</v>
      </c>
      <c r="F6" s="39">
        <v>1.6</v>
      </c>
      <c r="G6" s="39">
        <v>0.2</v>
      </c>
      <c r="I6" t="s">
        <v>663</v>
      </c>
      <c r="J6" s="39">
        <v>0.85</v>
      </c>
      <c r="P6" t="s">
        <v>20</v>
      </c>
      <c r="Q6" t="s">
        <v>73</v>
      </c>
      <c r="S6" t="s">
        <v>666</v>
      </c>
      <c r="T6" t="s">
        <v>79</v>
      </c>
      <c r="V6" t="s">
        <v>695</v>
      </c>
      <c r="W6" t="s">
        <v>696</v>
      </c>
    </row>
    <row r="7" spans="1:23" x14ac:dyDescent="0.3">
      <c r="C7">
        <v>6</v>
      </c>
      <c r="D7" t="s">
        <v>653</v>
      </c>
      <c r="E7" s="39">
        <v>3.2</v>
      </c>
      <c r="F7" s="39">
        <v>2.5</v>
      </c>
      <c r="G7" s="39">
        <v>0.2</v>
      </c>
      <c r="I7" t="s">
        <v>664</v>
      </c>
      <c r="J7" s="39">
        <v>1.1499999999999999</v>
      </c>
      <c r="P7" t="s">
        <v>19</v>
      </c>
      <c r="Q7" t="s">
        <v>72</v>
      </c>
      <c r="V7" t="s">
        <v>697</v>
      </c>
      <c r="W7" t="s">
        <v>698</v>
      </c>
    </row>
    <row r="8" spans="1:23" x14ac:dyDescent="0.3">
      <c r="C8">
        <v>8</v>
      </c>
      <c r="D8" t="s">
        <v>654</v>
      </c>
      <c r="E8" s="39">
        <v>4.5</v>
      </c>
      <c r="F8" s="39">
        <v>3.2</v>
      </c>
      <c r="G8" s="39">
        <v>0.2</v>
      </c>
      <c r="I8" t="s">
        <v>665</v>
      </c>
      <c r="J8" s="39">
        <v>1.25</v>
      </c>
      <c r="P8" t="s">
        <v>18</v>
      </c>
      <c r="Q8" t="s">
        <v>71</v>
      </c>
      <c r="V8" t="s">
        <v>699</v>
      </c>
      <c r="W8" t="s">
        <v>700</v>
      </c>
    </row>
    <row r="9" spans="1:23" x14ac:dyDescent="0.3">
      <c r="C9">
        <v>9</v>
      </c>
      <c r="D9" t="s">
        <v>655</v>
      </c>
      <c r="E9" s="39">
        <v>5.7</v>
      </c>
      <c r="F9" s="39">
        <v>5</v>
      </c>
      <c r="G9" s="39">
        <v>0.2</v>
      </c>
      <c r="I9" t="s">
        <v>656</v>
      </c>
      <c r="J9" s="39">
        <v>1.6</v>
      </c>
      <c r="P9" t="s">
        <v>17</v>
      </c>
      <c r="Q9" t="s">
        <v>70</v>
      </c>
      <c r="V9" t="s">
        <v>701</v>
      </c>
      <c r="W9" t="s">
        <v>702</v>
      </c>
    </row>
    <row r="10" spans="1:23" x14ac:dyDescent="0.3">
      <c r="I10" t="s">
        <v>666</v>
      </c>
      <c r="J10" s="39">
        <v>2</v>
      </c>
      <c r="P10" t="s">
        <v>679</v>
      </c>
      <c r="Q10" t="s">
        <v>680</v>
      </c>
      <c r="V10" t="s">
        <v>703</v>
      </c>
      <c r="W10" t="s">
        <v>704</v>
      </c>
    </row>
    <row r="11" spans="1:23" x14ac:dyDescent="0.3">
      <c r="I11" t="s">
        <v>667</v>
      </c>
      <c r="J11" s="39">
        <v>2.2999999999999998</v>
      </c>
      <c r="P11" t="s">
        <v>16</v>
      </c>
      <c r="Q11" t="s">
        <v>69</v>
      </c>
      <c r="V11" t="s">
        <v>705</v>
      </c>
      <c r="W11" t="s">
        <v>706</v>
      </c>
    </row>
    <row r="12" spans="1:23" x14ac:dyDescent="0.3">
      <c r="C12" t="str">
        <f>A$2&amp;C2</f>
        <v>CGA1</v>
      </c>
      <c r="D12">
        <f>C2</f>
        <v>1</v>
      </c>
      <c r="I12" t="s">
        <v>668</v>
      </c>
      <c r="J12" s="39">
        <v>2.5</v>
      </c>
      <c r="P12" t="s">
        <v>15</v>
      </c>
      <c r="Q12" t="s">
        <v>68</v>
      </c>
      <c r="V12" t="s">
        <v>707</v>
      </c>
      <c r="W12" t="s">
        <v>708</v>
      </c>
    </row>
    <row r="13" spans="1:23" x14ac:dyDescent="0.3">
      <c r="C13" t="str">
        <f t="shared" ref="C13:C19" si="0">A$2&amp;C3</f>
        <v>CGA2</v>
      </c>
      <c r="D13">
        <f t="shared" ref="D13:D19" si="1">C3</f>
        <v>2</v>
      </c>
      <c r="I13" t="s">
        <v>669</v>
      </c>
      <c r="J13" s="39">
        <v>2.8</v>
      </c>
      <c r="P13" t="s">
        <v>715</v>
      </c>
      <c r="Q13" t="s">
        <v>716</v>
      </c>
      <c r="V13" t="s">
        <v>709</v>
      </c>
      <c r="W13" t="s">
        <v>710</v>
      </c>
    </row>
    <row r="14" spans="1:23" x14ac:dyDescent="0.3">
      <c r="C14" t="str">
        <f t="shared" si="0"/>
        <v>CGA3</v>
      </c>
      <c r="D14">
        <f t="shared" si="1"/>
        <v>3</v>
      </c>
      <c r="I14" t="s">
        <v>670</v>
      </c>
      <c r="J14" s="39">
        <v>3.2</v>
      </c>
      <c r="P14" t="s">
        <v>14</v>
      </c>
      <c r="Q14" t="s">
        <v>67</v>
      </c>
      <c r="V14" t="s">
        <v>711</v>
      </c>
      <c r="W14" t="s">
        <v>712</v>
      </c>
    </row>
    <row r="15" spans="1:23" x14ac:dyDescent="0.3">
      <c r="C15" t="str">
        <f t="shared" si="0"/>
        <v>CGA4</v>
      </c>
      <c r="D15">
        <f t="shared" si="1"/>
        <v>4</v>
      </c>
    </row>
    <row r="16" spans="1:23" x14ac:dyDescent="0.3">
      <c r="C16" t="str">
        <f t="shared" si="0"/>
        <v>CGA5</v>
      </c>
      <c r="D16">
        <f t="shared" si="1"/>
        <v>5</v>
      </c>
    </row>
    <row r="17" spans="3:4" x14ac:dyDescent="0.3">
      <c r="C17" t="str">
        <f t="shared" si="0"/>
        <v>CGA6</v>
      </c>
      <c r="D17">
        <f t="shared" si="1"/>
        <v>6</v>
      </c>
    </row>
    <row r="18" spans="3:4" x14ac:dyDescent="0.3">
      <c r="C18" t="str">
        <f t="shared" si="0"/>
        <v>CGA8</v>
      </c>
      <c r="D18">
        <f t="shared" si="1"/>
        <v>8</v>
      </c>
    </row>
    <row r="19" spans="3:4" x14ac:dyDescent="0.3">
      <c r="C19" t="str">
        <f t="shared" si="0"/>
        <v>CGA9</v>
      </c>
      <c r="D19">
        <f t="shared" si="1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6047-760F-4851-BC03-E6D2D768D90C}">
  <dimension ref="A2:Y136"/>
  <sheetViews>
    <sheetView workbookViewId="0">
      <pane xSplit="5" ySplit="2" topLeftCell="F21" activePane="bottomRight" state="frozen"/>
      <selection pane="topRight"/>
      <selection pane="bottomLeft"/>
      <selection pane="bottomRight" activeCell="N2" sqref="N2"/>
    </sheetView>
  </sheetViews>
  <sheetFormatPr defaultRowHeight="14.4" x14ac:dyDescent="0.3"/>
  <cols>
    <col min="2" max="3" width="8.88671875" style="8"/>
    <col min="4" max="4" width="8.88671875" style="9"/>
    <col min="5" max="5" width="8.88671875" style="1"/>
    <col min="6" max="6" width="24.88671875" style="8" bestFit="1" customWidth="1"/>
    <col min="7" max="7" width="25.109375" style="8" bestFit="1" customWidth="1"/>
    <col min="8" max="8" width="25.44140625" style="8" bestFit="1" customWidth="1"/>
    <col min="9" max="9" width="25.6640625" style="8" bestFit="1" customWidth="1"/>
    <col min="10" max="10" width="25.88671875" style="8" bestFit="1" customWidth="1"/>
    <col min="11" max="13" width="24.88671875" style="8" bestFit="1" customWidth="1"/>
    <col min="14" max="14" width="24.109375" style="8" bestFit="1" customWidth="1"/>
    <col min="17" max="20" width="25" style="8" customWidth="1"/>
    <col min="21" max="25" width="25" style="1" customWidth="1"/>
  </cols>
  <sheetData>
    <row r="2" spans="1:25" x14ac:dyDescent="0.3">
      <c r="F2" s="8" t="str">
        <f t="shared" ref="F2:N2" si="0">Q2</f>
        <v>2kV</v>
      </c>
      <c r="G2" s="8" t="str">
        <f t="shared" si="0"/>
        <v>630V</v>
      </c>
      <c r="H2" s="8" t="str">
        <f t="shared" si="0"/>
        <v>250V</v>
      </c>
      <c r="I2" s="8" t="str">
        <f t="shared" si="0"/>
        <v>100V</v>
      </c>
      <c r="J2" s="8" t="str">
        <f t="shared" si="0"/>
        <v>50V</v>
      </c>
      <c r="K2" s="8" t="str">
        <f t="shared" si="0"/>
        <v>35V</v>
      </c>
      <c r="L2" s="8" t="str">
        <f t="shared" si="0"/>
        <v>25V</v>
      </c>
      <c r="M2" s="8" t="str">
        <f t="shared" si="0"/>
        <v>16V</v>
      </c>
      <c r="N2" s="8" t="str">
        <f t="shared" si="0"/>
        <v>6.3V</v>
      </c>
      <c r="Q2" s="10" t="s">
        <v>66</v>
      </c>
      <c r="R2" s="10" t="s">
        <v>67</v>
      </c>
      <c r="S2" s="10" t="s">
        <v>68</v>
      </c>
      <c r="T2" s="10" t="s">
        <v>69</v>
      </c>
      <c r="U2" s="11" t="s">
        <v>70</v>
      </c>
      <c r="V2" s="11" t="s">
        <v>71</v>
      </c>
      <c r="W2" s="11" t="s">
        <v>72</v>
      </c>
      <c r="X2" s="11" t="s">
        <v>73</v>
      </c>
      <c r="Y2" s="11" t="s">
        <v>74</v>
      </c>
    </row>
    <row r="3" spans="1:25" x14ac:dyDescent="0.3">
      <c r="A3" t="str">
        <f>VLOOKUP(LEFT(B3,FIND(" ",B3)-1)/IF(RIGHT(B3,2)="nF",1000,1),'TDK CGA series'!$G$5:$H$70,2)</f>
        <v>102</v>
      </c>
      <c r="B3" s="32" t="s">
        <v>75</v>
      </c>
      <c r="C3" s="32">
        <v>1005</v>
      </c>
      <c r="D3" s="33">
        <v>0.5</v>
      </c>
      <c r="E3" s="12" t="s">
        <v>76</v>
      </c>
      <c r="F3" s="13" t="str">
        <f t="shared" ref="F3:N31" si="1">IF(Q3&lt;&gt;"",HYPERLINK("https://product.tdk.com/en/search/capacitor/ceramic/mlcc/info?part_no="&amp;Q3&amp;"&amp;utm_source=mlcc_automotive_soft_en.pdf&amp;utm_medium=catalog",Q3),"")</f>
        <v/>
      </c>
      <c r="G3" s="13" t="str">
        <f t="shared" si="1"/>
        <v/>
      </c>
      <c r="H3" s="13" t="str">
        <f t="shared" si="1"/>
        <v/>
      </c>
      <c r="I3" s="13" t="str">
        <f t="shared" si="1"/>
        <v/>
      </c>
      <c r="J3" s="13" t="str">
        <f t="shared" si="1"/>
        <v>CGA2B2X7R1H102K050BE</v>
      </c>
      <c r="K3" s="13" t="str">
        <f t="shared" si="1"/>
        <v/>
      </c>
      <c r="L3" s="13" t="str">
        <f t="shared" si="1"/>
        <v/>
      </c>
      <c r="M3" s="13" t="str">
        <f t="shared" si="1"/>
        <v/>
      </c>
      <c r="N3" s="13" t="str">
        <f t="shared" si="1"/>
        <v/>
      </c>
      <c r="Q3" s="14" t="s">
        <v>77</v>
      </c>
      <c r="R3" s="14" t="s">
        <v>77</v>
      </c>
      <c r="S3" s="14" t="s">
        <v>77</v>
      </c>
      <c r="T3" s="14" t="s">
        <v>77</v>
      </c>
      <c r="U3" t="s">
        <v>78</v>
      </c>
      <c r="V3" s="15" t="s">
        <v>77</v>
      </c>
      <c r="W3" s="15" t="s">
        <v>77</v>
      </c>
      <c r="X3" s="15" t="s">
        <v>77</v>
      </c>
      <c r="Y3" s="15" t="s">
        <v>77</v>
      </c>
    </row>
    <row r="4" spans="1:25" x14ac:dyDescent="0.3">
      <c r="A4" t="str">
        <f>IF(B4=0,A3,VLOOKUP(LEFT(B4,FIND(" ",B4)-1)/IF(RIGHT(B4,2)="nF",1000,1),'TDK CGA series'!$G$5:$H$70,2))</f>
        <v>102</v>
      </c>
      <c r="B4" s="32"/>
      <c r="C4" s="32"/>
      <c r="D4" s="33"/>
      <c r="E4" s="12" t="s">
        <v>79</v>
      </c>
      <c r="F4" s="16" t="str">
        <f t="shared" si="1"/>
        <v/>
      </c>
      <c r="G4" s="16" t="str">
        <f t="shared" si="1"/>
        <v/>
      </c>
      <c r="H4" s="16" t="str">
        <f t="shared" si="1"/>
        <v/>
      </c>
      <c r="I4" s="16" t="str">
        <f t="shared" si="1"/>
        <v/>
      </c>
      <c r="J4" s="16" t="str">
        <f t="shared" si="1"/>
        <v>CGA2B2X7R1H102M050BE</v>
      </c>
      <c r="K4" s="16" t="str">
        <f t="shared" si="1"/>
        <v/>
      </c>
      <c r="L4" s="16" t="str">
        <f t="shared" si="1"/>
        <v/>
      </c>
      <c r="M4" s="16" t="str">
        <f t="shared" si="1"/>
        <v/>
      </c>
      <c r="N4" s="16" t="str">
        <f t="shared" si="1"/>
        <v/>
      </c>
      <c r="Q4" s="14" t="s">
        <v>77</v>
      </c>
      <c r="R4" s="14" t="s">
        <v>77</v>
      </c>
      <c r="S4" s="14" t="s">
        <v>77</v>
      </c>
      <c r="T4" s="14" t="s">
        <v>77</v>
      </c>
      <c r="U4" t="s">
        <v>80</v>
      </c>
      <c r="V4" s="15" t="s">
        <v>77</v>
      </c>
      <c r="W4" s="15" t="s">
        <v>77</v>
      </c>
      <c r="X4" s="15" t="s">
        <v>77</v>
      </c>
      <c r="Y4" s="15" t="s">
        <v>77</v>
      </c>
    </row>
    <row r="5" spans="1:25" x14ac:dyDescent="0.3">
      <c r="A5" t="str">
        <f>IF(B5=0,A4,VLOOKUP(LEFT(B5,FIND(" ",B5)-1)/IF(RIGHT(B5,2)="nF",1000,1),'TDK CGA series'!$G$5:$H$70,2))</f>
        <v>102</v>
      </c>
      <c r="B5" s="32"/>
      <c r="C5" s="32">
        <v>1608</v>
      </c>
      <c r="D5" s="33">
        <v>0.8</v>
      </c>
      <c r="E5" s="12" t="s">
        <v>76</v>
      </c>
      <c r="F5" s="16" t="str">
        <f t="shared" si="1"/>
        <v/>
      </c>
      <c r="G5" s="16" t="str">
        <f t="shared" si="1"/>
        <v/>
      </c>
      <c r="H5" s="16" t="str">
        <f t="shared" si="1"/>
        <v/>
      </c>
      <c r="I5" s="16" t="str">
        <f t="shared" si="1"/>
        <v>CGA3E2X7R2A102K080AE</v>
      </c>
      <c r="J5" s="16" t="str">
        <f t="shared" si="1"/>
        <v>CGA3E2X7R1H102K080AE</v>
      </c>
      <c r="K5" s="16" t="str">
        <f t="shared" si="1"/>
        <v/>
      </c>
      <c r="L5" s="16" t="str">
        <f t="shared" si="1"/>
        <v/>
      </c>
      <c r="M5" s="16" t="str">
        <f t="shared" si="1"/>
        <v/>
      </c>
      <c r="N5" s="16" t="str">
        <f t="shared" si="1"/>
        <v/>
      </c>
      <c r="Q5" s="14" t="s">
        <v>77</v>
      </c>
      <c r="R5" s="14" t="s">
        <v>77</v>
      </c>
      <c r="S5" s="14" t="s">
        <v>77</v>
      </c>
      <c r="T5" s="14" t="s">
        <v>81</v>
      </c>
      <c r="U5" t="s">
        <v>82</v>
      </c>
      <c r="V5" s="15" t="s">
        <v>77</v>
      </c>
      <c r="W5" s="15" t="s">
        <v>77</v>
      </c>
      <c r="X5" s="15" t="s">
        <v>77</v>
      </c>
      <c r="Y5" s="15" t="s">
        <v>77</v>
      </c>
    </row>
    <row r="6" spans="1:25" x14ac:dyDescent="0.3">
      <c r="A6" t="str">
        <f>IF(B6=0,A5,VLOOKUP(LEFT(B6,FIND(" ",B6)-1)/IF(RIGHT(B6,2)="nF",1000,1),'TDK CGA series'!$G$5:$H$70,2))</f>
        <v>102</v>
      </c>
      <c r="B6" s="32"/>
      <c r="C6" s="32"/>
      <c r="D6" s="33"/>
      <c r="E6" s="12" t="s">
        <v>79</v>
      </c>
      <c r="F6" s="16" t="str">
        <f t="shared" si="1"/>
        <v/>
      </c>
      <c r="G6" s="16" t="str">
        <f t="shared" si="1"/>
        <v/>
      </c>
      <c r="H6" s="16" t="str">
        <f t="shared" si="1"/>
        <v/>
      </c>
      <c r="I6" s="16" t="str">
        <f t="shared" si="1"/>
        <v>CGA3E2X7R2A102M080AE</v>
      </c>
      <c r="J6" s="16" t="str">
        <f t="shared" si="1"/>
        <v>CGA3E2X7R1H102M080AE</v>
      </c>
      <c r="K6" s="16" t="str">
        <f t="shared" si="1"/>
        <v/>
      </c>
      <c r="L6" s="16" t="str">
        <f t="shared" si="1"/>
        <v/>
      </c>
      <c r="M6" s="16" t="str">
        <f t="shared" si="1"/>
        <v/>
      </c>
      <c r="N6" s="16" t="str">
        <f t="shared" si="1"/>
        <v/>
      </c>
      <c r="Q6" s="14" t="s">
        <v>77</v>
      </c>
      <c r="R6" s="14" t="s">
        <v>77</v>
      </c>
      <c r="S6" s="14" t="s">
        <v>77</v>
      </c>
      <c r="T6" s="14" t="s">
        <v>83</v>
      </c>
      <c r="U6" t="s">
        <v>84</v>
      </c>
      <c r="V6" s="15" t="s">
        <v>77</v>
      </c>
      <c r="W6" s="15" t="s">
        <v>77</v>
      </c>
      <c r="X6" s="15" t="s">
        <v>77</v>
      </c>
      <c r="Y6" s="15" t="s">
        <v>77</v>
      </c>
    </row>
    <row r="7" spans="1:25" x14ac:dyDescent="0.3">
      <c r="A7" t="str">
        <f>IF(B7=0,A6,VLOOKUP(LEFT(B7,FIND(" ",B7)-1)/IF(RIGHT(B7,2)="nF",1000,1),'TDK CGA series'!$G$5:$H$70,2))</f>
        <v>102</v>
      </c>
      <c r="B7" s="32"/>
      <c r="C7" s="32">
        <v>2012</v>
      </c>
      <c r="D7" s="33">
        <v>0.85</v>
      </c>
      <c r="E7" s="12" t="s">
        <v>76</v>
      </c>
      <c r="F7" s="16" t="str">
        <f t="shared" si="1"/>
        <v/>
      </c>
      <c r="G7" s="16" t="str">
        <f t="shared" si="1"/>
        <v/>
      </c>
      <c r="H7" s="16" t="str">
        <f t="shared" si="1"/>
        <v>CGA4F3X7R2E102K085AE</v>
      </c>
      <c r="I7" s="16" t="str">
        <f t="shared" si="1"/>
        <v>CGA4F2X7R2A102K085AE</v>
      </c>
      <c r="J7" s="16" t="str">
        <f t="shared" si="1"/>
        <v/>
      </c>
      <c r="K7" s="16" t="str">
        <f t="shared" si="1"/>
        <v/>
      </c>
      <c r="L7" s="16" t="str">
        <f t="shared" si="1"/>
        <v/>
      </c>
      <c r="M7" s="16" t="str">
        <f t="shared" si="1"/>
        <v/>
      </c>
      <c r="N7" s="16" t="str">
        <f t="shared" si="1"/>
        <v/>
      </c>
      <c r="Q7" s="14" t="s">
        <v>77</v>
      </c>
      <c r="R7" s="14" t="s">
        <v>77</v>
      </c>
      <c r="S7" s="14" t="s">
        <v>85</v>
      </c>
      <c r="T7" s="14" t="s">
        <v>86</v>
      </c>
      <c r="U7" s="15" t="s">
        <v>77</v>
      </c>
      <c r="V7" s="15" t="s">
        <v>77</v>
      </c>
      <c r="W7" s="15" t="s">
        <v>77</v>
      </c>
      <c r="X7" s="15" t="s">
        <v>77</v>
      </c>
      <c r="Y7" s="15" t="s">
        <v>77</v>
      </c>
    </row>
    <row r="8" spans="1:25" x14ac:dyDescent="0.3">
      <c r="A8" t="str">
        <f>IF(B8=0,A7,VLOOKUP(LEFT(B8,FIND(" ",B8)-1)/IF(RIGHT(B8,2)="nF",1000,1),'TDK CGA series'!$G$5:$H$70,2))</f>
        <v>102</v>
      </c>
      <c r="B8" s="32"/>
      <c r="C8" s="32"/>
      <c r="D8" s="33"/>
      <c r="E8" s="12" t="s">
        <v>79</v>
      </c>
      <c r="F8" s="16" t="str">
        <f t="shared" si="1"/>
        <v/>
      </c>
      <c r="G8" s="16" t="str">
        <f t="shared" si="1"/>
        <v/>
      </c>
      <c r="H8" s="16" t="str">
        <f t="shared" si="1"/>
        <v>CGA4F3X7R2E102M085AE</v>
      </c>
      <c r="I8" s="16" t="str">
        <f t="shared" si="1"/>
        <v>CGA4F2X7R2A102M085AE</v>
      </c>
      <c r="J8" s="16" t="str">
        <f t="shared" si="1"/>
        <v/>
      </c>
      <c r="K8" s="16" t="str">
        <f t="shared" si="1"/>
        <v/>
      </c>
      <c r="L8" s="16" t="str">
        <f t="shared" si="1"/>
        <v/>
      </c>
      <c r="M8" s="16" t="str">
        <f t="shared" si="1"/>
        <v/>
      </c>
      <c r="N8" s="16" t="str">
        <f t="shared" si="1"/>
        <v/>
      </c>
      <c r="Q8" s="14" t="s">
        <v>77</v>
      </c>
      <c r="R8" s="14" t="s">
        <v>77</v>
      </c>
      <c r="S8" s="14" t="s">
        <v>87</v>
      </c>
      <c r="T8" s="14" t="s">
        <v>88</v>
      </c>
      <c r="U8" s="15" t="s">
        <v>77</v>
      </c>
      <c r="V8" s="15" t="s">
        <v>77</v>
      </c>
      <c r="W8" s="15" t="s">
        <v>77</v>
      </c>
      <c r="X8" s="15" t="s">
        <v>77</v>
      </c>
      <c r="Y8" s="15" t="s">
        <v>77</v>
      </c>
    </row>
    <row r="9" spans="1:25" x14ac:dyDescent="0.3">
      <c r="A9" t="str">
        <f>IF(B9=0,A8,VLOOKUP(LEFT(B9,FIND(" ",B9)-1)/IF(RIGHT(B9,2)="nF",1000,1),'TDK CGA series'!$G$5:$H$70,2))</f>
        <v>102</v>
      </c>
      <c r="B9" s="32"/>
      <c r="C9" s="32">
        <v>3216</v>
      </c>
      <c r="D9" s="33">
        <v>1.1499999999999999</v>
      </c>
      <c r="E9" s="12" t="s">
        <v>76</v>
      </c>
      <c r="F9" s="16" t="str">
        <f t="shared" si="1"/>
        <v/>
      </c>
      <c r="G9" s="16" t="str">
        <f t="shared" si="1"/>
        <v>CGA5H4X7R2J102K115AE</v>
      </c>
      <c r="H9" s="16" t="str">
        <f t="shared" si="1"/>
        <v/>
      </c>
      <c r="I9" s="16" t="str">
        <f t="shared" si="1"/>
        <v/>
      </c>
      <c r="J9" s="16" t="str">
        <f t="shared" si="1"/>
        <v/>
      </c>
      <c r="K9" s="16" t="str">
        <f t="shared" si="1"/>
        <v/>
      </c>
      <c r="L9" s="16" t="str">
        <f t="shared" si="1"/>
        <v/>
      </c>
      <c r="M9" s="16" t="str">
        <f t="shared" si="1"/>
        <v/>
      </c>
      <c r="N9" s="16" t="str">
        <f t="shared" si="1"/>
        <v/>
      </c>
      <c r="Q9" s="14" t="s">
        <v>77</v>
      </c>
      <c r="R9" s="14" t="s">
        <v>89</v>
      </c>
      <c r="S9" s="14" t="s">
        <v>77</v>
      </c>
      <c r="T9" s="14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</row>
    <row r="10" spans="1:25" x14ac:dyDescent="0.3">
      <c r="A10" t="str">
        <f>IF(B10=0,A9,VLOOKUP(LEFT(B10,FIND(" ",B10)-1)/IF(RIGHT(B10,2)="nF",1000,1),'TDK CGA series'!$G$5:$H$70,2))</f>
        <v>102</v>
      </c>
      <c r="B10" s="32"/>
      <c r="C10" s="32"/>
      <c r="D10" s="33"/>
      <c r="E10" s="12" t="s">
        <v>79</v>
      </c>
      <c r="F10" s="16" t="str">
        <f t="shared" si="1"/>
        <v/>
      </c>
      <c r="G10" s="16" t="str">
        <f t="shared" si="1"/>
        <v>CGA5H4X7R2J102M115AE</v>
      </c>
      <c r="H10" s="16" t="str">
        <f t="shared" si="1"/>
        <v/>
      </c>
      <c r="I10" s="16" t="str">
        <f t="shared" si="1"/>
        <v/>
      </c>
      <c r="J10" s="16" t="str">
        <f t="shared" si="1"/>
        <v/>
      </c>
      <c r="K10" s="16" t="str">
        <f t="shared" si="1"/>
        <v/>
      </c>
      <c r="L10" s="16" t="str">
        <f t="shared" si="1"/>
        <v/>
      </c>
      <c r="M10" s="16" t="str">
        <f t="shared" si="1"/>
        <v/>
      </c>
      <c r="N10" s="16" t="str">
        <f t="shared" si="1"/>
        <v/>
      </c>
      <c r="Q10" s="14" t="s">
        <v>77</v>
      </c>
      <c r="R10" s="14" t="s">
        <v>90</v>
      </c>
      <c r="S10" s="14" t="s">
        <v>77</v>
      </c>
      <c r="T10" s="14" t="s">
        <v>77</v>
      </c>
      <c r="U10" s="15" t="s">
        <v>77</v>
      </c>
      <c r="V10" s="15" t="s">
        <v>77</v>
      </c>
      <c r="W10" s="15" t="s">
        <v>77</v>
      </c>
      <c r="X10" s="15" t="s">
        <v>77</v>
      </c>
      <c r="Y10" s="15" t="s">
        <v>77</v>
      </c>
    </row>
    <row r="11" spans="1:25" x14ac:dyDescent="0.3">
      <c r="A11" t="str">
        <f>IF(B11=0,A10,VLOOKUP(LEFT(B11,FIND(" ",B11)-1)/IF(RIGHT(B11,2)="nF",1000,1),'TDK CGA series'!$G$5:$H$70,2))</f>
        <v>102</v>
      </c>
      <c r="B11" s="32"/>
      <c r="C11" s="32">
        <v>4520</v>
      </c>
      <c r="D11" s="33">
        <v>1.3</v>
      </c>
      <c r="E11" s="12" t="s">
        <v>76</v>
      </c>
      <c r="F11" s="16" t="str">
        <f t="shared" si="1"/>
        <v>CGA7K1X7R3D102K130KE</v>
      </c>
      <c r="G11" s="16" t="str">
        <f t="shared" si="1"/>
        <v/>
      </c>
      <c r="H11" s="16" t="str">
        <f t="shared" si="1"/>
        <v/>
      </c>
      <c r="I11" s="16" t="str">
        <f t="shared" si="1"/>
        <v/>
      </c>
      <c r="J11" s="16" t="str">
        <f t="shared" si="1"/>
        <v/>
      </c>
      <c r="K11" s="16" t="str">
        <f t="shared" si="1"/>
        <v/>
      </c>
      <c r="L11" s="16" t="str">
        <f t="shared" si="1"/>
        <v/>
      </c>
      <c r="M11" s="16" t="str">
        <f t="shared" si="1"/>
        <v/>
      </c>
      <c r="N11" s="16" t="str">
        <f t="shared" si="1"/>
        <v/>
      </c>
      <c r="Q11" s="14" t="s">
        <v>91</v>
      </c>
      <c r="R11" s="14" t="s">
        <v>77</v>
      </c>
      <c r="S11" s="14" t="s">
        <v>77</v>
      </c>
      <c r="T11" s="14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</row>
    <row r="12" spans="1:25" x14ac:dyDescent="0.3">
      <c r="A12" t="str">
        <f>IF(B12=0,A11,VLOOKUP(LEFT(B12,FIND(" ",B12)-1)/IF(RIGHT(B12,2)="nF",1000,1),'TDK CGA series'!$G$5:$H$70,2))</f>
        <v>102</v>
      </c>
      <c r="B12" s="32"/>
      <c r="C12" s="32"/>
      <c r="D12" s="33"/>
      <c r="E12" s="12" t="s">
        <v>79</v>
      </c>
      <c r="F12" s="16" t="str">
        <f t="shared" si="1"/>
        <v>CGA7K1X7R3D102M130KE</v>
      </c>
      <c r="G12" s="16" t="str">
        <f t="shared" si="1"/>
        <v/>
      </c>
      <c r="H12" s="16" t="str">
        <f t="shared" si="1"/>
        <v/>
      </c>
      <c r="I12" s="16" t="str">
        <f t="shared" si="1"/>
        <v/>
      </c>
      <c r="J12" s="16" t="str">
        <f t="shared" si="1"/>
        <v/>
      </c>
      <c r="K12" s="16" t="str">
        <f t="shared" si="1"/>
        <v/>
      </c>
      <c r="L12" s="16" t="str">
        <f t="shared" si="1"/>
        <v/>
      </c>
      <c r="M12" s="16" t="str">
        <f t="shared" si="1"/>
        <v/>
      </c>
      <c r="N12" s="16" t="str">
        <f t="shared" si="1"/>
        <v/>
      </c>
      <c r="Q12" s="14" t="s">
        <v>92</v>
      </c>
      <c r="R12" s="14" t="s">
        <v>77</v>
      </c>
      <c r="S12" s="14" t="s">
        <v>77</v>
      </c>
      <c r="T12" s="14" t="s">
        <v>77</v>
      </c>
      <c r="U12" s="15" t="s">
        <v>77</v>
      </c>
      <c r="V12" s="15" t="s">
        <v>77</v>
      </c>
      <c r="W12" s="15" t="s">
        <v>77</v>
      </c>
      <c r="X12" s="15" t="s">
        <v>77</v>
      </c>
      <c r="Y12" s="15" t="s">
        <v>77</v>
      </c>
    </row>
    <row r="13" spans="1:25" x14ac:dyDescent="0.3">
      <c r="A13" t="str">
        <f>IF(B13=0,A12,VLOOKUP(LEFT(B13,FIND(" ",B13)-1)/IF(RIGHT(B13,2)="nF",1000,1),'TDK CGA series'!$G$5:$H$70,2))</f>
        <v>222</v>
      </c>
      <c r="B13" s="32" t="s">
        <v>93</v>
      </c>
      <c r="C13" s="32">
        <v>1005</v>
      </c>
      <c r="D13" s="33">
        <v>0.5</v>
      </c>
      <c r="E13" s="12" t="s">
        <v>76</v>
      </c>
      <c r="F13" s="13" t="str">
        <f t="shared" si="1"/>
        <v/>
      </c>
      <c r="G13" s="13" t="str">
        <f t="shared" si="1"/>
        <v/>
      </c>
      <c r="H13" s="13" t="str">
        <f t="shared" si="1"/>
        <v/>
      </c>
      <c r="I13" s="13" t="str">
        <f t="shared" si="1"/>
        <v/>
      </c>
      <c r="J13" s="13" t="str">
        <f t="shared" si="1"/>
        <v>CGA2B2X7R1H222K050BE</v>
      </c>
      <c r="K13" s="13" t="str">
        <f t="shared" si="1"/>
        <v/>
      </c>
      <c r="L13" s="13" t="str">
        <f t="shared" si="1"/>
        <v/>
      </c>
      <c r="M13" s="13" t="str">
        <f t="shared" si="1"/>
        <v/>
      </c>
      <c r="N13" s="13" t="str">
        <f t="shared" si="1"/>
        <v/>
      </c>
      <c r="Q13" s="14" t="s">
        <v>77</v>
      </c>
      <c r="R13" s="14" t="s">
        <v>77</v>
      </c>
      <c r="S13" s="14" t="s">
        <v>77</v>
      </c>
      <c r="T13" s="14" t="s">
        <v>77</v>
      </c>
      <c r="U13" s="17" t="s">
        <v>94</v>
      </c>
      <c r="V13" s="15" t="s">
        <v>77</v>
      </c>
      <c r="W13" s="15" t="s">
        <v>77</v>
      </c>
      <c r="X13" s="15" t="s">
        <v>77</v>
      </c>
      <c r="Y13" s="15" t="s">
        <v>77</v>
      </c>
    </row>
    <row r="14" spans="1:25" x14ac:dyDescent="0.3">
      <c r="A14" t="str">
        <f>IF(B14=0,A13,VLOOKUP(LEFT(B14,FIND(" ",B14)-1)/IF(RIGHT(B14,2)="nF",1000,1),'TDK CGA series'!$G$5:$H$70,2))</f>
        <v>222</v>
      </c>
      <c r="B14" s="32"/>
      <c r="C14" s="32"/>
      <c r="D14" s="33"/>
      <c r="E14" s="12" t="s">
        <v>79</v>
      </c>
      <c r="F14" s="16" t="str">
        <f t="shared" si="1"/>
        <v/>
      </c>
      <c r="G14" s="16" t="str">
        <f t="shared" si="1"/>
        <v/>
      </c>
      <c r="H14" s="16" t="str">
        <f t="shared" si="1"/>
        <v/>
      </c>
      <c r="I14" s="16" t="str">
        <f t="shared" si="1"/>
        <v/>
      </c>
      <c r="J14" s="16" t="str">
        <f t="shared" si="1"/>
        <v>CGA2B2X7R1H222M050BE</v>
      </c>
      <c r="K14" s="16" t="str">
        <f t="shared" si="1"/>
        <v/>
      </c>
      <c r="L14" s="16" t="str">
        <f t="shared" si="1"/>
        <v/>
      </c>
      <c r="M14" s="16" t="str">
        <f t="shared" si="1"/>
        <v/>
      </c>
      <c r="N14" s="16" t="str">
        <f t="shared" si="1"/>
        <v/>
      </c>
      <c r="Q14" s="14" t="s">
        <v>77</v>
      </c>
      <c r="R14" s="14" t="s">
        <v>77</v>
      </c>
      <c r="S14" s="14" t="s">
        <v>77</v>
      </c>
      <c r="T14" s="14" t="s">
        <v>77</v>
      </c>
      <c r="U14" s="17" t="s">
        <v>95</v>
      </c>
      <c r="V14" s="15" t="s">
        <v>77</v>
      </c>
      <c r="W14" s="15" t="s">
        <v>77</v>
      </c>
      <c r="X14" s="15" t="s">
        <v>77</v>
      </c>
      <c r="Y14" s="15" t="s">
        <v>77</v>
      </c>
    </row>
    <row r="15" spans="1:25" x14ac:dyDescent="0.3">
      <c r="A15" t="str">
        <f>IF(B15=0,A14,VLOOKUP(LEFT(B15,FIND(" ",B15)-1)/IF(RIGHT(B15,2)="nF",1000,1),'TDK CGA series'!$G$5:$H$70,2))</f>
        <v>222</v>
      </c>
      <c r="B15" s="32"/>
      <c r="C15" s="32">
        <v>1608</v>
      </c>
      <c r="D15" s="33">
        <v>0.8</v>
      </c>
      <c r="E15" s="12" t="s">
        <v>76</v>
      </c>
      <c r="F15" s="16" t="str">
        <f t="shared" si="1"/>
        <v/>
      </c>
      <c r="G15" s="16" t="str">
        <f t="shared" si="1"/>
        <v/>
      </c>
      <c r="H15" s="16" t="str">
        <f t="shared" si="1"/>
        <v/>
      </c>
      <c r="I15" s="16" t="str">
        <f t="shared" si="1"/>
        <v>CGA3E2X7R2A222K080AE</v>
      </c>
      <c r="J15" s="16" t="str">
        <f t="shared" si="1"/>
        <v>CGA3E2X7R1H222K080AE</v>
      </c>
      <c r="K15" s="16" t="str">
        <f t="shared" si="1"/>
        <v/>
      </c>
      <c r="L15" s="16" t="str">
        <f t="shared" si="1"/>
        <v/>
      </c>
      <c r="M15" s="16" t="str">
        <f t="shared" si="1"/>
        <v/>
      </c>
      <c r="N15" s="16" t="str">
        <f t="shared" si="1"/>
        <v/>
      </c>
      <c r="Q15" s="14" t="s">
        <v>77</v>
      </c>
      <c r="R15" s="14" t="s">
        <v>77</v>
      </c>
      <c r="S15" s="14" t="s">
        <v>77</v>
      </c>
      <c r="T15" s="14" t="s">
        <v>96</v>
      </c>
      <c r="U15" s="17" t="s">
        <v>97</v>
      </c>
      <c r="V15" s="15" t="s">
        <v>77</v>
      </c>
      <c r="W15" s="15" t="s">
        <v>77</v>
      </c>
      <c r="X15" s="15" t="s">
        <v>77</v>
      </c>
      <c r="Y15" s="15" t="s">
        <v>77</v>
      </c>
    </row>
    <row r="16" spans="1:25" x14ac:dyDescent="0.3">
      <c r="A16" t="str">
        <f>IF(B16=0,A15,VLOOKUP(LEFT(B16,FIND(" ",B16)-1)/IF(RIGHT(B16,2)="nF",1000,1),'TDK CGA series'!$G$5:$H$70,2))</f>
        <v>222</v>
      </c>
      <c r="B16" s="32"/>
      <c r="C16" s="32"/>
      <c r="D16" s="33"/>
      <c r="E16" s="12" t="s">
        <v>79</v>
      </c>
      <c r="F16" s="16" t="str">
        <f t="shared" si="1"/>
        <v/>
      </c>
      <c r="G16" s="16" t="str">
        <f t="shared" si="1"/>
        <v/>
      </c>
      <c r="H16" s="16" t="str">
        <f t="shared" si="1"/>
        <v/>
      </c>
      <c r="I16" s="16" t="str">
        <f t="shared" si="1"/>
        <v>CGA3E2X7R2A222M080AE</v>
      </c>
      <c r="J16" s="16" t="str">
        <f t="shared" si="1"/>
        <v>CGA3E2X7R1H222M080AE</v>
      </c>
      <c r="K16" s="16" t="str">
        <f t="shared" si="1"/>
        <v/>
      </c>
      <c r="L16" s="16" t="str">
        <f t="shared" si="1"/>
        <v/>
      </c>
      <c r="M16" s="16" t="str">
        <f t="shared" si="1"/>
        <v/>
      </c>
      <c r="N16" s="16" t="str">
        <f t="shared" si="1"/>
        <v/>
      </c>
      <c r="Q16" s="14" t="s">
        <v>77</v>
      </c>
      <c r="R16" s="14" t="s">
        <v>77</v>
      </c>
      <c r="S16" s="14" t="s">
        <v>77</v>
      </c>
      <c r="T16" s="14" t="s">
        <v>98</v>
      </c>
      <c r="U16" s="17" t="s">
        <v>99</v>
      </c>
      <c r="V16" s="15" t="s">
        <v>77</v>
      </c>
      <c r="W16" s="15" t="s">
        <v>77</v>
      </c>
      <c r="X16" s="15" t="s">
        <v>77</v>
      </c>
      <c r="Y16" s="15" t="s">
        <v>77</v>
      </c>
    </row>
    <row r="17" spans="1:25" x14ac:dyDescent="0.3">
      <c r="A17" t="str">
        <f>IF(B17=0,A16,VLOOKUP(LEFT(B17,FIND(" ",B17)-1)/IF(RIGHT(B17,2)="nF",1000,1),'TDK CGA series'!$G$5:$H$70,2))</f>
        <v>222</v>
      </c>
      <c r="B17" s="32"/>
      <c r="C17" s="32">
        <v>2012</v>
      </c>
      <c r="D17" s="33">
        <v>0.85</v>
      </c>
      <c r="E17" s="12" t="s">
        <v>76</v>
      </c>
      <c r="F17" s="16" t="str">
        <f t="shared" si="1"/>
        <v/>
      </c>
      <c r="G17" s="16" t="str">
        <f t="shared" si="1"/>
        <v/>
      </c>
      <c r="H17" s="16" t="str">
        <f t="shared" si="1"/>
        <v>CGA4F3X7R2E222K085AE</v>
      </c>
      <c r="I17" s="16" t="str">
        <f t="shared" si="1"/>
        <v>CGA4F2X7R2A222K085AE</v>
      </c>
      <c r="J17" s="16" t="str">
        <f t="shared" si="1"/>
        <v/>
      </c>
      <c r="K17" s="16" t="str">
        <f t="shared" si="1"/>
        <v/>
      </c>
      <c r="L17" s="16" t="str">
        <f t="shared" si="1"/>
        <v/>
      </c>
      <c r="M17" s="16" t="str">
        <f t="shared" si="1"/>
        <v/>
      </c>
      <c r="N17" s="16" t="str">
        <f t="shared" si="1"/>
        <v/>
      </c>
      <c r="Q17" s="14" t="s">
        <v>77</v>
      </c>
      <c r="R17" s="14" t="s">
        <v>77</v>
      </c>
      <c r="S17" s="14" t="s">
        <v>100</v>
      </c>
      <c r="T17" s="14" t="s">
        <v>101</v>
      </c>
      <c r="U17" s="17" t="s">
        <v>77</v>
      </c>
      <c r="V17" s="15" t="s">
        <v>77</v>
      </c>
      <c r="W17" s="15" t="s">
        <v>77</v>
      </c>
      <c r="X17" s="15" t="s">
        <v>77</v>
      </c>
      <c r="Y17" s="15" t="s">
        <v>77</v>
      </c>
    </row>
    <row r="18" spans="1:25" x14ac:dyDescent="0.3">
      <c r="A18" t="str">
        <f>IF(B18=0,A17,VLOOKUP(LEFT(B18,FIND(" ",B18)-1)/IF(RIGHT(B18,2)="nF",1000,1),'TDK CGA series'!$G$5:$H$70,2))</f>
        <v>222</v>
      </c>
      <c r="B18" s="32"/>
      <c r="C18" s="32"/>
      <c r="D18" s="33"/>
      <c r="E18" s="12" t="s">
        <v>79</v>
      </c>
      <c r="F18" s="16" t="str">
        <f t="shared" si="1"/>
        <v/>
      </c>
      <c r="G18" s="16" t="str">
        <f t="shared" si="1"/>
        <v/>
      </c>
      <c r="H18" s="16" t="str">
        <f t="shared" si="1"/>
        <v>CGA4F3X7R2E222M085AE</v>
      </c>
      <c r="I18" s="16" t="str">
        <f t="shared" si="1"/>
        <v>CGA4F2X7R2A222M085AE</v>
      </c>
      <c r="J18" s="16" t="str">
        <f t="shared" si="1"/>
        <v/>
      </c>
      <c r="K18" s="16" t="str">
        <f t="shared" si="1"/>
        <v/>
      </c>
      <c r="L18" s="16" t="str">
        <f t="shared" si="1"/>
        <v/>
      </c>
      <c r="M18" s="16" t="str">
        <f t="shared" si="1"/>
        <v/>
      </c>
      <c r="N18" s="16" t="str">
        <f t="shared" si="1"/>
        <v/>
      </c>
      <c r="Q18" s="14" t="s">
        <v>77</v>
      </c>
      <c r="R18" s="14" t="s">
        <v>77</v>
      </c>
      <c r="S18" s="14" t="s">
        <v>102</v>
      </c>
      <c r="T18" s="14" t="s">
        <v>103</v>
      </c>
      <c r="U18" s="17" t="s">
        <v>77</v>
      </c>
      <c r="V18" s="15" t="s">
        <v>77</v>
      </c>
      <c r="W18" s="15" t="s">
        <v>77</v>
      </c>
      <c r="X18" s="15" t="s">
        <v>77</v>
      </c>
      <c r="Y18" s="15" t="s">
        <v>77</v>
      </c>
    </row>
    <row r="19" spans="1:25" x14ac:dyDescent="0.3">
      <c r="A19" t="str">
        <f>IF(B19=0,A18,VLOOKUP(LEFT(B19,FIND(" ",B19)-1)/IF(RIGHT(B19,2)="nF",1000,1),'TDK CGA series'!$G$5:$H$70,2))</f>
        <v>222</v>
      </c>
      <c r="B19" s="32"/>
      <c r="C19" s="32">
        <v>3216</v>
      </c>
      <c r="D19" s="33">
        <v>1.1499999999999999</v>
      </c>
      <c r="E19" s="12" t="s">
        <v>76</v>
      </c>
      <c r="F19" s="16" t="str">
        <f t="shared" si="1"/>
        <v/>
      </c>
      <c r="G19" s="16" t="str">
        <f t="shared" si="1"/>
        <v>CGA5H4X7R2J222K115AE</v>
      </c>
      <c r="H19" s="16" t="str">
        <f t="shared" si="1"/>
        <v/>
      </c>
      <c r="I19" s="16" t="str">
        <f t="shared" si="1"/>
        <v/>
      </c>
      <c r="J19" s="16" t="str">
        <f t="shared" si="1"/>
        <v/>
      </c>
      <c r="K19" s="16" t="str">
        <f t="shared" si="1"/>
        <v/>
      </c>
      <c r="L19" s="16" t="str">
        <f t="shared" si="1"/>
        <v/>
      </c>
      <c r="M19" s="16" t="str">
        <f t="shared" si="1"/>
        <v/>
      </c>
      <c r="N19" s="16" t="str">
        <f t="shared" si="1"/>
        <v/>
      </c>
      <c r="Q19" s="14" t="s">
        <v>77</v>
      </c>
      <c r="R19" s="14" t="s">
        <v>104</v>
      </c>
      <c r="S19" s="14" t="s">
        <v>77</v>
      </c>
      <c r="T19" s="14" t="s">
        <v>77</v>
      </c>
      <c r="U19" s="17" t="s">
        <v>77</v>
      </c>
      <c r="V19" s="15" t="s">
        <v>77</v>
      </c>
      <c r="W19" s="15" t="s">
        <v>77</v>
      </c>
      <c r="X19" s="15" t="s">
        <v>77</v>
      </c>
      <c r="Y19" s="15" t="s">
        <v>77</v>
      </c>
    </row>
    <row r="20" spans="1:25" x14ac:dyDescent="0.3">
      <c r="A20" t="str">
        <f>IF(B20=0,A19,VLOOKUP(LEFT(B20,FIND(" ",B20)-1)/IF(RIGHT(B20,2)="nF",1000,1),'TDK CGA series'!$G$5:$H$70,2))</f>
        <v>222</v>
      </c>
      <c r="B20" s="32"/>
      <c r="C20" s="32"/>
      <c r="D20" s="33"/>
      <c r="E20" s="12" t="s">
        <v>79</v>
      </c>
      <c r="F20" s="16" t="str">
        <f t="shared" si="1"/>
        <v/>
      </c>
      <c r="G20" s="16" t="str">
        <f t="shared" si="1"/>
        <v>CGA5H4X7R2J222M115AE</v>
      </c>
      <c r="H20" s="16" t="str">
        <f t="shared" si="1"/>
        <v/>
      </c>
      <c r="I20" s="16" t="str">
        <f t="shared" si="1"/>
        <v/>
      </c>
      <c r="J20" s="16" t="str">
        <f t="shared" si="1"/>
        <v/>
      </c>
      <c r="K20" s="16" t="str">
        <f t="shared" si="1"/>
        <v/>
      </c>
      <c r="L20" s="16" t="str">
        <f t="shared" si="1"/>
        <v/>
      </c>
      <c r="M20" s="16" t="str">
        <f t="shared" si="1"/>
        <v/>
      </c>
      <c r="N20" s="16" t="str">
        <f t="shared" si="1"/>
        <v/>
      </c>
      <c r="Q20" s="14" t="s">
        <v>77</v>
      </c>
      <c r="R20" s="14" t="s">
        <v>105</v>
      </c>
      <c r="S20" s="14" t="s">
        <v>77</v>
      </c>
      <c r="T20" s="14" t="s">
        <v>77</v>
      </c>
      <c r="U20" s="17" t="s">
        <v>77</v>
      </c>
      <c r="V20" s="15" t="s">
        <v>77</v>
      </c>
      <c r="W20" s="15" t="s">
        <v>77</v>
      </c>
      <c r="X20" s="15" t="s">
        <v>77</v>
      </c>
      <c r="Y20" s="15" t="s">
        <v>77</v>
      </c>
    </row>
    <row r="21" spans="1:25" x14ac:dyDescent="0.3">
      <c r="A21" t="str">
        <f>IF(B21=0,A20,VLOOKUP(LEFT(B21,FIND(" ",B21)-1)/IF(RIGHT(B21,2)="nF",1000,1),'TDK CGA series'!$G$5:$H$70,2))</f>
        <v>222</v>
      </c>
      <c r="B21" s="32"/>
      <c r="C21" s="32">
        <v>4536</v>
      </c>
      <c r="D21" s="33">
        <v>1.3</v>
      </c>
      <c r="E21" s="12" t="s">
        <v>76</v>
      </c>
      <c r="F21" s="16" t="str">
        <f t="shared" si="1"/>
        <v>CGA8K1X7R3D222K130KE</v>
      </c>
      <c r="G21" s="16" t="str">
        <f t="shared" si="1"/>
        <v/>
      </c>
      <c r="H21" s="16" t="str">
        <f t="shared" si="1"/>
        <v/>
      </c>
      <c r="I21" s="16" t="str">
        <f t="shared" si="1"/>
        <v/>
      </c>
      <c r="J21" s="16" t="str">
        <f t="shared" si="1"/>
        <v/>
      </c>
      <c r="K21" s="16" t="str">
        <f t="shared" si="1"/>
        <v/>
      </c>
      <c r="L21" s="16" t="str">
        <f t="shared" si="1"/>
        <v/>
      </c>
      <c r="M21" s="16" t="str">
        <f t="shared" si="1"/>
        <v/>
      </c>
      <c r="N21" s="16" t="str">
        <f t="shared" si="1"/>
        <v/>
      </c>
      <c r="Q21" s="14" t="s">
        <v>106</v>
      </c>
      <c r="R21" s="14" t="s">
        <v>77</v>
      </c>
      <c r="S21" s="14" t="s">
        <v>77</v>
      </c>
      <c r="T21" s="14" t="s">
        <v>77</v>
      </c>
      <c r="U21" s="17" t="s">
        <v>77</v>
      </c>
      <c r="V21" s="15" t="s">
        <v>77</v>
      </c>
      <c r="W21" s="15" t="s">
        <v>77</v>
      </c>
      <c r="X21" s="15" t="s">
        <v>77</v>
      </c>
      <c r="Y21" s="15" t="s">
        <v>77</v>
      </c>
    </row>
    <row r="22" spans="1:25" x14ac:dyDescent="0.3">
      <c r="A22" t="str">
        <f>IF(B22=0,A21,VLOOKUP(LEFT(B22,FIND(" ",B22)-1)/IF(RIGHT(B22,2)="nF",1000,1),'TDK CGA series'!$G$5:$H$70,2))</f>
        <v>222</v>
      </c>
      <c r="B22" s="32"/>
      <c r="C22" s="32"/>
      <c r="D22" s="33"/>
      <c r="E22" s="12" t="s">
        <v>79</v>
      </c>
      <c r="F22" s="16" t="str">
        <f t="shared" si="1"/>
        <v>CGA8K1X7R3D222M130KE</v>
      </c>
      <c r="G22" s="16" t="str">
        <f t="shared" si="1"/>
        <v/>
      </c>
      <c r="H22" s="16" t="str">
        <f t="shared" si="1"/>
        <v/>
      </c>
      <c r="I22" s="16" t="str">
        <f t="shared" si="1"/>
        <v/>
      </c>
      <c r="J22" s="16" t="str">
        <f t="shared" si="1"/>
        <v/>
      </c>
      <c r="K22" s="16" t="str">
        <f t="shared" si="1"/>
        <v/>
      </c>
      <c r="L22" s="16" t="str">
        <f t="shared" si="1"/>
        <v/>
      </c>
      <c r="M22" s="16" t="str">
        <f t="shared" si="1"/>
        <v/>
      </c>
      <c r="N22" s="16" t="str">
        <f t="shared" si="1"/>
        <v/>
      </c>
      <c r="Q22" s="14" t="s">
        <v>107</v>
      </c>
      <c r="R22" s="14" t="s">
        <v>77</v>
      </c>
      <c r="S22" s="14" t="s">
        <v>77</v>
      </c>
      <c r="T22" s="14" t="s">
        <v>77</v>
      </c>
      <c r="U22" s="17" t="s">
        <v>77</v>
      </c>
      <c r="V22" s="15" t="s">
        <v>77</v>
      </c>
      <c r="W22" s="15" t="s">
        <v>77</v>
      </c>
      <c r="X22" s="15" t="s">
        <v>77</v>
      </c>
      <c r="Y22" s="15" t="s">
        <v>77</v>
      </c>
    </row>
    <row r="23" spans="1:25" x14ac:dyDescent="0.3">
      <c r="A23" t="str">
        <f>IF(B23=0,A22,VLOOKUP(LEFT(B23,FIND(" ",B23)-1)/IF(RIGHT(B23,2)="nF",1000,1),'TDK CGA series'!$G$5:$H$70,2))</f>
        <v>332</v>
      </c>
      <c r="B23" s="32" t="s">
        <v>108</v>
      </c>
      <c r="C23" s="32">
        <v>3216</v>
      </c>
      <c r="D23" s="33">
        <v>1.1499999999999999</v>
      </c>
      <c r="E23" s="12" t="s">
        <v>76</v>
      </c>
      <c r="F23" s="13" t="str">
        <f t="shared" si="1"/>
        <v/>
      </c>
      <c r="G23" s="13" t="str">
        <f t="shared" si="1"/>
        <v>CGA5H4X7R2J332K115AE</v>
      </c>
      <c r="H23" s="13" t="str">
        <f t="shared" si="1"/>
        <v/>
      </c>
      <c r="I23" s="13" t="str">
        <f t="shared" si="1"/>
        <v/>
      </c>
      <c r="J23" s="13" t="str">
        <f t="shared" si="1"/>
        <v/>
      </c>
      <c r="K23" s="13" t="str">
        <f t="shared" si="1"/>
        <v/>
      </c>
      <c r="L23" s="13" t="str">
        <f t="shared" si="1"/>
        <v/>
      </c>
      <c r="M23" s="13" t="str">
        <f t="shared" si="1"/>
        <v/>
      </c>
      <c r="N23" s="13" t="str">
        <f t="shared" si="1"/>
        <v/>
      </c>
      <c r="Q23" s="14" t="s">
        <v>77</v>
      </c>
      <c r="R23" s="14" t="s">
        <v>109</v>
      </c>
      <c r="S23" s="14" t="s">
        <v>77</v>
      </c>
      <c r="T23" s="14" t="s">
        <v>77</v>
      </c>
      <c r="U23" s="17" t="s">
        <v>77</v>
      </c>
      <c r="V23" s="15" t="s">
        <v>77</v>
      </c>
      <c r="W23" s="15" t="s">
        <v>77</v>
      </c>
      <c r="X23" s="15" t="s">
        <v>77</v>
      </c>
      <c r="Y23" s="15" t="s">
        <v>77</v>
      </c>
    </row>
    <row r="24" spans="1:25" x14ac:dyDescent="0.3">
      <c r="A24" t="str">
        <f>IF(B24=0,A23,VLOOKUP(LEFT(B24,FIND(" ",B24)-1)/IF(RIGHT(B24,2)="nF",1000,1),'TDK CGA series'!$G$5:$H$70,2))</f>
        <v>332</v>
      </c>
      <c r="B24" s="32"/>
      <c r="C24" s="32"/>
      <c r="D24" s="33"/>
      <c r="E24" s="12" t="s">
        <v>79</v>
      </c>
      <c r="F24" s="16" t="str">
        <f t="shared" si="1"/>
        <v/>
      </c>
      <c r="G24" s="16" t="str">
        <f t="shared" si="1"/>
        <v>CGA5H4X7R2J332M115AE</v>
      </c>
      <c r="H24" s="16" t="str">
        <f t="shared" si="1"/>
        <v/>
      </c>
      <c r="I24" s="16" t="str">
        <f t="shared" si="1"/>
        <v/>
      </c>
      <c r="J24" s="16" t="str">
        <f t="shared" si="1"/>
        <v/>
      </c>
      <c r="K24" s="16" t="str">
        <f t="shared" si="1"/>
        <v/>
      </c>
      <c r="L24" s="16" t="str">
        <f t="shared" si="1"/>
        <v/>
      </c>
      <c r="M24" s="16" t="str">
        <f t="shared" si="1"/>
        <v/>
      </c>
      <c r="N24" s="16" t="str">
        <f t="shared" si="1"/>
        <v/>
      </c>
      <c r="Q24" s="14" t="s">
        <v>77</v>
      </c>
      <c r="R24" s="14" t="s">
        <v>110</v>
      </c>
      <c r="S24" s="14" t="s">
        <v>77</v>
      </c>
      <c r="T24" s="14" t="s">
        <v>77</v>
      </c>
      <c r="U24" s="17" t="s">
        <v>77</v>
      </c>
      <c r="V24" s="15" t="s">
        <v>77</v>
      </c>
      <c r="W24" s="15" t="s">
        <v>77</v>
      </c>
      <c r="X24" s="15" t="s">
        <v>77</v>
      </c>
      <c r="Y24" s="15" t="s">
        <v>77</v>
      </c>
    </row>
    <row r="25" spans="1:25" x14ac:dyDescent="0.3">
      <c r="A25" t="str">
        <f>IF(B25=0,A24,VLOOKUP(LEFT(B25,FIND(" ",B25)-1)/IF(RIGHT(B25,2)="nF",1000,1),'TDK CGA series'!$G$5:$H$70,2))</f>
        <v>472</v>
      </c>
      <c r="B25" s="32" t="s">
        <v>111</v>
      </c>
      <c r="C25" s="32">
        <v>1005</v>
      </c>
      <c r="D25" s="33">
        <v>0.5</v>
      </c>
      <c r="E25" s="12" t="s">
        <v>76</v>
      </c>
      <c r="F25" s="13" t="str">
        <f t="shared" si="1"/>
        <v/>
      </c>
      <c r="G25" s="13" t="str">
        <f t="shared" si="1"/>
        <v/>
      </c>
      <c r="H25" s="13" t="str">
        <f t="shared" si="1"/>
        <v/>
      </c>
      <c r="I25" s="13" t="str">
        <f t="shared" si="1"/>
        <v/>
      </c>
      <c r="J25" s="13" t="str">
        <f t="shared" si="1"/>
        <v>CGA2B2X7R1H472K050BE</v>
      </c>
      <c r="K25" s="13" t="str">
        <f t="shared" si="1"/>
        <v/>
      </c>
      <c r="L25" s="13" t="str">
        <f t="shared" si="1"/>
        <v/>
      </c>
      <c r="M25" s="13" t="str">
        <f t="shared" si="1"/>
        <v/>
      </c>
      <c r="N25" s="13" t="str">
        <f t="shared" si="1"/>
        <v/>
      </c>
      <c r="Q25" s="14" t="s">
        <v>77</v>
      </c>
      <c r="R25" s="14" t="s">
        <v>77</v>
      </c>
      <c r="S25" s="14" t="s">
        <v>77</v>
      </c>
      <c r="T25" s="14" t="s">
        <v>77</v>
      </c>
      <c r="U25" s="17" t="s">
        <v>112</v>
      </c>
      <c r="V25" s="15" t="s">
        <v>77</v>
      </c>
      <c r="W25" s="15" t="s">
        <v>77</v>
      </c>
      <c r="X25" s="15" t="s">
        <v>77</v>
      </c>
      <c r="Y25" s="15" t="s">
        <v>77</v>
      </c>
    </row>
    <row r="26" spans="1:25" x14ac:dyDescent="0.3">
      <c r="A26" t="str">
        <f>IF(B26=0,A25,VLOOKUP(LEFT(B26,FIND(" ",B26)-1)/IF(RIGHT(B26,2)="nF",1000,1),'TDK CGA series'!$G$5:$H$70,2))</f>
        <v>472</v>
      </c>
      <c r="B26" s="32"/>
      <c r="C26" s="32"/>
      <c r="D26" s="33"/>
      <c r="E26" s="12" t="s">
        <v>79</v>
      </c>
      <c r="F26" s="16" t="str">
        <f t="shared" si="1"/>
        <v/>
      </c>
      <c r="G26" s="16" t="str">
        <f t="shared" si="1"/>
        <v/>
      </c>
      <c r="H26" s="16" t="str">
        <f t="shared" si="1"/>
        <v/>
      </c>
      <c r="I26" s="16" t="str">
        <f t="shared" si="1"/>
        <v/>
      </c>
      <c r="J26" s="16" t="str">
        <f t="shared" si="1"/>
        <v>CGA2B2X7R1H472M050BE</v>
      </c>
      <c r="K26" s="16" t="str">
        <f t="shared" si="1"/>
        <v/>
      </c>
      <c r="L26" s="16" t="str">
        <f t="shared" si="1"/>
        <v/>
      </c>
      <c r="M26" s="16" t="str">
        <f t="shared" si="1"/>
        <v/>
      </c>
      <c r="N26" s="16" t="str">
        <f t="shared" si="1"/>
        <v/>
      </c>
      <c r="Q26" s="14" t="s">
        <v>77</v>
      </c>
      <c r="R26" s="14" t="s">
        <v>77</v>
      </c>
      <c r="S26" s="14" t="s">
        <v>77</v>
      </c>
      <c r="T26" s="14" t="s">
        <v>77</v>
      </c>
      <c r="U26" s="17" t="s">
        <v>113</v>
      </c>
      <c r="V26" s="15" t="s">
        <v>77</v>
      </c>
      <c r="W26" s="15" t="s">
        <v>77</v>
      </c>
      <c r="X26" s="15" t="s">
        <v>77</v>
      </c>
      <c r="Y26" s="15" t="s">
        <v>77</v>
      </c>
    </row>
    <row r="27" spans="1:25" x14ac:dyDescent="0.3">
      <c r="A27" t="str">
        <f>IF(B27=0,A26,VLOOKUP(LEFT(B27,FIND(" ",B27)-1)/IF(RIGHT(B27,2)="nF",1000,1),'TDK CGA series'!$G$5:$H$70,2))</f>
        <v>472</v>
      </c>
      <c r="B27" s="32"/>
      <c r="C27" s="32">
        <v>1608</v>
      </c>
      <c r="D27" s="33">
        <v>0.8</v>
      </c>
      <c r="E27" s="12" t="s">
        <v>76</v>
      </c>
      <c r="F27" s="16" t="str">
        <f t="shared" si="1"/>
        <v/>
      </c>
      <c r="G27" s="16" t="str">
        <f t="shared" si="1"/>
        <v/>
      </c>
      <c r="H27" s="16" t="str">
        <f t="shared" si="1"/>
        <v/>
      </c>
      <c r="I27" s="16" t="str">
        <f t="shared" si="1"/>
        <v>CGA3E2X7R2A472K080AE</v>
      </c>
      <c r="J27" s="16" t="str">
        <f t="shared" si="1"/>
        <v>CGA3E2X7R1H472K080AE</v>
      </c>
      <c r="K27" s="16" t="str">
        <f t="shared" si="1"/>
        <v/>
      </c>
      <c r="L27" s="16" t="str">
        <f t="shared" si="1"/>
        <v/>
      </c>
      <c r="M27" s="16" t="str">
        <f t="shared" si="1"/>
        <v/>
      </c>
      <c r="N27" s="16" t="str">
        <f t="shared" si="1"/>
        <v/>
      </c>
      <c r="Q27" s="14" t="s">
        <v>77</v>
      </c>
      <c r="R27" s="14" t="s">
        <v>77</v>
      </c>
      <c r="S27" s="14" t="s">
        <v>77</v>
      </c>
      <c r="T27" s="14" t="s">
        <v>114</v>
      </c>
      <c r="U27" s="17" t="s">
        <v>115</v>
      </c>
      <c r="V27" s="15" t="s">
        <v>77</v>
      </c>
      <c r="W27" s="15" t="s">
        <v>77</v>
      </c>
      <c r="X27" s="15" t="s">
        <v>77</v>
      </c>
      <c r="Y27" s="15" t="s">
        <v>77</v>
      </c>
    </row>
    <row r="28" spans="1:25" x14ac:dyDescent="0.3">
      <c r="A28" t="str">
        <f>IF(B28=0,A27,VLOOKUP(LEFT(B28,FIND(" ",B28)-1)/IF(RIGHT(B28,2)="nF",1000,1),'TDK CGA series'!$G$5:$H$70,2))</f>
        <v>472</v>
      </c>
      <c r="B28" s="32"/>
      <c r="C28" s="32"/>
      <c r="D28" s="33"/>
      <c r="E28" s="12" t="s">
        <v>79</v>
      </c>
      <c r="F28" s="16" t="str">
        <f t="shared" si="1"/>
        <v/>
      </c>
      <c r="G28" s="16" t="str">
        <f t="shared" si="1"/>
        <v/>
      </c>
      <c r="H28" s="16" t="str">
        <f t="shared" si="1"/>
        <v/>
      </c>
      <c r="I28" s="16" t="str">
        <f t="shared" si="1"/>
        <v>CGA3E2X7R2A472M080AE</v>
      </c>
      <c r="J28" s="16" t="str">
        <f t="shared" si="1"/>
        <v>CGA3E2X7R1H472M080AE</v>
      </c>
      <c r="K28" s="16" t="str">
        <f t="shared" si="1"/>
        <v/>
      </c>
      <c r="L28" s="16" t="str">
        <f t="shared" si="1"/>
        <v/>
      </c>
      <c r="M28" s="16" t="str">
        <f t="shared" si="1"/>
        <v/>
      </c>
      <c r="N28" s="16" t="str">
        <f t="shared" si="1"/>
        <v/>
      </c>
      <c r="Q28" s="14" t="s">
        <v>77</v>
      </c>
      <c r="R28" s="14" t="s">
        <v>77</v>
      </c>
      <c r="S28" s="14" t="s">
        <v>77</v>
      </c>
      <c r="T28" s="14" t="s">
        <v>116</v>
      </c>
      <c r="U28" s="17" t="s">
        <v>117</v>
      </c>
      <c r="V28" s="15" t="s">
        <v>77</v>
      </c>
      <c r="W28" s="15" t="s">
        <v>77</v>
      </c>
      <c r="X28" s="15" t="s">
        <v>77</v>
      </c>
      <c r="Y28" s="15" t="s">
        <v>77</v>
      </c>
    </row>
    <row r="29" spans="1:25" x14ac:dyDescent="0.3">
      <c r="A29" t="str">
        <f>IF(B29=0,A28,VLOOKUP(LEFT(B29,FIND(" ",B29)-1)/IF(RIGHT(B29,2)="nF",1000,1),'TDK CGA series'!$G$5:$H$70,2))</f>
        <v>472</v>
      </c>
      <c r="B29" s="32"/>
      <c r="C29" s="32">
        <v>2012</v>
      </c>
      <c r="D29" s="33">
        <v>0.85</v>
      </c>
      <c r="E29" s="12" t="s">
        <v>76</v>
      </c>
      <c r="F29" s="16" t="str">
        <f t="shared" si="1"/>
        <v/>
      </c>
      <c r="G29" s="16" t="str">
        <f t="shared" si="1"/>
        <v/>
      </c>
      <c r="H29" s="16" t="str">
        <f t="shared" si="1"/>
        <v>CGA4F3X7R2E472K085AE</v>
      </c>
      <c r="I29" s="16" t="str">
        <f t="shared" si="1"/>
        <v>CGA4F2X7R2A472K085AE</v>
      </c>
      <c r="J29" s="16" t="str">
        <f t="shared" si="1"/>
        <v/>
      </c>
      <c r="K29" s="16" t="str">
        <f t="shared" si="1"/>
        <v/>
      </c>
      <c r="L29" s="16" t="str">
        <f t="shared" si="1"/>
        <v/>
      </c>
      <c r="M29" s="16" t="str">
        <f t="shared" si="1"/>
        <v/>
      </c>
      <c r="N29" s="16" t="str">
        <f t="shared" si="1"/>
        <v/>
      </c>
      <c r="Q29" s="14" t="s">
        <v>77</v>
      </c>
      <c r="R29" s="14" t="s">
        <v>77</v>
      </c>
      <c r="S29" s="14" t="s">
        <v>118</v>
      </c>
      <c r="T29" s="14" t="s">
        <v>119</v>
      </c>
      <c r="U29" s="17" t="s">
        <v>77</v>
      </c>
      <c r="V29" s="15" t="s">
        <v>77</v>
      </c>
      <c r="W29" s="15" t="s">
        <v>77</v>
      </c>
      <c r="X29" s="15" t="s">
        <v>77</v>
      </c>
      <c r="Y29" s="15" t="s">
        <v>77</v>
      </c>
    </row>
    <row r="30" spans="1:25" x14ac:dyDescent="0.3">
      <c r="A30" t="str">
        <f>IF(B30=0,A29,VLOOKUP(LEFT(B30,FIND(" ",B30)-1)/IF(RIGHT(B30,2)="nF",1000,1),'TDK CGA series'!$G$5:$H$70,2))</f>
        <v>472</v>
      </c>
      <c r="B30" s="32"/>
      <c r="C30" s="32"/>
      <c r="D30" s="33"/>
      <c r="E30" s="12" t="s">
        <v>79</v>
      </c>
      <c r="F30" s="16" t="str">
        <f t="shared" si="1"/>
        <v/>
      </c>
      <c r="G30" s="16" t="str">
        <f t="shared" si="1"/>
        <v/>
      </c>
      <c r="H30" s="16" t="str">
        <f t="shared" si="1"/>
        <v>CGA4F3X7R2E472M085AE</v>
      </c>
      <c r="I30" s="16" t="str">
        <f t="shared" si="1"/>
        <v>CGA4F2X7R2A472M085AE</v>
      </c>
      <c r="J30" s="16" t="str">
        <f t="shared" si="1"/>
        <v/>
      </c>
      <c r="K30" s="16" t="str">
        <f t="shared" si="1"/>
        <v/>
      </c>
      <c r="L30" s="16" t="str">
        <f t="shared" si="1"/>
        <v/>
      </c>
      <c r="M30" s="16" t="str">
        <f t="shared" si="1"/>
        <v/>
      </c>
      <c r="N30" s="16" t="str">
        <f t="shared" si="1"/>
        <v/>
      </c>
      <c r="Q30" s="14" t="s">
        <v>77</v>
      </c>
      <c r="R30" s="14" t="s">
        <v>77</v>
      </c>
      <c r="S30" s="14" t="s">
        <v>120</v>
      </c>
      <c r="T30" s="14" t="s">
        <v>121</v>
      </c>
      <c r="U30" s="17" t="s">
        <v>77</v>
      </c>
      <c r="V30" s="15" t="s">
        <v>77</v>
      </c>
      <c r="W30" s="15" t="s">
        <v>77</v>
      </c>
      <c r="X30" s="15" t="s">
        <v>77</v>
      </c>
      <c r="Y30" s="15" t="s">
        <v>77</v>
      </c>
    </row>
    <row r="31" spans="1:25" x14ac:dyDescent="0.3">
      <c r="A31" t="str">
        <f>IF(B31=0,A30,VLOOKUP(LEFT(B31,FIND(" ",B31)-1)/IF(RIGHT(B31,2)="nF",1000,1),'TDK CGA series'!$G$5:$H$70,2))</f>
        <v>472</v>
      </c>
      <c r="B31" s="32"/>
      <c r="C31" s="32">
        <v>3216</v>
      </c>
      <c r="D31" s="33">
        <v>1.1499999999999999</v>
      </c>
      <c r="E31" s="12" t="s">
        <v>76</v>
      </c>
      <c r="F31" s="16" t="str">
        <f t="shared" si="1"/>
        <v/>
      </c>
      <c r="G31" s="16" t="str">
        <f t="shared" si="1"/>
        <v>CGA5H4X7R2J472K115AE</v>
      </c>
      <c r="H31" s="16" t="str">
        <f t="shared" si="1"/>
        <v/>
      </c>
      <c r="I31" s="16" t="str">
        <f t="shared" ref="I31:N62" si="2">IF(T31&lt;&gt;"",HYPERLINK("https://product.tdk.com/en/search/capacitor/ceramic/mlcc/info?part_no="&amp;T31&amp;"&amp;utm_source=mlcc_automotive_soft_en.pdf&amp;utm_medium=catalog",T31),"")</f>
        <v/>
      </c>
      <c r="J31" s="16" t="str">
        <f t="shared" si="2"/>
        <v/>
      </c>
      <c r="K31" s="16" t="str">
        <f t="shared" si="2"/>
        <v/>
      </c>
      <c r="L31" s="16" t="str">
        <f t="shared" si="2"/>
        <v/>
      </c>
      <c r="M31" s="16" t="str">
        <f t="shared" si="2"/>
        <v/>
      </c>
      <c r="N31" s="16" t="str">
        <f t="shared" si="2"/>
        <v/>
      </c>
      <c r="Q31" s="14" t="s">
        <v>77</v>
      </c>
      <c r="R31" s="14" t="s">
        <v>122</v>
      </c>
      <c r="S31" s="14" t="s">
        <v>77</v>
      </c>
      <c r="T31" s="14" t="s">
        <v>77</v>
      </c>
      <c r="U31" s="17" t="s">
        <v>77</v>
      </c>
      <c r="V31" s="15" t="s">
        <v>77</v>
      </c>
      <c r="W31" s="15" t="s">
        <v>77</v>
      </c>
      <c r="X31" s="15" t="s">
        <v>77</v>
      </c>
      <c r="Y31" s="15" t="s">
        <v>77</v>
      </c>
    </row>
    <row r="32" spans="1:25" x14ac:dyDescent="0.3">
      <c r="A32" t="str">
        <f>IF(B32=0,A31,VLOOKUP(LEFT(B32,FIND(" ",B32)-1)/IF(RIGHT(B32,2)="nF",1000,1),'TDK CGA series'!$G$5:$H$70,2))</f>
        <v>472</v>
      </c>
      <c r="B32" s="32"/>
      <c r="C32" s="32"/>
      <c r="D32" s="33"/>
      <c r="E32" s="12" t="s">
        <v>79</v>
      </c>
      <c r="F32" s="16" t="str">
        <f t="shared" ref="F32:N63" si="3">IF(Q32&lt;&gt;"",HYPERLINK("https://product.tdk.com/en/search/capacitor/ceramic/mlcc/info?part_no="&amp;Q32&amp;"&amp;utm_source=mlcc_automotive_soft_en.pdf&amp;utm_medium=catalog",Q32),"")</f>
        <v/>
      </c>
      <c r="G32" s="16" t="str">
        <f t="shared" si="3"/>
        <v>CGA5H4X7R2J472M115AE</v>
      </c>
      <c r="H32" s="16" t="str">
        <f t="shared" si="3"/>
        <v/>
      </c>
      <c r="I32" s="16" t="str">
        <f t="shared" si="2"/>
        <v/>
      </c>
      <c r="J32" s="16" t="str">
        <f t="shared" si="2"/>
        <v/>
      </c>
      <c r="K32" s="16" t="str">
        <f t="shared" si="2"/>
        <v/>
      </c>
      <c r="L32" s="16" t="str">
        <f t="shared" si="2"/>
        <v/>
      </c>
      <c r="M32" s="16" t="str">
        <f t="shared" si="2"/>
        <v/>
      </c>
      <c r="N32" s="16" t="str">
        <f t="shared" si="2"/>
        <v/>
      </c>
      <c r="Q32" s="14" t="s">
        <v>77</v>
      </c>
      <c r="R32" s="14" t="s">
        <v>123</v>
      </c>
      <c r="S32" s="14" t="s">
        <v>77</v>
      </c>
      <c r="T32" s="14" t="s">
        <v>77</v>
      </c>
      <c r="U32" s="17" t="s">
        <v>77</v>
      </c>
      <c r="V32" s="15" t="s">
        <v>77</v>
      </c>
      <c r="W32" s="15" t="s">
        <v>77</v>
      </c>
      <c r="X32" s="15" t="s">
        <v>77</v>
      </c>
      <c r="Y32" s="15" t="s">
        <v>77</v>
      </c>
    </row>
    <row r="33" spans="1:25" x14ac:dyDescent="0.3">
      <c r="A33" t="str">
        <f>IF(B33=0,A32,VLOOKUP(LEFT(B33,FIND(" ",B33)-1)/IF(RIGHT(B33,2)="nF",1000,1),'TDK CGA series'!$G$5:$H$70,2))</f>
        <v>103</v>
      </c>
      <c r="B33" s="32" t="s">
        <v>124</v>
      </c>
      <c r="C33" s="32">
        <v>1005</v>
      </c>
      <c r="D33" s="33">
        <v>0.5</v>
      </c>
      <c r="E33" s="12" t="s">
        <v>76</v>
      </c>
      <c r="F33" s="13" t="str">
        <f t="shared" si="3"/>
        <v/>
      </c>
      <c r="G33" s="13" t="str">
        <f t="shared" si="3"/>
        <v/>
      </c>
      <c r="H33" s="13" t="str">
        <f t="shared" si="3"/>
        <v/>
      </c>
      <c r="I33" s="13" t="str">
        <f t="shared" si="2"/>
        <v/>
      </c>
      <c r="J33" s="13" t="str">
        <f t="shared" si="2"/>
        <v>CGA2B3X7R1H103K050BE</v>
      </c>
      <c r="K33" s="13" t="str">
        <f t="shared" si="2"/>
        <v/>
      </c>
      <c r="L33" s="13" t="str">
        <f t="shared" si="2"/>
        <v/>
      </c>
      <c r="M33" s="13" t="str">
        <f t="shared" si="2"/>
        <v/>
      </c>
      <c r="N33" s="13" t="str">
        <f t="shared" si="2"/>
        <v/>
      </c>
      <c r="Q33" s="14" t="s">
        <v>77</v>
      </c>
      <c r="R33" s="14" t="s">
        <v>77</v>
      </c>
      <c r="S33" s="14" t="s">
        <v>77</v>
      </c>
      <c r="T33" s="14" t="s">
        <v>77</v>
      </c>
      <c r="U33" s="17" t="s">
        <v>125</v>
      </c>
      <c r="V33" s="15" t="s">
        <v>77</v>
      </c>
      <c r="W33" s="15" t="s">
        <v>77</v>
      </c>
      <c r="X33" s="15" t="s">
        <v>77</v>
      </c>
      <c r="Y33" s="15" t="s">
        <v>77</v>
      </c>
    </row>
    <row r="34" spans="1:25" x14ac:dyDescent="0.3">
      <c r="A34" t="str">
        <f>IF(B34=0,A33,VLOOKUP(LEFT(B34,FIND(" ",B34)-1)/IF(RIGHT(B34,2)="nF",1000,1),'TDK CGA series'!$G$5:$H$70,2))</f>
        <v>103</v>
      </c>
      <c r="B34" s="32"/>
      <c r="C34" s="32"/>
      <c r="D34" s="33"/>
      <c r="E34" s="12" t="s">
        <v>79</v>
      </c>
      <c r="F34" s="16" t="str">
        <f t="shared" si="3"/>
        <v/>
      </c>
      <c r="G34" s="16" t="str">
        <f t="shared" si="3"/>
        <v/>
      </c>
      <c r="H34" s="16" t="str">
        <f t="shared" si="3"/>
        <v/>
      </c>
      <c r="I34" s="16" t="str">
        <f t="shared" si="2"/>
        <v/>
      </c>
      <c r="J34" s="16" t="str">
        <f t="shared" si="2"/>
        <v>CGA2B3X7R1H103M050BE</v>
      </c>
      <c r="K34" s="16" t="str">
        <f t="shared" si="2"/>
        <v/>
      </c>
      <c r="L34" s="16" t="str">
        <f t="shared" si="2"/>
        <v/>
      </c>
      <c r="M34" s="16" t="str">
        <f t="shared" si="2"/>
        <v/>
      </c>
      <c r="N34" s="16" t="str">
        <f t="shared" si="2"/>
        <v/>
      </c>
      <c r="Q34" s="14" t="s">
        <v>77</v>
      </c>
      <c r="R34" s="14" t="s">
        <v>77</v>
      </c>
      <c r="S34" s="14" t="s">
        <v>77</v>
      </c>
      <c r="T34" s="14" t="s">
        <v>77</v>
      </c>
      <c r="U34" s="17" t="s">
        <v>126</v>
      </c>
      <c r="V34" s="15" t="s">
        <v>77</v>
      </c>
      <c r="W34" s="15" t="s">
        <v>77</v>
      </c>
      <c r="X34" s="15" t="s">
        <v>77</v>
      </c>
      <c r="Y34" s="15" t="s">
        <v>77</v>
      </c>
    </row>
    <row r="35" spans="1:25" x14ac:dyDescent="0.3">
      <c r="A35" t="str">
        <f>IF(B35=0,A34,VLOOKUP(LEFT(B35,FIND(" ",B35)-1)/IF(RIGHT(B35,2)="nF",1000,1),'TDK CGA series'!$G$5:$H$70,2))</f>
        <v>103</v>
      </c>
      <c r="B35" s="32"/>
      <c r="C35" s="32">
        <v>1608</v>
      </c>
      <c r="D35" s="33">
        <v>0.8</v>
      </c>
      <c r="E35" s="12" t="s">
        <v>76</v>
      </c>
      <c r="F35" s="16" t="str">
        <f t="shared" si="3"/>
        <v/>
      </c>
      <c r="G35" s="16" t="str">
        <f t="shared" si="3"/>
        <v/>
      </c>
      <c r="H35" s="16" t="str">
        <f t="shared" si="3"/>
        <v/>
      </c>
      <c r="I35" s="16" t="str">
        <f t="shared" si="2"/>
        <v xml:space="preserve">CGA3E2X7R2A103K080AE </v>
      </c>
      <c r="J35" s="16" t="str">
        <f t="shared" si="2"/>
        <v>CGA3E2X7R1H103K080AE</v>
      </c>
      <c r="K35" s="16" t="str">
        <f t="shared" si="2"/>
        <v/>
      </c>
      <c r="L35" s="16" t="str">
        <f t="shared" si="2"/>
        <v/>
      </c>
      <c r="M35" s="16" t="str">
        <f t="shared" si="2"/>
        <v/>
      </c>
      <c r="N35" s="16" t="str">
        <f t="shared" si="2"/>
        <v/>
      </c>
      <c r="Q35" s="14" t="s">
        <v>77</v>
      </c>
      <c r="R35" s="14" t="s">
        <v>77</v>
      </c>
      <c r="S35" s="14" t="s">
        <v>77</v>
      </c>
      <c r="T35" s="14" t="s">
        <v>127</v>
      </c>
      <c r="U35" s="17" t="s">
        <v>128</v>
      </c>
      <c r="V35" s="15" t="s">
        <v>77</v>
      </c>
      <c r="W35" s="15" t="s">
        <v>77</v>
      </c>
      <c r="X35" s="15" t="s">
        <v>77</v>
      </c>
      <c r="Y35" s="15" t="s">
        <v>77</v>
      </c>
    </row>
    <row r="36" spans="1:25" x14ac:dyDescent="0.3">
      <c r="A36" t="str">
        <f>IF(B36=0,A35,VLOOKUP(LEFT(B36,FIND(" ",B36)-1)/IF(RIGHT(B36,2)="nF",1000,1),'TDK CGA series'!$G$5:$H$70,2))</f>
        <v>103</v>
      </c>
      <c r="B36" s="32"/>
      <c r="C36" s="32"/>
      <c r="D36" s="33"/>
      <c r="E36" s="12" t="s">
        <v>79</v>
      </c>
      <c r="F36" s="16" t="str">
        <f t="shared" si="3"/>
        <v/>
      </c>
      <c r="G36" s="16" t="str">
        <f t="shared" si="3"/>
        <v/>
      </c>
      <c r="H36" s="16" t="str">
        <f t="shared" si="3"/>
        <v/>
      </c>
      <c r="I36" s="16" t="str">
        <f t="shared" si="2"/>
        <v xml:space="preserve">CGA3E2X7R2A103M080AE </v>
      </c>
      <c r="J36" s="16" t="str">
        <f t="shared" si="2"/>
        <v>CGA3E2X7R1H103M080AE</v>
      </c>
      <c r="K36" s="16" t="str">
        <f t="shared" si="2"/>
        <v/>
      </c>
      <c r="L36" s="16" t="str">
        <f t="shared" si="2"/>
        <v/>
      </c>
      <c r="M36" s="16" t="str">
        <f t="shared" si="2"/>
        <v/>
      </c>
      <c r="N36" s="16" t="str">
        <f t="shared" si="2"/>
        <v/>
      </c>
      <c r="Q36" s="14" t="s">
        <v>77</v>
      </c>
      <c r="R36" s="14" t="s">
        <v>77</v>
      </c>
      <c r="S36" s="14" t="s">
        <v>77</v>
      </c>
      <c r="T36" s="14" t="s">
        <v>129</v>
      </c>
      <c r="U36" s="17" t="s">
        <v>130</v>
      </c>
      <c r="V36" s="15" t="s">
        <v>77</v>
      </c>
      <c r="W36" s="15" t="s">
        <v>77</v>
      </c>
      <c r="X36" s="15" t="s">
        <v>77</v>
      </c>
      <c r="Y36" s="15" t="s">
        <v>77</v>
      </c>
    </row>
    <row r="37" spans="1:25" x14ac:dyDescent="0.3">
      <c r="A37" t="str">
        <f>IF(B37=0,A36,VLOOKUP(LEFT(B37,FIND(" ",B37)-1)/IF(RIGHT(B37,2)="nF",1000,1),'TDK CGA series'!$G$5:$H$70,2))</f>
        <v>103</v>
      </c>
      <c r="B37" s="32"/>
      <c r="C37" s="32">
        <v>2012</v>
      </c>
      <c r="D37" s="33">
        <v>0.85</v>
      </c>
      <c r="E37" s="12" t="s">
        <v>76</v>
      </c>
      <c r="F37" s="16" t="str">
        <f t="shared" si="3"/>
        <v/>
      </c>
      <c r="G37" s="16" t="str">
        <f t="shared" si="3"/>
        <v/>
      </c>
      <c r="H37" s="16" t="str">
        <f t="shared" si="3"/>
        <v/>
      </c>
      <c r="I37" s="16" t="str">
        <f t="shared" si="2"/>
        <v>CGA4F2X7R2A103K085AE</v>
      </c>
      <c r="J37" s="16" t="str">
        <f t="shared" si="2"/>
        <v/>
      </c>
      <c r="K37" s="16" t="str">
        <f t="shared" si="2"/>
        <v/>
      </c>
      <c r="L37" s="16" t="str">
        <f t="shared" si="2"/>
        <v/>
      </c>
      <c r="M37" s="16" t="str">
        <f t="shared" si="2"/>
        <v/>
      </c>
      <c r="N37" s="16" t="str">
        <f t="shared" si="2"/>
        <v/>
      </c>
      <c r="Q37" s="14" t="s">
        <v>77</v>
      </c>
      <c r="R37" s="14" t="s">
        <v>77</v>
      </c>
      <c r="S37" s="14" t="s">
        <v>77</v>
      </c>
      <c r="T37" s="14" t="s">
        <v>131</v>
      </c>
      <c r="U37" s="17" t="s">
        <v>77</v>
      </c>
      <c r="V37" s="15" t="s">
        <v>77</v>
      </c>
      <c r="W37" s="15" t="s">
        <v>77</v>
      </c>
      <c r="X37" s="15" t="s">
        <v>77</v>
      </c>
      <c r="Y37" s="15" t="s">
        <v>77</v>
      </c>
    </row>
    <row r="38" spans="1:25" x14ac:dyDescent="0.3">
      <c r="A38" t="str">
        <f>IF(B38=0,A37,VLOOKUP(LEFT(B38,FIND(" ",B38)-1)/IF(RIGHT(B38,2)="nF",1000,1),'TDK CGA series'!$G$5:$H$70,2))</f>
        <v>103</v>
      </c>
      <c r="B38" s="32"/>
      <c r="C38" s="32"/>
      <c r="D38" s="33"/>
      <c r="E38" s="12" t="s">
        <v>79</v>
      </c>
      <c r="F38" s="16" t="str">
        <f t="shared" si="3"/>
        <v/>
      </c>
      <c r="G38" s="16" t="str">
        <f t="shared" si="3"/>
        <v/>
      </c>
      <c r="H38" s="16" t="str">
        <f t="shared" si="3"/>
        <v/>
      </c>
      <c r="I38" s="16" t="str">
        <f t="shared" si="2"/>
        <v>CGA4F2X7R2A103M085AE</v>
      </c>
      <c r="J38" s="16" t="str">
        <f t="shared" si="2"/>
        <v/>
      </c>
      <c r="K38" s="16" t="str">
        <f t="shared" si="2"/>
        <v/>
      </c>
      <c r="L38" s="16" t="str">
        <f t="shared" si="2"/>
        <v/>
      </c>
      <c r="M38" s="16" t="str">
        <f t="shared" si="2"/>
        <v/>
      </c>
      <c r="N38" s="16" t="str">
        <f t="shared" si="2"/>
        <v/>
      </c>
      <c r="Q38" s="14" t="s">
        <v>77</v>
      </c>
      <c r="R38" s="14" t="s">
        <v>77</v>
      </c>
      <c r="S38" s="14" t="s">
        <v>77</v>
      </c>
      <c r="T38" s="14" t="s">
        <v>132</v>
      </c>
      <c r="U38" s="17" t="s">
        <v>77</v>
      </c>
      <c r="V38" s="15" t="s">
        <v>77</v>
      </c>
      <c r="W38" s="15" t="s">
        <v>77</v>
      </c>
      <c r="X38" s="15" t="s">
        <v>77</v>
      </c>
      <c r="Y38" s="15" t="s">
        <v>77</v>
      </c>
    </row>
    <row r="39" spans="1:25" x14ac:dyDescent="0.3">
      <c r="A39" t="str">
        <f>IF(B39=0,A38,VLOOKUP(LEFT(B39,FIND(" ",B39)-1)/IF(RIGHT(B39,2)="nF",1000,1),'TDK CGA series'!$G$5:$H$70,2))</f>
        <v>103</v>
      </c>
      <c r="B39" s="32"/>
      <c r="C39" s="32"/>
      <c r="D39" s="33">
        <v>1.25</v>
      </c>
      <c r="E39" s="12" t="s">
        <v>76</v>
      </c>
      <c r="F39" s="16" t="str">
        <f t="shared" si="3"/>
        <v/>
      </c>
      <c r="G39" s="16" t="str">
        <f t="shared" si="3"/>
        <v/>
      </c>
      <c r="H39" s="16" t="str">
        <f t="shared" si="3"/>
        <v>CGA4J3X7R2E103K125AE</v>
      </c>
      <c r="I39" s="16" t="str">
        <f t="shared" si="2"/>
        <v/>
      </c>
      <c r="J39" s="16" t="str">
        <f t="shared" si="2"/>
        <v/>
      </c>
      <c r="K39" s="16" t="str">
        <f t="shared" si="2"/>
        <v/>
      </c>
      <c r="L39" s="16" t="str">
        <f t="shared" si="2"/>
        <v/>
      </c>
      <c r="M39" s="16" t="str">
        <f t="shared" si="2"/>
        <v/>
      </c>
      <c r="N39" s="16" t="str">
        <f t="shared" si="2"/>
        <v/>
      </c>
      <c r="Q39" s="14" t="s">
        <v>77</v>
      </c>
      <c r="R39" s="14" t="s">
        <v>77</v>
      </c>
      <c r="S39" s="14" t="s">
        <v>133</v>
      </c>
      <c r="T39" s="14" t="s">
        <v>77</v>
      </c>
      <c r="U39" s="17" t="s">
        <v>77</v>
      </c>
      <c r="V39" s="15" t="s">
        <v>77</v>
      </c>
      <c r="W39" s="15" t="s">
        <v>77</v>
      </c>
      <c r="X39" s="15" t="s">
        <v>77</v>
      </c>
      <c r="Y39" s="15" t="s">
        <v>77</v>
      </c>
    </row>
    <row r="40" spans="1:25" x14ac:dyDescent="0.3">
      <c r="A40" t="str">
        <f>IF(B40=0,A39,VLOOKUP(LEFT(B40,FIND(" ",B40)-1)/IF(RIGHT(B40,2)="nF",1000,1),'TDK CGA series'!$G$5:$H$70,2))</f>
        <v>103</v>
      </c>
      <c r="B40" s="32"/>
      <c r="C40" s="32"/>
      <c r="D40" s="33"/>
      <c r="E40" s="12" t="s">
        <v>79</v>
      </c>
      <c r="F40" s="16" t="str">
        <f t="shared" si="3"/>
        <v/>
      </c>
      <c r="G40" s="16" t="str">
        <f t="shared" si="3"/>
        <v/>
      </c>
      <c r="H40" s="16" t="str">
        <f t="shared" si="3"/>
        <v>CGA4J3X7R2E103M125AE</v>
      </c>
      <c r="I40" s="16" t="str">
        <f t="shared" si="2"/>
        <v/>
      </c>
      <c r="J40" s="16" t="str">
        <f t="shared" si="2"/>
        <v/>
      </c>
      <c r="K40" s="16" t="str">
        <f t="shared" si="2"/>
        <v/>
      </c>
      <c r="L40" s="16" t="str">
        <f t="shared" si="2"/>
        <v/>
      </c>
      <c r="M40" s="16" t="str">
        <f t="shared" si="2"/>
        <v/>
      </c>
      <c r="N40" s="16" t="str">
        <f t="shared" si="2"/>
        <v/>
      </c>
      <c r="Q40" s="14" t="s">
        <v>77</v>
      </c>
      <c r="R40" s="14" t="s">
        <v>77</v>
      </c>
      <c r="S40" s="14" t="s">
        <v>134</v>
      </c>
      <c r="T40" s="14" t="s">
        <v>77</v>
      </c>
      <c r="U40" s="17" t="s">
        <v>77</v>
      </c>
      <c r="V40" s="15" t="s">
        <v>77</v>
      </c>
      <c r="W40" s="15" t="s">
        <v>77</v>
      </c>
      <c r="X40" s="15" t="s">
        <v>77</v>
      </c>
      <c r="Y40" s="15" t="s">
        <v>77</v>
      </c>
    </row>
    <row r="41" spans="1:25" x14ac:dyDescent="0.3">
      <c r="A41" t="str">
        <f>IF(B41=0,A40,VLOOKUP(LEFT(B41,FIND(" ",B41)-1)/IF(RIGHT(B41,2)="nF",1000,1),'TDK CGA series'!$G$5:$H$70,2))</f>
        <v>103</v>
      </c>
      <c r="B41" s="32"/>
      <c r="C41" s="32">
        <v>3216</v>
      </c>
      <c r="D41" s="33">
        <v>1.1499999999999999</v>
      </c>
      <c r="E41" s="12" t="s">
        <v>76</v>
      </c>
      <c r="F41" s="16" t="str">
        <f t="shared" si="3"/>
        <v/>
      </c>
      <c r="G41" s="16" t="str">
        <f t="shared" si="3"/>
        <v>CGA5H4X7R2J103K115AE</v>
      </c>
      <c r="H41" s="16" t="str">
        <f t="shared" si="3"/>
        <v/>
      </c>
      <c r="I41" s="16" t="str">
        <f t="shared" si="2"/>
        <v/>
      </c>
      <c r="J41" s="16" t="str">
        <f t="shared" si="2"/>
        <v/>
      </c>
      <c r="K41" s="16" t="str">
        <f t="shared" si="2"/>
        <v/>
      </c>
      <c r="L41" s="16" t="str">
        <f t="shared" si="2"/>
        <v/>
      </c>
      <c r="M41" s="16" t="str">
        <f t="shared" si="2"/>
        <v/>
      </c>
      <c r="N41" s="16" t="str">
        <f t="shared" si="2"/>
        <v/>
      </c>
      <c r="Q41" s="14" t="s">
        <v>77</v>
      </c>
      <c r="R41" s="14" t="s">
        <v>135</v>
      </c>
      <c r="S41" s="14" t="s">
        <v>77</v>
      </c>
      <c r="T41" s="14" t="s">
        <v>77</v>
      </c>
      <c r="U41" s="17" t="s">
        <v>77</v>
      </c>
      <c r="V41" s="15" t="s">
        <v>77</v>
      </c>
      <c r="W41" s="15" t="s">
        <v>77</v>
      </c>
      <c r="X41" s="15" t="s">
        <v>77</v>
      </c>
      <c r="Y41" s="15" t="s">
        <v>77</v>
      </c>
    </row>
    <row r="42" spans="1:25" x14ac:dyDescent="0.3">
      <c r="A42" t="str">
        <f>IF(B42=0,A41,VLOOKUP(LEFT(B42,FIND(" ",B42)-1)/IF(RIGHT(B42,2)="nF",1000,1),'TDK CGA series'!$G$5:$H$70,2))</f>
        <v>103</v>
      </c>
      <c r="B42" s="32"/>
      <c r="C42" s="32"/>
      <c r="D42" s="33"/>
      <c r="E42" s="12" t="s">
        <v>79</v>
      </c>
      <c r="F42" s="16" t="str">
        <f t="shared" si="3"/>
        <v/>
      </c>
      <c r="G42" s="16" t="str">
        <f t="shared" si="3"/>
        <v>CGA5H4X7R2J103M115AE</v>
      </c>
      <c r="H42" s="16" t="str">
        <f t="shared" si="3"/>
        <v/>
      </c>
      <c r="I42" s="16" t="str">
        <f t="shared" si="2"/>
        <v/>
      </c>
      <c r="J42" s="16" t="str">
        <f t="shared" si="2"/>
        <v/>
      </c>
      <c r="K42" s="16" t="str">
        <f t="shared" si="2"/>
        <v/>
      </c>
      <c r="L42" s="16" t="str">
        <f t="shared" si="2"/>
        <v/>
      </c>
      <c r="M42" s="16" t="str">
        <f t="shared" si="2"/>
        <v/>
      </c>
      <c r="N42" s="16" t="str">
        <f t="shared" si="2"/>
        <v/>
      </c>
      <c r="Q42" s="14" t="s">
        <v>77</v>
      </c>
      <c r="R42" s="14" t="s">
        <v>136</v>
      </c>
      <c r="S42" s="14" t="s">
        <v>77</v>
      </c>
      <c r="T42" s="14" t="s">
        <v>77</v>
      </c>
      <c r="U42" s="17" t="s">
        <v>77</v>
      </c>
      <c r="V42" s="15" t="s">
        <v>77</v>
      </c>
      <c r="W42" s="15" t="s">
        <v>77</v>
      </c>
      <c r="X42" s="15" t="s">
        <v>77</v>
      </c>
      <c r="Y42" s="15" t="s">
        <v>77</v>
      </c>
    </row>
    <row r="43" spans="1:25" x14ac:dyDescent="0.3">
      <c r="A43" t="str">
        <f>IF(B43=0,A42,VLOOKUP(LEFT(B43,FIND(" ",B43)-1)/IF(RIGHT(B43,2)="nF",1000,1),'TDK CGA series'!$G$5:$H$70,2))</f>
        <v>223</v>
      </c>
      <c r="B43" s="32" t="s">
        <v>137</v>
      </c>
      <c r="C43" s="32">
        <v>1005</v>
      </c>
      <c r="D43" s="33">
        <v>0.5</v>
      </c>
      <c r="E43" s="12" t="s">
        <v>76</v>
      </c>
      <c r="F43" s="13" t="str">
        <f t="shared" si="3"/>
        <v/>
      </c>
      <c r="G43" s="13" t="str">
        <f t="shared" si="3"/>
        <v/>
      </c>
      <c r="H43" s="13" t="str">
        <f t="shared" si="3"/>
        <v/>
      </c>
      <c r="I43" s="13" t="str">
        <f t="shared" si="2"/>
        <v/>
      </c>
      <c r="J43" s="13" t="str">
        <f t="shared" si="2"/>
        <v>CGA2B3X7R1H223K050BE</v>
      </c>
      <c r="K43" s="13" t="str">
        <f t="shared" si="2"/>
        <v/>
      </c>
      <c r="L43" s="13" t="str">
        <f t="shared" si="2"/>
        <v/>
      </c>
      <c r="M43" s="13" t="str">
        <f t="shared" si="2"/>
        <v/>
      </c>
      <c r="N43" s="13" t="str">
        <f t="shared" si="2"/>
        <v/>
      </c>
      <c r="Q43" s="14" t="s">
        <v>77</v>
      </c>
      <c r="R43" s="14" t="s">
        <v>77</v>
      </c>
      <c r="S43" s="14" t="s">
        <v>77</v>
      </c>
      <c r="T43" s="14" t="s">
        <v>77</v>
      </c>
      <c r="U43" s="17" t="s">
        <v>138</v>
      </c>
      <c r="V43" s="15" t="s">
        <v>77</v>
      </c>
      <c r="W43" s="15" t="s">
        <v>77</v>
      </c>
      <c r="X43" s="15" t="s">
        <v>77</v>
      </c>
      <c r="Y43" s="15" t="s">
        <v>77</v>
      </c>
    </row>
    <row r="44" spans="1:25" x14ac:dyDescent="0.3">
      <c r="A44" t="str">
        <f>IF(B44=0,A43,VLOOKUP(LEFT(B44,FIND(" ",B44)-1)/IF(RIGHT(B44,2)="nF",1000,1),'TDK CGA series'!$G$5:$H$70,2))</f>
        <v>223</v>
      </c>
      <c r="B44" s="32"/>
      <c r="C44" s="32"/>
      <c r="D44" s="33"/>
      <c r="E44" s="12" t="s">
        <v>79</v>
      </c>
      <c r="F44" s="16" t="str">
        <f t="shared" si="3"/>
        <v/>
      </c>
      <c r="G44" s="16" t="str">
        <f t="shared" si="3"/>
        <v/>
      </c>
      <c r="H44" s="16" t="str">
        <f t="shared" si="3"/>
        <v/>
      </c>
      <c r="I44" s="16" t="str">
        <f t="shared" si="2"/>
        <v/>
      </c>
      <c r="J44" s="16" t="str">
        <f t="shared" si="2"/>
        <v>CGA2B3X7R1H223M050BE</v>
      </c>
      <c r="K44" s="16" t="str">
        <f t="shared" si="2"/>
        <v/>
      </c>
      <c r="L44" s="16" t="str">
        <f t="shared" si="2"/>
        <v/>
      </c>
      <c r="M44" s="16" t="str">
        <f t="shared" si="2"/>
        <v/>
      </c>
      <c r="N44" s="16" t="str">
        <f t="shared" si="2"/>
        <v/>
      </c>
      <c r="Q44" s="14" t="s">
        <v>77</v>
      </c>
      <c r="R44" s="14" t="s">
        <v>77</v>
      </c>
      <c r="S44" s="14" t="s">
        <v>77</v>
      </c>
      <c r="T44" s="14" t="s">
        <v>77</v>
      </c>
      <c r="U44" s="17" t="s">
        <v>139</v>
      </c>
      <c r="V44" s="15" t="s">
        <v>77</v>
      </c>
      <c r="W44" s="15" t="s">
        <v>77</v>
      </c>
      <c r="X44" s="15" t="s">
        <v>77</v>
      </c>
      <c r="Y44" s="15" t="s">
        <v>77</v>
      </c>
    </row>
    <row r="45" spans="1:25" x14ac:dyDescent="0.3">
      <c r="A45" t="str">
        <f>IF(B45=0,A44,VLOOKUP(LEFT(B45,FIND(" ",B45)-1)/IF(RIGHT(B45,2)="nF",1000,1),'TDK CGA series'!$G$5:$H$70,2))</f>
        <v>223</v>
      </c>
      <c r="B45" s="32"/>
      <c r="C45" s="32">
        <v>1608</v>
      </c>
      <c r="D45" s="33">
        <v>0.8</v>
      </c>
      <c r="E45" s="12" t="s">
        <v>76</v>
      </c>
      <c r="F45" s="16" t="str">
        <f t="shared" si="3"/>
        <v/>
      </c>
      <c r="G45" s="16" t="str">
        <f t="shared" si="3"/>
        <v/>
      </c>
      <c r="H45" s="16" t="str">
        <f t="shared" si="3"/>
        <v/>
      </c>
      <c r="I45" s="16" t="str">
        <f t="shared" si="2"/>
        <v xml:space="preserve">CGA3E2X7R2A223K080AE </v>
      </c>
      <c r="J45" s="16" t="str">
        <f t="shared" si="2"/>
        <v>CGA3E2X7R1H223K080AE</v>
      </c>
      <c r="K45" s="16" t="str">
        <f t="shared" si="2"/>
        <v/>
      </c>
      <c r="L45" s="16" t="str">
        <f t="shared" si="2"/>
        <v/>
      </c>
      <c r="M45" s="16" t="str">
        <f t="shared" si="2"/>
        <v/>
      </c>
      <c r="N45" s="16" t="str">
        <f t="shared" si="2"/>
        <v/>
      </c>
      <c r="Q45" s="14" t="s">
        <v>77</v>
      </c>
      <c r="R45" s="14" t="s">
        <v>77</v>
      </c>
      <c r="S45" s="14" t="s">
        <v>77</v>
      </c>
      <c r="T45" s="14" t="s">
        <v>140</v>
      </c>
      <c r="U45" s="17" t="s">
        <v>141</v>
      </c>
      <c r="V45" s="15" t="s">
        <v>77</v>
      </c>
      <c r="W45" s="15" t="s">
        <v>77</v>
      </c>
      <c r="X45" s="15" t="s">
        <v>77</v>
      </c>
      <c r="Y45" s="15" t="s">
        <v>77</v>
      </c>
    </row>
    <row r="46" spans="1:25" x14ac:dyDescent="0.3">
      <c r="A46" t="str">
        <f>IF(B46=0,A45,VLOOKUP(LEFT(B46,FIND(" ",B46)-1)/IF(RIGHT(B46,2)="nF",1000,1),'TDK CGA series'!$G$5:$H$70,2))</f>
        <v>223</v>
      </c>
      <c r="B46" s="32"/>
      <c r="C46" s="32"/>
      <c r="D46" s="33"/>
      <c r="E46" s="12" t="s">
        <v>79</v>
      </c>
      <c r="F46" s="16" t="str">
        <f t="shared" si="3"/>
        <v/>
      </c>
      <c r="G46" s="16" t="str">
        <f t="shared" si="3"/>
        <v/>
      </c>
      <c r="H46" s="16" t="str">
        <f t="shared" si="3"/>
        <v/>
      </c>
      <c r="I46" s="16" t="str">
        <f t="shared" si="2"/>
        <v xml:space="preserve">CGA3E2X7R2A223M080AE </v>
      </c>
      <c r="J46" s="16" t="str">
        <f t="shared" si="2"/>
        <v>CGA3E2X7R1H223M080AE</v>
      </c>
      <c r="K46" s="16" t="str">
        <f t="shared" si="2"/>
        <v/>
      </c>
      <c r="L46" s="16" t="str">
        <f t="shared" si="2"/>
        <v/>
      </c>
      <c r="M46" s="16" t="str">
        <f t="shared" si="2"/>
        <v/>
      </c>
      <c r="N46" s="16" t="str">
        <f t="shared" si="2"/>
        <v/>
      </c>
      <c r="Q46" s="14" t="s">
        <v>77</v>
      </c>
      <c r="R46" s="14" t="s">
        <v>77</v>
      </c>
      <c r="S46" s="14" t="s">
        <v>77</v>
      </c>
      <c r="T46" s="14" t="s">
        <v>142</v>
      </c>
      <c r="U46" s="17" t="s">
        <v>143</v>
      </c>
      <c r="V46" s="15" t="s">
        <v>77</v>
      </c>
      <c r="W46" s="15" t="s">
        <v>77</v>
      </c>
      <c r="X46" s="15" t="s">
        <v>77</v>
      </c>
      <c r="Y46" s="15" t="s">
        <v>77</v>
      </c>
    </row>
    <row r="47" spans="1:25" x14ac:dyDescent="0.3">
      <c r="A47" t="str">
        <f>IF(B47=0,A46,VLOOKUP(LEFT(B47,FIND(" ",B47)-1)/IF(RIGHT(B47,2)="nF",1000,1),'TDK CGA series'!$G$5:$H$70,2))</f>
        <v>223</v>
      </c>
      <c r="B47" s="32"/>
      <c r="C47" s="32">
        <v>2012</v>
      </c>
      <c r="D47" s="33">
        <v>1.25</v>
      </c>
      <c r="E47" s="12" t="s">
        <v>76</v>
      </c>
      <c r="F47" s="16" t="str">
        <f t="shared" si="3"/>
        <v/>
      </c>
      <c r="G47" s="16" t="str">
        <f t="shared" si="3"/>
        <v/>
      </c>
      <c r="H47" s="16" t="str">
        <f t="shared" si="3"/>
        <v xml:space="preserve">CGA4J3X7R2E223K125AE </v>
      </c>
      <c r="I47" s="16" t="str">
        <f t="shared" si="2"/>
        <v>CGA4J2X7R2A223K125AE</v>
      </c>
      <c r="J47" s="16" t="str">
        <f t="shared" si="2"/>
        <v/>
      </c>
      <c r="K47" s="16" t="str">
        <f t="shared" si="2"/>
        <v/>
      </c>
      <c r="L47" s="16" t="str">
        <f t="shared" si="2"/>
        <v/>
      </c>
      <c r="M47" s="16" t="str">
        <f t="shared" si="2"/>
        <v/>
      </c>
      <c r="N47" s="16" t="str">
        <f t="shared" si="2"/>
        <v/>
      </c>
      <c r="Q47" s="14" t="s">
        <v>77</v>
      </c>
      <c r="R47" s="14" t="s">
        <v>77</v>
      </c>
      <c r="S47" s="14" t="s">
        <v>144</v>
      </c>
      <c r="T47" s="14" t="s">
        <v>145</v>
      </c>
      <c r="U47" s="17" t="s">
        <v>77</v>
      </c>
      <c r="V47" s="15" t="s">
        <v>77</v>
      </c>
      <c r="W47" s="15" t="s">
        <v>77</v>
      </c>
      <c r="X47" s="15" t="s">
        <v>77</v>
      </c>
      <c r="Y47" s="15" t="s">
        <v>77</v>
      </c>
    </row>
    <row r="48" spans="1:25" x14ac:dyDescent="0.3">
      <c r="A48" t="str">
        <f>IF(B48=0,A47,VLOOKUP(LEFT(B48,FIND(" ",B48)-1)/IF(RIGHT(B48,2)="nF",1000,1),'TDK CGA series'!$G$5:$H$70,2))</f>
        <v>223</v>
      </c>
      <c r="B48" s="32"/>
      <c r="C48" s="32"/>
      <c r="D48" s="33"/>
      <c r="E48" s="12" t="s">
        <v>79</v>
      </c>
      <c r="F48" s="16" t="str">
        <f t="shared" si="3"/>
        <v/>
      </c>
      <c r="G48" s="16" t="str">
        <f t="shared" si="3"/>
        <v/>
      </c>
      <c r="H48" s="16" t="str">
        <f t="shared" si="3"/>
        <v xml:space="preserve">CGA4J3X7R2E223M125AE </v>
      </c>
      <c r="I48" s="16" t="str">
        <f t="shared" si="2"/>
        <v>CGA4J2X7R2A223M125AE</v>
      </c>
      <c r="J48" s="16" t="str">
        <f t="shared" si="2"/>
        <v/>
      </c>
      <c r="K48" s="16" t="str">
        <f t="shared" si="2"/>
        <v/>
      </c>
      <c r="L48" s="16" t="str">
        <f t="shared" si="2"/>
        <v/>
      </c>
      <c r="M48" s="16" t="str">
        <f t="shared" si="2"/>
        <v/>
      </c>
      <c r="N48" s="16" t="str">
        <f t="shared" si="2"/>
        <v/>
      </c>
      <c r="Q48" s="14" t="s">
        <v>77</v>
      </c>
      <c r="R48" s="14" t="s">
        <v>77</v>
      </c>
      <c r="S48" s="14" t="s">
        <v>146</v>
      </c>
      <c r="T48" s="14" t="s">
        <v>147</v>
      </c>
      <c r="U48" s="17" t="s">
        <v>77</v>
      </c>
      <c r="V48" s="15" t="s">
        <v>77</v>
      </c>
      <c r="W48" s="15" t="s">
        <v>77</v>
      </c>
      <c r="X48" s="15" t="s">
        <v>77</v>
      </c>
      <c r="Y48" s="15" t="s">
        <v>77</v>
      </c>
    </row>
    <row r="49" spans="1:25" x14ac:dyDescent="0.3">
      <c r="A49" t="str">
        <f>IF(B49=0,A48,VLOOKUP(LEFT(B49,FIND(" ",B49)-1)/IF(RIGHT(B49,2)="nF",1000,1),'TDK CGA series'!$G$5:$H$70,2))</f>
        <v>223</v>
      </c>
      <c r="B49" s="32"/>
      <c r="C49" s="32">
        <v>3216</v>
      </c>
      <c r="D49" s="33">
        <v>1.1499999999999999</v>
      </c>
      <c r="E49" s="12" t="s">
        <v>76</v>
      </c>
      <c r="F49" s="16" t="str">
        <f t="shared" si="3"/>
        <v/>
      </c>
      <c r="G49" s="16" t="str">
        <f t="shared" si="3"/>
        <v/>
      </c>
      <c r="H49" s="16" t="str">
        <f t="shared" si="3"/>
        <v>CGA5H3X7R2E223K115AE</v>
      </c>
      <c r="I49" s="16" t="str">
        <f t="shared" si="2"/>
        <v/>
      </c>
      <c r="J49" s="16" t="str">
        <f t="shared" si="2"/>
        <v/>
      </c>
      <c r="K49" s="16" t="str">
        <f t="shared" si="2"/>
        <v/>
      </c>
      <c r="L49" s="16" t="str">
        <f t="shared" si="2"/>
        <v/>
      </c>
      <c r="M49" s="16" t="str">
        <f t="shared" si="2"/>
        <v/>
      </c>
      <c r="N49" s="16" t="str">
        <f t="shared" si="2"/>
        <v/>
      </c>
      <c r="Q49" s="14" t="s">
        <v>77</v>
      </c>
      <c r="R49" s="14" t="s">
        <v>77</v>
      </c>
      <c r="S49" s="14" t="s">
        <v>148</v>
      </c>
      <c r="T49" s="14" t="s">
        <v>77</v>
      </c>
      <c r="U49" s="17" t="s">
        <v>77</v>
      </c>
      <c r="V49" s="15" t="s">
        <v>77</v>
      </c>
      <c r="W49" s="15" t="s">
        <v>77</v>
      </c>
      <c r="X49" s="15" t="s">
        <v>77</v>
      </c>
      <c r="Y49" s="15" t="s">
        <v>77</v>
      </c>
    </row>
    <row r="50" spans="1:25" x14ac:dyDescent="0.3">
      <c r="A50" t="str">
        <f>IF(B50=0,A49,VLOOKUP(LEFT(B50,FIND(" ",B50)-1)/IF(RIGHT(B50,2)="nF",1000,1),'TDK CGA series'!$G$5:$H$70,2))</f>
        <v>223</v>
      </c>
      <c r="B50" s="32"/>
      <c r="C50" s="32"/>
      <c r="D50" s="33"/>
      <c r="E50" s="12" t="s">
        <v>79</v>
      </c>
      <c r="F50" s="16" t="str">
        <f t="shared" si="3"/>
        <v/>
      </c>
      <c r="G50" s="16" t="str">
        <f t="shared" si="3"/>
        <v/>
      </c>
      <c r="H50" s="16" t="str">
        <f t="shared" si="3"/>
        <v>CGA5H3X7R2E223M115AE</v>
      </c>
      <c r="I50" s="16" t="str">
        <f t="shared" si="2"/>
        <v/>
      </c>
      <c r="J50" s="16" t="str">
        <f t="shared" si="2"/>
        <v/>
      </c>
      <c r="K50" s="16" t="str">
        <f t="shared" si="2"/>
        <v/>
      </c>
      <c r="L50" s="16" t="str">
        <f t="shared" si="2"/>
        <v/>
      </c>
      <c r="M50" s="16" t="str">
        <f t="shared" si="2"/>
        <v/>
      </c>
      <c r="N50" s="16" t="str">
        <f t="shared" si="2"/>
        <v/>
      </c>
      <c r="Q50" s="14" t="s">
        <v>77</v>
      </c>
      <c r="R50" s="14" t="s">
        <v>77</v>
      </c>
      <c r="S50" s="14" t="s">
        <v>149</v>
      </c>
      <c r="T50" s="14" t="s">
        <v>77</v>
      </c>
      <c r="U50" s="17" t="s">
        <v>77</v>
      </c>
      <c r="V50" s="15" t="s">
        <v>77</v>
      </c>
      <c r="W50" s="15" t="s">
        <v>77</v>
      </c>
      <c r="X50" s="15" t="s">
        <v>77</v>
      </c>
      <c r="Y50" s="15" t="s">
        <v>77</v>
      </c>
    </row>
    <row r="51" spans="1:25" x14ac:dyDescent="0.3">
      <c r="A51" t="str">
        <f>IF(B51=0,A50,VLOOKUP(LEFT(B51,FIND(" ",B51)-1)/IF(RIGHT(B51,2)="nF",1000,1),'TDK CGA series'!$G$5:$H$70,2))</f>
        <v>223</v>
      </c>
      <c r="B51" s="32"/>
      <c r="C51" s="32"/>
      <c r="D51" s="33">
        <v>1.3</v>
      </c>
      <c r="E51" s="12" t="s">
        <v>76</v>
      </c>
      <c r="F51" s="16" t="str">
        <f t="shared" si="3"/>
        <v/>
      </c>
      <c r="G51" s="16" t="str">
        <f t="shared" si="3"/>
        <v/>
      </c>
      <c r="H51" s="16" t="str">
        <f t="shared" si="3"/>
        <v>CGA5K4X7R2J223K130AE</v>
      </c>
      <c r="I51" s="16" t="str">
        <f t="shared" si="2"/>
        <v/>
      </c>
      <c r="J51" s="16" t="str">
        <f t="shared" si="2"/>
        <v/>
      </c>
      <c r="K51" s="16" t="str">
        <f t="shared" si="2"/>
        <v/>
      </c>
      <c r="L51" s="16" t="str">
        <f t="shared" si="2"/>
        <v/>
      </c>
      <c r="M51" s="16" t="str">
        <f t="shared" si="2"/>
        <v/>
      </c>
      <c r="N51" s="16" t="str">
        <f t="shared" si="2"/>
        <v/>
      </c>
      <c r="Q51" s="14" t="s">
        <v>77</v>
      </c>
      <c r="R51" s="14" t="s">
        <v>77</v>
      </c>
      <c r="S51" s="14" t="s">
        <v>150</v>
      </c>
      <c r="T51" s="14" t="s">
        <v>77</v>
      </c>
      <c r="U51" s="17" t="s">
        <v>77</v>
      </c>
      <c r="V51" s="15" t="s">
        <v>77</v>
      </c>
      <c r="W51" s="15" t="s">
        <v>77</v>
      </c>
      <c r="X51" s="15" t="s">
        <v>77</v>
      </c>
      <c r="Y51" s="15" t="s">
        <v>77</v>
      </c>
    </row>
    <row r="52" spans="1:25" x14ac:dyDescent="0.3">
      <c r="A52" t="str">
        <f>IF(B52=0,A51,VLOOKUP(LEFT(B52,FIND(" ",B52)-1)/IF(RIGHT(B52,2)="nF",1000,1),'TDK CGA series'!$G$5:$H$70,2))</f>
        <v>223</v>
      </c>
      <c r="B52" s="32"/>
      <c r="C52" s="32"/>
      <c r="D52" s="33"/>
      <c r="E52" s="12" t="s">
        <v>79</v>
      </c>
      <c r="F52" s="16" t="str">
        <f t="shared" si="3"/>
        <v/>
      </c>
      <c r="G52" s="16" t="str">
        <f t="shared" si="3"/>
        <v/>
      </c>
      <c r="H52" s="16" t="str">
        <f t="shared" si="3"/>
        <v>CGA5K4X7R2J223M130AE</v>
      </c>
      <c r="I52" s="16" t="str">
        <f t="shared" si="2"/>
        <v/>
      </c>
      <c r="J52" s="16" t="str">
        <f t="shared" si="2"/>
        <v/>
      </c>
      <c r="K52" s="16" t="str">
        <f t="shared" si="2"/>
        <v/>
      </c>
      <c r="L52" s="16" t="str">
        <f t="shared" si="2"/>
        <v/>
      </c>
      <c r="M52" s="16" t="str">
        <f t="shared" si="2"/>
        <v/>
      </c>
      <c r="N52" s="16" t="str">
        <f t="shared" si="2"/>
        <v/>
      </c>
      <c r="Q52" s="14" t="s">
        <v>77</v>
      </c>
      <c r="R52" s="14" t="s">
        <v>77</v>
      </c>
      <c r="S52" s="14" t="s">
        <v>151</v>
      </c>
      <c r="T52" s="14" t="s">
        <v>77</v>
      </c>
      <c r="U52" s="17" t="s">
        <v>77</v>
      </c>
      <c r="V52" s="15" t="s">
        <v>77</v>
      </c>
      <c r="W52" s="15" t="s">
        <v>77</v>
      </c>
      <c r="X52" s="15" t="s">
        <v>77</v>
      </c>
      <c r="Y52" s="15" t="s">
        <v>77</v>
      </c>
    </row>
    <row r="53" spans="1:25" x14ac:dyDescent="0.3">
      <c r="A53" t="str">
        <f>IF(B53=0,A52,VLOOKUP(LEFT(B53,FIND(" ",B53)-1)/IF(RIGHT(B53,2)="nF",1000,1),'TDK CGA series'!$G$5:$H$70,2))</f>
        <v>333</v>
      </c>
      <c r="B53" s="32" t="s">
        <v>152</v>
      </c>
      <c r="C53" s="32">
        <v>3216</v>
      </c>
      <c r="D53" s="33">
        <v>1.6</v>
      </c>
      <c r="E53" s="12" t="s">
        <v>76</v>
      </c>
      <c r="F53" s="13" t="str">
        <f t="shared" si="3"/>
        <v/>
      </c>
      <c r="G53" s="13" t="str">
        <f t="shared" si="3"/>
        <v/>
      </c>
      <c r="H53" s="13" t="str">
        <f t="shared" si="3"/>
        <v>CGA5L4X7R2J333K160AE</v>
      </c>
      <c r="I53" s="13" t="str">
        <f t="shared" si="2"/>
        <v/>
      </c>
      <c r="J53" s="13" t="str">
        <f t="shared" si="2"/>
        <v/>
      </c>
      <c r="K53" s="13" t="str">
        <f t="shared" si="2"/>
        <v/>
      </c>
      <c r="L53" s="13" t="str">
        <f t="shared" si="2"/>
        <v/>
      </c>
      <c r="M53" s="13" t="str">
        <f t="shared" si="2"/>
        <v/>
      </c>
      <c r="N53" s="13" t="str">
        <f t="shared" si="2"/>
        <v/>
      </c>
      <c r="Q53" s="14" t="s">
        <v>77</v>
      </c>
      <c r="R53" s="14" t="s">
        <v>77</v>
      </c>
      <c r="S53" s="14" t="s">
        <v>153</v>
      </c>
      <c r="T53" s="14" t="s">
        <v>77</v>
      </c>
      <c r="U53" s="17" t="s">
        <v>77</v>
      </c>
      <c r="V53" s="15" t="s">
        <v>77</v>
      </c>
      <c r="W53" s="15" t="s">
        <v>77</v>
      </c>
      <c r="X53" s="15" t="s">
        <v>77</v>
      </c>
      <c r="Y53" s="15" t="s">
        <v>77</v>
      </c>
    </row>
    <row r="54" spans="1:25" x14ac:dyDescent="0.3">
      <c r="A54" t="str">
        <f>IF(B54=0,A53,VLOOKUP(LEFT(B54,FIND(" ",B54)-1)/IF(RIGHT(B54,2)="nF",1000,1),'TDK CGA series'!$G$5:$H$70,2))</f>
        <v>333</v>
      </c>
      <c r="B54" s="32"/>
      <c r="C54" s="32"/>
      <c r="D54" s="33"/>
      <c r="E54" s="12" t="s">
        <v>79</v>
      </c>
      <c r="F54" s="16" t="str">
        <f t="shared" si="3"/>
        <v/>
      </c>
      <c r="G54" s="16" t="str">
        <f t="shared" si="3"/>
        <v/>
      </c>
      <c r="H54" s="16" t="str">
        <f t="shared" si="3"/>
        <v>CGA5L4X7R2J333M160AE</v>
      </c>
      <c r="I54" s="16" t="str">
        <f t="shared" si="2"/>
        <v/>
      </c>
      <c r="J54" s="16" t="str">
        <f t="shared" si="2"/>
        <v/>
      </c>
      <c r="K54" s="16" t="str">
        <f t="shared" si="2"/>
        <v/>
      </c>
      <c r="L54" s="16" t="str">
        <f t="shared" si="2"/>
        <v/>
      </c>
      <c r="M54" s="16" t="str">
        <f t="shared" si="2"/>
        <v/>
      </c>
      <c r="N54" s="16" t="str">
        <f t="shared" si="2"/>
        <v/>
      </c>
      <c r="Q54" s="14" t="s">
        <v>77</v>
      </c>
      <c r="R54" s="14" t="s">
        <v>77</v>
      </c>
      <c r="S54" s="14" t="s">
        <v>154</v>
      </c>
      <c r="T54" s="14" t="s">
        <v>77</v>
      </c>
      <c r="U54" s="17" t="s">
        <v>77</v>
      </c>
      <c r="V54" s="15" t="s">
        <v>77</v>
      </c>
      <c r="W54" s="15" t="s">
        <v>77</v>
      </c>
      <c r="X54" s="15" t="s">
        <v>77</v>
      </c>
      <c r="Y54" s="15" t="s">
        <v>77</v>
      </c>
    </row>
    <row r="55" spans="1:25" x14ac:dyDescent="0.3">
      <c r="A55" t="str">
        <f>IF(B55=0,A54,VLOOKUP(LEFT(B55,FIND(" ",B55)-1)/IF(RIGHT(B55,2)="nF",1000,1),'TDK CGA series'!$G$5:$H$70,2))</f>
        <v>473</v>
      </c>
      <c r="B55" s="32" t="s">
        <v>274</v>
      </c>
      <c r="C55" s="32">
        <v>1005</v>
      </c>
      <c r="D55" s="33">
        <v>0.5</v>
      </c>
      <c r="E55" s="12" t="s">
        <v>76</v>
      </c>
      <c r="F55" s="13" t="str">
        <f t="shared" si="3"/>
        <v/>
      </c>
      <c r="G55" s="13" t="str">
        <f t="shared" si="3"/>
        <v/>
      </c>
      <c r="H55" s="13" t="str">
        <f t="shared" si="3"/>
        <v/>
      </c>
      <c r="I55" s="13" t="str">
        <f t="shared" si="2"/>
        <v/>
      </c>
      <c r="J55" s="13" t="str">
        <f t="shared" si="2"/>
        <v>CGA2B3X7R1H473K050BE</v>
      </c>
      <c r="K55" s="13" t="str">
        <f t="shared" si="2"/>
        <v/>
      </c>
      <c r="L55" s="13" t="str">
        <f t="shared" si="2"/>
        <v/>
      </c>
      <c r="M55" s="13" t="str">
        <f t="shared" si="2"/>
        <v/>
      </c>
      <c r="N55" s="13" t="str">
        <f t="shared" si="2"/>
        <v/>
      </c>
      <c r="Q55" s="18" t="s">
        <v>77</v>
      </c>
      <c r="R55" s="14" t="s">
        <v>77</v>
      </c>
      <c r="S55" s="14" t="s">
        <v>77</v>
      </c>
      <c r="T55" s="14" t="s">
        <v>77</v>
      </c>
      <c r="U55" s="14" t="s">
        <v>156</v>
      </c>
      <c r="V55" s="15" t="s">
        <v>77</v>
      </c>
      <c r="W55" s="15" t="s">
        <v>77</v>
      </c>
      <c r="X55" s="15" t="s">
        <v>77</v>
      </c>
      <c r="Y55" s="15" t="s">
        <v>77</v>
      </c>
    </row>
    <row r="56" spans="1:25" x14ac:dyDescent="0.3">
      <c r="A56" t="str">
        <f>IF(B56=0,A55,VLOOKUP(LEFT(B56,FIND(" ",B56)-1)/IF(RIGHT(B56,2)="nF",1000,1),'TDK CGA series'!$G$5:$H$70,2))</f>
        <v>473</v>
      </c>
      <c r="B56" s="32"/>
      <c r="C56" s="32"/>
      <c r="D56" s="33"/>
      <c r="E56" s="12" t="s">
        <v>79</v>
      </c>
      <c r="F56" s="16" t="str">
        <f t="shared" si="3"/>
        <v/>
      </c>
      <c r="G56" s="16" t="str">
        <f t="shared" si="3"/>
        <v/>
      </c>
      <c r="H56" s="16" t="str">
        <f t="shared" si="3"/>
        <v/>
      </c>
      <c r="I56" s="16" t="str">
        <f t="shared" si="2"/>
        <v/>
      </c>
      <c r="J56" s="16" t="str">
        <f t="shared" si="2"/>
        <v>CGA2B3X7R1H473M050BE</v>
      </c>
      <c r="K56" s="16" t="str">
        <f t="shared" si="2"/>
        <v/>
      </c>
      <c r="L56" s="16" t="str">
        <f t="shared" si="2"/>
        <v/>
      </c>
      <c r="M56" s="16" t="str">
        <f t="shared" si="2"/>
        <v/>
      </c>
      <c r="N56" s="16" t="str">
        <f t="shared" si="2"/>
        <v/>
      </c>
      <c r="Q56" s="18" t="s">
        <v>77</v>
      </c>
      <c r="R56" s="14" t="s">
        <v>77</v>
      </c>
      <c r="S56" s="14" t="s">
        <v>77</v>
      </c>
      <c r="T56" s="14" t="s">
        <v>77</v>
      </c>
      <c r="U56" s="14" t="s">
        <v>157</v>
      </c>
      <c r="V56" s="15" t="s">
        <v>77</v>
      </c>
      <c r="W56" s="15" t="s">
        <v>77</v>
      </c>
      <c r="X56" s="15" t="s">
        <v>77</v>
      </c>
      <c r="Y56" s="15" t="s">
        <v>77</v>
      </c>
    </row>
    <row r="57" spans="1:25" x14ac:dyDescent="0.3">
      <c r="A57" t="str">
        <f>IF(B57=0,A56,VLOOKUP(LEFT(B57,FIND(" ",B57)-1)/IF(RIGHT(B57,2)="nF",1000,1),'TDK CGA series'!$G$5:$H$70,2))</f>
        <v>473</v>
      </c>
      <c r="B57" s="32"/>
      <c r="C57" s="32">
        <v>1608</v>
      </c>
      <c r="D57" s="33">
        <v>0.8</v>
      </c>
      <c r="E57" s="12" t="s">
        <v>76</v>
      </c>
      <c r="F57" s="16" t="str">
        <f t="shared" si="3"/>
        <v/>
      </c>
      <c r="G57" s="16" t="str">
        <f t="shared" si="3"/>
        <v/>
      </c>
      <c r="H57" s="16" t="str">
        <f t="shared" si="3"/>
        <v/>
      </c>
      <c r="I57" s="16" t="str">
        <f t="shared" si="2"/>
        <v/>
      </c>
      <c r="J57" s="16" t="str">
        <f t="shared" si="2"/>
        <v>CGA3E2X7R1H473K080AE</v>
      </c>
      <c r="K57" s="16" t="str">
        <f t="shared" si="2"/>
        <v/>
      </c>
      <c r="L57" s="16" t="str">
        <f t="shared" si="2"/>
        <v/>
      </c>
      <c r="M57" s="16" t="str">
        <f t="shared" si="2"/>
        <v/>
      </c>
      <c r="N57" s="16" t="str">
        <f t="shared" si="2"/>
        <v/>
      </c>
      <c r="Q57" s="18" t="s">
        <v>77</v>
      </c>
      <c r="R57" s="14" t="s">
        <v>77</v>
      </c>
      <c r="S57" s="14" t="s">
        <v>77</v>
      </c>
      <c r="T57" s="14" t="s">
        <v>77</v>
      </c>
      <c r="U57" s="14" t="s">
        <v>158</v>
      </c>
      <c r="V57" s="15" t="s">
        <v>77</v>
      </c>
      <c r="W57" s="15" t="s">
        <v>77</v>
      </c>
      <c r="X57" s="15" t="s">
        <v>77</v>
      </c>
      <c r="Y57" s="15" t="s">
        <v>77</v>
      </c>
    </row>
    <row r="58" spans="1:25" x14ac:dyDescent="0.3">
      <c r="A58" t="str">
        <f>IF(B58=0,A57,VLOOKUP(LEFT(B58,FIND(" ",B58)-1)/IF(RIGHT(B58,2)="nF",1000,1),'TDK CGA series'!$G$5:$H$70,2))</f>
        <v>473</v>
      </c>
      <c r="B58" s="32"/>
      <c r="C58" s="32"/>
      <c r="D58" s="33"/>
      <c r="E58" s="12" t="s">
        <v>79</v>
      </c>
      <c r="F58" s="16" t="str">
        <f t="shared" si="3"/>
        <v/>
      </c>
      <c r="G58" s="16" t="str">
        <f t="shared" si="3"/>
        <v/>
      </c>
      <c r="H58" s="16" t="str">
        <f t="shared" si="3"/>
        <v/>
      </c>
      <c r="I58" s="16" t="str">
        <f t="shared" si="2"/>
        <v/>
      </c>
      <c r="J58" s="16" t="str">
        <f t="shared" si="2"/>
        <v>CGA3E2X7R1H473M080AE</v>
      </c>
      <c r="K58" s="16" t="str">
        <f t="shared" si="2"/>
        <v/>
      </c>
      <c r="L58" s="16" t="str">
        <f t="shared" si="2"/>
        <v/>
      </c>
      <c r="M58" s="16" t="str">
        <f t="shared" si="2"/>
        <v/>
      </c>
      <c r="N58" s="16" t="str">
        <f t="shared" si="2"/>
        <v/>
      </c>
      <c r="Q58" s="18" t="s">
        <v>77</v>
      </c>
      <c r="R58" s="14" t="s">
        <v>77</v>
      </c>
      <c r="S58" s="14" t="s">
        <v>77</v>
      </c>
      <c r="T58" s="14" t="s">
        <v>77</v>
      </c>
      <c r="U58" s="14" t="s">
        <v>159</v>
      </c>
      <c r="V58" s="15" t="s">
        <v>77</v>
      </c>
      <c r="W58" s="15" t="s">
        <v>77</v>
      </c>
      <c r="X58" s="15" t="s">
        <v>77</v>
      </c>
      <c r="Y58" s="15" t="s">
        <v>77</v>
      </c>
    </row>
    <row r="59" spans="1:25" x14ac:dyDescent="0.3">
      <c r="A59" t="str">
        <f>IF(B59=0,A58,VLOOKUP(LEFT(B59,FIND(" ",B59)-1)/IF(RIGHT(B59,2)="nF",1000,1),'TDK CGA series'!$G$5:$H$70,2))</f>
        <v>473</v>
      </c>
      <c r="B59" s="32"/>
      <c r="C59" s="32">
        <v>2012</v>
      </c>
      <c r="D59" s="33">
        <v>1.25</v>
      </c>
      <c r="E59" s="12" t="s">
        <v>76</v>
      </c>
      <c r="F59" s="16" t="str">
        <f t="shared" si="3"/>
        <v/>
      </c>
      <c r="G59" s="16" t="str">
        <f t="shared" si="3"/>
        <v/>
      </c>
      <c r="H59" s="16" t="str">
        <f t="shared" si="3"/>
        <v/>
      </c>
      <c r="I59" s="16" t="str">
        <f t="shared" si="2"/>
        <v>CGA4J2X7R2A473K125AE</v>
      </c>
      <c r="J59" s="16" t="str">
        <f t="shared" si="2"/>
        <v/>
      </c>
      <c r="K59" s="16" t="str">
        <f t="shared" si="2"/>
        <v/>
      </c>
      <c r="L59" s="16" t="str">
        <f t="shared" si="2"/>
        <v/>
      </c>
      <c r="M59" s="16" t="str">
        <f t="shared" si="2"/>
        <v/>
      </c>
      <c r="N59" s="16" t="str">
        <f t="shared" si="2"/>
        <v/>
      </c>
      <c r="Q59" s="18" t="s">
        <v>77</v>
      </c>
      <c r="R59" s="14" t="s">
        <v>77</v>
      </c>
      <c r="S59" s="14" t="s">
        <v>77</v>
      </c>
      <c r="T59" s="14" t="s">
        <v>160</v>
      </c>
      <c r="U59" s="14" t="s">
        <v>77</v>
      </c>
      <c r="V59" s="15" t="s">
        <v>77</v>
      </c>
      <c r="W59" s="15" t="s">
        <v>77</v>
      </c>
      <c r="X59" s="15" t="s">
        <v>77</v>
      </c>
      <c r="Y59" s="15" t="s">
        <v>77</v>
      </c>
    </row>
    <row r="60" spans="1:25" x14ac:dyDescent="0.3">
      <c r="A60" t="str">
        <f>IF(B60=0,A59,VLOOKUP(LEFT(B60,FIND(" ",B60)-1)/IF(RIGHT(B60,2)="nF",1000,1),'TDK CGA series'!$G$5:$H$70,2))</f>
        <v>473</v>
      </c>
      <c r="B60" s="32"/>
      <c r="C60" s="32"/>
      <c r="D60" s="33"/>
      <c r="E60" s="12" t="s">
        <v>79</v>
      </c>
      <c r="F60" s="16" t="str">
        <f t="shared" si="3"/>
        <v/>
      </c>
      <c r="G60" s="16" t="str">
        <f t="shared" si="3"/>
        <v/>
      </c>
      <c r="H60" s="16" t="str">
        <f t="shared" si="3"/>
        <v/>
      </c>
      <c r="I60" s="16" t="str">
        <f t="shared" si="2"/>
        <v>CGA4J2X7R2A473M125AE</v>
      </c>
      <c r="J60" s="16" t="str">
        <f t="shared" si="2"/>
        <v/>
      </c>
      <c r="K60" s="16" t="str">
        <f t="shared" si="2"/>
        <v/>
      </c>
      <c r="L60" s="16" t="str">
        <f t="shared" si="2"/>
        <v/>
      </c>
      <c r="M60" s="16" t="str">
        <f t="shared" si="2"/>
        <v/>
      </c>
      <c r="N60" s="16" t="str">
        <f t="shared" si="2"/>
        <v/>
      </c>
      <c r="Q60" s="18" t="s">
        <v>77</v>
      </c>
      <c r="R60" s="14" t="s">
        <v>77</v>
      </c>
      <c r="S60" s="14" t="s">
        <v>77</v>
      </c>
      <c r="T60" s="14" t="s">
        <v>161</v>
      </c>
      <c r="U60" s="14" t="s">
        <v>77</v>
      </c>
      <c r="V60" s="15" t="s">
        <v>77</v>
      </c>
      <c r="W60" s="15" t="s">
        <v>77</v>
      </c>
      <c r="X60" s="15" t="s">
        <v>77</v>
      </c>
      <c r="Y60" s="15" t="s">
        <v>77</v>
      </c>
    </row>
    <row r="61" spans="1:25" x14ac:dyDescent="0.3">
      <c r="A61" t="str">
        <f>IF(B61=0,A60,VLOOKUP(LEFT(B61,FIND(" ",B61)-1)/IF(RIGHT(B61,2)="nF",1000,1),'TDK CGA series'!$G$5:$H$70,2))</f>
        <v>473</v>
      </c>
      <c r="B61" s="32"/>
      <c r="C61" s="32">
        <v>3216</v>
      </c>
      <c r="D61" s="33">
        <v>1.6</v>
      </c>
      <c r="E61" s="12" t="s">
        <v>76</v>
      </c>
      <c r="F61" s="16" t="str">
        <f t="shared" si="3"/>
        <v/>
      </c>
      <c r="G61" s="16" t="str">
        <f t="shared" si="3"/>
        <v/>
      </c>
      <c r="H61" s="16" t="str">
        <f t="shared" si="3"/>
        <v>CGA5L3X7R2E473K160AE</v>
      </c>
      <c r="I61" s="16" t="str">
        <f t="shared" si="2"/>
        <v/>
      </c>
      <c r="J61" s="16" t="str">
        <f t="shared" si="2"/>
        <v/>
      </c>
      <c r="K61" s="16" t="str">
        <f t="shared" si="2"/>
        <v/>
      </c>
      <c r="L61" s="16" t="str">
        <f t="shared" si="2"/>
        <v/>
      </c>
      <c r="M61" s="16" t="str">
        <f t="shared" si="2"/>
        <v/>
      </c>
      <c r="N61" s="16" t="str">
        <f t="shared" si="2"/>
        <v/>
      </c>
      <c r="Q61" s="18" t="s">
        <v>77</v>
      </c>
      <c r="R61" s="14" t="s">
        <v>77</v>
      </c>
      <c r="S61" s="14" t="s">
        <v>162</v>
      </c>
      <c r="T61" s="14" t="s">
        <v>77</v>
      </c>
      <c r="U61" s="14" t="s">
        <v>77</v>
      </c>
      <c r="V61" s="15" t="s">
        <v>77</v>
      </c>
      <c r="W61" s="15" t="s">
        <v>77</v>
      </c>
      <c r="X61" s="15" t="s">
        <v>77</v>
      </c>
      <c r="Y61" s="15" t="s">
        <v>77</v>
      </c>
    </row>
    <row r="62" spans="1:25" x14ac:dyDescent="0.3">
      <c r="A62" t="str">
        <f>IF(B62=0,A61,VLOOKUP(LEFT(B62,FIND(" ",B62)-1)/IF(RIGHT(B62,2)="nF",1000,1),'TDK CGA series'!$G$5:$H$70,2))</f>
        <v>473</v>
      </c>
      <c r="B62" s="32"/>
      <c r="C62" s="32"/>
      <c r="D62" s="33"/>
      <c r="E62" s="12" t="s">
        <v>79</v>
      </c>
      <c r="F62" s="16" t="str">
        <f t="shared" si="3"/>
        <v/>
      </c>
      <c r="G62" s="16" t="str">
        <f t="shared" si="3"/>
        <v/>
      </c>
      <c r="H62" s="16" t="str">
        <f t="shared" si="3"/>
        <v>CGA5L3X7R2E473M160AE</v>
      </c>
      <c r="I62" s="16" t="str">
        <f t="shared" si="2"/>
        <v/>
      </c>
      <c r="J62" s="16" t="str">
        <f t="shared" si="2"/>
        <v/>
      </c>
      <c r="K62" s="16" t="str">
        <f t="shared" si="2"/>
        <v/>
      </c>
      <c r="L62" s="16" t="str">
        <f t="shared" si="2"/>
        <v/>
      </c>
      <c r="M62" s="16" t="str">
        <f t="shared" si="2"/>
        <v/>
      </c>
      <c r="N62" s="16" t="str">
        <f t="shared" si="2"/>
        <v/>
      </c>
      <c r="Q62" s="18" t="s">
        <v>77</v>
      </c>
      <c r="R62" s="14" t="s">
        <v>77</v>
      </c>
      <c r="S62" s="14" t="s">
        <v>163</v>
      </c>
      <c r="T62" s="14" t="s">
        <v>77</v>
      </c>
      <c r="U62" s="14" t="s">
        <v>77</v>
      </c>
      <c r="V62" s="15" t="s">
        <v>77</v>
      </c>
      <c r="W62" s="15" t="s">
        <v>77</v>
      </c>
      <c r="X62" s="15" t="s">
        <v>77</v>
      </c>
      <c r="Y62" s="15" t="s">
        <v>77</v>
      </c>
    </row>
    <row r="63" spans="1:25" x14ac:dyDescent="0.3">
      <c r="A63" t="str">
        <f>IF(B63=0,A62,VLOOKUP(LEFT(B63,FIND(" ",B63)-1)/IF(RIGHT(B63,2)="nF",1000,1),'TDK CGA series'!$G$5:$H$70,2))</f>
        <v>473</v>
      </c>
      <c r="B63" s="32"/>
      <c r="C63" s="32">
        <v>3225</v>
      </c>
      <c r="D63" s="33">
        <v>2</v>
      </c>
      <c r="E63" s="12" t="s">
        <v>76</v>
      </c>
      <c r="F63" s="16" t="str">
        <f t="shared" si="3"/>
        <v/>
      </c>
      <c r="G63" s="16" t="str">
        <f t="shared" si="3"/>
        <v>CGA6M4X7R2J473K200AE</v>
      </c>
      <c r="H63" s="16" t="str">
        <f t="shared" si="3"/>
        <v/>
      </c>
      <c r="I63" s="16" t="str">
        <f t="shared" si="3"/>
        <v/>
      </c>
      <c r="J63" s="16" t="str">
        <f t="shared" si="3"/>
        <v/>
      </c>
      <c r="K63" s="16" t="str">
        <f t="shared" si="3"/>
        <v/>
      </c>
      <c r="L63" s="16" t="str">
        <f t="shared" si="3"/>
        <v/>
      </c>
      <c r="M63" s="16" t="str">
        <f t="shared" si="3"/>
        <v/>
      </c>
      <c r="N63" s="16" t="str">
        <f t="shared" si="3"/>
        <v/>
      </c>
      <c r="Q63" s="18" t="s">
        <v>77</v>
      </c>
      <c r="R63" s="14" t="s">
        <v>164</v>
      </c>
      <c r="S63" s="14" t="s">
        <v>77</v>
      </c>
      <c r="T63" s="14" t="s">
        <v>77</v>
      </c>
      <c r="U63" s="14" t="s">
        <v>77</v>
      </c>
      <c r="V63" s="15" t="s">
        <v>77</v>
      </c>
      <c r="W63" s="15" t="s">
        <v>77</v>
      </c>
      <c r="X63" s="15" t="s">
        <v>77</v>
      </c>
      <c r="Y63" s="15" t="s">
        <v>77</v>
      </c>
    </row>
    <row r="64" spans="1:25" x14ac:dyDescent="0.3">
      <c r="A64" t="str">
        <f>IF(B64=0,A63,VLOOKUP(LEFT(B64,FIND(" ",B64)-1)/IF(RIGHT(B64,2)="nF",1000,1),'TDK CGA series'!$G$5:$H$70,2))</f>
        <v>473</v>
      </c>
      <c r="B64" s="32"/>
      <c r="C64" s="32"/>
      <c r="D64" s="33"/>
      <c r="E64" s="12" t="s">
        <v>79</v>
      </c>
      <c r="F64" s="16" t="str">
        <f t="shared" ref="F64:N92" si="4">IF(Q64&lt;&gt;"",HYPERLINK("https://product.tdk.com/en/search/capacitor/ceramic/mlcc/info?part_no="&amp;Q64&amp;"&amp;utm_source=mlcc_automotive_soft_en.pdf&amp;utm_medium=catalog",Q64),"")</f>
        <v/>
      </c>
      <c r="G64" s="16" t="str">
        <f t="shared" si="4"/>
        <v>CGA6M4X7R2J473M200AE</v>
      </c>
      <c r="H64" s="16" t="str">
        <f t="shared" si="4"/>
        <v/>
      </c>
      <c r="I64" s="16" t="str">
        <f t="shared" si="4"/>
        <v/>
      </c>
      <c r="J64" s="16" t="str">
        <f t="shared" si="4"/>
        <v/>
      </c>
      <c r="K64" s="16" t="str">
        <f t="shared" si="4"/>
        <v/>
      </c>
      <c r="L64" s="16" t="str">
        <f t="shared" si="4"/>
        <v/>
      </c>
      <c r="M64" s="16" t="str">
        <f t="shared" si="4"/>
        <v/>
      </c>
      <c r="N64" s="16" t="str">
        <f t="shared" si="4"/>
        <v/>
      </c>
      <c r="Q64" s="18" t="s">
        <v>77</v>
      </c>
      <c r="R64" s="14" t="s">
        <v>165</v>
      </c>
      <c r="S64" s="14" t="s">
        <v>77</v>
      </c>
      <c r="T64" s="14" t="s">
        <v>77</v>
      </c>
      <c r="U64" s="14" t="s">
        <v>77</v>
      </c>
      <c r="V64" s="15" t="s">
        <v>77</v>
      </c>
      <c r="W64" s="15" t="s">
        <v>77</v>
      </c>
      <c r="X64" s="15" t="s">
        <v>77</v>
      </c>
      <c r="Y64" s="15" t="s">
        <v>77</v>
      </c>
    </row>
    <row r="65" spans="1:25" x14ac:dyDescent="0.3">
      <c r="A65" t="str">
        <f>IF(B65=0,A64,VLOOKUP(LEFT(B65,FIND(" ",B65)-1)/IF(RIGHT(B65,2)="nF",1000,1),'TDK CGA series'!$G$5:$H$70,2))</f>
        <v>683</v>
      </c>
      <c r="B65" s="32" t="s">
        <v>275</v>
      </c>
      <c r="C65" s="32">
        <v>3225</v>
      </c>
      <c r="D65" s="33">
        <v>2</v>
      </c>
      <c r="E65" s="12" t="s">
        <v>76</v>
      </c>
      <c r="F65" s="13" t="str">
        <f t="shared" si="4"/>
        <v/>
      </c>
      <c r="G65" s="13" t="str">
        <f t="shared" si="4"/>
        <v>CGA6M4X7R2J683K200AE</v>
      </c>
      <c r="H65" s="13" t="str">
        <f t="shared" si="4"/>
        <v/>
      </c>
      <c r="I65" s="13" t="str">
        <f t="shared" si="4"/>
        <v/>
      </c>
      <c r="J65" s="13" t="str">
        <f t="shared" si="4"/>
        <v/>
      </c>
      <c r="K65" s="13" t="str">
        <f t="shared" si="4"/>
        <v/>
      </c>
      <c r="L65" s="13" t="str">
        <f t="shared" si="4"/>
        <v/>
      </c>
      <c r="M65" s="13" t="str">
        <f t="shared" si="4"/>
        <v/>
      </c>
      <c r="N65" s="13" t="str">
        <f t="shared" si="4"/>
        <v/>
      </c>
      <c r="Q65" s="18" t="s">
        <v>77</v>
      </c>
      <c r="R65" s="14" t="s">
        <v>167</v>
      </c>
      <c r="S65" s="14" t="s">
        <v>77</v>
      </c>
      <c r="T65" s="14" t="s">
        <v>77</v>
      </c>
      <c r="U65" s="14" t="s">
        <v>77</v>
      </c>
      <c r="V65" s="15" t="s">
        <v>77</v>
      </c>
      <c r="W65" s="15" t="s">
        <v>77</v>
      </c>
      <c r="X65" s="15" t="s">
        <v>77</v>
      </c>
      <c r="Y65" s="15" t="s">
        <v>77</v>
      </c>
    </row>
    <row r="66" spans="1:25" x14ac:dyDescent="0.3">
      <c r="A66" t="str">
        <f>IF(B66=0,A65,VLOOKUP(LEFT(B66,FIND(" ",B66)-1)/IF(RIGHT(B66,2)="nF",1000,1),'TDK CGA series'!$G$5:$H$70,2))</f>
        <v>683</v>
      </c>
      <c r="B66" s="32"/>
      <c r="C66" s="32"/>
      <c r="D66" s="33"/>
      <c r="E66" s="12" t="s">
        <v>79</v>
      </c>
      <c r="F66" s="16" t="str">
        <f t="shared" si="4"/>
        <v/>
      </c>
      <c r="G66" s="16" t="str">
        <f t="shared" si="4"/>
        <v>CGA6M4X7R2J683M200AE</v>
      </c>
      <c r="H66" s="16" t="str">
        <f t="shared" si="4"/>
        <v/>
      </c>
      <c r="I66" s="16" t="str">
        <f t="shared" si="4"/>
        <v/>
      </c>
      <c r="J66" s="16" t="str">
        <f t="shared" si="4"/>
        <v/>
      </c>
      <c r="K66" s="16" t="str">
        <f t="shared" si="4"/>
        <v/>
      </c>
      <c r="L66" s="16" t="str">
        <f t="shared" si="4"/>
        <v/>
      </c>
      <c r="M66" s="16" t="str">
        <f t="shared" si="4"/>
        <v/>
      </c>
      <c r="N66" s="16" t="str">
        <f t="shared" si="4"/>
        <v/>
      </c>
      <c r="Q66" s="18" t="s">
        <v>77</v>
      </c>
      <c r="R66" s="14" t="s">
        <v>168</v>
      </c>
      <c r="S66" s="14" t="s">
        <v>77</v>
      </c>
      <c r="T66" s="14" t="s">
        <v>77</v>
      </c>
      <c r="U66" s="14" t="s">
        <v>77</v>
      </c>
      <c r="V66" s="15" t="s">
        <v>77</v>
      </c>
      <c r="W66" s="15" t="s">
        <v>77</v>
      </c>
      <c r="X66" s="15" t="s">
        <v>77</v>
      </c>
      <c r="Y66" s="15" t="s">
        <v>77</v>
      </c>
    </row>
    <row r="67" spans="1:25" x14ac:dyDescent="0.3">
      <c r="A67" t="str">
        <f>IF(B67=0,A66,VLOOKUP(LEFT(B67,FIND(" ",B67)-1)/IF(RIGHT(B67,2)="nF",1000,1),'TDK CGA series'!$G$5:$H$70,2))</f>
        <v>104</v>
      </c>
      <c r="B67" s="32" t="s">
        <v>276</v>
      </c>
      <c r="C67" s="32">
        <v>1005</v>
      </c>
      <c r="D67" s="33">
        <v>0.5</v>
      </c>
      <c r="E67" s="12" t="s">
        <v>76</v>
      </c>
      <c r="F67" s="13" t="str">
        <f t="shared" si="4"/>
        <v/>
      </c>
      <c r="G67" s="13" t="str">
        <f t="shared" si="4"/>
        <v/>
      </c>
      <c r="H67" s="13" t="str">
        <f t="shared" si="4"/>
        <v/>
      </c>
      <c r="I67" s="13" t="str">
        <f t="shared" si="4"/>
        <v/>
      </c>
      <c r="J67" s="13" t="str">
        <f t="shared" si="4"/>
        <v>CGA2B3X7R1H104K050BE</v>
      </c>
      <c r="K67" s="13" t="str">
        <f t="shared" si="4"/>
        <v/>
      </c>
      <c r="L67" s="13" t="str">
        <f t="shared" si="4"/>
        <v/>
      </c>
      <c r="M67" s="13" t="str">
        <f t="shared" si="4"/>
        <v/>
      </c>
      <c r="N67" s="13" t="str">
        <f t="shared" si="4"/>
        <v/>
      </c>
      <c r="Q67" s="18" t="s">
        <v>77</v>
      </c>
      <c r="R67" s="14" t="s">
        <v>77</v>
      </c>
      <c r="S67" s="14" t="s">
        <v>77</v>
      </c>
      <c r="T67" s="14" t="s">
        <v>77</v>
      </c>
      <c r="U67" s="14" t="s">
        <v>170</v>
      </c>
      <c r="V67" s="15" t="s">
        <v>77</v>
      </c>
      <c r="W67" s="15" t="s">
        <v>77</v>
      </c>
      <c r="X67" s="15" t="s">
        <v>77</v>
      </c>
      <c r="Y67" s="15" t="s">
        <v>77</v>
      </c>
    </row>
    <row r="68" spans="1:25" x14ac:dyDescent="0.3">
      <c r="A68" t="str">
        <f>IF(B68=0,A67,VLOOKUP(LEFT(B68,FIND(" ",B68)-1)/IF(RIGHT(B68,2)="nF",1000,1),'TDK CGA series'!$G$5:$H$70,2))</f>
        <v>104</v>
      </c>
      <c r="B68" s="32"/>
      <c r="C68" s="32"/>
      <c r="D68" s="33"/>
      <c r="E68" s="12" t="s">
        <v>79</v>
      </c>
      <c r="F68" s="16" t="str">
        <f t="shared" si="4"/>
        <v/>
      </c>
      <c r="G68" s="16" t="str">
        <f t="shared" si="4"/>
        <v/>
      </c>
      <c r="H68" s="16" t="str">
        <f t="shared" si="4"/>
        <v/>
      </c>
      <c r="I68" s="16" t="str">
        <f t="shared" si="4"/>
        <v/>
      </c>
      <c r="J68" s="16" t="str">
        <f t="shared" si="4"/>
        <v>CGA2B3X7R1H104M050BE</v>
      </c>
      <c r="K68" s="16" t="str">
        <f t="shared" si="4"/>
        <v/>
      </c>
      <c r="L68" s="16" t="str">
        <f t="shared" si="4"/>
        <v/>
      </c>
      <c r="M68" s="16" t="str">
        <f t="shared" si="4"/>
        <v/>
      </c>
      <c r="N68" s="16" t="str">
        <f t="shared" si="4"/>
        <v/>
      </c>
      <c r="Q68" s="18" t="s">
        <v>77</v>
      </c>
      <c r="R68" s="14" t="s">
        <v>77</v>
      </c>
      <c r="S68" s="14" t="s">
        <v>77</v>
      </c>
      <c r="T68" s="14" t="s">
        <v>77</v>
      </c>
      <c r="U68" s="14" t="s">
        <v>171</v>
      </c>
      <c r="V68" s="15" t="s">
        <v>77</v>
      </c>
      <c r="W68" s="15" t="s">
        <v>77</v>
      </c>
      <c r="X68" s="15" t="s">
        <v>77</v>
      </c>
      <c r="Y68" s="15" t="s">
        <v>77</v>
      </c>
    </row>
    <row r="69" spans="1:25" x14ac:dyDescent="0.3">
      <c r="A69" t="str">
        <f>IF(B69=0,A68,VLOOKUP(LEFT(B69,FIND(" ",B69)-1)/IF(RIGHT(B69,2)="nF",1000,1),'TDK CGA series'!$G$5:$H$70,2))</f>
        <v>104</v>
      </c>
      <c r="B69" s="32"/>
      <c r="C69" s="32">
        <v>1608</v>
      </c>
      <c r="D69" s="33">
        <v>0.8</v>
      </c>
      <c r="E69" s="12" t="s">
        <v>76</v>
      </c>
      <c r="F69" s="16" t="str">
        <f t="shared" si="4"/>
        <v/>
      </c>
      <c r="G69" s="16" t="str">
        <f t="shared" si="4"/>
        <v/>
      </c>
      <c r="H69" s="16" t="str">
        <f t="shared" si="4"/>
        <v/>
      </c>
      <c r="I69" s="16" t="str">
        <f t="shared" si="4"/>
        <v/>
      </c>
      <c r="J69" s="16" t="str">
        <f t="shared" si="4"/>
        <v>CGA3E2X7R1H104K080AE</v>
      </c>
      <c r="K69" s="16" t="str">
        <f t="shared" si="4"/>
        <v/>
      </c>
      <c r="L69" s="16" t="str">
        <f t="shared" si="4"/>
        <v/>
      </c>
      <c r="M69" s="16" t="str">
        <f t="shared" si="4"/>
        <v/>
      </c>
      <c r="N69" s="16" t="str">
        <f t="shared" si="4"/>
        <v/>
      </c>
      <c r="Q69" s="18" t="s">
        <v>77</v>
      </c>
      <c r="R69" s="14" t="s">
        <v>77</v>
      </c>
      <c r="S69" s="14" t="s">
        <v>77</v>
      </c>
      <c r="T69" s="14" t="s">
        <v>77</v>
      </c>
      <c r="U69" s="14" t="s">
        <v>172</v>
      </c>
      <c r="V69" s="15" t="s">
        <v>77</v>
      </c>
      <c r="W69" s="15" t="s">
        <v>77</v>
      </c>
      <c r="X69" s="15" t="s">
        <v>77</v>
      </c>
      <c r="Y69" s="15" t="s">
        <v>77</v>
      </c>
    </row>
    <row r="70" spans="1:25" x14ac:dyDescent="0.3">
      <c r="A70" t="str">
        <f>IF(B70=0,A69,VLOOKUP(LEFT(B70,FIND(" ",B70)-1)/IF(RIGHT(B70,2)="nF",1000,1),'TDK CGA series'!$G$5:$H$70,2))</f>
        <v>104</v>
      </c>
      <c r="B70" s="32"/>
      <c r="C70" s="32"/>
      <c r="D70" s="33"/>
      <c r="E70" s="12" t="s">
        <v>79</v>
      </c>
      <c r="F70" s="16" t="str">
        <f t="shared" si="4"/>
        <v/>
      </c>
      <c r="G70" s="16" t="str">
        <f t="shared" si="4"/>
        <v/>
      </c>
      <c r="H70" s="16" t="str">
        <f t="shared" si="4"/>
        <v/>
      </c>
      <c r="I70" s="16" t="str">
        <f t="shared" si="4"/>
        <v/>
      </c>
      <c r="J70" s="16" t="str">
        <f t="shared" si="4"/>
        <v>CGA3E2X7R1H104M080AE</v>
      </c>
      <c r="K70" s="16" t="str">
        <f t="shared" si="4"/>
        <v/>
      </c>
      <c r="L70" s="16" t="str">
        <f t="shared" si="4"/>
        <v/>
      </c>
      <c r="M70" s="16" t="str">
        <f t="shared" si="4"/>
        <v/>
      </c>
      <c r="N70" s="16" t="str">
        <f t="shared" si="4"/>
        <v/>
      </c>
      <c r="Q70" s="18" t="s">
        <v>77</v>
      </c>
      <c r="R70" s="14" t="s">
        <v>77</v>
      </c>
      <c r="S70" s="14" t="s">
        <v>77</v>
      </c>
      <c r="T70" s="14" t="s">
        <v>77</v>
      </c>
      <c r="U70" s="14" t="s">
        <v>173</v>
      </c>
      <c r="V70" s="15" t="s">
        <v>77</v>
      </c>
      <c r="W70" s="15" t="s">
        <v>77</v>
      </c>
      <c r="X70" s="15" t="s">
        <v>77</v>
      </c>
      <c r="Y70" s="15" t="s">
        <v>77</v>
      </c>
    </row>
    <row r="71" spans="1:25" x14ac:dyDescent="0.3">
      <c r="A71" t="str">
        <f>IF(B71=0,A70,VLOOKUP(LEFT(B71,FIND(" ",B71)-1)/IF(RIGHT(B71,2)="nF",1000,1),'TDK CGA series'!$G$5:$H$70,2))</f>
        <v>104</v>
      </c>
      <c r="B71" s="32"/>
      <c r="C71" s="32">
        <v>2012</v>
      </c>
      <c r="D71" s="33">
        <v>1.25</v>
      </c>
      <c r="E71" s="12" t="s">
        <v>76</v>
      </c>
      <c r="F71" s="16" t="str">
        <f t="shared" si="4"/>
        <v/>
      </c>
      <c r="G71" s="16" t="str">
        <f t="shared" si="4"/>
        <v/>
      </c>
      <c r="H71" s="16" t="str">
        <f t="shared" si="4"/>
        <v/>
      </c>
      <c r="I71" s="16" t="str">
        <f t="shared" si="4"/>
        <v>CGA4J2X7R2A104K125AE</v>
      </c>
      <c r="J71" s="16" t="str">
        <f t="shared" si="4"/>
        <v>CGA4J2X7R1H104K125AE</v>
      </c>
      <c r="K71" s="16" t="str">
        <f t="shared" si="4"/>
        <v/>
      </c>
      <c r="L71" s="16" t="str">
        <f t="shared" si="4"/>
        <v/>
      </c>
      <c r="M71" s="16" t="str">
        <f t="shared" si="4"/>
        <v/>
      </c>
      <c r="N71" s="16" t="str">
        <f t="shared" si="4"/>
        <v/>
      </c>
      <c r="Q71" s="18" t="s">
        <v>77</v>
      </c>
      <c r="R71" s="14" t="s">
        <v>77</v>
      </c>
      <c r="S71" s="14" t="s">
        <v>77</v>
      </c>
      <c r="T71" s="14" t="s">
        <v>174</v>
      </c>
      <c r="U71" s="14" t="s">
        <v>175</v>
      </c>
      <c r="V71" s="15" t="s">
        <v>77</v>
      </c>
      <c r="W71" s="15" t="s">
        <v>77</v>
      </c>
      <c r="X71" s="15" t="s">
        <v>77</v>
      </c>
      <c r="Y71" s="15" t="s">
        <v>77</v>
      </c>
    </row>
    <row r="72" spans="1:25" x14ac:dyDescent="0.3">
      <c r="A72" t="str">
        <f>IF(B72=0,A71,VLOOKUP(LEFT(B72,FIND(" ",B72)-1)/IF(RIGHT(B72,2)="nF",1000,1),'TDK CGA series'!$G$5:$H$70,2))</f>
        <v>104</v>
      </c>
      <c r="B72" s="32"/>
      <c r="C72" s="32"/>
      <c r="D72" s="33"/>
      <c r="E72" s="12" t="s">
        <v>79</v>
      </c>
      <c r="F72" s="16" t="str">
        <f t="shared" si="4"/>
        <v/>
      </c>
      <c r="G72" s="16" t="str">
        <f t="shared" si="4"/>
        <v/>
      </c>
      <c r="H72" s="16" t="str">
        <f t="shared" si="4"/>
        <v/>
      </c>
      <c r="I72" s="16" t="str">
        <f t="shared" si="4"/>
        <v>CGA4J2X7R2A104M125AE</v>
      </c>
      <c r="J72" s="16" t="str">
        <f t="shared" si="4"/>
        <v>CGA4J2X7R1H104M125AE</v>
      </c>
      <c r="K72" s="16" t="str">
        <f t="shared" si="4"/>
        <v/>
      </c>
      <c r="L72" s="16" t="str">
        <f t="shared" si="4"/>
        <v/>
      </c>
      <c r="M72" s="16" t="str">
        <f t="shared" si="4"/>
        <v/>
      </c>
      <c r="N72" s="16" t="str">
        <f t="shared" si="4"/>
        <v/>
      </c>
      <c r="Q72" s="18" t="s">
        <v>77</v>
      </c>
      <c r="R72" s="14" t="s">
        <v>77</v>
      </c>
      <c r="S72" s="14" t="s">
        <v>77</v>
      </c>
      <c r="T72" s="14" t="s">
        <v>176</v>
      </c>
      <c r="U72" s="14" t="s">
        <v>177</v>
      </c>
      <c r="V72" s="15" t="s">
        <v>77</v>
      </c>
      <c r="W72" s="15" t="s">
        <v>77</v>
      </c>
      <c r="X72" s="15" t="s">
        <v>77</v>
      </c>
      <c r="Y72" s="15" t="s">
        <v>77</v>
      </c>
    </row>
    <row r="73" spans="1:25" x14ac:dyDescent="0.3">
      <c r="A73" t="str">
        <f>IF(B73=0,A72,VLOOKUP(LEFT(B73,FIND(" ",B73)-1)/IF(RIGHT(B73,2)="nF",1000,1),'TDK CGA series'!$G$5:$H$70,2))</f>
        <v>104</v>
      </c>
      <c r="B73" s="32"/>
      <c r="C73" s="32">
        <v>3216</v>
      </c>
      <c r="D73" s="33">
        <v>1.3</v>
      </c>
      <c r="E73" s="12" t="s">
        <v>76</v>
      </c>
      <c r="F73" s="16" t="str">
        <f t="shared" si="4"/>
        <v/>
      </c>
      <c r="G73" s="16" t="str">
        <f t="shared" si="4"/>
        <v/>
      </c>
      <c r="H73" s="16" t="str">
        <f t="shared" si="4"/>
        <v>CGA5L3X7R2E104K160AE</v>
      </c>
      <c r="I73" s="16" t="str">
        <f t="shared" si="4"/>
        <v>CGA5L2X7R2A104K160AE</v>
      </c>
      <c r="J73" s="16" t="str">
        <f t="shared" si="4"/>
        <v/>
      </c>
      <c r="K73" s="16" t="str">
        <f t="shared" si="4"/>
        <v/>
      </c>
      <c r="L73" s="16" t="str">
        <f t="shared" si="4"/>
        <v/>
      </c>
      <c r="M73" s="16" t="str">
        <f t="shared" si="4"/>
        <v/>
      </c>
      <c r="N73" s="16" t="str">
        <f t="shared" si="4"/>
        <v/>
      </c>
      <c r="Q73" s="18" t="s">
        <v>77</v>
      </c>
      <c r="R73" s="14" t="s">
        <v>77</v>
      </c>
      <c r="S73" s="14" t="s">
        <v>178</v>
      </c>
      <c r="T73" s="14" t="s">
        <v>179</v>
      </c>
      <c r="U73" s="14" t="s">
        <v>77</v>
      </c>
      <c r="V73" s="15" t="s">
        <v>77</v>
      </c>
      <c r="W73" s="15" t="s">
        <v>77</v>
      </c>
      <c r="X73" s="15" t="s">
        <v>77</v>
      </c>
      <c r="Y73" s="15" t="s">
        <v>77</v>
      </c>
    </row>
    <row r="74" spans="1:25" x14ac:dyDescent="0.3">
      <c r="A74" t="str">
        <f>IF(B74=0,A73,VLOOKUP(LEFT(B74,FIND(" ",B74)-1)/IF(RIGHT(B74,2)="nF",1000,1),'TDK CGA series'!$G$5:$H$70,2))</f>
        <v>104</v>
      </c>
      <c r="B74" s="32"/>
      <c r="C74" s="32"/>
      <c r="D74" s="33"/>
      <c r="E74" s="12" t="s">
        <v>79</v>
      </c>
      <c r="F74" s="16" t="str">
        <f t="shared" si="4"/>
        <v/>
      </c>
      <c r="G74" s="16" t="str">
        <f t="shared" si="4"/>
        <v/>
      </c>
      <c r="H74" s="16" t="str">
        <f t="shared" si="4"/>
        <v>CGA5L3X7R2E104M160AE</v>
      </c>
      <c r="I74" s="16" t="str">
        <f t="shared" si="4"/>
        <v>CGA5L2X7R2A104M160AE</v>
      </c>
      <c r="J74" s="16" t="str">
        <f t="shared" si="4"/>
        <v/>
      </c>
      <c r="K74" s="16" t="str">
        <f t="shared" si="4"/>
        <v/>
      </c>
      <c r="L74" s="16" t="str">
        <f t="shared" si="4"/>
        <v/>
      </c>
      <c r="M74" s="16" t="str">
        <f t="shared" si="4"/>
        <v/>
      </c>
      <c r="N74" s="16" t="str">
        <f t="shared" si="4"/>
        <v/>
      </c>
      <c r="Q74" s="18" t="s">
        <v>77</v>
      </c>
      <c r="R74" s="14" t="s">
        <v>77</v>
      </c>
      <c r="S74" s="14" t="s">
        <v>180</v>
      </c>
      <c r="T74" s="14" t="s">
        <v>181</v>
      </c>
      <c r="U74" s="14" t="s">
        <v>77</v>
      </c>
      <c r="V74" s="15" t="s">
        <v>77</v>
      </c>
      <c r="W74" s="15" t="s">
        <v>77</v>
      </c>
      <c r="X74" s="15" t="s">
        <v>77</v>
      </c>
      <c r="Y74" s="15" t="s">
        <v>77</v>
      </c>
    </row>
    <row r="75" spans="1:25" x14ac:dyDescent="0.3">
      <c r="A75" t="str">
        <f>IF(B75=0,A74,VLOOKUP(LEFT(B75,FIND(" ",B75)-1)/IF(RIGHT(B75,2)="nF",1000,1),'TDK CGA series'!$G$5:$H$70,2))</f>
        <v>104</v>
      </c>
      <c r="B75" s="32"/>
      <c r="C75" s="32">
        <v>3225</v>
      </c>
      <c r="D75" s="33">
        <v>2</v>
      </c>
      <c r="E75" s="12" t="s">
        <v>76</v>
      </c>
      <c r="F75" s="16" t="str">
        <f t="shared" si="4"/>
        <v/>
      </c>
      <c r="G75" s="16" t="str">
        <f t="shared" si="4"/>
        <v/>
      </c>
      <c r="H75" s="16" t="str">
        <f t="shared" si="4"/>
        <v>CGA6M3X7R2E104K200AE</v>
      </c>
      <c r="I75" s="16" t="str">
        <f t="shared" si="4"/>
        <v/>
      </c>
      <c r="J75" s="16" t="str">
        <f t="shared" si="4"/>
        <v/>
      </c>
      <c r="K75" s="16" t="str">
        <f t="shared" si="4"/>
        <v/>
      </c>
      <c r="L75" s="16" t="str">
        <f t="shared" si="4"/>
        <v/>
      </c>
      <c r="M75" s="16" t="str">
        <f t="shared" si="4"/>
        <v/>
      </c>
      <c r="N75" s="16" t="str">
        <f t="shared" si="4"/>
        <v/>
      </c>
      <c r="Q75" s="18" t="s">
        <v>77</v>
      </c>
      <c r="R75" s="14" t="s">
        <v>77</v>
      </c>
      <c r="S75" s="14" t="s">
        <v>182</v>
      </c>
      <c r="T75" s="14" t="s">
        <v>77</v>
      </c>
      <c r="U75" s="14" t="s">
        <v>77</v>
      </c>
      <c r="V75" s="15" t="s">
        <v>77</v>
      </c>
      <c r="W75" s="15" t="s">
        <v>77</v>
      </c>
      <c r="X75" s="15" t="s">
        <v>77</v>
      </c>
      <c r="Y75" s="15" t="s">
        <v>77</v>
      </c>
    </row>
    <row r="76" spans="1:25" x14ac:dyDescent="0.3">
      <c r="A76" t="str">
        <f>IF(B76=0,A75,VLOOKUP(LEFT(B76,FIND(" ",B76)-1)/IF(RIGHT(B76,2)="nF",1000,1),'TDK CGA series'!$G$5:$H$70,2))</f>
        <v>104</v>
      </c>
      <c r="B76" s="32"/>
      <c r="C76" s="32"/>
      <c r="D76" s="33"/>
      <c r="E76" s="12" t="s">
        <v>79</v>
      </c>
      <c r="F76" s="16" t="str">
        <f t="shared" si="4"/>
        <v/>
      </c>
      <c r="G76" s="16" t="str">
        <f t="shared" si="4"/>
        <v/>
      </c>
      <c r="H76" s="16" t="str">
        <f t="shared" si="4"/>
        <v>CGA6M3X7R2E104M200AE</v>
      </c>
      <c r="I76" s="16" t="str">
        <f t="shared" si="4"/>
        <v/>
      </c>
      <c r="J76" s="16" t="str">
        <f t="shared" si="4"/>
        <v/>
      </c>
      <c r="K76" s="16" t="str">
        <f t="shared" si="4"/>
        <v/>
      </c>
      <c r="L76" s="16" t="str">
        <f t="shared" si="4"/>
        <v/>
      </c>
      <c r="M76" s="16" t="str">
        <f t="shared" si="4"/>
        <v/>
      </c>
      <c r="N76" s="16" t="str">
        <f t="shared" si="4"/>
        <v/>
      </c>
      <c r="Q76" s="18" t="s">
        <v>77</v>
      </c>
      <c r="R76" s="14" t="s">
        <v>77</v>
      </c>
      <c r="S76" s="14" t="s">
        <v>183</v>
      </c>
      <c r="T76" s="14" t="s">
        <v>77</v>
      </c>
      <c r="U76" s="14" t="s">
        <v>77</v>
      </c>
      <c r="V76" s="15" t="s">
        <v>77</v>
      </c>
      <c r="W76" s="15" t="s">
        <v>77</v>
      </c>
      <c r="X76" s="15" t="s">
        <v>77</v>
      </c>
      <c r="Y76" s="15" t="s">
        <v>77</v>
      </c>
    </row>
    <row r="77" spans="1:25" x14ac:dyDescent="0.3">
      <c r="A77" t="str">
        <f>IF(B77=0,A76,VLOOKUP(LEFT(B77,FIND(" ",B77)-1)/IF(RIGHT(B77,2)="nF",1000,1),'TDK CGA series'!$G$5:$H$70,2))</f>
        <v>104</v>
      </c>
      <c r="B77" s="32"/>
      <c r="C77" s="32">
        <v>4532</v>
      </c>
      <c r="D77" s="33">
        <v>2.2999999999999998</v>
      </c>
      <c r="E77" s="12" t="s">
        <v>76</v>
      </c>
      <c r="F77" s="16" t="str">
        <f t="shared" si="4"/>
        <v/>
      </c>
      <c r="G77" s="16" t="str">
        <f t="shared" si="4"/>
        <v>CGA8N4X7R2J104K230KE</v>
      </c>
      <c r="H77" s="16" t="str">
        <f t="shared" si="4"/>
        <v/>
      </c>
      <c r="I77" s="16" t="str">
        <f t="shared" si="4"/>
        <v/>
      </c>
      <c r="J77" s="16" t="str">
        <f t="shared" si="4"/>
        <v/>
      </c>
      <c r="K77" s="16" t="str">
        <f t="shared" si="4"/>
        <v/>
      </c>
      <c r="L77" s="16" t="str">
        <f t="shared" si="4"/>
        <v/>
      </c>
      <c r="M77" s="16" t="str">
        <f t="shared" si="4"/>
        <v/>
      </c>
      <c r="N77" s="16" t="str">
        <f t="shared" si="4"/>
        <v/>
      </c>
      <c r="Q77" s="18" t="s">
        <v>77</v>
      </c>
      <c r="R77" s="14" t="s">
        <v>184</v>
      </c>
      <c r="S77" s="14" t="s">
        <v>77</v>
      </c>
      <c r="T77" s="14" t="s">
        <v>77</v>
      </c>
      <c r="U77" s="14" t="s">
        <v>77</v>
      </c>
      <c r="V77" s="15" t="s">
        <v>77</v>
      </c>
      <c r="W77" s="15" t="s">
        <v>77</v>
      </c>
      <c r="X77" s="15" t="s">
        <v>77</v>
      </c>
      <c r="Y77" s="15" t="s">
        <v>77</v>
      </c>
    </row>
    <row r="78" spans="1:25" x14ac:dyDescent="0.3">
      <c r="A78" t="str">
        <f>IF(B78=0,A77,VLOOKUP(LEFT(B78,FIND(" ",B78)-1)/IF(RIGHT(B78,2)="nF",1000,1),'TDK CGA series'!$G$5:$H$70,2))</f>
        <v>104</v>
      </c>
      <c r="B78" s="32"/>
      <c r="C78" s="32"/>
      <c r="D78" s="33"/>
      <c r="E78" s="12" t="s">
        <v>79</v>
      </c>
      <c r="F78" s="16" t="str">
        <f t="shared" si="4"/>
        <v/>
      </c>
      <c r="G78" s="16" t="str">
        <f t="shared" si="4"/>
        <v>CGA8N4X7R2J104M230KE</v>
      </c>
      <c r="H78" s="16" t="str">
        <f t="shared" si="4"/>
        <v/>
      </c>
      <c r="I78" s="16" t="str">
        <f t="shared" si="4"/>
        <v/>
      </c>
      <c r="J78" s="16" t="str">
        <f t="shared" si="4"/>
        <v/>
      </c>
      <c r="K78" s="16" t="str">
        <f t="shared" si="4"/>
        <v/>
      </c>
      <c r="L78" s="16" t="str">
        <f t="shared" si="4"/>
        <v/>
      </c>
      <c r="M78" s="16" t="str">
        <f t="shared" si="4"/>
        <v/>
      </c>
      <c r="N78" s="16" t="str">
        <f t="shared" si="4"/>
        <v/>
      </c>
      <c r="Q78" s="18" t="s">
        <v>77</v>
      </c>
      <c r="R78" s="14" t="s">
        <v>185</v>
      </c>
      <c r="S78" s="14" t="s">
        <v>77</v>
      </c>
      <c r="T78" s="14" t="s">
        <v>77</v>
      </c>
      <c r="U78" s="14" t="s">
        <v>77</v>
      </c>
      <c r="V78" s="15" t="s">
        <v>77</v>
      </c>
      <c r="W78" s="15" t="s">
        <v>77</v>
      </c>
      <c r="X78" s="15" t="s">
        <v>77</v>
      </c>
      <c r="Y78" s="15" t="s">
        <v>77</v>
      </c>
    </row>
    <row r="79" spans="1:25" x14ac:dyDescent="0.3">
      <c r="A79" t="str">
        <f>IF(B79=0,A78,VLOOKUP(LEFT(B79,FIND(" ",B79)-1)/IF(RIGHT(B79,2)="nF",1000,1),'TDK CGA series'!$G$5:$H$70,2))</f>
        <v>184</v>
      </c>
      <c r="B79" s="32" t="s">
        <v>277</v>
      </c>
      <c r="C79" s="34">
        <v>1005</v>
      </c>
      <c r="D79" s="36">
        <v>0.5</v>
      </c>
      <c r="E79" s="12" t="s">
        <v>76</v>
      </c>
      <c r="F79" s="13" t="str">
        <f t="shared" si="4"/>
        <v/>
      </c>
      <c r="G79" s="13" t="str">
        <f t="shared" si="4"/>
        <v/>
      </c>
      <c r="H79" s="13" t="str">
        <f t="shared" si="4"/>
        <v/>
      </c>
      <c r="I79" s="13" t="str">
        <f t="shared" si="4"/>
        <v/>
      </c>
      <c r="J79" s="13" t="str">
        <f t="shared" si="4"/>
        <v/>
      </c>
      <c r="K79" s="13" t="str">
        <f t="shared" si="4"/>
        <v>CGA2B1X7R1V224K050BE</v>
      </c>
      <c r="L79" s="13" t="str">
        <f t="shared" si="4"/>
        <v>CGA2B3X7R1E224K050BE</v>
      </c>
      <c r="M79" s="13" t="str">
        <f t="shared" si="4"/>
        <v>CGA2B2X7R1C224K050BE</v>
      </c>
      <c r="N79" s="13" t="str">
        <f t="shared" si="4"/>
        <v/>
      </c>
      <c r="Q79" s="18" t="s">
        <v>77</v>
      </c>
      <c r="R79" s="14" t="s">
        <v>77</v>
      </c>
      <c r="S79" s="14" t="s">
        <v>77</v>
      </c>
      <c r="T79" s="14" t="s">
        <v>77</v>
      </c>
      <c r="U79" s="14" t="s">
        <v>77</v>
      </c>
      <c r="V79" s="15" t="s">
        <v>187</v>
      </c>
      <c r="W79" s="15" t="s">
        <v>188</v>
      </c>
      <c r="X79" s="15" t="s">
        <v>189</v>
      </c>
      <c r="Y79" s="15" t="s">
        <v>77</v>
      </c>
    </row>
    <row r="80" spans="1:25" x14ac:dyDescent="0.3">
      <c r="A80" t="str">
        <f>IF(B80=0,A79,VLOOKUP(LEFT(B80,FIND(" ",B80)-1)/IF(RIGHT(B80,2)="nF",1000,1),'TDK CGA series'!$G$5:$H$70,2))</f>
        <v>184</v>
      </c>
      <c r="B80" s="32"/>
      <c r="C80" s="35"/>
      <c r="D80" s="37"/>
      <c r="E80" s="12" t="s">
        <v>79</v>
      </c>
      <c r="F80" s="16" t="str">
        <f t="shared" si="4"/>
        <v/>
      </c>
      <c r="G80" s="16" t="str">
        <f t="shared" si="4"/>
        <v/>
      </c>
      <c r="H80" s="16" t="str">
        <f t="shared" si="4"/>
        <v/>
      </c>
      <c r="I80" s="16" t="str">
        <f t="shared" si="4"/>
        <v/>
      </c>
      <c r="J80" s="16" t="str">
        <f t="shared" si="4"/>
        <v/>
      </c>
      <c r="K80" s="16" t="str">
        <f t="shared" si="4"/>
        <v>CGA2B1X7R1V224M050BE</v>
      </c>
      <c r="L80" s="16" t="str">
        <f t="shared" si="4"/>
        <v>CGA2B3X7R1E224M050BE</v>
      </c>
      <c r="M80" s="16" t="str">
        <f t="shared" si="4"/>
        <v>CGA2B2X7R1C224M050BE</v>
      </c>
      <c r="N80" s="16" t="str">
        <f t="shared" si="4"/>
        <v/>
      </c>
      <c r="Q80" s="18" t="s">
        <v>77</v>
      </c>
      <c r="R80" s="14" t="s">
        <v>77</v>
      </c>
      <c r="S80" s="14" t="s">
        <v>77</v>
      </c>
      <c r="T80" s="14" t="s">
        <v>77</v>
      </c>
      <c r="U80" s="14" t="s">
        <v>77</v>
      </c>
      <c r="V80" s="15" t="s">
        <v>190</v>
      </c>
      <c r="W80" s="15" t="s">
        <v>191</v>
      </c>
      <c r="X80" s="15" t="s">
        <v>192</v>
      </c>
      <c r="Y80" s="15" t="s">
        <v>77</v>
      </c>
    </row>
    <row r="81" spans="1:25" x14ac:dyDescent="0.3">
      <c r="A81" t="str">
        <f>IF(B81=0,A80,VLOOKUP(LEFT(B81,FIND(" ",B81)-1)/IF(RIGHT(B81,2)="nF",1000,1),'TDK CGA series'!$G$5:$H$70,2))</f>
        <v>184</v>
      </c>
      <c r="B81" s="32"/>
      <c r="C81" s="32">
        <v>1608</v>
      </c>
      <c r="D81" s="33">
        <v>0.8</v>
      </c>
      <c r="E81" s="12" t="s">
        <v>76</v>
      </c>
      <c r="F81" s="16" t="str">
        <f t="shared" si="4"/>
        <v/>
      </c>
      <c r="G81" s="16" t="str">
        <f t="shared" si="4"/>
        <v/>
      </c>
      <c r="H81" s="16" t="str">
        <f t="shared" si="4"/>
        <v/>
      </c>
      <c r="I81" s="16" t="str">
        <f t="shared" si="4"/>
        <v/>
      </c>
      <c r="J81" s="16" t="str">
        <f t="shared" si="4"/>
        <v>CGA3E3X7R1H224K080AE</v>
      </c>
      <c r="K81" s="16" t="str">
        <f t="shared" si="4"/>
        <v>CGA3E3X7R1V224K080AE</v>
      </c>
      <c r="L81" s="16" t="str">
        <f t="shared" si="4"/>
        <v/>
      </c>
      <c r="M81" s="16" t="str">
        <f t="shared" si="4"/>
        <v/>
      </c>
      <c r="N81" s="16" t="str">
        <f t="shared" si="4"/>
        <v/>
      </c>
      <c r="Q81" s="18" t="s">
        <v>77</v>
      </c>
      <c r="R81" s="14" t="s">
        <v>77</v>
      </c>
      <c r="S81" s="14" t="s">
        <v>77</v>
      </c>
      <c r="T81" s="14" t="s">
        <v>77</v>
      </c>
      <c r="U81" s="14" t="s">
        <v>193</v>
      </c>
      <c r="V81" s="15" t="s">
        <v>194</v>
      </c>
      <c r="W81" s="15" t="s">
        <v>77</v>
      </c>
      <c r="X81" s="15" t="s">
        <v>77</v>
      </c>
      <c r="Y81" s="15" t="s">
        <v>77</v>
      </c>
    </row>
    <row r="82" spans="1:25" x14ac:dyDescent="0.3">
      <c r="A82" t="str">
        <f>IF(B82=0,A81,VLOOKUP(LEFT(B82,FIND(" ",B82)-1)/IF(RIGHT(B82,2)="nF",1000,1),'TDK CGA series'!$G$5:$H$70,2))</f>
        <v>184</v>
      </c>
      <c r="B82" s="32"/>
      <c r="C82" s="32"/>
      <c r="D82" s="33"/>
      <c r="E82" s="12" t="s">
        <v>79</v>
      </c>
      <c r="F82" s="16" t="str">
        <f t="shared" si="4"/>
        <v/>
      </c>
      <c r="G82" s="16" t="str">
        <f t="shared" si="4"/>
        <v/>
      </c>
      <c r="H82" s="16" t="str">
        <f t="shared" si="4"/>
        <v/>
      </c>
      <c r="I82" s="16" t="str">
        <f t="shared" si="4"/>
        <v/>
      </c>
      <c r="J82" s="16" t="str">
        <f t="shared" si="4"/>
        <v>CGA3E3X7R1H224M080AE</v>
      </c>
      <c r="K82" s="16" t="str">
        <f t="shared" si="4"/>
        <v>CGA3E3X7R1V224M080AE</v>
      </c>
      <c r="L82" s="16" t="str">
        <f t="shared" si="4"/>
        <v/>
      </c>
      <c r="M82" s="16" t="str">
        <f t="shared" si="4"/>
        <v/>
      </c>
      <c r="N82" s="16" t="str">
        <f t="shared" si="4"/>
        <v/>
      </c>
      <c r="Q82" s="18" t="s">
        <v>77</v>
      </c>
      <c r="R82" s="14" t="s">
        <v>77</v>
      </c>
      <c r="S82" s="14" t="s">
        <v>77</v>
      </c>
      <c r="T82" s="14" t="s">
        <v>77</v>
      </c>
      <c r="U82" s="14" t="s">
        <v>195</v>
      </c>
      <c r="V82" s="15" t="s">
        <v>196</v>
      </c>
      <c r="W82" s="15" t="s">
        <v>77</v>
      </c>
      <c r="X82" s="15" t="s">
        <v>77</v>
      </c>
      <c r="Y82" s="15" t="s">
        <v>77</v>
      </c>
    </row>
    <row r="83" spans="1:25" x14ac:dyDescent="0.3">
      <c r="A83" t="str">
        <f>IF(B83=0,A82,VLOOKUP(LEFT(B83,FIND(" ",B83)-1)/IF(RIGHT(B83,2)="nF",1000,1),'TDK CGA series'!$G$5:$H$70,2))</f>
        <v>184</v>
      </c>
      <c r="B83" s="32"/>
      <c r="C83" s="32">
        <v>2012</v>
      </c>
      <c r="D83" s="33">
        <v>1.25</v>
      </c>
      <c r="E83" s="12" t="s">
        <v>76</v>
      </c>
      <c r="F83" s="16" t="str">
        <f t="shared" si="4"/>
        <v/>
      </c>
      <c r="G83" s="16" t="str">
        <f t="shared" si="4"/>
        <v/>
      </c>
      <c r="H83" s="16" t="str">
        <f t="shared" si="4"/>
        <v/>
      </c>
      <c r="I83" s="16" t="str">
        <f t="shared" si="4"/>
        <v/>
      </c>
      <c r="J83" s="16" t="str">
        <f t="shared" si="4"/>
        <v>CGA4J2X7R1H224K125AE</v>
      </c>
      <c r="K83" s="16" t="str">
        <f t="shared" si="4"/>
        <v/>
      </c>
      <c r="L83" s="16" t="str">
        <f t="shared" si="4"/>
        <v/>
      </c>
      <c r="M83" s="16" t="str">
        <f t="shared" si="4"/>
        <v/>
      </c>
      <c r="N83" s="16" t="str">
        <f t="shared" si="4"/>
        <v/>
      </c>
      <c r="Q83" s="18" t="s">
        <v>77</v>
      </c>
      <c r="R83" s="14" t="s">
        <v>77</v>
      </c>
      <c r="S83" s="14" t="s">
        <v>77</v>
      </c>
      <c r="T83" s="14" t="s">
        <v>77</v>
      </c>
      <c r="U83" s="14" t="s">
        <v>197</v>
      </c>
      <c r="V83" s="15" t="s">
        <v>77</v>
      </c>
      <c r="W83" s="15" t="s">
        <v>77</v>
      </c>
      <c r="X83" s="15" t="s">
        <v>77</v>
      </c>
      <c r="Y83" s="15" t="s">
        <v>77</v>
      </c>
    </row>
    <row r="84" spans="1:25" x14ac:dyDescent="0.3">
      <c r="A84" t="str">
        <f>IF(B84=0,A83,VLOOKUP(LEFT(B84,FIND(" ",B84)-1)/IF(RIGHT(B84,2)="nF",1000,1),'TDK CGA series'!$G$5:$H$70,2))</f>
        <v>184</v>
      </c>
      <c r="B84" s="32"/>
      <c r="C84" s="32"/>
      <c r="D84" s="33"/>
      <c r="E84" s="12" t="s">
        <v>79</v>
      </c>
      <c r="F84" s="16" t="str">
        <f t="shared" si="4"/>
        <v/>
      </c>
      <c r="G84" s="16" t="str">
        <f t="shared" si="4"/>
        <v/>
      </c>
      <c r="H84" s="16" t="str">
        <f t="shared" si="4"/>
        <v/>
      </c>
      <c r="I84" s="16" t="str">
        <f t="shared" si="4"/>
        <v/>
      </c>
      <c r="J84" s="16" t="str">
        <f t="shared" si="4"/>
        <v>CGA4J2X7R1H224M125AE</v>
      </c>
      <c r="K84" s="16" t="str">
        <f t="shared" si="4"/>
        <v/>
      </c>
      <c r="L84" s="16" t="str">
        <f t="shared" si="4"/>
        <v/>
      </c>
      <c r="M84" s="16" t="str">
        <f t="shared" si="4"/>
        <v/>
      </c>
      <c r="N84" s="16" t="str">
        <f t="shared" si="4"/>
        <v/>
      </c>
      <c r="Q84" s="18" t="s">
        <v>77</v>
      </c>
      <c r="R84" s="14" t="s">
        <v>77</v>
      </c>
      <c r="S84" s="14" t="s">
        <v>77</v>
      </c>
      <c r="T84" s="14" t="s">
        <v>77</v>
      </c>
      <c r="U84" s="14" t="s">
        <v>198</v>
      </c>
      <c r="V84" s="15" t="s">
        <v>77</v>
      </c>
      <c r="W84" s="15" t="s">
        <v>77</v>
      </c>
      <c r="X84" s="15" t="s">
        <v>77</v>
      </c>
      <c r="Y84" s="15" t="s">
        <v>77</v>
      </c>
    </row>
    <row r="85" spans="1:25" x14ac:dyDescent="0.3">
      <c r="A85" t="str">
        <f>IF(B85=0,A84,VLOOKUP(LEFT(B85,FIND(" ",B85)-1)/IF(RIGHT(B85,2)="nF",1000,1),'TDK CGA series'!$G$5:$H$70,2))</f>
        <v>184</v>
      </c>
      <c r="B85" s="32"/>
      <c r="C85" s="32">
        <v>3216</v>
      </c>
      <c r="D85" s="33">
        <v>1.1499999999999999</v>
      </c>
      <c r="E85" s="12" t="s">
        <v>76</v>
      </c>
      <c r="F85" s="16" t="str">
        <f t="shared" si="4"/>
        <v/>
      </c>
      <c r="G85" s="16" t="str">
        <f t="shared" si="4"/>
        <v/>
      </c>
      <c r="H85" s="16" t="str">
        <f t="shared" si="4"/>
        <v/>
      </c>
      <c r="I85" s="16" t="str">
        <f t="shared" si="4"/>
        <v>CGA5H2X7R2A224K115AE</v>
      </c>
      <c r="J85" s="16" t="str">
        <f t="shared" si="4"/>
        <v/>
      </c>
      <c r="K85" s="16" t="str">
        <f t="shared" si="4"/>
        <v/>
      </c>
      <c r="L85" s="16" t="str">
        <f t="shared" si="4"/>
        <v/>
      </c>
      <c r="M85" s="16" t="str">
        <f t="shared" si="4"/>
        <v/>
      </c>
      <c r="N85" s="16" t="str">
        <f t="shared" si="4"/>
        <v/>
      </c>
      <c r="Q85" s="18" t="s">
        <v>77</v>
      </c>
      <c r="R85" s="14" t="s">
        <v>77</v>
      </c>
      <c r="S85" s="14" t="s">
        <v>77</v>
      </c>
      <c r="T85" s="14" t="s">
        <v>199</v>
      </c>
      <c r="U85" s="14" t="s">
        <v>77</v>
      </c>
      <c r="V85" s="15" t="s">
        <v>77</v>
      </c>
      <c r="W85" s="15" t="s">
        <v>77</v>
      </c>
      <c r="X85" s="15" t="s">
        <v>77</v>
      </c>
      <c r="Y85" s="15" t="s">
        <v>77</v>
      </c>
    </row>
    <row r="86" spans="1:25" x14ac:dyDescent="0.3">
      <c r="A86" t="str">
        <f>IF(B86=0,A85,VLOOKUP(LEFT(B86,FIND(" ",B86)-1)/IF(RIGHT(B86,2)="nF",1000,1),'TDK CGA series'!$G$5:$H$70,2))</f>
        <v>184</v>
      </c>
      <c r="B86" s="32"/>
      <c r="C86" s="32"/>
      <c r="D86" s="33"/>
      <c r="E86" s="12" t="s">
        <v>79</v>
      </c>
      <c r="F86" s="16" t="str">
        <f t="shared" si="4"/>
        <v/>
      </c>
      <c r="G86" s="16" t="str">
        <f t="shared" si="4"/>
        <v/>
      </c>
      <c r="H86" s="16" t="str">
        <f t="shared" si="4"/>
        <v/>
      </c>
      <c r="I86" s="16" t="str">
        <f t="shared" si="4"/>
        <v>CGA5H2X7R2A224M115AE</v>
      </c>
      <c r="J86" s="16" t="str">
        <f t="shared" si="4"/>
        <v/>
      </c>
      <c r="K86" s="16" t="str">
        <f t="shared" si="4"/>
        <v/>
      </c>
      <c r="L86" s="16" t="str">
        <f t="shared" si="4"/>
        <v/>
      </c>
      <c r="M86" s="16" t="str">
        <f t="shared" si="4"/>
        <v/>
      </c>
      <c r="N86" s="16" t="str">
        <f t="shared" si="4"/>
        <v/>
      </c>
      <c r="Q86" s="18" t="s">
        <v>77</v>
      </c>
      <c r="R86" s="14" t="s">
        <v>77</v>
      </c>
      <c r="S86" s="14" t="s">
        <v>77</v>
      </c>
      <c r="T86" s="14" t="s">
        <v>200</v>
      </c>
      <c r="U86" s="14" t="s">
        <v>77</v>
      </c>
      <c r="V86" s="15" t="s">
        <v>77</v>
      </c>
      <c r="W86" s="15" t="s">
        <v>77</v>
      </c>
      <c r="X86" s="15" t="s">
        <v>77</v>
      </c>
      <c r="Y86" s="15" t="s">
        <v>77</v>
      </c>
    </row>
    <row r="87" spans="1:25" x14ac:dyDescent="0.3">
      <c r="A87" t="str">
        <f>IF(B87=0,A86,VLOOKUP(LEFT(B87,FIND(" ",B87)-1)/IF(RIGHT(B87,2)="nF",1000,1),'TDK CGA series'!$G$5:$H$70,2))</f>
        <v>184</v>
      </c>
      <c r="B87" s="32"/>
      <c r="C87" s="32">
        <v>3225</v>
      </c>
      <c r="D87" s="33">
        <v>2</v>
      </c>
      <c r="E87" s="12" t="s">
        <v>76</v>
      </c>
      <c r="F87" s="16" t="str">
        <f t="shared" si="4"/>
        <v/>
      </c>
      <c r="G87" s="16" t="str">
        <f t="shared" si="4"/>
        <v/>
      </c>
      <c r="H87" s="16" t="str">
        <f t="shared" si="4"/>
        <v>CGA6M3X7R2E224K200AE</v>
      </c>
      <c r="I87" s="16" t="str">
        <f t="shared" si="4"/>
        <v/>
      </c>
      <c r="J87" s="16" t="str">
        <f t="shared" si="4"/>
        <v/>
      </c>
      <c r="K87" s="16" t="str">
        <f t="shared" si="4"/>
        <v/>
      </c>
      <c r="L87" s="16" t="str">
        <f t="shared" si="4"/>
        <v/>
      </c>
      <c r="M87" s="16" t="str">
        <f t="shared" si="4"/>
        <v/>
      </c>
      <c r="N87" s="16" t="str">
        <f t="shared" si="4"/>
        <v/>
      </c>
      <c r="Q87" s="18" t="s">
        <v>77</v>
      </c>
      <c r="R87" s="14" t="s">
        <v>77</v>
      </c>
      <c r="S87" s="14" t="s">
        <v>201</v>
      </c>
      <c r="T87" s="14" t="s">
        <v>77</v>
      </c>
      <c r="U87" s="14" t="s">
        <v>77</v>
      </c>
      <c r="V87" s="15" t="s">
        <v>77</v>
      </c>
      <c r="W87" s="15" t="s">
        <v>77</v>
      </c>
      <c r="X87" s="15" t="s">
        <v>77</v>
      </c>
      <c r="Y87" s="15" t="s">
        <v>77</v>
      </c>
    </row>
    <row r="88" spans="1:25" x14ac:dyDescent="0.3">
      <c r="A88" t="str">
        <f>IF(B88=0,A87,VLOOKUP(LEFT(B88,FIND(" ",B88)-1)/IF(RIGHT(B88,2)="nF",1000,1),'TDK CGA series'!$G$5:$H$70,2))</f>
        <v>184</v>
      </c>
      <c r="B88" s="32"/>
      <c r="C88" s="32"/>
      <c r="D88" s="33"/>
      <c r="E88" s="12" t="s">
        <v>79</v>
      </c>
      <c r="F88" s="16" t="str">
        <f t="shared" si="4"/>
        <v/>
      </c>
      <c r="G88" s="16" t="str">
        <f t="shared" si="4"/>
        <v/>
      </c>
      <c r="H88" s="16" t="str">
        <f t="shared" si="4"/>
        <v>CGA6M3X7R2E224M200AE</v>
      </c>
      <c r="I88" s="16" t="str">
        <f t="shared" si="4"/>
        <v/>
      </c>
      <c r="J88" s="16" t="str">
        <f t="shared" si="4"/>
        <v/>
      </c>
      <c r="K88" s="16" t="str">
        <f t="shared" si="4"/>
        <v/>
      </c>
      <c r="L88" s="16" t="str">
        <f t="shared" si="4"/>
        <v/>
      </c>
      <c r="M88" s="16" t="str">
        <f t="shared" si="4"/>
        <v/>
      </c>
      <c r="N88" s="16" t="str">
        <f t="shared" si="4"/>
        <v/>
      </c>
      <c r="Q88" s="18" t="s">
        <v>77</v>
      </c>
      <c r="R88" s="14" t="s">
        <v>77</v>
      </c>
      <c r="S88" s="14" t="s">
        <v>202</v>
      </c>
      <c r="T88" s="14" t="s">
        <v>77</v>
      </c>
      <c r="U88" s="14" t="s">
        <v>77</v>
      </c>
      <c r="V88" s="15" t="s">
        <v>77</v>
      </c>
      <c r="W88" s="15" t="s">
        <v>77</v>
      </c>
      <c r="X88" s="15" t="s">
        <v>77</v>
      </c>
      <c r="Y88" s="15" t="s">
        <v>77</v>
      </c>
    </row>
    <row r="89" spans="1:25" x14ac:dyDescent="0.3">
      <c r="A89" t="str">
        <f>IF(B89=0,A88,VLOOKUP(LEFT(B89,FIND(" ",B89)-1)/IF(RIGHT(B89,2)="nF",1000,1),'TDK CGA series'!$G$5:$H$70,2))</f>
        <v>184</v>
      </c>
      <c r="B89" s="32"/>
      <c r="C89" s="32">
        <v>5750</v>
      </c>
      <c r="D89" s="33">
        <v>2.2999999999999998</v>
      </c>
      <c r="E89" s="12" t="s">
        <v>76</v>
      </c>
      <c r="F89" s="16" t="str">
        <f t="shared" si="4"/>
        <v/>
      </c>
      <c r="G89" s="16" t="str">
        <f t="shared" si="4"/>
        <v>CGA9N4X7R2J224K230KE</v>
      </c>
      <c r="H89" s="16" t="str">
        <f t="shared" si="4"/>
        <v/>
      </c>
      <c r="I89" s="16" t="str">
        <f t="shared" si="4"/>
        <v/>
      </c>
      <c r="J89" s="16" t="str">
        <f t="shared" si="4"/>
        <v/>
      </c>
      <c r="K89" s="16" t="str">
        <f t="shared" si="4"/>
        <v/>
      </c>
      <c r="L89" s="16" t="str">
        <f t="shared" si="4"/>
        <v/>
      </c>
      <c r="M89" s="16" t="str">
        <f t="shared" si="4"/>
        <v/>
      </c>
      <c r="N89" s="16" t="str">
        <f t="shared" si="4"/>
        <v/>
      </c>
      <c r="Q89" s="18" t="s">
        <v>77</v>
      </c>
      <c r="R89" s="14" t="s">
        <v>203</v>
      </c>
      <c r="S89" s="14" t="s">
        <v>77</v>
      </c>
      <c r="T89" s="14" t="s">
        <v>77</v>
      </c>
      <c r="U89" s="14" t="s">
        <v>77</v>
      </c>
      <c r="V89" s="15" t="s">
        <v>77</v>
      </c>
      <c r="W89" s="15" t="s">
        <v>77</v>
      </c>
      <c r="X89" s="15" t="s">
        <v>77</v>
      </c>
      <c r="Y89" s="15" t="s">
        <v>77</v>
      </c>
    </row>
    <row r="90" spans="1:25" x14ac:dyDescent="0.3">
      <c r="A90" t="str">
        <f>IF(B90=0,A89,VLOOKUP(LEFT(B90,FIND(" ",B90)-1)/IF(RIGHT(B90,2)="nF",1000,1),'TDK CGA series'!$G$5:$H$70,2))</f>
        <v>184</v>
      </c>
      <c r="B90" s="32"/>
      <c r="C90" s="32"/>
      <c r="D90" s="33"/>
      <c r="E90" s="12" t="s">
        <v>79</v>
      </c>
      <c r="F90" s="16" t="str">
        <f t="shared" si="4"/>
        <v/>
      </c>
      <c r="G90" s="16" t="str">
        <f t="shared" si="4"/>
        <v>CGA9N4X7R2J224M230KE</v>
      </c>
      <c r="H90" s="16" t="str">
        <f t="shared" si="4"/>
        <v/>
      </c>
      <c r="I90" s="16" t="str">
        <f t="shared" si="4"/>
        <v/>
      </c>
      <c r="J90" s="16" t="str">
        <f t="shared" si="4"/>
        <v/>
      </c>
      <c r="K90" s="16" t="str">
        <f t="shared" si="4"/>
        <v/>
      </c>
      <c r="L90" s="16" t="str">
        <f t="shared" si="4"/>
        <v/>
      </c>
      <c r="M90" s="16" t="str">
        <f t="shared" si="4"/>
        <v/>
      </c>
      <c r="N90" s="16" t="str">
        <f t="shared" si="4"/>
        <v/>
      </c>
      <c r="Q90" s="18" t="s">
        <v>77</v>
      </c>
      <c r="R90" s="14" t="s">
        <v>204</v>
      </c>
      <c r="S90" s="14" t="s">
        <v>77</v>
      </c>
      <c r="T90" s="14" t="s">
        <v>77</v>
      </c>
      <c r="U90" s="14" t="s">
        <v>77</v>
      </c>
      <c r="V90" s="15" t="s">
        <v>77</v>
      </c>
      <c r="W90" s="15" t="s">
        <v>77</v>
      </c>
      <c r="X90" s="15" t="s">
        <v>77</v>
      </c>
      <c r="Y90" s="15" t="s">
        <v>77</v>
      </c>
    </row>
    <row r="91" spans="1:25" x14ac:dyDescent="0.3">
      <c r="A91" t="str">
        <f>IF(B91=0,A90,VLOOKUP(LEFT(B91,FIND(" ",B91)-1)/IF(RIGHT(B91,2)="nF",1000,1),'TDK CGA series'!$G$5:$H$70,2))</f>
        <v>474</v>
      </c>
      <c r="B91" s="32" t="s">
        <v>278</v>
      </c>
      <c r="C91" s="32">
        <v>1608</v>
      </c>
      <c r="D91" s="33">
        <v>0.8</v>
      </c>
      <c r="E91" s="12" t="s">
        <v>76</v>
      </c>
      <c r="F91" s="13" t="str">
        <f t="shared" si="4"/>
        <v/>
      </c>
      <c r="G91" s="13" t="str">
        <f t="shared" si="4"/>
        <v/>
      </c>
      <c r="H91" s="13" t="str">
        <f t="shared" si="4"/>
        <v/>
      </c>
      <c r="I91" s="13" t="str">
        <f t="shared" si="4"/>
        <v/>
      </c>
      <c r="J91" s="13" t="str">
        <f t="shared" si="4"/>
        <v>CGA3E3X7R1H474K080AE</v>
      </c>
      <c r="K91" s="13" t="str">
        <f t="shared" si="4"/>
        <v>CGA3E1X7R1V474K080AE</v>
      </c>
      <c r="L91" s="13" t="str">
        <f t="shared" si="4"/>
        <v>CGA3E3X7R1E474K080AE</v>
      </c>
      <c r="M91" s="13" t="str">
        <f t="shared" si="4"/>
        <v/>
      </c>
      <c r="N91" s="13" t="str">
        <f t="shared" si="4"/>
        <v/>
      </c>
      <c r="Q91" s="18" t="s">
        <v>77</v>
      </c>
      <c r="R91" s="14" t="s">
        <v>77</v>
      </c>
      <c r="S91" s="14" t="s">
        <v>77</v>
      </c>
      <c r="T91" s="14" t="s">
        <v>77</v>
      </c>
      <c r="U91" s="14" t="s">
        <v>206</v>
      </c>
      <c r="V91" s="15" t="s">
        <v>207</v>
      </c>
      <c r="W91" s="15" t="s">
        <v>208</v>
      </c>
      <c r="X91" s="15" t="s">
        <v>77</v>
      </c>
      <c r="Y91" s="15" t="s">
        <v>77</v>
      </c>
    </row>
    <row r="92" spans="1:25" x14ac:dyDescent="0.3">
      <c r="A92" t="str">
        <f>IF(B92=0,A91,VLOOKUP(LEFT(B92,FIND(" ",B92)-1)/IF(RIGHT(B92,2)="nF",1000,1),'TDK CGA series'!$G$5:$H$70,2))</f>
        <v>474</v>
      </c>
      <c r="B92" s="32"/>
      <c r="C92" s="32"/>
      <c r="D92" s="33"/>
      <c r="E92" s="12" t="s">
        <v>79</v>
      </c>
      <c r="F92" s="16" t="str">
        <f t="shared" si="4"/>
        <v/>
      </c>
      <c r="G92" s="16" t="str">
        <f t="shared" si="4"/>
        <v/>
      </c>
      <c r="H92" s="16" t="str">
        <f t="shared" si="4"/>
        <v/>
      </c>
      <c r="I92" s="16" t="str">
        <f t="shared" ref="I92:N123" si="5">IF(T92&lt;&gt;"",HYPERLINK("https://product.tdk.com/en/search/capacitor/ceramic/mlcc/info?part_no="&amp;T92&amp;"&amp;utm_source=mlcc_automotive_soft_en.pdf&amp;utm_medium=catalog",T92),"")</f>
        <v/>
      </c>
      <c r="J92" s="16" t="str">
        <f t="shared" si="5"/>
        <v>CGA3E3X7R1H474M080AE</v>
      </c>
      <c r="K92" s="16" t="str">
        <f t="shared" si="5"/>
        <v>CGA3E1X7R1V474M080AE</v>
      </c>
      <c r="L92" s="16" t="str">
        <f t="shared" si="5"/>
        <v>CGA3E3X7R1E474M080AE</v>
      </c>
      <c r="M92" s="16" t="str">
        <f t="shared" si="5"/>
        <v/>
      </c>
      <c r="N92" s="16" t="str">
        <f t="shared" si="5"/>
        <v/>
      </c>
      <c r="Q92" s="18" t="s">
        <v>77</v>
      </c>
      <c r="R92" s="14" t="s">
        <v>77</v>
      </c>
      <c r="S92" s="14" t="s">
        <v>77</v>
      </c>
      <c r="T92" s="14" t="s">
        <v>77</v>
      </c>
      <c r="U92" s="14" t="s">
        <v>209</v>
      </c>
      <c r="V92" s="15" t="s">
        <v>210</v>
      </c>
      <c r="W92" s="15" t="s">
        <v>211</v>
      </c>
      <c r="X92" s="15" t="s">
        <v>77</v>
      </c>
      <c r="Y92" s="15" t="s">
        <v>77</v>
      </c>
    </row>
    <row r="93" spans="1:25" x14ac:dyDescent="0.3">
      <c r="A93" t="str">
        <f>IF(B93=0,A92,VLOOKUP(LEFT(B93,FIND(" ",B93)-1)/IF(RIGHT(B93,2)="nF",1000,1),'TDK CGA series'!$G$5:$H$70,2))</f>
        <v>474</v>
      </c>
      <c r="B93" s="32"/>
      <c r="C93" s="32">
        <v>2012</v>
      </c>
      <c r="D93" s="33">
        <v>1.25</v>
      </c>
      <c r="E93" s="12" t="s">
        <v>76</v>
      </c>
      <c r="F93" s="16" t="str">
        <f t="shared" ref="F93:N124" si="6">IF(Q93&lt;&gt;"",HYPERLINK("https://product.tdk.com/en/search/capacitor/ceramic/mlcc/info?part_no="&amp;Q93&amp;"&amp;utm_source=mlcc_automotive_soft_en.pdf&amp;utm_medium=catalog",Q93),"")</f>
        <v/>
      </c>
      <c r="G93" s="16" t="str">
        <f t="shared" si="6"/>
        <v/>
      </c>
      <c r="H93" s="16" t="str">
        <f t="shared" si="6"/>
        <v/>
      </c>
      <c r="I93" s="16" t="str">
        <f t="shared" si="5"/>
        <v/>
      </c>
      <c r="J93" s="16" t="str">
        <f t="shared" si="5"/>
        <v>CGA4J3X7R1H474K125AE</v>
      </c>
      <c r="K93" s="16" t="str">
        <f t="shared" si="5"/>
        <v/>
      </c>
      <c r="L93" s="16" t="str">
        <f t="shared" si="5"/>
        <v/>
      </c>
      <c r="M93" s="16" t="str">
        <f t="shared" si="5"/>
        <v/>
      </c>
      <c r="N93" s="16" t="str">
        <f t="shared" si="5"/>
        <v/>
      </c>
      <c r="Q93" s="18" t="s">
        <v>77</v>
      </c>
      <c r="R93" s="14" t="s">
        <v>77</v>
      </c>
      <c r="S93" s="14" t="s">
        <v>77</v>
      </c>
      <c r="T93" s="14" t="s">
        <v>77</v>
      </c>
      <c r="U93" s="14" t="s">
        <v>212</v>
      </c>
      <c r="V93" s="15" t="s">
        <v>77</v>
      </c>
      <c r="W93" s="15" t="s">
        <v>77</v>
      </c>
      <c r="X93" s="15" t="s">
        <v>77</v>
      </c>
      <c r="Y93" s="15" t="s">
        <v>77</v>
      </c>
    </row>
    <row r="94" spans="1:25" x14ac:dyDescent="0.3">
      <c r="A94" t="str">
        <f>IF(B94=0,A93,VLOOKUP(LEFT(B94,FIND(" ",B94)-1)/IF(RIGHT(B94,2)="nF",1000,1),'TDK CGA series'!$G$5:$H$70,2))</f>
        <v>474</v>
      </c>
      <c r="B94" s="32"/>
      <c r="C94" s="32"/>
      <c r="D94" s="33"/>
      <c r="E94" s="12" t="s">
        <v>79</v>
      </c>
      <c r="F94" s="16" t="str">
        <f t="shared" si="6"/>
        <v/>
      </c>
      <c r="G94" s="16" t="str">
        <f t="shared" si="6"/>
        <v/>
      </c>
      <c r="H94" s="16" t="str">
        <f t="shared" si="6"/>
        <v/>
      </c>
      <c r="I94" s="16" t="str">
        <f t="shared" si="5"/>
        <v/>
      </c>
      <c r="J94" s="16" t="str">
        <f t="shared" si="5"/>
        <v>CGA4J3X7R1H474M125AE</v>
      </c>
      <c r="K94" s="16" t="str">
        <f t="shared" si="5"/>
        <v/>
      </c>
      <c r="L94" s="16" t="str">
        <f t="shared" si="5"/>
        <v/>
      </c>
      <c r="M94" s="16" t="str">
        <f t="shared" si="5"/>
        <v/>
      </c>
      <c r="N94" s="16" t="str">
        <f t="shared" si="5"/>
        <v/>
      </c>
      <c r="Q94" s="18" t="s">
        <v>77</v>
      </c>
      <c r="R94" s="14" t="s">
        <v>77</v>
      </c>
      <c r="S94" s="14" t="s">
        <v>77</v>
      </c>
      <c r="T94" s="14" t="s">
        <v>77</v>
      </c>
      <c r="U94" s="14" t="s">
        <v>213</v>
      </c>
      <c r="V94" s="15" t="s">
        <v>77</v>
      </c>
      <c r="W94" s="15" t="s">
        <v>77</v>
      </c>
      <c r="X94" s="15" t="s">
        <v>77</v>
      </c>
      <c r="Y94" s="15" t="s">
        <v>77</v>
      </c>
    </row>
    <row r="95" spans="1:25" x14ac:dyDescent="0.3">
      <c r="A95" t="str">
        <f>IF(B95=0,A94,VLOOKUP(LEFT(B95,FIND(" ",B95)-1)/IF(RIGHT(B95,2)="nF",1000,1),'TDK CGA series'!$G$5:$H$70,2))</f>
        <v>474</v>
      </c>
      <c r="B95" s="32"/>
      <c r="C95" s="32">
        <v>3216</v>
      </c>
      <c r="D95" s="33">
        <v>1.6</v>
      </c>
      <c r="E95" s="12" t="s">
        <v>76</v>
      </c>
      <c r="F95" s="16" t="str">
        <f t="shared" si="6"/>
        <v/>
      </c>
      <c r="G95" s="16" t="str">
        <f t="shared" si="6"/>
        <v/>
      </c>
      <c r="H95" s="16" t="str">
        <f t="shared" si="6"/>
        <v/>
      </c>
      <c r="I95" s="16" t="str">
        <f t="shared" si="5"/>
        <v>CGA5L2X7R2A474K160AE</v>
      </c>
      <c r="J95" s="16" t="str">
        <f t="shared" si="5"/>
        <v/>
      </c>
      <c r="K95" s="16" t="str">
        <f t="shared" si="5"/>
        <v/>
      </c>
      <c r="L95" s="16" t="str">
        <f t="shared" si="5"/>
        <v/>
      </c>
      <c r="M95" s="16" t="str">
        <f t="shared" si="5"/>
        <v/>
      </c>
      <c r="N95" s="16" t="str">
        <f t="shared" si="5"/>
        <v/>
      </c>
      <c r="Q95" s="18" t="s">
        <v>77</v>
      </c>
      <c r="R95" s="14" t="s">
        <v>77</v>
      </c>
      <c r="S95" s="14" t="s">
        <v>77</v>
      </c>
      <c r="T95" s="14" t="s">
        <v>214</v>
      </c>
      <c r="U95" s="14" t="s">
        <v>77</v>
      </c>
      <c r="V95" s="15" t="s">
        <v>77</v>
      </c>
      <c r="W95" s="15" t="s">
        <v>77</v>
      </c>
      <c r="X95" s="15" t="s">
        <v>77</v>
      </c>
      <c r="Y95" s="15" t="s">
        <v>77</v>
      </c>
    </row>
    <row r="96" spans="1:25" x14ac:dyDescent="0.3">
      <c r="A96" t="str">
        <f>IF(B96=0,A95,VLOOKUP(LEFT(B96,FIND(" ",B96)-1)/IF(RIGHT(B96,2)="nF",1000,1),'TDK CGA series'!$G$5:$H$70,2))</f>
        <v>474</v>
      </c>
      <c r="B96" s="32"/>
      <c r="C96" s="32"/>
      <c r="D96" s="33"/>
      <c r="E96" s="12" t="s">
        <v>79</v>
      </c>
      <c r="F96" s="16" t="str">
        <f t="shared" si="6"/>
        <v/>
      </c>
      <c r="G96" s="16" t="str">
        <f t="shared" si="6"/>
        <v/>
      </c>
      <c r="H96" s="16" t="str">
        <f t="shared" si="6"/>
        <v/>
      </c>
      <c r="I96" s="16" t="str">
        <f t="shared" si="5"/>
        <v>CGA5L2X7R2A474M160AE</v>
      </c>
      <c r="J96" s="16" t="str">
        <f t="shared" si="5"/>
        <v/>
      </c>
      <c r="K96" s="16" t="str">
        <f t="shared" si="5"/>
        <v/>
      </c>
      <c r="L96" s="16" t="str">
        <f t="shared" si="5"/>
        <v/>
      </c>
      <c r="M96" s="16" t="str">
        <f t="shared" si="5"/>
        <v/>
      </c>
      <c r="N96" s="16" t="str">
        <f t="shared" si="5"/>
        <v/>
      </c>
      <c r="Q96" s="18" t="s">
        <v>77</v>
      </c>
      <c r="R96" s="14" t="s">
        <v>77</v>
      </c>
      <c r="S96" s="14" t="s">
        <v>77</v>
      </c>
      <c r="T96" s="14" t="s">
        <v>215</v>
      </c>
      <c r="U96" s="14" t="s">
        <v>77</v>
      </c>
      <c r="V96" s="15" t="s">
        <v>77</v>
      </c>
      <c r="W96" s="15" t="s">
        <v>77</v>
      </c>
      <c r="X96" s="15" t="s">
        <v>77</v>
      </c>
      <c r="Y96" s="15" t="s">
        <v>77</v>
      </c>
    </row>
    <row r="97" spans="1:25" x14ac:dyDescent="0.3">
      <c r="A97" t="str">
        <f>IF(B97=0,A96,VLOOKUP(LEFT(B97,FIND(" ",B97)-1)/IF(RIGHT(B97,2)="nF",1000,1),'TDK CGA series'!$G$5:$H$70,2))</f>
        <v>474</v>
      </c>
      <c r="B97" s="32"/>
      <c r="C97" s="32">
        <v>3225</v>
      </c>
      <c r="D97" s="33">
        <v>2</v>
      </c>
      <c r="E97" s="12" t="s">
        <v>76</v>
      </c>
      <c r="F97" s="16" t="str">
        <f t="shared" si="6"/>
        <v/>
      </c>
      <c r="G97" s="16" t="str">
        <f t="shared" si="6"/>
        <v/>
      </c>
      <c r="H97" s="16" t="str">
        <f t="shared" si="6"/>
        <v/>
      </c>
      <c r="I97" s="16" t="str">
        <f t="shared" si="5"/>
        <v>CGA6M2X7R2A474K200AE</v>
      </c>
      <c r="J97" s="16" t="str">
        <f t="shared" si="5"/>
        <v/>
      </c>
      <c r="K97" s="16" t="str">
        <f t="shared" si="5"/>
        <v/>
      </c>
      <c r="L97" s="16" t="str">
        <f t="shared" si="5"/>
        <v/>
      </c>
      <c r="M97" s="16" t="str">
        <f t="shared" si="5"/>
        <v/>
      </c>
      <c r="N97" s="16" t="str">
        <f t="shared" si="5"/>
        <v/>
      </c>
      <c r="Q97" s="18" t="s">
        <v>77</v>
      </c>
      <c r="R97" s="14" t="s">
        <v>77</v>
      </c>
      <c r="S97" s="14" t="s">
        <v>77</v>
      </c>
      <c r="T97" s="14" t="s">
        <v>216</v>
      </c>
      <c r="U97" s="14" t="s">
        <v>77</v>
      </c>
      <c r="V97" s="15" t="s">
        <v>77</v>
      </c>
      <c r="W97" s="15" t="s">
        <v>77</v>
      </c>
      <c r="X97" s="15" t="s">
        <v>77</v>
      </c>
      <c r="Y97" s="15" t="s">
        <v>77</v>
      </c>
    </row>
    <row r="98" spans="1:25" x14ac:dyDescent="0.3">
      <c r="A98" t="str">
        <f>IF(B98=0,A97,VLOOKUP(LEFT(B98,FIND(" ",B98)-1)/IF(RIGHT(B98,2)="nF",1000,1),'TDK CGA series'!$G$5:$H$70,2))</f>
        <v>474</v>
      </c>
      <c r="B98" s="32"/>
      <c r="C98" s="32"/>
      <c r="D98" s="33"/>
      <c r="E98" s="12" t="s">
        <v>79</v>
      </c>
      <c r="F98" s="16" t="str">
        <f t="shared" si="6"/>
        <v/>
      </c>
      <c r="G98" s="16" t="str">
        <f t="shared" si="6"/>
        <v/>
      </c>
      <c r="H98" s="16" t="str">
        <f t="shared" si="6"/>
        <v/>
      </c>
      <c r="I98" s="16" t="str">
        <f t="shared" si="5"/>
        <v>CGA6M2X7R2A474M200AE</v>
      </c>
      <c r="J98" s="16" t="str">
        <f t="shared" si="5"/>
        <v/>
      </c>
      <c r="K98" s="16" t="str">
        <f t="shared" si="5"/>
        <v/>
      </c>
      <c r="L98" s="16" t="str">
        <f t="shared" si="5"/>
        <v/>
      </c>
      <c r="M98" s="16" t="str">
        <f t="shared" si="5"/>
        <v/>
      </c>
      <c r="N98" s="16" t="str">
        <f t="shared" si="5"/>
        <v/>
      </c>
      <c r="Q98" s="18" t="s">
        <v>77</v>
      </c>
      <c r="R98" s="14" t="s">
        <v>77</v>
      </c>
      <c r="S98" s="14" t="s">
        <v>77</v>
      </c>
      <c r="T98" s="14" t="s">
        <v>217</v>
      </c>
      <c r="U98" s="14" t="s">
        <v>77</v>
      </c>
      <c r="V98" s="15" t="s">
        <v>77</v>
      </c>
      <c r="W98" s="15" t="s">
        <v>77</v>
      </c>
      <c r="X98" s="15" t="s">
        <v>77</v>
      </c>
      <c r="Y98" s="15" t="s">
        <v>77</v>
      </c>
    </row>
    <row r="99" spans="1:25" x14ac:dyDescent="0.3">
      <c r="A99" t="str">
        <f>IF(B99=0,A98,VLOOKUP(LEFT(B99,FIND(" ",B99)-1)/IF(RIGHT(B99,2)="nF",1000,1),'TDK CGA series'!$G$5:$H$70,2))</f>
        <v>474</v>
      </c>
      <c r="B99" s="32"/>
      <c r="C99" s="32">
        <v>4532</v>
      </c>
      <c r="D99" s="33">
        <v>2.2999999999999998</v>
      </c>
      <c r="E99" s="12" t="s">
        <v>76</v>
      </c>
      <c r="F99" s="16" t="str">
        <f t="shared" si="6"/>
        <v/>
      </c>
      <c r="G99" s="16" t="str">
        <f t="shared" si="6"/>
        <v/>
      </c>
      <c r="H99" s="16" t="str">
        <f t="shared" si="6"/>
        <v>CGA8N3X7R2E474K230KE</v>
      </c>
      <c r="I99" s="16" t="str">
        <f t="shared" si="5"/>
        <v/>
      </c>
      <c r="J99" s="16" t="str">
        <f t="shared" si="5"/>
        <v/>
      </c>
      <c r="K99" s="16" t="str">
        <f t="shared" si="5"/>
        <v/>
      </c>
      <c r="L99" s="16" t="str">
        <f t="shared" si="5"/>
        <v/>
      </c>
      <c r="M99" s="16" t="str">
        <f t="shared" si="5"/>
        <v/>
      </c>
      <c r="N99" s="16" t="str">
        <f t="shared" si="5"/>
        <v/>
      </c>
      <c r="Q99" s="18" t="s">
        <v>77</v>
      </c>
      <c r="R99" s="14" t="s">
        <v>77</v>
      </c>
      <c r="S99" s="14" t="s">
        <v>218</v>
      </c>
      <c r="T99" s="14" t="s">
        <v>77</v>
      </c>
      <c r="U99" s="14" t="s">
        <v>77</v>
      </c>
      <c r="V99" s="15" t="s">
        <v>77</v>
      </c>
      <c r="W99" s="15" t="s">
        <v>77</v>
      </c>
      <c r="X99" s="15" t="s">
        <v>77</v>
      </c>
      <c r="Y99" s="15" t="s">
        <v>77</v>
      </c>
    </row>
    <row r="100" spans="1:25" x14ac:dyDescent="0.3">
      <c r="A100" t="str">
        <f>IF(B100=0,A99,VLOOKUP(LEFT(B100,FIND(" ",B100)-1)/IF(RIGHT(B100,2)="nF",1000,1),'TDK CGA series'!$G$5:$H$70,2))</f>
        <v>474</v>
      </c>
      <c r="B100" s="32"/>
      <c r="C100" s="32"/>
      <c r="D100" s="33"/>
      <c r="E100" s="12" t="s">
        <v>79</v>
      </c>
      <c r="F100" s="16" t="str">
        <f t="shared" si="6"/>
        <v/>
      </c>
      <c r="G100" s="16" t="str">
        <f t="shared" si="6"/>
        <v/>
      </c>
      <c r="H100" s="16" t="str">
        <f t="shared" si="6"/>
        <v>CGA8N3X7R2E474M230KE</v>
      </c>
      <c r="I100" s="16" t="str">
        <f t="shared" si="5"/>
        <v/>
      </c>
      <c r="J100" s="16" t="str">
        <f t="shared" si="5"/>
        <v/>
      </c>
      <c r="K100" s="16" t="str">
        <f t="shared" si="5"/>
        <v/>
      </c>
      <c r="L100" s="16" t="str">
        <f t="shared" si="5"/>
        <v/>
      </c>
      <c r="M100" s="16" t="str">
        <f t="shared" si="5"/>
        <v/>
      </c>
      <c r="N100" s="16" t="str">
        <f t="shared" si="5"/>
        <v/>
      </c>
      <c r="Q100" s="18" t="s">
        <v>77</v>
      </c>
      <c r="R100" s="14" t="s">
        <v>77</v>
      </c>
      <c r="S100" s="14" t="s">
        <v>219</v>
      </c>
      <c r="T100" s="14" t="s">
        <v>77</v>
      </c>
      <c r="U100" s="14" t="s">
        <v>77</v>
      </c>
      <c r="V100" s="15" t="s">
        <v>77</v>
      </c>
      <c r="W100" s="15" t="s">
        <v>77</v>
      </c>
      <c r="X100" s="15" t="s">
        <v>77</v>
      </c>
      <c r="Y100" s="15" t="s">
        <v>77</v>
      </c>
    </row>
    <row r="101" spans="1:25" x14ac:dyDescent="0.3">
      <c r="A101" t="str">
        <f>IF(B101=0,A100,VLOOKUP(LEFT(B101,FIND(" ",B101)-1)/IF(RIGHT(B101,2)="nF",1000,1),'TDK CGA series'!$G$5:$H$70,2))</f>
        <v>105</v>
      </c>
      <c r="B101" s="34" t="s">
        <v>279</v>
      </c>
      <c r="C101" s="34">
        <v>1608</v>
      </c>
      <c r="D101" s="36">
        <v>0.8</v>
      </c>
      <c r="E101" s="12" t="s">
        <v>76</v>
      </c>
      <c r="F101" s="13" t="str">
        <f t="shared" si="6"/>
        <v/>
      </c>
      <c r="G101" s="13" t="str">
        <f t="shared" si="6"/>
        <v/>
      </c>
      <c r="H101" s="13" t="str">
        <f t="shared" si="6"/>
        <v/>
      </c>
      <c r="I101" s="13" t="str">
        <f t="shared" si="5"/>
        <v/>
      </c>
      <c r="J101" s="13" t="str">
        <f t="shared" si="5"/>
        <v/>
      </c>
      <c r="K101" s="13" t="str">
        <f t="shared" si="5"/>
        <v>CGA3E1X7R1V105K080AE</v>
      </c>
      <c r="L101" s="13" t="str">
        <f t="shared" si="5"/>
        <v>CGA3E1X7R1E105K080AE</v>
      </c>
      <c r="M101" s="13" t="str">
        <f t="shared" si="5"/>
        <v/>
      </c>
      <c r="N101" s="13" t="str">
        <f t="shared" si="5"/>
        <v/>
      </c>
      <c r="Q101" s="18" t="s">
        <v>77</v>
      </c>
      <c r="R101" s="14" t="s">
        <v>77</v>
      </c>
      <c r="S101" s="14" t="s">
        <v>77</v>
      </c>
      <c r="T101" s="14" t="s">
        <v>77</v>
      </c>
      <c r="U101" s="14" t="s">
        <v>77</v>
      </c>
      <c r="V101" s="15" t="s">
        <v>220</v>
      </c>
      <c r="W101" s="15" t="s">
        <v>221</v>
      </c>
      <c r="X101" s="15" t="s">
        <v>77</v>
      </c>
      <c r="Y101" s="15" t="s">
        <v>77</v>
      </c>
    </row>
    <row r="102" spans="1:25" x14ac:dyDescent="0.3">
      <c r="A102" t="str">
        <f>IF(B102=0,A101,VLOOKUP(LEFT(B102,FIND(" ",B102)-1)/IF(RIGHT(B102,2)="nF",1000,1),'TDK CGA series'!$G$5:$H$70,2))</f>
        <v>105</v>
      </c>
      <c r="B102" s="38"/>
      <c r="C102" s="35"/>
      <c r="D102" s="37"/>
      <c r="E102" s="12" t="s">
        <v>79</v>
      </c>
      <c r="F102" s="16" t="str">
        <f t="shared" si="6"/>
        <v/>
      </c>
      <c r="G102" s="16" t="str">
        <f t="shared" si="6"/>
        <v/>
      </c>
      <c r="H102" s="16" t="str">
        <f t="shared" si="6"/>
        <v/>
      </c>
      <c r="I102" s="16" t="str">
        <f t="shared" si="5"/>
        <v/>
      </c>
      <c r="J102" s="16" t="str">
        <f t="shared" si="5"/>
        <v/>
      </c>
      <c r="K102" s="16" t="str">
        <f t="shared" si="5"/>
        <v>CGA3E1X7R1V105M080AE</v>
      </c>
      <c r="L102" s="16" t="str">
        <f t="shared" si="5"/>
        <v>CGA3E1X7R1E105M080AE</v>
      </c>
      <c r="M102" s="16" t="str">
        <f t="shared" si="5"/>
        <v/>
      </c>
      <c r="N102" s="16" t="str">
        <f t="shared" si="5"/>
        <v/>
      </c>
      <c r="Q102" s="18" t="s">
        <v>77</v>
      </c>
      <c r="R102" s="14" t="s">
        <v>77</v>
      </c>
      <c r="S102" s="14" t="s">
        <v>77</v>
      </c>
      <c r="T102" s="14" t="s">
        <v>77</v>
      </c>
      <c r="U102" s="14" t="s">
        <v>77</v>
      </c>
      <c r="V102" s="15" t="s">
        <v>222</v>
      </c>
      <c r="W102" s="15" t="s">
        <v>223</v>
      </c>
      <c r="X102" s="15" t="s">
        <v>77</v>
      </c>
      <c r="Y102" s="15" t="s">
        <v>77</v>
      </c>
    </row>
    <row r="103" spans="1:25" x14ac:dyDescent="0.3">
      <c r="A103" t="str">
        <f>IF(B103=0,A102,VLOOKUP(LEFT(B103,FIND(" ",B103)-1)/IF(RIGHT(B103,2)="nF",1000,1),'TDK CGA series'!$G$5:$H$70,2))</f>
        <v>105</v>
      </c>
      <c r="B103" s="38"/>
      <c r="C103" s="32">
        <v>2012</v>
      </c>
      <c r="D103" s="36">
        <v>1.25</v>
      </c>
      <c r="E103" s="12" t="s">
        <v>76</v>
      </c>
      <c r="F103" s="16" t="str">
        <f t="shared" si="6"/>
        <v/>
      </c>
      <c r="G103" s="16" t="str">
        <f t="shared" si="6"/>
        <v/>
      </c>
      <c r="H103" s="16" t="str">
        <f t="shared" si="6"/>
        <v/>
      </c>
      <c r="I103" s="16" t="str">
        <f t="shared" si="5"/>
        <v/>
      </c>
      <c r="J103" s="16" t="str">
        <f t="shared" si="5"/>
        <v>CGA4J3X7R1H105K125AE</v>
      </c>
      <c r="K103" s="16" t="str">
        <f t="shared" si="5"/>
        <v>CGA4J3X7R1V105K125AE</v>
      </c>
      <c r="L103" s="16" t="str">
        <f t="shared" si="5"/>
        <v/>
      </c>
      <c r="M103" s="16" t="str">
        <f t="shared" si="5"/>
        <v/>
      </c>
      <c r="N103" s="16" t="str">
        <f t="shared" si="5"/>
        <v/>
      </c>
      <c r="Q103" s="18" t="s">
        <v>77</v>
      </c>
      <c r="R103" s="14" t="s">
        <v>77</v>
      </c>
      <c r="S103" s="14" t="s">
        <v>77</v>
      </c>
      <c r="T103" s="14" t="s">
        <v>77</v>
      </c>
      <c r="U103" s="14" t="s">
        <v>224</v>
      </c>
      <c r="V103" s="15" t="s">
        <v>225</v>
      </c>
      <c r="W103" s="15" t="s">
        <v>77</v>
      </c>
      <c r="X103" s="15" t="s">
        <v>77</v>
      </c>
      <c r="Y103" s="15" t="s">
        <v>77</v>
      </c>
    </row>
    <row r="104" spans="1:25" x14ac:dyDescent="0.3">
      <c r="A104" t="str">
        <f>IF(B104=0,A103,VLOOKUP(LEFT(B104,FIND(" ",B104)-1)/IF(RIGHT(B104,2)="nF",1000,1),'TDK CGA series'!$G$5:$H$70,2))</f>
        <v>105</v>
      </c>
      <c r="B104" s="38"/>
      <c r="C104" s="32"/>
      <c r="D104" s="37"/>
      <c r="E104" s="12" t="s">
        <v>79</v>
      </c>
      <c r="F104" s="16" t="str">
        <f t="shared" si="6"/>
        <v/>
      </c>
      <c r="G104" s="16" t="str">
        <f t="shared" si="6"/>
        <v/>
      </c>
      <c r="H104" s="16" t="str">
        <f t="shared" si="6"/>
        <v/>
      </c>
      <c r="I104" s="16" t="str">
        <f t="shared" si="5"/>
        <v/>
      </c>
      <c r="J104" s="16" t="str">
        <f t="shared" si="5"/>
        <v>CGA4J3X7R1H105M125AE</v>
      </c>
      <c r="K104" s="16" t="str">
        <f t="shared" si="5"/>
        <v>CGA4J3X7R1V105M125AE</v>
      </c>
      <c r="L104" s="16" t="str">
        <f t="shared" si="5"/>
        <v/>
      </c>
      <c r="M104" s="16" t="str">
        <f t="shared" si="5"/>
        <v/>
      </c>
      <c r="N104" s="16" t="str">
        <f t="shared" si="5"/>
        <v/>
      </c>
      <c r="Q104" s="18" t="s">
        <v>77</v>
      </c>
      <c r="R104" s="14" t="s">
        <v>77</v>
      </c>
      <c r="S104" s="14" t="s">
        <v>77</v>
      </c>
      <c r="T104" s="14" t="s">
        <v>77</v>
      </c>
      <c r="U104" s="14" t="s">
        <v>226</v>
      </c>
      <c r="V104" s="15" t="s">
        <v>227</v>
      </c>
      <c r="W104" s="15" t="s">
        <v>77</v>
      </c>
      <c r="X104" s="15" t="s">
        <v>77</v>
      </c>
      <c r="Y104" s="15" t="s">
        <v>77</v>
      </c>
    </row>
    <row r="105" spans="1:25" x14ac:dyDescent="0.3">
      <c r="A105" t="str">
        <f>IF(B105=0,A104,VLOOKUP(LEFT(B105,FIND(" ",B105)-1)/IF(RIGHT(B105,2)="nF",1000,1),'TDK CGA series'!$G$5:$H$70,2))</f>
        <v>105</v>
      </c>
      <c r="B105" s="38"/>
      <c r="C105" s="32">
        <v>3216</v>
      </c>
      <c r="D105" s="33">
        <v>1.6</v>
      </c>
      <c r="E105" s="12" t="s">
        <v>76</v>
      </c>
      <c r="F105" s="16" t="str">
        <f t="shared" si="6"/>
        <v/>
      </c>
      <c r="G105" s="16" t="str">
        <f t="shared" si="6"/>
        <v/>
      </c>
      <c r="H105" s="16" t="str">
        <f t="shared" si="6"/>
        <v/>
      </c>
      <c r="I105" s="16" t="str">
        <f t="shared" si="5"/>
        <v>CGA5L2X7R2A105K160AE</v>
      </c>
      <c r="J105" s="16" t="str">
        <f t="shared" si="5"/>
        <v>CGA5L3X7R1H105K160AE</v>
      </c>
      <c r="K105" s="16" t="str">
        <f t="shared" si="5"/>
        <v/>
      </c>
      <c r="L105" s="16" t="str">
        <f t="shared" si="5"/>
        <v/>
      </c>
      <c r="M105" s="16" t="str">
        <f t="shared" si="5"/>
        <v/>
      </c>
      <c r="N105" s="16" t="str">
        <f t="shared" si="5"/>
        <v/>
      </c>
      <c r="Q105" s="18" t="s">
        <v>77</v>
      </c>
      <c r="R105" s="14" t="s">
        <v>77</v>
      </c>
      <c r="S105" s="14" t="s">
        <v>77</v>
      </c>
      <c r="T105" s="14" t="s">
        <v>228</v>
      </c>
      <c r="U105" s="14" t="s">
        <v>229</v>
      </c>
      <c r="V105" s="15" t="s">
        <v>77</v>
      </c>
      <c r="W105" s="15" t="s">
        <v>77</v>
      </c>
      <c r="X105" s="15" t="s">
        <v>77</v>
      </c>
      <c r="Y105" s="15" t="s">
        <v>77</v>
      </c>
    </row>
    <row r="106" spans="1:25" x14ac:dyDescent="0.3">
      <c r="A106" t="str">
        <f>IF(B106=0,A105,VLOOKUP(LEFT(B106,FIND(" ",B106)-1)/IF(RIGHT(B106,2)="nF",1000,1),'TDK CGA series'!$G$5:$H$70,2))</f>
        <v>105</v>
      </c>
      <c r="B106" s="38"/>
      <c r="C106" s="32"/>
      <c r="D106" s="33"/>
      <c r="E106" s="12" t="s">
        <v>79</v>
      </c>
      <c r="F106" s="16" t="str">
        <f t="shared" si="6"/>
        <v/>
      </c>
      <c r="G106" s="16" t="str">
        <f t="shared" si="6"/>
        <v/>
      </c>
      <c r="H106" s="16" t="str">
        <f t="shared" si="6"/>
        <v/>
      </c>
      <c r="I106" s="16" t="str">
        <f t="shared" si="5"/>
        <v>CGA5L2X7R2A105M160AE</v>
      </c>
      <c r="J106" s="16" t="str">
        <f t="shared" si="5"/>
        <v>CGA5L3X7R1H105M160AE</v>
      </c>
      <c r="K106" s="16" t="str">
        <f t="shared" si="5"/>
        <v/>
      </c>
      <c r="L106" s="16" t="str">
        <f t="shared" si="5"/>
        <v/>
      </c>
      <c r="M106" s="16" t="str">
        <f t="shared" si="5"/>
        <v/>
      </c>
      <c r="N106" s="16" t="str">
        <f t="shared" si="5"/>
        <v/>
      </c>
      <c r="Q106" s="18" t="s">
        <v>77</v>
      </c>
      <c r="R106" s="14" t="s">
        <v>77</v>
      </c>
      <c r="S106" s="14" t="s">
        <v>77</v>
      </c>
      <c r="T106" s="14" t="s">
        <v>230</v>
      </c>
      <c r="U106" s="14" t="s">
        <v>231</v>
      </c>
      <c r="V106" s="15" t="s">
        <v>77</v>
      </c>
      <c r="W106" s="15" t="s">
        <v>77</v>
      </c>
      <c r="X106" s="15" t="s">
        <v>77</v>
      </c>
      <c r="Y106" s="15" t="s">
        <v>77</v>
      </c>
    </row>
    <row r="107" spans="1:25" x14ac:dyDescent="0.3">
      <c r="A107" t="str">
        <f>IF(B107=0,A106,VLOOKUP(LEFT(B107,FIND(" ",B107)-1)/IF(RIGHT(B107,2)="nF",1000,1),'TDK CGA series'!$G$5:$H$70,2))</f>
        <v>105</v>
      </c>
      <c r="B107" s="38"/>
      <c r="C107" s="32">
        <v>3225</v>
      </c>
      <c r="D107" s="33">
        <v>1.6</v>
      </c>
      <c r="E107" s="12" t="s">
        <v>76</v>
      </c>
      <c r="F107" s="16" t="str">
        <f t="shared" si="6"/>
        <v/>
      </c>
      <c r="G107" s="16" t="str">
        <f t="shared" si="6"/>
        <v/>
      </c>
      <c r="H107" s="16" t="str">
        <f t="shared" si="6"/>
        <v/>
      </c>
      <c r="I107" s="16" t="str">
        <f t="shared" si="5"/>
        <v/>
      </c>
      <c r="J107" s="16" t="str">
        <f t="shared" si="5"/>
        <v>CGA6L2X7R1H105K160AE</v>
      </c>
      <c r="K107" s="16" t="str">
        <f t="shared" si="5"/>
        <v/>
      </c>
      <c r="L107" s="16" t="str">
        <f t="shared" si="5"/>
        <v/>
      </c>
      <c r="M107" s="16" t="str">
        <f t="shared" si="5"/>
        <v/>
      </c>
      <c r="N107" s="16" t="str">
        <f t="shared" si="5"/>
        <v/>
      </c>
      <c r="Q107" s="18" t="s">
        <v>77</v>
      </c>
      <c r="R107" s="14" t="s">
        <v>77</v>
      </c>
      <c r="S107" s="14" t="s">
        <v>77</v>
      </c>
      <c r="T107" s="14" t="s">
        <v>77</v>
      </c>
      <c r="U107" s="14" t="s">
        <v>232</v>
      </c>
      <c r="V107" s="15" t="s">
        <v>77</v>
      </c>
      <c r="W107" s="15" t="s">
        <v>77</v>
      </c>
      <c r="X107" s="15" t="s">
        <v>77</v>
      </c>
      <c r="Y107" s="15" t="s">
        <v>77</v>
      </c>
    </row>
    <row r="108" spans="1:25" x14ac:dyDescent="0.3">
      <c r="A108" t="str">
        <f>IF(B108=0,A107,VLOOKUP(LEFT(B108,FIND(" ",B108)-1)/IF(RIGHT(B108,2)="nF",1000,1),'TDK CGA series'!$G$5:$H$70,2))</f>
        <v>105</v>
      </c>
      <c r="B108" s="38"/>
      <c r="C108" s="32"/>
      <c r="D108" s="33"/>
      <c r="E108" s="12" t="s">
        <v>79</v>
      </c>
      <c r="F108" s="16" t="str">
        <f t="shared" si="6"/>
        <v/>
      </c>
      <c r="G108" s="16" t="str">
        <f t="shared" si="6"/>
        <v/>
      </c>
      <c r="H108" s="16" t="str">
        <f t="shared" si="6"/>
        <v/>
      </c>
      <c r="I108" s="16" t="str">
        <f t="shared" si="5"/>
        <v/>
      </c>
      <c r="J108" s="16" t="str">
        <f t="shared" si="5"/>
        <v>CGA6L2X7R1H105M160AE</v>
      </c>
      <c r="K108" s="16" t="str">
        <f t="shared" si="5"/>
        <v/>
      </c>
      <c r="L108" s="16" t="str">
        <f t="shared" si="5"/>
        <v/>
      </c>
      <c r="M108" s="16" t="str">
        <f t="shared" si="5"/>
        <v/>
      </c>
      <c r="N108" s="16" t="str">
        <f t="shared" si="5"/>
        <v/>
      </c>
      <c r="Q108" s="18" t="s">
        <v>77</v>
      </c>
      <c r="R108" s="14" t="s">
        <v>77</v>
      </c>
      <c r="S108" s="14" t="s">
        <v>77</v>
      </c>
      <c r="T108" s="14" t="s">
        <v>77</v>
      </c>
      <c r="U108" s="14" t="s">
        <v>233</v>
      </c>
      <c r="V108" s="15" t="s">
        <v>77</v>
      </c>
      <c r="W108" s="15" t="s">
        <v>77</v>
      </c>
      <c r="X108" s="15" t="s">
        <v>77</v>
      </c>
      <c r="Y108" s="15" t="s">
        <v>77</v>
      </c>
    </row>
    <row r="109" spans="1:25" x14ac:dyDescent="0.3">
      <c r="A109" t="str">
        <f>IF(B109=0,A108,VLOOKUP(LEFT(B109,FIND(" ",B109)-1)/IF(RIGHT(B109,2)="nF",1000,1),'TDK CGA series'!$G$5:$H$70,2))</f>
        <v>105</v>
      </c>
      <c r="B109" s="38"/>
      <c r="C109" s="32"/>
      <c r="D109" s="33">
        <v>2</v>
      </c>
      <c r="E109" s="12" t="s">
        <v>76</v>
      </c>
      <c r="F109" s="16" t="str">
        <f t="shared" si="6"/>
        <v/>
      </c>
      <c r="G109" s="16" t="str">
        <f t="shared" si="6"/>
        <v/>
      </c>
      <c r="H109" s="16" t="str">
        <f t="shared" si="6"/>
        <v/>
      </c>
      <c r="I109" s="16" t="str">
        <f t="shared" si="5"/>
        <v>CGA6M2X7R2A105K200AE</v>
      </c>
      <c r="J109" s="16" t="str">
        <f t="shared" si="5"/>
        <v/>
      </c>
      <c r="K109" s="16" t="str">
        <f t="shared" si="5"/>
        <v/>
      </c>
      <c r="L109" s="16" t="str">
        <f t="shared" si="5"/>
        <v/>
      </c>
      <c r="M109" s="16" t="str">
        <f t="shared" si="5"/>
        <v/>
      </c>
      <c r="N109" s="16" t="str">
        <f t="shared" si="5"/>
        <v/>
      </c>
      <c r="Q109" s="18" t="s">
        <v>77</v>
      </c>
      <c r="R109" s="14" t="s">
        <v>77</v>
      </c>
      <c r="S109" s="14" t="s">
        <v>77</v>
      </c>
      <c r="T109" s="14" t="s">
        <v>234</v>
      </c>
      <c r="U109" s="14" t="s">
        <v>77</v>
      </c>
      <c r="V109" s="15" t="s">
        <v>77</v>
      </c>
      <c r="W109" s="15" t="s">
        <v>77</v>
      </c>
      <c r="X109" s="15" t="s">
        <v>77</v>
      </c>
      <c r="Y109" s="15" t="s">
        <v>77</v>
      </c>
    </row>
    <row r="110" spans="1:25" x14ac:dyDescent="0.3">
      <c r="A110" t="str">
        <f>IF(B110=0,A109,VLOOKUP(LEFT(B110,FIND(" ",B110)-1)/IF(RIGHT(B110,2)="nF",1000,1),'TDK CGA series'!$G$5:$H$70,2))</f>
        <v>105</v>
      </c>
      <c r="B110" s="38"/>
      <c r="C110" s="32"/>
      <c r="D110" s="33"/>
      <c r="E110" s="12" t="s">
        <v>79</v>
      </c>
      <c r="F110" s="16" t="str">
        <f t="shared" si="6"/>
        <v/>
      </c>
      <c r="G110" s="16" t="str">
        <f t="shared" si="6"/>
        <v/>
      </c>
      <c r="H110" s="16" t="str">
        <f t="shared" si="6"/>
        <v/>
      </c>
      <c r="I110" s="16" t="str">
        <f t="shared" si="5"/>
        <v>CGA6M2X7R2A105M200AE</v>
      </c>
      <c r="J110" s="16" t="str">
        <f t="shared" si="5"/>
        <v/>
      </c>
      <c r="K110" s="16" t="str">
        <f t="shared" si="5"/>
        <v/>
      </c>
      <c r="L110" s="16" t="str">
        <f t="shared" si="5"/>
        <v/>
      </c>
      <c r="M110" s="16" t="str">
        <f t="shared" si="5"/>
        <v/>
      </c>
      <c r="N110" s="16" t="str">
        <f t="shared" si="5"/>
        <v/>
      </c>
      <c r="Q110" s="18" t="s">
        <v>77</v>
      </c>
      <c r="R110" s="14" t="s">
        <v>77</v>
      </c>
      <c r="S110" s="14" t="s">
        <v>77</v>
      </c>
      <c r="T110" s="14" t="s">
        <v>235</v>
      </c>
      <c r="U110" s="14" t="s">
        <v>77</v>
      </c>
      <c r="V110" s="15" t="s">
        <v>77</v>
      </c>
      <c r="W110" s="15" t="s">
        <v>77</v>
      </c>
      <c r="X110" s="15" t="s">
        <v>77</v>
      </c>
      <c r="Y110" s="15" t="s">
        <v>77</v>
      </c>
    </row>
    <row r="111" spans="1:25" x14ac:dyDescent="0.3">
      <c r="A111" t="str">
        <f>IF(B111=0,A110,VLOOKUP(LEFT(B111,FIND(" ",B111)-1)/IF(RIGHT(B111,2)="nF",1000,1),'TDK CGA series'!$G$5:$H$70,2))</f>
        <v>105</v>
      </c>
      <c r="B111" s="38"/>
      <c r="C111" s="32">
        <v>5750</v>
      </c>
      <c r="D111" s="33">
        <v>2.2999999999999998</v>
      </c>
      <c r="E111" s="12" t="s">
        <v>76</v>
      </c>
      <c r="F111" s="16" t="str">
        <f t="shared" si="6"/>
        <v/>
      </c>
      <c r="G111" s="16" t="str">
        <f t="shared" si="6"/>
        <v/>
      </c>
      <c r="H111" s="16" t="str">
        <f t="shared" si="6"/>
        <v>CGA9N3X7R2E105K230KE</v>
      </c>
      <c r="I111" s="16" t="str">
        <f t="shared" si="5"/>
        <v/>
      </c>
      <c r="J111" s="16" t="str">
        <f t="shared" si="5"/>
        <v/>
      </c>
      <c r="K111" s="16" t="str">
        <f t="shared" si="5"/>
        <v/>
      </c>
      <c r="L111" s="16" t="str">
        <f t="shared" si="5"/>
        <v/>
      </c>
      <c r="M111" s="16" t="str">
        <f t="shared" si="5"/>
        <v/>
      </c>
      <c r="N111" s="16" t="str">
        <f t="shared" si="5"/>
        <v/>
      </c>
      <c r="Q111" s="18" t="s">
        <v>77</v>
      </c>
      <c r="R111" s="14" t="s">
        <v>77</v>
      </c>
      <c r="S111" s="14" t="s">
        <v>236</v>
      </c>
      <c r="T111" s="14" t="s">
        <v>77</v>
      </c>
      <c r="U111" s="14" t="s">
        <v>77</v>
      </c>
      <c r="V111" s="15" t="s">
        <v>77</v>
      </c>
      <c r="W111" s="15" t="s">
        <v>77</v>
      </c>
      <c r="X111" s="15" t="s">
        <v>77</v>
      </c>
      <c r="Y111" s="15" t="s">
        <v>77</v>
      </c>
    </row>
    <row r="112" spans="1:25" x14ac:dyDescent="0.3">
      <c r="A112" t="str">
        <f>IF(B112=0,A111,VLOOKUP(LEFT(B112,FIND(" ",B112)-1)/IF(RIGHT(B112,2)="nF",1000,1),'TDK CGA series'!$G$5:$H$70,2))</f>
        <v>105</v>
      </c>
      <c r="B112" s="35"/>
      <c r="C112" s="32"/>
      <c r="D112" s="33"/>
      <c r="E112" s="12" t="s">
        <v>79</v>
      </c>
      <c r="F112" s="16" t="str">
        <f t="shared" si="6"/>
        <v/>
      </c>
      <c r="G112" s="16" t="str">
        <f t="shared" si="6"/>
        <v/>
      </c>
      <c r="H112" s="16" t="str">
        <f t="shared" si="6"/>
        <v>CGA9N3X7R2E105M230KE</v>
      </c>
      <c r="I112" s="16" t="str">
        <f t="shared" si="5"/>
        <v/>
      </c>
      <c r="J112" s="16" t="str">
        <f t="shared" si="5"/>
        <v/>
      </c>
      <c r="K112" s="16" t="str">
        <f t="shared" si="5"/>
        <v/>
      </c>
      <c r="L112" s="16" t="str">
        <f t="shared" si="5"/>
        <v/>
      </c>
      <c r="M112" s="16" t="str">
        <f t="shared" si="5"/>
        <v/>
      </c>
      <c r="N112" s="16" t="str">
        <f t="shared" si="5"/>
        <v/>
      </c>
      <c r="Q112" s="18" t="s">
        <v>77</v>
      </c>
      <c r="R112" s="14" t="s">
        <v>77</v>
      </c>
      <c r="S112" s="14" t="s">
        <v>237</v>
      </c>
      <c r="T112" s="14" t="s">
        <v>77</v>
      </c>
      <c r="U112" s="14" t="s">
        <v>77</v>
      </c>
      <c r="V112" s="15" t="s">
        <v>77</v>
      </c>
      <c r="W112" s="15" t="s">
        <v>77</v>
      </c>
      <c r="X112" s="15" t="s">
        <v>77</v>
      </c>
      <c r="Y112" s="15" t="s">
        <v>77</v>
      </c>
    </row>
    <row r="113" spans="1:25" x14ac:dyDescent="0.3">
      <c r="A113" t="str">
        <f>IF(B113=0,A112,VLOOKUP(LEFT(B113,FIND(" ",B113)-1)/IF(RIGHT(B113,2)="nF",1000,1),'TDK CGA series'!$G$5:$H$70,2))</f>
        <v>225</v>
      </c>
      <c r="B113" s="32" t="s">
        <v>280</v>
      </c>
      <c r="C113" s="32">
        <v>2012</v>
      </c>
      <c r="D113" s="33">
        <v>1.25</v>
      </c>
      <c r="E113" s="12" t="s">
        <v>76</v>
      </c>
      <c r="F113" s="13" t="str">
        <f t="shared" si="6"/>
        <v/>
      </c>
      <c r="G113" s="13" t="str">
        <f t="shared" si="6"/>
        <v/>
      </c>
      <c r="H113" s="13" t="str">
        <f t="shared" si="6"/>
        <v/>
      </c>
      <c r="I113" s="13" t="str">
        <f t="shared" si="5"/>
        <v/>
      </c>
      <c r="J113" s="13" t="str">
        <f t="shared" si="5"/>
        <v>CGA4J3X7R1H225K125AE</v>
      </c>
      <c r="K113" s="13" t="str">
        <f t="shared" si="5"/>
        <v>CGA4J1X7R1V225K125AE</v>
      </c>
      <c r="L113" s="13" t="str">
        <f t="shared" si="5"/>
        <v>CGA4J3X7R1E225K125AE</v>
      </c>
      <c r="M113" s="13" t="str">
        <f t="shared" si="5"/>
        <v/>
      </c>
      <c r="N113" s="13" t="str">
        <f t="shared" si="5"/>
        <v/>
      </c>
      <c r="Q113" s="18" t="s">
        <v>77</v>
      </c>
      <c r="R113" s="14" t="s">
        <v>77</v>
      </c>
      <c r="S113" s="14" t="s">
        <v>77</v>
      </c>
      <c r="T113" s="14" t="s">
        <v>77</v>
      </c>
      <c r="U113" s="14" t="s">
        <v>238</v>
      </c>
      <c r="V113" s="15" t="s">
        <v>239</v>
      </c>
      <c r="W113" s="15" t="s">
        <v>240</v>
      </c>
      <c r="X113" s="15" t="s">
        <v>77</v>
      </c>
      <c r="Y113" s="15" t="s">
        <v>77</v>
      </c>
    </row>
    <row r="114" spans="1:25" x14ac:dyDescent="0.3">
      <c r="A114" t="str">
        <f>IF(B114=0,A113,VLOOKUP(LEFT(B114,FIND(" ",B114)-1)/IF(RIGHT(B114,2)="nF",1000,1),'TDK CGA series'!$G$5:$H$70,2))</f>
        <v>225</v>
      </c>
      <c r="B114" s="32"/>
      <c r="C114" s="32"/>
      <c r="D114" s="33"/>
      <c r="E114" s="12" t="s">
        <v>79</v>
      </c>
      <c r="F114" s="16" t="str">
        <f t="shared" si="6"/>
        <v/>
      </c>
      <c r="G114" s="16" t="str">
        <f t="shared" si="6"/>
        <v/>
      </c>
      <c r="H114" s="16" t="str">
        <f t="shared" si="6"/>
        <v/>
      </c>
      <c r="I114" s="16" t="str">
        <f t="shared" si="5"/>
        <v/>
      </c>
      <c r="J114" s="16" t="str">
        <f t="shared" si="5"/>
        <v>CGA4J3X7R1H225M125AE</v>
      </c>
      <c r="K114" s="16" t="str">
        <f t="shared" si="5"/>
        <v>CGA4J1X7R1V225M125AE</v>
      </c>
      <c r="L114" s="16" t="str">
        <f t="shared" si="5"/>
        <v>CGA4J3X7R1E225M125AE</v>
      </c>
      <c r="M114" s="16" t="str">
        <f t="shared" si="5"/>
        <v/>
      </c>
      <c r="N114" s="16" t="str">
        <f t="shared" si="5"/>
        <v/>
      </c>
      <c r="Q114" s="18" t="s">
        <v>77</v>
      </c>
      <c r="R114" s="14" t="s">
        <v>77</v>
      </c>
      <c r="S114" s="14" t="s">
        <v>77</v>
      </c>
      <c r="T114" s="14" t="s">
        <v>77</v>
      </c>
      <c r="U114" s="14" t="s">
        <v>241</v>
      </c>
      <c r="V114" s="15" t="s">
        <v>242</v>
      </c>
      <c r="W114" s="15" t="s">
        <v>243</v>
      </c>
      <c r="X114" s="15" t="s">
        <v>77</v>
      </c>
      <c r="Y114" s="15" t="s">
        <v>77</v>
      </c>
    </row>
    <row r="115" spans="1:25" x14ac:dyDescent="0.3">
      <c r="A115" t="str">
        <f>IF(B115=0,A114,VLOOKUP(LEFT(B115,FIND(" ",B115)-1)/IF(RIGHT(B115,2)="nF",1000,1),'TDK CGA series'!$G$5:$H$70,2))</f>
        <v>225</v>
      </c>
      <c r="B115" s="32"/>
      <c r="C115" s="32">
        <v>3216</v>
      </c>
      <c r="D115" s="33">
        <v>1.6</v>
      </c>
      <c r="E115" s="12" t="s">
        <v>76</v>
      </c>
      <c r="F115" s="16" t="str">
        <f t="shared" si="6"/>
        <v/>
      </c>
      <c r="G115" s="16" t="str">
        <f t="shared" si="6"/>
        <v/>
      </c>
      <c r="H115" s="16" t="str">
        <f t="shared" si="6"/>
        <v/>
      </c>
      <c r="I115" s="16" t="str">
        <f t="shared" si="5"/>
        <v/>
      </c>
      <c r="J115" s="16" t="str">
        <f t="shared" si="5"/>
        <v>CGA5L3X7R1H225K160AE</v>
      </c>
      <c r="K115" s="16" t="str">
        <f t="shared" si="5"/>
        <v>CGA5L3X7R1V225K160AE</v>
      </c>
      <c r="L115" s="16" t="str">
        <f t="shared" si="5"/>
        <v>CGA5L2X7R1E225K160AE</v>
      </c>
      <c r="M115" s="16" t="str">
        <f t="shared" si="5"/>
        <v/>
      </c>
      <c r="N115" s="16" t="str">
        <f t="shared" si="5"/>
        <v/>
      </c>
      <c r="Q115" s="18" t="s">
        <v>77</v>
      </c>
      <c r="R115" s="14" t="s">
        <v>77</v>
      </c>
      <c r="S115" s="14" t="s">
        <v>77</v>
      </c>
      <c r="T115" s="14" t="s">
        <v>77</v>
      </c>
      <c r="U115" s="14" t="s">
        <v>244</v>
      </c>
      <c r="V115" s="15" t="s">
        <v>245</v>
      </c>
      <c r="W115" s="15" t="s">
        <v>246</v>
      </c>
      <c r="X115" s="15" t="s">
        <v>77</v>
      </c>
      <c r="Y115" s="15" t="s">
        <v>77</v>
      </c>
    </row>
    <row r="116" spans="1:25" x14ac:dyDescent="0.3">
      <c r="A116" t="str">
        <f>IF(B116=0,A115,VLOOKUP(LEFT(B116,FIND(" ",B116)-1)/IF(RIGHT(B116,2)="nF",1000,1),'TDK CGA series'!$G$5:$H$70,2))</f>
        <v>225</v>
      </c>
      <c r="B116" s="32"/>
      <c r="C116" s="32"/>
      <c r="D116" s="33"/>
      <c r="E116" s="12" t="s">
        <v>79</v>
      </c>
      <c r="F116" s="16" t="str">
        <f t="shared" si="6"/>
        <v/>
      </c>
      <c r="G116" s="16" t="str">
        <f t="shared" si="6"/>
        <v/>
      </c>
      <c r="H116" s="16" t="str">
        <f t="shared" si="6"/>
        <v/>
      </c>
      <c r="I116" s="16" t="str">
        <f t="shared" si="5"/>
        <v/>
      </c>
      <c r="J116" s="16" t="str">
        <f t="shared" si="5"/>
        <v>CGA5L3X7R1H225M160AE</v>
      </c>
      <c r="K116" s="16" t="str">
        <f t="shared" si="5"/>
        <v>CGA5L3X7R1V225M160AE</v>
      </c>
      <c r="L116" s="16" t="str">
        <f t="shared" si="5"/>
        <v>CGA5L2X7R1E225M160AE</v>
      </c>
      <c r="M116" s="16" t="str">
        <f t="shared" si="5"/>
        <v/>
      </c>
      <c r="N116" s="16" t="str">
        <f t="shared" si="5"/>
        <v/>
      </c>
      <c r="Q116" s="18" t="s">
        <v>77</v>
      </c>
      <c r="R116" s="14" t="s">
        <v>77</v>
      </c>
      <c r="S116" s="14" t="s">
        <v>77</v>
      </c>
      <c r="T116" s="14" t="s">
        <v>77</v>
      </c>
      <c r="U116" s="14" t="s">
        <v>247</v>
      </c>
      <c r="V116" s="15" t="s">
        <v>248</v>
      </c>
      <c r="W116" s="15" t="s">
        <v>249</v>
      </c>
      <c r="X116" s="15" t="s">
        <v>77</v>
      </c>
      <c r="Y116" s="15" t="s">
        <v>77</v>
      </c>
    </row>
    <row r="117" spans="1:25" x14ac:dyDescent="0.3">
      <c r="A117" t="str">
        <f>IF(B117=0,A116,VLOOKUP(LEFT(B117,FIND(" ",B117)-1)/IF(RIGHT(B117,2)="nF",1000,1),'TDK CGA series'!$G$5:$H$70,2))</f>
        <v>225</v>
      </c>
      <c r="B117" s="32"/>
      <c r="C117" s="32">
        <v>3225</v>
      </c>
      <c r="D117" s="33">
        <v>2</v>
      </c>
      <c r="E117" s="12" t="s">
        <v>76</v>
      </c>
      <c r="F117" s="16" t="str">
        <f t="shared" si="6"/>
        <v/>
      </c>
      <c r="G117" s="16" t="str">
        <f t="shared" si="6"/>
        <v/>
      </c>
      <c r="H117" s="16" t="str">
        <f t="shared" si="6"/>
        <v/>
      </c>
      <c r="I117" s="16" t="str">
        <f t="shared" si="5"/>
        <v/>
      </c>
      <c r="J117" s="16" t="str">
        <f t="shared" si="5"/>
        <v>CGA6M3X7R1H225K200AE</v>
      </c>
      <c r="K117" s="16" t="str">
        <f t="shared" si="5"/>
        <v/>
      </c>
      <c r="L117" s="16" t="str">
        <f t="shared" si="5"/>
        <v/>
      </c>
      <c r="M117" s="16" t="str">
        <f t="shared" si="5"/>
        <v/>
      </c>
      <c r="N117" s="16" t="str">
        <f t="shared" si="5"/>
        <v/>
      </c>
      <c r="Q117" s="18" t="s">
        <v>77</v>
      </c>
      <c r="R117" s="14" t="s">
        <v>77</v>
      </c>
      <c r="S117" s="14" t="s">
        <v>77</v>
      </c>
      <c r="T117" s="14" t="s">
        <v>77</v>
      </c>
      <c r="U117" s="14" t="s">
        <v>250</v>
      </c>
      <c r="V117" s="15" t="s">
        <v>77</v>
      </c>
      <c r="W117" s="15" t="s">
        <v>77</v>
      </c>
      <c r="X117" s="15" t="s">
        <v>77</v>
      </c>
      <c r="Y117" s="15" t="s">
        <v>77</v>
      </c>
    </row>
    <row r="118" spans="1:25" x14ac:dyDescent="0.3">
      <c r="A118" t="str">
        <f>IF(B118=0,A117,VLOOKUP(LEFT(B118,FIND(" ",B118)-1)/IF(RIGHT(B118,2)="nF",1000,1),'TDK CGA series'!$G$5:$H$70,2))</f>
        <v>225</v>
      </c>
      <c r="B118" s="32"/>
      <c r="C118" s="32"/>
      <c r="D118" s="33"/>
      <c r="E118" s="12" t="s">
        <v>79</v>
      </c>
      <c r="F118" s="16" t="str">
        <f t="shared" si="6"/>
        <v/>
      </c>
      <c r="G118" s="16" t="str">
        <f t="shared" si="6"/>
        <v/>
      </c>
      <c r="H118" s="16" t="str">
        <f t="shared" si="6"/>
        <v/>
      </c>
      <c r="I118" s="16" t="str">
        <f t="shared" si="5"/>
        <v/>
      </c>
      <c r="J118" s="16" t="str">
        <f t="shared" si="5"/>
        <v>CGA6M3X7R1H225M200AE</v>
      </c>
      <c r="K118" s="16" t="str">
        <f t="shared" si="5"/>
        <v/>
      </c>
      <c r="L118" s="16" t="str">
        <f t="shared" si="5"/>
        <v/>
      </c>
      <c r="M118" s="16" t="str">
        <f t="shared" si="5"/>
        <v/>
      </c>
      <c r="N118" s="16" t="str">
        <f t="shared" si="5"/>
        <v/>
      </c>
      <c r="Q118" s="18" t="s">
        <v>77</v>
      </c>
      <c r="R118" s="14" t="s">
        <v>77</v>
      </c>
      <c r="S118" s="14" t="s">
        <v>77</v>
      </c>
      <c r="T118" s="14" t="s">
        <v>77</v>
      </c>
      <c r="U118" s="14" t="s">
        <v>251</v>
      </c>
      <c r="V118" s="15" t="s">
        <v>77</v>
      </c>
      <c r="W118" s="15" t="s">
        <v>77</v>
      </c>
      <c r="X118" s="15" t="s">
        <v>77</v>
      </c>
      <c r="Y118" s="15" t="s">
        <v>77</v>
      </c>
    </row>
    <row r="119" spans="1:25" x14ac:dyDescent="0.3">
      <c r="A119" t="str">
        <f>IF(B119=0,A118,VLOOKUP(LEFT(B119,FIND(" ",B119)-1)/IF(RIGHT(B119,2)="nF",1000,1),'TDK CGA series'!$G$5:$H$70,2))</f>
        <v>225</v>
      </c>
      <c r="B119" s="32"/>
      <c r="C119" s="32"/>
      <c r="D119" s="33">
        <v>2.2999999999999998</v>
      </c>
      <c r="E119" s="12" t="s">
        <v>76</v>
      </c>
      <c r="F119" s="16" t="str">
        <f t="shared" si="6"/>
        <v/>
      </c>
      <c r="G119" s="16" t="str">
        <f t="shared" si="6"/>
        <v/>
      </c>
      <c r="H119" s="16" t="str">
        <f t="shared" si="6"/>
        <v/>
      </c>
      <c r="I119" s="16" t="str">
        <f t="shared" si="5"/>
        <v>CGA6N3X7R2A225K230AE</v>
      </c>
      <c r="J119" s="16" t="str">
        <f t="shared" si="5"/>
        <v/>
      </c>
      <c r="K119" s="16" t="str">
        <f t="shared" si="5"/>
        <v/>
      </c>
      <c r="L119" s="16" t="str">
        <f t="shared" si="5"/>
        <v/>
      </c>
      <c r="M119" s="16" t="str">
        <f t="shared" si="5"/>
        <v/>
      </c>
      <c r="N119" s="16" t="str">
        <f t="shared" si="5"/>
        <v/>
      </c>
      <c r="Q119" s="18" t="s">
        <v>77</v>
      </c>
      <c r="R119" s="14" t="s">
        <v>77</v>
      </c>
      <c r="S119" s="14" t="s">
        <v>77</v>
      </c>
      <c r="T119" s="14" t="s">
        <v>252</v>
      </c>
      <c r="U119" s="14" t="s">
        <v>77</v>
      </c>
      <c r="V119" s="15" t="s">
        <v>77</v>
      </c>
      <c r="W119" s="15" t="s">
        <v>77</v>
      </c>
      <c r="X119" s="15" t="s">
        <v>77</v>
      </c>
      <c r="Y119" s="15" t="s">
        <v>77</v>
      </c>
    </row>
    <row r="120" spans="1:25" x14ac:dyDescent="0.3">
      <c r="A120" t="str">
        <f>IF(B120=0,A119,VLOOKUP(LEFT(B120,FIND(" ",B120)-1)/IF(RIGHT(B120,2)="nF",1000,1),'TDK CGA series'!$G$5:$H$70,2))</f>
        <v>225</v>
      </c>
      <c r="B120" s="32"/>
      <c r="C120" s="32"/>
      <c r="D120" s="33"/>
      <c r="E120" s="12" t="s">
        <v>79</v>
      </c>
      <c r="F120" s="16" t="str">
        <f t="shared" si="6"/>
        <v/>
      </c>
      <c r="G120" s="16" t="str">
        <f t="shared" si="6"/>
        <v/>
      </c>
      <c r="H120" s="16" t="str">
        <f t="shared" si="6"/>
        <v/>
      </c>
      <c r="I120" s="16" t="str">
        <f t="shared" si="5"/>
        <v>CGA6N3X7R2A225M230AE</v>
      </c>
      <c r="J120" s="16" t="str">
        <f t="shared" si="5"/>
        <v/>
      </c>
      <c r="K120" s="16" t="str">
        <f t="shared" si="5"/>
        <v/>
      </c>
      <c r="L120" s="16" t="str">
        <f t="shared" si="5"/>
        <v/>
      </c>
      <c r="M120" s="16" t="str">
        <f t="shared" si="5"/>
        <v/>
      </c>
      <c r="N120" s="16" t="str">
        <f t="shared" si="5"/>
        <v/>
      </c>
      <c r="Q120" s="18" t="s">
        <v>77</v>
      </c>
      <c r="R120" s="14" t="s">
        <v>77</v>
      </c>
      <c r="S120" s="14" t="s">
        <v>77</v>
      </c>
      <c r="T120" s="14" t="s">
        <v>253</v>
      </c>
      <c r="U120" s="14" t="s">
        <v>77</v>
      </c>
      <c r="V120" s="15" t="s">
        <v>77</v>
      </c>
      <c r="W120" s="15" t="s">
        <v>77</v>
      </c>
      <c r="X120" s="15" t="s">
        <v>77</v>
      </c>
      <c r="Y120" s="15" t="s">
        <v>77</v>
      </c>
    </row>
    <row r="121" spans="1:25" x14ac:dyDescent="0.3">
      <c r="A121" t="str">
        <f>IF(B121=0,A120,VLOOKUP(LEFT(B121,FIND(" ",B121)-1)/IF(RIGHT(B121,2)="nF",1000,1),'TDK CGA series'!$G$5:$H$70,2))</f>
        <v>475</v>
      </c>
      <c r="B121" s="32" t="s">
        <v>281</v>
      </c>
      <c r="C121" s="34">
        <v>2012</v>
      </c>
      <c r="D121" s="36">
        <v>1.25</v>
      </c>
      <c r="E121" s="12" t="s">
        <v>76</v>
      </c>
      <c r="F121" s="13" t="str">
        <f t="shared" si="6"/>
        <v/>
      </c>
      <c r="G121" s="13" t="str">
        <f t="shared" si="6"/>
        <v/>
      </c>
      <c r="H121" s="13" t="str">
        <f t="shared" si="6"/>
        <v/>
      </c>
      <c r="I121" s="13" t="str">
        <f t="shared" si="5"/>
        <v/>
      </c>
      <c r="J121" s="13" t="str">
        <f t="shared" si="5"/>
        <v>CGA4J1X7R1H475K125AE</v>
      </c>
      <c r="K121" s="13" t="str">
        <f t="shared" si="5"/>
        <v>CGA4J1X7R1V475K125AE</v>
      </c>
      <c r="L121" s="13" t="str">
        <f t="shared" si="5"/>
        <v>CGA4J1X7R1E475K125AE</v>
      </c>
      <c r="M121" s="13" t="str">
        <f t="shared" si="5"/>
        <v>CGA4J3X7R1C475K125AE</v>
      </c>
      <c r="N121" s="13" t="str">
        <f t="shared" si="5"/>
        <v/>
      </c>
      <c r="Q121" s="18" t="s">
        <v>77</v>
      </c>
      <c r="R121" s="14" t="s">
        <v>77</v>
      </c>
      <c r="S121" s="14" t="s">
        <v>77</v>
      </c>
      <c r="T121" s="14" t="s">
        <v>77</v>
      </c>
      <c r="U121" s="14" t="s">
        <v>254</v>
      </c>
      <c r="V121" s="15" t="s">
        <v>255</v>
      </c>
      <c r="W121" s="15" t="s">
        <v>256</v>
      </c>
      <c r="X121" s="15" t="s">
        <v>257</v>
      </c>
      <c r="Y121" s="15" t="s">
        <v>77</v>
      </c>
    </row>
    <row r="122" spans="1:25" x14ac:dyDescent="0.3">
      <c r="A122" t="str">
        <f>IF(B122=0,A121,VLOOKUP(LEFT(B122,FIND(" ",B122)-1)/IF(RIGHT(B122,2)="nF",1000,1),'TDK CGA series'!$G$5:$H$70,2))</f>
        <v>475</v>
      </c>
      <c r="B122" s="32"/>
      <c r="C122" s="35"/>
      <c r="D122" s="37"/>
      <c r="E122" s="12" t="s">
        <v>79</v>
      </c>
      <c r="F122" s="16" t="str">
        <f t="shared" si="6"/>
        <v/>
      </c>
      <c r="G122" s="16" t="str">
        <f t="shared" si="6"/>
        <v/>
      </c>
      <c r="H122" s="16" t="str">
        <f t="shared" si="6"/>
        <v/>
      </c>
      <c r="I122" s="16" t="str">
        <f t="shared" si="5"/>
        <v/>
      </c>
      <c r="J122" s="16" t="str">
        <f t="shared" si="5"/>
        <v/>
      </c>
      <c r="K122" s="16" t="str">
        <f t="shared" si="5"/>
        <v>CGA4J1X7R1V475M125AE</v>
      </c>
      <c r="L122" s="16" t="str">
        <f t="shared" si="5"/>
        <v>CGA4J1X7R1E475M125AE</v>
      </c>
      <c r="M122" s="16" t="str">
        <f t="shared" si="5"/>
        <v>CGA4J3X7R1C475M125AE</v>
      </c>
      <c r="N122" s="16" t="str">
        <f t="shared" si="5"/>
        <v/>
      </c>
      <c r="Q122" s="18" t="s">
        <v>77</v>
      </c>
      <c r="R122" s="14" t="s">
        <v>77</v>
      </c>
      <c r="S122" s="14" t="s">
        <v>77</v>
      </c>
      <c r="T122" s="14" t="s">
        <v>77</v>
      </c>
      <c r="U122" s="14" t="s">
        <v>77</v>
      </c>
      <c r="V122" s="15" t="s">
        <v>258</v>
      </c>
      <c r="W122" s="15" t="s">
        <v>259</v>
      </c>
      <c r="X122" s="15" t="s">
        <v>260</v>
      </c>
      <c r="Y122" s="15" t="s">
        <v>77</v>
      </c>
    </row>
    <row r="123" spans="1:25" x14ac:dyDescent="0.3">
      <c r="A123" t="str">
        <f>IF(B123=0,A122,VLOOKUP(LEFT(B123,FIND(" ",B123)-1)/IF(RIGHT(B123,2)="nF",1000,1),'TDK CGA series'!$G$5:$H$70,2))</f>
        <v>475</v>
      </c>
      <c r="B123" s="32"/>
      <c r="C123" s="32">
        <v>3216</v>
      </c>
      <c r="D123" s="33">
        <v>1.6</v>
      </c>
      <c r="E123" s="12" t="s">
        <v>76</v>
      </c>
      <c r="F123" s="16" t="str">
        <f t="shared" si="6"/>
        <v/>
      </c>
      <c r="G123" s="16" t="str">
        <f t="shared" si="6"/>
        <v/>
      </c>
      <c r="H123" s="16" t="str">
        <f t="shared" si="6"/>
        <v/>
      </c>
      <c r="I123" s="16" t="str">
        <f t="shared" si="5"/>
        <v/>
      </c>
      <c r="J123" s="16" t="str">
        <f t="shared" si="5"/>
        <v>CGA5L3X7R1H475K160AE</v>
      </c>
      <c r="K123" s="16" t="str">
        <f t="shared" si="5"/>
        <v>CGA5L1X7R1V475K160AE</v>
      </c>
      <c r="L123" s="16" t="str">
        <f t="shared" si="5"/>
        <v/>
      </c>
      <c r="M123" s="16" t="str">
        <f t="shared" si="5"/>
        <v/>
      </c>
      <c r="N123" s="16" t="str">
        <f t="shared" si="5"/>
        <v/>
      </c>
      <c r="Q123" s="18" t="s">
        <v>77</v>
      </c>
      <c r="R123" s="14" t="s">
        <v>77</v>
      </c>
      <c r="S123" s="14" t="s">
        <v>77</v>
      </c>
      <c r="T123" s="14" t="s">
        <v>77</v>
      </c>
      <c r="U123" s="14" t="s">
        <v>261</v>
      </c>
      <c r="V123" s="15" t="s">
        <v>262</v>
      </c>
      <c r="W123" s="15" t="s">
        <v>77</v>
      </c>
      <c r="X123" s="15" t="s">
        <v>77</v>
      </c>
      <c r="Y123" s="15" t="s">
        <v>77</v>
      </c>
    </row>
    <row r="124" spans="1:25" x14ac:dyDescent="0.3">
      <c r="A124" t="str">
        <f>IF(B124=0,A123,VLOOKUP(LEFT(B124,FIND(" ",B124)-1)/IF(RIGHT(B124,2)="nF",1000,1),'TDK CGA series'!$G$5:$H$70,2))</f>
        <v>475</v>
      </c>
      <c r="B124" s="34"/>
      <c r="C124" s="34"/>
      <c r="D124" s="36"/>
      <c r="E124" s="12" t="s">
        <v>79</v>
      </c>
      <c r="F124" s="16" t="str">
        <f t="shared" si="6"/>
        <v/>
      </c>
      <c r="G124" s="16" t="str">
        <f t="shared" si="6"/>
        <v/>
      </c>
      <c r="H124" s="16" t="str">
        <f t="shared" si="6"/>
        <v/>
      </c>
      <c r="I124" s="16" t="str">
        <f t="shared" si="6"/>
        <v/>
      </c>
      <c r="J124" s="16" t="str">
        <f t="shared" si="6"/>
        <v>CGA5L3X7R1H475M160AE</v>
      </c>
      <c r="K124" s="16" t="str">
        <f t="shared" si="6"/>
        <v>CGA5L1X7R1V475M160AE</v>
      </c>
      <c r="L124" s="16" t="str">
        <f t="shared" si="6"/>
        <v/>
      </c>
      <c r="M124" s="16" t="str">
        <f t="shared" si="6"/>
        <v/>
      </c>
      <c r="N124" s="16" t="str">
        <f t="shared" si="6"/>
        <v/>
      </c>
      <c r="Q124" s="18" t="s">
        <v>77</v>
      </c>
      <c r="R124" s="14" t="s">
        <v>77</v>
      </c>
      <c r="S124" s="14" t="s">
        <v>77</v>
      </c>
      <c r="T124" s="14" t="s">
        <v>77</v>
      </c>
      <c r="U124" s="14" t="s">
        <v>263</v>
      </c>
      <c r="V124" s="20" t="s">
        <v>264</v>
      </c>
      <c r="W124" s="20" t="s">
        <v>77</v>
      </c>
      <c r="X124" s="20" t="s">
        <v>77</v>
      </c>
      <c r="Y124" s="20" t="s">
        <v>77</v>
      </c>
    </row>
    <row r="125" spans="1:25" x14ac:dyDescent="0.3">
      <c r="A125" t="str">
        <f>IF(B125=0,A124,VLOOKUP(LEFT(B125,FIND(" ",B125)-1)/IF(RIGHT(B125,2)="nF",1000,1),'TDK CGA series'!$G$5:$H$70,2))</f>
        <v>106</v>
      </c>
      <c r="B125" s="32" t="s">
        <v>282</v>
      </c>
      <c r="C125" s="32">
        <v>3216</v>
      </c>
      <c r="D125" s="33">
        <v>1.6</v>
      </c>
      <c r="E125" s="12" t="s">
        <v>76</v>
      </c>
      <c r="F125" s="13" t="str">
        <f t="shared" ref="F125:N132" si="7">IF(Q125&lt;&gt;"",HYPERLINK("https://product.tdk.com/en/search/capacitor/ceramic/mlcc/info?part_no="&amp;Q125&amp;"&amp;utm_source=mlcc_automotive_soft_en.pdf&amp;utm_medium=catalog",Q125),"")</f>
        <v/>
      </c>
      <c r="G125" s="13" t="str">
        <f t="shared" si="7"/>
        <v/>
      </c>
      <c r="H125" s="13" t="str">
        <f t="shared" si="7"/>
        <v/>
      </c>
      <c r="I125" s="13" t="str">
        <f t="shared" si="7"/>
        <v/>
      </c>
      <c r="J125" s="13" t="str">
        <f t="shared" si="7"/>
        <v>CGA5L1X7R1H106K160AE</v>
      </c>
      <c r="K125" s="13" t="str">
        <f t="shared" si="7"/>
        <v>CGA5L1X7R1V106K160AE</v>
      </c>
      <c r="L125" s="13" t="str">
        <f t="shared" si="7"/>
        <v>CGA5L1X7R1E106K160AE</v>
      </c>
      <c r="M125" s="13" t="str">
        <f t="shared" si="7"/>
        <v/>
      </c>
      <c r="N125" s="13" t="str">
        <f t="shared" si="7"/>
        <v/>
      </c>
      <c r="Q125" s="21" t="s">
        <v>77</v>
      </c>
      <c r="R125" s="22" t="s">
        <v>77</v>
      </c>
      <c r="S125" s="22" t="s">
        <v>77</v>
      </c>
      <c r="T125" s="22" t="s">
        <v>77</v>
      </c>
      <c r="U125" s="22" t="s">
        <v>265</v>
      </c>
      <c r="V125" s="20" t="s">
        <v>266</v>
      </c>
      <c r="W125" s="20" t="s">
        <v>267</v>
      </c>
      <c r="X125" s="20" t="s">
        <v>77</v>
      </c>
      <c r="Y125" s="20" t="s">
        <v>77</v>
      </c>
    </row>
    <row r="126" spans="1:25" x14ac:dyDescent="0.3">
      <c r="A126" t="str">
        <f>IF(B126=0,A125,VLOOKUP(LEFT(B126,FIND(" ",B126)-1)/IF(RIGHT(B126,2)="nF",1000,1),'TDK CGA series'!$G$5:$H$70,2))</f>
        <v>106</v>
      </c>
      <c r="B126" s="32"/>
      <c r="C126" s="32"/>
      <c r="D126" s="33"/>
      <c r="E126" s="12" t="s">
        <v>79</v>
      </c>
      <c r="F126" s="16" t="str">
        <f t="shared" si="7"/>
        <v/>
      </c>
      <c r="G126" s="16" t="str">
        <f t="shared" si="7"/>
        <v/>
      </c>
      <c r="H126" s="16" t="str">
        <f t="shared" si="7"/>
        <v/>
      </c>
      <c r="I126" s="16" t="str">
        <f t="shared" si="7"/>
        <v/>
      </c>
      <c r="J126" s="16" t="str">
        <f t="shared" si="7"/>
        <v/>
      </c>
      <c r="K126" s="16" t="str">
        <f t="shared" si="7"/>
        <v>CGA5L1X7R1V106M160AE</v>
      </c>
      <c r="L126" s="16" t="str">
        <f t="shared" si="7"/>
        <v>CGA5L1X7R1E106M160AE</v>
      </c>
      <c r="M126" s="16" t="str">
        <f t="shared" si="7"/>
        <v/>
      </c>
      <c r="N126" s="16" t="str">
        <f t="shared" si="7"/>
        <v/>
      </c>
      <c r="Q126" s="14" t="s">
        <v>77</v>
      </c>
      <c r="R126" s="14" t="s">
        <v>77</v>
      </c>
      <c r="S126" s="14" t="s">
        <v>77</v>
      </c>
      <c r="T126" s="14" t="s">
        <v>77</v>
      </c>
      <c r="U126" s="17" t="s">
        <v>77</v>
      </c>
      <c r="V126" s="15" t="s">
        <v>268</v>
      </c>
      <c r="W126" s="15" t="s">
        <v>269</v>
      </c>
      <c r="X126" s="15" t="s">
        <v>77</v>
      </c>
      <c r="Y126" s="15" t="s">
        <v>77</v>
      </c>
    </row>
    <row r="127" spans="1:25" x14ac:dyDescent="0.3">
      <c r="A127" t="str">
        <f>IF(B127=0,A126,VLOOKUP(LEFT(B127,FIND(" ",B127)-1)/IF(RIGHT(B127,2)="nF",1000,1),'TDK CGA series'!$G$5:$H$70,2))</f>
        <v>226</v>
      </c>
      <c r="B127" s="32" t="s">
        <v>283</v>
      </c>
      <c r="C127" s="32">
        <v>3216</v>
      </c>
      <c r="D127" s="33">
        <v>1.6</v>
      </c>
      <c r="E127" s="12" t="s">
        <v>76</v>
      </c>
      <c r="F127" s="13" t="str">
        <f t="shared" si="7"/>
        <v/>
      </c>
      <c r="G127" s="13" t="str">
        <f t="shared" si="7"/>
        <v/>
      </c>
      <c r="H127" s="13" t="str">
        <f t="shared" si="7"/>
        <v/>
      </c>
      <c r="I127" s="13" t="str">
        <f t="shared" si="7"/>
        <v/>
      </c>
      <c r="J127" s="13" t="str">
        <f t="shared" si="7"/>
        <v/>
      </c>
      <c r="K127" s="13" t="str">
        <f t="shared" si="7"/>
        <v/>
      </c>
      <c r="L127" s="13" t="str">
        <f t="shared" si="7"/>
        <v/>
      </c>
      <c r="M127" s="13" t="str">
        <f t="shared" si="7"/>
        <v/>
      </c>
      <c r="N127" s="13" t="str">
        <f t="shared" si="7"/>
        <v/>
      </c>
      <c r="Q127" s="14" t="s">
        <v>77</v>
      </c>
      <c r="R127" s="14" t="s">
        <v>77</v>
      </c>
      <c r="S127" s="14" t="s">
        <v>77</v>
      </c>
      <c r="T127" s="14" t="s">
        <v>77</v>
      </c>
      <c r="U127" s="17" t="s">
        <v>77</v>
      </c>
      <c r="V127" s="15" t="s">
        <v>77</v>
      </c>
      <c r="W127" s="15" t="s">
        <v>77</v>
      </c>
      <c r="X127" s="15" t="s">
        <v>77</v>
      </c>
      <c r="Y127" s="15" t="s">
        <v>77</v>
      </c>
    </row>
    <row r="128" spans="1:25" x14ac:dyDescent="0.3">
      <c r="A128" t="str">
        <f>IF(B128=0,A127,VLOOKUP(LEFT(B128,FIND(" ",B128)-1)/IF(RIGHT(B128,2)="nF",1000,1),'TDK CGA series'!$G$5:$H$70,2))</f>
        <v>226</v>
      </c>
      <c r="B128" s="32"/>
      <c r="C128" s="32"/>
      <c r="D128" s="33"/>
      <c r="E128" s="12" t="s">
        <v>79</v>
      </c>
      <c r="F128" s="16" t="str">
        <f t="shared" si="7"/>
        <v/>
      </c>
      <c r="G128" s="16" t="str">
        <f t="shared" si="7"/>
        <v/>
      </c>
      <c r="H128" s="16" t="str">
        <f t="shared" si="7"/>
        <v/>
      </c>
      <c r="I128" s="16" t="str">
        <f t="shared" si="7"/>
        <v/>
      </c>
      <c r="J128" s="16" t="str">
        <f t="shared" si="7"/>
        <v/>
      </c>
      <c r="K128" s="16" t="str">
        <f t="shared" si="7"/>
        <v/>
      </c>
      <c r="L128" s="16" t="str">
        <f t="shared" si="7"/>
        <v/>
      </c>
      <c r="M128" s="16" t="str">
        <f t="shared" si="7"/>
        <v/>
      </c>
      <c r="N128" s="16" t="str">
        <f t="shared" si="7"/>
        <v>CGA5L1X7R0J226M160AE</v>
      </c>
      <c r="Q128" s="14" t="s">
        <v>77</v>
      </c>
      <c r="R128" s="14" t="s">
        <v>77</v>
      </c>
      <c r="S128" s="14" t="s">
        <v>77</v>
      </c>
      <c r="T128" s="14" t="s">
        <v>77</v>
      </c>
      <c r="U128" s="17" t="s">
        <v>77</v>
      </c>
      <c r="V128" s="15" t="s">
        <v>77</v>
      </c>
      <c r="W128" s="15" t="s">
        <v>77</v>
      </c>
      <c r="X128" s="15" t="s">
        <v>77</v>
      </c>
      <c r="Y128" s="15" t="s">
        <v>270</v>
      </c>
    </row>
    <row r="129" spans="1:25" x14ac:dyDescent="0.3">
      <c r="A129" t="str">
        <f>IF(B129=0,A128,VLOOKUP(LEFT(B129,FIND(" ",B129)-1)/IF(RIGHT(B129,2)="nF",1000,1),'TDK CGA series'!$G$5:$H$70,2))</f>
        <v>226</v>
      </c>
      <c r="B129" s="32"/>
      <c r="C129" s="32">
        <v>3225</v>
      </c>
      <c r="D129" s="33">
        <v>2.5</v>
      </c>
      <c r="E129" s="12" t="s">
        <v>76</v>
      </c>
      <c r="F129" s="16" t="str">
        <f t="shared" si="7"/>
        <v/>
      </c>
      <c r="G129" s="16" t="str">
        <f t="shared" si="7"/>
        <v/>
      </c>
      <c r="H129" s="16" t="str">
        <f t="shared" si="7"/>
        <v/>
      </c>
      <c r="I129" s="16" t="str">
        <f t="shared" si="7"/>
        <v/>
      </c>
      <c r="J129" s="16" t="str">
        <f t="shared" si="7"/>
        <v/>
      </c>
      <c r="K129" s="16" t="str">
        <f t="shared" si="7"/>
        <v/>
      </c>
      <c r="L129" s="16" t="str">
        <f t="shared" si="7"/>
        <v/>
      </c>
      <c r="M129" s="16" t="str">
        <f t="shared" si="7"/>
        <v/>
      </c>
      <c r="N129" s="16" t="str">
        <f t="shared" si="7"/>
        <v/>
      </c>
      <c r="Q129" s="14" t="s">
        <v>77</v>
      </c>
      <c r="R129" s="14" t="s">
        <v>77</v>
      </c>
      <c r="S129" s="14" t="s">
        <v>77</v>
      </c>
      <c r="T129" s="14" t="s">
        <v>77</v>
      </c>
      <c r="U129" s="17" t="s">
        <v>77</v>
      </c>
      <c r="V129" s="15" t="s">
        <v>77</v>
      </c>
      <c r="W129" s="15" t="s">
        <v>77</v>
      </c>
      <c r="X129" s="15" t="s">
        <v>77</v>
      </c>
      <c r="Y129" s="15" t="s">
        <v>77</v>
      </c>
    </row>
    <row r="130" spans="1:25" x14ac:dyDescent="0.3">
      <c r="A130" t="str">
        <f>IF(B130=0,A129,VLOOKUP(LEFT(B130,FIND(" ",B130)-1)/IF(RIGHT(B130,2)="nF",1000,1),'TDK CGA series'!$G$5:$H$70,2))</f>
        <v>226</v>
      </c>
      <c r="B130" s="32"/>
      <c r="C130" s="32"/>
      <c r="D130" s="33"/>
      <c r="E130" s="12" t="s">
        <v>79</v>
      </c>
      <c r="F130" s="16" t="str">
        <f t="shared" si="7"/>
        <v/>
      </c>
      <c r="G130" s="16" t="str">
        <f t="shared" si="7"/>
        <v/>
      </c>
      <c r="H130" s="16" t="str">
        <f t="shared" si="7"/>
        <v/>
      </c>
      <c r="I130" s="16" t="str">
        <f t="shared" si="7"/>
        <v/>
      </c>
      <c r="J130" s="16" t="str">
        <f t="shared" si="7"/>
        <v/>
      </c>
      <c r="K130" s="16" t="str">
        <f t="shared" si="7"/>
        <v/>
      </c>
      <c r="L130" s="16" t="str">
        <f t="shared" si="7"/>
        <v>CGA6P3X7R1E226M250AE</v>
      </c>
      <c r="M130" s="16" t="str">
        <f t="shared" si="7"/>
        <v/>
      </c>
      <c r="N130" s="16" t="str">
        <f t="shared" si="7"/>
        <v/>
      </c>
      <c r="Q130" s="14" t="s">
        <v>77</v>
      </c>
      <c r="R130" s="14" t="s">
        <v>77</v>
      </c>
      <c r="S130" s="14" t="s">
        <v>77</v>
      </c>
      <c r="T130" s="14" t="s">
        <v>77</v>
      </c>
      <c r="U130" s="17" t="s">
        <v>77</v>
      </c>
      <c r="V130" s="15" t="s">
        <v>77</v>
      </c>
      <c r="W130" s="15" t="s">
        <v>271</v>
      </c>
      <c r="X130" s="15" t="s">
        <v>77</v>
      </c>
      <c r="Y130" s="15" t="s">
        <v>77</v>
      </c>
    </row>
    <row r="131" spans="1:25" x14ac:dyDescent="0.3">
      <c r="A131" t="str">
        <f>IF(B131=0,A130,VLOOKUP(LEFT(B131,FIND(" ",B131)-1)/IF(RIGHT(B131,2)="nF",1000,1),'TDK CGA series'!$G$5:$H$70,2))</f>
        <v>476</v>
      </c>
      <c r="B131" s="32" t="s">
        <v>284</v>
      </c>
      <c r="C131" s="32">
        <v>7563</v>
      </c>
      <c r="D131" s="33">
        <v>2.2999999999999998</v>
      </c>
      <c r="E131" s="12" t="s">
        <v>76</v>
      </c>
      <c r="F131" s="13" t="str">
        <f t="shared" si="7"/>
        <v/>
      </c>
      <c r="G131" s="13" t="str">
        <f t="shared" si="7"/>
        <v/>
      </c>
      <c r="H131" s="13" t="str">
        <f t="shared" si="7"/>
        <v/>
      </c>
      <c r="I131" s="13" t="str">
        <f t="shared" si="7"/>
        <v/>
      </c>
      <c r="J131" s="13" t="str">
        <f t="shared" si="7"/>
        <v/>
      </c>
      <c r="K131" s="13" t="str">
        <f t="shared" si="7"/>
        <v/>
      </c>
      <c r="L131" s="13" t="str">
        <f t="shared" si="7"/>
        <v/>
      </c>
      <c r="M131" s="13" t="str">
        <f t="shared" si="7"/>
        <v/>
      </c>
      <c r="N131" s="13" t="str">
        <f t="shared" si="7"/>
        <v/>
      </c>
      <c r="Q131" s="14" t="s">
        <v>77</v>
      </c>
      <c r="R131" s="14" t="s">
        <v>77</v>
      </c>
      <c r="S131" s="14" t="s">
        <v>77</v>
      </c>
      <c r="T131" s="14" t="s">
        <v>77</v>
      </c>
      <c r="U131" s="17" t="s">
        <v>77</v>
      </c>
      <c r="V131" s="15" t="s">
        <v>77</v>
      </c>
      <c r="W131" s="15" t="s">
        <v>77</v>
      </c>
      <c r="X131" s="15" t="s">
        <v>77</v>
      </c>
      <c r="Y131" s="15" t="s">
        <v>77</v>
      </c>
    </row>
    <row r="132" spans="1:25" x14ac:dyDescent="0.3">
      <c r="A132" t="str">
        <f>IF(B132=0,A131,VLOOKUP(LEFT(B132,FIND(" ",B132)-1)/IF(RIGHT(B132,2)="nF",1000,1),'TDK CGA series'!$G$5:$H$70,2))</f>
        <v>476</v>
      </c>
      <c r="B132" s="32"/>
      <c r="C132" s="32"/>
      <c r="D132" s="33"/>
      <c r="E132" s="12" t="s">
        <v>79</v>
      </c>
      <c r="F132" s="23" t="str">
        <f t="shared" si="7"/>
        <v/>
      </c>
      <c r="G132" s="23" t="str">
        <f t="shared" si="7"/>
        <v/>
      </c>
      <c r="H132" s="23" t="str">
        <f t="shared" si="7"/>
        <v/>
      </c>
      <c r="I132" s="23" t="str">
        <f t="shared" si="7"/>
        <v/>
      </c>
      <c r="J132" s="23" t="str">
        <f t="shared" si="7"/>
        <v/>
      </c>
      <c r="K132" s="23" t="str">
        <f t="shared" si="7"/>
        <v/>
      </c>
      <c r="L132" s="23" t="str">
        <f t="shared" si="7"/>
        <v>CGADN3X7R1E476M230LE</v>
      </c>
      <c r="M132" s="23" t="str">
        <f t="shared" si="7"/>
        <v/>
      </c>
      <c r="N132" s="23" t="str">
        <f t="shared" si="7"/>
        <v/>
      </c>
      <c r="Q132" s="14" t="s">
        <v>77</v>
      </c>
      <c r="R132" s="14" t="s">
        <v>77</v>
      </c>
      <c r="S132" s="14" t="s">
        <v>77</v>
      </c>
      <c r="T132" s="14" t="s">
        <v>77</v>
      </c>
      <c r="U132" s="17" t="s">
        <v>77</v>
      </c>
      <c r="V132" s="15" t="s">
        <v>77</v>
      </c>
      <c r="W132" s="15" t="s">
        <v>272</v>
      </c>
      <c r="X132" s="15" t="s">
        <v>77</v>
      </c>
      <c r="Y132" s="15" t="s">
        <v>77</v>
      </c>
    </row>
    <row r="133" spans="1:25" x14ac:dyDescent="0.3">
      <c r="U133"/>
    </row>
    <row r="134" spans="1:25" x14ac:dyDescent="0.3">
      <c r="U134"/>
    </row>
    <row r="135" spans="1:25" x14ac:dyDescent="0.3">
      <c r="U135"/>
    </row>
    <row r="136" spans="1:25" x14ac:dyDescent="0.3">
      <c r="U136"/>
    </row>
  </sheetData>
  <mergeCells count="144">
    <mergeCell ref="D11:D12"/>
    <mergeCell ref="B13:B22"/>
    <mergeCell ref="C13:C14"/>
    <mergeCell ref="D13:D14"/>
    <mergeCell ref="C15:C16"/>
    <mergeCell ref="D15:D16"/>
    <mergeCell ref="C17:C18"/>
    <mergeCell ref="D17:D18"/>
    <mergeCell ref="C19:C20"/>
    <mergeCell ref="D19:D20"/>
    <mergeCell ref="B3:B12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C21:C22"/>
    <mergeCell ref="D21:D22"/>
    <mergeCell ref="B23:B24"/>
    <mergeCell ref="C23:C24"/>
    <mergeCell ref="D23:D24"/>
    <mergeCell ref="B25:B32"/>
    <mergeCell ref="C25:C26"/>
    <mergeCell ref="D25:D26"/>
    <mergeCell ref="C27:C28"/>
    <mergeCell ref="D27:D28"/>
    <mergeCell ref="C29:C30"/>
    <mergeCell ref="D29:D30"/>
    <mergeCell ref="C31:C32"/>
    <mergeCell ref="D31:D32"/>
    <mergeCell ref="B33:B42"/>
    <mergeCell ref="C33:C34"/>
    <mergeCell ref="D33:D34"/>
    <mergeCell ref="C35:C36"/>
    <mergeCell ref="D35:D36"/>
    <mergeCell ref="C37:C40"/>
    <mergeCell ref="D37:D38"/>
    <mergeCell ref="D39:D40"/>
    <mergeCell ref="C41:C42"/>
    <mergeCell ref="D41:D42"/>
    <mergeCell ref="B43:B52"/>
    <mergeCell ref="C43:C44"/>
    <mergeCell ref="D43:D44"/>
    <mergeCell ref="C45:C46"/>
    <mergeCell ref="D45:D46"/>
    <mergeCell ref="C47:C48"/>
    <mergeCell ref="C61:C62"/>
    <mergeCell ref="D61:D62"/>
    <mergeCell ref="C63:C64"/>
    <mergeCell ref="D47:D48"/>
    <mergeCell ref="C49:C52"/>
    <mergeCell ref="D49:D50"/>
    <mergeCell ref="D51:D52"/>
    <mergeCell ref="B53:B54"/>
    <mergeCell ref="C53:C54"/>
    <mergeCell ref="D53:D54"/>
    <mergeCell ref="D71:D72"/>
    <mergeCell ref="C73:C74"/>
    <mergeCell ref="D73:D74"/>
    <mergeCell ref="C75:C76"/>
    <mergeCell ref="D75:D76"/>
    <mergeCell ref="C77:C78"/>
    <mergeCell ref="D77:D78"/>
    <mergeCell ref="D63:D64"/>
    <mergeCell ref="B65:B66"/>
    <mergeCell ref="C65:C66"/>
    <mergeCell ref="D65:D66"/>
    <mergeCell ref="B67:B78"/>
    <mergeCell ref="C67:C68"/>
    <mergeCell ref="D67:D68"/>
    <mergeCell ref="C69:C70"/>
    <mergeCell ref="D69:D70"/>
    <mergeCell ref="C71:C72"/>
    <mergeCell ref="B55:B64"/>
    <mergeCell ref="C55:C56"/>
    <mergeCell ref="D55:D56"/>
    <mergeCell ref="C57:C58"/>
    <mergeCell ref="D57:D58"/>
    <mergeCell ref="C59:C60"/>
    <mergeCell ref="D59:D60"/>
    <mergeCell ref="D87:D88"/>
    <mergeCell ref="C89:C90"/>
    <mergeCell ref="D89:D90"/>
    <mergeCell ref="B91:B100"/>
    <mergeCell ref="C91:C92"/>
    <mergeCell ref="D91:D92"/>
    <mergeCell ref="C93:C94"/>
    <mergeCell ref="D93:D94"/>
    <mergeCell ref="C95:C96"/>
    <mergeCell ref="D95:D96"/>
    <mergeCell ref="B79:B90"/>
    <mergeCell ref="C79:C80"/>
    <mergeCell ref="D79:D80"/>
    <mergeCell ref="C81:C82"/>
    <mergeCell ref="D81:D82"/>
    <mergeCell ref="C83:C84"/>
    <mergeCell ref="D83:D84"/>
    <mergeCell ref="C85:C86"/>
    <mergeCell ref="D85:D86"/>
    <mergeCell ref="C87:C88"/>
    <mergeCell ref="C97:C98"/>
    <mergeCell ref="D97:D98"/>
    <mergeCell ref="C99:C100"/>
    <mergeCell ref="D99:D100"/>
    <mergeCell ref="B101:B112"/>
    <mergeCell ref="C101:C102"/>
    <mergeCell ref="D101:D102"/>
    <mergeCell ref="C103:C104"/>
    <mergeCell ref="D103:D104"/>
    <mergeCell ref="C105:C106"/>
    <mergeCell ref="B113:B120"/>
    <mergeCell ref="C113:C114"/>
    <mergeCell ref="D113:D114"/>
    <mergeCell ref="C115:C116"/>
    <mergeCell ref="D115:D116"/>
    <mergeCell ref="C117:C120"/>
    <mergeCell ref="D117:D118"/>
    <mergeCell ref="D119:D120"/>
    <mergeCell ref="D105:D106"/>
    <mergeCell ref="C107:C110"/>
    <mergeCell ref="D107:D108"/>
    <mergeCell ref="D109:D110"/>
    <mergeCell ref="C111:C112"/>
    <mergeCell ref="D111:D112"/>
    <mergeCell ref="B127:B130"/>
    <mergeCell ref="C127:C128"/>
    <mergeCell ref="D127:D128"/>
    <mergeCell ref="C129:C130"/>
    <mergeCell ref="D129:D130"/>
    <mergeCell ref="B131:B132"/>
    <mergeCell ref="C131:C132"/>
    <mergeCell ref="D131:D132"/>
    <mergeCell ref="B121:B124"/>
    <mergeCell ref="C121:C122"/>
    <mergeCell ref="D121:D122"/>
    <mergeCell ref="C123:C124"/>
    <mergeCell ref="D123:D124"/>
    <mergeCell ref="B125:B126"/>
    <mergeCell ref="C125:C126"/>
    <mergeCell ref="D125:D1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5BAD-AF43-4D9C-A991-E92538A3D7AF}">
  <dimension ref="B3:U15"/>
  <sheetViews>
    <sheetView tabSelected="1" workbookViewId="0">
      <selection activeCell="G4" sqref="G4"/>
    </sheetView>
  </sheetViews>
  <sheetFormatPr defaultRowHeight="14.4" x14ac:dyDescent="0.3"/>
  <cols>
    <col min="4" max="4" width="14.6640625" bestFit="1" customWidth="1"/>
    <col min="6" max="6" width="10" bestFit="1" customWidth="1"/>
    <col min="14" max="14" width="14.109375" bestFit="1" customWidth="1"/>
    <col min="17" max="17" width="11.5546875" bestFit="1" customWidth="1"/>
  </cols>
  <sheetData>
    <row r="3" spans="2:21" x14ac:dyDescent="0.3">
      <c r="B3" t="s">
        <v>286</v>
      </c>
      <c r="C3" t="s">
        <v>69</v>
      </c>
      <c r="F3" s="26" t="s">
        <v>288</v>
      </c>
      <c r="G3" s="26" t="s">
        <v>289</v>
      </c>
      <c r="H3" s="26" t="s">
        <v>290</v>
      </c>
      <c r="I3" s="26" t="s">
        <v>291</v>
      </c>
      <c r="J3" s="26" t="s">
        <v>292</v>
      </c>
      <c r="K3" s="26" t="s">
        <v>293</v>
      </c>
      <c r="L3" s="26" t="s">
        <v>294</v>
      </c>
      <c r="M3" s="26" t="s">
        <v>295</v>
      </c>
      <c r="N3" s="26" t="s">
        <v>296</v>
      </c>
      <c r="O3" s="26" t="s">
        <v>297</v>
      </c>
      <c r="P3" s="26" t="s">
        <v>298</v>
      </c>
      <c r="Q3" s="26" t="s">
        <v>299</v>
      </c>
      <c r="R3" s="26" t="s">
        <v>300</v>
      </c>
      <c r="S3" s="26" t="s">
        <v>301</v>
      </c>
      <c r="T3" s="26" t="s">
        <v>302</v>
      </c>
      <c r="U3" s="26" t="s">
        <v>303</v>
      </c>
    </row>
    <row r="4" spans="2:21" x14ac:dyDescent="0.3">
      <c r="C4" s="25"/>
      <c r="D4" s="3" t="s">
        <v>304</v>
      </c>
      <c r="J4" t="str">
        <f>SUBSTITUTE(C$3,"V","")</f>
        <v>100</v>
      </c>
    </row>
    <row r="5" spans="2:21" x14ac:dyDescent="0.3">
      <c r="D5" s="27" t="e">
        <f>_xlfn.XLOOKUP(vSeries,[2]define_part!AL15:AL24,[2]define_part!AM15:AM24)</f>
        <v>#N/A</v>
      </c>
    </row>
    <row r="6" spans="2:21" x14ac:dyDescent="0.3">
      <c r="B6" t="s">
        <v>646</v>
      </c>
      <c r="C6" t="str">
        <f>_xlfn.XLOOKUP(Sheet3!C3,tdk_codes!Q2:Q15,tdk_codes!P2:P15)</f>
        <v>2A</v>
      </c>
      <c r="D6" s="3" t="s">
        <v>305</v>
      </c>
    </row>
    <row r="7" spans="2:21" x14ac:dyDescent="0.3">
      <c r="D7" s="27" t="e">
        <f>VLOOKUP($D$3,[2]define_part!$AL$20:$BC$30,7)</f>
        <v>#N/A</v>
      </c>
    </row>
    <row r="8" spans="2:21" x14ac:dyDescent="0.3">
      <c r="D8" s="3" t="s">
        <v>287</v>
      </c>
    </row>
    <row r="9" spans="2:21" x14ac:dyDescent="0.3">
      <c r="B9" t="s">
        <v>22</v>
      </c>
      <c r="C9" t="s">
        <v>36</v>
      </c>
      <c r="D9" s="28">
        <f>B8</f>
        <v>0</v>
      </c>
    </row>
    <row r="10" spans="2:21" x14ac:dyDescent="0.3">
      <c r="D10" s="3" t="s">
        <v>306</v>
      </c>
    </row>
    <row r="11" spans="2:21" x14ac:dyDescent="0.3">
      <c r="B11" t="s">
        <v>304</v>
      </c>
      <c r="C11" t="str">
        <f>_xlfn.XLOOKUP(C9,tdk_codes!C12:C19,tdk_codes!D2:D9)</f>
        <v>CC0805</v>
      </c>
      <c r="D11" s="27" t="e">
        <f>_xlfn.XLOOKUP(_xlfn.XLOOKUP(#REF!,[2]define_part!#REF!,[2]define_part!#REF!),[2]define_part!#REF!,[2]define_part!#REF!)</f>
        <v>#REF!</v>
      </c>
    </row>
    <row r="12" spans="2:21" x14ac:dyDescent="0.3">
      <c r="D12" s="3" t="s">
        <v>307</v>
      </c>
    </row>
    <row r="13" spans="2:21" x14ac:dyDescent="0.3">
      <c r="D13" s="27" t="e">
        <f>VLOOKUP($D$3,[2]define_part!$AL$20:$BC$30,17)</f>
        <v>#N/A</v>
      </c>
    </row>
    <row r="14" spans="2:21" x14ac:dyDescent="0.3">
      <c r="D14" s="3" t="s">
        <v>308</v>
      </c>
    </row>
    <row r="15" spans="2:21" x14ac:dyDescent="0.3">
      <c r="D15" s="27" t="e">
        <f>VLOOKUP($D$3,[2]define_part!$AL$20:$BC$30,18)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3B385F1-5E34-4D5F-ABA7-C5E09FDFC5E5}">
          <x14:formula1>
            <xm:f>tdk_codes!$Q$2:$Q$15</xm:f>
          </x14:formula1>
          <xm:sqref>C3</xm:sqref>
        </x14:dataValidation>
        <x14:dataValidation type="list" allowBlank="1" showInputMessage="1" showErrorMessage="1" xr:uid="{7FA5EE67-4475-4EF4-8582-AF206C118774}">
          <x14:formula1>
            <xm:f>tdk_codes!$C$12:$C$19</xm:f>
          </x14:formula1>
          <xm:sqref>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6FE7-8092-4ABD-9E9F-FED9DCA7F476}">
  <dimension ref="B1:S100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4" max="4" width="8.88671875" style="29"/>
    <col min="5" max="5" width="13.88671875" bestFit="1" customWidth="1"/>
    <col min="6" max="6" width="22.44140625" bestFit="1" customWidth="1"/>
    <col min="7" max="7" width="23.109375" bestFit="1" customWidth="1"/>
    <col min="8" max="8" width="22.21875" bestFit="1" customWidth="1"/>
    <col min="9" max="9" width="22.88671875" bestFit="1" customWidth="1"/>
    <col min="10" max="10" width="21.88671875" bestFit="1" customWidth="1"/>
    <col min="11" max="11" width="22.5546875" bestFit="1" customWidth="1"/>
    <col min="12" max="12" width="21.77734375" bestFit="1" customWidth="1"/>
    <col min="13" max="13" width="22.44140625" bestFit="1" customWidth="1"/>
    <col min="14" max="14" width="23.109375" bestFit="1" customWidth="1"/>
    <col min="15" max="15" width="23.5546875" bestFit="1" customWidth="1"/>
    <col min="16" max="16" width="22.33203125" bestFit="1" customWidth="1"/>
    <col min="17" max="17" width="23" bestFit="1" customWidth="1"/>
    <col min="18" max="18" width="21.88671875" bestFit="1" customWidth="1"/>
    <col min="19" max="19" width="22.5546875" bestFit="1" customWidth="1"/>
  </cols>
  <sheetData>
    <row r="1" spans="2:19" x14ac:dyDescent="0.3">
      <c r="F1" s="31" t="s">
        <v>508</v>
      </c>
      <c r="G1" s="31"/>
      <c r="H1" s="31" t="s">
        <v>285</v>
      </c>
      <c r="I1" s="31"/>
      <c r="J1" s="31" t="s">
        <v>507</v>
      </c>
      <c r="K1" s="31"/>
      <c r="L1" s="31" t="s">
        <v>506</v>
      </c>
      <c r="M1" s="31"/>
      <c r="N1" s="31" t="s">
        <v>415</v>
      </c>
      <c r="O1" s="31"/>
      <c r="P1" s="31" t="s">
        <v>416</v>
      </c>
      <c r="Q1" s="31"/>
      <c r="R1" s="31" t="s">
        <v>417</v>
      </c>
      <c r="S1" s="31"/>
    </row>
    <row r="2" spans="2:19" s="1" customFormat="1" x14ac:dyDescent="0.3">
      <c r="B2" s="3" t="s">
        <v>443</v>
      </c>
      <c r="C2" s="3"/>
      <c r="D2" s="30" t="s">
        <v>304</v>
      </c>
      <c r="E2" s="3" t="s">
        <v>444</v>
      </c>
      <c r="F2" s="3" t="s">
        <v>76</v>
      </c>
      <c r="G2" s="3" t="s">
        <v>79</v>
      </c>
      <c r="H2" s="3" t="s">
        <v>76</v>
      </c>
      <c r="I2" s="3" t="s">
        <v>79</v>
      </c>
      <c r="J2" s="3" t="s">
        <v>76</v>
      </c>
      <c r="K2" s="3" t="s">
        <v>79</v>
      </c>
      <c r="L2" s="3" t="s">
        <v>76</v>
      </c>
      <c r="M2" s="3" t="s">
        <v>79</v>
      </c>
      <c r="N2" s="3" t="s">
        <v>76</v>
      </c>
      <c r="O2" s="3" t="s">
        <v>79</v>
      </c>
      <c r="P2" s="3" t="s">
        <v>76</v>
      </c>
      <c r="Q2" s="3" t="s">
        <v>79</v>
      </c>
      <c r="R2" s="3" t="s">
        <v>76</v>
      </c>
      <c r="S2" s="3" t="s">
        <v>79</v>
      </c>
    </row>
    <row r="3" spans="2:19" x14ac:dyDescent="0.3">
      <c r="B3" t="e" cm="1">
        <f t="array" ref="B3">LEFT(N103C3,LEN(C3)-2)/IF(RIGHT(C3,2)="pf",1000000,IF(RIGHT(C3,2)="nf",1000,1))</f>
        <v>#NAME?</v>
      </c>
      <c r="C3" t="s">
        <v>309</v>
      </c>
      <c r="D3" s="29" t="s">
        <v>34</v>
      </c>
      <c r="E3" t="s">
        <v>310</v>
      </c>
      <c r="N3" t="s">
        <v>311</v>
      </c>
      <c r="O3" t="s">
        <v>312</v>
      </c>
    </row>
    <row r="4" spans="2:19" x14ac:dyDescent="0.3">
      <c r="B4">
        <f t="shared" ref="B4:B35" si="0">LEFT(C4,LEN(C4)-2)/IF(RIGHT(C4,2)="pf",1000000,IF(RIGHT(C4,2)="nf",1000,1))</f>
        <v>1.4999999999999999E-4</v>
      </c>
      <c r="C4" t="s">
        <v>313</v>
      </c>
      <c r="D4" s="29" t="s">
        <v>34</v>
      </c>
      <c r="E4" t="s">
        <v>310</v>
      </c>
      <c r="N4" t="s">
        <v>314</v>
      </c>
      <c r="O4" t="s">
        <v>315</v>
      </c>
    </row>
    <row r="5" spans="2:19" x14ac:dyDescent="0.3">
      <c r="B5">
        <f t="shared" si="0"/>
        <v>2.2000000000000001E-4</v>
      </c>
      <c r="C5" t="s">
        <v>316</v>
      </c>
      <c r="D5" s="29" t="s">
        <v>34</v>
      </c>
      <c r="E5" t="s">
        <v>310</v>
      </c>
      <c r="N5" t="s">
        <v>317</v>
      </c>
      <c r="O5" t="s">
        <v>318</v>
      </c>
    </row>
    <row r="6" spans="2:19" x14ac:dyDescent="0.3">
      <c r="B6">
        <f t="shared" si="0"/>
        <v>3.3E-4</v>
      </c>
      <c r="C6" t="s">
        <v>319</v>
      </c>
      <c r="D6" s="29" t="s">
        <v>34</v>
      </c>
      <c r="E6" t="s">
        <v>310</v>
      </c>
      <c r="N6" t="s">
        <v>320</v>
      </c>
      <c r="O6" t="s">
        <v>321</v>
      </c>
    </row>
    <row r="7" spans="2:19" x14ac:dyDescent="0.3">
      <c r="B7">
        <f t="shared" si="0"/>
        <v>4.6999999999999999E-4</v>
      </c>
      <c r="C7" t="s">
        <v>322</v>
      </c>
      <c r="D7" s="29" t="s">
        <v>34</v>
      </c>
      <c r="E7" t="s">
        <v>310</v>
      </c>
      <c r="N7" t="s">
        <v>323</v>
      </c>
      <c r="O7" t="s">
        <v>324</v>
      </c>
    </row>
    <row r="8" spans="2:19" x14ac:dyDescent="0.3">
      <c r="B8">
        <f t="shared" si="0"/>
        <v>6.8000000000000005E-4</v>
      </c>
      <c r="C8" t="s">
        <v>325</v>
      </c>
      <c r="D8" s="29" t="s">
        <v>34</v>
      </c>
      <c r="E8" t="s">
        <v>310</v>
      </c>
      <c r="N8" t="s">
        <v>326</v>
      </c>
      <c r="O8" t="s">
        <v>327</v>
      </c>
    </row>
    <row r="9" spans="2:19" x14ac:dyDescent="0.3">
      <c r="B9">
        <f t="shared" si="0"/>
        <v>1E-3</v>
      </c>
      <c r="C9" t="s">
        <v>328</v>
      </c>
      <c r="D9" s="29" t="s">
        <v>34</v>
      </c>
      <c r="E9" t="s">
        <v>310</v>
      </c>
      <c r="N9" t="s">
        <v>329</v>
      </c>
      <c r="O9" t="s">
        <v>330</v>
      </c>
    </row>
    <row r="10" spans="2:19" x14ac:dyDescent="0.3">
      <c r="B10">
        <f t="shared" si="0"/>
        <v>1.5E-3</v>
      </c>
      <c r="C10" t="s">
        <v>331</v>
      </c>
      <c r="D10" s="29" t="s">
        <v>34</v>
      </c>
      <c r="E10" t="s">
        <v>310</v>
      </c>
      <c r="N10" t="s">
        <v>332</v>
      </c>
      <c r="O10" t="s">
        <v>333</v>
      </c>
    </row>
    <row r="11" spans="2:19" x14ac:dyDescent="0.3">
      <c r="B11">
        <f t="shared" si="0"/>
        <v>2.2000000000000001E-3</v>
      </c>
      <c r="C11" t="s">
        <v>334</v>
      </c>
      <c r="D11" s="29" t="s">
        <v>34</v>
      </c>
      <c r="E11" t="s">
        <v>310</v>
      </c>
      <c r="N11" t="s">
        <v>335</v>
      </c>
      <c r="O11" t="s">
        <v>336</v>
      </c>
    </row>
    <row r="12" spans="2:19" x14ac:dyDescent="0.3">
      <c r="B12">
        <f t="shared" si="0"/>
        <v>3.3E-3</v>
      </c>
      <c r="C12" t="s">
        <v>337</v>
      </c>
      <c r="D12" s="29" t="s">
        <v>34</v>
      </c>
      <c r="E12" t="s">
        <v>310</v>
      </c>
      <c r="N12" t="s">
        <v>338</v>
      </c>
      <c r="O12" t="s">
        <v>339</v>
      </c>
    </row>
    <row r="13" spans="2:19" x14ac:dyDescent="0.3">
      <c r="B13">
        <f t="shared" si="0"/>
        <v>4.7000000000000002E-3</v>
      </c>
      <c r="C13" t="s">
        <v>340</v>
      </c>
      <c r="D13" s="29" t="s">
        <v>34</v>
      </c>
      <c r="E13" t="s">
        <v>310</v>
      </c>
      <c r="N13" t="s">
        <v>341</v>
      </c>
      <c r="O13" t="s">
        <v>342</v>
      </c>
    </row>
    <row r="14" spans="2:19" x14ac:dyDescent="0.3">
      <c r="B14">
        <f t="shared" si="0"/>
        <v>6.7999999999999996E-3</v>
      </c>
      <c r="C14" t="s">
        <v>343</v>
      </c>
      <c r="D14" s="29" t="s">
        <v>34</v>
      </c>
      <c r="E14" t="s">
        <v>310</v>
      </c>
      <c r="N14" t="s">
        <v>344</v>
      </c>
      <c r="O14" t="s">
        <v>345</v>
      </c>
    </row>
    <row r="15" spans="2:19" x14ac:dyDescent="0.3">
      <c r="B15">
        <f t="shared" si="0"/>
        <v>0.01</v>
      </c>
      <c r="C15" t="s">
        <v>346</v>
      </c>
      <c r="D15" s="29" t="s">
        <v>34</v>
      </c>
      <c r="E15" t="s">
        <v>310</v>
      </c>
      <c r="N15" t="s">
        <v>347</v>
      </c>
      <c r="O15" t="s">
        <v>349</v>
      </c>
      <c r="P15" t="s">
        <v>348</v>
      </c>
      <c r="Q15" t="s">
        <v>350</v>
      </c>
    </row>
    <row r="16" spans="2:19" x14ac:dyDescent="0.3">
      <c r="B16">
        <f t="shared" si="0"/>
        <v>3.3000000000000002E-2</v>
      </c>
      <c r="C16" t="s">
        <v>351</v>
      </c>
      <c r="D16" s="29">
        <v>1005</v>
      </c>
      <c r="E16" t="s">
        <v>352</v>
      </c>
      <c r="N16" t="s">
        <v>353</v>
      </c>
      <c r="O16" t="s">
        <v>354</v>
      </c>
    </row>
    <row r="17" spans="2:19" x14ac:dyDescent="0.3">
      <c r="B17">
        <f t="shared" si="0"/>
        <v>4.7E-2</v>
      </c>
      <c r="C17" t="s">
        <v>155</v>
      </c>
      <c r="D17" s="29">
        <v>1005</v>
      </c>
      <c r="E17" t="s">
        <v>352</v>
      </c>
      <c r="N17" t="s">
        <v>355</v>
      </c>
      <c r="O17" t="s">
        <v>356</v>
      </c>
    </row>
    <row r="18" spans="2:19" x14ac:dyDescent="0.3">
      <c r="B18">
        <f t="shared" si="0"/>
        <v>6.8000000000000005E-2</v>
      </c>
      <c r="C18" t="s">
        <v>166</v>
      </c>
      <c r="D18" s="29">
        <v>1005</v>
      </c>
      <c r="E18" t="s">
        <v>352</v>
      </c>
      <c r="N18" t="s">
        <v>357</v>
      </c>
      <c r="O18" t="s">
        <v>358</v>
      </c>
    </row>
    <row r="19" spans="2:19" x14ac:dyDescent="0.3">
      <c r="B19">
        <f t="shared" si="0"/>
        <v>0.1</v>
      </c>
      <c r="C19" t="s">
        <v>169</v>
      </c>
      <c r="D19" s="29">
        <v>1005</v>
      </c>
      <c r="E19" t="s">
        <v>352</v>
      </c>
      <c r="N19" t="s">
        <v>359</v>
      </c>
      <c r="O19" t="s">
        <v>360</v>
      </c>
    </row>
    <row r="20" spans="2:19" x14ac:dyDescent="0.3">
      <c r="B20">
        <f t="shared" si="0"/>
        <v>0.15</v>
      </c>
      <c r="C20" t="s">
        <v>361</v>
      </c>
      <c r="D20" s="29">
        <v>1005</v>
      </c>
      <c r="E20" t="s">
        <v>352</v>
      </c>
      <c r="N20" t="s">
        <v>362</v>
      </c>
      <c r="O20" t="s">
        <v>365</v>
      </c>
      <c r="P20" t="s">
        <v>363</v>
      </c>
      <c r="Q20" t="s">
        <v>366</v>
      </c>
      <c r="R20" t="s">
        <v>364</v>
      </c>
      <c r="S20" t="s">
        <v>367</v>
      </c>
    </row>
    <row r="21" spans="2:19" x14ac:dyDescent="0.3">
      <c r="B21">
        <f t="shared" si="0"/>
        <v>0.22</v>
      </c>
      <c r="C21" t="s">
        <v>186</v>
      </c>
      <c r="D21" s="29">
        <v>1005</v>
      </c>
      <c r="E21" t="s">
        <v>352</v>
      </c>
      <c r="N21" t="s">
        <v>368</v>
      </c>
      <c r="O21" t="s">
        <v>371</v>
      </c>
      <c r="P21" t="s">
        <v>369</v>
      </c>
      <c r="Q21" t="s">
        <v>372</v>
      </c>
      <c r="R21" t="s">
        <v>370</v>
      </c>
      <c r="S21" t="s">
        <v>373</v>
      </c>
    </row>
    <row r="22" spans="2:19" x14ac:dyDescent="0.3">
      <c r="B22">
        <f t="shared" si="0"/>
        <v>0.22</v>
      </c>
      <c r="C22" t="s">
        <v>186</v>
      </c>
      <c r="D22" s="29">
        <v>1608</v>
      </c>
      <c r="E22" t="s">
        <v>374</v>
      </c>
      <c r="N22" t="s">
        <v>375</v>
      </c>
      <c r="O22" t="s">
        <v>376</v>
      </c>
    </row>
    <row r="23" spans="2:19" x14ac:dyDescent="0.3">
      <c r="B23">
        <f t="shared" si="0"/>
        <v>0.33</v>
      </c>
      <c r="C23" t="s">
        <v>377</v>
      </c>
      <c r="D23" s="29">
        <v>1608</v>
      </c>
      <c r="E23" t="s">
        <v>374</v>
      </c>
      <c r="N23" t="s">
        <v>378</v>
      </c>
      <c r="O23" t="s">
        <v>379</v>
      </c>
    </row>
    <row r="24" spans="2:19" x14ac:dyDescent="0.3">
      <c r="B24">
        <f t="shared" si="0"/>
        <v>0.47</v>
      </c>
      <c r="C24" t="s">
        <v>205</v>
      </c>
      <c r="D24" s="29">
        <v>1608</v>
      </c>
      <c r="E24" t="s">
        <v>374</v>
      </c>
      <c r="N24" t="s">
        <v>380</v>
      </c>
      <c r="O24" t="s">
        <v>381</v>
      </c>
    </row>
    <row r="25" spans="2:19" x14ac:dyDescent="0.3">
      <c r="B25">
        <f t="shared" si="0"/>
        <v>0.47</v>
      </c>
      <c r="C25" t="s">
        <v>205</v>
      </c>
      <c r="D25" s="29">
        <v>2012</v>
      </c>
      <c r="E25" t="s">
        <v>382</v>
      </c>
      <c r="N25" t="s">
        <v>383</v>
      </c>
    </row>
    <row r="26" spans="2:19" x14ac:dyDescent="0.3">
      <c r="B26">
        <f t="shared" si="0"/>
        <v>0.68</v>
      </c>
      <c r="C26" t="s">
        <v>384</v>
      </c>
      <c r="D26" s="29">
        <v>1608</v>
      </c>
      <c r="E26" t="s">
        <v>374</v>
      </c>
      <c r="N26" t="s">
        <v>385</v>
      </c>
      <c r="O26" t="s">
        <v>386</v>
      </c>
    </row>
    <row r="27" spans="2:19" x14ac:dyDescent="0.3">
      <c r="B27">
        <f t="shared" si="0"/>
        <v>0.68</v>
      </c>
      <c r="C27" t="s">
        <v>384</v>
      </c>
      <c r="D27" s="29">
        <v>2012</v>
      </c>
      <c r="E27" t="s">
        <v>382</v>
      </c>
      <c r="N27" t="s">
        <v>387</v>
      </c>
      <c r="O27" t="s">
        <v>388</v>
      </c>
    </row>
    <row r="28" spans="2:19" x14ac:dyDescent="0.3">
      <c r="B28">
        <f t="shared" si="0"/>
        <v>1</v>
      </c>
      <c r="C28" t="s">
        <v>389</v>
      </c>
      <c r="D28" s="29">
        <v>1608</v>
      </c>
      <c r="E28" t="s">
        <v>374</v>
      </c>
      <c r="N28" t="s">
        <v>390</v>
      </c>
      <c r="O28" t="s">
        <v>391</v>
      </c>
    </row>
    <row r="29" spans="2:19" x14ac:dyDescent="0.3">
      <c r="B29">
        <f t="shared" si="0"/>
        <v>1</v>
      </c>
      <c r="C29" t="s">
        <v>389</v>
      </c>
      <c r="D29" s="29">
        <v>2012</v>
      </c>
      <c r="E29" t="s">
        <v>382</v>
      </c>
      <c r="N29" t="s">
        <v>392</v>
      </c>
      <c r="O29" t="s">
        <v>393</v>
      </c>
    </row>
    <row r="30" spans="2:19" x14ac:dyDescent="0.3">
      <c r="B30">
        <f t="shared" si="0"/>
        <v>1.5</v>
      </c>
      <c r="C30" t="s">
        <v>394</v>
      </c>
      <c r="D30" s="29">
        <v>1608</v>
      </c>
      <c r="E30" t="s">
        <v>374</v>
      </c>
      <c r="R30" t="s">
        <v>395</v>
      </c>
      <c r="S30" t="s">
        <v>396</v>
      </c>
    </row>
    <row r="31" spans="2:19" x14ac:dyDescent="0.3">
      <c r="B31">
        <f t="shared" si="0"/>
        <v>1.5</v>
      </c>
      <c r="C31" t="s">
        <v>394</v>
      </c>
      <c r="D31" s="29">
        <v>2012</v>
      </c>
      <c r="E31" t="s">
        <v>382</v>
      </c>
      <c r="N31" t="s">
        <v>397</v>
      </c>
      <c r="O31" t="s">
        <v>398</v>
      </c>
    </row>
    <row r="32" spans="2:19" x14ac:dyDescent="0.3">
      <c r="B32">
        <f t="shared" si="0"/>
        <v>2.2000000000000002</v>
      </c>
      <c r="C32" t="s">
        <v>399</v>
      </c>
      <c r="D32" s="29">
        <v>1608</v>
      </c>
      <c r="E32" t="s">
        <v>374</v>
      </c>
      <c r="R32" t="s">
        <v>400</v>
      </c>
      <c r="S32" t="s">
        <v>401</v>
      </c>
    </row>
    <row r="33" spans="2:19" x14ac:dyDescent="0.3">
      <c r="B33">
        <f t="shared" si="0"/>
        <v>2.2000000000000002</v>
      </c>
      <c r="C33" t="s">
        <v>399</v>
      </c>
      <c r="D33" s="29">
        <v>2012</v>
      </c>
      <c r="E33" t="s">
        <v>382</v>
      </c>
      <c r="N33" t="s">
        <v>402</v>
      </c>
      <c r="O33" t="s">
        <v>403</v>
      </c>
    </row>
    <row r="34" spans="2:19" x14ac:dyDescent="0.3">
      <c r="B34">
        <f t="shared" si="0"/>
        <v>3.3</v>
      </c>
      <c r="C34" t="s">
        <v>404</v>
      </c>
      <c r="D34" s="29">
        <v>2012</v>
      </c>
      <c r="E34" t="s">
        <v>382</v>
      </c>
      <c r="N34" t="s">
        <v>405</v>
      </c>
      <c r="O34" t="s">
        <v>407</v>
      </c>
      <c r="P34" t="s">
        <v>406</v>
      </c>
    </row>
    <row r="35" spans="2:19" x14ac:dyDescent="0.3">
      <c r="B35">
        <f t="shared" si="0"/>
        <v>3.3</v>
      </c>
      <c r="C35" t="s">
        <v>404</v>
      </c>
      <c r="D35" s="29">
        <v>2012</v>
      </c>
      <c r="E35" t="s">
        <v>382</v>
      </c>
      <c r="J35" t="s">
        <v>445</v>
      </c>
      <c r="K35" t="s">
        <v>447</v>
      </c>
      <c r="L35" t="s">
        <v>446</v>
      </c>
      <c r="M35" t="s">
        <v>448</v>
      </c>
    </row>
    <row r="36" spans="2:19" x14ac:dyDescent="0.3">
      <c r="B36">
        <f t="shared" ref="B36:B67" si="1">LEFT(C36,LEN(C36)-2)/IF(RIGHT(C36,2)="pf",1000000,IF(RIGHT(C36,2)="nf",1000,1))</f>
        <v>3.3</v>
      </c>
      <c r="C36" t="s">
        <v>404</v>
      </c>
      <c r="D36" s="29">
        <v>3216</v>
      </c>
      <c r="E36" t="s">
        <v>412</v>
      </c>
      <c r="H36" t="s">
        <v>449</v>
      </c>
      <c r="I36" t="s">
        <v>452</v>
      </c>
      <c r="J36" t="s">
        <v>450</v>
      </c>
      <c r="K36" t="s">
        <v>453</v>
      </c>
      <c r="L36" t="s">
        <v>451</v>
      </c>
      <c r="M36" t="s">
        <v>454</v>
      </c>
    </row>
    <row r="37" spans="2:19" x14ac:dyDescent="0.3">
      <c r="B37">
        <f t="shared" si="1"/>
        <v>3.3</v>
      </c>
      <c r="C37" t="s">
        <v>404</v>
      </c>
      <c r="D37" s="29">
        <v>3225</v>
      </c>
      <c r="E37" t="s">
        <v>432</v>
      </c>
      <c r="H37" t="s">
        <v>455</v>
      </c>
      <c r="I37" t="s">
        <v>456</v>
      </c>
    </row>
    <row r="38" spans="2:19" x14ac:dyDescent="0.3">
      <c r="B38">
        <f t="shared" si="1"/>
        <v>3.3</v>
      </c>
      <c r="C38" t="s">
        <v>404</v>
      </c>
      <c r="D38" s="29">
        <v>4532</v>
      </c>
      <c r="E38" t="s">
        <v>428</v>
      </c>
      <c r="H38" t="s">
        <v>457</v>
      </c>
    </row>
    <row r="39" spans="2:19" x14ac:dyDescent="0.3">
      <c r="B39">
        <f t="shared" si="1"/>
        <v>4.7</v>
      </c>
      <c r="C39" t="s">
        <v>408</v>
      </c>
      <c r="D39" s="29">
        <v>2012</v>
      </c>
      <c r="E39" t="s">
        <v>382</v>
      </c>
      <c r="N39" t="s">
        <v>409</v>
      </c>
      <c r="O39" t="s">
        <v>411</v>
      </c>
      <c r="P39" t="s">
        <v>410</v>
      </c>
    </row>
    <row r="40" spans="2:19" x14ac:dyDescent="0.3">
      <c r="B40">
        <f t="shared" si="1"/>
        <v>4.7</v>
      </c>
      <c r="C40" t="s">
        <v>408</v>
      </c>
      <c r="D40" s="29">
        <v>2012</v>
      </c>
      <c r="E40" t="s">
        <v>382</v>
      </c>
      <c r="H40" t="s">
        <v>458</v>
      </c>
      <c r="J40" t="s">
        <v>459</v>
      </c>
      <c r="K40" t="s">
        <v>461</v>
      </c>
      <c r="L40" t="s">
        <v>460</v>
      </c>
      <c r="M40" t="s">
        <v>462</v>
      </c>
    </row>
    <row r="41" spans="2:19" x14ac:dyDescent="0.3">
      <c r="B41">
        <f t="shared" si="1"/>
        <v>4.7</v>
      </c>
      <c r="C41" t="s">
        <v>408</v>
      </c>
      <c r="D41" s="29">
        <v>3216</v>
      </c>
      <c r="E41" t="s">
        <v>412</v>
      </c>
      <c r="N41" t="s">
        <v>413</v>
      </c>
      <c r="O41" t="s">
        <v>414</v>
      </c>
    </row>
    <row r="42" spans="2:19" x14ac:dyDescent="0.3">
      <c r="B42">
        <f t="shared" si="1"/>
        <v>4.7</v>
      </c>
      <c r="C42" t="s">
        <v>408</v>
      </c>
      <c r="D42" s="29">
        <v>3216</v>
      </c>
      <c r="E42" t="s">
        <v>412</v>
      </c>
      <c r="H42" t="s">
        <v>463</v>
      </c>
      <c r="I42" t="s">
        <v>466</v>
      </c>
      <c r="J42" t="s">
        <v>464</v>
      </c>
      <c r="K42" t="s">
        <v>467</v>
      </c>
      <c r="L42" t="s">
        <v>465</v>
      </c>
      <c r="M42" t="s">
        <v>468</v>
      </c>
    </row>
    <row r="43" spans="2:19" x14ac:dyDescent="0.3">
      <c r="B43">
        <f t="shared" si="1"/>
        <v>4.7</v>
      </c>
      <c r="C43" t="s">
        <v>408</v>
      </c>
      <c r="D43" s="29">
        <v>3225</v>
      </c>
      <c r="E43" t="s">
        <v>432</v>
      </c>
      <c r="H43" t="s">
        <v>469</v>
      </c>
      <c r="I43" t="s">
        <v>470</v>
      </c>
    </row>
    <row r="44" spans="2:19" x14ac:dyDescent="0.3">
      <c r="B44">
        <f t="shared" si="1"/>
        <v>4.7</v>
      </c>
      <c r="C44" t="s">
        <v>408</v>
      </c>
      <c r="D44" s="29">
        <v>4532</v>
      </c>
      <c r="E44" t="s">
        <v>471</v>
      </c>
      <c r="L44" t="s">
        <v>472</v>
      </c>
      <c r="M44" t="s">
        <v>473</v>
      </c>
    </row>
    <row r="45" spans="2:19" x14ac:dyDescent="0.3">
      <c r="B45">
        <f t="shared" si="1"/>
        <v>4.7</v>
      </c>
      <c r="C45" t="s">
        <v>408</v>
      </c>
      <c r="D45" s="29">
        <v>4532</v>
      </c>
      <c r="E45" t="s">
        <v>428</v>
      </c>
      <c r="H45" t="s">
        <v>474</v>
      </c>
    </row>
    <row r="46" spans="2:19" x14ac:dyDescent="0.3">
      <c r="B46">
        <f t="shared" si="1"/>
        <v>4.7</v>
      </c>
      <c r="C46" t="s">
        <v>408</v>
      </c>
      <c r="D46" s="29">
        <v>5750</v>
      </c>
      <c r="E46" t="s">
        <v>428</v>
      </c>
      <c r="H46" t="s">
        <v>475</v>
      </c>
    </row>
    <row r="47" spans="2:19" x14ac:dyDescent="0.3">
      <c r="B47">
        <f t="shared" si="1"/>
        <v>6.8</v>
      </c>
      <c r="C47" t="s">
        <v>418</v>
      </c>
      <c r="D47" s="29">
        <v>2012</v>
      </c>
      <c r="E47" t="s">
        <v>382</v>
      </c>
      <c r="R47" t="s">
        <v>419</v>
      </c>
      <c r="S47" t="s">
        <v>420</v>
      </c>
    </row>
    <row r="48" spans="2:19" x14ac:dyDescent="0.3">
      <c r="B48">
        <f t="shared" si="1"/>
        <v>6.8</v>
      </c>
      <c r="C48" t="s">
        <v>418</v>
      </c>
      <c r="D48" s="29">
        <v>3216</v>
      </c>
      <c r="E48" t="s">
        <v>412</v>
      </c>
      <c r="N48" t="s">
        <v>421</v>
      </c>
      <c r="O48" t="s">
        <v>422</v>
      </c>
    </row>
    <row r="49" spans="2:19" x14ac:dyDescent="0.3">
      <c r="B49">
        <f t="shared" si="1"/>
        <v>6.8</v>
      </c>
      <c r="C49" t="s">
        <v>418</v>
      </c>
      <c r="D49" s="29">
        <v>3216</v>
      </c>
      <c r="E49" t="s">
        <v>412</v>
      </c>
      <c r="J49" t="s">
        <v>476</v>
      </c>
      <c r="K49" t="s">
        <v>478</v>
      </c>
      <c r="L49" t="s">
        <v>477</v>
      </c>
      <c r="M49" t="s">
        <v>479</v>
      </c>
    </row>
    <row r="50" spans="2:19" x14ac:dyDescent="0.3">
      <c r="B50">
        <f t="shared" si="1"/>
        <v>6.8</v>
      </c>
      <c r="C50" t="s">
        <v>418</v>
      </c>
      <c r="D50" s="29">
        <v>3225</v>
      </c>
      <c r="E50" t="s">
        <v>432</v>
      </c>
      <c r="L50" t="s">
        <v>480</v>
      </c>
      <c r="M50" t="s">
        <v>481</v>
      </c>
    </row>
    <row r="51" spans="2:19" x14ac:dyDescent="0.3">
      <c r="B51">
        <f t="shared" si="1"/>
        <v>6.8</v>
      </c>
      <c r="C51" t="s">
        <v>418</v>
      </c>
      <c r="D51" s="29">
        <v>4532</v>
      </c>
      <c r="E51" t="s">
        <v>432</v>
      </c>
      <c r="H51" t="s">
        <v>482</v>
      </c>
    </row>
    <row r="52" spans="2:19" x14ac:dyDescent="0.3">
      <c r="B52">
        <f t="shared" si="1"/>
        <v>6.8</v>
      </c>
      <c r="C52" t="s">
        <v>418</v>
      </c>
      <c r="D52" s="29">
        <v>5750</v>
      </c>
      <c r="E52" t="s">
        <v>432</v>
      </c>
      <c r="H52" t="s">
        <v>483</v>
      </c>
    </row>
    <row r="53" spans="2:19" x14ac:dyDescent="0.3">
      <c r="B53">
        <f t="shared" si="1"/>
        <v>10</v>
      </c>
      <c r="C53" t="s">
        <v>423</v>
      </c>
      <c r="D53" s="29">
        <v>2012</v>
      </c>
      <c r="E53" t="s">
        <v>382</v>
      </c>
      <c r="R53" t="s">
        <v>424</v>
      </c>
      <c r="S53" t="s">
        <v>425</v>
      </c>
    </row>
    <row r="54" spans="2:19" x14ac:dyDescent="0.3">
      <c r="B54">
        <f t="shared" si="1"/>
        <v>10</v>
      </c>
      <c r="C54" t="s">
        <v>423</v>
      </c>
      <c r="D54" s="29">
        <v>3216</v>
      </c>
      <c r="E54" t="s">
        <v>412</v>
      </c>
      <c r="N54" t="s">
        <v>426</v>
      </c>
      <c r="O54" t="s">
        <v>427</v>
      </c>
    </row>
    <row r="55" spans="2:19" x14ac:dyDescent="0.3">
      <c r="B55">
        <f t="shared" si="1"/>
        <v>10</v>
      </c>
      <c r="C55" t="s">
        <v>423</v>
      </c>
      <c r="D55" s="29">
        <v>3216</v>
      </c>
      <c r="E55" t="s">
        <v>412</v>
      </c>
      <c r="H55" t="s">
        <v>484</v>
      </c>
      <c r="J55" t="s">
        <v>485</v>
      </c>
      <c r="K55" t="s">
        <v>487</v>
      </c>
      <c r="L55" t="s">
        <v>486</v>
      </c>
      <c r="M55" t="s">
        <v>488</v>
      </c>
    </row>
    <row r="56" spans="2:19" x14ac:dyDescent="0.3">
      <c r="B56">
        <f t="shared" si="1"/>
        <v>10</v>
      </c>
      <c r="C56" t="s">
        <v>423</v>
      </c>
      <c r="D56" s="29">
        <v>3225</v>
      </c>
      <c r="E56" t="s">
        <v>428</v>
      </c>
      <c r="N56" t="s">
        <v>429</v>
      </c>
      <c r="O56" t="s">
        <v>430</v>
      </c>
    </row>
    <row r="57" spans="2:19" x14ac:dyDescent="0.3">
      <c r="B57">
        <f t="shared" si="1"/>
        <v>10</v>
      </c>
      <c r="C57" t="s">
        <v>423</v>
      </c>
      <c r="D57" s="29">
        <v>3225</v>
      </c>
      <c r="E57" t="s">
        <v>432</v>
      </c>
      <c r="F57" t="s">
        <v>489</v>
      </c>
      <c r="G57" t="s">
        <v>491</v>
      </c>
      <c r="L57" t="s">
        <v>490</v>
      </c>
      <c r="M57" t="s">
        <v>492</v>
      </c>
    </row>
    <row r="58" spans="2:19" x14ac:dyDescent="0.3">
      <c r="B58">
        <f t="shared" si="1"/>
        <v>10</v>
      </c>
      <c r="C58" t="s">
        <v>423</v>
      </c>
      <c r="D58" s="29">
        <v>4532</v>
      </c>
      <c r="E58" t="s">
        <v>432</v>
      </c>
      <c r="L58" t="s">
        <v>493</v>
      </c>
    </row>
    <row r="59" spans="2:19" x14ac:dyDescent="0.3">
      <c r="B59">
        <f t="shared" si="1"/>
        <v>10</v>
      </c>
      <c r="C59" t="s">
        <v>423</v>
      </c>
      <c r="D59" s="29">
        <v>5750</v>
      </c>
      <c r="E59" t="s">
        <v>428</v>
      </c>
      <c r="M59" t="s">
        <v>494</v>
      </c>
    </row>
    <row r="60" spans="2:19" x14ac:dyDescent="0.3">
      <c r="B60">
        <f t="shared" si="1"/>
        <v>10</v>
      </c>
      <c r="C60" t="s">
        <v>423</v>
      </c>
      <c r="D60" s="29">
        <v>5750</v>
      </c>
      <c r="E60" t="s">
        <v>437</v>
      </c>
      <c r="J60" t="s">
        <v>495</v>
      </c>
    </row>
    <row r="61" spans="2:19" x14ac:dyDescent="0.3">
      <c r="B61">
        <f t="shared" si="1"/>
        <v>15</v>
      </c>
      <c r="C61" t="s">
        <v>431</v>
      </c>
      <c r="D61" s="29">
        <v>3225</v>
      </c>
      <c r="E61" t="s">
        <v>428</v>
      </c>
      <c r="M61" t="s">
        <v>496</v>
      </c>
    </row>
    <row r="62" spans="2:19" x14ac:dyDescent="0.3">
      <c r="B62">
        <f t="shared" si="1"/>
        <v>15</v>
      </c>
      <c r="C62" t="s">
        <v>431</v>
      </c>
      <c r="D62" s="29">
        <v>3225</v>
      </c>
      <c r="E62" t="s">
        <v>432</v>
      </c>
      <c r="N62" t="s">
        <v>433</v>
      </c>
    </row>
    <row r="63" spans="2:19" x14ac:dyDescent="0.3">
      <c r="B63">
        <f t="shared" si="1"/>
        <v>15</v>
      </c>
      <c r="C63" t="s">
        <v>431</v>
      </c>
      <c r="D63" s="29">
        <v>4532</v>
      </c>
      <c r="E63" t="s">
        <v>497</v>
      </c>
      <c r="M63" t="s">
        <v>498</v>
      </c>
    </row>
    <row r="64" spans="2:19" x14ac:dyDescent="0.3">
      <c r="B64">
        <f t="shared" si="1"/>
        <v>15</v>
      </c>
      <c r="C64" t="s">
        <v>431</v>
      </c>
      <c r="D64" s="29">
        <v>5750</v>
      </c>
      <c r="E64" t="s">
        <v>437</v>
      </c>
      <c r="M64" t="s">
        <v>499</v>
      </c>
    </row>
    <row r="65" spans="2:14" x14ac:dyDescent="0.3">
      <c r="B65">
        <f t="shared" si="1"/>
        <v>22</v>
      </c>
      <c r="C65" t="s">
        <v>434</v>
      </c>
      <c r="D65" s="29">
        <v>3216</v>
      </c>
      <c r="E65" t="s">
        <v>412</v>
      </c>
      <c r="N65" t="s">
        <v>435</v>
      </c>
    </row>
    <row r="66" spans="2:14" x14ac:dyDescent="0.3">
      <c r="B66">
        <f t="shared" si="1"/>
        <v>22</v>
      </c>
      <c r="C66" t="s">
        <v>434</v>
      </c>
      <c r="D66" s="29">
        <v>3225</v>
      </c>
      <c r="E66" t="s">
        <v>432</v>
      </c>
      <c r="N66" t="s">
        <v>436</v>
      </c>
    </row>
    <row r="67" spans="2:14" x14ac:dyDescent="0.3">
      <c r="B67">
        <f t="shared" si="1"/>
        <v>22</v>
      </c>
      <c r="C67" t="s">
        <v>434</v>
      </c>
      <c r="D67" s="29">
        <v>3225</v>
      </c>
      <c r="E67" t="s">
        <v>432</v>
      </c>
      <c r="M67" t="s">
        <v>500</v>
      </c>
    </row>
    <row r="68" spans="2:14" x14ac:dyDescent="0.3">
      <c r="B68">
        <f t="shared" ref="B68:B99" si="2">LEFT(C68,LEN(C68)-2)/IF(RIGHT(C68,2)="pf",1000000,IF(RIGHT(C68,2)="nf",1000,1))</f>
        <v>22</v>
      </c>
      <c r="C68" t="s">
        <v>434</v>
      </c>
      <c r="D68" s="29">
        <v>4532</v>
      </c>
      <c r="E68" t="s">
        <v>437</v>
      </c>
      <c r="N68" t="s">
        <v>438</v>
      </c>
    </row>
    <row r="69" spans="2:14" x14ac:dyDescent="0.3">
      <c r="B69">
        <f t="shared" si="2"/>
        <v>22</v>
      </c>
      <c r="C69" t="s">
        <v>434</v>
      </c>
      <c r="D69" s="29">
        <v>4532</v>
      </c>
      <c r="E69" t="s">
        <v>432</v>
      </c>
      <c r="M69" t="s">
        <v>501</v>
      </c>
    </row>
    <row r="70" spans="2:14" x14ac:dyDescent="0.3">
      <c r="B70">
        <f t="shared" si="2"/>
        <v>22</v>
      </c>
      <c r="C70" t="s">
        <v>434</v>
      </c>
      <c r="D70" s="29">
        <v>5750</v>
      </c>
      <c r="E70" t="s">
        <v>432</v>
      </c>
      <c r="M70" t="s">
        <v>503</v>
      </c>
    </row>
    <row r="71" spans="2:14" x14ac:dyDescent="0.3">
      <c r="B71">
        <f t="shared" si="2"/>
        <v>33</v>
      </c>
      <c r="C71" t="s">
        <v>439</v>
      </c>
      <c r="D71" s="29">
        <v>4532</v>
      </c>
      <c r="E71" t="s">
        <v>432</v>
      </c>
      <c r="N71" t="s">
        <v>440</v>
      </c>
    </row>
    <row r="72" spans="2:14" x14ac:dyDescent="0.3">
      <c r="B72">
        <f t="shared" si="2"/>
        <v>47</v>
      </c>
      <c r="C72" t="s">
        <v>441</v>
      </c>
      <c r="D72" s="29">
        <v>5750</v>
      </c>
      <c r="E72" t="s">
        <v>437</v>
      </c>
      <c r="N72" t="s">
        <v>442</v>
      </c>
    </row>
    <row r="73" spans="2:14" x14ac:dyDescent="0.3">
      <c r="B73">
        <f t="shared" si="2"/>
        <v>47</v>
      </c>
      <c r="C73" t="s">
        <v>441</v>
      </c>
      <c r="D73" s="29">
        <v>5750</v>
      </c>
      <c r="E73" t="s">
        <v>437</v>
      </c>
      <c r="I73" t="s">
        <v>502</v>
      </c>
      <c r="K73" t="s">
        <v>504</v>
      </c>
      <c r="M73" t="s">
        <v>505</v>
      </c>
    </row>
    <row r="74" spans="2:14" x14ac:dyDescent="0.3">
      <c r="B74">
        <f t="shared" ref="B74:B100" si="3">LEFT(C74,LEN(C74)-2)/IF(RIGHT(C74,2)="pf",1000000,IF(RIGHT(C74,2)="nf",1000,1))</f>
        <v>3.3000000000000002E-2</v>
      </c>
      <c r="C74" t="s">
        <v>351</v>
      </c>
      <c r="D74" s="29">
        <v>1005</v>
      </c>
      <c r="E74" t="s">
        <v>352</v>
      </c>
      <c r="H74" t="s">
        <v>509</v>
      </c>
      <c r="I74" t="s">
        <v>512</v>
      </c>
      <c r="J74" t="s">
        <v>510</v>
      </c>
      <c r="K74" t="s">
        <v>513</v>
      </c>
      <c r="L74" t="s">
        <v>511</v>
      </c>
      <c r="M74" t="s">
        <v>514</v>
      </c>
    </row>
    <row r="75" spans="2:14" x14ac:dyDescent="0.3">
      <c r="B75">
        <f t="shared" si="3"/>
        <v>3.3000000000000002E-2</v>
      </c>
      <c r="C75" t="s">
        <v>351</v>
      </c>
      <c r="D75" s="29">
        <v>1608</v>
      </c>
      <c r="E75" t="s">
        <v>374</v>
      </c>
      <c r="H75" t="s">
        <v>515</v>
      </c>
      <c r="I75" t="s">
        <v>516</v>
      </c>
    </row>
    <row r="76" spans="2:14" x14ac:dyDescent="0.3">
      <c r="B76">
        <f t="shared" si="3"/>
        <v>4.7E-2</v>
      </c>
      <c r="C76" t="s">
        <v>155</v>
      </c>
      <c r="D76" s="29">
        <v>1005</v>
      </c>
      <c r="E76" t="s">
        <v>352</v>
      </c>
      <c r="H76" t="s">
        <v>517</v>
      </c>
      <c r="I76" t="s">
        <v>520</v>
      </c>
      <c r="J76" t="s">
        <v>518</v>
      </c>
      <c r="K76" t="s">
        <v>521</v>
      </c>
      <c r="L76" t="s">
        <v>519</v>
      </c>
      <c r="M76" t="s">
        <v>522</v>
      </c>
    </row>
    <row r="77" spans="2:14" x14ac:dyDescent="0.3">
      <c r="B77">
        <f t="shared" si="3"/>
        <v>4.7E-2</v>
      </c>
      <c r="C77" t="s">
        <v>155</v>
      </c>
      <c r="D77" s="29">
        <v>1608</v>
      </c>
      <c r="E77" t="s">
        <v>374</v>
      </c>
      <c r="H77" t="s">
        <v>523</v>
      </c>
      <c r="I77" t="s">
        <v>524</v>
      </c>
    </row>
    <row r="78" spans="2:14" x14ac:dyDescent="0.3">
      <c r="B78">
        <f t="shared" si="3"/>
        <v>6.8000000000000005E-2</v>
      </c>
      <c r="C78" t="s">
        <v>166</v>
      </c>
      <c r="D78" s="29">
        <v>1005</v>
      </c>
      <c r="E78" t="s">
        <v>352</v>
      </c>
      <c r="H78" t="s">
        <v>525</v>
      </c>
      <c r="I78" t="s">
        <v>528</v>
      </c>
      <c r="J78" t="s">
        <v>526</v>
      </c>
      <c r="K78" t="s">
        <v>529</v>
      </c>
      <c r="L78" t="s">
        <v>527</v>
      </c>
      <c r="M78" t="s">
        <v>530</v>
      </c>
    </row>
    <row r="79" spans="2:14" x14ac:dyDescent="0.3">
      <c r="B79">
        <f t="shared" si="3"/>
        <v>6.8000000000000005E-2</v>
      </c>
      <c r="C79" t="s">
        <v>166</v>
      </c>
      <c r="D79" s="29">
        <v>1608</v>
      </c>
      <c r="E79" t="s">
        <v>374</v>
      </c>
      <c r="H79" t="s">
        <v>531</v>
      </c>
      <c r="I79" t="s">
        <v>532</v>
      </c>
    </row>
    <row r="80" spans="2:14" x14ac:dyDescent="0.3">
      <c r="B80">
        <f t="shared" si="3"/>
        <v>0.1</v>
      </c>
      <c r="C80" t="s">
        <v>169</v>
      </c>
      <c r="D80" s="29">
        <v>1005</v>
      </c>
      <c r="E80" t="s">
        <v>352</v>
      </c>
      <c r="H80" t="s">
        <v>533</v>
      </c>
      <c r="I80" t="s">
        <v>536</v>
      </c>
      <c r="J80" t="s">
        <v>534</v>
      </c>
      <c r="K80" t="s">
        <v>537</v>
      </c>
      <c r="L80" t="s">
        <v>535</v>
      </c>
      <c r="M80" t="s">
        <v>538</v>
      </c>
    </row>
    <row r="81" spans="2:13" x14ac:dyDescent="0.3">
      <c r="B81">
        <f t="shared" si="3"/>
        <v>0.1</v>
      </c>
      <c r="C81" t="s">
        <v>169</v>
      </c>
      <c r="D81" s="29">
        <v>1608</v>
      </c>
      <c r="E81" t="s">
        <v>374</v>
      </c>
      <c r="H81" t="s">
        <v>539</v>
      </c>
      <c r="I81" t="s">
        <v>541</v>
      </c>
      <c r="L81" t="s">
        <v>540</v>
      </c>
      <c r="M81" t="s">
        <v>542</v>
      </c>
    </row>
    <row r="82" spans="2:13" x14ac:dyDescent="0.3">
      <c r="B82">
        <f t="shared" si="3"/>
        <v>0.1</v>
      </c>
      <c r="C82" t="s">
        <v>169</v>
      </c>
      <c r="D82" s="29">
        <v>2012</v>
      </c>
      <c r="E82" t="s">
        <v>382</v>
      </c>
      <c r="H82" t="s">
        <v>543</v>
      </c>
    </row>
    <row r="83" spans="2:13" x14ac:dyDescent="0.3">
      <c r="B83">
        <f t="shared" si="3"/>
        <v>0.15</v>
      </c>
      <c r="C83" t="s">
        <v>361</v>
      </c>
      <c r="D83" s="29">
        <v>1005</v>
      </c>
      <c r="E83" t="s">
        <v>352</v>
      </c>
      <c r="H83" t="s">
        <v>544</v>
      </c>
      <c r="I83" t="s">
        <v>546</v>
      </c>
      <c r="L83" t="s">
        <v>545</v>
      </c>
      <c r="M83" t="s">
        <v>547</v>
      </c>
    </row>
    <row r="84" spans="2:13" x14ac:dyDescent="0.3">
      <c r="B84">
        <f t="shared" si="3"/>
        <v>0.15</v>
      </c>
      <c r="C84" t="s">
        <v>361</v>
      </c>
      <c r="D84" s="29">
        <v>1608</v>
      </c>
      <c r="E84" t="s">
        <v>374</v>
      </c>
      <c r="H84" t="s">
        <v>548</v>
      </c>
      <c r="I84" t="s">
        <v>551</v>
      </c>
      <c r="J84" t="s">
        <v>549</v>
      </c>
      <c r="K84" t="s">
        <v>552</v>
      </c>
      <c r="L84" t="s">
        <v>550</v>
      </c>
      <c r="M84" t="s">
        <v>553</v>
      </c>
    </row>
    <row r="85" spans="2:13" x14ac:dyDescent="0.3">
      <c r="B85">
        <f t="shared" si="3"/>
        <v>0.15</v>
      </c>
      <c r="C85" t="s">
        <v>361</v>
      </c>
      <c r="D85" s="29">
        <v>2012</v>
      </c>
      <c r="E85" t="s">
        <v>382</v>
      </c>
      <c r="H85" t="s">
        <v>554</v>
      </c>
      <c r="I85" t="s">
        <v>555</v>
      </c>
    </row>
    <row r="86" spans="2:13" x14ac:dyDescent="0.3">
      <c r="B86">
        <f t="shared" si="3"/>
        <v>0.22</v>
      </c>
      <c r="C86" t="s">
        <v>186</v>
      </c>
      <c r="D86" s="29">
        <v>1005</v>
      </c>
      <c r="E86" t="s">
        <v>352</v>
      </c>
      <c r="J86" t="s">
        <v>556</v>
      </c>
      <c r="K86" t="s">
        <v>558</v>
      </c>
      <c r="L86" t="s">
        <v>557</v>
      </c>
      <c r="M86" t="s">
        <v>559</v>
      </c>
    </row>
    <row r="87" spans="2:13" x14ac:dyDescent="0.3">
      <c r="B87">
        <f t="shared" si="3"/>
        <v>0.22</v>
      </c>
      <c r="C87" t="s">
        <v>186</v>
      </c>
      <c r="D87" s="29">
        <v>1608</v>
      </c>
      <c r="E87" t="s">
        <v>374</v>
      </c>
      <c r="H87" t="s">
        <v>560</v>
      </c>
      <c r="I87" t="s">
        <v>563</v>
      </c>
      <c r="J87" t="s">
        <v>561</v>
      </c>
      <c r="K87" t="s">
        <v>564</v>
      </c>
      <c r="L87" t="s">
        <v>562</v>
      </c>
      <c r="M87" t="s">
        <v>565</v>
      </c>
    </row>
    <row r="88" spans="2:13" x14ac:dyDescent="0.3">
      <c r="B88">
        <f t="shared" si="3"/>
        <v>0.22</v>
      </c>
      <c r="C88" t="s">
        <v>186</v>
      </c>
      <c r="D88" s="29">
        <v>2012</v>
      </c>
      <c r="E88" t="s">
        <v>382</v>
      </c>
      <c r="J88" t="s">
        <v>566</v>
      </c>
      <c r="K88" t="s">
        <v>567</v>
      </c>
    </row>
    <row r="89" spans="2:13" x14ac:dyDescent="0.3">
      <c r="B89">
        <f t="shared" si="3"/>
        <v>0.33</v>
      </c>
      <c r="C89" t="s">
        <v>377</v>
      </c>
      <c r="D89" s="29">
        <v>1608</v>
      </c>
      <c r="E89" t="s">
        <v>374</v>
      </c>
      <c r="H89" t="s">
        <v>568</v>
      </c>
      <c r="I89" t="s">
        <v>571</v>
      </c>
      <c r="J89" t="s">
        <v>569</v>
      </c>
      <c r="K89" t="s">
        <v>572</v>
      </c>
      <c r="L89" t="s">
        <v>570</v>
      </c>
      <c r="M89" t="s">
        <v>573</v>
      </c>
    </row>
    <row r="90" spans="2:13" x14ac:dyDescent="0.3">
      <c r="B90">
        <f t="shared" si="3"/>
        <v>0.33</v>
      </c>
      <c r="C90" t="s">
        <v>377</v>
      </c>
      <c r="D90" s="29">
        <v>2012</v>
      </c>
      <c r="E90" t="s">
        <v>382</v>
      </c>
      <c r="H90" t="s">
        <v>574</v>
      </c>
      <c r="I90" t="s">
        <v>575</v>
      </c>
    </row>
    <row r="91" spans="2:13" x14ac:dyDescent="0.3">
      <c r="B91">
        <f t="shared" si="3"/>
        <v>0.47</v>
      </c>
      <c r="C91" t="s">
        <v>205</v>
      </c>
      <c r="D91" s="29">
        <v>1608</v>
      </c>
      <c r="E91" t="s">
        <v>374</v>
      </c>
      <c r="H91" t="s">
        <v>576</v>
      </c>
      <c r="I91" t="s">
        <v>579</v>
      </c>
      <c r="J91" t="s">
        <v>577</v>
      </c>
      <c r="K91" t="s">
        <v>580</v>
      </c>
      <c r="L91" t="s">
        <v>578</v>
      </c>
      <c r="M91" t="s">
        <v>581</v>
      </c>
    </row>
    <row r="92" spans="2:13" x14ac:dyDescent="0.3">
      <c r="B92">
        <f t="shared" si="3"/>
        <v>0.47</v>
      </c>
      <c r="C92" t="s">
        <v>205</v>
      </c>
      <c r="D92" s="29">
        <v>2012</v>
      </c>
      <c r="E92" t="s">
        <v>382</v>
      </c>
      <c r="H92" t="s">
        <v>582</v>
      </c>
      <c r="I92" t="s">
        <v>585</v>
      </c>
      <c r="J92" t="s">
        <v>583</v>
      </c>
      <c r="K92" t="s">
        <v>586</v>
      </c>
      <c r="L92" t="s">
        <v>584</v>
      </c>
      <c r="M92" t="s">
        <v>587</v>
      </c>
    </row>
    <row r="93" spans="2:13" x14ac:dyDescent="0.3">
      <c r="B93">
        <f t="shared" si="3"/>
        <v>0.47</v>
      </c>
      <c r="C93" t="s">
        <v>205</v>
      </c>
      <c r="D93" s="29">
        <v>3216</v>
      </c>
      <c r="E93" t="s">
        <v>412</v>
      </c>
      <c r="H93" t="s">
        <v>588</v>
      </c>
      <c r="I93" t="s">
        <v>589</v>
      </c>
    </row>
    <row r="94" spans="2:13" x14ac:dyDescent="0.3">
      <c r="B94">
        <f t="shared" si="3"/>
        <v>0.68</v>
      </c>
      <c r="C94" t="s">
        <v>384</v>
      </c>
      <c r="D94" s="29">
        <v>1608</v>
      </c>
      <c r="E94" t="s">
        <v>374</v>
      </c>
      <c r="J94" t="s">
        <v>590</v>
      </c>
      <c r="K94" t="s">
        <v>591</v>
      </c>
    </row>
    <row r="95" spans="2:13" x14ac:dyDescent="0.3">
      <c r="B95">
        <f t="shared" si="3"/>
        <v>0.68</v>
      </c>
      <c r="C95" t="s">
        <v>384</v>
      </c>
      <c r="D95" s="29">
        <v>2012</v>
      </c>
      <c r="E95" t="s">
        <v>382</v>
      </c>
      <c r="H95" t="s">
        <v>592</v>
      </c>
      <c r="I95" t="s">
        <v>595</v>
      </c>
      <c r="J95" t="s">
        <v>593</v>
      </c>
      <c r="K95" t="s">
        <v>596</v>
      </c>
      <c r="L95" t="s">
        <v>594</v>
      </c>
      <c r="M95" t="s">
        <v>597</v>
      </c>
    </row>
    <row r="96" spans="2:13" x14ac:dyDescent="0.3">
      <c r="B96">
        <f t="shared" si="3"/>
        <v>0.68</v>
      </c>
      <c r="C96" t="s">
        <v>384</v>
      </c>
      <c r="D96" s="29">
        <v>3216</v>
      </c>
      <c r="E96" t="s">
        <v>412</v>
      </c>
      <c r="H96" t="s">
        <v>598</v>
      </c>
      <c r="I96" t="s">
        <v>599</v>
      </c>
    </row>
    <row r="97" spans="2:13" x14ac:dyDescent="0.3">
      <c r="B97">
        <f t="shared" si="3"/>
        <v>1</v>
      </c>
      <c r="C97" t="s">
        <v>389</v>
      </c>
      <c r="D97" s="29">
        <v>1608</v>
      </c>
      <c r="E97" t="s">
        <v>374</v>
      </c>
      <c r="H97" t="s">
        <v>600</v>
      </c>
      <c r="I97" t="s">
        <v>602</v>
      </c>
      <c r="L97" t="s">
        <v>601</v>
      </c>
      <c r="M97" t="s">
        <v>603</v>
      </c>
    </row>
    <row r="98" spans="2:13" x14ac:dyDescent="0.3">
      <c r="B98">
        <f t="shared" si="3"/>
        <v>1</v>
      </c>
      <c r="C98" t="s">
        <v>389</v>
      </c>
      <c r="D98" s="29">
        <v>2012</v>
      </c>
      <c r="E98" t="s">
        <v>382</v>
      </c>
      <c r="H98" t="s">
        <v>604</v>
      </c>
      <c r="I98" t="s">
        <v>607</v>
      </c>
      <c r="J98" t="s">
        <v>605</v>
      </c>
      <c r="K98" t="s">
        <v>608</v>
      </c>
      <c r="L98" t="s">
        <v>606</v>
      </c>
      <c r="M98" t="s">
        <v>609</v>
      </c>
    </row>
    <row r="99" spans="2:13" x14ac:dyDescent="0.3">
      <c r="B99">
        <f t="shared" si="3"/>
        <v>1</v>
      </c>
      <c r="C99" t="s">
        <v>389</v>
      </c>
      <c r="D99" s="29">
        <v>3216</v>
      </c>
      <c r="E99" t="s">
        <v>412</v>
      </c>
      <c r="H99" t="s">
        <v>610</v>
      </c>
      <c r="I99" t="s">
        <v>612</v>
      </c>
      <c r="L99" t="s">
        <v>611</v>
      </c>
      <c r="M99" t="s">
        <v>613</v>
      </c>
    </row>
    <row r="100" spans="2:13" x14ac:dyDescent="0.3">
      <c r="B100">
        <f t="shared" si="3"/>
        <v>1</v>
      </c>
      <c r="C100" t="s">
        <v>389</v>
      </c>
      <c r="D100" s="29">
        <v>3225</v>
      </c>
      <c r="E100" t="s">
        <v>471</v>
      </c>
      <c r="J100" t="s">
        <v>614</v>
      </c>
      <c r="K100" t="s">
        <v>615</v>
      </c>
    </row>
  </sheetData>
  <sortState xmlns:xlrd2="http://schemas.microsoft.com/office/spreadsheetml/2017/richdata2" ref="B3:S73">
    <sortCondition ref="B3:B73"/>
    <sortCondition ref="D3:D73"/>
    <sortCondition ref="E3:E73"/>
  </sortState>
  <mergeCells count="7">
    <mergeCell ref="F1:G1"/>
    <mergeCell ref="N1:O1"/>
    <mergeCell ref="P1:Q1"/>
    <mergeCell ref="R1:S1"/>
    <mergeCell ref="L1:M1"/>
    <mergeCell ref="J1:K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C975-E5FB-4E33-99A7-2A3217371CDB}">
  <dimension ref="B1:M112"/>
  <sheetViews>
    <sheetView topLeftCell="A16" workbookViewId="0">
      <selection activeCell="C1" sqref="C1:M27"/>
    </sheetView>
  </sheetViews>
  <sheetFormatPr defaultRowHeight="14.4" x14ac:dyDescent="0.3"/>
  <cols>
    <col min="8" max="8" width="22.44140625" bestFit="1" customWidth="1"/>
    <col min="9" max="9" width="23.109375" bestFit="1" customWidth="1"/>
    <col min="10" max="10" width="23" bestFit="1" customWidth="1"/>
    <col min="11" max="11" width="23.6640625" bestFit="1" customWidth="1"/>
    <col min="12" max="12" width="22.21875" bestFit="1" customWidth="1"/>
    <col min="13" max="13" width="22.88671875" bestFit="1" customWidth="1"/>
  </cols>
  <sheetData>
    <row r="1" spans="2:13" x14ac:dyDescent="0.3">
      <c r="B1">
        <f t="shared" ref="B1:B27" si="0">LEFT(C1,LEN(C1)-2)/IF(RIGHT(C1,2)="pf",1000000,IF(RIGHT(C1,2)="nf",1000,1))</f>
        <v>3.3000000000000002E-2</v>
      </c>
      <c r="C1" t="s">
        <v>351</v>
      </c>
      <c r="D1">
        <v>1005</v>
      </c>
      <c r="E1" t="s">
        <v>352</v>
      </c>
      <c r="H1" t="s">
        <v>509</v>
      </c>
      <c r="I1" t="s">
        <v>512</v>
      </c>
      <c r="J1" t="s">
        <v>510</v>
      </c>
      <c r="K1" t="s">
        <v>513</v>
      </c>
      <c r="L1" t="s">
        <v>511</v>
      </c>
      <c r="M1" t="s">
        <v>514</v>
      </c>
    </row>
    <row r="2" spans="2:13" x14ac:dyDescent="0.3">
      <c r="B2">
        <f t="shared" si="0"/>
        <v>3.3000000000000002E-2</v>
      </c>
      <c r="C2" t="s">
        <v>351</v>
      </c>
      <c r="D2">
        <v>1608</v>
      </c>
      <c r="E2" t="s">
        <v>374</v>
      </c>
      <c r="H2" t="s">
        <v>515</v>
      </c>
      <c r="I2" t="s">
        <v>516</v>
      </c>
    </row>
    <row r="3" spans="2:13" x14ac:dyDescent="0.3">
      <c r="B3">
        <f t="shared" si="0"/>
        <v>4.7E-2</v>
      </c>
      <c r="C3" t="s">
        <v>155</v>
      </c>
      <c r="D3">
        <v>1005</v>
      </c>
      <c r="E3" t="s">
        <v>352</v>
      </c>
      <c r="H3" t="s">
        <v>517</v>
      </c>
      <c r="I3" t="s">
        <v>520</v>
      </c>
      <c r="J3" t="s">
        <v>518</v>
      </c>
      <c r="K3" t="s">
        <v>521</v>
      </c>
      <c r="L3" t="s">
        <v>519</v>
      </c>
      <c r="M3" t="s">
        <v>522</v>
      </c>
    </row>
    <row r="4" spans="2:13" x14ac:dyDescent="0.3">
      <c r="B4">
        <f t="shared" si="0"/>
        <v>4.7E-2</v>
      </c>
      <c r="C4" t="s">
        <v>155</v>
      </c>
      <c r="D4">
        <v>1608</v>
      </c>
      <c r="E4" t="s">
        <v>374</v>
      </c>
      <c r="H4" t="s">
        <v>523</v>
      </c>
      <c r="I4" t="s">
        <v>524</v>
      </c>
    </row>
    <row r="5" spans="2:13" x14ac:dyDescent="0.3">
      <c r="B5">
        <f t="shared" si="0"/>
        <v>6.8000000000000005E-2</v>
      </c>
      <c r="C5" t="s">
        <v>166</v>
      </c>
      <c r="D5">
        <v>1005</v>
      </c>
      <c r="E5" t="s">
        <v>352</v>
      </c>
      <c r="H5" t="s">
        <v>525</v>
      </c>
      <c r="I5" t="s">
        <v>528</v>
      </c>
      <c r="J5" t="s">
        <v>526</v>
      </c>
      <c r="K5" t="s">
        <v>529</v>
      </c>
      <c r="L5" t="s">
        <v>527</v>
      </c>
      <c r="M5" t="s">
        <v>530</v>
      </c>
    </row>
    <row r="6" spans="2:13" x14ac:dyDescent="0.3">
      <c r="B6">
        <f t="shared" si="0"/>
        <v>6.8000000000000005E-2</v>
      </c>
      <c r="C6" t="s">
        <v>166</v>
      </c>
      <c r="D6">
        <v>1608</v>
      </c>
      <c r="E6" t="s">
        <v>374</v>
      </c>
      <c r="H6" t="s">
        <v>531</v>
      </c>
      <c r="I6" t="s">
        <v>532</v>
      </c>
    </row>
    <row r="7" spans="2:13" x14ac:dyDescent="0.3">
      <c r="B7">
        <f t="shared" si="0"/>
        <v>0.1</v>
      </c>
      <c r="C7" t="s">
        <v>169</v>
      </c>
      <c r="D7">
        <v>1005</v>
      </c>
      <c r="E7" t="s">
        <v>352</v>
      </c>
      <c r="H7" t="s">
        <v>533</v>
      </c>
      <c r="I7" t="s">
        <v>536</v>
      </c>
      <c r="J7" t="s">
        <v>534</v>
      </c>
      <c r="K7" t="s">
        <v>537</v>
      </c>
      <c r="L7" t="s">
        <v>535</v>
      </c>
      <c r="M7" t="s">
        <v>538</v>
      </c>
    </row>
    <row r="8" spans="2:13" x14ac:dyDescent="0.3">
      <c r="B8">
        <f t="shared" si="0"/>
        <v>0.1</v>
      </c>
      <c r="C8" t="s">
        <v>169</v>
      </c>
      <c r="D8">
        <v>1608</v>
      </c>
      <c r="E8" t="s">
        <v>374</v>
      </c>
      <c r="H8" t="s">
        <v>539</v>
      </c>
      <c r="I8" t="s">
        <v>541</v>
      </c>
      <c r="L8" t="s">
        <v>540</v>
      </c>
      <c r="M8" t="s">
        <v>542</v>
      </c>
    </row>
    <row r="9" spans="2:13" x14ac:dyDescent="0.3">
      <c r="B9">
        <f t="shared" si="0"/>
        <v>0.1</v>
      </c>
      <c r="C9" t="s">
        <v>169</v>
      </c>
      <c r="D9">
        <v>2012</v>
      </c>
      <c r="E9" t="s">
        <v>382</v>
      </c>
      <c r="H9" t="s">
        <v>543</v>
      </c>
    </row>
    <row r="10" spans="2:13" x14ac:dyDescent="0.3">
      <c r="B10">
        <f t="shared" si="0"/>
        <v>0.15</v>
      </c>
      <c r="C10" t="s">
        <v>361</v>
      </c>
      <c r="D10">
        <v>1005</v>
      </c>
      <c r="E10" t="s">
        <v>352</v>
      </c>
      <c r="H10" t="s">
        <v>544</v>
      </c>
      <c r="I10" t="s">
        <v>546</v>
      </c>
      <c r="L10" t="s">
        <v>545</v>
      </c>
      <c r="M10" t="s">
        <v>547</v>
      </c>
    </row>
    <row r="11" spans="2:13" x14ac:dyDescent="0.3">
      <c r="B11">
        <f t="shared" si="0"/>
        <v>0.15</v>
      </c>
      <c r="C11" t="s">
        <v>361</v>
      </c>
      <c r="D11">
        <v>1608</v>
      </c>
      <c r="E11" t="s">
        <v>374</v>
      </c>
      <c r="H11" t="s">
        <v>548</v>
      </c>
      <c r="I11" t="s">
        <v>551</v>
      </c>
      <c r="J11" t="s">
        <v>549</v>
      </c>
      <c r="K11" t="s">
        <v>552</v>
      </c>
      <c r="L11" t="s">
        <v>550</v>
      </c>
      <c r="M11" t="s">
        <v>553</v>
      </c>
    </row>
    <row r="12" spans="2:13" x14ac:dyDescent="0.3">
      <c r="B12">
        <f t="shared" si="0"/>
        <v>0.15</v>
      </c>
      <c r="C12" t="s">
        <v>361</v>
      </c>
      <c r="D12">
        <v>2012</v>
      </c>
      <c r="E12" t="s">
        <v>382</v>
      </c>
      <c r="H12" t="s">
        <v>554</v>
      </c>
      <c r="I12" t="s">
        <v>555</v>
      </c>
    </row>
    <row r="13" spans="2:13" x14ac:dyDescent="0.3">
      <c r="B13">
        <f t="shared" si="0"/>
        <v>0.22</v>
      </c>
      <c r="C13" t="s">
        <v>186</v>
      </c>
      <c r="D13">
        <v>1005</v>
      </c>
      <c r="E13" t="s">
        <v>352</v>
      </c>
      <c r="J13" t="s">
        <v>556</v>
      </c>
      <c r="K13" t="s">
        <v>558</v>
      </c>
      <c r="L13" t="s">
        <v>557</v>
      </c>
      <c r="M13" t="s">
        <v>559</v>
      </c>
    </row>
    <row r="14" spans="2:13" x14ac:dyDescent="0.3">
      <c r="B14">
        <f t="shared" si="0"/>
        <v>0.22</v>
      </c>
      <c r="C14" t="s">
        <v>186</v>
      </c>
      <c r="D14">
        <v>1608</v>
      </c>
      <c r="E14" t="s">
        <v>374</v>
      </c>
      <c r="H14" t="s">
        <v>560</v>
      </c>
      <c r="I14" t="s">
        <v>563</v>
      </c>
      <c r="J14" t="s">
        <v>561</v>
      </c>
      <c r="K14" t="s">
        <v>564</v>
      </c>
      <c r="L14" t="s">
        <v>562</v>
      </c>
      <c r="M14" t="s">
        <v>565</v>
      </c>
    </row>
    <row r="15" spans="2:13" x14ac:dyDescent="0.3">
      <c r="B15">
        <f t="shared" si="0"/>
        <v>0.22</v>
      </c>
      <c r="C15" t="s">
        <v>186</v>
      </c>
      <c r="D15">
        <v>2012</v>
      </c>
      <c r="E15" t="s">
        <v>382</v>
      </c>
      <c r="J15" t="s">
        <v>566</v>
      </c>
      <c r="K15" t="s">
        <v>567</v>
      </c>
    </row>
    <row r="16" spans="2:13" x14ac:dyDescent="0.3">
      <c r="B16">
        <f t="shared" si="0"/>
        <v>0.33</v>
      </c>
      <c r="C16" t="s">
        <v>377</v>
      </c>
      <c r="D16">
        <v>1608</v>
      </c>
      <c r="E16" t="s">
        <v>374</v>
      </c>
      <c r="H16" t="s">
        <v>568</v>
      </c>
      <c r="I16" t="s">
        <v>571</v>
      </c>
      <c r="J16" t="s">
        <v>569</v>
      </c>
      <c r="K16" t="s">
        <v>572</v>
      </c>
      <c r="L16" t="s">
        <v>570</v>
      </c>
      <c r="M16" t="s">
        <v>573</v>
      </c>
    </row>
    <row r="17" spans="2:13" x14ac:dyDescent="0.3">
      <c r="B17">
        <f t="shared" si="0"/>
        <v>0.33</v>
      </c>
      <c r="C17" t="s">
        <v>377</v>
      </c>
      <c r="D17">
        <v>2012</v>
      </c>
      <c r="E17" t="s">
        <v>382</v>
      </c>
      <c r="H17" t="s">
        <v>574</v>
      </c>
      <c r="I17" t="s">
        <v>575</v>
      </c>
    </row>
    <row r="18" spans="2:13" x14ac:dyDescent="0.3">
      <c r="B18">
        <f t="shared" si="0"/>
        <v>0.47</v>
      </c>
      <c r="C18" t="s">
        <v>205</v>
      </c>
      <c r="D18">
        <v>1608</v>
      </c>
      <c r="E18" t="s">
        <v>374</v>
      </c>
      <c r="H18" t="s">
        <v>576</v>
      </c>
      <c r="I18" t="s">
        <v>579</v>
      </c>
      <c r="J18" t="s">
        <v>577</v>
      </c>
      <c r="K18" t="s">
        <v>580</v>
      </c>
      <c r="L18" t="s">
        <v>578</v>
      </c>
      <c r="M18" t="s">
        <v>581</v>
      </c>
    </row>
    <row r="19" spans="2:13" x14ac:dyDescent="0.3">
      <c r="B19">
        <f t="shared" si="0"/>
        <v>0.47</v>
      </c>
      <c r="C19" t="s">
        <v>205</v>
      </c>
      <c r="D19">
        <v>2012</v>
      </c>
      <c r="E19" t="s">
        <v>382</v>
      </c>
      <c r="H19" t="s">
        <v>582</v>
      </c>
      <c r="I19" t="s">
        <v>585</v>
      </c>
      <c r="J19" t="s">
        <v>583</v>
      </c>
      <c r="K19" t="s">
        <v>586</v>
      </c>
      <c r="L19" t="s">
        <v>584</v>
      </c>
      <c r="M19" t="s">
        <v>587</v>
      </c>
    </row>
    <row r="20" spans="2:13" x14ac:dyDescent="0.3">
      <c r="B20">
        <f t="shared" si="0"/>
        <v>0.47</v>
      </c>
      <c r="C20" t="s">
        <v>205</v>
      </c>
      <c r="D20">
        <v>3216</v>
      </c>
      <c r="E20" t="s">
        <v>412</v>
      </c>
      <c r="H20" t="s">
        <v>588</v>
      </c>
      <c r="I20" t="s">
        <v>589</v>
      </c>
    </row>
    <row r="21" spans="2:13" x14ac:dyDescent="0.3">
      <c r="B21">
        <f t="shared" si="0"/>
        <v>0.68</v>
      </c>
      <c r="C21" t="s">
        <v>384</v>
      </c>
      <c r="D21">
        <v>1608</v>
      </c>
      <c r="E21" t="s">
        <v>374</v>
      </c>
      <c r="J21" t="s">
        <v>590</v>
      </c>
      <c r="K21" t="s">
        <v>591</v>
      </c>
    </row>
    <row r="22" spans="2:13" x14ac:dyDescent="0.3">
      <c r="B22">
        <f t="shared" si="0"/>
        <v>0.68</v>
      </c>
      <c r="C22" t="s">
        <v>384</v>
      </c>
      <c r="D22">
        <v>2012</v>
      </c>
      <c r="E22" t="s">
        <v>382</v>
      </c>
      <c r="H22" t="s">
        <v>592</v>
      </c>
      <c r="I22" t="s">
        <v>595</v>
      </c>
      <c r="J22" t="s">
        <v>593</v>
      </c>
      <c r="K22" t="s">
        <v>596</v>
      </c>
      <c r="L22" t="s">
        <v>594</v>
      </c>
      <c r="M22" t="s">
        <v>597</v>
      </c>
    </row>
    <row r="23" spans="2:13" x14ac:dyDescent="0.3">
      <c r="B23">
        <f t="shared" si="0"/>
        <v>0.68</v>
      </c>
      <c r="C23" t="s">
        <v>384</v>
      </c>
      <c r="D23">
        <v>3216</v>
      </c>
      <c r="E23" t="s">
        <v>412</v>
      </c>
      <c r="H23" t="s">
        <v>598</v>
      </c>
      <c r="I23" t="s">
        <v>599</v>
      </c>
    </row>
    <row r="24" spans="2:13" x14ac:dyDescent="0.3">
      <c r="B24">
        <f t="shared" si="0"/>
        <v>1</v>
      </c>
      <c r="C24" t="s">
        <v>389</v>
      </c>
      <c r="D24">
        <v>1608</v>
      </c>
      <c r="E24" t="s">
        <v>374</v>
      </c>
      <c r="H24" t="s">
        <v>600</v>
      </c>
      <c r="I24" t="s">
        <v>602</v>
      </c>
      <c r="L24" t="s">
        <v>601</v>
      </c>
      <c r="M24" t="s">
        <v>603</v>
      </c>
    </row>
    <row r="25" spans="2:13" x14ac:dyDescent="0.3">
      <c r="B25">
        <f t="shared" si="0"/>
        <v>1</v>
      </c>
      <c r="C25" t="s">
        <v>389</v>
      </c>
      <c r="D25">
        <v>2012</v>
      </c>
      <c r="E25" t="s">
        <v>382</v>
      </c>
      <c r="H25" t="s">
        <v>604</v>
      </c>
      <c r="I25" t="s">
        <v>607</v>
      </c>
      <c r="J25" t="s">
        <v>605</v>
      </c>
      <c r="K25" t="s">
        <v>608</v>
      </c>
      <c r="L25" t="s">
        <v>606</v>
      </c>
      <c r="M25" t="s">
        <v>609</v>
      </c>
    </row>
    <row r="26" spans="2:13" x14ac:dyDescent="0.3">
      <c r="B26">
        <f t="shared" si="0"/>
        <v>1</v>
      </c>
      <c r="C26" t="s">
        <v>389</v>
      </c>
      <c r="D26">
        <v>3216</v>
      </c>
      <c r="E26" t="s">
        <v>412</v>
      </c>
      <c r="H26" t="s">
        <v>610</v>
      </c>
      <c r="I26" t="s">
        <v>612</v>
      </c>
      <c r="L26" t="s">
        <v>611</v>
      </c>
      <c r="M26" t="s">
        <v>613</v>
      </c>
    </row>
    <row r="27" spans="2:13" x14ac:dyDescent="0.3">
      <c r="B27">
        <f t="shared" si="0"/>
        <v>1</v>
      </c>
      <c r="C27" t="s">
        <v>389</v>
      </c>
      <c r="D27">
        <v>3225</v>
      </c>
      <c r="E27" t="s">
        <v>471</v>
      </c>
      <c r="J27" t="s">
        <v>614</v>
      </c>
      <c r="K27" t="s">
        <v>615</v>
      </c>
    </row>
    <row r="91" spans="3:13" x14ac:dyDescent="0.3">
      <c r="C91" t="s">
        <v>394</v>
      </c>
      <c r="D91">
        <v>2012</v>
      </c>
      <c r="E91" t="s">
        <v>382</v>
      </c>
      <c r="H91" t="s">
        <v>616</v>
      </c>
      <c r="I91" t="s">
        <v>619</v>
      </c>
      <c r="J91" t="s">
        <v>617</v>
      </c>
      <c r="K91" t="s">
        <v>620</v>
      </c>
      <c r="L91" t="s">
        <v>618</v>
      </c>
      <c r="M91" t="s">
        <v>621</v>
      </c>
    </row>
    <row r="94" spans="3:13" x14ac:dyDescent="0.3">
      <c r="C94" t="s">
        <v>394</v>
      </c>
      <c r="D94">
        <v>3216</v>
      </c>
      <c r="E94" t="s">
        <v>412</v>
      </c>
      <c r="H94" t="s">
        <v>622</v>
      </c>
      <c r="I94" t="s">
        <v>625</v>
      </c>
      <c r="J94" t="s">
        <v>623</v>
      </c>
      <c r="K94" t="s">
        <v>626</v>
      </c>
      <c r="L94" t="s">
        <v>624</v>
      </c>
      <c r="M94" t="s">
        <v>627</v>
      </c>
    </row>
    <row r="97" spans="3:13" x14ac:dyDescent="0.3">
      <c r="C97" t="s">
        <v>394</v>
      </c>
      <c r="D97">
        <v>3225</v>
      </c>
      <c r="E97" t="s">
        <v>428</v>
      </c>
      <c r="J97" t="s">
        <v>628</v>
      </c>
      <c r="K97" t="s">
        <v>629</v>
      </c>
    </row>
    <row r="100" spans="3:13" x14ac:dyDescent="0.3">
      <c r="C100" t="s">
        <v>394</v>
      </c>
      <c r="D100">
        <v>4532</v>
      </c>
      <c r="E100" t="s">
        <v>471</v>
      </c>
      <c r="J100" t="s">
        <v>630</v>
      </c>
    </row>
    <row r="103" spans="3:13" x14ac:dyDescent="0.3">
      <c r="C103" t="s">
        <v>399</v>
      </c>
      <c r="D103">
        <v>2012</v>
      </c>
      <c r="E103" t="s">
        <v>382</v>
      </c>
      <c r="H103" t="s">
        <v>631</v>
      </c>
      <c r="I103" t="s">
        <v>634</v>
      </c>
      <c r="J103" t="s">
        <v>632</v>
      </c>
      <c r="K103" t="s">
        <v>635</v>
      </c>
      <c r="L103" t="s">
        <v>633</v>
      </c>
      <c r="M103" t="s">
        <v>636</v>
      </c>
    </row>
    <row r="106" spans="3:13" x14ac:dyDescent="0.3">
      <c r="C106" t="s">
        <v>399</v>
      </c>
      <c r="D106">
        <v>3216</v>
      </c>
      <c r="E106" t="s">
        <v>412</v>
      </c>
      <c r="H106" t="s">
        <v>637</v>
      </c>
      <c r="I106" t="s">
        <v>640</v>
      </c>
      <c r="J106" t="s">
        <v>638</v>
      </c>
      <c r="K106" t="s">
        <v>641</v>
      </c>
      <c r="L106" t="s">
        <v>639</v>
      </c>
      <c r="M106" t="s">
        <v>642</v>
      </c>
    </row>
    <row r="109" spans="3:13" x14ac:dyDescent="0.3">
      <c r="C109" t="s">
        <v>399</v>
      </c>
      <c r="D109">
        <v>3225</v>
      </c>
      <c r="E109" t="s">
        <v>428</v>
      </c>
      <c r="J109" t="s">
        <v>643</v>
      </c>
      <c r="K109" t="s">
        <v>644</v>
      </c>
    </row>
    <row r="112" spans="3:13" x14ac:dyDescent="0.3">
      <c r="C112" t="s">
        <v>399</v>
      </c>
      <c r="D112">
        <v>4532</v>
      </c>
      <c r="E112" t="s">
        <v>471</v>
      </c>
      <c r="J112" t="s">
        <v>645</v>
      </c>
    </row>
  </sheetData>
  <sortState xmlns:xlrd2="http://schemas.microsoft.com/office/spreadsheetml/2017/richdata2" ref="B1:M27">
    <sortCondition ref="B1:B27"/>
    <sortCondition ref="D1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TDK CGA series</vt:lpstr>
      <vt:lpstr>tdk_codes</vt:lpstr>
      <vt:lpstr>Sheet2</vt:lpstr>
      <vt:lpstr>Sheet3</vt:lpstr>
      <vt:lpstr>Sheet5</vt:lpstr>
      <vt:lpstr>Sheet8</vt:lpstr>
      <vt:lpstr>vSeries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2022-03-06T04:26:35Z</dcterms:created>
  <dcterms:modified xsi:type="dcterms:W3CDTF">2022-03-06T07:43:35Z</dcterms:modified>
</cp:coreProperties>
</file>