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AKE\v3\PCB and Schematics\eLBR\tdk\"/>
    </mc:Choice>
  </mc:AlternateContent>
  <xr:revisionPtr revIDLastSave="0" documentId="8_{43EA06D2-B2C8-44BF-8917-BBA6EEAB38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rt_builder" sheetId="3" r:id="rId1"/>
    <sheet name="part_codes" sheetId="10" r:id="rId2"/>
  </sheets>
  <externalReferences>
    <externalReference r:id="rId3"/>
  </externalReferences>
  <definedNames>
    <definedName name="_xlnm._FilterDatabase" localSheetId="0" hidden="1">part_builder!$B$2:$C$21</definedName>
    <definedName name="C_OUT">'[1]Final Calculations'!$E$31</definedName>
    <definedName name="CISS_Q1">'[1]Final Calculations'!$I$10</definedName>
    <definedName name="CISS_Q2">'[1]Final Calculations'!$J$10</definedName>
    <definedName name="E96_K">'[1]E96 Resistor Chart'!$D$3:$D$962</definedName>
    <definedName name="F_AC_RIPPLE">'[1]Final Calculations'!$E$6</definedName>
    <definedName name="I_HGATE">'[1]Final Calculations'!$E$113</definedName>
    <definedName name="I_INRUSH">'[1]Final Calculations'!$E$5</definedName>
    <definedName name="ICAP_MIN">'[1]Final Calculations'!$E$107</definedName>
    <definedName name="ID_Q1">'[1]Final Calculations'!$I$5</definedName>
    <definedName name="ID_Q2">'[1]Final Calculations'!$J$5</definedName>
    <definedName name="IOUT">'[1]Final Calculations'!$E$4</definedName>
    <definedName name="LOAD_DUMP">'[1]Final Calculations'!$E$7</definedName>
    <definedName name="pCode">part_codes!$R$2:$R$25</definedName>
    <definedName name="pnBase">part_codes!$E$2:$E$501</definedName>
    <definedName name="pnCode1">part_codes!$G$2:$G$501</definedName>
    <definedName name="pnCode2">part_codes!$J$2:$J$501</definedName>
    <definedName name="pnCode3">part_codes!$K$2:$K$501</definedName>
    <definedName name="pnCode4">part_codes!$L$2:$L$501</definedName>
    <definedName name="pnCode5">part_codes!$M$2:$M$501</definedName>
    <definedName name="pnCode6">part_codes!$N$2:$N$501</definedName>
    <definedName name="pnSeries">part_codes!$F$2:$F$501</definedName>
    <definedName name="pnValue">part_codes!$I$2:$I$501</definedName>
    <definedName name="pnVolts">part_codes!$H$2:$H$501</definedName>
    <definedName name="pSize">part_codes!$S$2:$S$25</definedName>
    <definedName name="pTable">part_codes!$R$2:$S$25</definedName>
    <definedName name="QGS_Q1">'[1]Final Calculations'!$I$9</definedName>
    <definedName name="RDSON_10V_Q1">'[1]Final Calculations'!$I$8</definedName>
    <definedName name="RDSON_10V_Q2">'[1]Final Calculations'!$J$8</definedName>
    <definedName name="RTH_INT">'[1]Final Calculations'!$E$121</definedName>
    <definedName name="RTH_JC_Q1">'[1]Final Calculations'!$I$13</definedName>
    <definedName name="RTH_JC_Q2">'[1]Final Calculations'!$J$13</definedName>
    <definedName name="RTH_SA">'[1]Final Calculations'!$E$122</definedName>
    <definedName name="sAEC">part_builder!$C$19</definedName>
    <definedName name="sCcode">part_builder!$C$16</definedName>
    <definedName name="sCoeff">part_builder!$B$16</definedName>
    <definedName name="sDevNam">part_builder!$B$28</definedName>
    <definedName name="sMFG">part_builder!$B$4</definedName>
    <definedName name="sOpTmp">part_builder!$B$19</definedName>
    <definedName name="sPakNam">part_builder!$B$31</definedName>
    <definedName name="sPcode">part_builder!$C$7</definedName>
    <definedName name="sRatedV">part_builder!$B$13</definedName>
    <definedName name="sRVcode">part_builder!$C$13</definedName>
    <definedName name="sSeries">part_builder!$C$4</definedName>
    <definedName name="sSize">part_builder!$B$7</definedName>
    <definedName name="sSymNam">part_builder!$C$28</definedName>
    <definedName name="sTcode">part_builder!$C$10</definedName>
    <definedName name="sTol">part_builder!$B$10</definedName>
    <definedName name="T_AMBIENT">'[1]Final Calculations'!$E$13</definedName>
    <definedName name="T_HOLDUP">'[1]Final Calculations'!$E$11</definedName>
    <definedName name="tCode">part_codes!$Y$2:$Y$25</definedName>
    <definedName name="tCode1">part_codes!$Z$2:$Z$25</definedName>
    <definedName name="TJ_DERATE">'[1]Final Calculations'!$E$15</definedName>
    <definedName name="TJ_MAX_Q1">'[1]Final Calculations'!$I$12</definedName>
    <definedName name="TJ_MAX_Q2">'[1]Final Calculations'!$J$12</definedName>
    <definedName name="tOpTemp">part_codes!$AA$2:$AA$25</definedName>
    <definedName name="tTable">part_codes!$Y$2:$AB$25</definedName>
    <definedName name="tTol">part_codes!$AB$2:$AB$25</definedName>
    <definedName name="V_DROP">'[1]Final Calculations'!$E$12</definedName>
    <definedName name="V_OV">'[1]Final Calculations'!$E$8</definedName>
    <definedName name="vBoA" localSheetId="1">part_builder!#REF!</definedName>
    <definedName name="vBoA">part_builder!#REF!</definedName>
    <definedName name="vCode">part_codes!$AD$2:$AD$25</definedName>
    <definedName name="VIN_NOM">'[1]Final Calculations'!$E$3</definedName>
    <definedName name="vOpt1">part_builder!$B$22</definedName>
    <definedName name="vOpt2">part_builder!$C$22</definedName>
    <definedName name="vOpt3">part_builder!$B$25</definedName>
    <definedName name="vOpt4">part_builder!$C$25</definedName>
    <definedName name="VOVR">'[1]Final Calculations'!$E$102</definedName>
    <definedName name="vPackage" localSheetId="1">part_builder!#REF!</definedName>
    <definedName name="vPackage">part_builder!#REF!</definedName>
    <definedName name="vPcode">part_builder!$C$7</definedName>
    <definedName name="vSeries" localSheetId="1">part_builder!#REF!</definedName>
    <definedName name="vSeries">part_builder!#REF!</definedName>
    <definedName name="vVolts">part_codes!$AE$2:$AE$25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3" l="1"/>
  <c r="F3" i="3" s="1"/>
  <c r="B28" i="3"/>
  <c r="F2" i="3" s="1"/>
  <c r="B7" i="3"/>
  <c r="E5" i="3" a="1"/>
  <c r="E5" i="3" s="1"/>
  <c r="X2" i="3"/>
  <c r="AM4" i="3"/>
  <c r="AL4" i="3"/>
  <c r="AK4" i="3"/>
  <c r="B31" i="3"/>
  <c r="B19" i="3"/>
  <c r="C13" i="3"/>
  <c r="B10" i="3"/>
  <c r="AF2" i="10"/>
  <c r="AF3" i="10"/>
  <c r="AF4" i="10"/>
  <c r="AF5" i="10"/>
  <c r="AF25" i="10"/>
  <c r="AF24" i="10"/>
  <c r="AF23" i="10"/>
  <c r="AF22" i="10"/>
  <c r="AF21" i="10"/>
  <c r="AF20" i="10"/>
  <c r="AF19" i="10"/>
  <c r="AF18" i="10"/>
  <c r="AF17" i="10"/>
  <c r="AF16" i="10"/>
  <c r="AF15" i="10"/>
  <c r="AF14" i="10"/>
  <c r="AF13" i="10"/>
  <c r="AF12" i="10"/>
  <c r="AF11" i="10"/>
  <c r="AF10" i="10"/>
  <c r="AF9" i="10"/>
  <c r="AF8" i="10"/>
  <c r="AF7" i="10"/>
  <c r="AF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8" i="10"/>
  <c r="I207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152" i="10"/>
  <c r="I151" i="10"/>
  <c r="I150" i="10"/>
  <c r="I149" i="10"/>
  <c r="I148" i="10"/>
  <c r="I147" i="10"/>
  <c r="I146" i="10"/>
  <c r="I145" i="10"/>
  <c r="I144" i="10"/>
  <c r="I143" i="10"/>
  <c r="I142" i="10"/>
  <c r="I141" i="10"/>
  <c r="I140" i="10"/>
  <c r="I139" i="10"/>
  <c r="I138" i="10"/>
  <c r="I137" i="10"/>
  <c r="I136" i="10"/>
  <c r="I134" i="10"/>
  <c r="I133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8" i="10"/>
  <c r="I117" i="10"/>
  <c r="I116" i="10"/>
  <c r="I115" i="10"/>
  <c r="I114" i="10"/>
  <c r="I113" i="10"/>
  <c r="I112" i="10"/>
  <c r="I110" i="10"/>
  <c r="I111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A81" i="10"/>
  <c r="V3" i="10"/>
  <c r="W3" i="10" s="1"/>
  <c r="V4" i="10"/>
  <c r="W4" i="10" s="1"/>
  <c r="V5" i="10"/>
  <c r="W5" i="10" s="1"/>
  <c r="V8" i="10"/>
  <c r="W8" i="10" s="1"/>
  <c r="V7" i="10"/>
  <c r="W7" i="10" s="1"/>
  <c r="V6" i="10"/>
  <c r="W6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A57" i="10"/>
  <c r="A3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23" i="10"/>
  <c r="I24" i="10"/>
  <c r="I25" i="10"/>
  <c r="I26" i="10"/>
  <c r="I27" i="10"/>
  <c r="I28" i="10"/>
  <c r="I29" i="10"/>
  <c r="I30" i="10"/>
  <c r="I31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S2" i="10"/>
  <c r="AL5" i="3" l="1" a="1"/>
  <c r="AL5" i="3" s="1"/>
  <c r="U5" i="3" a="1"/>
  <c r="U5" i="3" s="1"/>
  <c r="AM5" i="3" s="1" a="1"/>
  <c r="AM5" i="3" s="1"/>
  <c r="X3" i="3"/>
  <c r="AJ4" i="3"/>
  <c r="AI4" i="3"/>
  <c r="AH4" i="3"/>
  <c r="AG4" i="3"/>
  <c r="AF4" i="3"/>
  <c r="AE4" i="3"/>
  <c r="AD4" i="3"/>
  <c r="AC4" i="3"/>
  <c r="AB4" i="3"/>
  <c r="AA4" i="3"/>
  <c r="Z4" i="3"/>
  <c r="Y4" i="3"/>
  <c r="S5" i="3" a="1"/>
  <c r="N5" i="3" a="1"/>
  <c r="I5" i="3" a="1"/>
  <c r="H5" i="3" a="1"/>
  <c r="O5" i="3" a="1"/>
  <c r="Q5" i="3" a="1"/>
  <c r="R5" i="3" a="1"/>
  <c r="K5" i="3" a="1"/>
  <c r="J5" i="3" a="1"/>
  <c r="L5" i="3" a="1"/>
  <c r="M5" i="3" a="1"/>
  <c r="P5" i="3" a="1"/>
  <c r="G5" i="3" a="1"/>
  <c r="L5" i="3" l="1"/>
  <c r="AD5" i="3" s="1" a="1"/>
  <c r="AD5" i="3" s="1"/>
  <c r="G5" i="3"/>
  <c r="Y5" i="3" s="1" a="1"/>
  <c r="Y5" i="3" s="1"/>
  <c r="P5" i="3"/>
  <c r="AH5" i="3" s="1" a="1"/>
  <c r="AH5" i="3" s="1"/>
  <c r="M5" i="3"/>
  <c r="AE5" i="3" s="1" a="1"/>
  <c r="AE5" i="3" s="1"/>
  <c r="J5" i="3"/>
  <c r="K5" i="3"/>
  <c r="AC5" i="3" s="1" a="1"/>
  <c r="AC5" i="3" s="1"/>
  <c r="R5" i="3"/>
  <c r="AJ5" i="3" s="1" a="1"/>
  <c r="AJ5" i="3" s="1"/>
  <c r="Q5" i="3"/>
  <c r="AI5" i="3" s="1" a="1"/>
  <c r="AI5" i="3" s="1"/>
  <c r="O5" i="3"/>
  <c r="AG5" i="3" s="1" a="1"/>
  <c r="AG5" i="3" s="1"/>
  <c r="I5" i="3"/>
  <c r="AA5" i="3" s="1" a="1"/>
  <c r="AA5" i="3" s="1"/>
  <c r="N5" i="3"/>
  <c r="AF5" i="3" s="1" a="1"/>
  <c r="AF5" i="3" s="1"/>
  <c r="S5" i="3"/>
  <c r="AK5" i="3" s="1" a="1"/>
  <c r="AK5" i="3" s="1"/>
  <c r="H5" i="3"/>
  <c r="Z5" i="3" s="1" a="1"/>
  <c r="Z5" i="3" s="1"/>
  <c r="AB5" i="3" a="1"/>
  <c r="AB5" i="3" s="1"/>
  <c r="F5" i="3" a="1"/>
  <c r="F5" i="3" l="1"/>
  <c r="X5" i="3" s="1" a="1"/>
  <c r="X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<sst xmlns="http://schemas.openxmlformats.org/spreadsheetml/2006/main" count="1712" uniqueCount="236">
  <si>
    <t>Reference Cells or Reference Variables for the Data and the Attribute name</t>
  </si>
  <si>
    <t>MFG</t>
  </si>
  <si>
    <t>Series</t>
  </si>
  <si>
    <t>pnValue</t>
  </si>
  <si>
    <t>pnSeries</t>
  </si>
  <si>
    <t>pnCode5</t>
  </si>
  <si>
    <t>pnVolts</t>
  </si>
  <si>
    <t>pnCode6</t>
  </si>
  <si>
    <t>pnCode1</t>
  </si>
  <si>
    <t>pnCode2</t>
  </si>
  <si>
    <t>(var sMFG)</t>
  </si>
  <si>
    <t>(var sSeries)</t>
  </si>
  <si>
    <t xml:space="preserve"> uF</t>
  </si>
  <si>
    <t xml:space="preserve"> mA rms</t>
  </si>
  <si>
    <t xml:space="preserve"> mOhm</t>
  </si>
  <si>
    <t>sAEC</t>
  </si>
  <si>
    <t>vOpt3</t>
  </si>
  <si>
    <t>sMFG</t>
  </si>
  <si>
    <t xml:space="preserve">Connect '+' '+@1'; Connect '+' '+@2'; Connect '-' '-@1'; Connect '-' '-@2'; </t>
  </si>
  <si>
    <t>Panasonic</t>
  </si>
  <si>
    <t>FP</t>
  </si>
  <si>
    <t>ref row</t>
  </si>
  <si>
    <t>technology</t>
  </si>
  <si>
    <t>value</t>
  </si>
  <si>
    <t>tolerance</t>
  </si>
  <si>
    <t>ripple</t>
  </si>
  <si>
    <t>rated_v</t>
  </si>
  <si>
    <t>series</t>
  </si>
  <si>
    <t>ESR</t>
  </si>
  <si>
    <t>size</t>
  </si>
  <si>
    <t>operating_temp</t>
  </si>
  <si>
    <t>marking</t>
  </si>
  <si>
    <t>Automotive</t>
  </si>
  <si>
    <t>Anti-Vibration</t>
  </si>
  <si>
    <t>mfg</t>
  </si>
  <si>
    <t>hours</t>
  </si>
  <si>
    <t>MPN</t>
  </si>
  <si>
    <t>technology -*;</t>
  </si>
  <si>
    <t>Package Size</t>
  </si>
  <si>
    <t>Package Code</t>
  </si>
  <si>
    <t>(var sSize)</t>
  </si>
  <si>
    <t>(var sPcode)</t>
  </si>
  <si>
    <t>D</t>
  </si>
  <si>
    <t>Tolerance</t>
  </si>
  <si>
    <t>Tolerance Code</t>
  </si>
  <si>
    <t>(var sTol)</t>
  </si>
  <si>
    <t>(var sTcode)</t>
  </si>
  <si>
    <t>Rated V</t>
  </si>
  <si>
    <t>Rated V Code</t>
  </si>
  <si>
    <t>(var sRatedV)</t>
  </si>
  <si>
    <t>(var sRVcode)</t>
  </si>
  <si>
    <t>6.3V</t>
  </si>
  <si>
    <t>Coefficiant</t>
  </si>
  <si>
    <t>Coefficiant Code</t>
  </si>
  <si>
    <t>(var sCoeff)</t>
  </si>
  <si>
    <t>(var sCcode)</t>
  </si>
  <si>
    <t>Operating Temp</t>
  </si>
  <si>
    <t>AEC-Q200</t>
  </si>
  <si>
    <t>(var sOpTmp)</t>
  </si>
  <si>
    <t>(var sAEC)</t>
  </si>
  <si>
    <t>Option 1</t>
  </si>
  <si>
    <t>Option 2</t>
  </si>
  <si>
    <t>(var vOpt1)</t>
  </si>
  <si>
    <t>(var vOpt2)</t>
  </si>
  <si>
    <t>Option 3</t>
  </si>
  <si>
    <t>Option 4</t>
  </si>
  <si>
    <t>(var vOpt3)</t>
  </si>
  <si>
    <t>(var vOpt4)</t>
  </si>
  <si>
    <t>Y</t>
  </si>
  <si>
    <t>C</t>
  </si>
  <si>
    <t>Lib Dev Name</t>
  </si>
  <si>
    <t>Lib Sym Name</t>
  </si>
  <si>
    <t>(var sDevNam)</t>
  </si>
  <si>
    <t>(var sSymNam)</t>
  </si>
  <si>
    <t>CPOL-R</t>
  </si>
  <si>
    <t>Lib Pack Name</t>
  </si>
  <si>
    <t>Lib</t>
  </si>
  <si>
    <t>(var sPakNam)</t>
  </si>
  <si>
    <t>CNP-CGA-X7R-?-*</t>
  </si>
  <si>
    <t>? = Package variant</t>
  </si>
  <si>
    <t>* = Technology (value/voltage)</t>
  </si>
  <si>
    <t>=sSeries&amp;"-"&amp;LEFT(sPcode,1)&amp;"-AV"</t>
  </si>
  <si>
    <t>pnBase</t>
  </si>
  <si>
    <t>pnCode3</t>
  </si>
  <si>
    <t>pnCode4</t>
  </si>
  <si>
    <t>Code</t>
  </si>
  <si>
    <t>Package</t>
  </si>
  <si>
    <t>H</t>
  </si>
  <si>
    <t>L</t>
  </si>
  <si>
    <t>W</t>
  </si>
  <si>
    <t>op temp</t>
  </si>
  <si>
    <t>V</t>
  </si>
  <si>
    <t>EEH</t>
  </si>
  <si>
    <t>ZC</t>
  </si>
  <si>
    <t>1E</t>
  </si>
  <si>
    <t>900</t>
  </si>
  <si>
    <t>4000 h</t>
  </si>
  <si>
    <t>-55 to +125C</t>
  </si>
  <si>
    <t>20%</t>
  </si>
  <si>
    <t>0G</t>
  </si>
  <si>
    <t>4V</t>
  </si>
  <si>
    <t>EEE</t>
  </si>
  <si>
    <t>SV-D-AV</t>
  </si>
  <si>
    <t>ZS</t>
  </si>
  <si>
    <t>-55 to +135C</t>
  </si>
  <si>
    <t>0J</t>
  </si>
  <si>
    <t>D8</t>
  </si>
  <si>
    <t>XV</t>
  </si>
  <si>
    <t>1400</t>
  </si>
  <si>
    <t>ZK</t>
  </si>
  <si>
    <t>1A</t>
  </si>
  <si>
    <t>10V</t>
  </si>
  <si>
    <t>F</t>
  </si>
  <si>
    <t>SV-F-AV</t>
  </si>
  <si>
    <t>ZSU</t>
  </si>
  <si>
    <t>1C</t>
  </si>
  <si>
    <t>16V</t>
  </si>
  <si>
    <t>1600</t>
  </si>
  <si>
    <t>G</t>
  </si>
  <si>
    <t>SV-G-AV</t>
  </si>
  <si>
    <t>ZKU</t>
  </si>
  <si>
    <t>25V</t>
  </si>
  <si>
    <t>G12</t>
  </si>
  <si>
    <t>ZE</t>
  </si>
  <si>
    <t>2000 h</t>
  </si>
  <si>
    <t>-55 to +145C</t>
  </si>
  <si>
    <t>1V</t>
  </si>
  <si>
    <t>35V</t>
  </si>
  <si>
    <t>2000</t>
  </si>
  <si>
    <t>G16</t>
  </si>
  <si>
    <t>ZF</t>
  </si>
  <si>
    <t>1000 h</t>
  </si>
  <si>
    <t>-55 to +150C</t>
  </si>
  <si>
    <t>1H</t>
  </si>
  <si>
    <t>50V</t>
  </si>
  <si>
    <t>J16</t>
  </si>
  <si>
    <t>SV-J-AV</t>
  </si>
  <si>
    <t>ZA</t>
  </si>
  <si>
    <t>10,000 h</t>
  </si>
  <si>
    <t>-55 to +105C</t>
  </si>
  <si>
    <t>1J</t>
  </si>
  <si>
    <t>63V</t>
  </si>
  <si>
    <t>K16</t>
  </si>
  <si>
    <t>SV-K-AV</t>
  </si>
  <si>
    <t>ZT</t>
  </si>
  <si>
    <t>70V</t>
  </si>
  <si>
    <t>K21</t>
  </si>
  <si>
    <t>ZU</t>
  </si>
  <si>
    <t>1K</t>
  </si>
  <si>
    <t>80V</t>
  </si>
  <si>
    <t>TQ</t>
  </si>
  <si>
    <t>-40 to +125C</t>
  </si>
  <si>
    <t>2A</t>
  </si>
  <si>
    <t>100V</t>
  </si>
  <si>
    <t>TCU</t>
  </si>
  <si>
    <t>3000 h</t>
  </si>
  <si>
    <t>2C</t>
  </si>
  <si>
    <t>160V</t>
  </si>
  <si>
    <t>TC</t>
  </si>
  <si>
    <t>2D</t>
  </si>
  <si>
    <t>200V</t>
  </si>
  <si>
    <t>TP</t>
  </si>
  <si>
    <t>2E</t>
  </si>
  <si>
    <t>250V</t>
  </si>
  <si>
    <t>750</t>
  </si>
  <si>
    <t>TPA</t>
  </si>
  <si>
    <t>2V</t>
  </si>
  <si>
    <t>350V</t>
  </si>
  <si>
    <t>1100</t>
  </si>
  <si>
    <t>2G</t>
  </si>
  <si>
    <t>400V</t>
  </si>
  <si>
    <t>1250</t>
  </si>
  <si>
    <t>2W</t>
  </si>
  <si>
    <t>450V</t>
  </si>
  <si>
    <t>700</t>
  </si>
  <si>
    <t>pCode</t>
  </si>
  <si>
    <t>pSize</t>
  </si>
  <si>
    <t>tCode</t>
  </si>
  <si>
    <t>tCode1</t>
  </si>
  <si>
    <t>tOpTemp</t>
  </si>
  <si>
    <t>tTol</t>
  </si>
  <si>
    <t>vCode</t>
  </si>
  <si>
    <t>vVolts</t>
  </si>
  <si>
    <t>pTable</t>
  </si>
  <si>
    <t>tTable</t>
  </si>
  <si>
    <t>vTable</t>
  </si>
  <si>
    <t>1050</t>
  </si>
  <si>
    <t>vTableR</t>
  </si>
  <si>
    <t>1360</t>
  </si>
  <si>
    <t>3500</t>
  </si>
  <si>
    <t>4000</t>
  </si>
  <si>
    <t>3200</t>
  </si>
  <si>
    <t>3700</t>
  </si>
  <si>
    <t>3000</t>
  </si>
  <si>
    <t>1300</t>
  </si>
  <si>
    <t>1800</t>
  </si>
  <si>
    <t>2800</t>
  </si>
  <si>
    <t>1200</t>
  </si>
  <si>
    <t>1700</t>
  </si>
  <si>
    <t>UV</t>
  </si>
  <si>
    <t>X</t>
  </si>
  <si>
    <t>600</t>
  </si>
  <si>
    <t>800</t>
  </si>
  <si>
    <t>1000</t>
  </si>
  <si>
    <t>770</t>
  </si>
  <si>
    <t>950</t>
  </si>
  <si>
    <t>650</t>
  </si>
  <si>
    <t>840</t>
  </si>
  <si>
    <t>2300</t>
  </si>
  <si>
    <t>2500</t>
  </si>
  <si>
    <t>1500</t>
  </si>
  <si>
    <t>1550</t>
  </si>
  <si>
    <t>2900</t>
  </si>
  <si>
    <t>2700</t>
  </si>
  <si>
    <t>2400</t>
  </si>
  <si>
    <t>5000</t>
  </si>
  <si>
    <t>5800</t>
  </si>
  <si>
    <t>4800</t>
  </si>
  <si>
    <t>5500</t>
  </si>
  <si>
    <t>4600</t>
  </si>
  <si>
    <t>5200</t>
  </si>
  <si>
    <t>AV</t>
  </si>
  <si>
    <t>197</t>
  </si>
  <si>
    <t>410</t>
  </si>
  <si>
    <t>300</t>
  </si>
  <si>
    <t>2600</t>
  </si>
  <si>
    <t>3250</t>
  </si>
  <si>
    <t>2100</t>
  </si>
  <si>
    <t>1900</t>
  </si>
  <si>
    <t>270</t>
  </si>
  <si>
    <t>U</t>
  </si>
  <si>
    <t>500</t>
  </si>
  <si>
    <t>850</t>
  </si>
  <si>
    <t>1190</t>
  </si>
  <si>
    <t>670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</si>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</sst>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F3F76"/>
      <name val="Courier New"/>
      <family val="3"/>
    </font>
    <font>
      <b/>
      <sz val="11"/>
      <color rgb="FFFA7D00"/>
      <name val="Calibri"/>
      <family val="2"/>
      <scheme val="minor"/>
    </font>
    <font>
      <sz val="11"/>
      <color rgb="FF3F3F76"/>
      <name val="Courier New"/>
      <family val="3"/>
    </font>
    <font>
      <sz val="11"/>
      <color rgb="FF444444"/>
      <name val="Calibri"/>
      <family val="2"/>
      <charset val="1"/>
    </font>
    <font>
      <sz val="11"/>
      <color theme="1"/>
      <name val="Cordia New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Font="0" applyAlignment="0" applyProtection="0"/>
    <xf numFmtId="0" fontId="6" fillId="4" borderId="1" applyNumberFormat="0" applyAlignment="0" applyProtection="0"/>
  </cellStyleXfs>
  <cellXfs count="38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49" fontId="1" fillId="2" borderId="1" xfId="1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2" borderId="1" xfId="1" applyNumberFormat="1" applyAlignment="1">
      <alignment horizontal="center"/>
    </xf>
    <xf numFmtId="0" fontId="5" fillId="3" borderId="2" xfId="2" applyFont="1" applyAlignment="1">
      <alignment horizontal="center"/>
    </xf>
    <xf numFmtId="0" fontId="0" fillId="0" borderId="0" xfId="0" applyFill="1"/>
    <xf numFmtId="3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2" borderId="1" xfId="1"/>
    <xf numFmtId="49" fontId="1" fillId="2" borderId="1" xfId="1" applyNumberFormat="1"/>
    <xf numFmtId="0" fontId="1" fillId="2" borderId="1" xfId="1" applyAlignment="1"/>
    <xf numFmtId="0" fontId="1" fillId="3" borderId="2" xfId="2" applyFont="1"/>
    <xf numFmtId="0" fontId="6" fillId="4" borderId="1" xfId="3"/>
    <xf numFmtId="0" fontId="0" fillId="3" borderId="2" xfId="2" applyFont="1"/>
    <xf numFmtId="0" fontId="3" fillId="3" borderId="2" xfId="2" applyFont="1"/>
    <xf numFmtId="0" fontId="3" fillId="3" borderId="2" xfId="2" applyFont="1" applyAlignment="1">
      <alignment horizontal="center"/>
    </xf>
    <xf numFmtId="3" fontId="3" fillId="3" borderId="2" xfId="2" applyNumberFormat="1" applyFont="1" applyAlignment="1">
      <alignment horizontal="center"/>
    </xf>
    <xf numFmtId="0" fontId="7" fillId="3" borderId="2" xfId="2" applyFont="1" applyAlignment="1">
      <alignment horizontal="center"/>
    </xf>
    <xf numFmtId="0" fontId="6" fillId="4" borderId="1" xfId="3" applyAlignment="1">
      <alignment horizontal="center"/>
    </xf>
    <xf numFmtId="0" fontId="8" fillId="0" borderId="0" xfId="0" quotePrefix="1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3" borderId="2" xfId="2" applyFont="1" applyAlignment="1">
      <alignment horizontal="center"/>
    </xf>
    <xf numFmtId="0" fontId="0" fillId="0" borderId="0" xfId="0" applyAlignment="1">
      <alignment horizontal="center"/>
    </xf>
    <xf numFmtId="0" fontId="2" fillId="3" borderId="2" xfId="2" applyFont="1" applyAlignment="1">
      <alignment horizontal="center"/>
    </xf>
  </cellXfs>
  <cellStyles count="4">
    <cellStyle name="Calculation" xfId="3" builtinId="22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ropbox/AKE/v3/Electrical/reverse%20diode%20cal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Calculations"/>
      <sheetName val="Q1 Comparision"/>
      <sheetName val="TDK CGA series"/>
      <sheetName val="Sheet2"/>
      <sheetName val="E96 Resistor Chart"/>
      <sheetName val="STD Capacitor Values"/>
      <sheetName val="Input Calculations"/>
    </sheetNames>
    <sheetDataSet>
      <sheetData sheetId="0">
        <row r="3">
          <cell r="E3">
            <v>12</v>
          </cell>
        </row>
        <row r="4">
          <cell r="E4">
            <v>20</v>
          </cell>
        </row>
        <row r="5">
          <cell r="E5">
            <v>250</v>
          </cell>
          <cell r="I5">
            <v>88</v>
          </cell>
          <cell r="J5">
            <v>88</v>
          </cell>
        </row>
        <row r="6">
          <cell r="E6">
            <v>30</v>
          </cell>
        </row>
        <row r="7">
          <cell r="E7">
            <v>200</v>
          </cell>
        </row>
        <row r="8">
          <cell r="E8">
            <v>37</v>
          </cell>
          <cell r="I8">
            <v>11</v>
          </cell>
          <cell r="J8">
            <v>11</v>
          </cell>
        </row>
        <row r="9">
          <cell r="I9">
            <v>20</v>
          </cell>
        </row>
        <row r="10">
          <cell r="I10">
            <v>7.1000000000000004E-3</v>
          </cell>
          <cell r="J10">
            <v>7.1000000000000004E-3</v>
          </cell>
        </row>
        <row r="11">
          <cell r="E11">
            <v>500</v>
          </cell>
        </row>
        <row r="12">
          <cell r="E12">
            <v>2.5</v>
          </cell>
          <cell r="I12">
            <v>175</v>
          </cell>
          <cell r="J12">
            <v>175</v>
          </cell>
        </row>
        <row r="13">
          <cell r="E13">
            <v>45</v>
          </cell>
          <cell r="I13">
            <v>0.5</v>
          </cell>
          <cell r="J13">
            <v>0.5</v>
          </cell>
        </row>
        <row r="15">
          <cell r="E15">
            <v>25</v>
          </cell>
        </row>
        <row r="31">
          <cell r="E31">
            <v>4700</v>
          </cell>
        </row>
        <row r="102">
          <cell r="E102">
            <v>1.2310000000000001</v>
          </cell>
        </row>
        <row r="107">
          <cell r="E107">
            <v>1.3</v>
          </cell>
        </row>
        <row r="113">
          <cell r="E113">
            <v>55</v>
          </cell>
        </row>
        <row r="121">
          <cell r="E121">
            <v>2.9</v>
          </cell>
        </row>
        <row r="122">
          <cell r="E122">
            <v>4.7</v>
          </cell>
        </row>
      </sheetData>
      <sheetData sheetId="1"/>
      <sheetData sheetId="2"/>
      <sheetData sheetId="3"/>
      <sheetData sheetId="4">
        <row r="3">
          <cell r="D3">
            <v>9.9999999999999995E-7</v>
          </cell>
        </row>
        <row r="4">
          <cell r="D4">
            <v>1.02E-6</v>
          </cell>
        </row>
        <row r="5">
          <cell r="D5">
            <v>1.0500000000000001E-6</v>
          </cell>
        </row>
        <row r="6">
          <cell r="D6">
            <v>1.0699999999999999E-6</v>
          </cell>
        </row>
        <row r="7">
          <cell r="D7">
            <v>1.1000000000000001E-6</v>
          </cell>
        </row>
        <row r="8">
          <cell r="D8">
            <v>1.1300000000000002E-6</v>
          </cell>
        </row>
        <row r="9">
          <cell r="D9">
            <v>1.15E-6</v>
          </cell>
        </row>
        <row r="10">
          <cell r="D10">
            <v>1.1800000000000001E-6</v>
          </cell>
        </row>
        <row r="11">
          <cell r="D11">
            <v>1.2099999999999998E-6</v>
          </cell>
        </row>
        <row r="12">
          <cell r="D12">
            <v>1.24E-6</v>
          </cell>
        </row>
        <row r="13">
          <cell r="D13">
            <v>1.2700000000000001E-6</v>
          </cell>
        </row>
        <row r="14">
          <cell r="D14">
            <v>1.3000000000000003E-6</v>
          </cell>
        </row>
        <row r="15">
          <cell r="D15">
            <v>1.3300000000000002E-6</v>
          </cell>
        </row>
        <row r="16">
          <cell r="D16">
            <v>1.37E-6</v>
          </cell>
        </row>
        <row r="17">
          <cell r="D17">
            <v>1.3999999999999999E-6</v>
          </cell>
        </row>
        <row r="18">
          <cell r="D18">
            <v>1.4300000000000001E-6</v>
          </cell>
        </row>
        <row r="19">
          <cell r="D19">
            <v>1.4699999999999999E-6</v>
          </cell>
        </row>
        <row r="20">
          <cell r="D20">
            <v>1.5E-6</v>
          </cell>
        </row>
        <row r="21">
          <cell r="D21">
            <v>1.5400000000000001E-6</v>
          </cell>
        </row>
        <row r="22">
          <cell r="D22">
            <v>1.5800000000000003E-6</v>
          </cell>
        </row>
        <row r="23">
          <cell r="D23">
            <v>1.6199999999999999E-6</v>
          </cell>
        </row>
        <row r="24">
          <cell r="D24">
            <v>1.6500000000000001E-6</v>
          </cell>
        </row>
        <row r="25">
          <cell r="D25">
            <v>1.6899999999999999E-6</v>
          </cell>
        </row>
        <row r="26">
          <cell r="D26">
            <v>1.7400000000000001E-6</v>
          </cell>
        </row>
        <row r="27">
          <cell r="D27">
            <v>1.7800000000000001E-6</v>
          </cell>
        </row>
        <row r="28">
          <cell r="D28">
            <v>1.8199999999999999E-6</v>
          </cell>
        </row>
        <row r="29">
          <cell r="D29">
            <v>1.8699999999999999E-6</v>
          </cell>
        </row>
        <row r="30">
          <cell r="D30">
            <v>1.9100000000000003E-6</v>
          </cell>
        </row>
        <row r="31">
          <cell r="D31">
            <v>1.9600000000000003E-6</v>
          </cell>
        </row>
        <row r="32">
          <cell r="D32">
            <v>1.9999999999999999E-6</v>
          </cell>
        </row>
        <row r="33">
          <cell r="D33">
            <v>2.0500000000000003E-6</v>
          </cell>
        </row>
        <row r="34">
          <cell r="D34">
            <v>2.1000000000000002E-6</v>
          </cell>
        </row>
        <row r="35">
          <cell r="D35">
            <v>2.1500000000000002E-6</v>
          </cell>
        </row>
        <row r="36">
          <cell r="D36">
            <v>2.21E-6</v>
          </cell>
        </row>
        <row r="37">
          <cell r="D37">
            <v>2.2600000000000004E-6</v>
          </cell>
        </row>
        <row r="38">
          <cell r="D38">
            <v>2.3199999999999998E-6</v>
          </cell>
        </row>
        <row r="39">
          <cell r="D39">
            <v>2.3700000000000002E-6</v>
          </cell>
        </row>
        <row r="40">
          <cell r="D40">
            <v>2.4300000000000005E-6</v>
          </cell>
        </row>
        <row r="41">
          <cell r="D41">
            <v>2.4899999999999999E-6</v>
          </cell>
        </row>
        <row r="42">
          <cell r="D42">
            <v>2.5500000000000001E-6</v>
          </cell>
        </row>
        <row r="43">
          <cell r="D43">
            <v>2.6100000000000004E-6</v>
          </cell>
        </row>
        <row r="44">
          <cell r="D44">
            <v>2.6700000000000003E-6</v>
          </cell>
        </row>
        <row r="45">
          <cell r="D45">
            <v>2.74E-6</v>
          </cell>
        </row>
        <row r="46">
          <cell r="D46">
            <v>2.7999999999999999E-6</v>
          </cell>
        </row>
        <row r="47">
          <cell r="D47">
            <v>2.8700000000000001E-6</v>
          </cell>
        </row>
        <row r="48">
          <cell r="D48">
            <v>2.9399999999999998E-6</v>
          </cell>
        </row>
        <row r="49">
          <cell r="D49">
            <v>3.01E-6</v>
          </cell>
        </row>
        <row r="50">
          <cell r="D50">
            <v>3.0900000000000001E-6</v>
          </cell>
        </row>
        <row r="51">
          <cell r="D51">
            <v>3.1600000000000007E-6</v>
          </cell>
        </row>
        <row r="52">
          <cell r="D52">
            <v>3.2399999999999999E-6</v>
          </cell>
        </row>
        <row r="53">
          <cell r="D53">
            <v>3.3200000000000004E-6</v>
          </cell>
        </row>
        <row r="54">
          <cell r="D54">
            <v>3.4000000000000001E-6</v>
          </cell>
        </row>
        <row r="55">
          <cell r="D55">
            <v>3.4800000000000001E-6</v>
          </cell>
        </row>
        <row r="56">
          <cell r="D56">
            <v>3.5700000000000001E-6</v>
          </cell>
        </row>
        <row r="57">
          <cell r="D57">
            <v>3.6500000000000002E-6</v>
          </cell>
        </row>
        <row r="58">
          <cell r="D58">
            <v>3.7399999999999998E-6</v>
          </cell>
        </row>
        <row r="59">
          <cell r="D59">
            <v>3.8299999999999998E-6</v>
          </cell>
        </row>
        <row r="60">
          <cell r="D60">
            <v>3.9200000000000006E-6</v>
          </cell>
        </row>
        <row r="61">
          <cell r="D61">
            <v>4.0200000000000005E-6</v>
          </cell>
        </row>
        <row r="62">
          <cell r="D62">
            <v>4.1200000000000004E-6</v>
          </cell>
        </row>
        <row r="63">
          <cell r="D63">
            <v>4.2200000000000003E-6</v>
          </cell>
        </row>
        <row r="64">
          <cell r="D64">
            <v>4.320000000000001E-6</v>
          </cell>
        </row>
        <row r="65">
          <cell r="D65">
            <v>4.42E-6</v>
          </cell>
        </row>
        <row r="66">
          <cell r="D66">
            <v>4.5299999999999998E-6</v>
          </cell>
        </row>
        <row r="67">
          <cell r="D67">
            <v>4.6399999999999996E-6</v>
          </cell>
        </row>
        <row r="68">
          <cell r="D68">
            <v>4.7500000000000003E-6</v>
          </cell>
        </row>
        <row r="69">
          <cell r="D69">
            <v>4.87E-6</v>
          </cell>
        </row>
        <row r="70">
          <cell r="D70">
            <v>4.9900000000000005E-6</v>
          </cell>
        </row>
        <row r="71">
          <cell r="D71">
            <v>5.1100000000000002E-6</v>
          </cell>
        </row>
        <row r="72">
          <cell r="D72">
            <v>5.2299999999999999E-6</v>
          </cell>
        </row>
        <row r="73">
          <cell r="D73">
            <v>5.3600000000000004E-6</v>
          </cell>
        </row>
        <row r="74">
          <cell r="D74">
            <v>5.49E-6</v>
          </cell>
        </row>
        <row r="75">
          <cell r="D75">
            <v>5.6200000000000012E-6</v>
          </cell>
        </row>
        <row r="76">
          <cell r="D76">
            <v>5.7600000000000008E-6</v>
          </cell>
        </row>
        <row r="77">
          <cell r="D77">
            <v>5.9000000000000003E-6</v>
          </cell>
        </row>
        <row r="78">
          <cell r="D78">
            <v>6.0400000000000006E-6</v>
          </cell>
        </row>
        <row r="79">
          <cell r="D79">
            <v>6.19E-6</v>
          </cell>
        </row>
        <row r="80">
          <cell r="D80">
            <v>6.3400000000000003E-6</v>
          </cell>
        </row>
        <row r="81">
          <cell r="D81">
            <v>6.4900000000000014E-6</v>
          </cell>
        </row>
        <row r="82">
          <cell r="D82">
            <v>6.6500000000000007E-6</v>
          </cell>
        </row>
        <row r="83">
          <cell r="D83">
            <v>6.81E-6</v>
          </cell>
        </row>
        <row r="84">
          <cell r="D84">
            <v>6.9800000000000001E-6</v>
          </cell>
        </row>
        <row r="85">
          <cell r="D85">
            <v>7.1500000000000002E-6</v>
          </cell>
        </row>
        <row r="86">
          <cell r="D86">
            <v>7.3200000000000011E-6</v>
          </cell>
        </row>
        <row r="87">
          <cell r="D87">
            <v>7.5000000000000002E-6</v>
          </cell>
        </row>
        <row r="88">
          <cell r="D88">
            <v>7.680000000000001E-6</v>
          </cell>
        </row>
        <row r="89">
          <cell r="D89">
            <v>7.8700000000000009E-6</v>
          </cell>
        </row>
        <row r="90">
          <cell r="D90">
            <v>8.0599999999999991E-6</v>
          </cell>
        </row>
        <row r="91">
          <cell r="D91">
            <v>8.2500000000000006E-6</v>
          </cell>
        </row>
        <row r="92">
          <cell r="D92">
            <v>8.4500000000000004E-6</v>
          </cell>
        </row>
        <row r="93">
          <cell r="D93">
            <v>8.6600000000000001E-6</v>
          </cell>
        </row>
        <row r="94">
          <cell r="D94">
            <v>8.8700000000000015E-6</v>
          </cell>
        </row>
        <row r="95">
          <cell r="D95">
            <v>9.0900000000000011E-6</v>
          </cell>
        </row>
        <row r="96">
          <cell r="D96">
            <v>9.3100000000000006E-6</v>
          </cell>
        </row>
        <row r="97">
          <cell r="D97">
            <v>9.5300000000000002E-6</v>
          </cell>
        </row>
        <row r="98">
          <cell r="D98">
            <v>9.7599999999999997E-6</v>
          </cell>
        </row>
        <row r="99">
          <cell r="D99">
            <v>1.0000000000000001E-5</v>
          </cell>
        </row>
        <row r="100">
          <cell r="D100">
            <v>1.0199999999999999E-5</v>
          </cell>
        </row>
        <row r="101">
          <cell r="D101">
            <v>1.0500000000000001E-5</v>
          </cell>
        </row>
        <row r="102">
          <cell r="D102">
            <v>1.0699999999999999E-5</v>
          </cell>
        </row>
        <row r="103">
          <cell r="D103">
            <v>1.1E-5</v>
          </cell>
        </row>
        <row r="104">
          <cell r="D104">
            <v>1.13E-5</v>
          </cell>
        </row>
        <row r="105">
          <cell r="D105">
            <v>1.15E-5</v>
          </cell>
        </row>
        <row r="106">
          <cell r="D106">
            <v>1.1800000000000002E-5</v>
          </cell>
        </row>
        <row r="107">
          <cell r="D107">
            <v>1.2099999999999999E-5</v>
          </cell>
        </row>
        <row r="108">
          <cell r="D108">
            <v>1.2400000000000002E-5</v>
          </cell>
        </row>
        <row r="109">
          <cell r="D109">
            <v>1.2699999999999999E-5</v>
          </cell>
        </row>
        <row r="110">
          <cell r="D110">
            <v>1.3000000000000001E-5</v>
          </cell>
        </row>
        <row r="111">
          <cell r="D111">
            <v>1.3300000000000001E-5</v>
          </cell>
        </row>
        <row r="112">
          <cell r="D112">
            <v>1.3700000000000001E-5</v>
          </cell>
        </row>
        <row r="113">
          <cell r="D113">
            <v>1.4E-5</v>
          </cell>
        </row>
        <row r="114">
          <cell r="D114">
            <v>1.43E-5</v>
          </cell>
        </row>
        <row r="115">
          <cell r="D115">
            <v>1.47E-5</v>
          </cell>
        </row>
        <row r="116">
          <cell r="D116">
            <v>1.4999999999999999E-5</v>
          </cell>
        </row>
        <row r="117">
          <cell r="D117">
            <v>1.5400000000000002E-5</v>
          </cell>
        </row>
        <row r="118">
          <cell r="D118">
            <v>1.5800000000000001E-5</v>
          </cell>
        </row>
        <row r="119">
          <cell r="D119">
            <v>1.6200000000000001E-5</v>
          </cell>
        </row>
        <row r="120">
          <cell r="D120">
            <v>1.6500000000000001E-5</v>
          </cell>
        </row>
        <row r="121">
          <cell r="D121">
            <v>1.6899999999999997E-5</v>
          </cell>
        </row>
        <row r="122">
          <cell r="D122">
            <v>1.7399999999999999E-5</v>
          </cell>
        </row>
        <row r="123">
          <cell r="D123">
            <v>1.7799999999999999E-5</v>
          </cell>
        </row>
        <row r="124">
          <cell r="D124">
            <v>1.8200000000000002E-5</v>
          </cell>
        </row>
        <row r="125">
          <cell r="D125">
            <v>1.8700000000000001E-5</v>
          </cell>
        </row>
        <row r="126">
          <cell r="D126">
            <v>1.9100000000000003E-5</v>
          </cell>
        </row>
        <row r="127">
          <cell r="D127">
            <v>1.9600000000000002E-5</v>
          </cell>
        </row>
        <row r="128">
          <cell r="D128">
            <v>2.0000000000000002E-5</v>
          </cell>
        </row>
        <row r="129">
          <cell r="D129">
            <v>2.05E-5</v>
          </cell>
        </row>
        <row r="130">
          <cell r="D130">
            <v>2.1000000000000002E-5</v>
          </cell>
        </row>
        <row r="131">
          <cell r="D131">
            <v>2.1500000000000001E-5</v>
          </cell>
        </row>
        <row r="132">
          <cell r="D132">
            <v>2.2100000000000002E-5</v>
          </cell>
        </row>
        <row r="133">
          <cell r="D133">
            <v>2.26E-5</v>
          </cell>
        </row>
        <row r="134">
          <cell r="D134">
            <v>2.3199999999999998E-5</v>
          </cell>
        </row>
        <row r="135">
          <cell r="D135">
            <v>2.37E-5</v>
          </cell>
        </row>
        <row r="136">
          <cell r="D136">
            <v>2.4300000000000001E-5</v>
          </cell>
        </row>
        <row r="137">
          <cell r="D137">
            <v>2.4899999999999999E-5</v>
          </cell>
        </row>
        <row r="138">
          <cell r="D138">
            <v>2.5500000000000003E-5</v>
          </cell>
        </row>
        <row r="139">
          <cell r="D139">
            <v>2.6100000000000001E-5</v>
          </cell>
        </row>
        <row r="140">
          <cell r="D140">
            <v>2.6700000000000002E-5</v>
          </cell>
        </row>
        <row r="141">
          <cell r="D141">
            <v>2.7400000000000002E-5</v>
          </cell>
        </row>
        <row r="142">
          <cell r="D142">
            <v>2.8E-5</v>
          </cell>
        </row>
        <row r="143">
          <cell r="D143">
            <v>2.87E-5</v>
          </cell>
        </row>
        <row r="144">
          <cell r="D144">
            <v>2.94E-5</v>
          </cell>
        </row>
        <row r="145">
          <cell r="D145">
            <v>3.0100000000000003E-5</v>
          </cell>
        </row>
        <row r="146">
          <cell r="D146">
            <v>3.0899999999999999E-5</v>
          </cell>
        </row>
        <row r="147">
          <cell r="D147">
            <v>3.1600000000000002E-5</v>
          </cell>
        </row>
        <row r="148">
          <cell r="D148">
            <v>3.2400000000000001E-5</v>
          </cell>
        </row>
        <row r="149">
          <cell r="D149">
            <v>3.3200000000000001E-5</v>
          </cell>
        </row>
        <row r="150">
          <cell r="D150">
            <v>3.4E-5</v>
          </cell>
        </row>
        <row r="151">
          <cell r="D151">
            <v>3.4799999999999999E-5</v>
          </cell>
        </row>
        <row r="152">
          <cell r="D152">
            <v>3.57E-5</v>
          </cell>
        </row>
        <row r="153">
          <cell r="D153">
            <v>3.65E-5</v>
          </cell>
        </row>
        <row r="154">
          <cell r="D154">
            <v>3.7400000000000001E-5</v>
          </cell>
        </row>
        <row r="155">
          <cell r="D155">
            <v>3.8300000000000003E-5</v>
          </cell>
        </row>
        <row r="156">
          <cell r="D156">
            <v>3.9200000000000004E-5</v>
          </cell>
        </row>
        <row r="157">
          <cell r="D157">
            <v>4.0200000000000008E-5</v>
          </cell>
        </row>
        <row r="158">
          <cell r="D158">
            <v>4.1199999999999999E-5</v>
          </cell>
        </row>
        <row r="159">
          <cell r="D159">
            <v>4.2200000000000003E-5</v>
          </cell>
        </row>
        <row r="160">
          <cell r="D160">
            <v>4.32E-5</v>
          </cell>
        </row>
        <row r="161">
          <cell r="D161">
            <v>4.4200000000000004E-5</v>
          </cell>
        </row>
        <row r="162">
          <cell r="D162">
            <v>4.5300000000000003E-5</v>
          </cell>
        </row>
        <row r="163">
          <cell r="D163">
            <v>4.6399999999999996E-5</v>
          </cell>
        </row>
        <row r="164">
          <cell r="D164">
            <v>4.7500000000000003E-5</v>
          </cell>
        </row>
        <row r="165">
          <cell r="D165">
            <v>4.8700000000000005E-5</v>
          </cell>
        </row>
        <row r="166">
          <cell r="D166">
            <v>4.99E-5</v>
          </cell>
        </row>
        <row r="167">
          <cell r="D167">
            <v>5.1100000000000002E-5</v>
          </cell>
        </row>
        <row r="168">
          <cell r="D168">
            <v>5.2299999999999997E-5</v>
          </cell>
        </row>
        <row r="169">
          <cell r="D169">
            <v>5.3600000000000002E-5</v>
          </cell>
        </row>
        <row r="170">
          <cell r="D170">
            <v>5.49E-5</v>
          </cell>
        </row>
        <row r="171">
          <cell r="D171">
            <v>5.6200000000000004E-5</v>
          </cell>
        </row>
        <row r="172">
          <cell r="D172">
            <v>5.7600000000000004E-5</v>
          </cell>
        </row>
        <row r="173">
          <cell r="D173">
            <v>5.9000000000000004E-5</v>
          </cell>
        </row>
        <row r="174">
          <cell r="D174">
            <v>6.0400000000000004E-5</v>
          </cell>
        </row>
        <row r="175">
          <cell r="D175">
            <v>6.19E-5</v>
          </cell>
        </row>
        <row r="176">
          <cell r="D176">
            <v>6.3399999999999996E-5</v>
          </cell>
        </row>
        <row r="177">
          <cell r="D177">
            <v>6.4900000000000019E-5</v>
          </cell>
        </row>
        <row r="178">
          <cell r="D178">
            <v>6.6500000000000004E-5</v>
          </cell>
        </row>
        <row r="179">
          <cell r="D179">
            <v>6.8099999999999988E-5</v>
          </cell>
        </row>
        <row r="180">
          <cell r="D180">
            <v>6.9800000000000003E-5</v>
          </cell>
        </row>
        <row r="181">
          <cell r="D181">
            <v>7.1500000000000003E-5</v>
          </cell>
        </row>
        <row r="182">
          <cell r="D182">
            <v>7.3200000000000004E-5</v>
          </cell>
        </row>
        <row r="183">
          <cell r="D183">
            <v>7.4999999999999993E-5</v>
          </cell>
        </row>
        <row r="184">
          <cell r="D184">
            <v>7.6799999999999997E-5</v>
          </cell>
        </row>
        <row r="185">
          <cell r="D185">
            <v>7.8700000000000002E-5</v>
          </cell>
        </row>
        <row r="186">
          <cell r="D186">
            <v>8.0599999999999994E-5</v>
          </cell>
        </row>
        <row r="187">
          <cell r="D187">
            <v>8.25E-5</v>
          </cell>
        </row>
        <row r="188">
          <cell r="D188">
            <v>8.4500000000000008E-5</v>
          </cell>
        </row>
        <row r="189">
          <cell r="D189">
            <v>8.6599999999999991E-5</v>
          </cell>
        </row>
        <row r="190">
          <cell r="D190">
            <v>8.8700000000000001E-5</v>
          </cell>
        </row>
        <row r="191">
          <cell r="D191">
            <v>9.0900000000000014E-5</v>
          </cell>
        </row>
        <row r="192">
          <cell r="D192">
            <v>9.31E-5</v>
          </cell>
        </row>
        <row r="193">
          <cell r="D193">
            <v>9.5299999999999999E-5</v>
          </cell>
        </row>
        <row r="194">
          <cell r="D194">
            <v>9.7599999999999987E-5</v>
          </cell>
        </row>
        <row r="195">
          <cell r="D195">
            <v>1E-4</v>
          </cell>
        </row>
        <row r="196">
          <cell r="D196">
            <v>1.02E-4</v>
          </cell>
        </row>
        <row r="197">
          <cell r="D197">
            <v>1.0499999999999999E-4</v>
          </cell>
        </row>
        <row r="198">
          <cell r="D198">
            <v>1.07E-4</v>
          </cell>
        </row>
        <row r="199">
          <cell r="D199">
            <v>1.1E-4</v>
          </cell>
        </row>
        <row r="200">
          <cell r="D200">
            <v>1.1300000000000001E-4</v>
          </cell>
        </row>
        <row r="201">
          <cell r="D201">
            <v>1.15E-4</v>
          </cell>
        </row>
        <row r="202">
          <cell r="D202">
            <v>1.1800000000000001E-4</v>
          </cell>
        </row>
        <row r="203">
          <cell r="D203">
            <v>1.21E-4</v>
          </cell>
        </row>
        <row r="204">
          <cell r="D204">
            <v>1.2400000000000001E-4</v>
          </cell>
        </row>
        <row r="205">
          <cell r="D205">
            <v>1.27E-4</v>
          </cell>
        </row>
        <row r="206">
          <cell r="D206">
            <v>1.3000000000000002E-4</v>
          </cell>
        </row>
        <row r="207">
          <cell r="D207">
            <v>1.3300000000000001E-4</v>
          </cell>
        </row>
        <row r="208">
          <cell r="D208">
            <v>1.37E-4</v>
          </cell>
        </row>
        <row r="209">
          <cell r="D209">
            <v>1.4000000000000001E-4</v>
          </cell>
        </row>
        <row r="210">
          <cell r="D210">
            <v>1.4300000000000001E-4</v>
          </cell>
        </row>
        <row r="211">
          <cell r="D211">
            <v>1.47E-4</v>
          </cell>
        </row>
        <row r="212">
          <cell r="D212">
            <v>1.4999999999999999E-4</v>
          </cell>
        </row>
        <row r="213">
          <cell r="D213">
            <v>1.54E-4</v>
          </cell>
        </row>
        <row r="214">
          <cell r="D214">
            <v>1.5799999999999999E-4</v>
          </cell>
        </row>
        <row r="215">
          <cell r="D215">
            <v>1.6200000000000001E-4</v>
          </cell>
        </row>
        <row r="216">
          <cell r="D216">
            <v>1.65E-4</v>
          </cell>
        </row>
        <row r="217">
          <cell r="D217">
            <v>1.6899999999999999E-4</v>
          </cell>
        </row>
        <row r="218">
          <cell r="D218">
            <v>1.74E-4</v>
          </cell>
        </row>
        <row r="219">
          <cell r="D219">
            <v>1.7800000000000002E-4</v>
          </cell>
        </row>
        <row r="220">
          <cell r="D220">
            <v>1.8200000000000001E-4</v>
          </cell>
        </row>
        <row r="221">
          <cell r="D221">
            <v>1.8699999999999999E-4</v>
          </cell>
        </row>
        <row r="222">
          <cell r="D222">
            <v>1.9100000000000003E-4</v>
          </cell>
        </row>
        <row r="223">
          <cell r="D223">
            <v>1.9600000000000002E-4</v>
          </cell>
        </row>
        <row r="224">
          <cell r="D224">
            <v>2.0000000000000001E-4</v>
          </cell>
        </row>
        <row r="225">
          <cell r="D225">
            <v>2.0500000000000002E-4</v>
          </cell>
        </row>
        <row r="226">
          <cell r="D226">
            <v>2.0999999999999998E-4</v>
          </cell>
        </row>
        <row r="227">
          <cell r="D227">
            <v>2.1499999999999999E-4</v>
          </cell>
        </row>
        <row r="228">
          <cell r="D228">
            <v>2.2100000000000003E-4</v>
          </cell>
        </row>
        <row r="229">
          <cell r="D229">
            <v>2.2600000000000002E-4</v>
          </cell>
        </row>
        <row r="230">
          <cell r="D230">
            <v>2.3199999999999997E-4</v>
          </cell>
        </row>
        <row r="231">
          <cell r="D231">
            <v>2.3699999999999999E-4</v>
          </cell>
        </row>
        <row r="232">
          <cell r="D232">
            <v>2.4300000000000002E-4</v>
          </cell>
        </row>
        <row r="233">
          <cell r="D233">
            <v>2.4899999999999998E-4</v>
          </cell>
        </row>
        <row r="234">
          <cell r="D234">
            <v>2.5500000000000002E-4</v>
          </cell>
        </row>
        <row r="235">
          <cell r="D235">
            <v>2.61E-4</v>
          </cell>
        </row>
        <row r="236">
          <cell r="D236">
            <v>2.6700000000000004E-4</v>
          </cell>
        </row>
        <row r="237">
          <cell r="D237">
            <v>2.7399999999999999E-4</v>
          </cell>
        </row>
        <row r="238">
          <cell r="D238">
            <v>2.8000000000000003E-4</v>
          </cell>
        </row>
        <row r="239">
          <cell r="D239">
            <v>2.8699999999999998E-4</v>
          </cell>
        </row>
        <row r="240">
          <cell r="D240">
            <v>2.9399999999999999E-4</v>
          </cell>
        </row>
        <row r="241">
          <cell r="D241">
            <v>3.0100000000000005E-4</v>
          </cell>
        </row>
        <row r="242">
          <cell r="D242">
            <v>3.0899999999999998E-4</v>
          </cell>
        </row>
        <row r="243">
          <cell r="D243">
            <v>3.1599999999999998E-4</v>
          </cell>
        </row>
        <row r="244">
          <cell r="D244">
            <v>3.2400000000000001E-4</v>
          </cell>
        </row>
        <row r="245">
          <cell r="D245">
            <v>3.3199999999999999E-4</v>
          </cell>
        </row>
        <row r="246">
          <cell r="D246">
            <v>3.4000000000000002E-4</v>
          </cell>
        </row>
        <row r="247">
          <cell r="D247">
            <v>3.48E-4</v>
          </cell>
        </row>
        <row r="248">
          <cell r="D248">
            <v>3.5700000000000006E-4</v>
          </cell>
        </row>
        <row r="249">
          <cell r="D249">
            <v>3.6499999999999998E-4</v>
          </cell>
        </row>
        <row r="250">
          <cell r="D250">
            <v>3.7399999999999998E-4</v>
          </cell>
        </row>
        <row r="251">
          <cell r="D251">
            <v>3.8299999999999999E-4</v>
          </cell>
        </row>
        <row r="252">
          <cell r="D252">
            <v>3.9200000000000004E-4</v>
          </cell>
        </row>
        <row r="253">
          <cell r="D253">
            <v>4.0200000000000001E-4</v>
          </cell>
        </row>
        <row r="254">
          <cell r="D254">
            <v>4.1200000000000004E-4</v>
          </cell>
        </row>
        <row r="255">
          <cell r="D255">
            <v>4.2200000000000007E-4</v>
          </cell>
        </row>
        <row r="256">
          <cell r="D256">
            <v>4.3200000000000004E-4</v>
          </cell>
        </row>
        <row r="257">
          <cell r="D257">
            <v>4.4200000000000006E-4</v>
          </cell>
        </row>
        <row r="258">
          <cell r="D258">
            <v>4.5299999999999995E-4</v>
          </cell>
        </row>
        <row r="259">
          <cell r="D259">
            <v>4.6399999999999995E-4</v>
          </cell>
        </row>
        <row r="260">
          <cell r="D260">
            <v>4.7500000000000005E-4</v>
          </cell>
        </row>
        <row r="261">
          <cell r="D261">
            <v>4.8700000000000002E-4</v>
          </cell>
        </row>
        <row r="262">
          <cell r="D262">
            <v>4.9899999999999999E-4</v>
          </cell>
        </row>
        <row r="263">
          <cell r="D263">
            <v>5.1100000000000006E-4</v>
          </cell>
        </row>
        <row r="264">
          <cell r="D264">
            <v>5.2300000000000003E-4</v>
          </cell>
        </row>
        <row r="265">
          <cell r="D265">
            <v>5.3600000000000002E-4</v>
          </cell>
        </row>
        <row r="266">
          <cell r="D266">
            <v>5.4900000000000001E-4</v>
          </cell>
        </row>
        <row r="267">
          <cell r="D267">
            <v>5.6200000000000011E-4</v>
          </cell>
        </row>
        <row r="268">
          <cell r="D268">
            <v>5.7600000000000001E-4</v>
          </cell>
        </row>
        <row r="269">
          <cell r="D269">
            <v>5.8999999999999992E-4</v>
          </cell>
        </row>
        <row r="270">
          <cell r="D270">
            <v>6.0399999999999994E-4</v>
          </cell>
        </row>
        <row r="271">
          <cell r="D271">
            <v>6.1899999999999998E-4</v>
          </cell>
        </row>
        <row r="272">
          <cell r="D272">
            <v>6.3400000000000001E-4</v>
          </cell>
        </row>
        <row r="273">
          <cell r="D273">
            <v>6.4900000000000005E-4</v>
          </cell>
        </row>
        <row r="274">
          <cell r="D274">
            <v>6.6500000000000001E-4</v>
          </cell>
        </row>
        <row r="275">
          <cell r="D275">
            <v>6.8099999999999996E-4</v>
          </cell>
        </row>
        <row r="276">
          <cell r="D276">
            <v>6.9799999999999994E-4</v>
          </cell>
        </row>
        <row r="277">
          <cell r="D277">
            <v>7.1499999999999992E-4</v>
          </cell>
        </row>
        <row r="278">
          <cell r="D278">
            <v>7.3200000000000012E-4</v>
          </cell>
        </row>
        <row r="279">
          <cell r="D279">
            <v>7.5000000000000002E-4</v>
          </cell>
        </row>
        <row r="280">
          <cell r="D280">
            <v>7.6800000000000002E-4</v>
          </cell>
        </row>
        <row r="281">
          <cell r="D281">
            <v>7.8700000000000005E-4</v>
          </cell>
        </row>
        <row r="282">
          <cell r="D282">
            <v>8.0599999999999997E-4</v>
          </cell>
        </row>
        <row r="283">
          <cell r="D283">
            <v>8.250000000000001E-4</v>
          </cell>
        </row>
        <row r="284">
          <cell r="D284">
            <v>8.4499999999999994E-4</v>
          </cell>
        </row>
        <row r="285">
          <cell r="D285">
            <v>8.6600000000000002E-4</v>
          </cell>
        </row>
        <row r="286">
          <cell r="D286">
            <v>8.8699999999999998E-4</v>
          </cell>
        </row>
        <row r="287">
          <cell r="D287">
            <v>9.0899999999999998E-4</v>
          </cell>
        </row>
        <row r="288">
          <cell r="D288">
            <v>9.3099999999999997E-4</v>
          </cell>
        </row>
        <row r="289">
          <cell r="D289">
            <v>9.5299999999999996E-4</v>
          </cell>
        </row>
        <row r="290">
          <cell r="D290">
            <v>9.7599999999999998E-4</v>
          </cell>
        </row>
        <row r="291">
          <cell r="D291">
            <v>1E-3</v>
          </cell>
        </row>
        <row r="292">
          <cell r="D292">
            <v>1.0200000000000001E-3</v>
          </cell>
        </row>
        <row r="293">
          <cell r="D293">
            <v>1.0500000000000002E-3</v>
          </cell>
        </row>
        <row r="294">
          <cell r="D294">
            <v>1.07E-3</v>
          </cell>
        </row>
        <row r="295">
          <cell r="D295">
            <v>1.1000000000000001E-3</v>
          </cell>
        </row>
        <row r="296">
          <cell r="D296">
            <v>1.1300000000000001E-3</v>
          </cell>
        </row>
        <row r="297">
          <cell r="D297">
            <v>1.1500000000000002E-3</v>
          </cell>
        </row>
        <row r="298">
          <cell r="D298">
            <v>1.1800000000000001E-3</v>
          </cell>
        </row>
        <row r="299">
          <cell r="D299">
            <v>1.2099999999999999E-3</v>
          </cell>
        </row>
        <row r="300">
          <cell r="D300">
            <v>1.2400000000000002E-3</v>
          </cell>
        </row>
        <row r="301">
          <cell r="D301">
            <v>1.2700000000000001E-3</v>
          </cell>
        </row>
        <row r="302">
          <cell r="D302">
            <v>1.2999999999999999E-3</v>
          </cell>
        </row>
        <row r="303">
          <cell r="D303">
            <v>1.33E-3</v>
          </cell>
        </row>
        <row r="304">
          <cell r="D304">
            <v>1.3700000000000001E-3</v>
          </cell>
        </row>
        <row r="305">
          <cell r="D305">
            <v>1.4000000000000002E-3</v>
          </cell>
        </row>
        <row r="306">
          <cell r="D306">
            <v>1.4300000000000001E-3</v>
          </cell>
        </row>
        <row r="307">
          <cell r="D307">
            <v>1.47E-3</v>
          </cell>
        </row>
        <row r="308">
          <cell r="D308">
            <v>1.5E-3</v>
          </cell>
        </row>
        <row r="309">
          <cell r="D309">
            <v>1.5400000000000001E-3</v>
          </cell>
        </row>
        <row r="310">
          <cell r="D310">
            <v>1.58E-3</v>
          </cell>
        </row>
        <row r="311">
          <cell r="D311">
            <v>1.6200000000000001E-3</v>
          </cell>
        </row>
        <row r="312">
          <cell r="D312">
            <v>1.6500000000000002E-3</v>
          </cell>
        </row>
        <row r="313">
          <cell r="D313">
            <v>1.6899999999999999E-3</v>
          </cell>
        </row>
        <row r="314">
          <cell r="D314">
            <v>1.74E-3</v>
          </cell>
        </row>
        <row r="315">
          <cell r="D315">
            <v>1.7800000000000003E-3</v>
          </cell>
        </row>
        <row r="316">
          <cell r="D316">
            <v>1.82E-3</v>
          </cell>
        </row>
        <row r="317">
          <cell r="D317">
            <v>1.8700000000000001E-3</v>
          </cell>
        </row>
        <row r="318">
          <cell r="D318">
            <v>1.9100000000000002E-3</v>
          </cell>
        </row>
        <row r="319">
          <cell r="D319">
            <v>1.9600000000000004E-3</v>
          </cell>
        </row>
        <row r="320">
          <cell r="D320">
            <v>2E-3</v>
          </cell>
        </row>
        <row r="321">
          <cell r="D321">
            <v>2.0500000000000002E-3</v>
          </cell>
        </row>
        <row r="322">
          <cell r="D322">
            <v>2.1000000000000003E-3</v>
          </cell>
        </row>
        <row r="323">
          <cell r="D323">
            <v>2.15E-3</v>
          </cell>
        </row>
        <row r="324">
          <cell r="D324">
            <v>2.2100000000000006E-3</v>
          </cell>
        </row>
        <row r="325">
          <cell r="D325">
            <v>2.2600000000000003E-3</v>
          </cell>
        </row>
        <row r="326">
          <cell r="D326">
            <v>2.32E-3</v>
          </cell>
        </row>
        <row r="327">
          <cell r="D327">
            <v>2.3700000000000001E-3</v>
          </cell>
        </row>
        <row r="328">
          <cell r="D328">
            <v>2.4300000000000003E-3</v>
          </cell>
        </row>
        <row r="329">
          <cell r="D329">
            <v>2.49E-3</v>
          </cell>
        </row>
        <row r="330">
          <cell r="D330">
            <v>2.5500000000000002E-3</v>
          </cell>
        </row>
        <row r="331">
          <cell r="D331">
            <v>2.6100000000000003E-3</v>
          </cell>
        </row>
        <row r="332">
          <cell r="D332">
            <v>2.6700000000000001E-3</v>
          </cell>
        </row>
        <row r="333">
          <cell r="D333">
            <v>2.7400000000000002E-3</v>
          </cell>
        </row>
        <row r="334">
          <cell r="D334">
            <v>2.8000000000000004E-3</v>
          </cell>
        </row>
        <row r="335">
          <cell r="D335">
            <v>2.8700000000000002E-3</v>
          </cell>
        </row>
        <row r="336">
          <cell r="D336">
            <v>2.9399999999999999E-3</v>
          </cell>
        </row>
        <row r="337">
          <cell r="D337">
            <v>3.0100000000000001E-3</v>
          </cell>
        </row>
        <row r="338">
          <cell r="D338">
            <v>3.0899999999999999E-3</v>
          </cell>
        </row>
        <row r="339">
          <cell r="D339">
            <v>3.16E-3</v>
          </cell>
        </row>
        <row r="340">
          <cell r="D340">
            <v>3.2400000000000003E-3</v>
          </cell>
        </row>
        <row r="341">
          <cell r="D341">
            <v>3.3200000000000005E-3</v>
          </cell>
        </row>
        <row r="342">
          <cell r="D342">
            <v>3.4000000000000002E-3</v>
          </cell>
        </row>
        <row r="343">
          <cell r="D343">
            <v>3.48E-3</v>
          </cell>
        </row>
        <row r="344">
          <cell r="D344">
            <v>3.5700000000000003E-3</v>
          </cell>
        </row>
        <row r="345">
          <cell r="D345">
            <v>3.6500000000000005E-3</v>
          </cell>
        </row>
        <row r="346">
          <cell r="D346">
            <v>3.7400000000000003E-3</v>
          </cell>
        </row>
        <row r="347">
          <cell r="D347">
            <v>3.8300000000000001E-3</v>
          </cell>
        </row>
        <row r="348">
          <cell r="D348">
            <v>3.9200000000000007E-3</v>
          </cell>
        </row>
        <row r="349">
          <cell r="D349">
            <v>4.0200000000000001E-3</v>
          </cell>
        </row>
        <row r="350">
          <cell r="D350">
            <v>4.1200000000000004E-3</v>
          </cell>
        </row>
        <row r="351">
          <cell r="D351">
            <v>4.2200000000000007E-3</v>
          </cell>
        </row>
        <row r="352">
          <cell r="D352">
            <v>4.3200000000000001E-3</v>
          </cell>
        </row>
        <row r="353">
          <cell r="D353">
            <v>4.4200000000000012E-3</v>
          </cell>
        </row>
        <row r="354">
          <cell r="D354">
            <v>4.5300000000000002E-3</v>
          </cell>
        </row>
        <row r="355">
          <cell r="D355">
            <v>4.64E-3</v>
          </cell>
        </row>
        <row r="356">
          <cell r="D356">
            <v>4.7499999999999999E-3</v>
          </cell>
        </row>
        <row r="357">
          <cell r="D357">
            <v>4.8700000000000011E-3</v>
          </cell>
        </row>
        <row r="358">
          <cell r="D358">
            <v>4.9900000000000005E-3</v>
          </cell>
        </row>
        <row r="359">
          <cell r="D359">
            <v>5.11E-3</v>
          </cell>
        </row>
        <row r="360">
          <cell r="D360">
            <v>5.2300000000000003E-3</v>
          </cell>
        </row>
        <row r="361">
          <cell r="D361">
            <v>5.3600000000000002E-3</v>
          </cell>
        </row>
        <row r="362">
          <cell r="D362">
            <v>5.4900000000000001E-3</v>
          </cell>
        </row>
        <row r="363">
          <cell r="D363">
            <v>5.6200000000000009E-3</v>
          </cell>
        </row>
        <row r="364">
          <cell r="D364">
            <v>5.7600000000000004E-3</v>
          </cell>
        </row>
        <row r="365">
          <cell r="D365">
            <v>5.9000000000000007E-3</v>
          </cell>
        </row>
        <row r="366">
          <cell r="D366">
            <v>6.0400000000000002E-3</v>
          </cell>
        </row>
        <row r="367">
          <cell r="D367">
            <v>6.1900000000000002E-3</v>
          </cell>
        </row>
        <row r="368">
          <cell r="D368">
            <v>6.3400000000000001E-3</v>
          </cell>
        </row>
        <row r="369">
          <cell r="D369">
            <v>6.490000000000001E-3</v>
          </cell>
        </row>
        <row r="370">
          <cell r="D370">
            <v>6.6500000000000005E-3</v>
          </cell>
        </row>
        <row r="371">
          <cell r="D371">
            <v>6.8099999999999992E-3</v>
          </cell>
        </row>
        <row r="372">
          <cell r="D372">
            <v>6.9800000000000001E-3</v>
          </cell>
        </row>
        <row r="373">
          <cell r="D373">
            <v>7.1500000000000001E-3</v>
          </cell>
        </row>
        <row r="374">
          <cell r="D374">
            <v>7.3200000000000001E-3</v>
          </cell>
        </row>
        <row r="375">
          <cell r="D375">
            <v>7.4999999999999997E-3</v>
          </cell>
        </row>
        <row r="376">
          <cell r="D376">
            <v>7.6799999999999993E-3</v>
          </cell>
        </row>
        <row r="377">
          <cell r="D377">
            <v>7.8700000000000003E-3</v>
          </cell>
        </row>
        <row r="378">
          <cell r="D378">
            <v>8.0600000000000012E-3</v>
          </cell>
        </row>
        <row r="379">
          <cell r="D379">
            <v>8.2500000000000004E-3</v>
          </cell>
        </row>
        <row r="380">
          <cell r="D380">
            <v>8.4500000000000009E-3</v>
          </cell>
        </row>
        <row r="381">
          <cell r="D381">
            <v>8.6599999999999993E-3</v>
          </cell>
        </row>
        <row r="382">
          <cell r="D382">
            <v>8.8700000000000011E-3</v>
          </cell>
        </row>
        <row r="383">
          <cell r="D383">
            <v>9.0900000000000009E-3</v>
          </cell>
        </row>
        <row r="384">
          <cell r="D384">
            <v>9.3100000000000006E-3</v>
          </cell>
        </row>
        <row r="385">
          <cell r="D385">
            <v>9.5299999999999985E-3</v>
          </cell>
        </row>
        <row r="386">
          <cell r="D386">
            <v>9.7599999999999996E-3</v>
          </cell>
        </row>
        <row r="387">
          <cell r="D387">
            <v>0.01</v>
          </cell>
        </row>
        <row r="388">
          <cell r="D388">
            <v>1.0199999999999999E-2</v>
          </cell>
        </row>
        <row r="389">
          <cell r="D389">
            <v>1.0500000000000001E-2</v>
          </cell>
        </row>
        <row r="390">
          <cell r="D390">
            <v>1.0699999999999999E-2</v>
          </cell>
        </row>
        <row r="391">
          <cell r="D391">
            <v>1.0999999999999999E-2</v>
          </cell>
        </row>
        <row r="392">
          <cell r="D392">
            <v>1.1300000000000001E-2</v>
          </cell>
        </row>
        <row r="393">
          <cell r="D393">
            <v>1.15E-2</v>
          </cell>
        </row>
        <row r="394">
          <cell r="D394">
            <v>1.1800000000000001E-2</v>
          </cell>
        </row>
        <row r="395">
          <cell r="D395">
            <v>1.21E-2</v>
          </cell>
        </row>
        <row r="396">
          <cell r="D396">
            <v>1.24E-2</v>
          </cell>
        </row>
        <row r="397">
          <cell r="D397">
            <v>1.2699999999999999E-2</v>
          </cell>
        </row>
        <row r="398">
          <cell r="D398">
            <v>1.2999999999999999E-2</v>
          </cell>
        </row>
        <row r="399">
          <cell r="D399">
            <v>1.3300000000000001E-2</v>
          </cell>
        </row>
        <row r="400">
          <cell r="D400">
            <v>1.3699999999999999E-2</v>
          </cell>
        </row>
        <row r="401">
          <cell r="D401">
            <v>1.4E-2</v>
          </cell>
        </row>
        <row r="402">
          <cell r="D402">
            <v>1.43E-2</v>
          </cell>
        </row>
        <row r="403">
          <cell r="D403">
            <v>1.47E-2</v>
          </cell>
        </row>
        <row r="404">
          <cell r="D404">
            <v>1.4999999999999999E-2</v>
          </cell>
        </row>
        <row r="405">
          <cell r="D405">
            <v>1.54E-2</v>
          </cell>
        </row>
        <row r="406">
          <cell r="D406">
            <v>1.5800000000000002E-2</v>
          </cell>
        </row>
        <row r="407">
          <cell r="D407">
            <v>1.6199999999999999E-2</v>
          </cell>
        </row>
        <row r="408">
          <cell r="D408">
            <v>1.6500000000000001E-2</v>
          </cell>
        </row>
        <row r="409">
          <cell r="D409">
            <v>1.6899999999999998E-2</v>
          </cell>
        </row>
        <row r="410">
          <cell r="D410">
            <v>1.7399999999999999E-2</v>
          </cell>
        </row>
        <row r="411">
          <cell r="D411">
            <v>1.78E-2</v>
          </cell>
        </row>
        <row r="412">
          <cell r="D412">
            <v>1.8200000000000001E-2</v>
          </cell>
        </row>
        <row r="413">
          <cell r="D413">
            <v>1.8699999999999998E-2</v>
          </cell>
        </row>
        <row r="414">
          <cell r="D414">
            <v>1.9100000000000002E-2</v>
          </cell>
        </row>
        <row r="415">
          <cell r="D415">
            <v>1.9600000000000003E-2</v>
          </cell>
        </row>
        <row r="416">
          <cell r="D416">
            <v>0.02</v>
          </cell>
        </row>
        <row r="417">
          <cell r="D417">
            <v>2.0500000000000001E-2</v>
          </cell>
        </row>
        <row r="418">
          <cell r="D418">
            <v>2.1000000000000001E-2</v>
          </cell>
        </row>
        <row r="419">
          <cell r="D419">
            <v>2.1499999999999998E-2</v>
          </cell>
        </row>
        <row r="420">
          <cell r="D420">
            <v>2.2100000000000002E-2</v>
          </cell>
        </row>
        <row r="421">
          <cell r="D421">
            <v>2.2600000000000002E-2</v>
          </cell>
        </row>
        <row r="422">
          <cell r="D422">
            <v>2.3199999999999998E-2</v>
          </cell>
        </row>
        <row r="423">
          <cell r="D423">
            <v>2.3699999999999999E-2</v>
          </cell>
        </row>
        <row r="424">
          <cell r="D424">
            <v>2.4300000000000002E-2</v>
          </cell>
        </row>
        <row r="425">
          <cell r="D425">
            <v>2.4899999999999999E-2</v>
          </cell>
        </row>
        <row r="426">
          <cell r="D426">
            <v>2.5499999999999998E-2</v>
          </cell>
        </row>
        <row r="427">
          <cell r="D427">
            <v>2.6100000000000002E-2</v>
          </cell>
        </row>
        <row r="428">
          <cell r="D428">
            <v>2.6699999999999998E-2</v>
          </cell>
        </row>
        <row r="429">
          <cell r="D429">
            <v>2.7399999999999997E-2</v>
          </cell>
        </row>
        <row r="430">
          <cell r="D430">
            <v>2.8000000000000001E-2</v>
          </cell>
        </row>
        <row r="431">
          <cell r="D431">
            <v>2.87E-2</v>
          </cell>
        </row>
        <row r="432">
          <cell r="D432">
            <v>2.9399999999999999E-2</v>
          </cell>
        </row>
        <row r="433">
          <cell r="D433">
            <v>3.0100000000000002E-2</v>
          </cell>
        </row>
        <row r="434">
          <cell r="D434">
            <v>3.0899999999999997E-2</v>
          </cell>
        </row>
        <row r="435">
          <cell r="D435">
            <v>3.1600000000000003E-2</v>
          </cell>
        </row>
        <row r="436">
          <cell r="D436">
            <v>3.2399999999999998E-2</v>
          </cell>
        </row>
        <row r="437">
          <cell r="D437">
            <v>3.32E-2</v>
          </cell>
        </row>
        <row r="438">
          <cell r="D438">
            <v>3.4000000000000002E-2</v>
          </cell>
        </row>
        <row r="439">
          <cell r="D439">
            <v>3.4799999999999998E-2</v>
          </cell>
        </row>
        <row r="440">
          <cell r="D440">
            <v>3.5700000000000003E-2</v>
          </cell>
        </row>
        <row r="441">
          <cell r="D441">
            <v>3.6499999999999998E-2</v>
          </cell>
        </row>
        <row r="442">
          <cell r="D442">
            <v>3.7399999999999996E-2</v>
          </cell>
        </row>
        <row r="443">
          <cell r="D443">
            <v>3.8299999999999994E-2</v>
          </cell>
        </row>
        <row r="444">
          <cell r="D444">
            <v>3.9200000000000006E-2</v>
          </cell>
        </row>
        <row r="445">
          <cell r="D445">
            <v>4.02E-2</v>
          </cell>
        </row>
        <row r="446">
          <cell r="D446">
            <v>4.1200000000000001E-2</v>
          </cell>
        </row>
        <row r="447">
          <cell r="D447">
            <v>4.2200000000000001E-2</v>
          </cell>
        </row>
        <row r="448">
          <cell r="D448">
            <v>4.3200000000000002E-2</v>
          </cell>
        </row>
        <row r="449">
          <cell r="D449">
            <v>4.4200000000000003E-2</v>
          </cell>
        </row>
        <row r="450">
          <cell r="D450">
            <v>4.53E-2</v>
          </cell>
        </row>
        <row r="451">
          <cell r="D451">
            <v>4.6399999999999997E-2</v>
          </cell>
        </row>
        <row r="452">
          <cell r="D452">
            <v>4.7500000000000001E-2</v>
          </cell>
        </row>
        <row r="453">
          <cell r="D453">
            <v>4.87E-2</v>
          </cell>
        </row>
        <row r="454">
          <cell r="D454">
            <v>4.99E-2</v>
          </cell>
        </row>
        <row r="455">
          <cell r="D455">
            <v>5.11E-2</v>
          </cell>
        </row>
        <row r="456">
          <cell r="D456">
            <v>5.2299999999999999E-2</v>
          </cell>
        </row>
        <row r="457">
          <cell r="D457">
            <v>5.3600000000000002E-2</v>
          </cell>
        </row>
        <row r="458">
          <cell r="D458">
            <v>5.4899999999999997E-2</v>
          </cell>
        </row>
        <row r="459">
          <cell r="D459">
            <v>5.62E-2</v>
          </cell>
        </row>
        <row r="460">
          <cell r="D460">
            <v>5.7599999999999998E-2</v>
          </cell>
        </row>
        <row r="461">
          <cell r="D461">
            <v>5.8999999999999997E-2</v>
          </cell>
        </row>
        <row r="462">
          <cell r="D462">
            <v>6.0399999999999995E-2</v>
          </cell>
        </row>
        <row r="463">
          <cell r="D463">
            <v>6.1899999999999997E-2</v>
          </cell>
        </row>
        <row r="464">
          <cell r="D464">
            <v>6.3399999999999998E-2</v>
          </cell>
        </row>
        <row r="465">
          <cell r="D465">
            <v>6.4899999999999999E-2</v>
          </cell>
        </row>
        <row r="466">
          <cell r="D466">
            <v>6.6500000000000004E-2</v>
          </cell>
        </row>
        <row r="467">
          <cell r="D467">
            <v>6.8099999999999994E-2</v>
          </cell>
        </row>
        <row r="468">
          <cell r="D468">
            <v>6.9800000000000001E-2</v>
          </cell>
        </row>
        <row r="469">
          <cell r="D469">
            <v>7.1499999999999994E-2</v>
          </cell>
        </row>
        <row r="470">
          <cell r="D470">
            <v>7.3200000000000001E-2</v>
          </cell>
        </row>
        <row r="471">
          <cell r="D471">
            <v>7.4999999999999997E-2</v>
          </cell>
        </row>
        <row r="472">
          <cell r="D472">
            <v>7.6799999999999993E-2</v>
          </cell>
        </row>
        <row r="473">
          <cell r="D473">
            <v>7.8700000000000006E-2</v>
          </cell>
        </row>
        <row r="474">
          <cell r="D474">
            <v>8.0599999999999991E-2</v>
          </cell>
        </row>
        <row r="475">
          <cell r="D475">
            <v>8.2500000000000004E-2</v>
          </cell>
        </row>
        <row r="476">
          <cell r="D476">
            <v>8.4500000000000006E-2</v>
          </cell>
        </row>
        <row r="477">
          <cell r="D477">
            <v>8.6599999999999996E-2</v>
          </cell>
        </row>
        <row r="478">
          <cell r="D478">
            <v>8.8700000000000001E-2</v>
          </cell>
        </row>
        <row r="479">
          <cell r="D479">
            <v>9.0900000000000009E-2</v>
          </cell>
        </row>
        <row r="480">
          <cell r="D480">
            <v>9.3099999999999988E-2</v>
          </cell>
        </row>
        <row r="481">
          <cell r="D481">
            <v>9.5299999999999996E-2</v>
          </cell>
        </row>
        <row r="482">
          <cell r="D482">
            <v>9.7599999999999992E-2</v>
          </cell>
        </row>
        <row r="483">
          <cell r="D483">
            <v>0.1</v>
          </cell>
        </row>
        <row r="484">
          <cell r="D484">
            <v>0.10199999999999999</v>
          </cell>
        </row>
        <row r="485">
          <cell r="D485">
            <v>0.105</v>
          </cell>
        </row>
        <row r="486">
          <cell r="D486">
            <v>0.107</v>
          </cell>
        </row>
        <row r="487">
          <cell r="D487">
            <v>0.11</v>
          </cell>
        </row>
        <row r="488">
          <cell r="D488">
            <v>0.113</v>
          </cell>
        </row>
        <row r="489">
          <cell r="D489">
            <v>0.115</v>
          </cell>
        </row>
        <row r="490">
          <cell r="D490">
            <v>0.11799999999999999</v>
          </cell>
        </row>
        <row r="491">
          <cell r="D491">
            <v>0.121</v>
          </cell>
        </row>
        <row r="492">
          <cell r="D492">
            <v>0.124</v>
          </cell>
        </row>
        <row r="493">
          <cell r="D493">
            <v>0.127</v>
          </cell>
        </row>
        <row r="494">
          <cell r="D494">
            <v>0.13</v>
          </cell>
        </row>
        <row r="495">
          <cell r="D495">
            <v>0.13300000000000001</v>
          </cell>
        </row>
        <row r="496">
          <cell r="D496">
            <v>0.13700000000000001</v>
          </cell>
        </row>
        <row r="497">
          <cell r="D497">
            <v>0.14000000000000001</v>
          </cell>
        </row>
        <row r="498">
          <cell r="D498">
            <v>0.14299999999999999</v>
          </cell>
        </row>
        <row r="499">
          <cell r="D499">
            <v>0.14699999999999999</v>
          </cell>
        </row>
        <row r="500">
          <cell r="D500">
            <v>0.15</v>
          </cell>
        </row>
        <row r="501">
          <cell r="D501">
            <v>0.154</v>
          </cell>
        </row>
        <row r="502">
          <cell r="D502">
            <v>0.158</v>
          </cell>
        </row>
        <row r="503">
          <cell r="D503">
            <v>0.16200000000000001</v>
          </cell>
        </row>
        <row r="504">
          <cell r="D504">
            <v>0.16500000000000001</v>
          </cell>
        </row>
        <row r="505">
          <cell r="D505">
            <v>0.16900000000000001</v>
          </cell>
        </row>
        <row r="506">
          <cell r="D506">
            <v>0.17399999999999999</v>
          </cell>
        </row>
        <row r="507">
          <cell r="D507">
            <v>0.17799999999999999</v>
          </cell>
        </row>
        <row r="508">
          <cell r="D508">
            <v>0.182</v>
          </cell>
        </row>
        <row r="509">
          <cell r="D509">
            <v>0.187</v>
          </cell>
        </row>
        <row r="510">
          <cell r="D510">
            <v>0.191</v>
          </cell>
        </row>
        <row r="511">
          <cell r="D511">
            <v>0.19600000000000001</v>
          </cell>
        </row>
        <row r="512">
          <cell r="D512">
            <v>0.2</v>
          </cell>
        </row>
        <row r="513">
          <cell r="D513">
            <v>0.20499999999999999</v>
          </cell>
        </row>
        <row r="514">
          <cell r="D514">
            <v>0.21</v>
          </cell>
        </row>
        <row r="515">
          <cell r="D515">
            <v>0.215</v>
          </cell>
        </row>
        <row r="516">
          <cell r="D516">
            <v>0.221</v>
          </cell>
        </row>
        <row r="517">
          <cell r="D517">
            <v>0.22600000000000001</v>
          </cell>
        </row>
        <row r="518">
          <cell r="D518">
            <v>0.23200000000000001</v>
          </cell>
        </row>
        <row r="519">
          <cell r="D519">
            <v>0.23699999999999999</v>
          </cell>
        </row>
        <row r="520">
          <cell r="D520">
            <v>0.24299999999999999</v>
          </cell>
        </row>
        <row r="521">
          <cell r="D521">
            <v>0.249</v>
          </cell>
        </row>
        <row r="522">
          <cell r="D522">
            <v>0.255</v>
          </cell>
        </row>
        <row r="523">
          <cell r="D523">
            <v>0.26100000000000001</v>
          </cell>
        </row>
        <row r="524">
          <cell r="D524">
            <v>0.26700000000000002</v>
          </cell>
        </row>
        <row r="525">
          <cell r="D525">
            <v>0.27400000000000002</v>
          </cell>
        </row>
        <row r="526">
          <cell r="D526">
            <v>0.28000000000000003</v>
          </cell>
        </row>
        <row r="527">
          <cell r="D527">
            <v>0.28699999999999998</v>
          </cell>
        </row>
        <row r="528">
          <cell r="D528">
            <v>0.29399999999999998</v>
          </cell>
        </row>
        <row r="529">
          <cell r="D529">
            <v>0.30099999999999999</v>
          </cell>
        </row>
        <row r="530">
          <cell r="D530">
            <v>0.309</v>
          </cell>
        </row>
        <row r="531">
          <cell r="D531">
            <v>0.316</v>
          </cell>
        </row>
        <row r="532">
          <cell r="D532">
            <v>0.32400000000000001</v>
          </cell>
        </row>
        <row r="533">
          <cell r="D533">
            <v>0.33200000000000002</v>
          </cell>
        </row>
        <row r="534">
          <cell r="D534">
            <v>0.34</v>
          </cell>
        </row>
        <row r="535">
          <cell r="D535">
            <v>0.34799999999999998</v>
          </cell>
        </row>
        <row r="536">
          <cell r="D536">
            <v>0.35699999999999998</v>
          </cell>
        </row>
        <row r="537">
          <cell r="D537">
            <v>0.36499999999999999</v>
          </cell>
        </row>
        <row r="538">
          <cell r="D538">
            <v>0.374</v>
          </cell>
        </row>
        <row r="539">
          <cell r="D539">
            <v>0.38300000000000001</v>
          </cell>
        </row>
        <row r="540">
          <cell r="D540">
            <v>0.39200000000000002</v>
          </cell>
        </row>
        <row r="541">
          <cell r="D541">
            <v>0.40200000000000002</v>
          </cell>
        </row>
        <row r="542">
          <cell r="D542">
            <v>0.41199999999999998</v>
          </cell>
        </row>
        <row r="543">
          <cell r="D543">
            <v>0.42199999999999999</v>
          </cell>
        </row>
        <row r="544">
          <cell r="D544">
            <v>0.432</v>
          </cell>
        </row>
        <row r="545">
          <cell r="D545">
            <v>0.442</v>
          </cell>
        </row>
        <row r="546">
          <cell r="D546">
            <v>0.45300000000000001</v>
          </cell>
        </row>
        <row r="547">
          <cell r="D547">
            <v>0.46400000000000002</v>
          </cell>
        </row>
        <row r="548">
          <cell r="D548">
            <v>0.47499999999999998</v>
          </cell>
        </row>
        <row r="549">
          <cell r="D549">
            <v>0.48699999999999999</v>
          </cell>
        </row>
        <row r="550">
          <cell r="D550">
            <v>0.499</v>
          </cell>
        </row>
        <row r="551">
          <cell r="D551">
            <v>0.51100000000000001</v>
          </cell>
        </row>
        <row r="552">
          <cell r="D552">
            <v>0.52300000000000002</v>
          </cell>
        </row>
        <row r="553">
          <cell r="D553">
            <v>0.53600000000000003</v>
          </cell>
        </row>
        <row r="554">
          <cell r="D554">
            <v>0.54900000000000004</v>
          </cell>
        </row>
        <row r="555">
          <cell r="D555">
            <v>0.56200000000000006</v>
          </cell>
        </row>
        <row r="556">
          <cell r="D556">
            <v>0.57599999999999996</v>
          </cell>
        </row>
        <row r="557">
          <cell r="D557">
            <v>0.59</v>
          </cell>
        </row>
        <row r="558">
          <cell r="D558">
            <v>0.60399999999999998</v>
          </cell>
        </row>
        <row r="559">
          <cell r="D559">
            <v>0.61899999999999999</v>
          </cell>
        </row>
        <row r="560">
          <cell r="D560">
            <v>0.63400000000000001</v>
          </cell>
        </row>
        <row r="561">
          <cell r="D561">
            <v>0.64900000000000002</v>
          </cell>
        </row>
        <row r="562">
          <cell r="D562">
            <v>0.66500000000000004</v>
          </cell>
        </row>
        <row r="563">
          <cell r="D563">
            <v>0.68100000000000005</v>
          </cell>
        </row>
        <row r="564">
          <cell r="D564">
            <v>0.69799999999999995</v>
          </cell>
        </row>
        <row r="565">
          <cell r="D565">
            <v>0.71499999999999997</v>
          </cell>
        </row>
        <row r="566">
          <cell r="D566">
            <v>0.73199999999999998</v>
          </cell>
        </row>
        <row r="567">
          <cell r="D567">
            <v>0.75</v>
          </cell>
        </row>
        <row r="568">
          <cell r="D568">
            <v>0.76800000000000002</v>
          </cell>
        </row>
        <row r="569">
          <cell r="D569">
            <v>0.78700000000000003</v>
          </cell>
        </row>
        <row r="570">
          <cell r="D570">
            <v>0.80600000000000005</v>
          </cell>
        </row>
        <row r="571">
          <cell r="D571">
            <v>0.82499999999999996</v>
          </cell>
        </row>
        <row r="572">
          <cell r="D572">
            <v>0.84499999999999997</v>
          </cell>
        </row>
        <row r="573">
          <cell r="D573">
            <v>0.86599999999999999</v>
          </cell>
        </row>
        <row r="574">
          <cell r="D574">
            <v>0.88700000000000001</v>
          </cell>
        </row>
        <row r="575">
          <cell r="D575">
            <v>0.90900000000000003</v>
          </cell>
        </row>
        <row r="576">
          <cell r="D576">
            <v>0.93100000000000005</v>
          </cell>
        </row>
        <row r="577">
          <cell r="D577">
            <v>0.95299999999999996</v>
          </cell>
        </row>
        <row r="578">
          <cell r="D578">
            <v>0.97599999999999998</v>
          </cell>
        </row>
        <row r="579">
          <cell r="D579">
            <v>1</v>
          </cell>
        </row>
        <row r="580">
          <cell r="D580">
            <v>1.0199999999999998</v>
          </cell>
        </row>
        <row r="581">
          <cell r="D581">
            <v>1.05</v>
          </cell>
        </row>
        <row r="582">
          <cell r="D582">
            <v>1.07</v>
          </cell>
        </row>
        <row r="583">
          <cell r="D583">
            <v>1.1000000000000001</v>
          </cell>
        </row>
        <row r="584">
          <cell r="D584">
            <v>1.1299999999999999</v>
          </cell>
        </row>
        <row r="585">
          <cell r="D585">
            <v>1.1499999999999999</v>
          </cell>
        </row>
        <row r="586">
          <cell r="D586">
            <v>1.18</v>
          </cell>
        </row>
        <row r="587">
          <cell r="D587">
            <v>1.21</v>
          </cell>
        </row>
        <row r="588">
          <cell r="D588">
            <v>1.24</v>
          </cell>
        </row>
        <row r="589">
          <cell r="D589">
            <v>1.27</v>
          </cell>
        </row>
        <row r="590">
          <cell r="D590">
            <v>1.3</v>
          </cell>
        </row>
        <row r="591">
          <cell r="D591">
            <v>1.33</v>
          </cell>
        </row>
        <row r="592">
          <cell r="D592">
            <v>1.37</v>
          </cell>
        </row>
        <row r="593">
          <cell r="D593">
            <v>1.4</v>
          </cell>
        </row>
        <row r="594">
          <cell r="D594">
            <v>1.43</v>
          </cell>
        </row>
        <row r="595">
          <cell r="D595">
            <v>1.47</v>
          </cell>
        </row>
        <row r="596">
          <cell r="D596">
            <v>1.5</v>
          </cell>
        </row>
        <row r="597">
          <cell r="D597">
            <v>1.54</v>
          </cell>
        </row>
        <row r="598">
          <cell r="D598">
            <v>1.58</v>
          </cell>
        </row>
        <row r="599">
          <cell r="D599">
            <v>1.62</v>
          </cell>
        </row>
        <row r="600">
          <cell r="D600">
            <v>1.65</v>
          </cell>
        </row>
        <row r="601">
          <cell r="D601">
            <v>1.6899999999999997</v>
          </cell>
        </row>
        <row r="602">
          <cell r="D602">
            <v>1.7399999999999998</v>
          </cell>
        </row>
        <row r="603">
          <cell r="D603">
            <v>1.78</v>
          </cell>
        </row>
        <row r="604">
          <cell r="D604">
            <v>1.82</v>
          </cell>
        </row>
        <row r="605">
          <cell r="D605">
            <v>1.87</v>
          </cell>
        </row>
        <row r="606">
          <cell r="D606">
            <v>1.9100000000000001</v>
          </cell>
        </row>
        <row r="607">
          <cell r="D607">
            <v>1.9600000000000002</v>
          </cell>
        </row>
        <row r="608">
          <cell r="D608">
            <v>2</v>
          </cell>
        </row>
        <row r="609">
          <cell r="D609">
            <v>2.0499999999999998</v>
          </cell>
        </row>
        <row r="610">
          <cell r="D610">
            <v>2.1</v>
          </cell>
        </row>
        <row r="611">
          <cell r="D611">
            <v>2.15</v>
          </cell>
        </row>
        <row r="612">
          <cell r="D612">
            <v>2.21</v>
          </cell>
        </row>
        <row r="613">
          <cell r="D613">
            <v>2.2599999999999998</v>
          </cell>
        </row>
        <row r="614">
          <cell r="D614">
            <v>2.3199999999999998</v>
          </cell>
        </row>
        <row r="615">
          <cell r="D615">
            <v>2.37</v>
          </cell>
        </row>
        <row r="616">
          <cell r="D616">
            <v>2.4300000000000002</v>
          </cell>
        </row>
        <row r="617">
          <cell r="D617">
            <v>2.4900000000000002</v>
          </cell>
        </row>
        <row r="618">
          <cell r="D618">
            <v>2.5499999999999998</v>
          </cell>
        </row>
        <row r="619">
          <cell r="D619">
            <v>2.61</v>
          </cell>
        </row>
        <row r="620">
          <cell r="D620">
            <v>2.67</v>
          </cell>
        </row>
        <row r="621">
          <cell r="D621">
            <v>2.74</v>
          </cell>
        </row>
        <row r="622">
          <cell r="D622">
            <v>2.8</v>
          </cell>
        </row>
        <row r="623">
          <cell r="D623">
            <v>2.87</v>
          </cell>
        </row>
        <row r="624">
          <cell r="D624">
            <v>2.94</v>
          </cell>
        </row>
        <row r="625">
          <cell r="D625">
            <v>3.01</v>
          </cell>
        </row>
        <row r="626">
          <cell r="D626">
            <v>3.09</v>
          </cell>
        </row>
        <row r="627">
          <cell r="D627">
            <v>3.16</v>
          </cell>
        </row>
        <row r="628">
          <cell r="D628">
            <v>3.24</v>
          </cell>
        </row>
        <row r="629">
          <cell r="D629">
            <v>3.3200000000000003</v>
          </cell>
        </row>
        <row r="630">
          <cell r="D630">
            <v>3.4</v>
          </cell>
        </row>
        <row r="631">
          <cell r="D631">
            <v>3.4799999999999995</v>
          </cell>
        </row>
        <row r="632">
          <cell r="D632">
            <v>3.5700000000000003</v>
          </cell>
        </row>
        <row r="633">
          <cell r="D633">
            <v>3.65</v>
          </cell>
        </row>
        <row r="634">
          <cell r="D634">
            <v>3.74</v>
          </cell>
        </row>
        <row r="635">
          <cell r="D635">
            <v>3.8299999999999996</v>
          </cell>
        </row>
        <row r="636">
          <cell r="D636">
            <v>3.9200000000000004</v>
          </cell>
        </row>
        <row r="637">
          <cell r="D637">
            <v>4.0200000000000005</v>
          </cell>
        </row>
        <row r="638">
          <cell r="D638">
            <v>4.12</v>
          </cell>
        </row>
        <row r="639">
          <cell r="D639">
            <v>4.22</v>
          </cell>
        </row>
        <row r="640">
          <cell r="D640">
            <v>4.32</v>
          </cell>
        </row>
        <row r="641">
          <cell r="D641">
            <v>4.42</v>
          </cell>
        </row>
        <row r="642">
          <cell r="D642">
            <v>4.53</v>
          </cell>
        </row>
        <row r="643">
          <cell r="D643">
            <v>4.6399999999999997</v>
          </cell>
        </row>
        <row r="644">
          <cell r="D644">
            <v>4.75</v>
          </cell>
        </row>
        <row r="645">
          <cell r="D645">
            <v>4.87</v>
          </cell>
        </row>
        <row r="646">
          <cell r="D646">
            <v>4.99</v>
          </cell>
        </row>
        <row r="647">
          <cell r="D647">
            <v>5.1100000000000003</v>
          </cell>
        </row>
        <row r="648">
          <cell r="D648">
            <v>5.23</v>
          </cell>
        </row>
        <row r="649">
          <cell r="D649">
            <v>5.36</v>
          </cell>
        </row>
        <row r="650">
          <cell r="D650">
            <v>5.49</v>
          </cell>
        </row>
        <row r="651">
          <cell r="D651">
            <v>5.62</v>
          </cell>
        </row>
        <row r="652">
          <cell r="D652">
            <v>5.76</v>
          </cell>
        </row>
        <row r="653">
          <cell r="D653">
            <v>5.9</v>
          </cell>
        </row>
        <row r="654">
          <cell r="D654">
            <v>6.04</v>
          </cell>
        </row>
        <row r="655">
          <cell r="D655">
            <v>6.19</v>
          </cell>
        </row>
        <row r="656">
          <cell r="D656">
            <v>6.34</v>
          </cell>
        </row>
        <row r="657">
          <cell r="D657">
            <v>6.4900000000000011</v>
          </cell>
        </row>
        <row r="658">
          <cell r="D658">
            <v>6.65</v>
          </cell>
        </row>
        <row r="659">
          <cell r="D659">
            <v>6.8099999999999987</v>
          </cell>
        </row>
        <row r="660">
          <cell r="D660">
            <v>6.98</v>
          </cell>
        </row>
        <row r="661">
          <cell r="D661">
            <v>7.15</v>
          </cell>
        </row>
        <row r="662">
          <cell r="D662">
            <v>7.32</v>
          </cell>
        </row>
        <row r="663">
          <cell r="D663">
            <v>7.5</v>
          </cell>
        </row>
        <row r="664">
          <cell r="D664">
            <v>7.68</v>
          </cell>
        </row>
        <row r="665">
          <cell r="D665">
            <v>7.87</v>
          </cell>
        </row>
        <row r="666">
          <cell r="D666">
            <v>8.0599999999999987</v>
          </cell>
        </row>
        <row r="667">
          <cell r="D667">
            <v>8.25</v>
          </cell>
        </row>
        <row r="668">
          <cell r="D668">
            <v>8.4499999999999993</v>
          </cell>
        </row>
        <row r="669">
          <cell r="D669">
            <v>8.66</v>
          </cell>
        </row>
        <row r="670">
          <cell r="D670">
            <v>8.8699999999999992</v>
          </cell>
        </row>
        <row r="671">
          <cell r="D671">
            <v>9.09</v>
          </cell>
        </row>
        <row r="672">
          <cell r="D672">
            <v>9.31</v>
          </cell>
        </row>
        <row r="673">
          <cell r="D673">
            <v>9.5299999999999994</v>
          </cell>
        </row>
        <row r="674">
          <cell r="D674">
            <v>9.76</v>
          </cell>
        </row>
        <row r="675">
          <cell r="D675">
            <v>10</v>
          </cell>
        </row>
        <row r="676">
          <cell r="D676">
            <v>10.199999999999999</v>
          </cell>
        </row>
        <row r="677">
          <cell r="D677">
            <v>10.5</v>
          </cell>
        </row>
        <row r="678">
          <cell r="D678">
            <v>10.7</v>
          </cell>
        </row>
        <row r="679">
          <cell r="D679">
            <v>11</v>
          </cell>
        </row>
        <row r="680">
          <cell r="D680">
            <v>11.3</v>
          </cell>
        </row>
        <row r="681">
          <cell r="D681">
            <v>11.5</v>
          </cell>
        </row>
        <row r="682">
          <cell r="D682">
            <v>11.8</v>
          </cell>
        </row>
        <row r="683">
          <cell r="D683">
            <v>12.1</v>
          </cell>
        </row>
        <row r="684">
          <cell r="D684">
            <v>12.4</v>
          </cell>
        </row>
        <row r="685">
          <cell r="D685">
            <v>12.7</v>
          </cell>
        </row>
        <row r="686">
          <cell r="D686">
            <v>13</v>
          </cell>
        </row>
        <row r="687">
          <cell r="D687">
            <v>13.3</v>
          </cell>
        </row>
        <row r="688">
          <cell r="D688">
            <v>13.7</v>
          </cell>
        </row>
        <row r="689">
          <cell r="D689">
            <v>14</v>
          </cell>
        </row>
        <row r="690">
          <cell r="D690">
            <v>14.3</v>
          </cell>
        </row>
        <row r="691">
          <cell r="D691">
            <v>14.7</v>
          </cell>
        </row>
        <row r="692">
          <cell r="D692">
            <v>15</v>
          </cell>
        </row>
        <row r="693">
          <cell r="D693">
            <v>15.4</v>
          </cell>
        </row>
        <row r="694">
          <cell r="D694">
            <v>15.8</v>
          </cell>
        </row>
        <row r="695">
          <cell r="D695">
            <v>16.2</v>
          </cell>
        </row>
        <row r="696">
          <cell r="D696">
            <v>16.5</v>
          </cell>
        </row>
        <row r="697">
          <cell r="D697">
            <v>16.899999999999999</v>
          </cell>
        </row>
        <row r="698">
          <cell r="D698">
            <v>17.399999999999999</v>
          </cell>
        </row>
        <row r="699">
          <cell r="D699">
            <v>17.8</v>
          </cell>
        </row>
        <row r="700">
          <cell r="D700">
            <v>18.2</v>
          </cell>
        </row>
        <row r="701">
          <cell r="D701">
            <v>18.7</v>
          </cell>
        </row>
        <row r="702">
          <cell r="D702">
            <v>19.100000000000001</v>
          </cell>
        </row>
        <row r="703">
          <cell r="D703">
            <v>19.600000000000001</v>
          </cell>
        </row>
        <row r="704">
          <cell r="D704">
            <v>20</v>
          </cell>
        </row>
        <row r="705">
          <cell r="D705">
            <v>20.5</v>
          </cell>
        </row>
        <row r="706">
          <cell r="D706">
            <v>21</v>
          </cell>
        </row>
        <row r="707">
          <cell r="D707">
            <v>21.5</v>
          </cell>
        </row>
        <row r="708">
          <cell r="D708">
            <v>22.1</v>
          </cell>
        </row>
        <row r="709">
          <cell r="D709">
            <v>22.6</v>
          </cell>
        </row>
        <row r="710">
          <cell r="D710">
            <v>23.2</v>
          </cell>
        </row>
        <row r="711">
          <cell r="D711">
            <v>23.7</v>
          </cell>
        </row>
        <row r="712">
          <cell r="D712">
            <v>24.3</v>
          </cell>
        </row>
        <row r="713">
          <cell r="D713">
            <v>24.9</v>
          </cell>
        </row>
        <row r="714">
          <cell r="D714">
            <v>25.5</v>
          </cell>
        </row>
        <row r="715">
          <cell r="D715">
            <v>26.1</v>
          </cell>
        </row>
        <row r="716">
          <cell r="D716">
            <v>26.7</v>
          </cell>
        </row>
        <row r="717">
          <cell r="D717">
            <v>27.4</v>
          </cell>
        </row>
        <row r="718">
          <cell r="D718">
            <v>28</v>
          </cell>
        </row>
        <row r="719">
          <cell r="D719">
            <v>28.7</v>
          </cell>
        </row>
        <row r="720">
          <cell r="D720">
            <v>29.4</v>
          </cell>
        </row>
        <row r="721">
          <cell r="D721">
            <v>30.1</v>
          </cell>
        </row>
        <row r="722">
          <cell r="D722">
            <v>30.9</v>
          </cell>
        </row>
        <row r="723">
          <cell r="D723">
            <v>31.6</v>
          </cell>
        </row>
        <row r="724">
          <cell r="D724">
            <v>32.4</v>
          </cell>
        </row>
        <row r="725">
          <cell r="D725">
            <v>33.200000000000003</v>
          </cell>
        </row>
        <row r="726">
          <cell r="D726">
            <v>34</v>
          </cell>
        </row>
        <row r="727">
          <cell r="D727">
            <v>34.799999999999997</v>
          </cell>
        </row>
        <row r="728">
          <cell r="D728">
            <v>35.700000000000003</v>
          </cell>
        </row>
        <row r="729">
          <cell r="D729">
            <v>36.5</v>
          </cell>
        </row>
        <row r="730">
          <cell r="D730">
            <v>37.4</v>
          </cell>
        </row>
        <row r="731">
          <cell r="D731">
            <v>38.299999999999997</v>
          </cell>
        </row>
        <row r="732">
          <cell r="D732">
            <v>39.200000000000003</v>
          </cell>
        </row>
        <row r="733">
          <cell r="D733">
            <v>40.200000000000003</v>
          </cell>
        </row>
        <row r="734">
          <cell r="D734">
            <v>41.2</v>
          </cell>
        </row>
        <row r="735">
          <cell r="D735">
            <v>42.2</v>
          </cell>
        </row>
        <row r="736">
          <cell r="D736">
            <v>43.2</v>
          </cell>
        </row>
        <row r="737">
          <cell r="D737">
            <v>44.2</v>
          </cell>
        </row>
        <row r="738">
          <cell r="D738">
            <v>45.3</v>
          </cell>
        </row>
        <row r="739">
          <cell r="D739">
            <v>46.4</v>
          </cell>
        </row>
        <row r="740">
          <cell r="D740">
            <v>47.5</v>
          </cell>
        </row>
        <row r="741">
          <cell r="D741">
            <v>48.7</v>
          </cell>
        </row>
        <row r="742">
          <cell r="D742">
            <v>49.9</v>
          </cell>
        </row>
        <row r="743">
          <cell r="D743">
            <v>51.1</v>
          </cell>
        </row>
        <row r="744">
          <cell r="D744">
            <v>52.3</v>
          </cell>
        </row>
        <row r="745">
          <cell r="D745">
            <v>53.6</v>
          </cell>
        </row>
        <row r="746">
          <cell r="D746">
            <v>54.9</v>
          </cell>
        </row>
        <row r="747">
          <cell r="D747">
            <v>56.2</v>
          </cell>
        </row>
        <row r="748">
          <cell r="D748">
            <v>57.6</v>
          </cell>
        </row>
        <row r="749">
          <cell r="D749">
            <v>59</v>
          </cell>
        </row>
        <row r="750">
          <cell r="D750">
            <v>60.4</v>
          </cell>
        </row>
        <row r="751">
          <cell r="D751">
            <v>61.9</v>
          </cell>
        </row>
        <row r="752">
          <cell r="D752">
            <v>63.4</v>
          </cell>
        </row>
        <row r="753">
          <cell r="D753">
            <v>64.900000000000006</v>
          </cell>
        </row>
        <row r="754">
          <cell r="D754">
            <v>66.5</v>
          </cell>
        </row>
        <row r="755">
          <cell r="D755">
            <v>68.099999999999994</v>
          </cell>
        </row>
        <row r="756">
          <cell r="D756">
            <v>69.8</v>
          </cell>
        </row>
        <row r="757">
          <cell r="D757">
            <v>71.5</v>
          </cell>
        </row>
        <row r="758">
          <cell r="D758">
            <v>73.2</v>
          </cell>
        </row>
        <row r="759">
          <cell r="D759">
            <v>75</v>
          </cell>
        </row>
        <row r="760">
          <cell r="D760">
            <v>76.8</v>
          </cell>
        </row>
        <row r="761">
          <cell r="D761">
            <v>78.7</v>
          </cell>
        </row>
        <row r="762">
          <cell r="D762">
            <v>80.599999999999994</v>
          </cell>
        </row>
        <row r="763">
          <cell r="D763">
            <v>82.5</v>
          </cell>
        </row>
        <row r="764">
          <cell r="D764">
            <v>84.5</v>
          </cell>
        </row>
        <row r="765">
          <cell r="D765">
            <v>86.6</v>
          </cell>
        </row>
        <row r="766">
          <cell r="D766">
            <v>88.7</v>
          </cell>
        </row>
        <row r="767">
          <cell r="D767">
            <v>90.9</v>
          </cell>
        </row>
        <row r="768">
          <cell r="D768">
            <v>93.1</v>
          </cell>
        </row>
        <row r="769">
          <cell r="D769">
            <v>95.3</v>
          </cell>
        </row>
        <row r="770">
          <cell r="D770">
            <v>97.6</v>
          </cell>
        </row>
        <row r="771">
          <cell r="D771">
            <v>100</v>
          </cell>
        </row>
        <row r="772">
          <cell r="D772">
            <v>102</v>
          </cell>
        </row>
        <row r="773">
          <cell r="D773">
            <v>105</v>
          </cell>
        </row>
        <row r="774">
          <cell r="D774">
            <v>107</v>
          </cell>
        </row>
        <row r="775">
          <cell r="D775">
            <v>110</v>
          </cell>
        </row>
        <row r="776">
          <cell r="D776">
            <v>113</v>
          </cell>
        </row>
        <row r="777">
          <cell r="D777">
            <v>115</v>
          </cell>
        </row>
        <row r="778">
          <cell r="D778">
            <v>118</v>
          </cell>
        </row>
        <row r="779">
          <cell r="D779">
            <v>121</v>
          </cell>
        </row>
        <row r="780">
          <cell r="D780">
            <v>124</v>
          </cell>
        </row>
        <row r="781">
          <cell r="D781">
            <v>127</v>
          </cell>
        </row>
        <row r="782">
          <cell r="D782">
            <v>130</v>
          </cell>
        </row>
        <row r="783">
          <cell r="D783">
            <v>133</v>
          </cell>
        </row>
        <row r="784">
          <cell r="D784">
            <v>137</v>
          </cell>
        </row>
        <row r="785">
          <cell r="D785">
            <v>140</v>
          </cell>
        </row>
        <row r="786">
          <cell r="D786">
            <v>143</v>
          </cell>
        </row>
        <row r="787">
          <cell r="D787">
            <v>147</v>
          </cell>
        </row>
        <row r="788">
          <cell r="D788">
            <v>150</v>
          </cell>
        </row>
        <row r="789">
          <cell r="D789">
            <v>154</v>
          </cell>
        </row>
        <row r="790">
          <cell r="D790">
            <v>158</v>
          </cell>
        </row>
        <row r="791">
          <cell r="D791">
            <v>162</v>
          </cell>
        </row>
        <row r="792">
          <cell r="D792">
            <v>165</v>
          </cell>
        </row>
        <row r="793">
          <cell r="D793">
            <v>169</v>
          </cell>
        </row>
        <row r="794">
          <cell r="D794">
            <v>174</v>
          </cell>
        </row>
        <row r="795">
          <cell r="D795">
            <v>178</v>
          </cell>
        </row>
        <row r="796">
          <cell r="D796">
            <v>182</v>
          </cell>
        </row>
        <row r="797">
          <cell r="D797">
            <v>187</v>
          </cell>
        </row>
        <row r="798">
          <cell r="D798">
            <v>191</v>
          </cell>
        </row>
        <row r="799">
          <cell r="D799">
            <v>196</v>
          </cell>
        </row>
        <row r="800">
          <cell r="D800">
            <v>200</v>
          </cell>
        </row>
        <row r="801">
          <cell r="D801">
            <v>205</v>
          </cell>
        </row>
        <row r="802">
          <cell r="D802">
            <v>210</v>
          </cell>
        </row>
        <row r="803">
          <cell r="D803">
            <v>215</v>
          </cell>
        </row>
        <row r="804">
          <cell r="D804">
            <v>221</v>
          </cell>
        </row>
        <row r="805">
          <cell r="D805">
            <v>226</v>
          </cell>
        </row>
        <row r="806">
          <cell r="D806">
            <v>232</v>
          </cell>
        </row>
        <row r="807">
          <cell r="D807">
            <v>237</v>
          </cell>
        </row>
        <row r="808">
          <cell r="D808">
            <v>243</v>
          </cell>
        </row>
        <row r="809">
          <cell r="D809">
            <v>249</v>
          </cell>
        </row>
        <row r="810">
          <cell r="D810">
            <v>255</v>
          </cell>
        </row>
        <row r="811">
          <cell r="D811">
            <v>261</v>
          </cell>
        </row>
        <row r="812">
          <cell r="D812">
            <v>267</v>
          </cell>
        </row>
        <row r="813">
          <cell r="D813">
            <v>274</v>
          </cell>
        </row>
        <row r="814">
          <cell r="D814">
            <v>280</v>
          </cell>
        </row>
        <row r="815">
          <cell r="D815">
            <v>287</v>
          </cell>
        </row>
        <row r="816">
          <cell r="D816">
            <v>294</v>
          </cell>
        </row>
        <row r="817">
          <cell r="D817">
            <v>301</v>
          </cell>
        </row>
        <row r="818">
          <cell r="D818">
            <v>309</v>
          </cell>
        </row>
        <row r="819">
          <cell r="D819">
            <v>316</v>
          </cell>
        </row>
        <row r="820">
          <cell r="D820">
            <v>324</v>
          </cell>
        </row>
        <row r="821">
          <cell r="D821">
            <v>332</v>
          </cell>
        </row>
        <row r="822">
          <cell r="D822">
            <v>340</v>
          </cell>
        </row>
        <row r="823">
          <cell r="D823">
            <v>348</v>
          </cell>
        </row>
        <row r="824">
          <cell r="D824">
            <v>357</v>
          </cell>
        </row>
        <row r="825">
          <cell r="D825">
            <v>365</v>
          </cell>
        </row>
        <row r="826">
          <cell r="D826">
            <v>374</v>
          </cell>
        </row>
        <row r="827">
          <cell r="D827">
            <v>383</v>
          </cell>
        </row>
        <row r="828">
          <cell r="D828">
            <v>392</v>
          </cell>
        </row>
        <row r="829">
          <cell r="D829">
            <v>402</v>
          </cell>
        </row>
        <row r="830">
          <cell r="D830">
            <v>412</v>
          </cell>
        </row>
        <row r="831">
          <cell r="D831">
            <v>422</v>
          </cell>
        </row>
        <row r="832">
          <cell r="D832">
            <v>432</v>
          </cell>
        </row>
        <row r="833">
          <cell r="D833">
            <v>442</v>
          </cell>
        </row>
        <row r="834">
          <cell r="D834">
            <v>453</v>
          </cell>
        </row>
        <row r="835">
          <cell r="D835">
            <v>464</v>
          </cell>
        </row>
        <row r="836">
          <cell r="D836">
            <v>475</v>
          </cell>
        </row>
        <row r="837">
          <cell r="D837">
            <v>487</v>
          </cell>
        </row>
        <row r="838">
          <cell r="D838">
            <v>499</v>
          </cell>
        </row>
        <row r="839">
          <cell r="D839">
            <v>511</v>
          </cell>
        </row>
        <row r="840">
          <cell r="D840">
            <v>523</v>
          </cell>
        </row>
        <row r="841">
          <cell r="D841">
            <v>536</v>
          </cell>
        </row>
        <row r="842">
          <cell r="D842">
            <v>549</v>
          </cell>
        </row>
        <row r="843">
          <cell r="D843">
            <v>562</v>
          </cell>
        </row>
        <row r="844">
          <cell r="D844">
            <v>576</v>
          </cell>
        </row>
        <row r="845">
          <cell r="D845">
            <v>590</v>
          </cell>
        </row>
        <row r="846">
          <cell r="D846">
            <v>604</v>
          </cell>
        </row>
        <row r="847">
          <cell r="D847">
            <v>619</v>
          </cell>
        </row>
        <row r="848">
          <cell r="D848">
            <v>634</v>
          </cell>
        </row>
        <row r="849">
          <cell r="D849">
            <v>649</v>
          </cell>
        </row>
        <row r="850">
          <cell r="D850">
            <v>665</v>
          </cell>
        </row>
        <row r="851">
          <cell r="D851">
            <v>681</v>
          </cell>
        </row>
        <row r="852">
          <cell r="D852">
            <v>698</v>
          </cell>
        </row>
        <row r="853">
          <cell r="D853">
            <v>715</v>
          </cell>
        </row>
        <row r="854">
          <cell r="D854">
            <v>732</v>
          </cell>
        </row>
        <row r="855">
          <cell r="D855">
            <v>750</v>
          </cell>
        </row>
        <row r="856">
          <cell r="D856">
            <v>768</v>
          </cell>
        </row>
        <row r="857">
          <cell r="D857">
            <v>787</v>
          </cell>
        </row>
        <row r="858">
          <cell r="D858">
            <v>806</v>
          </cell>
        </row>
        <row r="859">
          <cell r="D859">
            <v>825</v>
          </cell>
        </row>
        <row r="860">
          <cell r="D860">
            <v>845</v>
          </cell>
        </row>
        <row r="861">
          <cell r="D861">
            <v>866</v>
          </cell>
        </row>
        <row r="862">
          <cell r="D862">
            <v>887</v>
          </cell>
        </row>
        <row r="863">
          <cell r="D863">
            <v>909</v>
          </cell>
        </row>
        <row r="864">
          <cell r="D864">
            <v>931</v>
          </cell>
        </row>
        <row r="865">
          <cell r="D865">
            <v>953</v>
          </cell>
        </row>
        <row r="866">
          <cell r="D866">
            <v>976</v>
          </cell>
        </row>
        <row r="867">
          <cell r="D867">
            <v>1000</v>
          </cell>
        </row>
        <row r="868">
          <cell r="D868">
            <v>1019.9999999999999</v>
          </cell>
        </row>
        <row r="869">
          <cell r="D869">
            <v>1050</v>
          </cell>
        </row>
        <row r="870">
          <cell r="D870">
            <v>1070</v>
          </cell>
        </row>
        <row r="871">
          <cell r="D871">
            <v>1100</v>
          </cell>
        </row>
        <row r="872">
          <cell r="D872">
            <v>1130</v>
          </cell>
        </row>
        <row r="873">
          <cell r="D873">
            <v>1150</v>
          </cell>
        </row>
        <row r="874">
          <cell r="D874">
            <v>1180</v>
          </cell>
        </row>
        <row r="875">
          <cell r="D875">
            <v>1210</v>
          </cell>
        </row>
        <row r="876">
          <cell r="D876">
            <v>1240</v>
          </cell>
        </row>
        <row r="877">
          <cell r="D877">
            <v>1270</v>
          </cell>
        </row>
        <row r="878">
          <cell r="D878">
            <v>1300</v>
          </cell>
        </row>
        <row r="879">
          <cell r="D879">
            <v>1330</v>
          </cell>
        </row>
        <row r="880">
          <cell r="D880">
            <v>1370</v>
          </cell>
        </row>
        <row r="881">
          <cell r="D881">
            <v>1400</v>
          </cell>
        </row>
        <row r="882">
          <cell r="D882">
            <v>1430</v>
          </cell>
        </row>
        <row r="883">
          <cell r="D883">
            <v>1470</v>
          </cell>
        </row>
        <row r="884">
          <cell r="D884">
            <v>1500</v>
          </cell>
        </row>
        <row r="885">
          <cell r="D885">
            <v>1540</v>
          </cell>
        </row>
        <row r="886">
          <cell r="D886">
            <v>1580</v>
          </cell>
        </row>
        <row r="887">
          <cell r="D887">
            <v>1620</v>
          </cell>
        </row>
        <row r="888">
          <cell r="D888">
            <v>1650</v>
          </cell>
        </row>
        <row r="889">
          <cell r="D889">
            <v>1689.9999999999998</v>
          </cell>
        </row>
        <row r="890">
          <cell r="D890">
            <v>1739.9999999999998</v>
          </cell>
        </row>
        <row r="891">
          <cell r="D891">
            <v>1780</v>
          </cell>
        </row>
        <row r="892">
          <cell r="D892">
            <v>1820</v>
          </cell>
        </row>
        <row r="893">
          <cell r="D893">
            <v>1870</v>
          </cell>
        </row>
        <row r="894">
          <cell r="D894">
            <v>1910.0000000000002</v>
          </cell>
        </row>
        <row r="895">
          <cell r="D895">
            <v>1960.0000000000002</v>
          </cell>
        </row>
        <row r="896">
          <cell r="D896">
            <v>2000</v>
          </cell>
        </row>
        <row r="897">
          <cell r="D897">
            <v>2050</v>
          </cell>
        </row>
        <row r="898">
          <cell r="D898">
            <v>2100</v>
          </cell>
        </row>
        <row r="899">
          <cell r="D899">
            <v>2150</v>
          </cell>
        </row>
        <row r="900">
          <cell r="D900">
            <v>2210</v>
          </cell>
        </row>
        <row r="901">
          <cell r="D901">
            <v>2260</v>
          </cell>
        </row>
        <row r="902">
          <cell r="D902">
            <v>2320</v>
          </cell>
        </row>
        <row r="903">
          <cell r="D903">
            <v>2370</v>
          </cell>
        </row>
        <row r="904">
          <cell r="D904">
            <v>2430</v>
          </cell>
        </row>
        <row r="905">
          <cell r="D905">
            <v>2490</v>
          </cell>
        </row>
        <row r="906">
          <cell r="D906">
            <v>2550</v>
          </cell>
        </row>
        <row r="907">
          <cell r="D907">
            <v>2610</v>
          </cell>
        </row>
        <row r="908">
          <cell r="D908">
            <v>2670</v>
          </cell>
        </row>
        <row r="909">
          <cell r="D909">
            <v>2740</v>
          </cell>
        </row>
        <row r="910">
          <cell r="D910">
            <v>2800</v>
          </cell>
        </row>
        <row r="911">
          <cell r="D911">
            <v>2870</v>
          </cell>
        </row>
        <row r="912">
          <cell r="D912">
            <v>2940</v>
          </cell>
        </row>
        <row r="913">
          <cell r="D913">
            <v>3010</v>
          </cell>
        </row>
        <row r="914">
          <cell r="D914">
            <v>3090</v>
          </cell>
        </row>
        <row r="915">
          <cell r="D915">
            <v>3160</v>
          </cell>
        </row>
        <row r="916">
          <cell r="D916">
            <v>3240</v>
          </cell>
        </row>
        <row r="917">
          <cell r="D917">
            <v>3320.0000000000005</v>
          </cell>
        </row>
        <row r="918">
          <cell r="D918">
            <v>3400</v>
          </cell>
        </row>
        <row r="919">
          <cell r="D919">
            <v>3479.9999999999995</v>
          </cell>
        </row>
        <row r="920">
          <cell r="D920">
            <v>3570.0000000000005</v>
          </cell>
        </row>
        <row r="921">
          <cell r="D921">
            <v>3650</v>
          </cell>
        </row>
        <row r="922">
          <cell r="D922">
            <v>3740</v>
          </cell>
        </row>
        <row r="923">
          <cell r="D923">
            <v>3829.9999999999995</v>
          </cell>
        </row>
        <row r="924">
          <cell r="D924">
            <v>3920.0000000000005</v>
          </cell>
        </row>
        <row r="925">
          <cell r="D925">
            <v>4020.0000000000005</v>
          </cell>
        </row>
        <row r="926">
          <cell r="D926">
            <v>4120.0000000000009</v>
          </cell>
        </row>
        <row r="927">
          <cell r="D927">
            <v>4220</v>
          </cell>
        </row>
        <row r="928">
          <cell r="D928">
            <v>4320</v>
          </cell>
        </row>
        <row r="929">
          <cell r="D929">
            <v>4420</v>
          </cell>
        </row>
        <row r="930">
          <cell r="D930">
            <v>4530</v>
          </cell>
        </row>
        <row r="931">
          <cell r="D931">
            <v>4640</v>
          </cell>
        </row>
        <row r="932">
          <cell r="D932">
            <v>4750</v>
          </cell>
        </row>
        <row r="933">
          <cell r="D933">
            <v>4870</v>
          </cell>
        </row>
        <row r="934">
          <cell r="D934">
            <v>4990</v>
          </cell>
        </row>
        <row r="935">
          <cell r="D935">
            <v>5110</v>
          </cell>
        </row>
        <row r="936">
          <cell r="D936">
            <v>5230</v>
          </cell>
        </row>
        <row r="937">
          <cell r="D937">
            <v>5360</v>
          </cell>
        </row>
        <row r="938">
          <cell r="D938">
            <v>5490</v>
          </cell>
        </row>
        <row r="939">
          <cell r="D939">
            <v>5620</v>
          </cell>
        </row>
        <row r="940">
          <cell r="D940">
            <v>5760</v>
          </cell>
        </row>
        <row r="941">
          <cell r="D941">
            <v>5900</v>
          </cell>
        </row>
        <row r="942">
          <cell r="D942">
            <v>6040</v>
          </cell>
        </row>
        <row r="943">
          <cell r="D943">
            <v>6190</v>
          </cell>
        </row>
        <row r="944">
          <cell r="D944">
            <v>6340</v>
          </cell>
        </row>
        <row r="945">
          <cell r="D945">
            <v>6490.0000000000009</v>
          </cell>
        </row>
        <row r="946">
          <cell r="D946">
            <v>6650</v>
          </cell>
        </row>
        <row r="947">
          <cell r="D947">
            <v>6809.9999999999991</v>
          </cell>
        </row>
        <row r="948">
          <cell r="D948">
            <v>6980</v>
          </cell>
        </row>
        <row r="949">
          <cell r="D949">
            <v>7150</v>
          </cell>
        </row>
        <row r="950">
          <cell r="D950">
            <v>7320</v>
          </cell>
        </row>
        <row r="951">
          <cell r="D951">
            <v>7500</v>
          </cell>
        </row>
        <row r="952">
          <cell r="D952">
            <v>7680</v>
          </cell>
        </row>
        <row r="953">
          <cell r="D953">
            <v>7870</v>
          </cell>
        </row>
        <row r="954">
          <cell r="D954">
            <v>8059.9999999999991</v>
          </cell>
        </row>
        <row r="955">
          <cell r="D955">
            <v>8250</v>
          </cell>
        </row>
        <row r="956">
          <cell r="D956">
            <v>8450</v>
          </cell>
        </row>
        <row r="957">
          <cell r="D957">
            <v>8660</v>
          </cell>
        </row>
        <row r="958">
          <cell r="D958">
            <v>8870</v>
          </cell>
        </row>
        <row r="959">
          <cell r="D959">
            <v>9090</v>
          </cell>
        </row>
        <row r="960">
          <cell r="D960">
            <v>9310</v>
          </cell>
        </row>
        <row r="961">
          <cell r="D961">
            <v>9530</v>
          </cell>
        </row>
        <row r="962">
          <cell r="D962">
            <v>9760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48556"/>
  <sheetViews>
    <sheetView zoomScale="130" zoomScaleNormal="130" workbookViewId="0">
      <pane ySplit="4" topLeftCell="A5" activePane="bottomLeft" state="frozen"/>
      <selection pane="bottomLeft" activeCell="E4" sqref="E4"/>
    </sheetView>
  </sheetViews>
  <sheetFormatPr defaultRowHeight="14.4" x14ac:dyDescent="0.3"/>
  <cols>
    <col min="1" max="1" width="6.88671875" bestFit="1" customWidth="1"/>
    <col min="2" max="2" width="14.6640625" style="5" bestFit="1" customWidth="1"/>
    <col min="3" max="3" width="14.6640625" style="5" customWidth="1"/>
    <col min="5" max="5" width="9.109375" style="18"/>
    <col min="6" max="18" width="15.6640625" customWidth="1"/>
    <col min="19" max="19" width="17" style="13" bestFit="1" customWidth="1"/>
    <col min="20" max="21" width="15.6640625" customWidth="1"/>
    <col min="22" max="22" width="2.33203125" bestFit="1" customWidth="1"/>
    <col min="24" max="24" width="25.88671875" customWidth="1"/>
    <col min="25" max="38" width="7.109375" style="33" customWidth="1"/>
    <col min="39" max="39" width="15.6640625" style="33" customWidth="1"/>
  </cols>
  <sheetData>
    <row r="1" spans="1:39" x14ac:dyDescent="0.3">
      <c r="E1" s="34"/>
      <c r="F1" s="36" t="s">
        <v>0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39" x14ac:dyDescent="0.3">
      <c r="B2" s="6" t="s">
        <v>1</v>
      </c>
      <c r="C2" s="6" t="s">
        <v>2</v>
      </c>
      <c r="E2" s="34"/>
      <c r="F2" s="12" t="str">
        <f>sDevNam</f>
        <v>FP-*-?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4</v>
      </c>
      <c r="L2" s="12" t="s">
        <v>7</v>
      </c>
      <c r="M2" s="12" t="s">
        <v>8</v>
      </c>
      <c r="N2" s="12" t="s">
        <v>4</v>
      </c>
      <c r="O2" s="12" t="s">
        <v>9</v>
      </c>
      <c r="P2" s="12" t="s">
        <v>4</v>
      </c>
      <c r="Q2" s="12" t="s">
        <v>4</v>
      </c>
      <c r="R2" s="12" t="s">
        <v>4</v>
      </c>
      <c r="S2" s="29" t="s">
        <v>4</v>
      </c>
      <c r="T2" s="29"/>
      <c r="U2" s="29"/>
      <c r="X2" t="str">
        <f>"edit '"&amp;sDevNam&amp;".dev'; Prefix '"&amp;vOpt4&amp;"'; Value on; description '&lt;h3 style=color:MidnightBlue;&gt;Conductive Polymer Hybrid Aluminum Electrolytic Capacitors&lt;/h3&gt;'; add "&amp;sSymNam&amp;" Next  0 (0 0);"</f>
        <v>edit 'FP-*-?.dev'; Prefix 'C'; Value on; description '&lt;h3 style=color:MidnightBlue;&gt;Conductive Polymer Hybrid Aluminum Electrolytic Capacitors&lt;/h3&gt;'; add CPOL-R Next  0 (0 0);</v>
      </c>
    </row>
    <row r="3" spans="1:39" x14ac:dyDescent="0.3">
      <c r="B3" s="10" t="s">
        <v>10</v>
      </c>
      <c r="C3" s="10" t="s">
        <v>11</v>
      </c>
      <c r="E3" s="34"/>
      <c r="F3" s="12" t="str">
        <f>vOpt1</f>
        <v>D-AV</v>
      </c>
      <c r="G3" s="12" t="s">
        <v>12</v>
      </c>
      <c r="H3" s="12"/>
      <c r="I3" s="12" t="s">
        <v>13</v>
      </c>
      <c r="J3" s="12"/>
      <c r="K3" s="12"/>
      <c r="L3" s="12" t="s">
        <v>14</v>
      </c>
      <c r="M3" s="12"/>
      <c r="N3" s="12"/>
      <c r="O3" s="12"/>
      <c r="P3" s="12" t="s">
        <v>15</v>
      </c>
      <c r="Q3" s="12" t="s">
        <v>16</v>
      </c>
      <c r="R3" s="12" t="s">
        <v>17</v>
      </c>
      <c r="S3" s="29"/>
      <c r="T3" s="29"/>
      <c r="U3" s="29"/>
      <c r="X3" t="str">
        <f>"package '"&amp;sPakNam&amp;"' '"&amp;vOpt1&amp;"';"</f>
        <v>package 'SV-D-AV' 'D-AV';</v>
      </c>
      <c r="Y3" s="16" t="s">
        <v>18</v>
      </c>
    </row>
    <row r="4" spans="1:39" x14ac:dyDescent="0.3">
      <c r="B4" s="9" t="s">
        <v>19</v>
      </c>
      <c r="C4" s="9" t="s">
        <v>20</v>
      </c>
      <c r="E4" s="30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/>
      <c r="U4" s="4" t="s">
        <v>36</v>
      </c>
      <c r="X4" t="s">
        <v>37</v>
      </c>
      <c r="Y4" s="33" t="str">
        <f t="shared" ref="Y4:AM4" si="0">IF(G4&lt;&gt;"","attribute "&amp;G$4&amp;" constant;","")</f>
        <v>attribute value constant;</v>
      </c>
      <c r="Z4" s="33" t="str">
        <f t="shared" si="0"/>
        <v>attribute tolerance constant;</v>
      </c>
      <c r="AA4" s="33" t="str">
        <f t="shared" si="0"/>
        <v>attribute ripple constant;</v>
      </c>
      <c r="AB4" s="33" t="str">
        <f t="shared" si="0"/>
        <v>attribute rated_v constant;</v>
      </c>
      <c r="AC4" s="33" t="str">
        <f t="shared" si="0"/>
        <v>attribute series constant;</v>
      </c>
      <c r="AD4" s="33" t="str">
        <f t="shared" si="0"/>
        <v>attribute ESR constant;</v>
      </c>
      <c r="AE4" s="33" t="str">
        <f t="shared" si="0"/>
        <v>attribute size constant;</v>
      </c>
      <c r="AF4" s="33" t="str">
        <f t="shared" si="0"/>
        <v>attribute operating_temp constant;</v>
      </c>
      <c r="AG4" s="33" t="str">
        <f t="shared" si="0"/>
        <v>attribute marking constant;</v>
      </c>
      <c r="AH4" s="33" t="str">
        <f t="shared" si="0"/>
        <v>attribute Automotive constant;</v>
      </c>
      <c r="AI4" s="33" t="str">
        <f t="shared" si="0"/>
        <v>attribute Anti-Vibration constant;</v>
      </c>
      <c r="AJ4" s="33" t="str">
        <f t="shared" si="0"/>
        <v>attribute mfg constant;</v>
      </c>
      <c r="AK4" s="33" t="str">
        <f t="shared" si="0"/>
        <v>attribute hours constant;</v>
      </c>
      <c r="AL4" s="33" t="str">
        <f t="shared" si="0"/>
        <v/>
      </c>
      <c r="AM4" s="33" t="str">
        <f t="shared" si="0"/>
        <v>attribute MPN constant;</v>
      </c>
    </row>
    <row r="5" spans="1:39" x14ac:dyDescent="0.3">
      <c r="A5" s="16"/>
      <c r="B5" s="6" t="s">
        <v>38</v>
      </c>
      <c r="C5" s="6" t="s">
        <v>39</v>
      </c>
      <c r="E5" s="31" cm="1">
        <f t="array" ref="E5:E15">_xlfn._xlws.FILTER(ROW(pnCode1)-1,(pnSeries=sSeries)*(pnCode1=sSize) )</f>
        <v>197</v>
      </c>
      <c r="F5" t="str" cm="1">
        <f t="array" aca="1" ref="F5:F15" ca="1">INDEX(INDIRECT(G2),_xlfn.ANCHORARRAY($E5))&amp;"uF-"&amp;_xlfn.ANCHORARRAY(J5)&amp;"-"&amp;RIGHT(_xlfn.ANCHORARRAY(N5),4)</f>
        <v>33uF-35V-105C</v>
      </c>
      <c r="G5" t="str" cm="1">
        <f t="array" aca="1" ref="G5:G15" ca="1">INDEX(INDIRECT(G2),_xlfn.ANCHORARRAY($E5))&amp;G3</f>
        <v>33 uF</v>
      </c>
      <c r="H5" t="str" cm="1">
        <f t="array" aca="1" ref="H5:H15" ca="1">_xlfn.XLOOKUP(INDEX(INDIRECT(H2),_xlfn.ANCHORARRAY($E5)),tCode,tTol)</f>
        <v>20%</v>
      </c>
      <c r="I5" t="str" cm="1">
        <f t="array" aca="1" ref="I5:I15" ca="1">INDEX(INDIRECT(I2),_xlfn.ANCHORARRAY($E5))&amp;I3</f>
        <v>300 mA rms</v>
      </c>
      <c r="J5" t="str" cm="1">
        <f t="array" aca="1" ref="J5:J15" ca="1">_xlfn.XLOOKUP(INDEX(INDIRECT(J2),_xlfn.ANCHORARRAY($E5)),vCode,vVolts)</f>
        <v>35V</v>
      </c>
      <c r="K5" t="str" cm="1">
        <f t="array" aca="1" ref="K5:K15" ca="1">INDEX(INDIRECT(K2),_xlfn.ANCHORARRAY($E5))&amp;K3</f>
        <v>FP</v>
      </c>
      <c r="L5" t="str" cm="1">
        <f t="array" aca="1" ref="L5:L15" ca="1">INDEX(INDIRECT(L2),_xlfn.ANCHORARRAY($E5))&amp;L3</f>
        <v>260 mOhm</v>
      </c>
      <c r="M5" t="str" cm="1">
        <f t="array" aca="1" ref="M5:M15" ca="1">INDEX(INDIRECT(M2),_xlfn.ANCHORARRAY($E5))&amp;M3</f>
        <v>D</v>
      </c>
      <c r="N5" t="str" cm="1">
        <f t="array" aca="1" ref="N5:N15" ca="1">_xlfn.XLOOKUP(INDEX(INDIRECT(N2),_xlfn.ANCHORARRAY($E5)),tCode,tOpTemp)</f>
        <v>-55 to +105C</v>
      </c>
      <c r="O5" t="str" cm="1">
        <f t="array" aca="1" ref="O5:O15" ca="1">INDEX(INDIRECT(O2),_xlfn.ANCHORARRAY($E5))&amp;O3</f>
        <v>330</v>
      </c>
      <c r="P5" t="str" cm="1">
        <f t="array" aca="1" ref="P5:P15" ca="1">IF(INDEX(INDIRECT(P2),_xlfn.ANCHORARRAY($E5))&lt;&gt;"",INDIRECT(P3))</f>
        <v>AEC-Q200</v>
      </c>
      <c r="Q5" t="str" cm="1">
        <f t="array" aca="1" ref="Q5:Q15" ca="1">IF(INDEX(INDIRECT(Q2),_xlfn.ANCHORARRAY($E5))&lt;&gt;"",INDIRECT(Q3))</f>
        <v>Y</v>
      </c>
      <c r="R5" t="str" cm="1">
        <f t="array" aca="1" ref="R5:R15" ca="1">IF(INDEX(INDIRECT(R2),_xlfn.ANCHORARRAY($E5))&lt;&gt;"",INDIRECT(R3))</f>
        <v>Panasonic</v>
      </c>
      <c r="S5" s="13" t="str" cm="1">
        <f t="array" aca="1" ref="S5:S15" ca="1">_xlfn.XLOOKUP(INDEX(INDIRECT(S2),_xlfn.ANCHORARRAY($E5)),tCode,tCode1)</f>
        <v>2000 h</v>
      </c>
      <c r="U5" t="str" cm="1">
        <f t="array" ref="U5:U15">INDEX(pnBase,_xlfn.ANCHORARRAY($E5))&amp;MID(INDEX(pnSeries,_xlfn.ANCHORARRAY($E5)),1,2)&amp;IF(INDEX(pnCode3,_xlfn.ANCHORARRAY($E5))&lt;&gt;"",MID(INDEX(pnVolts,_xlfn.ANCHORARRAY($E5)),2,1),INDEX(pnVolts,_xlfn.ANCHORARRAY($E5)))&amp;INDEX(pnCode2,_xlfn.ANCHORARRAY($E5))&amp;INDEX(pnCode3,_xlfn.ANCHORARRAY($E5))&amp;INDEX(pnCode4,_xlfn.ANCHORARRAY($E5))</f>
        <v>EEEFP1V330AV</v>
      </c>
      <c r="X5" t="str" cm="1">
        <f t="array" aca="1" ref="X5:X15" ca="1">IF(INDEX(pnSeries,_xlfn.ANCHORARRAY($E5))&lt;&gt;"",IF(F4&lt;&gt;"",F$4&amp;" '"&amp;_xlfn.ANCHORARRAY(F5)&amp;"'; ",""),)</f>
        <v xml:space="preserve">technology '33uF-35V-105C'; </v>
      </c>
      <c r="Y5" s="33" t="str" cm="1">
        <f t="array" aca="1" ref="Y5:Y15" ca="1">IF(INDEX(pnSeries,_xlfn.ANCHORARRAY($E5))&lt;&gt;"",IF(G4&lt;&gt;"","attribute "&amp;G$4&amp;" '"&amp;_xlfn.ANCHORARRAY(G5)&amp;"'; ",""),)</f>
        <v xml:space="preserve">attribute value '33 uF'; </v>
      </c>
      <c r="Z5" s="33" t="str" cm="1">
        <f t="array" aca="1" ref="Z5:Z15" ca="1">IF(INDEX(pnSeries,_xlfn.ANCHORARRAY($E5))&lt;&gt;"",IF(H4&lt;&gt;"","attribute "&amp;H$4&amp;" '"&amp;_xlfn.ANCHORARRAY(H5)&amp;"'; ",""),)</f>
        <v xml:space="preserve">attribute tolerance '20%'; </v>
      </c>
      <c r="AA5" s="33" t="str" cm="1">
        <f t="array" aca="1" ref="AA5:AA15" ca="1">IF(INDEX(pnSeries,_xlfn.ANCHORARRAY($E5))&lt;&gt;"",IF(I4&lt;&gt;"","attribute "&amp;I$4&amp;" '"&amp;_xlfn.ANCHORARRAY(I5)&amp;"'; ",""),)</f>
        <v xml:space="preserve">attribute ripple '300 mA rms'; </v>
      </c>
      <c r="AB5" s="33" t="str" cm="1">
        <f t="array" aca="1" ref="AB5:AB15" ca="1">IF(INDEX(pnSeries,_xlfn.ANCHORARRAY($E5))&lt;&gt;"",IF(J4&lt;&gt;"","attribute "&amp;J$4&amp;" '"&amp;_xlfn.ANCHORARRAY(J5)&amp;"'; ",""),)</f>
        <v xml:space="preserve">attribute rated_v '35V'; </v>
      </c>
      <c r="AC5" s="33" t="str" cm="1">
        <f t="array" aca="1" ref="AC5:AC15" ca="1">IF(INDEX(pnSeries,_xlfn.ANCHORARRAY($E5))&lt;&gt;"",IF(K4&lt;&gt;"","attribute "&amp;K$4&amp;" '"&amp;_xlfn.ANCHORARRAY(K5)&amp;"'; ",""),)</f>
        <v xml:space="preserve">attribute series 'FP'; </v>
      </c>
      <c r="AD5" s="33" t="str" cm="1">
        <f t="array" aca="1" ref="AD5:AD15" ca="1">IF(INDEX(pnSeries,_xlfn.ANCHORARRAY($E5))&lt;&gt;"",IF(L4&lt;&gt;"","attribute "&amp;L$4&amp;" '"&amp;_xlfn.ANCHORARRAY(L5)&amp;"'; ",""),)</f>
        <v xml:space="preserve">attribute ESR '260 mOhm'; </v>
      </c>
      <c r="AE5" s="33" t="str" cm="1">
        <f t="array" aca="1" ref="AE5:AE15" ca="1">IF(INDEX(pnSeries,_xlfn.ANCHORARRAY($E5))&lt;&gt;"",IF(M4&lt;&gt;"","attribute "&amp;M$4&amp;" '"&amp;_xlfn.ANCHORARRAY(M5)&amp;"'; ",""),)</f>
        <v xml:space="preserve">attribute size 'D'; </v>
      </c>
      <c r="AF5" s="33" t="str" cm="1">
        <f t="array" aca="1" ref="AF5:AF15" ca="1">IF(INDEX(pnSeries,_xlfn.ANCHORARRAY($E5))&lt;&gt;"",IF(N4&lt;&gt;"","attribute "&amp;N$4&amp;" '"&amp;_xlfn.ANCHORARRAY(N5)&amp;"'; ",""),)</f>
        <v xml:space="preserve">attribute operating_temp '-55 to +105C'; </v>
      </c>
      <c r="AG5" s="33" t="str" cm="1">
        <f t="array" aca="1" ref="AG5:AG15" ca="1">IF(INDEX(pnSeries,_xlfn.ANCHORARRAY($E5))&lt;&gt;"",IF(O4&lt;&gt;"","attribute "&amp;O$4&amp;" '"&amp;_xlfn.ANCHORARRAY(O5)&amp;"'; ",""),)</f>
        <v xml:space="preserve">attribute marking '330'; </v>
      </c>
      <c r="AH5" s="33" t="str" cm="1">
        <f t="array" aca="1" ref="AH5:AH15" ca="1">IF(INDEX(pnSeries,_xlfn.ANCHORARRAY($E5))&lt;&gt;"",IF(P4&lt;&gt;"","attribute "&amp;P$4&amp;" '"&amp;_xlfn.ANCHORARRAY(P5)&amp;"'; ",""),)</f>
        <v xml:space="preserve">attribute Automotive 'AEC-Q200'; </v>
      </c>
      <c r="AI5" s="33" t="str" cm="1">
        <f t="array" aca="1" ref="AI5:AI15" ca="1">IF(INDEX(pnSeries,_xlfn.ANCHORARRAY($E5))&lt;&gt;"",IF(Q4&lt;&gt;"","attribute "&amp;Q$4&amp;" '"&amp;_xlfn.ANCHORARRAY(Q5)&amp;"'; ",""),)</f>
        <v xml:space="preserve">attribute Anti-Vibration 'Y'; </v>
      </c>
      <c r="AJ5" s="33" t="str" cm="1">
        <f t="array" aca="1" ref="AJ5:AJ15" ca="1">IF(INDEX(pnSeries,_xlfn.ANCHORARRAY($E5))&lt;&gt;"",IF(R4&lt;&gt;"","attribute "&amp;R$4&amp;" '"&amp;_xlfn.ANCHORARRAY(R5)&amp;"'; ",""),)</f>
        <v xml:space="preserve">attribute mfg 'Panasonic'; </v>
      </c>
      <c r="AK5" s="33" t="str" cm="1">
        <f t="array" aca="1" ref="AK5:AK15" ca="1">IF(INDEX(pnSeries,_xlfn.ANCHORARRAY($E5))&lt;&gt;"",IF(S4&lt;&gt;"","attribute "&amp;S$4&amp;" '"&amp;_xlfn.ANCHORARRAY(S5)&amp;"'; ",""),)</f>
        <v xml:space="preserve">attribute hours '2000 h'; </v>
      </c>
      <c r="AL5" s="33" t="str" cm="1">
        <f t="array" ref="AL5:AL15">IF(INDEX(pnSeries,_xlfn.ANCHORARRAY($E5))&lt;&gt;"",IF(T4&lt;&gt;"","attribute "&amp;T$4&amp;" '"&amp;_xlfn.ANCHORARRAY(T5)&amp;"'; "," "),)</f>
        <v xml:space="preserve"> </v>
      </c>
      <c r="AM5" s="33" t="str" cm="1">
        <f t="array" ref="AM5:AM15">IF(INDEX(pnSeries,_xlfn.ANCHORARRAY($E5))&lt;&gt;"",IF(U4&lt;&gt;"","attribute "&amp;U$4&amp;" '"&amp;_xlfn.ANCHORARRAY(U5)&amp;"'; ",""),)</f>
        <v xml:space="preserve">attribute MPN 'EEEFP1V330AV'; </v>
      </c>
    </row>
    <row r="6" spans="1:39" x14ac:dyDescent="0.3">
      <c r="B6" s="10" t="s">
        <v>40</v>
      </c>
      <c r="C6" s="10" t="s">
        <v>41</v>
      </c>
      <c r="E6" s="34">
        <v>198</v>
      </c>
      <c r="F6" t="str">
        <f ca="1"/>
        <v>47uF-35V-105C</v>
      </c>
      <c r="G6" t="str">
        <f ca="1"/>
        <v>47 uF</v>
      </c>
      <c r="H6" t="str">
        <f ca="1"/>
        <v>20%</v>
      </c>
      <c r="I6" t="str">
        <f ca="1"/>
        <v>300 mA rms</v>
      </c>
      <c r="J6" t="str">
        <f ca="1"/>
        <v>35V</v>
      </c>
      <c r="K6" t="str">
        <f ca="1"/>
        <v>FP</v>
      </c>
      <c r="L6" t="str">
        <f ca="1"/>
        <v>260 mOhm</v>
      </c>
      <c r="M6" t="str">
        <f ca="1"/>
        <v>D</v>
      </c>
      <c r="N6" t="str">
        <f ca="1"/>
        <v>-55 to +105C</v>
      </c>
      <c r="O6" t="str">
        <f ca="1"/>
        <v>470</v>
      </c>
      <c r="P6" t="str">
        <f ca="1"/>
        <v>AEC-Q200</v>
      </c>
      <c r="Q6" t="str">
        <f ca="1"/>
        <v>Y</v>
      </c>
      <c r="R6" t="str">
        <f ca="1"/>
        <v>Panasonic</v>
      </c>
      <c r="S6" s="13" t="str">
        <f ca="1"/>
        <v>2000 h</v>
      </c>
      <c r="U6" t="str">
        <v>EEEFP1V470AV</v>
      </c>
      <c r="X6" t="str">
        <f ca="1"/>
        <v xml:space="preserve">technology '47uF-35V-105C'; </v>
      </c>
      <c r="Y6" s="33" t="str">
        <f ca="1"/>
        <v xml:space="preserve">attribute value '47 uF'; </v>
      </c>
      <c r="Z6" s="33" t="str">
        <f ca="1"/>
        <v xml:space="preserve">attribute tolerance '20%'; </v>
      </c>
      <c r="AA6" s="33" t="str">
        <f ca="1"/>
        <v xml:space="preserve">attribute ripple '300 mA rms'; </v>
      </c>
      <c r="AB6" s="33" t="str">
        <f ca="1"/>
        <v xml:space="preserve">attribute rated_v '35V'; </v>
      </c>
      <c r="AC6" s="33" t="str">
        <f ca="1"/>
        <v xml:space="preserve">attribute series 'FP'; </v>
      </c>
      <c r="AD6" s="33" t="str">
        <f ca="1"/>
        <v xml:space="preserve">attribute ESR '260 mOhm'; </v>
      </c>
      <c r="AE6" s="33" t="str">
        <f ca="1"/>
        <v xml:space="preserve">attribute size 'D'; </v>
      </c>
      <c r="AF6" s="33" t="str">
        <f ca="1"/>
        <v xml:space="preserve">attribute operating_temp '-55 to +105C'; </v>
      </c>
      <c r="AG6" s="33" t="str">
        <f ca="1"/>
        <v xml:space="preserve">attribute marking '470'; </v>
      </c>
      <c r="AH6" s="33" t="str">
        <f ca="1"/>
        <v xml:space="preserve">attribute Automotive 'AEC-Q200'; </v>
      </c>
      <c r="AI6" s="33" t="str">
        <f ca="1"/>
        <v xml:space="preserve">attribute Anti-Vibration 'Y'; </v>
      </c>
      <c r="AJ6" s="33" t="str">
        <f ca="1"/>
        <v xml:space="preserve">attribute mfg 'Panasonic'; </v>
      </c>
      <c r="AK6" s="33" t="str">
        <f ca="1"/>
        <v xml:space="preserve">attribute hours '2000 h'; </v>
      </c>
      <c r="AL6" s="33" t="str">
        <v xml:space="preserve"> </v>
      </c>
      <c r="AM6" s="33" t="str">
        <v xml:space="preserve">attribute MPN 'EEEFP1V470AV'; </v>
      </c>
    </row>
    <row r="7" spans="1:39" x14ac:dyDescent="0.3">
      <c r="B7" s="11" t="str">
        <f>sPcode</f>
        <v>D</v>
      </c>
      <c r="C7" s="9" t="s">
        <v>42</v>
      </c>
      <c r="D7" s="34"/>
      <c r="E7" s="34">
        <v>208</v>
      </c>
      <c r="F7" t="str">
        <f ca="1"/>
        <v>100uF-6.3V-105C</v>
      </c>
      <c r="G7" t="str">
        <f ca="1"/>
        <v>100 uF</v>
      </c>
      <c r="H7" t="str">
        <f ca="1"/>
        <v>20%</v>
      </c>
      <c r="I7" t="str">
        <f ca="1"/>
        <v>300 mA rms</v>
      </c>
      <c r="J7" t="str">
        <f ca="1"/>
        <v>6.3V</v>
      </c>
      <c r="K7" t="str">
        <f ca="1"/>
        <v>FP</v>
      </c>
      <c r="L7" t="str">
        <f ca="1"/>
        <v>260 mOhm</v>
      </c>
      <c r="M7" t="str">
        <f ca="1"/>
        <v>D</v>
      </c>
      <c r="N7" t="str">
        <f ca="1"/>
        <v>-55 to +105C</v>
      </c>
      <c r="O7" t="str">
        <f ca="1"/>
        <v>101</v>
      </c>
      <c r="P7" t="str">
        <f ca="1"/>
        <v>AEC-Q200</v>
      </c>
      <c r="Q7" t="str">
        <f ca="1"/>
        <v>Y</v>
      </c>
      <c r="R7" t="str">
        <f ca="1"/>
        <v>Panasonic</v>
      </c>
      <c r="S7" s="13" t="str">
        <f ca="1"/>
        <v>2000 h</v>
      </c>
      <c r="U7" t="str">
        <v>EEEFP0J101AV</v>
      </c>
      <c r="X7" t="str">
        <f ca="1"/>
        <v xml:space="preserve">technology '100uF-6.3V-105C'; </v>
      </c>
      <c r="Y7" s="33" t="str">
        <f ca="1"/>
        <v xml:space="preserve">attribute value '100 uF'; </v>
      </c>
      <c r="Z7" s="33" t="str">
        <f ca="1"/>
        <v xml:space="preserve">attribute tolerance '20%'; </v>
      </c>
      <c r="AA7" s="33" t="str">
        <f ca="1"/>
        <v xml:space="preserve">attribute ripple '300 mA rms'; </v>
      </c>
      <c r="AB7" s="33" t="str">
        <f ca="1"/>
        <v xml:space="preserve">attribute rated_v '6.3V'; </v>
      </c>
      <c r="AC7" s="33" t="str">
        <f ca="1"/>
        <v xml:space="preserve">attribute series 'FP'; </v>
      </c>
      <c r="AD7" s="33" t="str">
        <f ca="1"/>
        <v xml:space="preserve">attribute ESR '260 mOhm'; </v>
      </c>
      <c r="AE7" s="33" t="str">
        <f ca="1"/>
        <v xml:space="preserve">attribute size 'D'; </v>
      </c>
      <c r="AF7" s="33" t="str">
        <f ca="1"/>
        <v xml:space="preserve">attribute operating_temp '-55 to +105C'; </v>
      </c>
      <c r="AG7" s="33" t="str">
        <f ca="1"/>
        <v xml:space="preserve">attribute marking '101'; </v>
      </c>
      <c r="AH7" s="33" t="str">
        <f ca="1"/>
        <v xml:space="preserve">attribute Automotive 'AEC-Q200'; </v>
      </c>
      <c r="AI7" s="33" t="str">
        <f ca="1"/>
        <v xml:space="preserve">attribute Anti-Vibration 'Y'; </v>
      </c>
      <c r="AJ7" s="33" t="str">
        <f ca="1"/>
        <v xml:space="preserve">attribute mfg 'Panasonic'; </v>
      </c>
      <c r="AK7" s="33" t="str">
        <f ca="1"/>
        <v xml:space="preserve">attribute hours '2000 h'; </v>
      </c>
      <c r="AL7" s="33" t="str">
        <v xml:space="preserve"> </v>
      </c>
      <c r="AM7" s="33" t="str">
        <v xml:space="preserve">attribute MPN 'EEEFP0J101AV'; </v>
      </c>
    </row>
    <row r="8" spans="1:39" x14ac:dyDescent="0.3">
      <c r="B8" s="6" t="s">
        <v>43</v>
      </c>
      <c r="C8" s="6" t="s">
        <v>44</v>
      </c>
      <c r="E8" s="34">
        <v>209</v>
      </c>
      <c r="F8" t="str">
        <f ca="1"/>
        <v>220uF-6.3V-105C</v>
      </c>
      <c r="G8" t="str">
        <f ca="1"/>
        <v>220 uF</v>
      </c>
      <c r="H8" t="str">
        <f ca="1"/>
        <v>20%</v>
      </c>
      <c r="I8" t="str">
        <f ca="1"/>
        <v>300 mA rms</v>
      </c>
      <c r="J8" t="str">
        <f ca="1"/>
        <v>6.3V</v>
      </c>
      <c r="K8" t="str">
        <f ca="1"/>
        <v>FP</v>
      </c>
      <c r="L8" t="str">
        <f ca="1"/>
        <v>260 mOhm</v>
      </c>
      <c r="M8" t="str">
        <f ca="1"/>
        <v>D</v>
      </c>
      <c r="N8" t="str">
        <f ca="1"/>
        <v>-55 to +105C</v>
      </c>
      <c r="O8" t="str">
        <f ca="1"/>
        <v>221</v>
      </c>
      <c r="P8" t="str">
        <f ca="1"/>
        <v>AEC-Q200</v>
      </c>
      <c r="Q8" t="str">
        <f ca="1"/>
        <v>Y</v>
      </c>
      <c r="R8" t="str">
        <f ca="1"/>
        <v>Panasonic</v>
      </c>
      <c r="S8" s="13" t="str">
        <f ca="1"/>
        <v>2000 h</v>
      </c>
      <c r="U8" t="str">
        <v>EEEFP0J221AV</v>
      </c>
      <c r="X8" t="str">
        <f ca="1"/>
        <v xml:space="preserve">technology '220uF-6.3V-105C'; </v>
      </c>
      <c r="Y8" s="33" t="str">
        <f ca="1"/>
        <v xml:space="preserve">attribute value '220 uF'; </v>
      </c>
      <c r="Z8" s="33" t="str">
        <f ca="1"/>
        <v xml:space="preserve">attribute tolerance '20%'; </v>
      </c>
      <c r="AA8" s="33" t="str">
        <f ca="1"/>
        <v xml:space="preserve">attribute ripple '300 mA rms'; </v>
      </c>
      <c r="AB8" s="33" t="str">
        <f ca="1"/>
        <v xml:space="preserve">attribute rated_v '6.3V'; </v>
      </c>
      <c r="AC8" s="33" t="str">
        <f ca="1"/>
        <v xml:space="preserve">attribute series 'FP'; </v>
      </c>
      <c r="AD8" s="33" t="str">
        <f ca="1"/>
        <v xml:space="preserve">attribute ESR '260 mOhm'; </v>
      </c>
      <c r="AE8" s="33" t="str">
        <f ca="1"/>
        <v xml:space="preserve">attribute size 'D'; </v>
      </c>
      <c r="AF8" s="33" t="str">
        <f ca="1"/>
        <v xml:space="preserve">attribute operating_temp '-55 to +105C'; </v>
      </c>
      <c r="AG8" s="33" t="str">
        <f ca="1"/>
        <v xml:space="preserve">attribute marking '221'; </v>
      </c>
      <c r="AH8" s="33" t="str">
        <f ca="1"/>
        <v xml:space="preserve">attribute Automotive 'AEC-Q200'; </v>
      </c>
      <c r="AI8" s="33" t="str">
        <f ca="1"/>
        <v xml:space="preserve">attribute Anti-Vibration 'Y'; </v>
      </c>
      <c r="AJ8" s="33" t="str">
        <f ca="1"/>
        <v xml:space="preserve">attribute mfg 'Panasonic'; </v>
      </c>
      <c r="AK8" s="33" t="str">
        <f ca="1"/>
        <v xml:space="preserve">attribute hours '2000 h'; </v>
      </c>
      <c r="AL8" s="33" t="str">
        <v xml:space="preserve"> </v>
      </c>
      <c r="AM8" s="33" t="str">
        <v xml:space="preserve">attribute MPN 'EEEFP0J221AV'; </v>
      </c>
    </row>
    <row r="9" spans="1:39" x14ac:dyDescent="0.3">
      <c r="B9" s="10" t="s">
        <v>45</v>
      </c>
      <c r="C9" s="10" t="s">
        <v>46</v>
      </c>
      <c r="E9" s="34">
        <v>216</v>
      </c>
      <c r="F9" t="str">
        <f ca="1"/>
        <v>150uF-10V-105C</v>
      </c>
      <c r="G9" t="str">
        <f ca="1"/>
        <v>150 uF</v>
      </c>
      <c r="H9" t="str">
        <f ca="1"/>
        <v>20%</v>
      </c>
      <c r="I9" t="str">
        <f ca="1"/>
        <v>300 mA rms</v>
      </c>
      <c r="J9" t="str">
        <f ca="1"/>
        <v>10V</v>
      </c>
      <c r="K9" t="str">
        <f ca="1"/>
        <v>FP</v>
      </c>
      <c r="L9" t="str">
        <f ca="1"/>
        <v>260 mOhm</v>
      </c>
      <c r="M9" t="str">
        <f ca="1"/>
        <v>D</v>
      </c>
      <c r="N9" t="str">
        <f ca="1"/>
        <v>-55 to +105C</v>
      </c>
      <c r="O9" t="str">
        <f ca="1"/>
        <v>151</v>
      </c>
      <c r="P9" t="str">
        <f ca="1"/>
        <v>AEC-Q200</v>
      </c>
      <c r="Q9" t="str">
        <f ca="1"/>
        <v>Y</v>
      </c>
      <c r="R9" t="str">
        <f ca="1"/>
        <v>Panasonic</v>
      </c>
      <c r="S9" s="13" t="str">
        <f ca="1"/>
        <v>2000 h</v>
      </c>
      <c r="U9" t="str">
        <v>EEEFP1A151AV</v>
      </c>
      <c r="X9" t="str">
        <f ca="1"/>
        <v xml:space="preserve">technology '150uF-10V-105C'; </v>
      </c>
      <c r="Y9" s="33" t="str">
        <f ca="1"/>
        <v xml:space="preserve">attribute value '150 uF'; </v>
      </c>
      <c r="Z9" s="33" t="str">
        <f ca="1"/>
        <v xml:space="preserve">attribute tolerance '20%'; </v>
      </c>
      <c r="AA9" s="33" t="str">
        <f ca="1"/>
        <v xml:space="preserve">attribute ripple '300 mA rms'; </v>
      </c>
      <c r="AB9" s="33" t="str">
        <f ca="1"/>
        <v xml:space="preserve">attribute rated_v '10V'; </v>
      </c>
      <c r="AC9" s="33" t="str">
        <f ca="1"/>
        <v xml:space="preserve">attribute series 'FP'; </v>
      </c>
      <c r="AD9" s="33" t="str">
        <f ca="1"/>
        <v xml:space="preserve">attribute ESR '260 mOhm'; </v>
      </c>
      <c r="AE9" s="33" t="str">
        <f ca="1"/>
        <v xml:space="preserve">attribute size 'D'; </v>
      </c>
      <c r="AF9" s="33" t="str">
        <f ca="1"/>
        <v xml:space="preserve">attribute operating_temp '-55 to +105C'; </v>
      </c>
      <c r="AG9" s="33" t="str">
        <f ca="1"/>
        <v xml:space="preserve">attribute marking '151'; </v>
      </c>
      <c r="AH9" s="33" t="str">
        <f ca="1"/>
        <v xml:space="preserve">attribute Automotive 'AEC-Q200'; </v>
      </c>
      <c r="AI9" s="33" t="str">
        <f ca="1"/>
        <v xml:space="preserve">attribute Anti-Vibration 'Y'; </v>
      </c>
      <c r="AJ9" s="33" t="str">
        <f ca="1"/>
        <v xml:space="preserve">attribute mfg 'Panasonic'; </v>
      </c>
      <c r="AK9" s="33" t="str">
        <f ca="1"/>
        <v xml:space="preserve">attribute hours '2000 h'; </v>
      </c>
      <c r="AL9" s="33" t="str">
        <v xml:space="preserve"> </v>
      </c>
      <c r="AM9" s="33" t="str">
        <v xml:space="preserve">attribute MPN 'EEEFP1A151AV'; </v>
      </c>
    </row>
    <row r="10" spans="1:39" x14ac:dyDescent="0.3">
      <c r="B10" s="11" t="str">
        <f>_xlfn.XLOOKUP(sSeries,tCode,tTol)</f>
        <v>20%</v>
      </c>
      <c r="C10" s="9"/>
      <c r="E10" s="34">
        <v>224</v>
      </c>
      <c r="F10" t="str">
        <f ca="1"/>
        <v>47uF-16V-105C</v>
      </c>
      <c r="G10" t="str">
        <f ca="1"/>
        <v>47 uF</v>
      </c>
      <c r="H10" t="str">
        <f ca="1"/>
        <v>20%</v>
      </c>
      <c r="I10" t="str">
        <f ca="1"/>
        <v>300 mA rms</v>
      </c>
      <c r="J10" t="str">
        <f ca="1"/>
        <v>16V</v>
      </c>
      <c r="K10" t="str">
        <f ca="1"/>
        <v>FP</v>
      </c>
      <c r="L10" t="str">
        <f ca="1"/>
        <v>260 mOhm</v>
      </c>
      <c r="M10" t="str">
        <f ca="1"/>
        <v>D</v>
      </c>
      <c r="N10" t="str">
        <f ca="1"/>
        <v>-55 to +105C</v>
      </c>
      <c r="O10" t="str">
        <f ca="1"/>
        <v>470</v>
      </c>
      <c r="P10" t="str">
        <f ca="1"/>
        <v>AEC-Q200</v>
      </c>
      <c r="Q10" t="str">
        <f ca="1"/>
        <v>Y</v>
      </c>
      <c r="R10" t="str">
        <f ca="1"/>
        <v>Panasonic</v>
      </c>
      <c r="S10" s="13" t="str">
        <f ca="1"/>
        <v>2000 h</v>
      </c>
      <c r="U10" t="str">
        <v>EEEFP1C470AV</v>
      </c>
      <c r="X10" t="str">
        <f ca="1"/>
        <v xml:space="preserve">technology '47uF-16V-105C'; </v>
      </c>
      <c r="Y10" s="33" t="str">
        <f ca="1"/>
        <v xml:space="preserve">attribute value '47 uF'; </v>
      </c>
      <c r="Z10" s="33" t="str">
        <f ca="1"/>
        <v xml:space="preserve">attribute tolerance '20%'; </v>
      </c>
      <c r="AA10" s="33" t="str">
        <f ca="1"/>
        <v xml:space="preserve">attribute ripple '300 mA rms'; </v>
      </c>
      <c r="AB10" s="33" t="str">
        <f ca="1"/>
        <v xml:space="preserve">attribute rated_v '16V'; </v>
      </c>
      <c r="AC10" s="33" t="str">
        <f ca="1"/>
        <v xml:space="preserve">attribute series 'FP'; </v>
      </c>
      <c r="AD10" s="33" t="str">
        <f ca="1"/>
        <v xml:space="preserve">attribute ESR '260 mOhm'; </v>
      </c>
      <c r="AE10" s="33" t="str">
        <f ca="1"/>
        <v xml:space="preserve">attribute size 'D'; </v>
      </c>
      <c r="AF10" s="33" t="str">
        <f ca="1"/>
        <v xml:space="preserve">attribute operating_temp '-55 to +105C'; </v>
      </c>
      <c r="AG10" s="33" t="str">
        <f ca="1"/>
        <v xml:space="preserve">attribute marking '470'; </v>
      </c>
      <c r="AH10" s="33" t="str">
        <f ca="1"/>
        <v xml:space="preserve">attribute Automotive 'AEC-Q200'; </v>
      </c>
      <c r="AI10" s="33" t="str">
        <f ca="1"/>
        <v xml:space="preserve">attribute Anti-Vibration 'Y'; </v>
      </c>
      <c r="AJ10" s="33" t="str">
        <f ca="1"/>
        <v xml:space="preserve">attribute mfg 'Panasonic'; </v>
      </c>
      <c r="AK10" s="33" t="str">
        <f ca="1"/>
        <v xml:space="preserve">attribute hours '2000 h'; </v>
      </c>
      <c r="AL10" s="33" t="str">
        <v xml:space="preserve"> </v>
      </c>
      <c r="AM10" s="33" t="str">
        <v xml:space="preserve">attribute MPN 'EEEFP1C470AV'; </v>
      </c>
    </row>
    <row r="11" spans="1:39" x14ac:dyDescent="0.3">
      <c r="B11" s="6" t="s">
        <v>47</v>
      </c>
      <c r="C11" s="6" t="s">
        <v>48</v>
      </c>
      <c r="E11" s="34">
        <v>225</v>
      </c>
      <c r="F11" t="str">
        <f ca="1"/>
        <v>68uF-16V-105C</v>
      </c>
      <c r="G11" t="str">
        <f ca="1"/>
        <v>68 uF</v>
      </c>
      <c r="H11" t="str">
        <f ca="1"/>
        <v>20%</v>
      </c>
      <c r="I11" t="str">
        <f ca="1"/>
        <v>300 mA rms</v>
      </c>
      <c r="J11" t="str">
        <f ca="1"/>
        <v>16V</v>
      </c>
      <c r="K11" t="str">
        <f ca="1"/>
        <v>FP</v>
      </c>
      <c r="L11" t="str">
        <f ca="1"/>
        <v>260 mOhm</v>
      </c>
      <c r="M11" t="str">
        <f ca="1"/>
        <v>D</v>
      </c>
      <c r="N11" t="str">
        <f ca="1"/>
        <v>-55 to +105C</v>
      </c>
      <c r="O11" t="str">
        <f ca="1"/>
        <v>680</v>
      </c>
      <c r="P11" t="str">
        <f ca="1"/>
        <v>AEC-Q200</v>
      </c>
      <c r="Q11" t="str">
        <f ca="1"/>
        <v>Y</v>
      </c>
      <c r="R11" t="str">
        <f ca="1"/>
        <v>Panasonic</v>
      </c>
      <c r="S11" s="13" t="str">
        <f ca="1"/>
        <v>2000 h</v>
      </c>
      <c r="U11" t="str">
        <v>EEEFP1C680AV</v>
      </c>
      <c r="X11" t="str">
        <f ca="1"/>
        <v xml:space="preserve">technology '68uF-16V-105C'; </v>
      </c>
      <c r="Y11" s="33" t="str">
        <f ca="1"/>
        <v xml:space="preserve">attribute value '68 uF'; </v>
      </c>
      <c r="Z11" s="33" t="str">
        <f ca="1"/>
        <v xml:space="preserve">attribute tolerance '20%'; </v>
      </c>
      <c r="AA11" s="33" t="str">
        <f ca="1"/>
        <v xml:space="preserve">attribute ripple '300 mA rms'; </v>
      </c>
      <c r="AB11" s="33" t="str">
        <f ca="1"/>
        <v xml:space="preserve">attribute rated_v '16V'; </v>
      </c>
      <c r="AC11" s="33" t="str">
        <f ca="1"/>
        <v xml:space="preserve">attribute series 'FP'; </v>
      </c>
      <c r="AD11" s="33" t="str">
        <f ca="1"/>
        <v xml:space="preserve">attribute ESR '260 mOhm'; </v>
      </c>
      <c r="AE11" s="33" t="str">
        <f ca="1"/>
        <v xml:space="preserve">attribute size 'D'; </v>
      </c>
      <c r="AF11" s="33" t="str">
        <f ca="1"/>
        <v xml:space="preserve">attribute operating_temp '-55 to +105C'; </v>
      </c>
      <c r="AG11" s="33" t="str">
        <f ca="1"/>
        <v xml:space="preserve">attribute marking '680'; </v>
      </c>
      <c r="AH11" s="33" t="str">
        <f ca="1"/>
        <v xml:space="preserve">attribute Automotive 'AEC-Q200'; </v>
      </c>
      <c r="AI11" s="33" t="str">
        <f ca="1"/>
        <v xml:space="preserve">attribute Anti-Vibration 'Y'; </v>
      </c>
      <c r="AJ11" s="33" t="str">
        <f ca="1"/>
        <v xml:space="preserve">attribute mfg 'Panasonic'; </v>
      </c>
      <c r="AK11" s="33" t="str">
        <f ca="1"/>
        <v xml:space="preserve">attribute hours '2000 h'; </v>
      </c>
      <c r="AL11" s="33" t="str">
        <v xml:space="preserve"> </v>
      </c>
      <c r="AM11" s="33" t="str">
        <v xml:space="preserve">attribute MPN 'EEEFP1C680AV'; </v>
      </c>
    </row>
    <row r="12" spans="1:39" x14ac:dyDescent="0.3">
      <c r="B12" s="10" t="s">
        <v>49</v>
      </c>
      <c r="C12" s="10" t="s">
        <v>50</v>
      </c>
      <c r="E12" s="34">
        <v>226</v>
      </c>
      <c r="F12" t="str">
        <f ca="1"/>
        <v>100uF-16V-105C</v>
      </c>
      <c r="G12" t="str">
        <f ca="1"/>
        <v>100 uF</v>
      </c>
      <c r="H12" t="str">
        <f ca="1"/>
        <v>20%</v>
      </c>
      <c r="I12" t="str">
        <f ca="1"/>
        <v>300 mA rms</v>
      </c>
      <c r="J12" t="str">
        <f ca="1"/>
        <v>16V</v>
      </c>
      <c r="K12" t="str">
        <f ca="1"/>
        <v>FP</v>
      </c>
      <c r="L12" t="str">
        <f ca="1"/>
        <v>260 mOhm</v>
      </c>
      <c r="M12" t="str">
        <f ca="1"/>
        <v>D</v>
      </c>
      <c r="N12" t="str">
        <f ca="1"/>
        <v>-55 to +105C</v>
      </c>
      <c r="O12" t="str">
        <f ca="1"/>
        <v>101</v>
      </c>
      <c r="P12" t="str">
        <f ca="1"/>
        <v>AEC-Q200</v>
      </c>
      <c r="Q12" t="str">
        <f ca="1"/>
        <v>Y</v>
      </c>
      <c r="R12" t="str">
        <f ca="1"/>
        <v>Panasonic</v>
      </c>
      <c r="S12" s="13" t="str">
        <f ca="1"/>
        <v>2000 h</v>
      </c>
      <c r="U12" t="str">
        <v>EEEFP1C101AV</v>
      </c>
      <c r="X12" t="str">
        <f ca="1"/>
        <v xml:space="preserve">technology '100uF-16V-105C'; </v>
      </c>
      <c r="Y12" s="33" t="str">
        <f ca="1"/>
        <v xml:space="preserve">attribute value '100 uF'; </v>
      </c>
      <c r="Z12" s="33" t="str">
        <f ca="1"/>
        <v xml:space="preserve">attribute tolerance '20%'; </v>
      </c>
      <c r="AA12" s="33" t="str">
        <f ca="1"/>
        <v xml:space="preserve">attribute ripple '300 mA rms'; </v>
      </c>
      <c r="AB12" s="33" t="str">
        <f ca="1"/>
        <v xml:space="preserve">attribute rated_v '16V'; </v>
      </c>
      <c r="AC12" s="33" t="str">
        <f ca="1"/>
        <v xml:space="preserve">attribute series 'FP'; </v>
      </c>
      <c r="AD12" s="33" t="str">
        <f ca="1"/>
        <v xml:space="preserve">attribute ESR '260 mOhm'; </v>
      </c>
      <c r="AE12" s="33" t="str">
        <f ca="1"/>
        <v xml:space="preserve">attribute size 'D'; </v>
      </c>
      <c r="AF12" s="33" t="str">
        <f ca="1"/>
        <v xml:space="preserve">attribute operating_temp '-55 to +105C'; </v>
      </c>
      <c r="AG12" s="33" t="str">
        <f ca="1"/>
        <v xml:space="preserve">attribute marking '101'; </v>
      </c>
      <c r="AH12" s="33" t="str">
        <f ca="1"/>
        <v xml:space="preserve">attribute Automotive 'AEC-Q200'; </v>
      </c>
      <c r="AI12" s="33" t="str">
        <f ca="1"/>
        <v xml:space="preserve">attribute Anti-Vibration 'Y'; </v>
      </c>
      <c r="AJ12" s="33" t="str">
        <f ca="1"/>
        <v xml:space="preserve">attribute mfg 'Panasonic'; </v>
      </c>
      <c r="AK12" s="33" t="str">
        <f ca="1"/>
        <v xml:space="preserve">attribute hours '2000 h'; </v>
      </c>
      <c r="AL12" s="33" t="str">
        <v xml:space="preserve"> </v>
      </c>
      <c r="AM12" s="33" t="str">
        <v xml:space="preserve">attribute MPN 'EEEFP1C101AV'; </v>
      </c>
    </row>
    <row r="13" spans="1:39" x14ac:dyDescent="0.3">
      <c r="B13" s="9" t="s">
        <v>51</v>
      </c>
      <c r="C13" s="11" t="str">
        <f>_xlfn.XLOOKUP(sRatedV,vVolts,vCode,,0,1)</f>
        <v>0J</v>
      </c>
      <c r="E13" s="34">
        <v>235</v>
      </c>
      <c r="F13" t="str">
        <f ca="1"/>
        <v>33uF-25V-105C</v>
      </c>
      <c r="G13" t="str">
        <f ca="1"/>
        <v>33 uF</v>
      </c>
      <c r="H13" t="str">
        <f ca="1"/>
        <v>20%</v>
      </c>
      <c r="I13" t="str">
        <f ca="1"/>
        <v>300 mA rms</v>
      </c>
      <c r="J13" t="str">
        <f ca="1"/>
        <v>25V</v>
      </c>
      <c r="K13" t="str">
        <f ca="1"/>
        <v>FP</v>
      </c>
      <c r="L13" t="str">
        <f ca="1"/>
        <v>260 mOhm</v>
      </c>
      <c r="M13" t="str">
        <f ca="1"/>
        <v>D</v>
      </c>
      <c r="N13" t="str">
        <f ca="1"/>
        <v>-55 to +105C</v>
      </c>
      <c r="O13" t="str">
        <f ca="1"/>
        <v>330</v>
      </c>
      <c r="P13" t="str">
        <f ca="1"/>
        <v>AEC-Q200</v>
      </c>
      <c r="Q13" t="str">
        <f ca="1"/>
        <v>Y</v>
      </c>
      <c r="R13" t="str">
        <f ca="1"/>
        <v>Panasonic</v>
      </c>
      <c r="S13" s="13" t="str">
        <f ca="1"/>
        <v>2000 h</v>
      </c>
      <c r="U13" t="str">
        <v>EEEFP1E330AV</v>
      </c>
      <c r="X13" t="str">
        <f ca="1"/>
        <v xml:space="preserve">technology '33uF-25V-105C'; </v>
      </c>
      <c r="Y13" s="33" t="str">
        <f ca="1"/>
        <v xml:space="preserve">attribute value '33 uF'; </v>
      </c>
      <c r="Z13" s="33" t="str">
        <f ca="1"/>
        <v xml:space="preserve">attribute tolerance '20%'; </v>
      </c>
      <c r="AA13" s="33" t="str">
        <f ca="1"/>
        <v xml:space="preserve">attribute ripple '300 mA rms'; </v>
      </c>
      <c r="AB13" s="33" t="str">
        <f ca="1"/>
        <v xml:space="preserve">attribute rated_v '25V'; </v>
      </c>
      <c r="AC13" s="33" t="str">
        <f ca="1"/>
        <v xml:space="preserve">attribute series 'FP'; </v>
      </c>
      <c r="AD13" s="33" t="str">
        <f ca="1"/>
        <v xml:space="preserve">attribute ESR '260 mOhm'; </v>
      </c>
      <c r="AE13" s="33" t="str">
        <f ca="1"/>
        <v xml:space="preserve">attribute size 'D'; </v>
      </c>
      <c r="AF13" s="33" t="str">
        <f ca="1"/>
        <v xml:space="preserve">attribute operating_temp '-55 to +105C'; </v>
      </c>
      <c r="AG13" s="33" t="str">
        <f ca="1"/>
        <v xml:space="preserve">attribute marking '330'; </v>
      </c>
      <c r="AH13" s="33" t="str">
        <f ca="1"/>
        <v xml:space="preserve">attribute Automotive 'AEC-Q200'; </v>
      </c>
      <c r="AI13" s="33" t="str">
        <f ca="1"/>
        <v xml:space="preserve">attribute Anti-Vibration 'Y'; </v>
      </c>
      <c r="AJ13" s="33" t="str">
        <f ca="1"/>
        <v xml:space="preserve">attribute mfg 'Panasonic'; </v>
      </c>
      <c r="AK13" s="33" t="str">
        <f ca="1"/>
        <v xml:space="preserve">attribute hours '2000 h'; </v>
      </c>
      <c r="AL13" s="33" t="str">
        <v xml:space="preserve"> </v>
      </c>
      <c r="AM13" s="33" t="str">
        <v xml:space="preserve">attribute MPN 'EEEFP1E330AV'; </v>
      </c>
    </row>
    <row r="14" spans="1:39" x14ac:dyDescent="0.3">
      <c r="B14" s="6" t="s">
        <v>52</v>
      </c>
      <c r="C14" s="6" t="s">
        <v>53</v>
      </c>
      <c r="E14" s="34">
        <v>236</v>
      </c>
      <c r="F14" t="str">
        <f ca="1"/>
        <v>47uF-25V-105C</v>
      </c>
      <c r="G14" t="str">
        <f ca="1"/>
        <v>47 uF</v>
      </c>
      <c r="H14" t="str">
        <f ca="1"/>
        <v>20%</v>
      </c>
      <c r="I14" t="str">
        <f ca="1"/>
        <v>300 mA rms</v>
      </c>
      <c r="J14" t="str">
        <f ca="1"/>
        <v>25V</v>
      </c>
      <c r="K14" t="str">
        <f ca="1"/>
        <v>FP</v>
      </c>
      <c r="L14" t="str">
        <f ca="1"/>
        <v>260 mOhm</v>
      </c>
      <c r="M14" t="str">
        <f ca="1"/>
        <v>D</v>
      </c>
      <c r="N14" t="str">
        <f ca="1"/>
        <v>-55 to +105C</v>
      </c>
      <c r="O14" t="str">
        <f ca="1"/>
        <v>470</v>
      </c>
      <c r="P14" t="str">
        <f ca="1"/>
        <v>AEC-Q200</v>
      </c>
      <c r="Q14" t="str">
        <f ca="1"/>
        <v>Y</v>
      </c>
      <c r="R14" t="str">
        <f ca="1"/>
        <v>Panasonic</v>
      </c>
      <c r="S14" s="13" t="str">
        <f ca="1"/>
        <v>2000 h</v>
      </c>
      <c r="U14" t="str">
        <v>EEEFP1E470AV</v>
      </c>
      <c r="X14" t="str">
        <f ca="1"/>
        <v xml:space="preserve">technology '47uF-25V-105C'; </v>
      </c>
      <c r="Y14" s="33" t="str">
        <f ca="1"/>
        <v xml:space="preserve">attribute value '47 uF'; </v>
      </c>
      <c r="Z14" s="33" t="str">
        <f ca="1"/>
        <v xml:space="preserve">attribute tolerance '20%'; </v>
      </c>
      <c r="AA14" s="33" t="str">
        <f ca="1"/>
        <v xml:space="preserve">attribute ripple '300 mA rms'; </v>
      </c>
      <c r="AB14" s="33" t="str">
        <f ca="1"/>
        <v xml:space="preserve">attribute rated_v '25V'; </v>
      </c>
      <c r="AC14" s="33" t="str">
        <f ca="1"/>
        <v xml:space="preserve">attribute series 'FP'; </v>
      </c>
      <c r="AD14" s="33" t="str">
        <f ca="1"/>
        <v xml:space="preserve">attribute ESR '260 mOhm'; </v>
      </c>
      <c r="AE14" s="33" t="str">
        <f ca="1"/>
        <v xml:space="preserve">attribute size 'D'; </v>
      </c>
      <c r="AF14" s="33" t="str">
        <f ca="1"/>
        <v xml:space="preserve">attribute operating_temp '-55 to +105C'; </v>
      </c>
      <c r="AG14" s="33" t="str">
        <f ca="1"/>
        <v xml:space="preserve">attribute marking '470'; </v>
      </c>
      <c r="AH14" s="33" t="str">
        <f ca="1"/>
        <v xml:space="preserve">attribute Automotive 'AEC-Q200'; </v>
      </c>
      <c r="AI14" s="33" t="str">
        <f ca="1"/>
        <v xml:space="preserve">attribute Anti-Vibration 'Y'; </v>
      </c>
      <c r="AJ14" s="33" t="str">
        <f ca="1"/>
        <v xml:space="preserve">attribute mfg 'Panasonic'; </v>
      </c>
      <c r="AK14" s="33" t="str">
        <f ca="1"/>
        <v xml:space="preserve">attribute hours '2000 h'; </v>
      </c>
      <c r="AL14" s="33" t="str">
        <v xml:space="preserve"> </v>
      </c>
      <c r="AM14" s="33" t="str">
        <v xml:space="preserve">attribute MPN 'EEEFP1E470AV'; </v>
      </c>
    </row>
    <row r="15" spans="1:39" x14ac:dyDescent="0.3">
      <c r="B15" s="10" t="s">
        <v>54</v>
      </c>
      <c r="C15" s="10" t="s">
        <v>55</v>
      </c>
      <c r="E15" s="34">
        <v>237</v>
      </c>
      <c r="F15" t="str">
        <f ca="1"/>
        <v>68uF-25V-105C</v>
      </c>
      <c r="G15" t="str">
        <f ca="1"/>
        <v>68 uF</v>
      </c>
      <c r="H15" t="str">
        <f ca="1"/>
        <v>20%</v>
      </c>
      <c r="I15" t="str">
        <f ca="1"/>
        <v>300 mA rms</v>
      </c>
      <c r="J15" t="str">
        <f ca="1"/>
        <v>25V</v>
      </c>
      <c r="K15" t="str">
        <f ca="1"/>
        <v>FP</v>
      </c>
      <c r="L15" t="str">
        <f ca="1"/>
        <v>260 mOhm</v>
      </c>
      <c r="M15" t="str">
        <f ca="1"/>
        <v>D</v>
      </c>
      <c r="N15" t="str">
        <f ca="1"/>
        <v>-55 to +105C</v>
      </c>
      <c r="O15" t="str">
        <f ca="1"/>
        <v>680</v>
      </c>
      <c r="P15" t="str">
        <f ca="1"/>
        <v>AEC-Q200</v>
      </c>
      <c r="Q15" t="str">
        <f ca="1"/>
        <v>Y</v>
      </c>
      <c r="R15" t="str">
        <f ca="1"/>
        <v>Panasonic</v>
      </c>
      <c r="S15" s="13" t="str">
        <f ca="1"/>
        <v>2000 h</v>
      </c>
      <c r="U15" t="str">
        <v>EEEFP1E680AV</v>
      </c>
      <c r="X15" t="str">
        <f ca="1"/>
        <v xml:space="preserve">technology '68uF-25V-105C'; </v>
      </c>
      <c r="Y15" s="33" t="str">
        <f ca="1"/>
        <v xml:space="preserve">attribute value '68 uF'; </v>
      </c>
      <c r="Z15" s="33" t="str">
        <f ca="1"/>
        <v xml:space="preserve">attribute tolerance '20%'; </v>
      </c>
      <c r="AA15" s="33" t="str">
        <f ca="1"/>
        <v xml:space="preserve">attribute ripple '300 mA rms'; </v>
      </c>
      <c r="AB15" s="33" t="str">
        <f ca="1"/>
        <v xml:space="preserve">attribute rated_v '25V'; </v>
      </c>
      <c r="AC15" s="33" t="str">
        <f ca="1"/>
        <v xml:space="preserve">attribute series 'FP'; </v>
      </c>
      <c r="AD15" s="33" t="str">
        <f ca="1"/>
        <v xml:space="preserve">attribute ESR '260 mOhm'; </v>
      </c>
      <c r="AE15" s="33" t="str">
        <f ca="1"/>
        <v xml:space="preserve">attribute size 'D'; </v>
      </c>
      <c r="AF15" s="33" t="str">
        <f ca="1"/>
        <v xml:space="preserve">attribute operating_temp '-55 to +105C'; </v>
      </c>
      <c r="AG15" s="33" t="str">
        <f ca="1"/>
        <v xml:space="preserve">attribute marking '680'; </v>
      </c>
      <c r="AH15" s="33" t="str">
        <f ca="1"/>
        <v xml:space="preserve">attribute Automotive 'AEC-Q200'; </v>
      </c>
      <c r="AI15" s="33" t="str">
        <f ca="1"/>
        <v xml:space="preserve">attribute Anti-Vibration 'Y'; </v>
      </c>
      <c r="AJ15" s="33" t="str">
        <f ca="1"/>
        <v xml:space="preserve">attribute mfg 'Panasonic'; </v>
      </c>
      <c r="AK15" s="33" t="str">
        <f ca="1"/>
        <v xml:space="preserve">attribute hours '2000 h'; </v>
      </c>
      <c r="AL15" s="33" t="str">
        <v xml:space="preserve"> </v>
      </c>
      <c r="AM15" s="33" t="str">
        <v xml:space="preserve">attribute MPN 'EEEFP1E680AV'; </v>
      </c>
    </row>
    <row r="16" spans="1:39" x14ac:dyDescent="0.3">
      <c r="B16" s="9"/>
      <c r="C16" s="9"/>
      <c r="E16" s="34"/>
    </row>
    <row r="17" spans="2:5" x14ac:dyDescent="0.3">
      <c r="B17" s="6" t="s">
        <v>56</v>
      </c>
      <c r="C17" s="6" t="s">
        <v>57</v>
      </c>
      <c r="E17" s="34"/>
    </row>
    <row r="18" spans="2:5" x14ac:dyDescent="0.3">
      <c r="B18" s="10" t="s">
        <v>58</v>
      </c>
      <c r="C18" s="10" t="s">
        <v>59</v>
      </c>
      <c r="E18" s="34"/>
    </row>
    <row r="19" spans="2:5" x14ac:dyDescent="0.3">
      <c r="B19" s="11" t="str">
        <f>_xlfn.XLOOKUP(sSeries,tCode,tOpTemp)</f>
        <v>-55 to +105C</v>
      </c>
      <c r="C19" s="9" t="s">
        <v>57</v>
      </c>
      <c r="E19" s="34"/>
    </row>
    <row r="20" spans="2:5" x14ac:dyDescent="0.3">
      <c r="B20" s="6" t="s">
        <v>60</v>
      </c>
      <c r="C20" s="6" t="s">
        <v>61</v>
      </c>
      <c r="E20" s="34"/>
    </row>
    <row r="21" spans="2:5" x14ac:dyDescent="0.3">
      <c r="B21" s="10" t="s">
        <v>62</v>
      </c>
      <c r="C21" s="10" t="s">
        <v>63</v>
      </c>
      <c r="E21" s="34"/>
    </row>
    <row r="22" spans="2:5" x14ac:dyDescent="0.3">
      <c r="B22" s="11" t="str">
        <f>LEFT(sPcode,1)&amp;"-AV"</f>
        <v>D-AV</v>
      </c>
      <c r="C22" s="9"/>
      <c r="E22" s="34"/>
    </row>
    <row r="23" spans="2:5" x14ac:dyDescent="0.3">
      <c r="B23" s="6" t="s">
        <v>64</v>
      </c>
      <c r="C23" s="6" t="s">
        <v>65</v>
      </c>
      <c r="E23" s="34"/>
    </row>
    <row r="24" spans="2:5" x14ac:dyDescent="0.3">
      <c r="B24" s="10" t="s">
        <v>66</v>
      </c>
      <c r="C24" s="10" t="s">
        <v>67</v>
      </c>
      <c r="E24" s="34"/>
    </row>
    <row r="25" spans="2:5" x14ac:dyDescent="0.3">
      <c r="B25" s="9" t="s">
        <v>68</v>
      </c>
      <c r="C25" s="9" t="s">
        <v>69</v>
      </c>
      <c r="E25" s="34"/>
    </row>
    <row r="26" spans="2:5" x14ac:dyDescent="0.3">
      <c r="B26" s="6" t="s">
        <v>70</v>
      </c>
      <c r="C26" s="6" t="s">
        <v>71</v>
      </c>
      <c r="E26" s="34"/>
    </row>
    <row r="27" spans="2:5" x14ac:dyDescent="0.3">
      <c r="B27" s="10" t="s">
        <v>72</v>
      </c>
      <c r="C27" s="10" t="s">
        <v>73</v>
      </c>
      <c r="E27" s="34"/>
    </row>
    <row r="28" spans="2:5" x14ac:dyDescent="0.3">
      <c r="B28" s="11" t="str">
        <f>sSeries&amp;"-*-?"</f>
        <v>FP-*-?</v>
      </c>
      <c r="C28" s="9" t="s">
        <v>74</v>
      </c>
      <c r="E28" s="34"/>
    </row>
    <row r="29" spans="2:5" x14ac:dyDescent="0.3">
      <c r="B29" s="6" t="s">
        <v>75</v>
      </c>
      <c r="C29" s="6" t="s">
        <v>76</v>
      </c>
      <c r="E29" s="34"/>
    </row>
    <row r="30" spans="2:5" x14ac:dyDescent="0.3">
      <c r="B30" s="10" t="s">
        <v>77</v>
      </c>
      <c r="C30" s="10"/>
      <c r="E30" s="34"/>
    </row>
    <row r="31" spans="2:5" x14ac:dyDescent="0.3">
      <c r="B31" s="11" t="str">
        <f>VLOOKUP(sPcode,pTable,2)</f>
        <v>SV-D-AV</v>
      </c>
      <c r="C31" s="9"/>
      <c r="E31" s="34"/>
    </row>
    <row r="32" spans="2:5" x14ac:dyDescent="0.3">
      <c r="E32" s="34"/>
    </row>
    <row r="33" spans="2:5" x14ac:dyDescent="0.3">
      <c r="B33" t="s">
        <v>78</v>
      </c>
      <c r="E33" s="34"/>
    </row>
    <row r="34" spans="2:5" x14ac:dyDescent="0.3">
      <c r="B34"/>
      <c r="E34" s="34"/>
    </row>
    <row r="35" spans="2:5" x14ac:dyDescent="0.3">
      <c r="B35" t="s">
        <v>79</v>
      </c>
      <c r="E35" s="34"/>
    </row>
    <row r="36" spans="2:5" x14ac:dyDescent="0.3">
      <c r="B36" t="s">
        <v>80</v>
      </c>
      <c r="E36" s="34"/>
    </row>
    <row r="37" spans="2:5" x14ac:dyDescent="0.3">
      <c r="E37" s="34"/>
    </row>
    <row r="38" spans="2:5" x14ac:dyDescent="0.3">
      <c r="B38" s="5" t="s">
        <v>81</v>
      </c>
      <c r="E38" s="34"/>
    </row>
    <row r="39" spans="2:5" x14ac:dyDescent="0.3">
      <c r="E39" s="34"/>
    </row>
    <row r="40" spans="2:5" x14ac:dyDescent="0.3">
      <c r="E40" s="34"/>
    </row>
    <row r="41" spans="2:5" x14ac:dyDescent="0.3">
      <c r="E41" s="34"/>
    </row>
    <row r="42" spans="2:5" x14ac:dyDescent="0.3">
      <c r="E42" s="34"/>
    </row>
    <row r="43" spans="2:5" x14ac:dyDescent="0.3">
      <c r="E43" s="34"/>
    </row>
    <row r="44" spans="2:5" x14ac:dyDescent="0.3">
      <c r="E44" s="34"/>
    </row>
    <row r="45" spans="2:5" x14ac:dyDescent="0.3">
      <c r="E45" s="34"/>
    </row>
    <row r="46" spans="2:5" x14ac:dyDescent="0.3">
      <c r="E46" s="34"/>
    </row>
    <row r="47" spans="2:5" x14ac:dyDescent="0.3">
      <c r="E47" s="34"/>
    </row>
    <row r="48" spans="2:5" x14ac:dyDescent="0.3">
      <c r="E48" s="34"/>
    </row>
    <row r="1048556" spans="21:21" ht="16.8" x14ac:dyDescent="0.5">
      <c r="U1048556" s="32"/>
    </row>
  </sheetData>
  <mergeCells count="1">
    <mergeCell ref="F1:U1"/>
  </mergeCells>
  <dataValidations count="3">
    <dataValidation type="list" allowBlank="1" showInputMessage="1" showErrorMessage="1" sqref="B13" xr:uid="{00000000-0002-0000-0000-000001000000}">
      <formula1>vVolts</formula1>
    </dataValidation>
    <dataValidation type="list" allowBlank="1" showInputMessage="1" showErrorMessage="1" sqref="C7" xr:uid="{00000000-0002-0000-0000-000000000000}">
      <formula1>pCode</formula1>
    </dataValidation>
    <dataValidation type="list" allowBlank="1" showInputMessage="1" showErrorMessage="1" sqref="C4" xr:uid="{1F00C0FA-5EC1-40EF-B55C-634FB167D90F}">
      <formula1>tCode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45"/>
  <sheetViews>
    <sheetView tabSelected="1" workbookViewId="0">
      <pane ySplit="1" topLeftCell="A2" activePane="bottomLeft" state="frozen"/>
      <selection pane="bottomLeft" activeCell="Y18" sqref="Y18"/>
    </sheetView>
  </sheetViews>
  <sheetFormatPr defaultRowHeight="14.4" x14ac:dyDescent="0.3"/>
  <cols>
    <col min="1" max="1" width="22.33203125" bestFit="1" customWidth="1"/>
    <col min="2" max="2" width="9.88671875" bestFit="1" customWidth="1"/>
    <col min="3" max="3" width="2" bestFit="1" customWidth="1"/>
    <col min="4" max="4" width="2" customWidth="1"/>
    <col min="5" max="5" width="9.88671875" bestFit="1" customWidth="1"/>
    <col min="9" max="9" width="10.44140625" style="2" customWidth="1"/>
    <col min="10" max="10" width="8.88671875" style="8"/>
    <col min="13" max="13" width="8.88671875" style="3"/>
    <col min="15" max="15" width="2" bestFit="1" customWidth="1"/>
    <col min="17" max="17" width="2" bestFit="1" customWidth="1"/>
    <col min="24" max="24" width="2" bestFit="1" customWidth="1"/>
    <col min="27" max="27" width="12.44140625" bestFit="1" customWidth="1"/>
    <col min="28" max="28" width="12.44140625" customWidth="1"/>
    <col min="29" max="29" width="2" bestFit="1" customWidth="1"/>
    <col min="33" max="33" width="2" bestFit="1" customWidth="1"/>
  </cols>
  <sheetData>
    <row r="1" spans="1:37" x14ac:dyDescent="0.3">
      <c r="E1" s="26" t="s">
        <v>82</v>
      </c>
      <c r="F1" s="26" t="s">
        <v>4</v>
      </c>
      <c r="G1" s="27" t="s">
        <v>8</v>
      </c>
      <c r="H1" s="26" t="s">
        <v>6</v>
      </c>
      <c r="I1" s="28" t="s">
        <v>3</v>
      </c>
      <c r="J1" s="27" t="s">
        <v>9</v>
      </c>
      <c r="K1" s="27" t="s">
        <v>83</v>
      </c>
      <c r="L1" s="27" t="s">
        <v>84</v>
      </c>
      <c r="M1" s="27" t="s">
        <v>5</v>
      </c>
      <c r="N1" s="27" t="s">
        <v>7</v>
      </c>
      <c r="P1" s="25" t="s">
        <v>2</v>
      </c>
      <c r="R1" s="23" t="s">
        <v>85</v>
      </c>
      <c r="S1" s="23" t="s">
        <v>86</v>
      </c>
      <c r="T1" t="s">
        <v>42</v>
      </c>
      <c r="U1" t="s">
        <v>87</v>
      </c>
      <c r="V1" t="s">
        <v>88</v>
      </c>
      <c r="W1" t="s">
        <v>89</v>
      </c>
      <c r="Y1" s="23" t="s">
        <v>85</v>
      </c>
      <c r="Z1" s="23" t="s">
        <v>35</v>
      </c>
      <c r="AA1" s="23" t="s">
        <v>90</v>
      </c>
      <c r="AB1" s="23" t="s">
        <v>24</v>
      </c>
      <c r="AD1" s="23" t="s">
        <v>85</v>
      </c>
      <c r="AE1" s="23" t="s">
        <v>91</v>
      </c>
      <c r="AF1" s="23" t="s">
        <v>85</v>
      </c>
    </row>
    <row r="2" spans="1:37" x14ac:dyDescent="0.3">
      <c r="E2" t="s">
        <v>92</v>
      </c>
      <c r="F2" t="s">
        <v>93</v>
      </c>
      <c r="G2" t="s">
        <v>42</v>
      </c>
      <c r="H2" t="s">
        <v>94</v>
      </c>
      <c r="I2" s="2">
        <f t="shared" ref="I2:I22" si="0">LEFT(J2,2)*(10^(RIGHT(J2,1)))</f>
        <v>47</v>
      </c>
      <c r="J2" s="34">
        <v>470</v>
      </c>
      <c r="L2" t="s">
        <v>91</v>
      </c>
      <c r="M2" s="3" t="s">
        <v>95</v>
      </c>
      <c r="N2">
        <v>50</v>
      </c>
      <c r="P2" t="s">
        <v>92</v>
      </c>
      <c r="R2" s="20" t="s">
        <v>69</v>
      </c>
      <c r="S2" s="20" t="str">
        <f>R2</f>
        <v>C</v>
      </c>
      <c r="T2" s="7">
        <v>5</v>
      </c>
      <c r="U2" s="7">
        <v>5.8</v>
      </c>
      <c r="V2" s="7"/>
      <c r="W2" s="7"/>
      <c r="Y2" s="20" t="s">
        <v>93</v>
      </c>
      <c r="Z2" s="21" t="s">
        <v>96</v>
      </c>
      <c r="AA2" s="21" t="s">
        <v>97</v>
      </c>
      <c r="AB2" s="21" t="s">
        <v>98</v>
      </c>
      <c r="AD2" s="20" t="s">
        <v>99</v>
      </c>
      <c r="AE2" s="20" t="s">
        <v>100</v>
      </c>
      <c r="AF2" s="24" t="str">
        <f>AD2</f>
        <v>0G</v>
      </c>
      <c r="AK2" s="7"/>
    </row>
    <row r="3" spans="1:37" x14ac:dyDescent="0.3">
      <c r="A3" t="str">
        <f>E2&amp;LEFT(F2,2)&amp;H2&amp;K2&amp;H2&amp;J2&amp;L2</f>
        <v>EEHZC1E1E470V</v>
      </c>
      <c r="E3" t="s">
        <v>92</v>
      </c>
      <c r="F3" t="s">
        <v>93</v>
      </c>
      <c r="G3" t="s">
        <v>42</v>
      </c>
      <c r="H3" t="s">
        <v>94</v>
      </c>
      <c r="I3" s="2">
        <f t="shared" si="0"/>
        <v>56</v>
      </c>
      <c r="J3" s="34">
        <v>560</v>
      </c>
      <c r="L3" t="s">
        <v>91</v>
      </c>
      <c r="M3" s="3" t="s">
        <v>95</v>
      </c>
      <c r="N3">
        <v>50</v>
      </c>
      <c r="P3" t="s">
        <v>101</v>
      </c>
      <c r="R3" s="20" t="s">
        <v>42</v>
      </c>
      <c r="S3" s="20" t="s">
        <v>102</v>
      </c>
      <c r="T3" s="7">
        <v>6.3</v>
      </c>
      <c r="U3" s="7">
        <v>6.1</v>
      </c>
      <c r="V3" s="7">
        <f>1.2+7.2</f>
        <v>8.4</v>
      </c>
      <c r="W3" s="7">
        <f t="shared" ref="W3:W8" si="1">V3</f>
        <v>8.4</v>
      </c>
      <c r="Y3" s="20" t="s">
        <v>103</v>
      </c>
      <c r="Z3" s="21" t="s">
        <v>96</v>
      </c>
      <c r="AA3" s="21" t="s">
        <v>104</v>
      </c>
      <c r="AB3" s="21" t="s">
        <v>98</v>
      </c>
      <c r="AD3" s="20" t="s">
        <v>105</v>
      </c>
      <c r="AE3" s="20" t="s">
        <v>51</v>
      </c>
      <c r="AF3" s="24" t="str">
        <f>AD3</f>
        <v>0J</v>
      </c>
      <c r="AK3" s="7"/>
    </row>
    <row r="4" spans="1:37" x14ac:dyDescent="0.3">
      <c r="E4" t="s">
        <v>92</v>
      </c>
      <c r="F4" t="s">
        <v>93</v>
      </c>
      <c r="G4" t="s">
        <v>106</v>
      </c>
      <c r="H4" t="s">
        <v>94</v>
      </c>
      <c r="I4" s="2">
        <f t="shared" si="0"/>
        <v>68</v>
      </c>
      <c r="J4" s="34">
        <v>680</v>
      </c>
      <c r="L4" t="s">
        <v>107</v>
      </c>
      <c r="M4" s="3" t="s">
        <v>108</v>
      </c>
      <c r="N4">
        <v>30</v>
      </c>
      <c r="R4" s="20" t="s">
        <v>106</v>
      </c>
      <c r="S4" s="20" t="s">
        <v>102</v>
      </c>
      <c r="T4" s="7">
        <v>6.3</v>
      </c>
      <c r="U4" s="7">
        <v>8</v>
      </c>
      <c r="V4" s="7">
        <f>1.2+7.2</f>
        <v>8.4</v>
      </c>
      <c r="W4" s="7">
        <f t="shared" si="1"/>
        <v>8.4</v>
      </c>
      <c r="Y4" s="20" t="s">
        <v>109</v>
      </c>
      <c r="Z4" s="20" t="s">
        <v>96</v>
      </c>
      <c r="AA4" s="21" t="s">
        <v>97</v>
      </c>
      <c r="AB4" s="21" t="s">
        <v>98</v>
      </c>
      <c r="AD4" s="20" t="s">
        <v>110</v>
      </c>
      <c r="AE4" s="20" t="s">
        <v>111</v>
      </c>
      <c r="AF4" s="24" t="str">
        <f>AD4</f>
        <v>1A</v>
      </c>
      <c r="AK4" s="7"/>
    </row>
    <row r="5" spans="1:37" x14ac:dyDescent="0.3">
      <c r="E5" t="s">
        <v>92</v>
      </c>
      <c r="F5" t="s">
        <v>93</v>
      </c>
      <c r="G5" t="s">
        <v>106</v>
      </c>
      <c r="H5" t="s">
        <v>94</v>
      </c>
      <c r="I5" s="2">
        <f t="shared" si="0"/>
        <v>100</v>
      </c>
      <c r="J5" s="34">
        <v>101</v>
      </c>
      <c r="L5" t="s">
        <v>91</v>
      </c>
      <c r="M5" s="3" t="s">
        <v>108</v>
      </c>
      <c r="N5">
        <v>30</v>
      </c>
      <c r="R5" s="20" t="s">
        <v>112</v>
      </c>
      <c r="S5" s="20" t="s">
        <v>113</v>
      </c>
      <c r="T5" s="7">
        <v>8</v>
      </c>
      <c r="U5" s="7">
        <v>10.5</v>
      </c>
      <c r="V5" s="7">
        <f>2.7+8</f>
        <v>10.7</v>
      </c>
      <c r="W5" s="7">
        <f t="shared" si="1"/>
        <v>10.7</v>
      </c>
      <c r="Y5" s="20" t="s">
        <v>114</v>
      </c>
      <c r="Z5" s="20" t="s">
        <v>96</v>
      </c>
      <c r="AA5" s="21" t="s">
        <v>97</v>
      </c>
      <c r="AB5" s="21" t="s">
        <v>98</v>
      </c>
      <c r="AD5" s="20" t="s">
        <v>115</v>
      </c>
      <c r="AE5" s="20" t="s">
        <v>116</v>
      </c>
      <c r="AF5" s="24" t="str">
        <f>AD5</f>
        <v>1C</v>
      </c>
      <c r="AK5" s="7"/>
    </row>
    <row r="6" spans="1:37" x14ac:dyDescent="0.3">
      <c r="E6" t="s">
        <v>92</v>
      </c>
      <c r="F6" t="s">
        <v>93</v>
      </c>
      <c r="G6" t="s">
        <v>112</v>
      </c>
      <c r="H6" t="s">
        <v>94</v>
      </c>
      <c r="I6" s="2">
        <f t="shared" si="0"/>
        <v>150</v>
      </c>
      <c r="J6" s="34">
        <v>151</v>
      </c>
      <c r="L6" t="s">
        <v>91</v>
      </c>
      <c r="M6" s="3" t="s">
        <v>117</v>
      </c>
      <c r="N6">
        <v>27</v>
      </c>
      <c r="R6" s="20" t="s">
        <v>118</v>
      </c>
      <c r="S6" s="20" t="s">
        <v>119</v>
      </c>
      <c r="T6" s="7">
        <v>10</v>
      </c>
      <c r="U6" s="7">
        <v>10.5</v>
      </c>
      <c r="V6" s="7">
        <f>3.9+8.8</f>
        <v>12.700000000000001</v>
      </c>
      <c r="W6" s="7">
        <f t="shared" si="1"/>
        <v>12.700000000000001</v>
      </c>
      <c r="Y6" s="20" t="s">
        <v>120</v>
      </c>
      <c r="Z6" s="20" t="s">
        <v>96</v>
      </c>
      <c r="AA6" s="21" t="s">
        <v>97</v>
      </c>
      <c r="AB6" s="21" t="s">
        <v>98</v>
      </c>
      <c r="AD6" s="20" t="s">
        <v>94</v>
      </c>
      <c r="AE6" s="20" t="s">
        <v>121</v>
      </c>
      <c r="AF6" s="24" t="str">
        <f>AD6</f>
        <v>1E</v>
      </c>
      <c r="AK6" s="7"/>
    </row>
    <row r="7" spans="1:37" x14ac:dyDescent="0.3">
      <c r="E7" t="s">
        <v>92</v>
      </c>
      <c r="F7" t="s">
        <v>93</v>
      </c>
      <c r="G7" t="s">
        <v>112</v>
      </c>
      <c r="H7" t="s">
        <v>94</v>
      </c>
      <c r="I7" s="2">
        <f t="shared" si="0"/>
        <v>220</v>
      </c>
      <c r="J7" s="34">
        <v>221</v>
      </c>
      <c r="L7" t="s">
        <v>91</v>
      </c>
      <c r="M7" s="3" t="s">
        <v>117</v>
      </c>
      <c r="N7">
        <v>27</v>
      </c>
      <c r="R7" s="20" t="s">
        <v>122</v>
      </c>
      <c r="S7" s="20" t="s">
        <v>119</v>
      </c>
      <c r="T7" s="7">
        <v>10</v>
      </c>
      <c r="U7" s="7">
        <v>12.8</v>
      </c>
      <c r="V7" s="7">
        <f>3.9+8.8</f>
        <v>12.700000000000001</v>
      </c>
      <c r="W7" s="7">
        <f t="shared" si="1"/>
        <v>12.700000000000001</v>
      </c>
      <c r="Y7" s="20" t="s">
        <v>123</v>
      </c>
      <c r="Z7" s="20" t="s">
        <v>124</v>
      </c>
      <c r="AA7" s="21" t="s">
        <v>125</v>
      </c>
      <c r="AB7" s="21" t="s">
        <v>98</v>
      </c>
      <c r="AD7" s="20" t="s">
        <v>126</v>
      </c>
      <c r="AE7" s="20" t="s">
        <v>127</v>
      </c>
      <c r="AF7" s="24" t="str">
        <f t="shared" ref="AF7:AF25" si="2">AD7</f>
        <v>1V</v>
      </c>
      <c r="AK7" s="7"/>
    </row>
    <row r="8" spans="1:37" x14ac:dyDescent="0.3">
      <c r="E8" t="s">
        <v>92</v>
      </c>
      <c r="F8" t="s">
        <v>93</v>
      </c>
      <c r="G8" t="s">
        <v>118</v>
      </c>
      <c r="H8" t="s">
        <v>94</v>
      </c>
      <c r="I8" s="2">
        <f t="shared" si="0"/>
        <v>330</v>
      </c>
      <c r="J8" s="34">
        <v>331</v>
      </c>
      <c r="L8" t="s">
        <v>91</v>
      </c>
      <c r="M8" s="3" t="s">
        <v>128</v>
      </c>
      <c r="N8">
        <v>20</v>
      </c>
      <c r="R8" s="20" t="s">
        <v>129</v>
      </c>
      <c r="S8" s="20" t="s">
        <v>119</v>
      </c>
      <c r="T8" s="7">
        <v>10</v>
      </c>
      <c r="U8" s="7">
        <v>16.8</v>
      </c>
      <c r="V8" s="7">
        <f>3.9+8.8</f>
        <v>12.700000000000001</v>
      </c>
      <c r="W8" s="7">
        <f t="shared" si="1"/>
        <v>12.700000000000001</v>
      </c>
      <c r="Y8" s="20" t="s">
        <v>130</v>
      </c>
      <c r="Z8" s="20" t="s">
        <v>131</v>
      </c>
      <c r="AA8" s="21" t="s">
        <v>132</v>
      </c>
      <c r="AB8" s="21" t="s">
        <v>98</v>
      </c>
      <c r="AD8" s="20" t="s">
        <v>133</v>
      </c>
      <c r="AE8" s="20" t="s">
        <v>134</v>
      </c>
      <c r="AF8" s="24" t="str">
        <f t="shared" si="2"/>
        <v>1H</v>
      </c>
      <c r="AK8" s="7"/>
    </row>
    <row r="9" spans="1:37" x14ac:dyDescent="0.3">
      <c r="E9" t="s">
        <v>92</v>
      </c>
      <c r="F9" t="s">
        <v>93</v>
      </c>
      <c r="G9" t="s">
        <v>42</v>
      </c>
      <c r="H9" t="s">
        <v>126</v>
      </c>
      <c r="I9" s="2">
        <f t="shared" si="0"/>
        <v>33</v>
      </c>
      <c r="J9" s="34">
        <v>330</v>
      </c>
      <c r="L9" t="s">
        <v>91</v>
      </c>
      <c r="M9" s="3" t="s">
        <v>95</v>
      </c>
      <c r="N9">
        <v>60</v>
      </c>
      <c r="R9" s="20" t="s">
        <v>135</v>
      </c>
      <c r="S9" s="20" t="s">
        <v>136</v>
      </c>
      <c r="T9" s="7"/>
      <c r="U9" s="7"/>
      <c r="V9" s="7"/>
      <c r="W9" s="7"/>
      <c r="Y9" s="20" t="s">
        <v>137</v>
      </c>
      <c r="Z9" s="20" t="s">
        <v>138</v>
      </c>
      <c r="AA9" s="21" t="s">
        <v>139</v>
      </c>
      <c r="AB9" s="21" t="s">
        <v>98</v>
      </c>
      <c r="AD9" s="20" t="s">
        <v>140</v>
      </c>
      <c r="AE9" s="20" t="s">
        <v>141</v>
      </c>
      <c r="AF9" s="24" t="str">
        <f t="shared" si="2"/>
        <v>1J</v>
      </c>
      <c r="AK9" s="7"/>
    </row>
    <row r="10" spans="1:37" x14ac:dyDescent="0.3">
      <c r="E10" t="s">
        <v>92</v>
      </c>
      <c r="F10" t="s">
        <v>93</v>
      </c>
      <c r="G10" t="s">
        <v>42</v>
      </c>
      <c r="H10" t="s">
        <v>126</v>
      </c>
      <c r="I10" s="2">
        <f t="shared" si="0"/>
        <v>47</v>
      </c>
      <c r="J10" s="34">
        <v>470</v>
      </c>
      <c r="L10" t="s">
        <v>91</v>
      </c>
      <c r="M10" s="3" t="s">
        <v>95</v>
      </c>
      <c r="N10">
        <v>60</v>
      </c>
      <c r="R10" s="20" t="s">
        <v>142</v>
      </c>
      <c r="S10" s="20" t="s">
        <v>143</v>
      </c>
      <c r="T10" s="7"/>
      <c r="U10" s="7"/>
      <c r="V10" s="7"/>
      <c r="W10" s="7"/>
      <c r="Y10" s="20" t="s">
        <v>144</v>
      </c>
      <c r="Z10" s="20" t="s">
        <v>96</v>
      </c>
      <c r="AA10" s="21" t="s">
        <v>97</v>
      </c>
      <c r="AB10" s="21" t="s">
        <v>98</v>
      </c>
      <c r="AD10" s="20">
        <v>70</v>
      </c>
      <c r="AE10" s="20" t="s">
        <v>145</v>
      </c>
      <c r="AF10" s="24">
        <f t="shared" si="2"/>
        <v>70</v>
      </c>
      <c r="AK10" s="7"/>
    </row>
    <row r="11" spans="1:37" x14ac:dyDescent="0.3">
      <c r="E11" t="s">
        <v>92</v>
      </c>
      <c r="F11" t="s">
        <v>93</v>
      </c>
      <c r="G11" t="s">
        <v>106</v>
      </c>
      <c r="H11" t="s">
        <v>126</v>
      </c>
      <c r="I11" s="2">
        <f t="shared" si="0"/>
        <v>68</v>
      </c>
      <c r="J11" s="34">
        <v>680</v>
      </c>
      <c r="L11" t="s">
        <v>107</v>
      </c>
      <c r="M11" s="3" t="s">
        <v>108</v>
      </c>
      <c r="N11">
        <v>35</v>
      </c>
      <c r="R11" s="20" t="s">
        <v>146</v>
      </c>
      <c r="S11" s="20" t="s">
        <v>143</v>
      </c>
      <c r="Y11" s="20" t="s">
        <v>147</v>
      </c>
      <c r="Z11" s="20" t="s">
        <v>96</v>
      </c>
      <c r="AA11" s="21" t="s">
        <v>104</v>
      </c>
      <c r="AB11" s="21" t="s">
        <v>98</v>
      </c>
      <c r="AD11" s="20" t="s">
        <v>148</v>
      </c>
      <c r="AE11" s="20" t="s">
        <v>149</v>
      </c>
      <c r="AF11" s="24" t="str">
        <f t="shared" si="2"/>
        <v>1K</v>
      </c>
      <c r="AK11" s="7"/>
    </row>
    <row r="12" spans="1:37" x14ac:dyDescent="0.3">
      <c r="E12" t="s">
        <v>92</v>
      </c>
      <c r="F12" t="s">
        <v>93</v>
      </c>
      <c r="G12" t="s">
        <v>112</v>
      </c>
      <c r="H12" t="s">
        <v>126</v>
      </c>
      <c r="I12" s="2">
        <f t="shared" si="0"/>
        <v>100</v>
      </c>
      <c r="J12" s="34">
        <v>101</v>
      </c>
      <c r="L12" t="s">
        <v>91</v>
      </c>
      <c r="M12" s="3" t="s">
        <v>117</v>
      </c>
      <c r="N12">
        <v>27</v>
      </c>
      <c r="R12" s="20"/>
      <c r="S12" s="20"/>
      <c r="T12" s="5"/>
      <c r="Y12" s="20" t="s">
        <v>150</v>
      </c>
      <c r="Z12" s="20" t="s">
        <v>124</v>
      </c>
      <c r="AA12" s="21" t="s">
        <v>151</v>
      </c>
      <c r="AB12" s="21" t="s">
        <v>98</v>
      </c>
      <c r="AD12" s="20" t="s">
        <v>152</v>
      </c>
      <c r="AE12" s="20" t="s">
        <v>153</v>
      </c>
      <c r="AF12" s="24" t="str">
        <f t="shared" si="2"/>
        <v>2A</v>
      </c>
      <c r="AK12" s="7"/>
    </row>
    <row r="13" spans="1:37" x14ac:dyDescent="0.3">
      <c r="E13" t="s">
        <v>92</v>
      </c>
      <c r="F13" t="s">
        <v>93</v>
      </c>
      <c r="G13" t="s">
        <v>112</v>
      </c>
      <c r="H13" t="s">
        <v>126</v>
      </c>
      <c r="I13" s="2">
        <f t="shared" si="0"/>
        <v>150</v>
      </c>
      <c r="J13" s="34">
        <v>151</v>
      </c>
      <c r="L13" t="s">
        <v>91</v>
      </c>
      <c r="M13" s="3" t="s">
        <v>117</v>
      </c>
      <c r="N13">
        <v>27</v>
      </c>
      <c r="R13" s="20"/>
      <c r="S13" s="20"/>
      <c r="T13" s="5"/>
      <c r="Y13" s="20" t="s">
        <v>154</v>
      </c>
      <c r="Z13" s="20" t="s">
        <v>155</v>
      </c>
      <c r="AA13" s="21" t="s">
        <v>151</v>
      </c>
      <c r="AB13" s="21" t="s">
        <v>98</v>
      </c>
      <c r="AD13" s="20" t="s">
        <v>156</v>
      </c>
      <c r="AE13" s="20" t="s">
        <v>157</v>
      </c>
      <c r="AF13" s="24" t="str">
        <f t="shared" si="2"/>
        <v>2C</v>
      </c>
      <c r="AK13" s="7"/>
    </row>
    <row r="14" spans="1:37" x14ac:dyDescent="0.3">
      <c r="E14" t="s">
        <v>92</v>
      </c>
      <c r="F14" t="s">
        <v>93</v>
      </c>
      <c r="G14" t="s">
        <v>118</v>
      </c>
      <c r="H14" t="s">
        <v>126</v>
      </c>
      <c r="I14" s="2">
        <f t="shared" si="0"/>
        <v>220</v>
      </c>
      <c r="J14" s="34">
        <v>221</v>
      </c>
      <c r="L14" t="s">
        <v>91</v>
      </c>
      <c r="M14" s="3" t="s">
        <v>128</v>
      </c>
      <c r="N14">
        <v>20</v>
      </c>
      <c r="R14" s="20"/>
      <c r="S14" s="20"/>
      <c r="T14" s="5"/>
      <c r="Y14" s="20" t="s">
        <v>158</v>
      </c>
      <c r="Z14" s="20" t="s">
        <v>155</v>
      </c>
      <c r="AA14" s="21" t="s">
        <v>151</v>
      </c>
      <c r="AB14" s="21" t="s">
        <v>98</v>
      </c>
      <c r="AD14" s="20" t="s">
        <v>159</v>
      </c>
      <c r="AE14" s="20" t="s">
        <v>160</v>
      </c>
      <c r="AF14" s="24" t="str">
        <f t="shared" si="2"/>
        <v>2D</v>
      </c>
      <c r="AK14" s="7"/>
    </row>
    <row r="15" spans="1:37" x14ac:dyDescent="0.3">
      <c r="E15" t="s">
        <v>92</v>
      </c>
      <c r="F15" t="s">
        <v>93</v>
      </c>
      <c r="G15" t="s">
        <v>118</v>
      </c>
      <c r="H15" t="s">
        <v>126</v>
      </c>
      <c r="I15" s="2">
        <f t="shared" si="0"/>
        <v>270</v>
      </c>
      <c r="J15" s="34">
        <v>271</v>
      </c>
      <c r="L15" t="s">
        <v>91</v>
      </c>
      <c r="M15" s="3" t="s">
        <v>128</v>
      </c>
      <c r="N15">
        <v>20</v>
      </c>
      <c r="R15" s="20"/>
      <c r="S15" s="20"/>
      <c r="T15" s="5"/>
      <c r="Y15" s="20" t="s">
        <v>161</v>
      </c>
      <c r="Z15" s="20" t="s">
        <v>96</v>
      </c>
      <c r="AA15" s="21" t="s">
        <v>97</v>
      </c>
      <c r="AB15" s="21" t="s">
        <v>98</v>
      </c>
      <c r="AD15" s="20" t="s">
        <v>162</v>
      </c>
      <c r="AE15" s="20" t="s">
        <v>163</v>
      </c>
      <c r="AF15" s="24" t="str">
        <f t="shared" si="2"/>
        <v>2E</v>
      </c>
    </row>
    <row r="16" spans="1:37" x14ac:dyDescent="0.3">
      <c r="E16" t="s">
        <v>92</v>
      </c>
      <c r="F16" t="s">
        <v>93</v>
      </c>
      <c r="G16" t="s">
        <v>42</v>
      </c>
      <c r="H16" t="s">
        <v>133</v>
      </c>
      <c r="I16" s="2">
        <f t="shared" si="0"/>
        <v>22</v>
      </c>
      <c r="J16" s="34">
        <v>220</v>
      </c>
      <c r="L16" t="s">
        <v>91</v>
      </c>
      <c r="M16" s="3" t="s">
        <v>164</v>
      </c>
      <c r="N16">
        <v>80</v>
      </c>
      <c r="R16" s="20"/>
      <c r="S16" s="20"/>
      <c r="T16" s="5"/>
      <c r="Y16" s="20" t="s">
        <v>165</v>
      </c>
      <c r="Z16" s="20" t="s">
        <v>155</v>
      </c>
      <c r="AA16" s="21" t="s">
        <v>151</v>
      </c>
      <c r="AB16" s="21" t="s">
        <v>98</v>
      </c>
      <c r="AD16" s="20" t="s">
        <v>166</v>
      </c>
      <c r="AE16" s="20" t="s">
        <v>167</v>
      </c>
      <c r="AF16" s="24" t="str">
        <f t="shared" si="2"/>
        <v>2V</v>
      </c>
    </row>
    <row r="17" spans="5:32" x14ac:dyDescent="0.3">
      <c r="E17" t="s">
        <v>92</v>
      </c>
      <c r="F17" t="s">
        <v>93</v>
      </c>
      <c r="G17" t="s">
        <v>106</v>
      </c>
      <c r="H17" t="s">
        <v>133</v>
      </c>
      <c r="I17" s="2">
        <f t="shared" si="0"/>
        <v>33</v>
      </c>
      <c r="J17" s="34">
        <v>330</v>
      </c>
      <c r="L17" t="s">
        <v>107</v>
      </c>
      <c r="M17" s="3" t="s">
        <v>168</v>
      </c>
      <c r="N17">
        <v>40</v>
      </c>
      <c r="R17" s="20"/>
      <c r="S17" s="20"/>
      <c r="T17" s="5"/>
      <c r="Y17" s="20" t="s">
        <v>20</v>
      </c>
      <c r="Z17" s="20" t="s">
        <v>124</v>
      </c>
      <c r="AA17" s="21" t="s">
        <v>139</v>
      </c>
      <c r="AB17" s="21" t="s">
        <v>98</v>
      </c>
      <c r="AD17" s="20" t="s">
        <v>169</v>
      </c>
      <c r="AE17" s="20" t="s">
        <v>170</v>
      </c>
      <c r="AF17" s="24" t="str">
        <f t="shared" si="2"/>
        <v>2G</v>
      </c>
    </row>
    <row r="18" spans="5:32" x14ac:dyDescent="0.3">
      <c r="E18" t="s">
        <v>92</v>
      </c>
      <c r="F18" t="s">
        <v>93</v>
      </c>
      <c r="G18" t="s">
        <v>112</v>
      </c>
      <c r="H18" t="s">
        <v>133</v>
      </c>
      <c r="I18" s="2">
        <f t="shared" si="0"/>
        <v>47</v>
      </c>
      <c r="J18" s="34">
        <v>470</v>
      </c>
      <c r="L18" t="s">
        <v>91</v>
      </c>
      <c r="M18" s="3" t="s">
        <v>171</v>
      </c>
      <c r="N18">
        <v>30</v>
      </c>
      <c r="R18" s="20"/>
      <c r="S18" s="20"/>
      <c r="T18" s="5"/>
      <c r="Y18" s="20"/>
      <c r="Z18" s="20"/>
      <c r="AA18" s="21"/>
      <c r="AB18" s="21"/>
      <c r="AD18" s="20" t="s">
        <v>172</v>
      </c>
      <c r="AE18" s="20" t="s">
        <v>173</v>
      </c>
      <c r="AF18" s="24" t="str">
        <f t="shared" si="2"/>
        <v>2W</v>
      </c>
    </row>
    <row r="19" spans="5:32" x14ac:dyDescent="0.3">
      <c r="E19" t="s">
        <v>92</v>
      </c>
      <c r="F19" t="s">
        <v>93</v>
      </c>
      <c r="G19" t="s">
        <v>112</v>
      </c>
      <c r="H19" t="s">
        <v>133</v>
      </c>
      <c r="I19" s="2">
        <f t="shared" si="0"/>
        <v>68</v>
      </c>
      <c r="J19" s="34">
        <v>680</v>
      </c>
      <c r="L19" t="s">
        <v>91</v>
      </c>
      <c r="M19" s="3" t="s">
        <v>171</v>
      </c>
      <c r="N19">
        <v>30</v>
      </c>
      <c r="R19" s="20"/>
      <c r="S19" s="20"/>
      <c r="T19" s="5"/>
      <c r="Y19" s="20"/>
      <c r="Z19" s="20"/>
      <c r="AA19" s="20"/>
      <c r="AB19" s="20"/>
      <c r="AD19" s="20"/>
      <c r="AE19" s="20"/>
      <c r="AF19" s="24">
        <f t="shared" si="2"/>
        <v>0</v>
      </c>
    </row>
    <row r="20" spans="5:32" x14ac:dyDescent="0.3">
      <c r="E20" t="s">
        <v>92</v>
      </c>
      <c r="F20" t="s">
        <v>93</v>
      </c>
      <c r="G20" t="s">
        <v>118</v>
      </c>
      <c r="H20" t="s">
        <v>133</v>
      </c>
      <c r="I20" s="2">
        <f t="shared" si="0"/>
        <v>100</v>
      </c>
      <c r="J20" s="34">
        <v>101</v>
      </c>
      <c r="L20" t="s">
        <v>91</v>
      </c>
      <c r="M20" s="3" t="s">
        <v>117</v>
      </c>
      <c r="N20">
        <v>28</v>
      </c>
      <c r="R20" s="20"/>
      <c r="S20" s="20"/>
      <c r="T20" s="5"/>
      <c r="Y20" s="20"/>
      <c r="Z20" s="20"/>
      <c r="AA20" s="20"/>
      <c r="AB20" s="20"/>
      <c r="AD20" s="20"/>
      <c r="AE20" s="20"/>
      <c r="AF20" s="24">
        <f t="shared" si="2"/>
        <v>0</v>
      </c>
    </row>
    <row r="21" spans="5:32" x14ac:dyDescent="0.3">
      <c r="E21" t="s">
        <v>92</v>
      </c>
      <c r="F21" t="s">
        <v>93</v>
      </c>
      <c r="G21" t="s">
        <v>118</v>
      </c>
      <c r="H21" t="s">
        <v>133</v>
      </c>
      <c r="I21" s="2">
        <f t="shared" si="0"/>
        <v>120</v>
      </c>
      <c r="J21" s="34">
        <v>121</v>
      </c>
      <c r="L21" t="s">
        <v>91</v>
      </c>
      <c r="M21" s="3" t="s">
        <v>117</v>
      </c>
      <c r="N21">
        <v>28</v>
      </c>
      <c r="R21" s="20"/>
      <c r="S21" s="20"/>
      <c r="Y21" s="20"/>
      <c r="Z21" s="20"/>
      <c r="AA21" s="20"/>
      <c r="AB21" s="20"/>
      <c r="AD21" s="20"/>
      <c r="AE21" s="20"/>
      <c r="AF21" s="24">
        <f t="shared" si="2"/>
        <v>0</v>
      </c>
    </row>
    <row r="22" spans="5:32" x14ac:dyDescent="0.3">
      <c r="E22" t="s">
        <v>92</v>
      </c>
      <c r="F22" t="s">
        <v>93</v>
      </c>
      <c r="G22" t="s">
        <v>42</v>
      </c>
      <c r="H22" t="s">
        <v>140</v>
      </c>
      <c r="I22" s="2">
        <f t="shared" si="0"/>
        <v>10</v>
      </c>
      <c r="J22" s="34">
        <v>100</v>
      </c>
      <c r="L22" t="s">
        <v>91</v>
      </c>
      <c r="M22" s="3" t="s">
        <v>174</v>
      </c>
      <c r="N22">
        <v>120</v>
      </c>
      <c r="R22" s="20"/>
      <c r="S22" s="20"/>
      <c r="Y22" s="20"/>
      <c r="Z22" s="20"/>
      <c r="AA22" s="20"/>
      <c r="AB22" s="20"/>
      <c r="AD22" s="20"/>
      <c r="AE22" s="20"/>
      <c r="AF22" s="24">
        <f t="shared" si="2"/>
        <v>0</v>
      </c>
    </row>
    <row r="23" spans="5:32" x14ac:dyDescent="0.3">
      <c r="E23" t="s">
        <v>92</v>
      </c>
      <c r="F23" t="s">
        <v>93</v>
      </c>
      <c r="G23" t="s">
        <v>106</v>
      </c>
      <c r="H23" t="s">
        <v>140</v>
      </c>
      <c r="I23" s="2">
        <f t="shared" ref="I23:I86" si="3">LEFT(J23,2)*(10^(RIGHT(J23,1)))</f>
        <v>22</v>
      </c>
      <c r="J23" s="34">
        <v>220</v>
      </c>
      <c r="L23" t="s">
        <v>107</v>
      </c>
      <c r="M23" s="3" t="s">
        <v>95</v>
      </c>
      <c r="N23">
        <v>80</v>
      </c>
      <c r="R23" s="20"/>
      <c r="S23" s="20"/>
      <c r="Y23" s="20"/>
      <c r="Z23" s="20"/>
      <c r="AA23" s="20"/>
      <c r="AB23" s="20"/>
      <c r="AD23" s="20"/>
      <c r="AE23" s="20"/>
      <c r="AF23" s="24">
        <f t="shared" si="2"/>
        <v>0</v>
      </c>
    </row>
    <row r="24" spans="5:32" x14ac:dyDescent="0.3">
      <c r="E24" t="s">
        <v>92</v>
      </c>
      <c r="F24" t="s">
        <v>93</v>
      </c>
      <c r="G24" t="s">
        <v>112</v>
      </c>
      <c r="H24" t="s">
        <v>140</v>
      </c>
      <c r="I24" s="2">
        <f t="shared" si="3"/>
        <v>33</v>
      </c>
      <c r="J24" s="34">
        <v>330</v>
      </c>
      <c r="L24" t="s">
        <v>91</v>
      </c>
      <c r="M24" s="3" t="s">
        <v>168</v>
      </c>
      <c r="N24">
        <v>40</v>
      </c>
      <c r="R24" s="20"/>
      <c r="S24" s="20"/>
      <c r="Y24" s="20"/>
      <c r="Z24" s="20"/>
      <c r="AA24" s="20"/>
      <c r="AB24" s="20"/>
      <c r="AD24" s="20"/>
      <c r="AE24" s="20"/>
      <c r="AF24" s="24">
        <f t="shared" si="2"/>
        <v>0</v>
      </c>
    </row>
    <row r="25" spans="5:32" x14ac:dyDescent="0.3">
      <c r="E25" t="s">
        <v>92</v>
      </c>
      <c r="F25" t="s">
        <v>93</v>
      </c>
      <c r="G25" t="s">
        <v>112</v>
      </c>
      <c r="H25" t="s">
        <v>140</v>
      </c>
      <c r="I25" s="2">
        <f t="shared" si="3"/>
        <v>47</v>
      </c>
      <c r="J25" s="34">
        <v>470</v>
      </c>
      <c r="L25" t="s">
        <v>91</v>
      </c>
      <c r="M25" s="3" t="s">
        <v>168</v>
      </c>
      <c r="N25">
        <v>40</v>
      </c>
      <c r="R25" s="20"/>
      <c r="S25" s="20"/>
      <c r="Y25" s="22"/>
      <c r="Z25" s="22"/>
      <c r="AA25" s="20"/>
      <c r="AB25" s="20"/>
      <c r="AD25" s="20"/>
      <c r="AE25" s="20"/>
      <c r="AF25" s="24">
        <f t="shared" si="2"/>
        <v>0</v>
      </c>
    </row>
    <row r="26" spans="5:32" x14ac:dyDescent="0.3">
      <c r="E26" t="s">
        <v>92</v>
      </c>
      <c r="F26" t="s">
        <v>93</v>
      </c>
      <c r="G26" t="s">
        <v>118</v>
      </c>
      <c r="H26" t="s">
        <v>140</v>
      </c>
      <c r="I26" s="2">
        <f t="shared" si="3"/>
        <v>56</v>
      </c>
      <c r="J26" s="34">
        <v>560</v>
      </c>
      <c r="L26" t="s">
        <v>91</v>
      </c>
      <c r="M26" s="3" t="s">
        <v>108</v>
      </c>
      <c r="N26">
        <v>30</v>
      </c>
      <c r="Y26" s="16"/>
      <c r="Z26" s="16"/>
      <c r="AD26" s="16"/>
      <c r="AE26" s="16"/>
      <c r="AF26" s="16"/>
    </row>
    <row r="27" spans="5:32" x14ac:dyDescent="0.3">
      <c r="E27" t="s">
        <v>92</v>
      </c>
      <c r="F27" t="s">
        <v>93</v>
      </c>
      <c r="G27" t="s">
        <v>118</v>
      </c>
      <c r="H27" t="s">
        <v>140</v>
      </c>
      <c r="I27" s="2">
        <f t="shared" si="3"/>
        <v>68</v>
      </c>
      <c r="J27" s="34">
        <v>680</v>
      </c>
      <c r="L27" t="s">
        <v>91</v>
      </c>
      <c r="M27" s="3" t="s">
        <v>108</v>
      </c>
      <c r="N27">
        <v>30</v>
      </c>
      <c r="R27" s="35" t="s">
        <v>175</v>
      </c>
      <c r="S27" s="35" t="s">
        <v>176</v>
      </c>
      <c r="Y27" s="35" t="s">
        <v>177</v>
      </c>
      <c r="Z27" s="35" t="s">
        <v>178</v>
      </c>
      <c r="AA27" s="35" t="s">
        <v>179</v>
      </c>
      <c r="AB27" s="35" t="s">
        <v>180</v>
      </c>
      <c r="AD27" s="35" t="s">
        <v>181</v>
      </c>
      <c r="AE27" s="35" t="s">
        <v>182</v>
      </c>
    </row>
    <row r="28" spans="5:32" x14ac:dyDescent="0.3">
      <c r="E28" t="s">
        <v>92</v>
      </c>
      <c r="F28" t="s">
        <v>93</v>
      </c>
      <c r="G28" t="s">
        <v>118</v>
      </c>
      <c r="H28" t="s">
        <v>140</v>
      </c>
      <c r="I28" s="2">
        <f t="shared" si="3"/>
        <v>82</v>
      </c>
      <c r="J28" s="34">
        <v>820</v>
      </c>
      <c r="L28" t="s">
        <v>91</v>
      </c>
      <c r="M28" s="3" t="s">
        <v>108</v>
      </c>
      <c r="N28">
        <v>30</v>
      </c>
      <c r="R28" s="37" t="s">
        <v>183</v>
      </c>
      <c r="S28" s="37"/>
      <c r="Y28" s="37" t="s">
        <v>184</v>
      </c>
      <c r="Z28" s="37"/>
      <c r="AA28" s="37"/>
      <c r="AB28" s="37"/>
      <c r="AD28" s="37" t="s">
        <v>185</v>
      </c>
      <c r="AE28" s="37"/>
      <c r="AF28" s="16"/>
    </row>
    <row r="29" spans="5:32" x14ac:dyDescent="0.3">
      <c r="E29" t="s">
        <v>92</v>
      </c>
      <c r="F29" t="s">
        <v>93</v>
      </c>
      <c r="G29" t="s">
        <v>112</v>
      </c>
      <c r="H29" t="s">
        <v>148</v>
      </c>
      <c r="I29" s="2">
        <f t="shared" si="3"/>
        <v>22</v>
      </c>
      <c r="J29" s="34">
        <v>220</v>
      </c>
      <c r="L29" t="s">
        <v>91</v>
      </c>
      <c r="M29" s="3" t="s">
        <v>186</v>
      </c>
      <c r="N29">
        <v>45</v>
      </c>
      <c r="AE29" s="37" t="s">
        <v>187</v>
      </c>
      <c r="AF29" s="37"/>
    </row>
    <row r="30" spans="5:32" x14ac:dyDescent="0.3">
      <c r="E30" t="s">
        <v>92</v>
      </c>
      <c r="F30" t="s">
        <v>93</v>
      </c>
      <c r="G30" t="s">
        <v>118</v>
      </c>
      <c r="H30" t="s">
        <v>148</v>
      </c>
      <c r="I30" s="2">
        <f t="shared" si="3"/>
        <v>33</v>
      </c>
      <c r="J30" s="34">
        <v>330</v>
      </c>
      <c r="L30" t="s">
        <v>91</v>
      </c>
      <c r="M30" s="3" t="s">
        <v>188</v>
      </c>
      <c r="N30">
        <v>36</v>
      </c>
    </row>
    <row r="31" spans="5:32" x14ac:dyDescent="0.3">
      <c r="E31" t="s">
        <v>92</v>
      </c>
      <c r="F31" t="s">
        <v>93</v>
      </c>
      <c r="G31" t="s">
        <v>118</v>
      </c>
      <c r="H31" t="s">
        <v>148</v>
      </c>
      <c r="I31" s="2">
        <f t="shared" si="3"/>
        <v>47</v>
      </c>
      <c r="J31" s="34">
        <v>470</v>
      </c>
      <c r="L31" t="s">
        <v>91</v>
      </c>
      <c r="M31" s="3" t="s">
        <v>188</v>
      </c>
      <c r="N31">
        <v>36</v>
      </c>
    </row>
    <row r="32" spans="5:32" x14ac:dyDescent="0.3">
      <c r="E32" t="s">
        <v>92</v>
      </c>
      <c r="F32" t="s">
        <v>103</v>
      </c>
      <c r="G32" t="s">
        <v>122</v>
      </c>
      <c r="H32" t="s">
        <v>94</v>
      </c>
      <c r="I32" s="2">
        <f t="shared" si="3"/>
        <v>47</v>
      </c>
      <c r="J32" s="34">
        <v>470</v>
      </c>
      <c r="L32" t="s">
        <v>91</v>
      </c>
      <c r="M32" s="3" t="s">
        <v>189</v>
      </c>
      <c r="N32">
        <v>14</v>
      </c>
    </row>
    <row r="33" spans="5:20" x14ac:dyDescent="0.3">
      <c r="E33" t="s">
        <v>92</v>
      </c>
      <c r="F33" t="s">
        <v>103</v>
      </c>
      <c r="G33" t="s">
        <v>129</v>
      </c>
      <c r="H33" t="s">
        <v>94</v>
      </c>
      <c r="I33" s="2">
        <f t="shared" si="3"/>
        <v>56</v>
      </c>
      <c r="J33" s="34">
        <v>560</v>
      </c>
      <c r="L33" t="s">
        <v>91</v>
      </c>
      <c r="M33" s="3" t="s">
        <v>190</v>
      </c>
      <c r="N33">
        <v>11</v>
      </c>
    </row>
    <row r="34" spans="5:20" x14ac:dyDescent="0.3">
      <c r="E34" t="s">
        <v>92</v>
      </c>
      <c r="F34" t="s">
        <v>103</v>
      </c>
      <c r="G34" t="s">
        <v>122</v>
      </c>
      <c r="H34" t="s">
        <v>126</v>
      </c>
      <c r="I34" s="2">
        <f t="shared" si="3"/>
        <v>33</v>
      </c>
      <c r="J34" s="34">
        <v>330</v>
      </c>
      <c r="L34" t="s">
        <v>91</v>
      </c>
      <c r="M34" s="3" t="s">
        <v>189</v>
      </c>
      <c r="N34">
        <v>14</v>
      </c>
    </row>
    <row r="35" spans="5:20" x14ac:dyDescent="0.3">
      <c r="E35" t="s">
        <v>92</v>
      </c>
      <c r="F35" t="s">
        <v>103</v>
      </c>
      <c r="G35" t="s">
        <v>129</v>
      </c>
      <c r="H35" t="s">
        <v>126</v>
      </c>
      <c r="I35" s="2">
        <f t="shared" si="3"/>
        <v>47</v>
      </c>
      <c r="J35" s="34">
        <v>470</v>
      </c>
      <c r="L35" t="s">
        <v>91</v>
      </c>
      <c r="M35" s="3" t="s">
        <v>190</v>
      </c>
      <c r="N35">
        <v>11</v>
      </c>
    </row>
    <row r="36" spans="5:20" x14ac:dyDescent="0.3">
      <c r="E36" t="s">
        <v>92</v>
      </c>
      <c r="F36" t="s">
        <v>103</v>
      </c>
      <c r="G36" t="s">
        <v>122</v>
      </c>
      <c r="H36" t="s">
        <v>133</v>
      </c>
      <c r="I36" s="2">
        <f t="shared" si="3"/>
        <v>15</v>
      </c>
      <c r="J36" s="34">
        <v>150</v>
      </c>
      <c r="L36" t="s">
        <v>91</v>
      </c>
      <c r="M36" s="3" t="s">
        <v>191</v>
      </c>
      <c r="N36">
        <v>17</v>
      </c>
    </row>
    <row r="37" spans="5:20" x14ac:dyDescent="0.3">
      <c r="E37" t="s">
        <v>92</v>
      </c>
      <c r="F37" t="s">
        <v>103</v>
      </c>
      <c r="G37" t="s">
        <v>129</v>
      </c>
      <c r="H37" t="s">
        <v>133</v>
      </c>
      <c r="I37" s="2">
        <f t="shared" si="3"/>
        <v>22</v>
      </c>
      <c r="J37" s="34">
        <v>220</v>
      </c>
      <c r="L37" t="s">
        <v>91</v>
      </c>
      <c r="M37" s="3" t="s">
        <v>192</v>
      </c>
      <c r="N37">
        <v>13</v>
      </c>
    </row>
    <row r="38" spans="5:20" x14ac:dyDescent="0.3">
      <c r="E38" t="s">
        <v>92</v>
      </c>
      <c r="F38" t="s">
        <v>103</v>
      </c>
      <c r="G38" t="s">
        <v>122</v>
      </c>
      <c r="H38" t="s">
        <v>140</v>
      </c>
      <c r="I38" s="2">
        <f t="shared" si="3"/>
        <v>10</v>
      </c>
      <c r="J38" s="34">
        <v>100</v>
      </c>
      <c r="L38" t="s">
        <v>91</v>
      </c>
      <c r="M38" s="3" t="s">
        <v>193</v>
      </c>
      <c r="N38">
        <v>19</v>
      </c>
      <c r="T38" s="1"/>
    </row>
    <row r="39" spans="5:20" x14ac:dyDescent="0.3">
      <c r="E39" t="s">
        <v>92</v>
      </c>
      <c r="F39" t="s">
        <v>103</v>
      </c>
      <c r="G39" t="s">
        <v>129</v>
      </c>
      <c r="H39" t="s">
        <v>140</v>
      </c>
      <c r="I39" s="2">
        <f t="shared" si="3"/>
        <v>15</v>
      </c>
      <c r="J39" s="34">
        <v>150</v>
      </c>
      <c r="L39" t="s">
        <v>91</v>
      </c>
      <c r="M39" s="3" t="s">
        <v>189</v>
      </c>
      <c r="N39">
        <v>15</v>
      </c>
      <c r="T39" s="1"/>
    </row>
    <row r="40" spans="5:20" x14ac:dyDescent="0.3">
      <c r="E40" t="s">
        <v>92</v>
      </c>
      <c r="F40" t="s">
        <v>109</v>
      </c>
      <c r="G40" t="s">
        <v>42</v>
      </c>
      <c r="H40" t="s">
        <v>94</v>
      </c>
      <c r="I40" s="2">
        <f t="shared" si="3"/>
        <v>68</v>
      </c>
      <c r="J40" s="34">
        <v>680</v>
      </c>
      <c r="L40" t="s">
        <v>91</v>
      </c>
      <c r="M40" s="3" t="s">
        <v>194</v>
      </c>
      <c r="N40">
        <v>80</v>
      </c>
      <c r="T40" s="1"/>
    </row>
    <row r="41" spans="5:20" x14ac:dyDescent="0.3">
      <c r="E41" t="s">
        <v>92</v>
      </c>
      <c r="F41" t="s">
        <v>109</v>
      </c>
      <c r="G41" t="s">
        <v>42</v>
      </c>
      <c r="H41" t="s">
        <v>94</v>
      </c>
      <c r="I41" s="2">
        <f t="shared" si="3"/>
        <v>82</v>
      </c>
      <c r="J41" s="34">
        <v>820</v>
      </c>
      <c r="L41" t="s">
        <v>91</v>
      </c>
      <c r="M41" s="3" t="s">
        <v>194</v>
      </c>
      <c r="N41">
        <v>50</v>
      </c>
      <c r="T41" s="1"/>
    </row>
    <row r="42" spans="5:20" x14ac:dyDescent="0.3">
      <c r="E42" t="s">
        <v>92</v>
      </c>
      <c r="F42" t="s">
        <v>109</v>
      </c>
      <c r="G42" t="s">
        <v>106</v>
      </c>
      <c r="H42" t="s">
        <v>94</v>
      </c>
      <c r="I42" s="2">
        <f t="shared" si="3"/>
        <v>150</v>
      </c>
      <c r="J42" s="34">
        <v>151</v>
      </c>
      <c r="L42" t="s">
        <v>107</v>
      </c>
      <c r="M42" s="3" t="s">
        <v>195</v>
      </c>
      <c r="N42">
        <v>50</v>
      </c>
      <c r="T42" s="1"/>
    </row>
    <row r="43" spans="5:20" x14ac:dyDescent="0.3">
      <c r="E43" t="s">
        <v>92</v>
      </c>
      <c r="F43" t="s">
        <v>109</v>
      </c>
      <c r="G43" t="s">
        <v>112</v>
      </c>
      <c r="H43" t="s">
        <v>94</v>
      </c>
      <c r="I43" s="2">
        <f t="shared" si="3"/>
        <v>270</v>
      </c>
      <c r="J43" s="34">
        <v>271</v>
      </c>
      <c r="L43" t="s">
        <v>91</v>
      </c>
      <c r="M43" s="3" t="s">
        <v>128</v>
      </c>
      <c r="N43">
        <v>30</v>
      </c>
      <c r="T43" s="1"/>
    </row>
    <row r="44" spans="5:20" x14ac:dyDescent="0.3">
      <c r="E44" t="s">
        <v>92</v>
      </c>
      <c r="F44" t="s">
        <v>109</v>
      </c>
      <c r="G44" t="s">
        <v>118</v>
      </c>
      <c r="H44" t="s">
        <v>94</v>
      </c>
      <c r="I44" s="2">
        <f t="shared" si="3"/>
        <v>470</v>
      </c>
      <c r="J44" s="34">
        <v>471</v>
      </c>
      <c r="L44" t="s">
        <v>91</v>
      </c>
      <c r="M44" s="3" t="s">
        <v>196</v>
      </c>
      <c r="N44">
        <v>27</v>
      </c>
      <c r="T44" s="1"/>
    </row>
    <row r="45" spans="5:20" x14ac:dyDescent="0.3">
      <c r="E45" t="s">
        <v>92</v>
      </c>
      <c r="F45" t="s">
        <v>109</v>
      </c>
      <c r="G45" t="s">
        <v>42</v>
      </c>
      <c r="H45" t="s">
        <v>126</v>
      </c>
      <c r="I45" s="2">
        <f t="shared" si="3"/>
        <v>56</v>
      </c>
      <c r="J45" s="34">
        <v>560</v>
      </c>
      <c r="L45" t="s">
        <v>91</v>
      </c>
      <c r="M45" s="3" t="s">
        <v>197</v>
      </c>
      <c r="N45">
        <v>60</v>
      </c>
      <c r="T45" s="1"/>
    </row>
    <row r="46" spans="5:20" x14ac:dyDescent="0.3">
      <c r="E46" t="s">
        <v>92</v>
      </c>
      <c r="F46" t="s">
        <v>109</v>
      </c>
      <c r="G46" t="s">
        <v>106</v>
      </c>
      <c r="H46" t="s">
        <v>126</v>
      </c>
      <c r="I46" s="2">
        <f t="shared" si="3"/>
        <v>100</v>
      </c>
      <c r="J46" s="34">
        <v>101</v>
      </c>
      <c r="L46" t="s">
        <v>107</v>
      </c>
      <c r="M46" s="3" t="s">
        <v>198</v>
      </c>
      <c r="N46">
        <v>35</v>
      </c>
      <c r="T46" s="1"/>
    </row>
    <row r="47" spans="5:20" x14ac:dyDescent="0.3">
      <c r="E47" t="s">
        <v>92</v>
      </c>
      <c r="F47" t="s">
        <v>109</v>
      </c>
      <c r="G47" t="s">
        <v>112</v>
      </c>
      <c r="H47" t="s">
        <v>126</v>
      </c>
      <c r="I47" s="2">
        <f t="shared" si="3"/>
        <v>180</v>
      </c>
      <c r="J47" s="34">
        <v>181</v>
      </c>
      <c r="L47" t="s">
        <v>91</v>
      </c>
      <c r="M47" s="3" t="s">
        <v>128</v>
      </c>
      <c r="N47">
        <v>27</v>
      </c>
      <c r="T47" s="1"/>
    </row>
    <row r="48" spans="5:20" x14ac:dyDescent="0.3">
      <c r="E48" t="s">
        <v>92</v>
      </c>
      <c r="F48" t="s">
        <v>109</v>
      </c>
      <c r="G48" t="s">
        <v>118</v>
      </c>
      <c r="H48" t="s">
        <v>126</v>
      </c>
      <c r="I48" s="2">
        <f t="shared" si="3"/>
        <v>330</v>
      </c>
      <c r="J48" s="34">
        <v>331</v>
      </c>
      <c r="L48" t="s">
        <v>91</v>
      </c>
      <c r="M48" s="3" t="s">
        <v>196</v>
      </c>
      <c r="N48">
        <v>20</v>
      </c>
      <c r="T48" s="1"/>
    </row>
    <row r="49" spans="1:20" x14ac:dyDescent="0.3">
      <c r="E49" t="s">
        <v>92</v>
      </c>
      <c r="F49" t="s">
        <v>114</v>
      </c>
      <c r="G49" t="s">
        <v>122</v>
      </c>
      <c r="H49" t="s">
        <v>94</v>
      </c>
      <c r="I49" s="2">
        <f t="shared" si="3"/>
        <v>680</v>
      </c>
      <c r="J49" s="34">
        <v>681</v>
      </c>
      <c r="L49" t="s">
        <v>199</v>
      </c>
      <c r="M49" s="3" t="s">
        <v>189</v>
      </c>
      <c r="N49">
        <v>14</v>
      </c>
      <c r="T49" s="1"/>
    </row>
    <row r="50" spans="1:20" x14ac:dyDescent="0.3">
      <c r="E50" t="s">
        <v>92</v>
      </c>
      <c r="F50" t="s">
        <v>114</v>
      </c>
      <c r="G50" t="s">
        <v>129</v>
      </c>
      <c r="H50" t="s">
        <v>94</v>
      </c>
      <c r="I50" s="2">
        <f t="shared" si="3"/>
        <v>1000</v>
      </c>
      <c r="J50" s="34">
        <v>102</v>
      </c>
      <c r="L50" t="s">
        <v>199</v>
      </c>
      <c r="M50" s="3" t="s">
        <v>190</v>
      </c>
      <c r="N50">
        <v>11</v>
      </c>
      <c r="T50" s="1"/>
    </row>
    <row r="51" spans="1:20" x14ac:dyDescent="0.3">
      <c r="E51" t="s">
        <v>92</v>
      </c>
      <c r="F51" t="s">
        <v>114</v>
      </c>
      <c r="G51" t="s">
        <v>122</v>
      </c>
      <c r="H51" t="s">
        <v>126</v>
      </c>
      <c r="I51" s="2">
        <f t="shared" si="3"/>
        <v>470</v>
      </c>
      <c r="J51" s="34">
        <v>471</v>
      </c>
      <c r="L51" t="s">
        <v>199</v>
      </c>
      <c r="M51" s="3" t="s">
        <v>189</v>
      </c>
      <c r="N51">
        <v>14</v>
      </c>
      <c r="T51" s="1"/>
    </row>
    <row r="52" spans="1:20" x14ac:dyDescent="0.3">
      <c r="E52" t="s">
        <v>92</v>
      </c>
      <c r="F52" t="s">
        <v>114</v>
      </c>
      <c r="G52" t="s">
        <v>129</v>
      </c>
      <c r="H52" t="s">
        <v>126</v>
      </c>
      <c r="I52" s="2">
        <f t="shared" si="3"/>
        <v>680</v>
      </c>
      <c r="J52" s="34">
        <v>681</v>
      </c>
      <c r="L52" t="s">
        <v>199</v>
      </c>
      <c r="M52" s="3" t="s">
        <v>190</v>
      </c>
      <c r="N52">
        <v>11</v>
      </c>
      <c r="T52" s="1"/>
    </row>
    <row r="53" spans="1:20" x14ac:dyDescent="0.3">
      <c r="E53" t="s">
        <v>92</v>
      </c>
      <c r="F53" t="s">
        <v>114</v>
      </c>
      <c r="G53" t="s">
        <v>122</v>
      </c>
      <c r="H53" t="s">
        <v>133</v>
      </c>
      <c r="I53" s="2">
        <f t="shared" si="3"/>
        <v>180</v>
      </c>
      <c r="J53" s="34">
        <v>181</v>
      </c>
      <c r="L53" t="s">
        <v>199</v>
      </c>
      <c r="M53" s="3" t="s">
        <v>191</v>
      </c>
      <c r="N53">
        <v>17</v>
      </c>
      <c r="T53" s="1"/>
    </row>
    <row r="54" spans="1:20" x14ac:dyDescent="0.3">
      <c r="E54" t="s">
        <v>92</v>
      </c>
      <c r="F54" t="s">
        <v>114</v>
      </c>
      <c r="G54" t="s">
        <v>129</v>
      </c>
      <c r="H54" t="s">
        <v>133</v>
      </c>
      <c r="I54" s="2">
        <f t="shared" si="3"/>
        <v>270</v>
      </c>
      <c r="J54" s="34">
        <v>271</v>
      </c>
      <c r="L54" t="s">
        <v>199</v>
      </c>
      <c r="M54" s="3" t="s">
        <v>192</v>
      </c>
      <c r="N54">
        <v>13</v>
      </c>
      <c r="T54" s="1"/>
    </row>
    <row r="55" spans="1:20" x14ac:dyDescent="0.3">
      <c r="E55" t="s">
        <v>92</v>
      </c>
      <c r="F55" t="s">
        <v>114</v>
      </c>
      <c r="G55" t="s">
        <v>122</v>
      </c>
      <c r="H55" t="s">
        <v>140</v>
      </c>
      <c r="I55" s="2">
        <f t="shared" si="3"/>
        <v>120</v>
      </c>
      <c r="J55" s="34">
        <v>121</v>
      </c>
      <c r="L55" t="s">
        <v>199</v>
      </c>
      <c r="M55" s="3" t="s">
        <v>193</v>
      </c>
      <c r="N55">
        <v>19</v>
      </c>
      <c r="T55" s="1"/>
    </row>
    <row r="56" spans="1:20" x14ac:dyDescent="0.3">
      <c r="E56" t="s">
        <v>92</v>
      </c>
      <c r="F56" t="s">
        <v>114</v>
      </c>
      <c r="G56" t="s">
        <v>129</v>
      </c>
      <c r="H56" t="s">
        <v>140</v>
      </c>
      <c r="I56" s="2">
        <f t="shared" si="3"/>
        <v>180</v>
      </c>
      <c r="J56" s="34">
        <v>181</v>
      </c>
      <c r="L56" t="s">
        <v>199</v>
      </c>
      <c r="M56" s="3" t="s">
        <v>189</v>
      </c>
      <c r="N56">
        <v>15</v>
      </c>
      <c r="T56" s="1"/>
    </row>
    <row r="57" spans="1:20" x14ac:dyDescent="0.3">
      <c r="A57" t="str">
        <f>E56&amp;LEFT(F56,2)&amp;H56&amp;K56&amp;H56&amp;J56&amp;L56</f>
        <v>EEHZS1J1J181UV</v>
      </c>
      <c r="E57" t="s">
        <v>92</v>
      </c>
      <c r="F57" t="s">
        <v>120</v>
      </c>
      <c r="G57" t="s">
        <v>42</v>
      </c>
      <c r="H57" t="s">
        <v>94</v>
      </c>
      <c r="I57" s="2">
        <f t="shared" si="3"/>
        <v>100</v>
      </c>
      <c r="J57" s="34">
        <v>101</v>
      </c>
      <c r="L57" t="s">
        <v>199</v>
      </c>
      <c r="M57" s="3" t="s">
        <v>194</v>
      </c>
      <c r="N57">
        <v>50</v>
      </c>
      <c r="T57" s="1"/>
    </row>
    <row r="58" spans="1:20" x14ac:dyDescent="0.3">
      <c r="E58" t="s">
        <v>92</v>
      </c>
      <c r="F58" t="s">
        <v>120</v>
      </c>
      <c r="G58" t="s">
        <v>106</v>
      </c>
      <c r="H58" t="s">
        <v>94</v>
      </c>
      <c r="I58" s="2">
        <f t="shared" si="3"/>
        <v>180</v>
      </c>
      <c r="J58" s="34">
        <v>181</v>
      </c>
      <c r="K58" t="s">
        <v>200</v>
      </c>
      <c r="L58" t="s">
        <v>199</v>
      </c>
      <c r="M58" s="3" t="s">
        <v>195</v>
      </c>
      <c r="N58">
        <v>30</v>
      </c>
      <c r="T58" s="1"/>
    </row>
    <row r="59" spans="1:20" x14ac:dyDescent="0.3">
      <c r="E59" t="s">
        <v>92</v>
      </c>
      <c r="F59" t="s">
        <v>120</v>
      </c>
      <c r="G59" t="s">
        <v>112</v>
      </c>
      <c r="H59" t="s">
        <v>94</v>
      </c>
      <c r="I59" s="2">
        <f t="shared" si="3"/>
        <v>330</v>
      </c>
      <c r="J59" s="34">
        <v>331</v>
      </c>
      <c r="L59" t="s">
        <v>199</v>
      </c>
      <c r="M59" s="3" t="s">
        <v>128</v>
      </c>
      <c r="N59">
        <v>27</v>
      </c>
      <c r="T59" s="1"/>
    </row>
    <row r="60" spans="1:20" x14ac:dyDescent="0.3">
      <c r="E60" t="s">
        <v>92</v>
      </c>
      <c r="F60" t="s">
        <v>120</v>
      </c>
      <c r="G60" t="s">
        <v>118</v>
      </c>
      <c r="H60" t="s">
        <v>94</v>
      </c>
      <c r="I60" s="2">
        <f t="shared" si="3"/>
        <v>560</v>
      </c>
      <c r="J60" s="34">
        <v>561</v>
      </c>
      <c r="L60" t="s">
        <v>199</v>
      </c>
      <c r="M60" s="3" t="s">
        <v>196</v>
      </c>
      <c r="N60">
        <v>20</v>
      </c>
      <c r="T60" s="1"/>
    </row>
    <row r="61" spans="1:20" x14ac:dyDescent="0.3">
      <c r="E61" t="s">
        <v>92</v>
      </c>
      <c r="F61" t="s">
        <v>120</v>
      </c>
      <c r="G61" t="s">
        <v>42</v>
      </c>
      <c r="H61" t="s">
        <v>126</v>
      </c>
      <c r="I61" s="2">
        <f t="shared" si="3"/>
        <v>68</v>
      </c>
      <c r="J61" s="34">
        <v>680</v>
      </c>
      <c r="L61" t="s">
        <v>199</v>
      </c>
      <c r="M61" s="3" t="s">
        <v>197</v>
      </c>
      <c r="N61">
        <v>60</v>
      </c>
      <c r="T61" s="1"/>
    </row>
    <row r="62" spans="1:20" x14ac:dyDescent="0.3">
      <c r="E62" t="s">
        <v>92</v>
      </c>
      <c r="F62" t="s">
        <v>120</v>
      </c>
      <c r="G62" t="s">
        <v>106</v>
      </c>
      <c r="H62" t="s">
        <v>126</v>
      </c>
      <c r="I62" s="2">
        <f t="shared" si="3"/>
        <v>120</v>
      </c>
      <c r="J62" s="34">
        <v>121</v>
      </c>
      <c r="K62" t="s">
        <v>200</v>
      </c>
      <c r="L62" t="s">
        <v>199</v>
      </c>
      <c r="M62" s="3" t="s">
        <v>198</v>
      </c>
      <c r="N62">
        <v>35</v>
      </c>
      <c r="T62" s="1"/>
    </row>
    <row r="63" spans="1:20" x14ac:dyDescent="0.3">
      <c r="E63" t="s">
        <v>92</v>
      </c>
      <c r="F63" t="s">
        <v>120</v>
      </c>
      <c r="G63" t="s">
        <v>112</v>
      </c>
      <c r="H63" t="s">
        <v>126</v>
      </c>
      <c r="I63" s="2">
        <f t="shared" si="3"/>
        <v>220</v>
      </c>
      <c r="J63" s="34">
        <v>221</v>
      </c>
      <c r="L63" t="s">
        <v>199</v>
      </c>
      <c r="M63" s="3" t="s">
        <v>128</v>
      </c>
      <c r="N63">
        <v>27</v>
      </c>
      <c r="T63" s="1"/>
    </row>
    <row r="64" spans="1:20" x14ac:dyDescent="0.3">
      <c r="E64" t="s">
        <v>92</v>
      </c>
      <c r="F64" t="s">
        <v>120</v>
      </c>
      <c r="G64" t="s">
        <v>118</v>
      </c>
      <c r="H64" t="s">
        <v>126</v>
      </c>
      <c r="I64" s="2">
        <f t="shared" si="3"/>
        <v>390</v>
      </c>
      <c r="J64" s="34">
        <v>391</v>
      </c>
      <c r="L64" t="s">
        <v>199</v>
      </c>
      <c r="M64" s="3" t="s">
        <v>196</v>
      </c>
      <c r="N64">
        <v>20</v>
      </c>
      <c r="T64" s="1"/>
    </row>
    <row r="65" spans="5:20" x14ac:dyDescent="0.3">
      <c r="E65" t="s">
        <v>92</v>
      </c>
      <c r="F65" t="s">
        <v>123</v>
      </c>
      <c r="G65" t="s">
        <v>112</v>
      </c>
      <c r="H65" t="s">
        <v>94</v>
      </c>
      <c r="I65" s="2">
        <f t="shared" si="3"/>
        <v>220</v>
      </c>
      <c r="J65" s="34">
        <v>221</v>
      </c>
      <c r="L65" t="s">
        <v>91</v>
      </c>
      <c r="M65" s="3" t="s">
        <v>174</v>
      </c>
      <c r="N65">
        <v>27</v>
      </c>
      <c r="T65" s="1"/>
    </row>
    <row r="66" spans="5:20" x14ac:dyDescent="0.3">
      <c r="E66" t="s">
        <v>92</v>
      </c>
      <c r="F66" t="s">
        <v>123</v>
      </c>
      <c r="G66" t="s">
        <v>118</v>
      </c>
      <c r="H66" t="s">
        <v>94</v>
      </c>
      <c r="I66" s="2">
        <f t="shared" si="3"/>
        <v>330</v>
      </c>
      <c r="J66" s="34">
        <v>331</v>
      </c>
      <c r="L66" t="s">
        <v>91</v>
      </c>
      <c r="M66" s="3" t="s">
        <v>95</v>
      </c>
      <c r="N66">
        <v>20</v>
      </c>
    </row>
    <row r="67" spans="5:20" x14ac:dyDescent="0.3">
      <c r="E67" t="s">
        <v>92</v>
      </c>
      <c r="F67" t="s">
        <v>123</v>
      </c>
      <c r="G67" t="s">
        <v>112</v>
      </c>
      <c r="H67" t="s">
        <v>126</v>
      </c>
      <c r="I67" s="2">
        <f t="shared" si="3"/>
        <v>150</v>
      </c>
      <c r="J67" s="34">
        <v>151</v>
      </c>
      <c r="L67" t="s">
        <v>91</v>
      </c>
      <c r="M67" s="3" t="s">
        <v>174</v>
      </c>
      <c r="N67">
        <v>27</v>
      </c>
    </row>
    <row r="68" spans="5:20" x14ac:dyDescent="0.3">
      <c r="E68" t="s">
        <v>92</v>
      </c>
      <c r="F68" t="s">
        <v>123</v>
      </c>
      <c r="G68" t="s">
        <v>118</v>
      </c>
      <c r="H68" t="s">
        <v>126</v>
      </c>
      <c r="I68" s="2">
        <f t="shared" si="3"/>
        <v>270</v>
      </c>
      <c r="J68" s="34">
        <v>271</v>
      </c>
      <c r="L68" t="s">
        <v>91</v>
      </c>
      <c r="M68" s="3" t="s">
        <v>95</v>
      </c>
      <c r="N68">
        <v>20</v>
      </c>
    </row>
    <row r="69" spans="5:20" x14ac:dyDescent="0.3">
      <c r="E69" t="s">
        <v>92</v>
      </c>
      <c r="F69" t="s">
        <v>123</v>
      </c>
      <c r="G69" t="s">
        <v>112</v>
      </c>
      <c r="H69" t="s">
        <v>133</v>
      </c>
      <c r="I69" s="2">
        <f t="shared" si="3"/>
        <v>68</v>
      </c>
      <c r="J69" s="2">
        <v>680</v>
      </c>
      <c r="L69" t="s">
        <v>91</v>
      </c>
      <c r="M69" s="3" t="s">
        <v>201</v>
      </c>
      <c r="N69">
        <v>30</v>
      </c>
    </row>
    <row r="70" spans="5:20" x14ac:dyDescent="0.3">
      <c r="E70" t="s">
        <v>92</v>
      </c>
      <c r="F70" t="s">
        <v>123</v>
      </c>
      <c r="G70" t="s">
        <v>118</v>
      </c>
      <c r="H70" t="s">
        <v>133</v>
      </c>
      <c r="I70" s="2">
        <f t="shared" si="3"/>
        <v>100</v>
      </c>
      <c r="J70" s="2">
        <v>101</v>
      </c>
      <c r="L70" t="s">
        <v>91</v>
      </c>
      <c r="M70" s="3" t="s">
        <v>202</v>
      </c>
      <c r="N70">
        <v>48</v>
      </c>
    </row>
    <row r="71" spans="5:20" x14ac:dyDescent="0.3">
      <c r="E71" t="s">
        <v>92</v>
      </c>
      <c r="F71" t="s">
        <v>123</v>
      </c>
      <c r="G71" t="s">
        <v>112</v>
      </c>
      <c r="H71" t="s">
        <v>140</v>
      </c>
      <c r="I71" s="2">
        <f t="shared" si="3"/>
        <v>33</v>
      </c>
      <c r="J71" s="2">
        <v>330</v>
      </c>
      <c r="L71" t="s">
        <v>91</v>
      </c>
      <c r="M71" s="3" t="s">
        <v>201</v>
      </c>
      <c r="N71">
        <v>40</v>
      </c>
    </row>
    <row r="72" spans="5:20" x14ac:dyDescent="0.3">
      <c r="E72" t="s">
        <v>92</v>
      </c>
      <c r="F72" t="s">
        <v>123</v>
      </c>
      <c r="G72" t="s">
        <v>118</v>
      </c>
      <c r="H72" t="s">
        <v>140</v>
      </c>
      <c r="I72" s="2">
        <f t="shared" si="3"/>
        <v>56</v>
      </c>
      <c r="J72" s="2">
        <v>560</v>
      </c>
      <c r="L72" t="s">
        <v>91</v>
      </c>
      <c r="M72" s="3" t="s">
        <v>202</v>
      </c>
      <c r="N72">
        <v>30</v>
      </c>
    </row>
    <row r="73" spans="5:20" x14ac:dyDescent="0.3">
      <c r="E73" t="s">
        <v>92</v>
      </c>
      <c r="F73" t="s">
        <v>123</v>
      </c>
      <c r="G73" t="s">
        <v>118</v>
      </c>
      <c r="H73" t="s">
        <v>140</v>
      </c>
      <c r="I73" s="2">
        <f t="shared" si="3"/>
        <v>82</v>
      </c>
      <c r="J73" s="2">
        <v>820</v>
      </c>
      <c r="L73" t="s">
        <v>91</v>
      </c>
      <c r="M73" s="3" t="s">
        <v>202</v>
      </c>
      <c r="N73">
        <v>30</v>
      </c>
    </row>
    <row r="74" spans="5:20" x14ac:dyDescent="0.3">
      <c r="E74" t="s">
        <v>92</v>
      </c>
      <c r="F74" t="s">
        <v>130</v>
      </c>
      <c r="G74" t="s">
        <v>112</v>
      </c>
      <c r="H74" t="s">
        <v>94</v>
      </c>
      <c r="I74" s="2">
        <f t="shared" si="3"/>
        <v>150</v>
      </c>
      <c r="J74" s="2">
        <v>151</v>
      </c>
      <c r="L74" t="s">
        <v>91</v>
      </c>
      <c r="M74" s="3" t="s">
        <v>202</v>
      </c>
      <c r="N74">
        <v>27</v>
      </c>
    </row>
    <row r="75" spans="5:20" x14ac:dyDescent="0.3">
      <c r="E75" t="s">
        <v>92</v>
      </c>
      <c r="F75" t="s">
        <v>130</v>
      </c>
      <c r="G75" t="s">
        <v>118</v>
      </c>
      <c r="H75" t="s">
        <v>94</v>
      </c>
      <c r="I75" s="2">
        <f t="shared" si="3"/>
        <v>270</v>
      </c>
      <c r="J75" s="2">
        <v>271</v>
      </c>
      <c r="L75" t="s">
        <v>91</v>
      </c>
      <c r="M75" s="3" t="s">
        <v>203</v>
      </c>
      <c r="N75">
        <v>20</v>
      </c>
    </row>
    <row r="76" spans="5:20" x14ac:dyDescent="0.3">
      <c r="E76" t="s">
        <v>92</v>
      </c>
      <c r="F76" t="s">
        <v>130</v>
      </c>
      <c r="G76" t="s">
        <v>112</v>
      </c>
      <c r="H76" t="s">
        <v>126</v>
      </c>
      <c r="I76" s="2">
        <f t="shared" si="3"/>
        <v>100</v>
      </c>
      <c r="J76" s="34">
        <v>101</v>
      </c>
      <c r="L76" t="s">
        <v>91</v>
      </c>
      <c r="M76" s="3" t="s">
        <v>204</v>
      </c>
      <c r="N76">
        <v>30</v>
      </c>
    </row>
    <row r="77" spans="5:20" x14ac:dyDescent="0.3">
      <c r="E77" t="s">
        <v>92</v>
      </c>
      <c r="F77" t="s">
        <v>130</v>
      </c>
      <c r="G77" t="s">
        <v>118</v>
      </c>
      <c r="H77" t="s">
        <v>126</v>
      </c>
      <c r="I77" s="2">
        <f t="shared" si="3"/>
        <v>150</v>
      </c>
      <c r="J77" s="2">
        <v>151</v>
      </c>
      <c r="L77" t="s">
        <v>91</v>
      </c>
      <c r="M77" s="3" t="s">
        <v>205</v>
      </c>
      <c r="N77">
        <v>23</v>
      </c>
    </row>
    <row r="78" spans="5:20" x14ac:dyDescent="0.3">
      <c r="E78" t="s">
        <v>92</v>
      </c>
      <c r="F78" t="s">
        <v>130</v>
      </c>
      <c r="G78" t="s">
        <v>112</v>
      </c>
      <c r="H78" t="s">
        <v>133</v>
      </c>
      <c r="I78" s="2">
        <f t="shared" si="3"/>
        <v>56</v>
      </c>
      <c r="J78" s="2">
        <v>560</v>
      </c>
      <c r="L78" t="s">
        <v>91</v>
      </c>
      <c r="M78" s="3" t="s">
        <v>174</v>
      </c>
      <c r="N78">
        <v>35</v>
      </c>
    </row>
    <row r="79" spans="5:20" x14ac:dyDescent="0.3">
      <c r="E79" t="s">
        <v>92</v>
      </c>
      <c r="F79" t="s">
        <v>130</v>
      </c>
      <c r="G79" t="s">
        <v>118</v>
      </c>
      <c r="H79" t="s">
        <v>133</v>
      </c>
      <c r="I79" s="2">
        <f t="shared" si="3"/>
        <v>100</v>
      </c>
      <c r="J79" s="2">
        <v>101</v>
      </c>
      <c r="L79" t="s">
        <v>91</v>
      </c>
      <c r="M79" s="3" t="s">
        <v>95</v>
      </c>
      <c r="N79">
        <v>28</v>
      </c>
    </row>
    <row r="80" spans="5:20" x14ac:dyDescent="0.3">
      <c r="E80" t="s">
        <v>92</v>
      </c>
      <c r="F80" t="s">
        <v>130</v>
      </c>
      <c r="G80" t="s">
        <v>112</v>
      </c>
      <c r="H80" t="s">
        <v>140</v>
      </c>
      <c r="I80" s="2">
        <f t="shared" si="3"/>
        <v>33</v>
      </c>
      <c r="J80" s="34">
        <v>330</v>
      </c>
      <c r="L80" t="s">
        <v>91</v>
      </c>
      <c r="M80" s="3" t="s">
        <v>206</v>
      </c>
      <c r="N80">
        <v>49</v>
      </c>
    </row>
    <row r="81" spans="1:14" x14ac:dyDescent="0.3">
      <c r="A81" t="str">
        <f>E80&amp;LEFT(F80,2)&amp;H80&amp;K80&amp;H80&amp;J80&amp;L80</f>
        <v>EEHZF1J1J330V</v>
      </c>
      <c r="E81" t="s">
        <v>92</v>
      </c>
      <c r="F81" t="s">
        <v>130</v>
      </c>
      <c r="G81" t="s">
        <v>118</v>
      </c>
      <c r="H81" t="s">
        <v>140</v>
      </c>
      <c r="I81" s="2">
        <f t="shared" si="3"/>
        <v>56</v>
      </c>
      <c r="J81" s="2">
        <v>560</v>
      </c>
      <c r="L81" t="s">
        <v>91</v>
      </c>
      <c r="M81" s="3" t="s">
        <v>207</v>
      </c>
      <c r="N81">
        <v>30</v>
      </c>
    </row>
    <row r="82" spans="1:14" x14ac:dyDescent="0.3">
      <c r="E82" t="s">
        <v>92</v>
      </c>
      <c r="F82" t="s">
        <v>137</v>
      </c>
      <c r="G82" t="s">
        <v>42</v>
      </c>
      <c r="H82" t="s">
        <v>94</v>
      </c>
      <c r="I82" s="2">
        <f t="shared" si="3"/>
        <v>47</v>
      </c>
      <c r="J82" s="34">
        <v>470</v>
      </c>
      <c r="L82" t="s">
        <v>91</v>
      </c>
      <c r="M82" s="3" t="s">
        <v>194</v>
      </c>
      <c r="N82">
        <v>50</v>
      </c>
    </row>
    <row r="83" spans="1:14" x14ac:dyDescent="0.3">
      <c r="E83" t="s">
        <v>92</v>
      </c>
      <c r="F83" t="s">
        <v>137</v>
      </c>
      <c r="G83" t="s">
        <v>42</v>
      </c>
      <c r="H83" t="s">
        <v>94</v>
      </c>
      <c r="I83" s="2">
        <f t="shared" si="3"/>
        <v>56</v>
      </c>
      <c r="J83" s="34">
        <v>560</v>
      </c>
      <c r="L83" t="s">
        <v>91</v>
      </c>
      <c r="M83" s="3" t="s">
        <v>194</v>
      </c>
      <c r="N83">
        <v>50</v>
      </c>
    </row>
    <row r="84" spans="1:14" x14ac:dyDescent="0.3">
      <c r="E84" t="s">
        <v>92</v>
      </c>
      <c r="F84" t="s">
        <v>137</v>
      </c>
      <c r="G84" t="s">
        <v>106</v>
      </c>
      <c r="H84" t="s">
        <v>94</v>
      </c>
      <c r="I84" s="2">
        <f t="shared" si="3"/>
        <v>68</v>
      </c>
      <c r="J84" s="34">
        <v>680</v>
      </c>
      <c r="L84" t="s">
        <v>107</v>
      </c>
      <c r="M84" s="3" t="s">
        <v>128</v>
      </c>
      <c r="N84">
        <v>30</v>
      </c>
    </row>
    <row r="85" spans="1:14" x14ac:dyDescent="0.3">
      <c r="E85" t="s">
        <v>92</v>
      </c>
      <c r="F85" t="s">
        <v>137</v>
      </c>
      <c r="G85" t="s">
        <v>106</v>
      </c>
      <c r="H85" t="s">
        <v>94</v>
      </c>
      <c r="I85" s="2">
        <f t="shared" si="3"/>
        <v>100</v>
      </c>
      <c r="J85" s="34">
        <v>101</v>
      </c>
      <c r="L85" t="s">
        <v>107</v>
      </c>
      <c r="M85" s="3" t="s">
        <v>128</v>
      </c>
      <c r="N85">
        <v>30</v>
      </c>
    </row>
    <row r="86" spans="1:14" x14ac:dyDescent="0.3">
      <c r="E86" t="s">
        <v>92</v>
      </c>
      <c r="F86" t="s">
        <v>137</v>
      </c>
      <c r="G86" t="s">
        <v>112</v>
      </c>
      <c r="H86" t="s">
        <v>94</v>
      </c>
      <c r="I86" s="2">
        <f t="shared" si="3"/>
        <v>150</v>
      </c>
      <c r="J86" s="34">
        <v>151</v>
      </c>
      <c r="L86" t="s">
        <v>91</v>
      </c>
      <c r="M86" s="3" t="s">
        <v>208</v>
      </c>
      <c r="N86">
        <v>27</v>
      </c>
    </row>
    <row r="87" spans="1:14" x14ac:dyDescent="0.3">
      <c r="E87" t="s">
        <v>92</v>
      </c>
      <c r="F87" t="s">
        <v>137</v>
      </c>
      <c r="G87" t="s">
        <v>112</v>
      </c>
      <c r="H87" t="s">
        <v>94</v>
      </c>
      <c r="I87" s="2">
        <f t="shared" ref="I87:I102" si="4">LEFT(J87,2)*(10^(RIGHT(J87,1)))</f>
        <v>220</v>
      </c>
      <c r="J87" s="34">
        <v>221</v>
      </c>
      <c r="L87" t="s">
        <v>91</v>
      </c>
      <c r="M87" s="3" t="s">
        <v>208</v>
      </c>
      <c r="N87">
        <v>27</v>
      </c>
    </row>
    <row r="88" spans="1:14" x14ac:dyDescent="0.3">
      <c r="E88" t="s">
        <v>92</v>
      </c>
      <c r="F88" t="s">
        <v>137</v>
      </c>
      <c r="G88" t="s">
        <v>118</v>
      </c>
      <c r="H88" t="s">
        <v>94</v>
      </c>
      <c r="I88" s="2">
        <f t="shared" si="4"/>
        <v>330</v>
      </c>
      <c r="J88" s="34">
        <v>331</v>
      </c>
      <c r="L88" t="s">
        <v>91</v>
      </c>
      <c r="M88" s="3" t="s">
        <v>209</v>
      </c>
      <c r="N88">
        <v>20</v>
      </c>
    </row>
    <row r="89" spans="1:14" x14ac:dyDescent="0.3">
      <c r="E89" t="s">
        <v>92</v>
      </c>
      <c r="F89" t="s">
        <v>137</v>
      </c>
      <c r="G89" t="s">
        <v>106</v>
      </c>
      <c r="H89" t="s">
        <v>126</v>
      </c>
      <c r="I89" s="2">
        <f t="shared" si="4"/>
        <v>27</v>
      </c>
      <c r="J89" s="2">
        <v>270</v>
      </c>
      <c r="L89" t="s">
        <v>91</v>
      </c>
      <c r="M89" s="3" t="s">
        <v>194</v>
      </c>
      <c r="N89">
        <v>60</v>
      </c>
    </row>
    <row r="90" spans="1:14" x14ac:dyDescent="0.3">
      <c r="E90" t="s">
        <v>92</v>
      </c>
      <c r="F90" t="s">
        <v>137</v>
      </c>
      <c r="G90" t="s">
        <v>42</v>
      </c>
      <c r="H90" t="s">
        <v>126</v>
      </c>
      <c r="I90" s="2">
        <f t="shared" si="4"/>
        <v>33</v>
      </c>
      <c r="J90" s="34">
        <v>330</v>
      </c>
      <c r="L90" t="s">
        <v>91</v>
      </c>
      <c r="M90" s="3" t="s">
        <v>194</v>
      </c>
      <c r="N90">
        <v>60</v>
      </c>
    </row>
    <row r="91" spans="1:14" x14ac:dyDescent="0.3">
      <c r="E91" t="s">
        <v>92</v>
      </c>
      <c r="F91" t="s">
        <v>137</v>
      </c>
      <c r="G91" t="s">
        <v>42</v>
      </c>
      <c r="H91" t="s">
        <v>126</v>
      </c>
      <c r="I91" s="2">
        <f t="shared" si="4"/>
        <v>47</v>
      </c>
      <c r="J91" s="2">
        <v>470</v>
      </c>
      <c r="L91" t="s">
        <v>91</v>
      </c>
      <c r="M91" s="3" t="s">
        <v>194</v>
      </c>
      <c r="N91">
        <v>60</v>
      </c>
    </row>
    <row r="92" spans="1:14" x14ac:dyDescent="0.3">
      <c r="E92" t="s">
        <v>92</v>
      </c>
      <c r="F92" t="s">
        <v>137</v>
      </c>
      <c r="G92" t="s">
        <v>106</v>
      </c>
      <c r="H92" t="s">
        <v>126</v>
      </c>
      <c r="I92" s="2">
        <f t="shared" si="4"/>
        <v>68</v>
      </c>
      <c r="J92" s="2">
        <v>680</v>
      </c>
      <c r="L92" t="s">
        <v>107</v>
      </c>
      <c r="M92" s="3" t="s">
        <v>128</v>
      </c>
      <c r="N92">
        <v>35</v>
      </c>
    </row>
    <row r="93" spans="1:14" x14ac:dyDescent="0.3">
      <c r="E93" t="s">
        <v>92</v>
      </c>
      <c r="F93" t="s">
        <v>137</v>
      </c>
      <c r="G93" t="s">
        <v>112</v>
      </c>
      <c r="H93" t="s">
        <v>126</v>
      </c>
      <c r="I93" s="2">
        <f t="shared" si="4"/>
        <v>100</v>
      </c>
      <c r="J93" s="2">
        <v>101</v>
      </c>
      <c r="L93" t="s">
        <v>91</v>
      </c>
      <c r="M93" s="3" t="s">
        <v>208</v>
      </c>
      <c r="N93">
        <v>27</v>
      </c>
    </row>
    <row r="94" spans="1:14" x14ac:dyDescent="0.3">
      <c r="E94" t="s">
        <v>92</v>
      </c>
      <c r="F94" t="s">
        <v>137</v>
      </c>
      <c r="G94" t="s">
        <v>112</v>
      </c>
      <c r="H94" t="s">
        <v>126</v>
      </c>
      <c r="I94" s="2">
        <f t="shared" si="4"/>
        <v>150</v>
      </c>
      <c r="J94" s="34">
        <v>151</v>
      </c>
      <c r="L94" t="s">
        <v>91</v>
      </c>
      <c r="M94" s="3" t="s">
        <v>208</v>
      </c>
      <c r="N94">
        <v>27</v>
      </c>
    </row>
    <row r="95" spans="1:14" x14ac:dyDescent="0.3">
      <c r="E95" t="s">
        <v>92</v>
      </c>
      <c r="F95" t="s">
        <v>137</v>
      </c>
      <c r="G95" t="s">
        <v>118</v>
      </c>
      <c r="H95" t="s">
        <v>126</v>
      </c>
      <c r="I95" s="2">
        <f t="shared" si="4"/>
        <v>220</v>
      </c>
      <c r="J95" s="2">
        <v>221</v>
      </c>
      <c r="L95" t="s">
        <v>91</v>
      </c>
      <c r="M95" s="3" t="s">
        <v>209</v>
      </c>
      <c r="N95">
        <v>20</v>
      </c>
    </row>
    <row r="96" spans="1:14" x14ac:dyDescent="0.3">
      <c r="E96" t="s">
        <v>92</v>
      </c>
      <c r="F96" t="s">
        <v>137</v>
      </c>
      <c r="G96" t="s">
        <v>118</v>
      </c>
      <c r="H96" t="s">
        <v>126</v>
      </c>
      <c r="I96" s="2">
        <f t="shared" si="4"/>
        <v>270</v>
      </c>
      <c r="J96" s="34">
        <v>271</v>
      </c>
      <c r="L96" t="s">
        <v>91</v>
      </c>
      <c r="M96" s="3" t="s">
        <v>209</v>
      </c>
      <c r="N96">
        <v>20</v>
      </c>
    </row>
    <row r="97" spans="5:14" x14ac:dyDescent="0.3">
      <c r="E97" t="s">
        <v>92</v>
      </c>
      <c r="F97" t="s">
        <v>137</v>
      </c>
      <c r="G97" t="s">
        <v>42</v>
      </c>
      <c r="H97" t="s">
        <v>133</v>
      </c>
      <c r="I97" s="2">
        <f t="shared" si="4"/>
        <v>22</v>
      </c>
      <c r="J97" s="34">
        <v>220</v>
      </c>
      <c r="L97" t="s">
        <v>91</v>
      </c>
      <c r="M97" s="3" t="s">
        <v>168</v>
      </c>
      <c r="N97">
        <v>80</v>
      </c>
    </row>
    <row r="98" spans="5:14" x14ac:dyDescent="0.3">
      <c r="E98" t="s">
        <v>92</v>
      </c>
      <c r="F98" t="s">
        <v>137</v>
      </c>
      <c r="G98" t="s">
        <v>106</v>
      </c>
      <c r="H98" t="s">
        <v>133</v>
      </c>
      <c r="I98" s="2">
        <f t="shared" si="4"/>
        <v>33</v>
      </c>
      <c r="J98" s="34">
        <v>330</v>
      </c>
      <c r="L98" t="s">
        <v>107</v>
      </c>
      <c r="M98" s="3" t="s">
        <v>117</v>
      </c>
      <c r="N98">
        <v>40</v>
      </c>
    </row>
    <row r="99" spans="5:14" x14ac:dyDescent="0.3">
      <c r="E99" t="s">
        <v>92</v>
      </c>
      <c r="F99" t="s">
        <v>137</v>
      </c>
      <c r="G99" t="s">
        <v>112</v>
      </c>
      <c r="H99" t="s">
        <v>133</v>
      </c>
      <c r="I99" s="2">
        <f t="shared" si="4"/>
        <v>47</v>
      </c>
      <c r="J99" s="34">
        <v>470</v>
      </c>
      <c r="L99" t="s">
        <v>91</v>
      </c>
      <c r="M99" s="3" t="s">
        <v>195</v>
      </c>
      <c r="N99">
        <v>30</v>
      </c>
    </row>
    <row r="100" spans="5:14" x14ac:dyDescent="0.3">
      <c r="E100" t="s">
        <v>92</v>
      </c>
      <c r="F100" t="s">
        <v>137</v>
      </c>
      <c r="G100" t="s">
        <v>112</v>
      </c>
      <c r="H100" t="s">
        <v>133</v>
      </c>
      <c r="I100" s="2">
        <f t="shared" si="4"/>
        <v>68</v>
      </c>
      <c r="J100" s="34">
        <v>680</v>
      </c>
      <c r="L100" t="s">
        <v>91</v>
      </c>
      <c r="M100" s="3" t="s">
        <v>195</v>
      </c>
      <c r="N100">
        <v>30</v>
      </c>
    </row>
    <row r="101" spans="5:14" x14ac:dyDescent="0.3">
      <c r="E101" t="s">
        <v>92</v>
      </c>
      <c r="F101" t="s">
        <v>137</v>
      </c>
      <c r="G101" t="s">
        <v>118</v>
      </c>
      <c r="H101" t="s">
        <v>133</v>
      </c>
      <c r="I101" s="2">
        <f t="shared" si="4"/>
        <v>100</v>
      </c>
      <c r="J101" s="34">
        <v>101</v>
      </c>
      <c r="L101" t="s">
        <v>91</v>
      </c>
      <c r="M101" s="3" t="s">
        <v>128</v>
      </c>
      <c r="N101">
        <v>28</v>
      </c>
    </row>
    <row r="102" spans="5:14" x14ac:dyDescent="0.3">
      <c r="E102" t="s">
        <v>92</v>
      </c>
      <c r="F102" t="s">
        <v>137</v>
      </c>
      <c r="G102" t="s">
        <v>42</v>
      </c>
      <c r="H102" t="s">
        <v>140</v>
      </c>
      <c r="I102" s="2">
        <f t="shared" si="4"/>
        <v>10</v>
      </c>
      <c r="J102" s="34">
        <v>100</v>
      </c>
      <c r="L102" t="s">
        <v>91</v>
      </c>
      <c r="M102" s="3" t="s">
        <v>203</v>
      </c>
      <c r="N102">
        <v>120</v>
      </c>
    </row>
    <row r="103" spans="5:14" x14ac:dyDescent="0.3">
      <c r="E103" t="s">
        <v>92</v>
      </c>
      <c r="F103" t="s">
        <v>137</v>
      </c>
      <c r="G103" t="s">
        <v>106</v>
      </c>
      <c r="H103" t="s">
        <v>140</v>
      </c>
      <c r="I103" s="2">
        <f t="shared" ref="I103:I112" si="5">LEFT(J103,2)*(10^(RIGHT(J103,1)))</f>
        <v>22</v>
      </c>
      <c r="J103" s="34">
        <v>220</v>
      </c>
      <c r="L103" t="s">
        <v>107</v>
      </c>
      <c r="M103" s="3" t="s">
        <v>210</v>
      </c>
      <c r="N103">
        <v>80</v>
      </c>
    </row>
    <row r="104" spans="5:14" x14ac:dyDescent="0.3">
      <c r="E104" t="s">
        <v>92</v>
      </c>
      <c r="F104" t="s">
        <v>137</v>
      </c>
      <c r="G104" t="s">
        <v>112</v>
      </c>
      <c r="H104" t="s">
        <v>140</v>
      </c>
      <c r="I104" s="2">
        <f t="shared" si="5"/>
        <v>33</v>
      </c>
      <c r="J104" s="34">
        <v>330</v>
      </c>
      <c r="L104" t="s">
        <v>91</v>
      </c>
      <c r="M104" s="3" t="s">
        <v>198</v>
      </c>
      <c r="N104">
        <v>40</v>
      </c>
    </row>
    <row r="105" spans="5:14" x14ac:dyDescent="0.3">
      <c r="E105" t="s">
        <v>92</v>
      </c>
      <c r="F105" t="s">
        <v>137</v>
      </c>
      <c r="G105" t="s">
        <v>112</v>
      </c>
      <c r="H105" t="s">
        <v>140</v>
      </c>
      <c r="I105" s="2">
        <f t="shared" si="5"/>
        <v>47</v>
      </c>
      <c r="J105" s="34">
        <v>470</v>
      </c>
      <c r="L105" t="s">
        <v>91</v>
      </c>
      <c r="M105" s="3" t="s">
        <v>198</v>
      </c>
      <c r="N105">
        <v>40</v>
      </c>
    </row>
    <row r="106" spans="5:14" x14ac:dyDescent="0.3">
      <c r="E106" t="s">
        <v>92</v>
      </c>
      <c r="F106" t="s">
        <v>137</v>
      </c>
      <c r="G106" t="s">
        <v>118</v>
      </c>
      <c r="H106" t="s">
        <v>140</v>
      </c>
      <c r="I106" s="2">
        <f t="shared" si="5"/>
        <v>56</v>
      </c>
      <c r="J106" s="34">
        <v>560</v>
      </c>
      <c r="L106" t="s">
        <v>91</v>
      </c>
      <c r="M106" s="3" t="s">
        <v>195</v>
      </c>
      <c r="N106">
        <v>30</v>
      </c>
    </row>
    <row r="107" spans="5:14" x14ac:dyDescent="0.3">
      <c r="E107" t="s">
        <v>92</v>
      </c>
      <c r="F107" t="s">
        <v>137</v>
      </c>
      <c r="G107" t="s">
        <v>118</v>
      </c>
      <c r="H107" t="s">
        <v>140</v>
      </c>
      <c r="I107" s="2">
        <f t="shared" si="5"/>
        <v>68</v>
      </c>
      <c r="J107" s="34">
        <v>680</v>
      </c>
      <c r="L107" t="s">
        <v>91</v>
      </c>
      <c r="M107" s="3" t="s">
        <v>195</v>
      </c>
      <c r="N107">
        <v>30</v>
      </c>
    </row>
    <row r="108" spans="5:14" x14ac:dyDescent="0.3">
      <c r="E108" t="s">
        <v>92</v>
      </c>
      <c r="F108" t="s">
        <v>137</v>
      </c>
      <c r="G108" t="s">
        <v>118</v>
      </c>
      <c r="H108" t="s">
        <v>140</v>
      </c>
      <c r="I108" s="2">
        <f t="shared" si="5"/>
        <v>82</v>
      </c>
      <c r="J108" s="34">
        <v>820</v>
      </c>
      <c r="L108" t="s">
        <v>91</v>
      </c>
      <c r="M108" s="3" t="s">
        <v>195</v>
      </c>
      <c r="N108">
        <v>30</v>
      </c>
    </row>
    <row r="109" spans="5:14" x14ac:dyDescent="0.3">
      <c r="E109" t="s">
        <v>92</v>
      </c>
      <c r="F109" t="s">
        <v>137</v>
      </c>
      <c r="G109" t="s">
        <v>112</v>
      </c>
      <c r="H109" t="s">
        <v>148</v>
      </c>
      <c r="I109" s="2">
        <f t="shared" si="5"/>
        <v>22</v>
      </c>
      <c r="J109" s="34">
        <v>220</v>
      </c>
      <c r="L109" t="s">
        <v>91</v>
      </c>
      <c r="M109" s="3" t="s">
        <v>211</v>
      </c>
      <c r="N109">
        <v>45</v>
      </c>
    </row>
    <row r="110" spans="5:14" x14ac:dyDescent="0.3">
      <c r="E110" t="s">
        <v>92</v>
      </c>
      <c r="F110" t="s">
        <v>137</v>
      </c>
      <c r="G110" t="s">
        <v>118</v>
      </c>
      <c r="H110" t="s">
        <v>148</v>
      </c>
      <c r="I110" s="2">
        <f t="shared" si="5"/>
        <v>33</v>
      </c>
      <c r="J110" s="14">
        <v>330</v>
      </c>
      <c r="L110" t="s">
        <v>91</v>
      </c>
      <c r="M110" s="15" t="s">
        <v>198</v>
      </c>
      <c r="N110" s="13">
        <v>36</v>
      </c>
    </row>
    <row r="111" spans="5:14" x14ac:dyDescent="0.3">
      <c r="E111" t="s">
        <v>92</v>
      </c>
      <c r="F111" t="s">
        <v>137</v>
      </c>
      <c r="G111" t="s">
        <v>118</v>
      </c>
      <c r="H111" t="s">
        <v>148</v>
      </c>
      <c r="I111" s="2">
        <f t="shared" si="5"/>
        <v>47</v>
      </c>
      <c r="J111" s="34">
        <v>470</v>
      </c>
      <c r="L111" t="s">
        <v>91</v>
      </c>
      <c r="M111" s="3" t="s">
        <v>198</v>
      </c>
      <c r="N111">
        <v>36</v>
      </c>
    </row>
    <row r="112" spans="5:14" x14ac:dyDescent="0.3">
      <c r="E112" t="s">
        <v>92</v>
      </c>
      <c r="F112" t="s">
        <v>144</v>
      </c>
      <c r="G112" t="s">
        <v>112</v>
      </c>
      <c r="H112" t="s">
        <v>94</v>
      </c>
      <c r="I112" s="2">
        <f t="shared" si="5"/>
        <v>220</v>
      </c>
      <c r="J112" s="34">
        <v>221</v>
      </c>
      <c r="L112" t="s">
        <v>91</v>
      </c>
      <c r="M112" s="3" t="s">
        <v>212</v>
      </c>
      <c r="N112">
        <v>22</v>
      </c>
    </row>
    <row r="113" spans="2:14" x14ac:dyDescent="0.3">
      <c r="E113" t="s">
        <v>92</v>
      </c>
      <c r="F113" t="s">
        <v>144</v>
      </c>
      <c r="G113" t="s">
        <v>118</v>
      </c>
      <c r="H113" t="s">
        <v>94</v>
      </c>
      <c r="I113" s="2">
        <f t="shared" ref="I113:I123" si="6">LEFT(J113,2)*(10^(RIGHT(J113,1)))</f>
        <v>330</v>
      </c>
      <c r="J113" s="34">
        <v>331</v>
      </c>
      <c r="L113" t="s">
        <v>91</v>
      </c>
      <c r="M113" s="3" t="s">
        <v>189</v>
      </c>
      <c r="N113">
        <v>16</v>
      </c>
    </row>
    <row r="114" spans="2:14" x14ac:dyDescent="0.3">
      <c r="E114" t="s">
        <v>92</v>
      </c>
      <c r="F114" t="s">
        <v>144</v>
      </c>
      <c r="G114" t="s">
        <v>112</v>
      </c>
      <c r="H114" t="s">
        <v>126</v>
      </c>
      <c r="I114" s="2">
        <f t="shared" si="6"/>
        <v>150</v>
      </c>
      <c r="J114" s="34">
        <v>151</v>
      </c>
      <c r="L114" t="s">
        <v>91</v>
      </c>
      <c r="M114" s="3" t="s">
        <v>212</v>
      </c>
      <c r="N114">
        <v>22</v>
      </c>
    </row>
    <row r="115" spans="2:14" x14ac:dyDescent="0.3">
      <c r="E115" t="s">
        <v>92</v>
      </c>
      <c r="F115" t="s">
        <v>144</v>
      </c>
      <c r="G115" t="s">
        <v>118</v>
      </c>
      <c r="H115" t="s">
        <v>126</v>
      </c>
      <c r="I115" s="2">
        <f t="shared" si="6"/>
        <v>270</v>
      </c>
      <c r="J115" s="34">
        <v>271</v>
      </c>
      <c r="L115" t="s">
        <v>91</v>
      </c>
      <c r="M115" s="3" t="s">
        <v>189</v>
      </c>
      <c r="N115">
        <v>16</v>
      </c>
    </row>
    <row r="116" spans="2:14" x14ac:dyDescent="0.3">
      <c r="E116" t="s">
        <v>92</v>
      </c>
      <c r="F116" t="s">
        <v>144</v>
      </c>
      <c r="G116" t="s">
        <v>112</v>
      </c>
      <c r="H116" t="s">
        <v>133</v>
      </c>
      <c r="I116" s="2">
        <f t="shared" si="6"/>
        <v>68</v>
      </c>
      <c r="J116" s="34">
        <v>680</v>
      </c>
      <c r="L116" t="s">
        <v>91</v>
      </c>
      <c r="M116" s="3" t="s">
        <v>213</v>
      </c>
      <c r="N116">
        <v>25</v>
      </c>
    </row>
    <row r="117" spans="2:14" x14ac:dyDescent="0.3">
      <c r="E117" t="s">
        <v>92</v>
      </c>
      <c r="F117" t="s">
        <v>144</v>
      </c>
      <c r="G117" t="s">
        <v>118</v>
      </c>
      <c r="H117" t="s">
        <v>133</v>
      </c>
      <c r="I117" s="2">
        <f t="shared" si="6"/>
        <v>100</v>
      </c>
      <c r="J117" s="34">
        <v>101</v>
      </c>
      <c r="L117" t="s">
        <v>91</v>
      </c>
      <c r="M117" s="3" t="s">
        <v>212</v>
      </c>
      <c r="N117">
        <v>23</v>
      </c>
    </row>
    <row r="118" spans="2:14" x14ac:dyDescent="0.3">
      <c r="E118" t="s">
        <v>92</v>
      </c>
      <c r="F118" t="s">
        <v>144</v>
      </c>
      <c r="G118" t="s">
        <v>118</v>
      </c>
      <c r="H118" t="s">
        <v>133</v>
      </c>
      <c r="I118" s="2">
        <f t="shared" si="6"/>
        <v>120</v>
      </c>
      <c r="J118" s="34">
        <v>121</v>
      </c>
      <c r="L118" t="s">
        <v>91</v>
      </c>
      <c r="M118" s="3" t="s">
        <v>212</v>
      </c>
      <c r="N118">
        <v>23</v>
      </c>
    </row>
    <row r="119" spans="2:14" x14ac:dyDescent="0.3">
      <c r="E119" t="s">
        <v>92</v>
      </c>
      <c r="F119" t="s">
        <v>144</v>
      </c>
      <c r="G119" t="s">
        <v>112</v>
      </c>
      <c r="H119" t="s">
        <v>140</v>
      </c>
      <c r="I119" s="2">
        <f t="shared" si="6"/>
        <v>33</v>
      </c>
      <c r="J119" s="34">
        <v>330</v>
      </c>
      <c r="L119" t="s">
        <v>91</v>
      </c>
      <c r="M119" s="3" t="s">
        <v>214</v>
      </c>
      <c r="N119">
        <v>32</v>
      </c>
    </row>
    <row r="120" spans="2:14" x14ac:dyDescent="0.3">
      <c r="E120" t="s">
        <v>92</v>
      </c>
      <c r="F120" t="s">
        <v>144</v>
      </c>
      <c r="G120" t="s">
        <v>112</v>
      </c>
      <c r="H120" t="s">
        <v>140</v>
      </c>
      <c r="I120" s="2">
        <f t="shared" si="6"/>
        <v>47</v>
      </c>
      <c r="J120" s="34">
        <v>470</v>
      </c>
      <c r="L120" t="s">
        <v>91</v>
      </c>
      <c r="M120" s="3" t="s">
        <v>214</v>
      </c>
      <c r="N120">
        <v>32</v>
      </c>
    </row>
    <row r="121" spans="2:14" x14ac:dyDescent="0.3">
      <c r="E121" t="s">
        <v>92</v>
      </c>
      <c r="F121" t="s">
        <v>144</v>
      </c>
      <c r="G121" t="s">
        <v>118</v>
      </c>
      <c r="H121" t="s">
        <v>140</v>
      </c>
      <c r="I121" s="2">
        <f t="shared" si="6"/>
        <v>56</v>
      </c>
      <c r="J121" s="34">
        <v>560</v>
      </c>
      <c r="L121" t="s">
        <v>91</v>
      </c>
      <c r="M121" s="3" t="s">
        <v>196</v>
      </c>
      <c r="N121">
        <v>25</v>
      </c>
    </row>
    <row r="122" spans="2:14" x14ac:dyDescent="0.3">
      <c r="E122" t="s">
        <v>92</v>
      </c>
      <c r="F122" t="s">
        <v>144</v>
      </c>
      <c r="G122" t="s">
        <v>118</v>
      </c>
      <c r="H122" t="s">
        <v>140</v>
      </c>
      <c r="I122" s="2">
        <f t="shared" si="6"/>
        <v>68</v>
      </c>
      <c r="J122" s="34">
        <v>680</v>
      </c>
      <c r="L122" t="s">
        <v>91</v>
      </c>
      <c r="M122" s="3" t="s">
        <v>196</v>
      </c>
      <c r="N122">
        <v>25</v>
      </c>
    </row>
    <row r="123" spans="2:14" x14ac:dyDescent="0.3">
      <c r="E123" t="s">
        <v>92</v>
      </c>
      <c r="F123" t="s">
        <v>144</v>
      </c>
      <c r="G123" t="s">
        <v>118</v>
      </c>
      <c r="H123" t="s">
        <v>140</v>
      </c>
      <c r="I123" s="2">
        <f t="shared" si="6"/>
        <v>82</v>
      </c>
      <c r="J123" s="17">
        <v>820</v>
      </c>
      <c r="L123" t="s">
        <v>91</v>
      </c>
      <c r="M123" s="15" t="s">
        <v>196</v>
      </c>
      <c r="N123">
        <v>25</v>
      </c>
    </row>
    <row r="124" spans="2:14" x14ac:dyDescent="0.3">
      <c r="B124" s="13"/>
      <c r="C124" s="13"/>
      <c r="D124" s="13"/>
      <c r="E124" t="s">
        <v>92</v>
      </c>
      <c r="F124" t="s">
        <v>147</v>
      </c>
      <c r="G124" t="s">
        <v>122</v>
      </c>
      <c r="H124" t="s">
        <v>94</v>
      </c>
      <c r="I124" s="2">
        <f t="shared" ref="I124" si="7">LEFT(J124,2)*(10^(RIGHT(J124,1)))</f>
        <v>470</v>
      </c>
      <c r="J124" s="34">
        <v>471</v>
      </c>
      <c r="L124" t="s">
        <v>91</v>
      </c>
      <c r="M124" s="3" t="s">
        <v>215</v>
      </c>
      <c r="N124">
        <v>10</v>
      </c>
    </row>
    <row r="125" spans="2:14" x14ac:dyDescent="0.3">
      <c r="E125" t="s">
        <v>92</v>
      </c>
      <c r="F125" t="s">
        <v>147</v>
      </c>
      <c r="G125" t="s">
        <v>129</v>
      </c>
      <c r="H125" t="s">
        <v>94</v>
      </c>
      <c r="I125" s="2">
        <f t="shared" ref="I125:I245" si="8">LEFT(J125,2)*(10^(RIGHT(J125,1)))</f>
        <v>560</v>
      </c>
      <c r="J125" s="34">
        <v>561</v>
      </c>
      <c r="L125" t="s">
        <v>91</v>
      </c>
      <c r="M125" s="3" t="s">
        <v>216</v>
      </c>
      <c r="N125">
        <v>8</v>
      </c>
    </row>
    <row r="126" spans="2:14" x14ac:dyDescent="0.3">
      <c r="E126" t="s">
        <v>92</v>
      </c>
      <c r="F126" t="s">
        <v>147</v>
      </c>
      <c r="G126" t="s">
        <v>122</v>
      </c>
      <c r="H126" t="s">
        <v>126</v>
      </c>
      <c r="I126" s="2">
        <f t="shared" si="8"/>
        <v>330</v>
      </c>
      <c r="J126" s="34">
        <v>331</v>
      </c>
      <c r="L126" t="s">
        <v>91</v>
      </c>
      <c r="M126" s="3" t="s">
        <v>217</v>
      </c>
      <c r="N126">
        <v>11</v>
      </c>
    </row>
    <row r="127" spans="2:14" x14ac:dyDescent="0.3">
      <c r="E127" t="s">
        <v>92</v>
      </c>
      <c r="F127" t="s">
        <v>147</v>
      </c>
      <c r="G127" t="s">
        <v>129</v>
      </c>
      <c r="H127" t="s">
        <v>126</v>
      </c>
      <c r="I127" s="2">
        <f t="shared" si="8"/>
        <v>470</v>
      </c>
      <c r="J127" s="34">
        <v>471</v>
      </c>
      <c r="L127" t="s">
        <v>91</v>
      </c>
      <c r="M127" s="3" t="s">
        <v>218</v>
      </c>
      <c r="N127">
        <v>9</v>
      </c>
    </row>
    <row r="128" spans="2:14" x14ac:dyDescent="0.3">
      <c r="E128" t="s">
        <v>92</v>
      </c>
      <c r="F128" t="s">
        <v>147</v>
      </c>
      <c r="G128" t="s">
        <v>122</v>
      </c>
      <c r="H128" t="s">
        <v>133</v>
      </c>
      <c r="I128" s="2">
        <f t="shared" si="8"/>
        <v>150</v>
      </c>
      <c r="J128" s="34">
        <v>151</v>
      </c>
      <c r="L128" t="s">
        <v>91</v>
      </c>
      <c r="M128" s="3" t="s">
        <v>219</v>
      </c>
      <c r="N128">
        <v>12</v>
      </c>
    </row>
    <row r="129" spans="5:14" x14ac:dyDescent="0.3">
      <c r="E129" t="s">
        <v>92</v>
      </c>
      <c r="F129" t="s">
        <v>147</v>
      </c>
      <c r="G129" t="s">
        <v>129</v>
      </c>
      <c r="H129" t="s">
        <v>133</v>
      </c>
      <c r="I129" s="2">
        <f t="shared" si="8"/>
        <v>220</v>
      </c>
      <c r="J129" s="34">
        <v>221</v>
      </c>
      <c r="L129" t="s">
        <v>91</v>
      </c>
      <c r="M129" s="3" t="s">
        <v>220</v>
      </c>
      <c r="N129">
        <v>10</v>
      </c>
    </row>
    <row r="130" spans="5:14" x14ac:dyDescent="0.3">
      <c r="E130" t="s">
        <v>92</v>
      </c>
      <c r="F130" t="s">
        <v>147</v>
      </c>
      <c r="G130" t="s">
        <v>122</v>
      </c>
      <c r="H130" t="s">
        <v>140</v>
      </c>
      <c r="I130" s="2">
        <f t="shared" si="8"/>
        <v>100</v>
      </c>
      <c r="J130" s="34">
        <v>101</v>
      </c>
      <c r="L130" t="s">
        <v>91</v>
      </c>
      <c r="M130" s="3" t="s">
        <v>219</v>
      </c>
      <c r="N130">
        <v>12</v>
      </c>
    </row>
    <row r="131" spans="5:14" x14ac:dyDescent="0.3">
      <c r="E131" t="s">
        <v>92</v>
      </c>
      <c r="F131" t="s">
        <v>147</v>
      </c>
      <c r="G131" t="s">
        <v>129</v>
      </c>
      <c r="H131" t="s">
        <v>140</v>
      </c>
      <c r="I131" s="2">
        <f t="shared" si="8"/>
        <v>150</v>
      </c>
      <c r="J131" s="34">
        <v>151</v>
      </c>
      <c r="L131" t="s">
        <v>91</v>
      </c>
      <c r="M131" s="3" t="s">
        <v>220</v>
      </c>
      <c r="N131">
        <v>10</v>
      </c>
    </row>
    <row r="132" spans="5:14" x14ac:dyDescent="0.3">
      <c r="J132" s="34"/>
    </row>
    <row r="133" spans="5:14" x14ac:dyDescent="0.3">
      <c r="E133" t="s">
        <v>101</v>
      </c>
      <c r="F133" t="s">
        <v>150</v>
      </c>
      <c r="G133" t="s">
        <v>106</v>
      </c>
      <c r="H133" t="s">
        <v>126</v>
      </c>
      <c r="I133" s="2">
        <f t="shared" si="8"/>
        <v>47</v>
      </c>
      <c r="J133" s="34">
        <v>470</v>
      </c>
      <c r="K133" t="s">
        <v>200</v>
      </c>
      <c r="L133" t="s">
        <v>221</v>
      </c>
      <c r="M133" s="3" t="s">
        <v>222</v>
      </c>
      <c r="N133">
        <v>300</v>
      </c>
    </row>
    <row r="134" spans="5:14" x14ac:dyDescent="0.3">
      <c r="E134" t="s">
        <v>101</v>
      </c>
      <c r="F134" t="s">
        <v>150</v>
      </c>
      <c r="G134" t="s">
        <v>106</v>
      </c>
      <c r="H134" t="s">
        <v>126</v>
      </c>
      <c r="I134" s="2">
        <f t="shared" si="8"/>
        <v>100</v>
      </c>
      <c r="J134" s="34">
        <v>101</v>
      </c>
      <c r="K134" t="s">
        <v>200</v>
      </c>
      <c r="L134" t="s">
        <v>221</v>
      </c>
      <c r="M134" s="3" t="s">
        <v>222</v>
      </c>
      <c r="N134">
        <v>300</v>
      </c>
    </row>
    <row r="135" spans="5:14" x14ac:dyDescent="0.3">
      <c r="J135" s="34"/>
    </row>
    <row r="136" spans="5:14" x14ac:dyDescent="0.3">
      <c r="E136" t="s">
        <v>101</v>
      </c>
      <c r="F136" t="s">
        <v>154</v>
      </c>
      <c r="G136" t="s">
        <v>112</v>
      </c>
      <c r="H136" t="s">
        <v>110</v>
      </c>
      <c r="I136" s="2">
        <f t="shared" si="8"/>
        <v>330</v>
      </c>
      <c r="J136" s="34">
        <v>331</v>
      </c>
      <c r="L136" t="s">
        <v>199</v>
      </c>
      <c r="M136" s="3" t="s">
        <v>223</v>
      </c>
      <c r="N136">
        <v>200</v>
      </c>
    </row>
    <row r="137" spans="5:14" x14ac:dyDescent="0.3">
      <c r="E137" t="s">
        <v>101</v>
      </c>
      <c r="F137" t="s">
        <v>154</v>
      </c>
      <c r="G137" t="s">
        <v>112</v>
      </c>
      <c r="H137" t="s">
        <v>110</v>
      </c>
      <c r="I137" s="2">
        <f t="shared" si="8"/>
        <v>470</v>
      </c>
      <c r="J137" s="34">
        <v>471</v>
      </c>
      <c r="L137" t="s">
        <v>199</v>
      </c>
      <c r="M137" s="3" t="s">
        <v>223</v>
      </c>
      <c r="N137">
        <v>200</v>
      </c>
    </row>
    <row r="138" spans="5:14" x14ac:dyDescent="0.3">
      <c r="E138" t="s">
        <v>101</v>
      </c>
      <c r="F138" t="s">
        <v>154</v>
      </c>
      <c r="G138" t="s">
        <v>112</v>
      </c>
      <c r="H138" t="s">
        <v>110</v>
      </c>
      <c r="I138" s="2">
        <f t="shared" si="8"/>
        <v>560</v>
      </c>
      <c r="J138" s="34">
        <v>561</v>
      </c>
      <c r="L138" t="s">
        <v>199</v>
      </c>
      <c r="M138" s="3" t="s">
        <v>223</v>
      </c>
      <c r="N138">
        <v>200</v>
      </c>
    </row>
    <row r="139" spans="5:14" x14ac:dyDescent="0.3">
      <c r="E139" t="s">
        <v>101</v>
      </c>
      <c r="F139" t="s">
        <v>154</v>
      </c>
      <c r="G139" t="s">
        <v>118</v>
      </c>
      <c r="H139" t="s">
        <v>110</v>
      </c>
      <c r="I139" s="2">
        <f t="shared" si="8"/>
        <v>680</v>
      </c>
      <c r="J139" s="34">
        <v>681</v>
      </c>
      <c r="L139" t="s">
        <v>199</v>
      </c>
      <c r="M139" s="3" t="s">
        <v>164</v>
      </c>
      <c r="N139">
        <v>150</v>
      </c>
    </row>
    <row r="140" spans="5:14" x14ac:dyDescent="0.3">
      <c r="E140" t="s">
        <v>101</v>
      </c>
      <c r="F140" t="s">
        <v>154</v>
      </c>
      <c r="G140" t="s">
        <v>112</v>
      </c>
      <c r="H140" t="s">
        <v>115</v>
      </c>
      <c r="I140" s="2">
        <f t="shared" si="8"/>
        <v>330</v>
      </c>
      <c r="J140" s="34">
        <v>331</v>
      </c>
      <c r="L140" t="s">
        <v>199</v>
      </c>
      <c r="M140" s="3" t="s">
        <v>223</v>
      </c>
      <c r="N140">
        <v>200</v>
      </c>
    </row>
    <row r="141" spans="5:14" x14ac:dyDescent="0.3">
      <c r="E141" t="s">
        <v>101</v>
      </c>
      <c r="F141" t="s">
        <v>154</v>
      </c>
      <c r="G141" t="s">
        <v>112</v>
      </c>
      <c r="H141" t="s">
        <v>115</v>
      </c>
      <c r="I141" s="2">
        <f t="shared" si="8"/>
        <v>390</v>
      </c>
      <c r="J141" s="34">
        <v>391</v>
      </c>
      <c r="L141" t="s">
        <v>199</v>
      </c>
      <c r="M141" s="3" t="s">
        <v>223</v>
      </c>
      <c r="N141">
        <v>200</v>
      </c>
    </row>
    <row r="142" spans="5:14" x14ac:dyDescent="0.3">
      <c r="E142" t="s">
        <v>101</v>
      </c>
      <c r="F142" t="s">
        <v>154</v>
      </c>
      <c r="G142" t="s">
        <v>118</v>
      </c>
      <c r="H142" t="s">
        <v>115</v>
      </c>
      <c r="I142" s="2">
        <f t="shared" si="8"/>
        <v>680</v>
      </c>
      <c r="J142" s="34">
        <v>681</v>
      </c>
      <c r="L142" t="s">
        <v>199</v>
      </c>
      <c r="M142" s="3" t="s">
        <v>164</v>
      </c>
      <c r="N142">
        <v>150</v>
      </c>
    </row>
    <row r="143" spans="5:14" x14ac:dyDescent="0.3">
      <c r="E143" t="s">
        <v>101</v>
      </c>
      <c r="F143" t="s">
        <v>154</v>
      </c>
      <c r="G143" t="s">
        <v>112</v>
      </c>
      <c r="H143" t="s">
        <v>94</v>
      </c>
      <c r="I143" s="2">
        <f t="shared" si="8"/>
        <v>220</v>
      </c>
      <c r="J143" s="34">
        <v>221</v>
      </c>
      <c r="L143" t="s">
        <v>199</v>
      </c>
      <c r="M143" s="3" t="s">
        <v>223</v>
      </c>
      <c r="N143">
        <v>200</v>
      </c>
    </row>
    <row r="144" spans="5:14" x14ac:dyDescent="0.3">
      <c r="E144" t="s">
        <v>101</v>
      </c>
      <c r="F144" t="s">
        <v>154</v>
      </c>
      <c r="G144" t="s">
        <v>112</v>
      </c>
      <c r="H144" t="s">
        <v>94</v>
      </c>
      <c r="I144" s="2">
        <f t="shared" si="8"/>
        <v>330</v>
      </c>
      <c r="J144" s="34">
        <v>331</v>
      </c>
      <c r="L144" t="s">
        <v>199</v>
      </c>
      <c r="M144" s="3" t="s">
        <v>223</v>
      </c>
      <c r="N144">
        <v>200</v>
      </c>
    </row>
    <row r="145" spans="5:14" x14ac:dyDescent="0.3">
      <c r="E145" t="s">
        <v>101</v>
      </c>
      <c r="F145" t="s">
        <v>154</v>
      </c>
      <c r="G145" t="s">
        <v>118</v>
      </c>
      <c r="H145" t="s">
        <v>94</v>
      </c>
      <c r="I145" s="2">
        <f t="shared" si="8"/>
        <v>470</v>
      </c>
      <c r="J145" s="34">
        <v>471</v>
      </c>
      <c r="L145" t="s">
        <v>199</v>
      </c>
      <c r="M145" s="3" t="s">
        <v>164</v>
      </c>
      <c r="N145">
        <v>150</v>
      </c>
    </row>
    <row r="146" spans="5:14" x14ac:dyDescent="0.3">
      <c r="E146" t="s">
        <v>101</v>
      </c>
      <c r="F146" t="s">
        <v>154</v>
      </c>
      <c r="G146" t="s">
        <v>112</v>
      </c>
      <c r="H146" t="s">
        <v>126</v>
      </c>
      <c r="I146" s="2">
        <f t="shared" si="8"/>
        <v>220</v>
      </c>
      <c r="J146" s="34">
        <v>221</v>
      </c>
      <c r="L146" t="s">
        <v>199</v>
      </c>
      <c r="M146" s="3" t="s">
        <v>223</v>
      </c>
      <c r="N146">
        <v>200</v>
      </c>
    </row>
    <row r="147" spans="5:14" x14ac:dyDescent="0.3">
      <c r="E147" t="s">
        <v>101</v>
      </c>
      <c r="F147" t="s">
        <v>154</v>
      </c>
      <c r="G147" t="s">
        <v>118</v>
      </c>
      <c r="H147" t="s">
        <v>126</v>
      </c>
      <c r="I147" s="2">
        <f t="shared" si="8"/>
        <v>330</v>
      </c>
      <c r="J147" s="34">
        <v>331</v>
      </c>
      <c r="L147" t="s">
        <v>199</v>
      </c>
      <c r="M147" s="3" t="s">
        <v>164</v>
      </c>
      <c r="N147">
        <v>150</v>
      </c>
    </row>
    <row r="148" spans="5:14" x14ac:dyDescent="0.3">
      <c r="E148" t="s">
        <v>101</v>
      </c>
      <c r="F148" t="s">
        <v>154</v>
      </c>
      <c r="G148" t="s">
        <v>118</v>
      </c>
      <c r="H148" t="s">
        <v>126</v>
      </c>
      <c r="I148" s="2">
        <f t="shared" si="8"/>
        <v>390</v>
      </c>
      <c r="J148" s="34">
        <v>391</v>
      </c>
      <c r="L148" t="s">
        <v>199</v>
      </c>
      <c r="M148" s="3" t="s">
        <v>164</v>
      </c>
      <c r="N148">
        <v>150</v>
      </c>
    </row>
    <row r="149" spans="5:14" x14ac:dyDescent="0.3">
      <c r="E149" t="s">
        <v>101</v>
      </c>
      <c r="F149" t="s">
        <v>158</v>
      </c>
      <c r="G149" t="s">
        <v>112</v>
      </c>
      <c r="H149" t="s">
        <v>110</v>
      </c>
      <c r="I149" s="2">
        <f t="shared" si="8"/>
        <v>220</v>
      </c>
      <c r="J149" s="34">
        <v>221</v>
      </c>
      <c r="L149" t="s">
        <v>91</v>
      </c>
      <c r="M149" s="3" t="s">
        <v>223</v>
      </c>
      <c r="N149">
        <v>200</v>
      </c>
    </row>
    <row r="150" spans="5:14" x14ac:dyDescent="0.3">
      <c r="E150" t="s">
        <v>101</v>
      </c>
      <c r="F150" t="s">
        <v>158</v>
      </c>
      <c r="G150" t="s">
        <v>118</v>
      </c>
      <c r="H150" t="s">
        <v>110</v>
      </c>
      <c r="I150" s="2">
        <f t="shared" si="8"/>
        <v>330</v>
      </c>
      <c r="J150" s="34">
        <v>331</v>
      </c>
      <c r="L150" t="s">
        <v>91</v>
      </c>
      <c r="M150" s="3" t="s">
        <v>164</v>
      </c>
      <c r="N150">
        <v>150</v>
      </c>
    </row>
    <row r="151" spans="5:14" x14ac:dyDescent="0.3">
      <c r="E151" t="s">
        <v>101</v>
      </c>
      <c r="F151" t="s">
        <v>158</v>
      </c>
      <c r="G151" t="s">
        <v>118</v>
      </c>
      <c r="H151" t="s">
        <v>110</v>
      </c>
      <c r="I151" s="2">
        <f t="shared" si="8"/>
        <v>470</v>
      </c>
      <c r="J151" s="34">
        <v>471</v>
      </c>
      <c r="L151" t="s">
        <v>91</v>
      </c>
      <c r="M151" s="3" t="s">
        <v>164</v>
      </c>
      <c r="N151">
        <v>150</v>
      </c>
    </row>
    <row r="152" spans="5:14" x14ac:dyDescent="0.3">
      <c r="E152" t="s">
        <v>101</v>
      </c>
      <c r="F152" t="s">
        <v>158</v>
      </c>
      <c r="G152" t="s">
        <v>106</v>
      </c>
      <c r="H152" t="s">
        <v>115</v>
      </c>
      <c r="I152" s="19">
        <f t="shared" si="8"/>
        <v>100</v>
      </c>
      <c r="J152" s="34">
        <v>101</v>
      </c>
      <c r="L152" t="s">
        <v>107</v>
      </c>
      <c r="M152" s="3" t="s">
        <v>224</v>
      </c>
      <c r="N152">
        <v>450</v>
      </c>
    </row>
    <row r="153" spans="5:14" x14ac:dyDescent="0.3">
      <c r="E153" t="s">
        <v>101</v>
      </c>
      <c r="F153" t="s">
        <v>158</v>
      </c>
      <c r="G153" t="s">
        <v>112</v>
      </c>
      <c r="H153" t="s">
        <v>115</v>
      </c>
      <c r="I153" s="2">
        <f t="shared" si="8"/>
        <v>100</v>
      </c>
      <c r="J153" s="34">
        <v>101</v>
      </c>
      <c r="L153" t="s">
        <v>91</v>
      </c>
      <c r="M153" s="3" t="s">
        <v>223</v>
      </c>
      <c r="N153">
        <v>200</v>
      </c>
    </row>
    <row r="154" spans="5:14" x14ac:dyDescent="0.3">
      <c r="E154" t="s">
        <v>101</v>
      </c>
      <c r="F154" t="s">
        <v>158</v>
      </c>
      <c r="G154" t="s">
        <v>112</v>
      </c>
      <c r="H154" t="s">
        <v>115</v>
      </c>
      <c r="I154" s="2">
        <f t="shared" si="8"/>
        <v>220</v>
      </c>
      <c r="J154" s="34">
        <v>221</v>
      </c>
      <c r="L154" t="s">
        <v>91</v>
      </c>
      <c r="M154" s="3" t="s">
        <v>223</v>
      </c>
      <c r="N154">
        <v>200</v>
      </c>
    </row>
    <row r="155" spans="5:14" x14ac:dyDescent="0.3">
      <c r="E155" t="s">
        <v>101</v>
      </c>
      <c r="F155" t="s">
        <v>158</v>
      </c>
      <c r="G155" t="s">
        <v>118</v>
      </c>
      <c r="H155" t="s">
        <v>115</v>
      </c>
      <c r="I155" s="19">
        <f t="shared" si="8"/>
        <v>330</v>
      </c>
      <c r="J155" s="34">
        <v>331</v>
      </c>
      <c r="L155" t="s">
        <v>91</v>
      </c>
      <c r="M155" s="3" t="s">
        <v>164</v>
      </c>
      <c r="N155">
        <v>150</v>
      </c>
    </row>
    <row r="156" spans="5:14" x14ac:dyDescent="0.3">
      <c r="E156" t="s">
        <v>101</v>
      </c>
      <c r="F156" t="s">
        <v>158</v>
      </c>
      <c r="G156" t="s">
        <v>118</v>
      </c>
      <c r="H156" t="s">
        <v>115</v>
      </c>
      <c r="I156" s="2">
        <f t="shared" si="8"/>
        <v>470</v>
      </c>
      <c r="J156" s="34">
        <v>471</v>
      </c>
      <c r="L156" t="s">
        <v>91</v>
      </c>
      <c r="M156" s="3" t="s">
        <v>164</v>
      </c>
      <c r="N156">
        <v>150</v>
      </c>
    </row>
    <row r="157" spans="5:14" x14ac:dyDescent="0.3">
      <c r="E157" t="s">
        <v>101</v>
      </c>
      <c r="F157" t="s">
        <v>158</v>
      </c>
      <c r="G157" t="s">
        <v>112</v>
      </c>
      <c r="H157" t="s">
        <v>94</v>
      </c>
      <c r="I157" s="2">
        <f t="shared" si="8"/>
        <v>100</v>
      </c>
      <c r="J157" s="34">
        <v>101</v>
      </c>
      <c r="L157" t="s">
        <v>91</v>
      </c>
      <c r="M157" s="3" t="s">
        <v>223</v>
      </c>
      <c r="N157">
        <v>200</v>
      </c>
    </row>
    <row r="158" spans="5:14" x14ac:dyDescent="0.3">
      <c r="E158" t="s">
        <v>101</v>
      </c>
      <c r="F158" t="s">
        <v>158</v>
      </c>
      <c r="G158" t="s">
        <v>118</v>
      </c>
      <c r="H158" t="s">
        <v>94</v>
      </c>
      <c r="I158" s="2">
        <f t="shared" si="8"/>
        <v>220</v>
      </c>
      <c r="J158" s="34">
        <v>221</v>
      </c>
      <c r="L158" t="s">
        <v>91</v>
      </c>
      <c r="M158" s="3" t="s">
        <v>164</v>
      </c>
      <c r="N158">
        <v>150</v>
      </c>
    </row>
    <row r="159" spans="5:14" x14ac:dyDescent="0.3">
      <c r="E159" t="s">
        <v>101</v>
      </c>
      <c r="F159" t="s">
        <v>158</v>
      </c>
      <c r="G159" t="s">
        <v>118</v>
      </c>
      <c r="H159" t="s">
        <v>94</v>
      </c>
      <c r="I159" s="2">
        <f t="shared" si="8"/>
        <v>330</v>
      </c>
      <c r="J159" s="34">
        <v>331</v>
      </c>
      <c r="L159" t="s">
        <v>91</v>
      </c>
      <c r="M159" s="3" t="s">
        <v>164</v>
      </c>
      <c r="N159">
        <v>150</v>
      </c>
    </row>
    <row r="160" spans="5:14" x14ac:dyDescent="0.3">
      <c r="E160" t="s">
        <v>101</v>
      </c>
      <c r="F160" t="s">
        <v>158</v>
      </c>
      <c r="G160" t="s">
        <v>106</v>
      </c>
      <c r="H160" t="s">
        <v>126</v>
      </c>
      <c r="I160" s="2">
        <f t="shared" si="8"/>
        <v>47</v>
      </c>
      <c r="J160" s="34">
        <v>470</v>
      </c>
      <c r="L160" t="s">
        <v>107</v>
      </c>
      <c r="M160" s="3" t="s">
        <v>224</v>
      </c>
      <c r="N160">
        <v>450</v>
      </c>
    </row>
    <row r="161" spans="5:14" x14ac:dyDescent="0.3">
      <c r="E161" t="s">
        <v>101</v>
      </c>
      <c r="F161" t="s">
        <v>158</v>
      </c>
      <c r="G161" t="s">
        <v>112</v>
      </c>
      <c r="H161" t="s">
        <v>126</v>
      </c>
      <c r="I161" s="2">
        <f t="shared" si="8"/>
        <v>47</v>
      </c>
      <c r="J161" s="34">
        <v>470</v>
      </c>
      <c r="L161" t="s">
        <v>91</v>
      </c>
      <c r="M161" s="3" t="s">
        <v>223</v>
      </c>
      <c r="N161">
        <v>200</v>
      </c>
    </row>
    <row r="162" spans="5:14" x14ac:dyDescent="0.3">
      <c r="E162" t="s">
        <v>101</v>
      </c>
      <c r="F162" t="s">
        <v>158</v>
      </c>
      <c r="G162" t="s">
        <v>112</v>
      </c>
      <c r="H162" t="s">
        <v>126</v>
      </c>
      <c r="I162" s="2">
        <f t="shared" si="8"/>
        <v>100</v>
      </c>
      <c r="J162" s="34">
        <v>101</v>
      </c>
      <c r="L162" t="s">
        <v>91</v>
      </c>
      <c r="M162" s="3" t="s">
        <v>223</v>
      </c>
      <c r="N162">
        <v>200</v>
      </c>
    </row>
    <row r="163" spans="5:14" x14ac:dyDescent="0.3">
      <c r="E163" t="s">
        <v>101</v>
      </c>
      <c r="F163" t="s">
        <v>158</v>
      </c>
      <c r="G163" t="s">
        <v>118</v>
      </c>
      <c r="H163" t="s">
        <v>126</v>
      </c>
      <c r="I163" s="2">
        <f t="shared" si="8"/>
        <v>220</v>
      </c>
      <c r="J163" s="34">
        <v>221</v>
      </c>
      <c r="L163" t="s">
        <v>91</v>
      </c>
      <c r="M163" s="3" t="s">
        <v>164</v>
      </c>
      <c r="N163">
        <v>150</v>
      </c>
    </row>
    <row r="164" spans="5:14" x14ac:dyDescent="0.3">
      <c r="E164" t="s">
        <v>101</v>
      </c>
      <c r="F164" t="s">
        <v>161</v>
      </c>
      <c r="G164" t="s">
        <v>135</v>
      </c>
      <c r="H164" t="s">
        <v>94</v>
      </c>
      <c r="I164" s="2">
        <f t="shared" si="8"/>
        <v>1800</v>
      </c>
      <c r="J164" s="34">
        <v>182</v>
      </c>
      <c r="L164" t="s">
        <v>91</v>
      </c>
      <c r="M164" s="3" t="s">
        <v>214</v>
      </c>
      <c r="N164">
        <v>47</v>
      </c>
    </row>
    <row r="165" spans="5:14" x14ac:dyDescent="0.3">
      <c r="E165" t="s">
        <v>101</v>
      </c>
      <c r="F165" t="s">
        <v>161</v>
      </c>
      <c r="G165" t="s">
        <v>142</v>
      </c>
      <c r="H165" t="s">
        <v>94</v>
      </c>
      <c r="I165" s="2">
        <f t="shared" si="8"/>
        <v>2700</v>
      </c>
      <c r="J165" s="34">
        <v>272</v>
      </c>
      <c r="L165" t="s">
        <v>91</v>
      </c>
      <c r="M165" s="3" t="s">
        <v>225</v>
      </c>
      <c r="N165">
        <v>45</v>
      </c>
    </row>
    <row r="166" spans="5:14" x14ac:dyDescent="0.3">
      <c r="E166" t="s">
        <v>101</v>
      </c>
      <c r="F166" t="s">
        <v>161</v>
      </c>
      <c r="G166" t="s">
        <v>146</v>
      </c>
      <c r="H166" t="s">
        <v>94</v>
      </c>
      <c r="I166" s="2">
        <f t="shared" si="8"/>
        <v>3300</v>
      </c>
      <c r="J166" s="34">
        <v>332</v>
      </c>
      <c r="L166" t="s">
        <v>91</v>
      </c>
      <c r="M166" s="3" t="s">
        <v>226</v>
      </c>
      <c r="N166">
        <v>32</v>
      </c>
    </row>
    <row r="167" spans="5:14" x14ac:dyDescent="0.3">
      <c r="E167" t="s">
        <v>101</v>
      </c>
      <c r="F167" t="s">
        <v>161</v>
      </c>
      <c r="G167" t="s">
        <v>135</v>
      </c>
      <c r="H167" t="s">
        <v>126</v>
      </c>
      <c r="I167" s="2">
        <f t="shared" si="8"/>
        <v>1300</v>
      </c>
      <c r="J167" s="34">
        <v>132</v>
      </c>
      <c r="L167" t="s">
        <v>91</v>
      </c>
      <c r="M167" s="3" t="s">
        <v>214</v>
      </c>
      <c r="N167">
        <v>47</v>
      </c>
    </row>
    <row r="168" spans="5:14" x14ac:dyDescent="0.3">
      <c r="E168" t="s">
        <v>101</v>
      </c>
      <c r="F168" t="s">
        <v>161</v>
      </c>
      <c r="G168" t="s">
        <v>142</v>
      </c>
      <c r="H168" t="s">
        <v>126</v>
      </c>
      <c r="I168" s="2">
        <f t="shared" si="8"/>
        <v>1800</v>
      </c>
      <c r="J168" s="34">
        <v>182</v>
      </c>
      <c r="L168" t="s">
        <v>91</v>
      </c>
      <c r="M168" s="3" t="s">
        <v>225</v>
      </c>
      <c r="N168">
        <v>45</v>
      </c>
    </row>
    <row r="169" spans="5:14" x14ac:dyDescent="0.3">
      <c r="E169" t="s">
        <v>101</v>
      </c>
      <c r="F169" t="s">
        <v>161</v>
      </c>
      <c r="G169" t="s">
        <v>146</v>
      </c>
      <c r="H169" t="s">
        <v>126</v>
      </c>
      <c r="I169" s="2">
        <f t="shared" si="8"/>
        <v>2400</v>
      </c>
      <c r="J169" s="34">
        <v>242</v>
      </c>
      <c r="L169" t="s">
        <v>91</v>
      </c>
      <c r="M169" s="3" t="s">
        <v>226</v>
      </c>
      <c r="N169">
        <v>32</v>
      </c>
    </row>
    <row r="170" spans="5:14" x14ac:dyDescent="0.3">
      <c r="E170" t="s">
        <v>101</v>
      </c>
      <c r="F170" t="s">
        <v>161</v>
      </c>
      <c r="G170" t="s">
        <v>135</v>
      </c>
      <c r="H170" t="s">
        <v>133</v>
      </c>
      <c r="I170" s="2">
        <f t="shared" si="8"/>
        <v>750</v>
      </c>
      <c r="J170" s="34">
        <v>751</v>
      </c>
      <c r="L170" t="s">
        <v>91</v>
      </c>
      <c r="M170" s="3" t="s">
        <v>128</v>
      </c>
      <c r="N170">
        <v>80</v>
      </c>
    </row>
    <row r="171" spans="5:14" x14ac:dyDescent="0.3">
      <c r="E171" t="s">
        <v>101</v>
      </c>
      <c r="F171" t="s">
        <v>161</v>
      </c>
      <c r="G171" t="s">
        <v>142</v>
      </c>
      <c r="H171" t="s">
        <v>133</v>
      </c>
      <c r="I171" s="2">
        <f t="shared" si="8"/>
        <v>1000</v>
      </c>
      <c r="J171" s="34">
        <v>102</v>
      </c>
      <c r="L171" t="s">
        <v>91</v>
      </c>
      <c r="M171" s="3" t="s">
        <v>227</v>
      </c>
      <c r="N171">
        <v>75</v>
      </c>
    </row>
    <row r="172" spans="5:14" x14ac:dyDescent="0.3">
      <c r="E172" t="s">
        <v>101</v>
      </c>
      <c r="F172" t="s">
        <v>161</v>
      </c>
      <c r="G172" t="s">
        <v>146</v>
      </c>
      <c r="H172" t="s">
        <v>133</v>
      </c>
      <c r="I172" s="2">
        <f t="shared" si="8"/>
        <v>1300</v>
      </c>
      <c r="J172" s="34">
        <v>132</v>
      </c>
      <c r="L172" t="s">
        <v>91</v>
      </c>
      <c r="M172" s="3" t="s">
        <v>212</v>
      </c>
      <c r="N172">
        <v>60</v>
      </c>
    </row>
    <row r="173" spans="5:14" x14ac:dyDescent="0.3">
      <c r="E173" t="s">
        <v>101</v>
      </c>
      <c r="F173" t="s">
        <v>161</v>
      </c>
      <c r="G173" t="s">
        <v>135</v>
      </c>
      <c r="H173" t="s">
        <v>140</v>
      </c>
      <c r="I173" s="2">
        <f t="shared" si="8"/>
        <v>560</v>
      </c>
      <c r="J173" s="34">
        <v>561</v>
      </c>
      <c r="L173" t="s">
        <v>91</v>
      </c>
      <c r="M173" s="3" t="s">
        <v>228</v>
      </c>
      <c r="N173">
        <v>100</v>
      </c>
    </row>
    <row r="174" spans="5:14" x14ac:dyDescent="0.3">
      <c r="E174" t="s">
        <v>101</v>
      </c>
      <c r="F174" t="s">
        <v>161</v>
      </c>
      <c r="G174" t="s">
        <v>142</v>
      </c>
      <c r="H174" t="s">
        <v>140</v>
      </c>
      <c r="I174" s="2">
        <f t="shared" si="8"/>
        <v>750</v>
      </c>
      <c r="J174" s="34">
        <v>751</v>
      </c>
      <c r="L174" t="s">
        <v>91</v>
      </c>
      <c r="M174" s="3" t="s">
        <v>128</v>
      </c>
      <c r="N174">
        <v>95</v>
      </c>
    </row>
    <row r="175" spans="5:14" x14ac:dyDescent="0.3">
      <c r="E175" t="s">
        <v>101</v>
      </c>
      <c r="F175" t="s">
        <v>161</v>
      </c>
      <c r="G175" t="s">
        <v>146</v>
      </c>
      <c r="H175" t="s">
        <v>140</v>
      </c>
      <c r="I175" s="2">
        <f t="shared" si="8"/>
        <v>1000</v>
      </c>
      <c r="J175" s="34">
        <v>102</v>
      </c>
      <c r="L175" t="s">
        <v>91</v>
      </c>
      <c r="M175" s="3" t="s">
        <v>225</v>
      </c>
      <c r="N175">
        <v>68</v>
      </c>
    </row>
    <row r="176" spans="5:14" x14ac:dyDescent="0.3">
      <c r="E176" t="s">
        <v>101</v>
      </c>
      <c r="F176" t="s">
        <v>161</v>
      </c>
      <c r="G176" t="s">
        <v>135</v>
      </c>
      <c r="H176">
        <v>70</v>
      </c>
      <c r="I176" s="2">
        <f t="shared" si="8"/>
        <v>470</v>
      </c>
      <c r="J176" s="34">
        <v>471</v>
      </c>
      <c r="L176" t="s">
        <v>91</v>
      </c>
      <c r="M176" s="3" t="s">
        <v>228</v>
      </c>
      <c r="N176">
        <v>100</v>
      </c>
    </row>
    <row r="177" spans="5:14" x14ac:dyDescent="0.3">
      <c r="E177" t="s">
        <v>101</v>
      </c>
      <c r="F177" t="s">
        <v>161</v>
      </c>
      <c r="G177" t="s">
        <v>142</v>
      </c>
      <c r="H177">
        <v>70</v>
      </c>
      <c r="I177" s="2">
        <f t="shared" si="8"/>
        <v>680</v>
      </c>
      <c r="J177" s="34">
        <v>681</v>
      </c>
      <c r="L177" t="s">
        <v>91</v>
      </c>
      <c r="M177" s="3" t="s">
        <v>128</v>
      </c>
      <c r="N177">
        <v>95</v>
      </c>
    </row>
    <row r="178" spans="5:14" x14ac:dyDescent="0.3">
      <c r="E178" t="s">
        <v>101</v>
      </c>
      <c r="F178" t="s">
        <v>161</v>
      </c>
      <c r="G178" t="s">
        <v>146</v>
      </c>
      <c r="H178">
        <v>70</v>
      </c>
      <c r="I178" s="2">
        <f t="shared" si="8"/>
        <v>820</v>
      </c>
      <c r="J178" s="34">
        <v>821</v>
      </c>
      <c r="L178" t="s">
        <v>91</v>
      </c>
      <c r="M178" s="3" t="s">
        <v>225</v>
      </c>
      <c r="N178">
        <v>68</v>
      </c>
    </row>
    <row r="179" spans="5:14" x14ac:dyDescent="0.3">
      <c r="E179" t="s">
        <v>101</v>
      </c>
      <c r="F179" t="s">
        <v>161</v>
      </c>
      <c r="G179" t="s">
        <v>135</v>
      </c>
      <c r="H179" t="s">
        <v>148</v>
      </c>
      <c r="I179" s="2">
        <f t="shared" si="8"/>
        <v>390</v>
      </c>
      <c r="J179" s="34">
        <v>391</v>
      </c>
      <c r="L179" t="s">
        <v>91</v>
      </c>
      <c r="M179" s="3" t="s">
        <v>228</v>
      </c>
      <c r="N179">
        <v>100</v>
      </c>
    </row>
    <row r="180" spans="5:14" x14ac:dyDescent="0.3">
      <c r="E180" t="s">
        <v>101</v>
      </c>
      <c r="F180" t="s">
        <v>161</v>
      </c>
      <c r="G180" t="s">
        <v>142</v>
      </c>
      <c r="H180" t="s">
        <v>148</v>
      </c>
      <c r="I180" s="2">
        <f t="shared" si="8"/>
        <v>510</v>
      </c>
      <c r="J180" s="34">
        <v>511</v>
      </c>
      <c r="L180" t="s">
        <v>91</v>
      </c>
      <c r="M180" s="3" t="s">
        <v>128</v>
      </c>
      <c r="N180">
        <v>95</v>
      </c>
    </row>
    <row r="181" spans="5:14" x14ac:dyDescent="0.3">
      <c r="E181" t="s">
        <v>101</v>
      </c>
      <c r="F181" t="s">
        <v>161</v>
      </c>
      <c r="G181" t="s">
        <v>146</v>
      </c>
      <c r="H181" t="s">
        <v>148</v>
      </c>
      <c r="I181" s="2">
        <f t="shared" si="8"/>
        <v>680</v>
      </c>
      <c r="J181" s="34">
        <v>681</v>
      </c>
      <c r="L181" t="s">
        <v>91</v>
      </c>
      <c r="M181" s="3" t="s">
        <v>225</v>
      </c>
      <c r="N181">
        <v>68</v>
      </c>
    </row>
    <row r="182" spans="5:14" x14ac:dyDescent="0.3">
      <c r="E182" t="s">
        <v>101</v>
      </c>
      <c r="F182" t="s">
        <v>165</v>
      </c>
      <c r="G182" t="s">
        <v>112</v>
      </c>
      <c r="H182" t="s">
        <v>110</v>
      </c>
      <c r="I182" s="2">
        <f t="shared" si="8"/>
        <v>220</v>
      </c>
      <c r="J182" s="34">
        <v>221</v>
      </c>
      <c r="L182" t="s">
        <v>221</v>
      </c>
      <c r="M182" s="3" t="s">
        <v>229</v>
      </c>
      <c r="N182">
        <v>200</v>
      </c>
    </row>
    <row r="183" spans="5:14" x14ac:dyDescent="0.3">
      <c r="E183" t="s">
        <v>101</v>
      </c>
      <c r="F183" t="s">
        <v>165</v>
      </c>
      <c r="G183" t="s">
        <v>112</v>
      </c>
      <c r="H183" t="s">
        <v>110</v>
      </c>
      <c r="I183" s="2">
        <f t="shared" si="8"/>
        <v>330</v>
      </c>
      <c r="J183" s="34">
        <v>331</v>
      </c>
      <c r="K183" t="s">
        <v>230</v>
      </c>
      <c r="L183" t="s">
        <v>221</v>
      </c>
      <c r="M183" s="3" t="s">
        <v>229</v>
      </c>
      <c r="N183">
        <v>200</v>
      </c>
    </row>
    <row r="184" spans="5:14" x14ac:dyDescent="0.3">
      <c r="E184" t="s">
        <v>101</v>
      </c>
      <c r="F184" t="s">
        <v>165</v>
      </c>
      <c r="G184" t="s">
        <v>118</v>
      </c>
      <c r="H184" t="s">
        <v>110</v>
      </c>
      <c r="I184" s="2">
        <f t="shared" si="8"/>
        <v>330</v>
      </c>
      <c r="J184" s="34">
        <v>331</v>
      </c>
      <c r="L184" t="s">
        <v>221</v>
      </c>
      <c r="M184" s="3" t="s">
        <v>231</v>
      </c>
      <c r="N184">
        <v>150</v>
      </c>
    </row>
    <row r="185" spans="5:14" x14ac:dyDescent="0.3">
      <c r="E185" t="s">
        <v>101</v>
      </c>
      <c r="F185" t="s">
        <v>165</v>
      </c>
      <c r="G185" t="s">
        <v>118</v>
      </c>
      <c r="H185" t="s">
        <v>110</v>
      </c>
      <c r="I185" s="2">
        <f t="shared" si="8"/>
        <v>470</v>
      </c>
      <c r="J185" s="34">
        <v>471</v>
      </c>
      <c r="L185" t="s">
        <v>221</v>
      </c>
      <c r="M185" s="3" t="s">
        <v>231</v>
      </c>
      <c r="N185">
        <v>150</v>
      </c>
    </row>
    <row r="186" spans="5:14" x14ac:dyDescent="0.3">
      <c r="E186" t="s">
        <v>101</v>
      </c>
      <c r="F186" t="s">
        <v>165</v>
      </c>
      <c r="G186" t="s">
        <v>106</v>
      </c>
      <c r="H186" t="s">
        <v>115</v>
      </c>
      <c r="I186" s="2">
        <f t="shared" si="8"/>
        <v>100</v>
      </c>
      <c r="J186" s="34">
        <v>101</v>
      </c>
      <c r="K186" t="s">
        <v>200</v>
      </c>
      <c r="L186" t="s">
        <v>221</v>
      </c>
      <c r="M186" s="3" t="s">
        <v>222</v>
      </c>
      <c r="N186">
        <v>450</v>
      </c>
    </row>
    <row r="187" spans="5:14" x14ac:dyDescent="0.3">
      <c r="E187" t="s">
        <v>101</v>
      </c>
      <c r="F187" t="s">
        <v>165</v>
      </c>
      <c r="G187" t="s">
        <v>112</v>
      </c>
      <c r="H187" t="s">
        <v>115</v>
      </c>
      <c r="I187" s="2">
        <f t="shared" si="8"/>
        <v>100</v>
      </c>
      <c r="J187" s="34">
        <v>101</v>
      </c>
      <c r="L187" t="s">
        <v>221</v>
      </c>
      <c r="M187" s="3" t="s">
        <v>229</v>
      </c>
      <c r="N187">
        <v>200</v>
      </c>
    </row>
    <row r="188" spans="5:14" x14ac:dyDescent="0.3">
      <c r="E188" t="s">
        <v>101</v>
      </c>
      <c r="F188" t="s">
        <v>165</v>
      </c>
      <c r="G188" t="s">
        <v>112</v>
      </c>
      <c r="H188" t="s">
        <v>115</v>
      </c>
      <c r="I188" s="2">
        <f t="shared" si="8"/>
        <v>220</v>
      </c>
      <c r="J188" s="34">
        <v>221</v>
      </c>
      <c r="L188" t="s">
        <v>221</v>
      </c>
      <c r="M188" s="3" t="s">
        <v>229</v>
      </c>
      <c r="N188">
        <v>200</v>
      </c>
    </row>
    <row r="189" spans="5:14" x14ac:dyDescent="0.3">
      <c r="E189" t="s">
        <v>101</v>
      </c>
      <c r="F189" t="s">
        <v>165</v>
      </c>
      <c r="G189" t="s">
        <v>118</v>
      </c>
      <c r="H189" t="s">
        <v>115</v>
      </c>
      <c r="I189" s="2">
        <f t="shared" si="8"/>
        <v>330</v>
      </c>
      <c r="J189" s="34">
        <v>331</v>
      </c>
      <c r="L189" t="s">
        <v>221</v>
      </c>
      <c r="M189" s="3" t="s">
        <v>231</v>
      </c>
      <c r="N189">
        <v>150</v>
      </c>
    </row>
    <row r="190" spans="5:14" x14ac:dyDescent="0.3">
      <c r="E190" t="s">
        <v>101</v>
      </c>
      <c r="F190" t="s">
        <v>165</v>
      </c>
      <c r="G190" t="s">
        <v>118</v>
      </c>
      <c r="H190" t="s">
        <v>115</v>
      </c>
      <c r="I190" s="2">
        <f t="shared" si="8"/>
        <v>470</v>
      </c>
      <c r="J190" s="34">
        <v>471</v>
      </c>
      <c r="L190" t="s">
        <v>221</v>
      </c>
      <c r="M190" s="3" t="s">
        <v>231</v>
      </c>
      <c r="N190">
        <v>150</v>
      </c>
    </row>
    <row r="191" spans="5:14" x14ac:dyDescent="0.3">
      <c r="E191" t="s">
        <v>101</v>
      </c>
      <c r="F191" t="s">
        <v>165</v>
      </c>
      <c r="G191" t="s">
        <v>112</v>
      </c>
      <c r="H191" t="s">
        <v>94</v>
      </c>
      <c r="I191" s="2">
        <f t="shared" si="8"/>
        <v>100</v>
      </c>
      <c r="J191" s="34">
        <v>101</v>
      </c>
      <c r="L191" t="s">
        <v>221</v>
      </c>
      <c r="M191" s="3" t="s">
        <v>229</v>
      </c>
      <c r="N191">
        <v>200</v>
      </c>
    </row>
    <row r="192" spans="5:14" x14ac:dyDescent="0.3">
      <c r="E192" t="s">
        <v>101</v>
      </c>
      <c r="F192" t="s">
        <v>165</v>
      </c>
      <c r="G192" t="s">
        <v>118</v>
      </c>
      <c r="H192" t="s">
        <v>94</v>
      </c>
      <c r="I192" s="2">
        <f t="shared" si="8"/>
        <v>220</v>
      </c>
      <c r="J192" s="34">
        <v>221</v>
      </c>
      <c r="L192" t="s">
        <v>221</v>
      </c>
      <c r="M192" s="3" t="s">
        <v>231</v>
      </c>
      <c r="N192">
        <v>150</v>
      </c>
    </row>
    <row r="193" spans="5:14" x14ac:dyDescent="0.3">
      <c r="E193" t="s">
        <v>101</v>
      </c>
      <c r="F193" t="s">
        <v>165</v>
      </c>
      <c r="G193" t="s">
        <v>118</v>
      </c>
      <c r="H193" t="s">
        <v>94</v>
      </c>
      <c r="I193" s="2">
        <f t="shared" si="8"/>
        <v>330</v>
      </c>
      <c r="J193" s="34">
        <v>331</v>
      </c>
      <c r="L193" t="s">
        <v>221</v>
      </c>
      <c r="M193" s="3" t="s">
        <v>231</v>
      </c>
      <c r="N193">
        <v>150</v>
      </c>
    </row>
    <row r="194" spans="5:14" x14ac:dyDescent="0.3">
      <c r="E194" t="s">
        <v>101</v>
      </c>
      <c r="F194" t="s">
        <v>165</v>
      </c>
      <c r="G194" t="s">
        <v>106</v>
      </c>
      <c r="H194" t="s">
        <v>126</v>
      </c>
      <c r="I194" s="2">
        <f t="shared" si="8"/>
        <v>47</v>
      </c>
      <c r="J194" s="34">
        <v>470</v>
      </c>
      <c r="K194" t="s">
        <v>200</v>
      </c>
      <c r="L194" t="s">
        <v>221</v>
      </c>
      <c r="M194" s="3" t="s">
        <v>222</v>
      </c>
      <c r="N194">
        <v>450</v>
      </c>
    </row>
    <row r="195" spans="5:14" x14ac:dyDescent="0.3">
      <c r="E195" t="s">
        <v>101</v>
      </c>
      <c r="F195" t="s">
        <v>165</v>
      </c>
      <c r="G195" t="s">
        <v>112</v>
      </c>
      <c r="H195" t="s">
        <v>126</v>
      </c>
      <c r="I195" s="2">
        <f t="shared" si="8"/>
        <v>47</v>
      </c>
      <c r="J195" s="34">
        <v>470</v>
      </c>
      <c r="L195" t="s">
        <v>221</v>
      </c>
      <c r="M195" s="3" t="s">
        <v>229</v>
      </c>
      <c r="N195">
        <v>200</v>
      </c>
    </row>
    <row r="196" spans="5:14" x14ac:dyDescent="0.3">
      <c r="E196" t="s">
        <v>101</v>
      </c>
      <c r="F196" t="s">
        <v>165</v>
      </c>
      <c r="G196" t="s">
        <v>112</v>
      </c>
      <c r="H196" t="s">
        <v>126</v>
      </c>
      <c r="I196" s="2">
        <f t="shared" si="8"/>
        <v>100</v>
      </c>
      <c r="J196" s="34">
        <v>101</v>
      </c>
      <c r="L196" t="s">
        <v>221</v>
      </c>
      <c r="M196" s="3" t="s">
        <v>229</v>
      </c>
      <c r="N196">
        <v>200</v>
      </c>
    </row>
    <row r="197" spans="5:14" x14ac:dyDescent="0.3">
      <c r="E197" t="s">
        <v>101</v>
      </c>
      <c r="F197" t="s">
        <v>165</v>
      </c>
      <c r="G197" t="s">
        <v>118</v>
      </c>
      <c r="H197" t="s">
        <v>126</v>
      </c>
      <c r="I197" s="2">
        <f t="shared" si="8"/>
        <v>220</v>
      </c>
      <c r="J197" s="34">
        <v>221</v>
      </c>
      <c r="L197" t="s">
        <v>221</v>
      </c>
      <c r="M197" s="3" t="s">
        <v>231</v>
      </c>
      <c r="N197">
        <v>150</v>
      </c>
    </row>
    <row r="198" spans="5:14" x14ac:dyDescent="0.3">
      <c r="E198" t="s">
        <v>101</v>
      </c>
      <c r="F198" t="s">
        <v>20</v>
      </c>
      <c r="G198" t="s">
        <v>42</v>
      </c>
      <c r="H198" t="s">
        <v>126</v>
      </c>
      <c r="I198" s="2">
        <f t="shared" si="8"/>
        <v>33</v>
      </c>
      <c r="J198" s="34">
        <v>330</v>
      </c>
      <c r="L198" t="s">
        <v>221</v>
      </c>
      <c r="M198" s="3" t="s">
        <v>224</v>
      </c>
      <c r="N198">
        <v>260</v>
      </c>
    </row>
    <row r="199" spans="5:14" x14ac:dyDescent="0.3">
      <c r="E199" t="s">
        <v>101</v>
      </c>
      <c r="F199" t="s">
        <v>20</v>
      </c>
      <c r="G199" t="s">
        <v>42</v>
      </c>
      <c r="H199" t="s">
        <v>126</v>
      </c>
      <c r="I199" s="2">
        <f t="shared" si="8"/>
        <v>47</v>
      </c>
      <c r="J199" s="34">
        <v>470</v>
      </c>
      <c r="L199" t="s">
        <v>221</v>
      </c>
      <c r="M199" s="3" t="s">
        <v>224</v>
      </c>
      <c r="N199">
        <v>260</v>
      </c>
    </row>
    <row r="200" spans="5:14" x14ac:dyDescent="0.3">
      <c r="E200" t="s">
        <v>101</v>
      </c>
      <c r="F200" t="s">
        <v>20</v>
      </c>
      <c r="G200" t="s">
        <v>106</v>
      </c>
      <c r="H200" t="s">
        <v>126</v>
      </c>
      <c r="I200" s="2">
        <f t="shared" si="8"/>
        <v>68</v>
      </c>
      <c r="J200" s="34">
        <v>680</v>
      </c>
      <c r="K200" t="s">
        <v>200</v>
      </c>
      <c r="L200" t="s">
        <v>221</v>
      </c>
      <c r="M200" s="3" t="s">
        <v>201</v>
      </c>
      <c r="N200">
        <v>160</v>
      </c>
    </row>
    <row r="201" spans="5:14" x14ac:dyDescent="0.3">
      <c r="E201" t="s">
        <v>101</v>
      </c>
      <c r="F201" t="s">
        <v>20</v>
      </c>
      <c r="G201" t="s">
        <v>106</v>
      </c>
      <c r="H201" t="s">
        <v>126</v>
      </c>
      <c r="I201" s="2">
        <f t="shared" si="8"/>
        <v>100</v>
      </c>
      <c r="J201" s="34">
        <v>101</v>
      </c>
      <c r="K201" t="s">
        <v>200</v>
      </c>
      <c r="L201" t="s">
        <v>221</v>
      </c>
      <c r="M201" s="3" t="s">
        <v>201</v>
      </c>
      <c r="N201">
        <v>160</v>
      </c>
    </row>
    <row r="202" spans="5:14" x14ac:dyDescent="0.3">
      <c r="E202" t="s">
        <v>101</v>
      </c>
      <c r="F202" t="s">
        <v>20</v>
      </c>
      <c r="G202" t="s">
        <v>112</v>
      </c>
      <c r="H202" t="s">
        <v>126</v>
      </c>
      <c r="I202" s="2">
        <f t="shared" si="8"/>
        <v>100</v>
      </c>
      <c r="J202" s="34">
        <v>101</v>
      </c>
      <c r="L202" t="s">
        <v>221</v>
      </c>
      <c r="M202" s="3" t="s">
        <v>232</v>
      </c>
      <c r="N202">
        <v>80</v>
      </c>
    </row>
    <row r="203" spans="5:14" x14ac:dyDescent="0.3">
      <c r="E203" t="s">
        <v>101</v>
      </c>
      <c r="F203" t="s">
        <v>20</v>
      </c>
      <c r="G203" t="s">
        <v>112</v>
      </c>
      <c r="H203" t="s">
        <v>126</v>
      </c>
      <c r="I203" s="2">
        <f t="shared" si="8"/>
        <v>150</v>
      </c>
      <c r="J203" s="34">
        <v>151</v>
      </c>
      <c r="L203" t="s">
        <v>221</v>
      </c>
      <c r="M203" s="3" t="s">
        <v>232</v>
      </c>
      <c r="N203">
        <v>80</v>
      </c>
    </row>
    <row r="204" spans="5:14" x14ac:dyDescent="0.3">
      <c r="E204" t="s">
        <v>101</v>
      </c>
      <c r="F204" t="s">
        <v>20</v>
      </c>
      <c r="G204" t="s">
        <v>112</v>
      </c>
      <c r="H204" t="s">
        <v>126</v>
      </c>
      <c r="I204" s="2">
        <f t="shared" si="8"/>
        <v>220</v>
      </c>
      <c r="J204" s="34">
        <v>221</v>
      </c>
      <c r="L204" t="s">
        <v>221</v>
      </c>
      <c r="M204" s="3" t="s">
        <v>232</v>
      </c>
      <c r="N204">
        <v>80</v>
      </c>
    </row>
    <row r="205" spans="5:14" x14ac:dyDescent="0.3">
      <c r="E205" t="s">
        <v>101</v>
      </c>
      <c r="F205" t="s">
        <v>20</v>
      </c>
      <c r="G205" t="s">
        <v>118</v>
      </c>
      <c r="H205" t="s">
        <v>126</v>
      </c>
      <c r="I205" s="2">
        <f t="shared" si="8"/>
        <v>330</v>
      </c>
      <c r="J205" s="34">
        <v>331</v>
      </c>
      <c r="L205" t="s">
        <v>221</v>
      </c>
      <c r="M205" s="3" t="s">
        <v>233</v>
      </c>
      <c r="N205">
        <v>60</v>
      </c>
    </row>
    <row r="206" spans="5:14" x14ac:dyDescent="0.3">
      <c r="E206" t="s">
        <v>101</v>
      </c>
      <c r="F206" t="s">
        <v>20</v>
      </c>
      <c r="G206" t="s">
        <v>118</v>
      </c>
      <c r="H206" t="s">
        <v>126</v>
      </c>
      <c r="I206" s="2">
        <f t="shared" si="8"/>
        <v>390</v>
      </c>
      <c r="J206" s="34">
        <v>391</v>
      </c>
      <c r="K206" t="s">
        <v>230</v>
      </c>
      <c r="L206" t="s">
        <v>221</v>
      </c>
      <c r="M206" s="3" t="s">
        <v>232</v>
      </c>
      <c r="N206">
        <v>80</v>
      </c>
    </row>
    <row r="207" spans="5:14" x14ac:dyDescent="0.3">
      <c r="E207" t="s">
        <v>101</v>
      </c>
      <c r="F207" t="s">
        <v>20</v>
      </c>
      <c r="G207" t="s">
        <v>112</v>
      </c>
      <c r="H207" t="s">
        <v>133</v>
      </c>
      <c r="I207" s="2">
        <f t="shared" si="8"/>
        <v>100</v>
      </c>
      <c r="J207" s="34">
        <v>101</v>
      </c>
      <c r="L207" t="s">
        <v>221</v>
      </c>
      <c r="M207" s="3" t="s">
        <v>234</v>
      </c>
      <c r="N207">
        <v>180</v>
      </c>
    </row>
    <row r="208" spans="5:14" x14ac:dyDescent="0.3">
      <c r="E208" t="s">
        <v>101</v>
      </c>
      <c r="F208" t="s">
        <v>20</v>
      </c>
      <c r="G208" t="s">
        <v>118</v>
      </c>
      <c r="H208" t="s">
        <v>133</v>
      </c>
      <c r="I208" s="2">
        <f t="shared" si="8"/>
        <v>220</v>
      </c>
      <c r="J208" s="34">
        <v>221</v>
      </c>
      <c r="L208" t="s">
        <v>221</v>
      </c>
      <c r="M208" s="3" t="s">
        <v>95</v>
      </c>
      <c r="N208">
        <v>120</v>
      </c>
    </row>
    <row r="209" spans="5:14" x14ac:dyDescent="0.3">
      <c r="E209" t="s">
        <v>101</v>
      </c>
      <c r="F209" t="s">
        <v>20</v>
      </c>
      <c r="G209" t="s">
        <v>42</v>
      </c>
      <c r="H209" t="s">
        <v>105</v>
      </c>
      <c r="I209" s="2">
        <f t="shared" si="8"/>
        <v>100</v>
      </c>
      <c r="J209" s="2">
        <v>101</v>
      </c>
      <c r="L209" t="s">
        <v>221</v>
      </c>
      <c r="M209" s="3" t="s">
        <v>224</v>
      </c>
      <c r="N209">
        <v>260</v>
      </c>
    </row>
    <row r="210" spans="5:14" x14ac:dyDescent="0.3">
      <c r="E210" t="s">
        <v>101</v>
      </c>
      <c r="F210" t="s">
        <v>20</v>
      </c>
      <c r="G210" t="s">
        <v>42</v>
      </c>
      <c r="H210" t="s">
        <v>105</v>
      </c>
      <c r="I210" s="2">
        <f t="shared" si="8"/>
        <v>220</v>
      </c>
      <c r="J210" s="2">
        <v>221</v>
      </c>
      <c r="L210" t="s">
        <v>221</v>
      </c>
      <c r="M210" s="3" t="s">
        <v>224</v>
      </c>
      <c r="N210">
        <v>260</v>
      </c>
    </row>
    <row r="211" spans="5:14" x14ac:dyDescent="0.3">
      <c r="E211" t="s">
        <v>101</v>
      </c>
      <c r="F211" t="s">
        <v>20</v>
      </c>
      <c r="G211" t="s">
        <v>106</v>
      </c>
      <c r="H211" t="s">
        <v>105</v>
      </c>
      <c r="I211" s="2">
        <f t="shared" si="8"/>
        <v>330</v>
      </c>
      <c r="J211" s="34">
        <v>331</v>
      </c>
      <c r="K211" t="s">
        <v>200</v>
      </c>
      <c r="L211" t="s">
        <v>221</v>
      </c>
      <c r="M211" s="3" t="s">
        <v>201</v>
      </c>
      <c r="N211">
        <v>160</v>
      </c>
    </row>
    <row r="212" spans="5:14" x14ac:dyDescent="0.3">
      <c r="E212" t="s">
        <v>101</v>
      </c>
      <c r="F212" t="s">
        <v>20</v>
      </c>
      <c r="G212" t="s">
        <v>235</v>
      </c>
      <c r="H212" t="s">
        <v>105</v>
      </c>
      <c r="I212" s="2">
        <f t="shared" si="8"/>
        <v>330</v>
      </c>
      <c r="J212" s="2">
        <v>331</v>
      </c>
      <c r="L212" t="s">
        <v>221</v>
      </c>
      <c r="M212" s="3" t="s">
        <v>231</v>
      </c>
      <c r="N212">
        <v>180</v>
      </c>
    </row>
    <row r="213" spans="5:14" x14ac:dyDescent="0.3">
      <c r="E213" t="s">
        <v>101</v>
      </c>
      <c r="F213" t="s">
        <v>20</v>
      </c>
      <c r="G213" t="s">
        <v>112</v>
      </c>
      <c r="H213" t="s">
        <v>105</v>
      </c>
      <c r="I213" s="2">
        <f t="shared" si="8"/>
        <v>470</v>
      </c>
      <c r="J213" s="2">
        <v>471</v>
      </c>
      <c r="L213" t="s">
        <v>221</v>
      </c>
      <c r="M213" s="3" t="s">
        <v>232</v>
      </c>
      <c r="N213">
        <v>80</v>
      </c>
    </row>
    <row r="214" spans="5:14" x14ac:dyDescent="0.3">
      <c r="E214" t="s">
        <v>101</v>
      </c>
      <c r="F214" t="s">
        <v>20</v>
      </c>
      <c r="G214" t="s">
        <v>112</v>
      </c>
      <c r="H214" t="s">
        <v>105</v>
      </c>
      <c r="I214" s="2">
        <f t="shared" si="8"/>
        <v>1000</v>
      </c>
      <c r="J214" s="2">
        <v>102</v>
      </c>
      <c r="L214" t="s">
        <v>221</v>
      </c>
      <c r="M214" s="3" t="s">
        <v>232</v>
      </c>
      <c r="N214">
        <v>80</v>
      </c>
    </row>
    <row r="215" spans="5:14" x14ac:dyDescent="0.3">
      <c r="E215" t="s">
        <v>101</v>
      </c>
      <c r="F215" t="s">
        <v>20</v>
      </c>
      <c r="G215" t="s">
        <v>118</v>
      </c>
      <c r="H215" t="s">
        <v>105</v>
      </c>
      <c r="I215" s="2">
        <f t="shared" si="8"/>
        <v>1500</v>
      </c>
      <c r="J215" s="2">
        <v>152</v>
      </c>
      <c r="L215" t="s">
        <v>221</v>
      </c>
      <c r="M215" s="3" t="s">
        <v>233</v>
      </c>
      <c r="N215">
        <v>60</v>
      </c>
    </row>
    <row r="216" spans="5:14" x14ac:dyDescent="0.3">
      <c r="E216" t="s">
        <v>101</v>
      </c>
      <c r="F216" t="s">
        <v>20</v>
      </c>
      <c r="G216" t="s">
        <v>118</v>
      </c>
      <c r="H216" t="s">
        <v>105</v>
      </c>
      <c r="I216" s="2">
        <f t="shared" si="8"/>
        <v>1800</v>
      </c>
      <c r="J216" s="34">
        <v>182</v>
      </c>
      <c r="K216" t="s">
        <v>230</v>
      </c>
      <c r="L216" t="s">
        <v>221</v>
      </c>
      <c r="M216" s="3" t="s">
        <v>232</v>
      </c>
      <c r="N216">
        <v>80</v>
      </c>
    </row>
    <row r="217" spans="5:14" x14ac:dyDescent="0.3">
      <c r="E217" t="s">
        <v>101</v>
      </c>
      <c r="F217" t="s">
        <v>20</v>
      </c>
      <c r="G217" t="s">
        <v>42</v>
      </c>
      <c r="H217" t="s">
        <v>110</v>
      </c>
      <c r="I217" s="2">
        <f t="shared" si="8"/>
        <v>150</v>
      </c>
      <c r="J217" s="2">
        <v>151</v>
      </c>
      <c r="L217" t="s">
        <v>221</v>
      </c>
      <c r="M217" s="3" t="s">
        <v>224</v>
      </c>
      <c r="N217">
        <v>260</v>
      </c>
    </row>
    <row r="218" spans="5:14" x14ac:dyDescent="0.3">
      <c r="E218" t="s">
        <v>101</v>
      </c>
      <c r="F218" t="s">
        <v>20</v>
      </c>
      <c r="G218" t="s">
        <v>106</v>
      </c>
      <c r="H218" t="s">
        <v>110</v>
      </c>
      <c r="I218" s="2">
        <f t="shared" si="8"/>
        <v>220</v>
      </c>
      <c r="J218" s="2">
        <v>221</v>
      </c>
      <c r="K218" t="s">
        <v>200</v>
      </c>
      <c r="L218" t="s">
        <v>221</v>
      </c>
      <c r="M218" s="3" t="s">
        <v>201</v>
      </c>
      <c r="N218">
        <v>160</v>
      </c>
    </row>
    <row r="219" spans="5:14" x14ac:dyDescent="0.3">
      <c r="E219" t="s">
        <v>101</v>
      </c>
      <c r="F219" t="s">
        <v>20</v>
      </c>
      <c r="G219" t="s">
        <v>235</v>
      </c>
      <c r="H219" t="s">
        <v>110</v>
      </c>
      <c r="I219" s="2">
        <f t="shared" si="8"/>
        <v>220</v>
      </c>
      <c r="J219" s="2">
        <v>221</v>
      </c>
      <c r="L219" t="s">
        <v>221</v>
      </c>
      <c r="M219" s="3" t="s">
        <v>231</v>
      </c>
      <c r="N219">
        <v>180</v>
      </c>
    </row>
    <row r="220" spans="5:14" x14ac:dyDescent="0.3">
      <c r="E220" t="s">
        <v>101</v>
      </c>
      <c r="F220" t="s">
        <v>20</v>
      </c>
      <c r="G220" t="s">
        <v>112</v>
      </c>
      <c r="H220" t="s">
        <v>110</v>
      </c>
      <c r="I220" s="2">
        <f t="shared" si="8"/>
        <v>330</v>
      </c>
      <c r="J220" s="2">
        <v>331</v>
      </c>
      <c r="L220" t="s">
        <v>221</v>
      </c>
      <c r="M220" s="3" t="s">
        <v>232</v>
      </c>
      <c r="N220">
        <v>80</v>
      </c>
    </row>
    <row r="221" spans="5:14" x14ac:dyDescent="0.3">
      <c r="E221" t="s">
        <v>101</v>
      </c>
      <c r="F221" t="s">
        <v>20</v>
      </c>
      <c r="G221" t="s">
        <v>112</v>
      </c>
      <c r="H221" t="s">
        <v>110</v>
      </c>
      <c r="I221" s="2">
        <f t="shared" si="8"/>
        <v>470</v>
      </c>
      <c r="J221" s="34">
        <v>471</v>
      </c>
      <c r="L221" t="s">
        <v>221</v>
      </c>
      <c r="M221" s="3" t="s">
        <v>232</v>
      </c>
      <c r="N221">
        <v>80</v>
      </c>
    </row>
    <row r="222" spans="5:14" x14ac:dyDescent="0.3">
      <c r="E222" t="s">
        <v>101</v>
      </c>
      <c r="F222" t="s">
        <v>20</v>
      </c>
      <c r="G222" t="s">
        <v>112</v>
      </c>
      <c r="H222" t="s">
        <v>110</v>
      </c>
      <c r="I222" s="2">
        <f t="shared" si="8"/>
        <v>680</v>
      </c>
      <c r="J222" s="34">
        <v>681</v>
      </c>
      <c r="L222" t="s">
        <v>221</v>
      </c>
      <c r="M222" s="3" t="s">
        <v>232</v>
      </c>
      <c r="N222">
        <v>80</v>
      </c>
    </row>
    <row r="223" spans="5:14" x14ac:dyDescent="0.3">
      <c r="E223" t="s">
        <v>101</v>
      </c>
      <c r="F223" t="s">
        <v>20</v>
      </c>
      <c r="G223" t="s">
        <v>118</v>
      </c>
      <c r="H223" t="s">
        <v>110</v>
      </c>
      <c r="I223" s="2">
        <f t="shared" si="8"/>
        <v>1000</v>
      </c>
      <c r="J223" s="34">
        <v>102</v>
      </c>
      <c r="L223" t="s">
        <v>221</v>
      </c>
      <c r="M223" s="3" t="s">
        <v>233</v>
      </c>
      <c r="N223">
        <v>60</v>
      </c>
    </row>
    <row r="224" spans="5:14" x14ac:dyDescent="0.3">
      <c r="E224" t="s">
        <v>101</v>
      </c>
      <c r="F224" t="s">
        <v>20</v>
      </c>
      <c r="G224" t="s">
        <v>118</v>
      </c>
      <c r="H224" t="s">
        <v>110</v>
      </c>
      <c r="I224" s="2">
        <f t="shared" si="8"/>
        <v>1200</v>
      </c>
      <c r="J224" s="34">
        <v>122</v>
      </c>
      <c r="K224" t="s">
        <v>230</v>
      </c>
      <c r="L224" t="s">
        <v>221</v>
      </c>
      <c r="M224" s="3" t="s">
        <v>232</v>
      </c>
      <c r="N224">
        <v>80</v>
      </c>
    </row>
    <row r="225" spans="5:14" x14ac:dyDescent="0.3">
      <c r="E225" t="s">
        <v>101</v>
      </c>
      <c r="F225" t="s">
        <v>20</v>
      </c>
      <c r="G225" t="s">
        <v>42</v>
      </c>
      <c r="H225" t="s">
        <v>115</v>
      </c>
      <c r="I225" s="2">
        <f t="shared" si="8"/>
        <v>47</v>
      </c>
      <c r="J225" s="34">
        <v>470</v>
      </c>
      <c r="L225" t="s">
        <v>221</v>
      </c>
      <c r="M225" s="3" t="s">
        <v>224</v>
      </c>
      <c r="N225">
        <v>260</v>
      </c>
    </row>
    <row r="226" spans="5:14" x14ac:dyDescent="0.3">
      <c r="E226" t="s">
        <v>101</v>
      </c>
      <c r="F226" t="s">
        <v>20</v>
      </c>
      <c r="G226" t="s">
        <v>42</v>
      </c>
      <c r="H226" t="s">
        <v>115</v>
      </c>
      <c r="I226" s="2">
        <f t="shared" si="8"/>
        <v>68</v>
      </c>
      <c r="J226" s="34">
        <v>680</v>
      </c>
      <c r="L226" t="s">
        <v>221</v>
      </c>
      <c r="M226" s="3" t="s">
        <v>224</v>
      </c>
      <c r="N226">
        <v>260</v>
      </c>
    </row>
    <row r="227" spans="5:14" x14ac:dyDescent="0.3">
      <c r="E227" t="s">
        <v>101</v>
      </c>
      <c r="F227" t="s">
        <v>20</v>
      </c>
      <c r="G227" t="s">
        <v>42</v>
      </c>
      <c r="H227" t="s">
        <v>115</v>
      </c>
      <c r="I227" s="2">
        <f t="shared" si="8"/>
        <v>100</v>
      </c>
      <c r="J227" s="2">
        <v>101</v>
      </c>
      <c r="L227" t="s">
        <v>221</v>
      </c>
      <c r="M227" s="3" t="s">
        <v>224</v>
      </c>
      <c r="N227">
        <v>260</v>
      </c>
    </row>
    <row r="228" spans="5:14" x14ac:dyDescent="0.3">
      <c r="E228" t="s">
        <v>101</v>
      </c>
      <c r="F228" t="s">
        <v>20</v>
      </c>
      <c r="G228" t="s">
        <v>106</v>
      </c>
      <c r="H228" t="s">
        <v>115</v>
      </c>
      <c r="I228" s="2">
        <f t="shared" si="8"/>
        <v>100</v>
      </c>
      <c r="J228" s="34">
        <v>101</v>
      </c>
      <c r="K228" t="s">
        <v>200</v>
      </c>
      <c r="L228" t="s">
        <v>221</v>
      </c>
      <c r="M228" s="3" t="s">
        <v>201</v>
      </c>
      <c r="N228">
        <v>160</v>
      </c>
    </row>
    <row r="229" spans="5:14" x14ac:dyDescent="0.3">
      <c r="E229" t="s">
        <v>101</v>
      </c>
      <c r="F229" t="s">
        <v>20</v>
      </c>
      <c r="G229" t="s">
        <v>106</v>
      </c>
      <c r="H229" t="s">
        <v>115</v>
      </c>
      <c r="I229" s="2">
        <f t="shared" si="8"/>
        <v>150</v>
      </c>
      <c r="J229" s="34">
        <v>151</v>
      </c>
      <c r="K229" t="s">
        <v>200</v>
      </c>
      <c r="L229" t="s">
        <v>221</v>
      </c>
      <c r="M229" s="3" t="s">
        <v>201</v>
      </c>
      <c r="N229">
        <v>160</v>
      </c>
    </row>
    <row r="230" spans="5:14" x14ac:dyDescent="0.3">
      <c r="E230" t="s">
        <v>101</v>
      </c>
      <c r="F230" t="s">
        <v>20</v>
      </c>
      <c r="G230" t="s">
        <v>106</v>
      </c>
      <c r="H230" t="s">
        <v>115</v>
      </c>
      <c r="I230" s="2">
        <f t="shared" si="8"/>
        <v>220</v>
      </c>
      <c r="J230" s="34">
        <v>221</v>
      </c>
      <c r="K230" t="s">
        <v>200</v>
      </c>
      <c r="L230" t="s">
        <v>221</v>
      </c>
      <c r="M230" s="3" t="s">
        <v>201</v>
      </c>
      <c r="N230">
        <v>160</v>
      </c>
    </row>
    <row r="231" spans="5:14" x14ac:dyDescent="0.3">
      <c r="E231" t="s">
        <v>101</v>
      </c>
      <c r="F231" t="s">
        <v>20</v>
      </c>
      <c r="G231" t="s">
        <v>235</v>
      </c>
      <c r="H231" t="s">
        <v>115</v>
      </c>
      <c r="I231" s="2">
        <f t="shared" si="8"/>
        <v>220</v>
      </c>
      <c r="J231" s="2">
        <v>221</v>
      </c>
      <c r="L231" t="s">
        <v>221</v>
      </c>
      <c r="M231" s="3" t="s">
        <v>231</v>
      </c>
      <c r="N231">
        <v>180</v>
      </c>
    </row>
    <row r="232" spans="5:14" x14ac:dyDescent="0.3">
      <c r="E232" t="s">
        <v>101</v>
      </c>
      <c r="F232" t="s">
        <v>20</v>
      </c>
      <c r="G232" t="s">
        <v>112</v>
      </c>
      <c r="H232" t="s">
        <v>115</v>
      </c>
      <c r="I232" s="2">
        <f t="shared" si="8"/>
        <v>330</v>
      </c>
      <c r="J232" s="34">
        <v>331</v>
      </c>
      <c r="L232" t="s">
        <v>221</v>
      </c>
      <c r="M232" s="3" t="s">
        <v>232</v>
      </c>
      <c r="N232">
        <v>80</v>
      </c>
    </row>
    <row r="233" spans="5:14" x14ac:dyDescent="0.3">
      <c r="E233" t="s">
        <v>101</v>
      </c>
      <c r="F233" t="s">
        <v>20</v>
      </c>
      <c r="G233" t="s">
        <v>112</v>
      </c>
      <c r="H233" t="s">
        <v>115</v>
      </c>
      <c r="I233" s="2">
        <f t="shared" si="8"/>
        <v>470</v>
      </c>
      <c r="J233" s="34">
        <v>471</v>
      </c>
      <c r="L233" t="s">
        <v>221</v>
      </c>
      <c r="M233" s="3" t="s">
        <v>232</v>
      </c>
      <c r="N233">
        <v>80</v>
      </c>
    </row>
    <row r="234" spans="5:14" x14ac:dyDescent="0.3">
      <c r="E234" t="s">
        <v>101</v>
      </c>
      <c r="F234" t="s">
        <v>20</v>
      </c>
      <c r="G234" t="s">
        <v>118</v>
      </c>
      <c r="H234" t="s">
        <v>115</v>
      </c>
      <c r="I234" s="2">
        <f t="shared" si="8"/>
        <v>680</v>
      </c>
      <c r="J234" s="34">
        <v>681</v>
      </c>
      <c r="L234" t="s">
        <v>221</v>
      </c>
      <c r="M234" s="3" t="s">
        <v>233</v>
      </c>
      <c r="N234">
        <v>60</v>
      </c>
    </row>
    <row r="235" spans="5:14" x14ac:dyDescent="0.3">
      <c r="E235" t="s">
        <v>101</v>
      </c>
      <c r="F235" t="s">
        <v>20</v>
      </c>
      <c r="G235" t="s">
        <v>118</v>
      </c>
      <c r="H235" t="s">
        <v>115</v>
      </c>
      <c r="I235" s="2">
        <f t="shared" si="8"/>
        <v>820</v>
      </c>
      <c r="J235" s="34">
        <v>821</v>
      </c>
      <c r="K235" t="s">
        <v>230</v>
      </c>
      <c r="L235" t="s">
        <v>221</v>
      </c>
      <c r="M235" s="3" t="s">
        <v>232</v>
      </c>
      <c r="N235">
        <v>80</v>
      </c>
    </row>
    <row r="236" spans="5:14" x14ac:dyDescent="0.3">
      <c r="E236" t="s">
        <v>101</v>
      </c>
      <c r="F236" t="s">
        <v>20</v>
      </c>
      <c r="G236" t="s">
        <v>42</v>
      </c>
      <c r="H236" t="s">
        <v>94</v>
      </c>
      <c r="I236" s="2">
        <f t="shared" si="8"/>
        <v>33</v>
      </c>
      <c r="J236" s="34">
        <v>330</v>
      </c>
      <c r="L236" t="s">
        <v>221</v>
      </c>
      <c r="M236" s="3" t="s">
        <v>224</v>
      </c>
      <c r="N236">
        <v>260</v>
      </c>
    </row>
    <row r="237" spans="5:14" x14ac:dyDescent="0.3">
      <c r="E237" t="s">
        <v>101</v>
      </c>
      <c r="F237" t="s">
        <v>20</v>
      </c>
      <c r="G237" t="s">
        <v>42</v>
      </c>
      <c r="H237" t="s">
        <v>94</v>
      </c>
      <c r="I237" s="2">
        <f t="shared" si="8"/>
        <v>47</v>
      </c>
      <c r="J237" s="34">
        <v>470</v>
      </c>
      <c r="L237" t="s">
        <v>221</v>
      </c>
      <c r="M237" s="3" t="s">
        <v>224</v>
      </c>
      <c r="N237">
        <v>260</v>
      </c>
    </row>
    <row r="238" spans="5:14" x14ac:dyDescent="0.3">
      <c r="E238" t="s">
        <v>101</v>
      </c>
      <c r="F238" t="s">
        <v>20</v>
      </c>
      <c r="G238" t="s">
        <v>42</v>
      </c>
      <c r="H238" t="s">
        <v>94</v>
      </c>
      <c r="I238" s="2">
        <f t="shared" si="8"/>
        <v>68</v>
      </c>
      <c r="J238" s="34">
        <v>680</v>
      </c>
      <c r="L238" t="s">
        <v>221</v>
      </c>
      <c r="M238" s="3" t="s">
        <v>224</v>
      </c>
      <c r="N238">
        <v>260</v>
      </c>
    </row>
    <row r="239" spans="5:14" x14ac:dyDescent="0.3">
      <c r="E239" t="s">
        <v>101</v>
      </c>
      <c r="F239" t="s">
        <v>20</v>
      </c>
      <c r="G239" t="s">
        <v>106</v>
      </c>
      <c r="H239" t="s">
        <v>94</v>
      </c>
      <c r="I239" s="2">
        <f t="shared" si="8"/>
        <v>100</v>
      </c>
      <c r="J239" s="34">
        <v>101</v>
      </c>
      <c r="K239" t="s">
        <v>200</v>
      </c>
      <c r="L239" t="s">
        <v>221</v>
      </c>
      <c r="M239" s="3" t="s">
        <v>201</v>
      </c>
      <c r="N239">
        <v>160</v>
      </c>
    </row>
    <row r="240" spans="5:14" x14ac:dyDescent="0.3">
      <c r="E240" t="s">
        <v>101</v>
      </c>
      <c r="F240" t="s">
        <v>20</v>
      </c>
      <c r="G240" t="s">
        <v>235</v>
      </c>
      <c r="H240" t="s">
        <v>94</v>
      </c>
      <c r="I240" s="2">
        <f t="shared" si="8"/>
        <v>100</v>
      </c>
      <c r="J240" s="34">
        <v>101</v>
      </c>
      <c r="L240" t="s">
        <v>221</v>
      </c>
      <c r="M240" s="3" t="s">
        <v>231</v>
      </c>
      <c r="N240">
        <v>180</v>
      </c>
    </row>
    <row r="241" spans="5:14" x14ac:dyDescent="0.3">
      <c r="E241" t="s">
        <v>101</v>
      </c>
      <c r="F241" t="s">
        <v>20</v>
      </c>
      <c r="G241" t="s">
        <v>112</v>
      </c>
      <c r="H241" t="s">
        <v>94</v>
      </c>
      <c r="I241" s="2">
        <f t="shared" si="8"/>
        <v>150</v>
      </c>
      <c r="J241" s="34">
        <v>151</v>
      </c>
      <c r="L241" t="s">
        <v>221</v>
      </c>
      <c r="M241" s="3" t="s">
        <v>232</v>
      </c>
      <c r="N241">
        <v>80</v>
      </c>
    </row>
    <row r="242" spans="5:14" x14ac:dyDescent="0.3">
      <c r="E242" t="s">
        <v>101</v>
      </c>
      <c r="F242" t="s">
        <v>20</v>
      </c>
      <c r="G242" t="s">
        <v>112</v>
      </c>
      <c r="H242" t="s">
        <v>94</v>
      </c>
      <c r="I242" s="2">
        <f t="shared" si="8"/>
        <v>220</v>
      </c>
      <c r="J242" s="34">
        <v>221</v>
      </c>
      <c r="L242" t="s">
        <v>221</v>
      </c>
      <c r="M242" s="3" t="s">
        <v>232</v>
      </c>
      <c r="N242">
        <v>80</v>
      </c>
    </row>
    <row r="243" spans="5:14" x14ac:dyDescent="0.3">
      <c r="E243" t="s">
        <v>101</v>
      </c>
      <c r="F243" t="s">
        <v>20</v>
      </c>
      <c r="G243" t="s">
        <v>112</v>
      </c>
      <c r="H243" t="s">
        <v>94</v>
      </c>
      <c r="I243" s="2">
        <f t="shared" si="8"/>
        <v>330</v>
      </c>
      <c r="J243" s="34">
        <v>331</v>
      </c>
      <c r="L243" t="s">
        <v>221</v>
      </c>
      <c r="M243" s="3" t="s">
        <v>232</v>
      </c>
      <c r="N243">
        <v>80</v>
      </c>
    </row>
    <row r="244" spans="5:14" x14ac:dyDescent="0.3">
      <c r="E244" t="s">
        <v>101</v>
      </c>
      <c r="F244" t="s">
        <v>20</v>
      </c>
      <c r="G244" t="s">
        <v>118</v>
      </c>
      <c r="H244" t="s">
        <v>94</v>
      </c>
      <c r="I244" s="2">
        <f t="shared" si="8"/>
        <v>470</v>
      </c>
      <c r="J244" s="34">
        <v>471</v>
      </c>
      <c r="L244" t="s">
        <v>221</v>
      </c>
      <c r="M244" s="3" t="s">
        <v>233</v>
      </c>
      <c r="N244">
        <v>60</v>
      </c>
    </row>
    <row r="245" spans="5:14" x14ac:dyDescent="0.3">
      <c r="E245" t="s">
        <v>101</v>
      </c>
      <c r="F245" t="s">
        <v>20</v>
      </c>
      <c r="G245" t="s">
        <v>118</v>
      </c>
      <c r="H245" t="s">
        <v>94</v>
      </c>
      <c r="I245" s="2">
        <f t="shared" si="8"/>
        <v>560</v>
      </c>
      <c r="J245" s="34">
        <v>561</v>
      </c>
      <c r="K245" t="s">
        <v>230</v>
      </c>
      <c r="L245" t="s">
        <v>221</v>
      </c>
      <c r="M245" s="3" t="s">
        <v>232</v>
      </c>
      <c r="N245">
        <v>80</v>
      </c>
    </row>
  </sheetData>
  <mergeCells count="4">
    <mergeCell ref="Y28:AB28"/>
    <mergeCell ref="R28:S28"/>
    <mergeCell ref="AD28:AE28"/>
    <mergeCell ref="AE29:A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40</vt:i4>
      </vt:variant>
    </vt:vector>
  </HeadingPairs>
  <TitlesOfParts>
    <vt:vector size="42" baseType="lpstr">
      <vt:lpstr>part_builder</vt:lpstr>
      <vt:lpstr>part_codes</vt:lpstr>
      <vt:lpstr>pCode</vt:lpstr>
      <vt:lpstr>pnBase</vt:lpstr>
      <vt:lpstr>pnCode1</vt:lpstr>
      <vt:lpstr>pnCode2</vt:lpstr>
      <vt:lpstr>pnCode3</vt:lpstr>
      <vt:lpstr>pnCode4</vt:lpstr>
      <vt:lpstr>pnCode5</vt:lpstr>
      <vt:lpstr>pnCode6</vt:lpstr>
      <vt:lpstr>pnSeries</vt:lpstr>
      <vt:lpstr>pnValue</vt:lpstr>
      <vt:lpstr>pnVolts</vt:lpstr>
      <vt:lpstr>pSize</vt:lpstr>
      <vt:lpstr>pTable</vt:lpstr>
      <vt:lpstr>sAEC</vt:lpstr>
      <vt:lpstr>sCcode</vt:lpstr>
      <vt:lpstr>sCoeff</vt:lpstr>
      <vt:lpstr>sDevNam</vt:lpstr>
      <vt:lpstr>sMFG</vt:lpstr>
      <vt:lpstr>sOpTmp</vt:lpstr>
      <vt:lpstr>sPakNam</vt:lpstr>
      <vt:lpstr>sPcode</vt:lpstr>
      <vt:lpstr>sRatedV</vt:lpstr>
      <vt:lpstr>sRVcode</vt:lpstr>
      <vt:lpstr>sSeries</vt:lpstr>
      <vt:lpstr>sSize</vt:lpstr>
      <vt:lpstr>sSymNam</vt:lpstr>
      <vt:lpstr>sTcode</vt:lpstr>
      <vt:lpstr>sTol</vt:lpstr>
      <vt:lpstr>tCode</vt:lpstr>
      <vt:lpstr>tCode1</vt:lpstr>
      <vt:lpstr>tOpTemp</vt:lpstr>
      <vt:lpstr>tTable</vt:lpstr>
      <vt:lpstr>tTol</vt:lpstr>
      <vt:lpstr>vCode</vt:lpstr>
      <vt:lpstr>vOpt1</vt:lpstr>
      <vt:lpstr>vOpt2</vt:lpstr>
      <vt:lpstr>vOpt3</vt:lpstr>
      <vt:lpstr>vOpt4</vt:lpstr>
      <vt:lpstr>vPcode</vt:lpstr>
      <vt:lpstr>vVolts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2022-03-06T04:26:35Z</dcterms:created>
  <dcterms:modified xsi:type="dcterms:W3CDTF">2022-03-11T01:24:53Z</dcterms:modified>
  <cp:category/>
  <cp:contentStatus/>
</cp:coreProperties>
</file>