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48bd293d296854/Desktop/DAPYTHON/"/>
    </mc:Choice>
  </mc:AlternateContent>
  <xr:revisionPtr revIDLastSave="30" documentId="8_{109A4CD3-87FE-4AE3-A96D-32735573F05C}" xr6:coauthVersionLast="47" xr6:coauthVersionMax="47" xr10:uidLastSave="{12740977-EEEF-4B3C-91A6-8BF2B29583BB}"/>
  <bookViews>
    <workbookView xWindow="-110" yWindow="-110" windowWidth="19420" windowHeight="10660" activeTab="1" xr2:uid="{00000000-000D-0000-FFFF-FFFF00000000}"/>
  </bookViews>
  <sheets>
    <sheet name="Roster" sheetId="4" r:id="rId1"/>
    <sheet name="Credit Card Debt" sheetId="5" r:id="rId2"/>
    <sheet name="Pivot Table" sheetId="6" r:id="rId3"/>
    <sheet name="Expenses" sheetId="1" r:id="rId4"/>
    <sheet name="Payroll" sheetId="2" r:id="rId5"/>
    <sheet name="Loans" sheetId="3" r:id="rId6"/>
  </sheets>
  <calcPr calcId="191028"/>
  <pivotCaches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4" i="5"/>
  <c r="F5" i="5"/>
  <c r="F6" i="5"/>
  <c r="F7" i="5"/>
  <c r="F8" i="5"/>
  <c r="F4" i="5"/>
  <c r="E5" i="5"/>
  <c r="E6" i="5"/>
  <c r="E7" i="5"/>
  <c r="E8" i="5"/>
  <c r="E4" i="5"/>
  <c r="D21" i="4"/>
  <c r="D20" i="4"/>
  <c r="D19" i="4"/>
  <c r="D18" i="4"/>
  <c r="D17" i="4"/>
  <c r="D16" i="4"/>
  <c r="H19" i="2"/>
  <c r="H18" i="2"/>
  <c r="H17" i="2"/>
  <c r="H16" i="2"/>
  <c r="H4" i="2"/>
  <c r="H5" i="2"/>
  <c r="H6" i="2"/>
  <c r="H7" i="2"/>
  <c r="H8" i="2"/>
  <c r="H9" i="2"/>
  <c r="H10" i="2"/>
  <c r="H11" i="2"/>
  <c r="H12" i="2"/>
  <c r="H13" i="2"/>
  <c r="H14" i="2"/>
  <c r="H1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<sst xmlns="http://schemas.openxmlformats.org/spreadsheetml/2006/main" count="1358" uniqueCount="213">
  <si>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</si>
  <si>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</si>
  <si>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</si>
  <si>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</si>
  <si>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</si>
  <si>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</si>
  <si>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</si>
  <si>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</si>
  <si>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</si>
  <si>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</si>
  <si>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</si>
  <si>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</si>
  <si>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</si>
  <si>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</si>
  <si>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</si>
  <si>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</si>
  <si>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</si>
  <si>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</si>
  <si>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</si>
  <si>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</si>
  <si>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</si>
  <si>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</si>
  <si>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</si>
  <si>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</si>
  <si>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</si>
  <si>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</si>
  <si>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</si>
  <si>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</si>
  <si>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</si>
  <si>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</si>
  <si>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</si>
  <si>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</si>
  <si>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</si>
  <si>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</si>
  <si>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</si>
  <si>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</si>
  <si>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</si>
  <si>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</si>
  <si>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</si>
  <si>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</si>
  <si>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</si>
  <si>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</si>
  <si>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</si>
  <si>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</si>
  <si>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</si>
  <si>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</si>
  <si>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</si>
  <si>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</si>
  <si>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</si>
  <si>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</si>
  <si>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</si>
  <si>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</si>
  <si>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</si>
  <si>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</si>
  <si>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</si>
  <si>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</si>
  <si>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</si>
  <si>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</si>
  <si>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</si>
  <si>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</si>
  <si>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</si>
  <si>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</si>
  <si>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</si>
  <si>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</si>
  <si>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</si>
  <si>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</si>
  <si>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</si>
  <si>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</si>
  <si>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</si>
  <si>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</si>
  <si>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</si>
  <si>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</si>
  <si>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</si>
  <si>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</si>
  <si>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</si>
  <si>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</si>
  <si>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</si>
  <si>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</si>
  <si>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</si>
  <si>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</si>
  <si>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</si>
  <si>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</si>
  <si>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</si>
  <si>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</si>
  <si>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</si>
  <si>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</si>
  <si>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</si>
  <si>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</si>
  <si>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</si>
  <si>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</si>
  <si>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</si>
  <si>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</si>
  <si>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</si>
  <si>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</si>
  <si>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</si>
  <si>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</si>
  <si>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</si>
  <si>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</si>
  <si>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</si>
  <si>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</si>
  <si>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</si>
  <si>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</si>
  <si>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</si>
  <si>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</si>
  <si>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</si>
  <si>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</si>
  <si>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</si>
  <si>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</si>
  <si>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</si>
  <si>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</si>
  <si>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</si>
  <si>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</si>
  <si>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</si>
  <si>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</si>
  <si>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</si>
  <si>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</si>
  <si>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</si>
  <si>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</si>
  <si>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</si>
  <si>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</si>
  <si>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</si>
  <si>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</si>
  <si>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</si>
  <si>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</si>
  <si>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</si>
  <si>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</si>
  <si>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</si>
  <si>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</si>
  <si>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</si>
  <si>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Employee Payroll</t>
  </si>
  <si>
    <t>First Name</t>
  </si>
  <si>
    <t>Hourly Wage</t>
  </si>
  <si>
    <t>Hours Worked</t>
  </si>
  <si>
    <t>Pay</t>
  </si>
  <si>
    <t>Walker</t>
  </si>
  <si>
    <t>Hill</t>
  </si>
  <si>
    <t>Abbott</t>
  </si>
  <si>
    <t>Young</t>
  </si>
  <si>
    <t>Hail</t>
  </si>
  <si>
    <t>Miller</t>
  </si>
  <si>
    <t>Little</t>
  </si>
  <si>
    <t>Munnson</t>
  </si>
  <si>
    <t>Taylor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</si>
  <si>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</si>
  <si>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</si>
  <si>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</si>
  <si>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</si>
  <si>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</si>
  <si>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</si>
  <si>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</si>
  <si>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</si>
  <si>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Mathew</t>
  </si>
  <si>
    <t xml:space="preserve">Bell </t>
  </si>
  <si>
    <t>Rogers</t>
  </si>
  <si>
    <t>Cary</t>
  </si>
  <si>
    <t>Milton</t>
  </si>
  <si>
    <t>MAX</t>
  </si>
  <si>
    <t>MIN</t>
  </si>
  <si>
    <t>AVG</t>
  </si>
  <si>
    <t>TOTAL</t>
  </si>
  <si>
    <t>Ben</t>
  </si>
  <si>
    <t>Column1</t>
  </si>
  <si>
    <t>Overtime Hours</t>
  </si>
  <si>
    <t>Overtime Bonus</t>
  </si>
  <si>
    <t>Total</t>
  </si>
  <si>
    <t>Last Name</t>
  </si>
  <si>
    <t>Principal Amount</t>
  </si>
  <si>
    <t>Interest Rate</t>
  </si>
  <si>
    <t>12 Months</t>
  </si>
  <si>
    <t>Interest Paid = Principle *Rate</t>
  </si>
  <si>
    <t>Total Loan Cost = Principle = Interest Paid</t>
  </si>
  <si>
    <t>Monthly Payment = Total Loan Cost / Months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</si>
  <si>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</si>
  <si>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</si>
  <si>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</si>
  <si>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</si>
  <si>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</si>
  <si>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</si>
  <si>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</si>
  <si>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</si>
  <si>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</si>
  <si>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</si>
  <si>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</si>
  <si>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</si>
  <si>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</si>
  <si>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</si>
  <si>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</si>
  <si>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</si>
  <si>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</si>
  <si>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MODE</t>
  </si>
  <si>
    <t>MEDIAN</t>
  </si>
  <si>
    <t>COUNT</t>
  </si>
  <si>
    <t>Credit Card Debt</t>
  </si>
  <si>
    <t>Credit Card</t>
  </si>
  <si>
    <t>Balance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</si>
  <si>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</si>
  <si>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</si>
  <si>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</si>
  <si>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</si>
  <si>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</si>
  <si>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</si>
  <si>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</si>
  <si>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</si>
  <si>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</si>
  <si>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Sum of Tax Inclusive Amount</t>
  </si>
  <si>
    <t>(blank)</t>
  </si>
  <si>
    <t>Grand Total</t>
  </si>
  <si>
    <t>&lt;3/2/2011</t>
  </si>
  <si>
    <t>2011</t>
  </si>
  <si>
    <t>Qtr1</t>
  </si>
  <si>
    <t>2012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</si>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</sst>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1F232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9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3" formatCode="0%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 Monthly</a:t>
            </a:r>
            <a:r>
              <a:rPr lang="en-US" baseline="0"/>
              <a:t>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4-4B00-947C-C6B8488CDA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1086.6666666666667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4-4B00-947C-C6B8488C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50815"/>
        <c:axId val="315873375"/>
      </c:lineChart>
      <c:catAx>
        <c:axId val="3158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73375"/>
        <c:crosses val="autoZero"/>
        <c:auto val="1"/>
        <c:lblAlgn val="ctr"/>
        <c:lblOffset val="100"/>
        <c:noMultiLvlLbl val="0"/>
      </c:catAx>
      <c:valAx>
        <c:axId val="3158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Loans!$A$1</c:f>
              <c:strCache>
                <c:ptCount val="1"/>
                <c:pt idx="0">
                  <c:v>Principal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Loans!$A$2:$A$5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3E6-460F-A6D7-D2F8ADE8D50A}"/>
            </c:ext>
          </c:extLst>
        </c:ser>
        <c:ser>
          <c:idx val="1"/>
          <c:order val="1"/>
          <c:tx>
            <c:strRef>
              <c:f>Loans!$B$1</c:f>
              <c:strCache>
                <c:ptCount val="1"/>
                <c:pt idx="0">
                  <c:v>Interest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Loans!$B$2:$B$5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3E6-460F-A6D7-D2F8ADE8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073535"/>
        <c:axId val="315860895"/>
      </c:barChart>
      <c:catAx>
        <c:axId val="14960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60895"/>
        <c:crosses val="autoZero"/>
        <c:auto val="1"/>
        <c:lblAlgn val="ctr"/>
        <c:lblOffset val="100"/>
        <c:noMultiLvlLbl val="0"/>
      </c:catAx>
      <c:valAx>
        <c:axId val="3158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454025</xdr:colOff>
      <xdr:row>8</xdr:row>
      <xdr:rowOff>82550</xdr:rowOff>
    </xdr:from>
    <xdr:to>
      <xdr:col>5</xdr:col>
      <xdr:colOff>650875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C20A0-5F5D-1418-D3D0-E9736EFC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419100</xdr:rowOff>
    </xdr:from>
    <xdr:to>
      <xdr:col>5</xdr:col>
      <xdr:colOff>327025</xdr:colOff>
      <xdr:row>12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025E6-8840-08C0-DE4C-850DA6000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Fletcher" refreshedDate="45141.658979050924" createdVersion="8" refreshedVersion="8" minRefreshableVersion="3" recordCount="208" xr:uid="{1F5096CF-69B1-4E3C-B365-B39E7631AA85}">
  <cacheSource type="worksheet">
    <worksheetSource name="Table3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s v="B1"/>
    <s v="BS-500"/>
    <x v="0"/>
  </r>
  <r>
    <d v="2011-03-01T00:00:00"/>
    <s v="IS Communications"/>
    <s v="Invoice EXP22"/>
    <s v="Internet Service Provider"/>
    <n v="179"/>
    <s v="A"/>
    <s v="B1"/>
    <s v="IS-380"/>
    <x v="1"/>
  </r>
  <r>
    <d v="2011-03-02T00:00:00"/>
    <s v="Newscorp"/>
    <s v="I381119"/>
    <s v="Subscriptions"/>
    <n v="478"/>
    <s v="A"/>
    <s v="B1"/>
    <s v="IS-375"/>
    <x v="2"/>
  </r>
  <r>
    <d v="2011-03-05T00:00:00"/>
    <s v="EAG Brokers"/>
    <s v="Debit Order"/>
    <s v="Insurance"/>
    <n v="340"/>
    <s v="A"/>
    <s v="B1"/>
    <s v="IS-340"/>
    <x v="3"/>
  </r>
  <r>
    <d v="2011-03-15T00:00:00"/>
    <s v="Capital Bank"/>
    <s v="Bank Statement"/>
    <s v="Service Fees"/>
    <n v="50"/>
    <s v="A"/>
    <s v="B1"/>
    <s v="IS-315"/>
    <x v="4"/>
  </r>
  <r>
    <d v="2011-03-15T00:00:00"/>
    <s v="Capital Bank"/>
    <s v="Bank Statement"/>
    <s v="Service Fees"/>
    <n v="35"/>
    <s v="A"/>
    <s v="B2"/>
    <s v="IS-315"/>
    <x v="4"/>
  </r>
  <r>
    <d v="2011-03-15T00:00:00"/>
    <s v="IAS Accountants"/>
    <s v="Invoice"/>
    <s v="Bookkeeping"/>
    <n v="1000"/>
    <s v="A"/>
    <s v="B1"/>
    <s v="IS-305"/>
    <x v="5"/>
  </r>
  <r>
    <d v="2011-03-15T00:00:00"/>
    <s v="Interflora"/>
    <s v="Cash"/>
    <s v="Flowers"/>
    <n v="90"/>
    <s v="A"/>
    <s v="PC"/>
    <s v="IS-345"/>
    <x v="4"/>
  </r>
  <r>
    <d v="2011-03-18T00:00:00"/>
    <s v="QQ International"/>
    <s v="TR6998"/>
    <s v="Parking"/>
    <n v="200"/>
    <s v="A"/>
    <s v="B1"/>
    <s v="IS-390"/>
    <x v="6"/>
  </r>
  <r>
    <d v="2011-03-20T00:00:00"/>
    <s v="Example (Pty) Ltd"/>
    <s v="Transfer"/>
    <s v="Inter Account Transfer"/>
    <n v="-15000"/>
    <s v="E"/>
    <s v="B2"/>
    <s v="BS-399"/>
    <x v="7"/>
  </r>
  <r>
    <d v="2011-03-20T00:00:00"/>
    <s v="Example (Pty) Ltd"/>
    <s v="Transfer"/>
    <s v="Inter Account Transfer"/>
    <n v="15000"/>
    <s v="E"/>
    <s v="B1"/>
    <s v="BS-399"/>
    <x v="7"/>
  </r>
  <r>
    <d v="2011-03-26T00:00:00"/>
    <s v="Example (Pty) Ltd"/>
    <s v="Payroll"/>
    <s v="Salaries"/>
    <n v="13000"/>
    <s v="E"/>
    <s v="B2"/>
    <s v="IS-365"/>
    <x v="8"/>
  </r>
  <r>
    <d v="2011-03-26T00:00:00"/>
    <s v="HP Finance"/>
    <s v="Debit Order"/>
    <s v="Capital repayment"/>
    <n v="220"/>
    <s v="E"/>
    <s v="B1"/>
    <s v="BS-700"/>
    <x v="8"/>
  </r>
  <r>
    <d v="2011-03-26T00:00:00"/>
    <s v="HP Finance"/>
    <s v="Debit Order"/>
    <s v="Interest paid"/>
    <n v="100"/>
    <s v="E"/>
    <s v="B1"/>
    <s v="IS-500"/>
    <x v="8"/>
  </r>
  <r>
    <d v="2011-03-26T00:00:00"/>
    <s v="PR Properties"/>
    <s v="Debit Order"/>
    <s v="Rent"/>
    <n v="6400"/>
    <s v="A"/>
    <s v="B1"/>
    <s v="IS-350"/>
    <x v="8"/>
  </r>
  <r>
    <d v="2011-03-31T00:00:00"/>
    <s v="Example (Pty) Ltd"/>
    <s v="Bank Statement"/>
    <s v="Petty Cash Reimbursement"/>
    <n v="100"/>
    <s v="E"/>
    <s v="B1"/>
    <s v="BS-399"/>
    <x v="1"/>
  </r>
  <r>
    <d v="2011-03-31T00:00:00"/>
    <s v="Example (Pty) Ltd"/>
    <s v="Bank Statement"/>
    <s v="Petty Cash Reimbursement"/>
    <n v="-100"/>
    <s v="E"/>
    <s v="PC"/>
    <s v="BS-399"/>
    <x v="1"/>
  </r>
  <r>
    <d v="2011-04-01T00:00:00"/>
    <s v="IS Communications"/>
    <s v="Invoice EXP23"/>
    <s v="Internet Service Provider"/>
    <n v="179"/>
    <s v="A"/>
    <s v="B1"/>
    <s v="IS-380"/>
    <x v="9"/>
  </r>
  <r>
    <d v="2011-04-05T00:00:00"/>
    <s v="EAG Brokers"/>
    <s v="Debit Order"/>
    <s v="Insurance"/>
    <n v="340"/>
    <s v="A"/>
    <s v="B1"/>
    <s v="IS-340"/>
    <x v="10"/>
  </r>
  <r>
    <d v="2011-04-12T00:00:00"/>
    <s v="Interflora"/>
    <s v="Cash"/>
    <s v="Flowers"/>
    <n v="87"/>
    <s v="A"/>
    <s v="PC"/>
    <s v="IS-345"/>
    <x v="11"/>
  </r>
  <r>
    <d v="2011-04-15T00:00:00"/>
    <s v="Capital Bank"/>
    <s v="Bank Statement"/>
    <s v="Service Fees"/>
    <n v="80"/>
    <s v="A"/>
    <s v="B1"/>
    <s v="IS-315"/>
    <x v="12"/>
  </r>
  <r>
    <d v="2011-04-15T00:00:00"/>
    <s v="Capital Bank"/>
    <s v="Bank Statement"/>
    <s v="Service Fees"/>
    <n v="35"/>
    <s v="A"/>
    <s v="B2"/>
    <s v="IS-315"/>
    <x v="12"/>
  </r>
  <r>
    <d v="2011-04-15T00:00:00"/>
    <s v="IAS Accountants"/>
    <s v="Invoice"/>
    <s v="Bookkeeping"/>
    <n v="1000"/>
    <s v="A"/>
    <s v="B1"/>
    <s v="IS-305"/>
    <x v="13"/>
  </r>
  <r>
    <d v="2011-04-20T00:00:00"/>
    <s v="Example (Pty) Ltd"/>
    <s v="Transfer"/>
    <s v="Inter Account Transfer"/>
    <n v="-20000"/>
    <s v="E"/>
    <s v="B2"/>
    <s v="BS-399"/>
    <x v="14"/>
  </r>
  <r>
    <d v="2011-04-20T00:00:00"/>
    <s v="Example (Pty) Ltd"/>
    <s v="Transfer"/>
    <s v="Inter Account Transfer"/>
    <n v="20000"/>
    <s v="E"/>
    <s v="B1"/>
    <s v="BS-399"/>
    <x v="14"/>
  </r>
  <r>
    <d v="2011-04-25T00:00:00"/>
    <s v="Inland Revenue"/>
    <s v="Return"/>
    <s v="Sales Tax"/>
    <n v="1300"/>
    <s v="E"/>
    <s v="B1"/>
    <s v="BS-600"/>
    <x v="15"/>
  </r>
  <r>
    <d v="2011-04-26T00:00:00"/>
    <s v="Example (Pty) Ltd"/>
    <s v="Payroll"/>
    <s v="Salaries"/>
    <n v="20000"/>
    <s v="E"/>
    <s v="B2"/>
    <s v="IS-365"/>
    <x v="16"/>
  </r>
  <r>
    <d v="2011-04-26T00:00:00"/>
    <s v="Furniture City"/>
    <s v="Invoice"/>
    <s v="Furniture"/>
    <n v="3000"/>
    <s v="A"/>
    <s v="B1"/>
    <s v="BS-100"/>
    <x v="17"/>
  </r>
  <r>
    <d v="2011-04-26T00:00:00"/>
    <s v="HP Finance"/>
    <s v="Debit Order"/>
    <s v="Capital repayment"/>
    <n v="220"/>
    <s v="E"/>
    <s v="B1"/>
    <s v="BS-700"/>
    <x v="16"/>
  </r>
  <r>
    <d v="2011-04-26T00:00:00"/>
    <s v="HP Finance"/>
    <s v="Debit Order"/>
    <s v="Interest paid"/>
    <n v="100"/>
    <s v="E"/>
    <s v="B1"/>
    <s v="IS-500"/>
    <x v="16"/>
  </r>
  <r>
    <d v="2011-04-26T00:00:00"/>
    <s v="PR Properties"/>
    <s v="Debit Order"/>
    <s v="Rent"/>
    <n v="6400"/>
    <s v="A"/>
    <s v="B1"/>
    <s v="IS-350"/>
    <x v="16"/>
  </r>
  <r>
    <d v="2011-04-29T00:00:00"/>
    <s v="GF Supplies"/>
    <s v="IN1179"/>
    <s v="Consumables"/>
    <n v="41"/>
    <s v="A"/>
    <s v="PC"/>
    <s v="IS-325"/>
    <x v="18"/>
  </r>
  <r>
    <d v="2011-04-30T00:00:00"/>
    <s v="Example (Pty) Ltd"/>
    <s v="Bank Statement"/>
    <s v="Petty Cash Reimbursement"/>
    <n v="100"/>
    <s v="E"/>
    <s v="B1"/>
    <s v="BS-399"/>
    <x v="19"/>
  </r>
  <r>
    <d v="2011-04-30T00:00:00"/>
    <s v="Example (Pty) Ltd"/>
    <s v="Bank Statement"/>
    <s v="Petty Cash Reimbursement"/>
    <n v="-100"/>
    <s v="E"/>
    <s v="PC"/>
    <s v="BS-399"/>
    <x v="19"/>
  </r>
  <r>
    <d v="2011-05-01T00:00:00"/>
    <s v="IS Communications"/>
    <s v="Invoice EXP24"/>
    <s v="Internet Service Provider"/>
    <n v="179"/>
    <s v="A"/>
    <s v="B1"/>
    <s v="IS-380"/>
    <x v="20"/>
  </r>
  <r>
    <d v="2011-05-01T00:00:00"/>
    <s v="Training Inc"/>
    <s v="Invoice"/>
    <s v="Course"/>
    <n v="220"/>
    <s v="A"/>
    <s v="B1"/>
    <s v="IS-385"/>
    <x v="20"/>
  </r>
  <r>
    <d v="2011-05-05T00:00:00"/>
    <s v="EAG Brokers"/>
    <s v="Debit Order"/>
    <s v="Insurance"/>
    <n v="340"/>
    <s v="A"/>
    <s v="B1"/>
    <s v="IS-340"/>
    <x v="21"/>
  </r>
  <r>
    <d v="2011-05-07T00:00:00"/>
    <s v="City Lodge"/>
    <s v="S50037"/>
    <s v="Accommodation"/>
    <n v="563"/>
    <s v="A"/>
    <s v="B1"/>
    <s v="IS-390"/>
    <x v="22"/>
  </r>
  <r>
    <d v="2011-05-07T00:00:00"/>
    <s v="Waltons"/>
    <s v="Invoice"/>
    <s v="Stationery"/>
    <n v="982"/>
    <s v="A"/>
    <s v="B1"/>
    <s v="IS-370"/>
    <x v="23"/>
  </r>
  <r>
    <d v="2011-05-15T00:00:00"/>
    <s v="Capital Bank"/>
    <s v="Bank Statement"/>
    <s v="Service Fees"/>
    <n v="80"/>
    <s v="A"/>
    <s v="B1"/>
    <s v="IS-315"/>
    <x v="24"/>
  </r>
  <r>
    <d v="2011-05-15T00:00:00"/>
    <s v="Capital Bank"/>
    <s v="Bank Statement"/>
    <s v="Service Fees"/>
    <n v="35"/>
    <s v="A"/>
    <s v="B2"/>
    <s v="IS-315"/>
    <x v="24"/>
  </r>
  <r>
    <d v="2011-05-15T00:00:00"/>
    <s v="IAS Accountants"/>
    <s v="Invoice"/>
    <s v="Bookkeeping"/>
    <n v="1000"/>
    <s v="A"/>
    <s v="B1"/>
    <s v="IS-305"/>
    <x v="25"/>
  </r>
  <r>
    <d v="2011-05-20T00:00:00"/>
    <s v="Example (Pty) Ltd"/>
    <s v="Transfer"/>
    <s v="Inter Account Transfer"/>
    <n v="-20000"/>
    <s v="E"/>
    <s v="B2"/>
    <s v="BS-399"/>
    <x v="26"/>
  </r>
  <r>
    <d v="2011-05-20T00:00:00"/>
    <s v="Example (Pty) Ltd"/>
    <s v="Transfer"/>
    <s v="Inter Account Transfer"/>
    <n v="20000"/>
    <s v="E"/>
    <s v="B1"/>
    <s v="BS-399"/>
    <x v="26"/>
  </r>
  <r>
    <d v="2011-05-26T00:00:00"/>
    <s v="Example (Pty) Ltd"/>
    <s v="Payroll"/>
    <s v="Salaries"/>
    <n v="20000"/>
    <s v="E"/>
    <s v="B2"/>
    <s v="IS-365"/>
    <x v="17"/>
  </r>
  <r>
    <d v="2011-05-26T00:00:00"/>
    <s v="HP Finance"/>
    <s v="Debit Order"/>
    <s v="Capital repayment"/>
    <n v="220"/>
    <s v="E"/>
    <s v="B1"/>
    <s v="BS-700"/>
    <x v="17"/>
  </r>
  <r>
    <d v="2011-05-26T00:00:00"/>
    <s v="HP Finance"/>
    <s v="Debit Order"/>
    <s v="Interest paid"/>
    <n v="100"/>
    <s v="E"/>
    <s v="B1"/>
    <s v="IS-500"/>
    <x v="17"/>
  </r>
  <r>
    <d v="2011-05-26T00:00:00"/>
    <s v="PR Properties"/>
    <s v="Debit Order"/>
    <s v="Rent"/>
    <n v="6400"/>
    <s v="A"/>
    <s v="B1"/>
    <s v="IS-350"/>
    <x v="17"/>
  </r>
  <r>
    <d v="2011-05-29T00:00:00"/>
    <s v="Interflora"/>
    <s v="Cash"/>
    <s v="Flowers"/>
    <n v="65"/>
    <s v="A"/>
    <s v="PC"/>
    <s v="IS-345"/>
    <x v="18"/>
  </r>
  <r>
    <d v="2011-05-31T00:00:00"/>
    <s v="Example (Pty) Ltd"/>
    <s v="Bank Statement"/>
    <s v="Petty Cash Reimbursement"/>
    <n v="100"/>
    <s v="E"/>
    <s v="B1"/>
    <s v="BS-399"/>
    <x v="20"/>
  </r>
  <r>
    <d v="2011-05-31T00:00:00"/>
    <s v="Example (Pty) Ltd"/>
    <s v="Bank Statement"/>
    <s v="Petty Cash Reimbursement"/>
    <n v="-100"/>
    <s v="E"/>
    <s v="PC"/>
    <s v="BS-399"/>
    <x v="20"/>
  </r>
  <r>
    <d v="2011-06-01T00:00:00"/>
    <s v="IS Communications"/>
    <s v="Invoice EXP25"/>
    <s v="Internet Service Provider"/>
    <n v="179"/>
    <s v="A"/>
    <s v="B1"/>
    <s v="IS-380"/>
    <x v="27"/>
  </r>
  <r>
    <d v="2011-06-05T00:00:00"/>
    <s v="EAG Brokers"/>
    <s v="Debit Order"/>
    <s v="Insurance"/>
    <n v="340"/>
    <s v="A"/>
    <s v="B1"/>
    <s v="IS-340"/>
    <x v="28"/>
  </r>
  <r>
    <d v="2011-06-15T00:00:00"/>
    <s v="Capital Bank"/>
    <s v="Bank Statement"/>
    <s v="Service Fees"/>
    <n v="80"/>
    <s v="A"/>
    <s v="B1"/>
    <s v="IS-315"/>
    <x v="29"/>
  </r>
  <r>
    <d v="2011-06-15T00:00:00"/>
    <s v="Capital Bank"/>
    <s v="Bank Statement"/>
    <s v="Service Fees"/>
    <n v="35"/>
    <s v="A"/>
    <s v="B2"/>
    <s v="IS-315"/>
    <x v="29"/>
  </r>
  <r>
    <d v="2011-06-15T00:00:00"/>
    <s v="IAS Accountants"/>
    <s v="Invoice"/>
    <s v="Bookkeeping"/>
    <n v="1000"/>
    <s v="A"/>
    <s v="B1"/>
    <s v="IS-305"/>
    <x v="30"/>
  </r>
  <r>
    <d v="2011-06-20T00:00:00"/>
    <s v="Example (Pty) Ltd"/>
    <s v="Transfer"/>
    <s v="Inter Account Transfer"/>
    <n v="-20000"/>
    <s v="E"/>
    <s v="B2"/>
    <s v="BS-399"/>
    <x v="31"/>
  </r>
  <r>
    <d v="2011-06-20T00:00:00"/>
    <s v="Example (Pty) Ltd"/>
    <s v="Transfer"/>
    <s v="Inter Account Transfer"/>
    <n v="20000"/>
    <s v="E"/>
    <s v="B1"/>
    <s v="BS-399"/>
    <x v="31"/>
  </r>
  <r>
    <d v="2011-06-22T00:00:00"/>
    <s v="Interflora"/>
    <s v="Cash"/>
    <s v="Flowers"/>
    <n v="110"/>
    <s v="A"/>
    <s v="PC"/>
    <s v="IS-345"/>
    <x v="32"/>
  </r>
  <r>
    <d v="2011-06-25T00:00:00"/>
    <s v="Inland Revenue"/>
    <s v="Return"/>
    <s v="Sales Tax"/>
    <n v="8700"/>
    <s v="E"/>
    <s v="B1"/>
    <s v="BS-600"/>
    <x v="33"/>
  </r>
  <r>
    <d v="2011-06-26T00:00:00"/>
    <s v="Example (Pty) Ltd"/>
    <s v="Payroll"/>
    <s v="Salaries"/>
    <n v="20000"/>
    <s v="E"/>
    <s v="B2"/>
    <s v="IS-365"/>
    <x v="34"/>
  </r>
  <r>
    <d v="2011-06-26T00:00:00"/>
    <s v="HP Finance"/>
    <s v="Debit Order"/>
    <s v="Capital repayment"/>
    <n v="220"/>
    <s v="E"/>
    <s v="B1"/>
    <s v="BS-700"/>
    <x v="34"/>
  </r>
  <r>
    <d v="2011-06-26T00:00:00"/>
    <s v="HP Finance"/>
    <s v="Debit Order"/>
    <s v="Interest paid"/>
    <n v="100"/>
    <s v="E"/>
    <s v="B1"/>
    <s v="IS-500"/>
    <x v="34"/>
  </r>
  <r>
    <d v="2011-06-26T00:00:00"/>
    <s v="PR Properties"/>
    <s v="Debit Order"/>
    <s v="Rent"/>
    <n v="6400"/>
    <s v="A"/>
    <s v="B1"/>
    <s v="IS-350"/>
    <x v="34"/>
  </r>
  <r>
    <d v="2011-06-26T00:00:00"/>
    <s v="SA Airlines"/>
    <s v="SA11235"/>
    <s v="Travel"/>
    <n v="1782"/>
    <s v="A"/>
    <s v="B1"/>
    <s v="IS-390"/>
    <x v="34"/>
  </r>
  <r>
    <d v="2011-06-30T00:00:00"/>
    <s v="Example (Pty) Ltd"/>
    <s v="Bank Statement"/>
    <s v="Petty Cash Reimbursement"/>
    <n v="100"/>
    <s v="E"/>
    <s v="B1"/>
    <s v="BS-399"/>
    <x v="35"/>
  </r>
  <r>
    <d v="2011-06-30T00:00:00"/>
    <s v="Example (Pty) Ltd"/>
    <s v="Bank Statement"/>
    <s v="Petty Cash Reimbursement"/>
    <n v="-100"/>
    <s v="E"/>
    <s v="PC"/>
    <s v="BS-399"/>
    <x v="35"/>
  </r>
  <r>
    <d v="2011-07-01T00:00:00"/>
    <s v="IS Communications"/>
    <s v="Invoice EXP26"/>
    <s v="Internet Service Provider"/>
    <n v="179"/>
    <s v="A"/>
    <s v="B1"/>
    <s v="IS-380"/>
    <x v="36"/>
  </r>
  <r>
    <d v="2011-07-02T00:00:00"/>
    <s v="Waltons"/>
    <s v="Invoice"/>
    <s v="Stationery"/>
    <n v="761"/>
    <s v="A"/>
    <s v="B1"/>
    <s v="IS-370"/>
    <x v="37"/>
  </r>
  <r>
    <d v="2011-07-05T00:00:00"/>
    <s v="EAG Brokers"/>
    <s v="Debit Order"/>
    <s v="Insurance"/>
    <n v="340"/>
    <s v="A"/>
    <s v="B1"/>
    <s v="IS-340"/>
    <x v="38"/>
  </r>
  <r>
    <d v="2011-07-15T00:00:00"/>
    <s v="Capital Bank"/>
    <s v="Bank Statement"/>
    <s v="Service Fees"/>
    <n v="80"/>
    <s v="A"/>
    <s v="B1"/>
    <s v="IS-315"/>
    <x v="39"/>
  </r>
  <r>
    <d v="2011-07-15T00:00:00"/>
    <s v="Capital Bank"/>
    <s v="Bank Statement"/>
    <s v="Service Fees"/>
    <n v="35"/>
    <s v="A"/>
    <s v="B2"/>
    <s v="IS-315"/>
    <x v="39"/>
  </r>
  <r>
    <d v="2011-07-15T00:00:00"/>
    <s v="IAS Accountants"/>
    <s v="Invoice"/>
    <s v="Bookkeeping"/>
    <n v="1000"/>
    <s v="A"/>
    <s v="B1"/>
    <s v="IS-305"/>
    <x v="40"/>
  </r>
  <r>
    <d v="2011-07-16T00:00:00"/>
    <s v="Interflora"/>
    <s v="Cash"/>
    <s v="Flowers"/>
    <n v="29"/>
    <s v="A"/>
    <s v="PC"/>
    <s v="IS-345"/>
    <x v="41"/>
  </r>
  <r>
    <d v="2011-07-17T00:00:00"/>
    <s v="GF Supplies"/>
    <s v="IN1181"/>
    <s v="Consumables"/>
    <n v="937"/>
    <s v="A"/>
    <s v="B1"/>
    <s v="IS-325"/>
    <x v="42"/>
  </r>
  <r>
    <d v="2011-07-20T00:00:00"/>
    <s v="Example (Pty) Ltd"/>
    <s v="Transfer"/>
    <s v="Inter Account Transfer"/>
    <n v="-20000"/>
    <s v="E"/>
    <s v="B2"/>
    <s v="BS-399"/>
    <x v="43"/>
  </r>
  <r>
    <d v="2011-07-20T00:00:00"/>
    <s v="Example (Pty) Ltd"/>
    <s v="Transfer"/>
    <s v="Inter Account Transfer"/>
    <n v="20000"/>
    <s v="E"/>
    <s v="B1"/>
    <s v="BS-399"/>
    <x v="43"/>
  </r>
  <r>
    <d v="2011-07-25T00:00:00"/>
    <s v="ACC Institute"/>
    <s v="M00321037"/>
    <s v="Annual Membership"/>
    <n v="2000"/>
    <s v="A"/>
    <s v="B1"/>
    <s v="IS-375"/>
    <x v="44"/>
  </r>
  <r>
    <d v="2011-07-26T00:00:00"/>
    <s v="Example (Pty) Ltd"/>
    <s v="Payroll"/>
    <s v="Salaries"/>
    <n v="20000"/>
    <s v="E"/>
    <s v="B2"/>
    <s v="IS-365"/>
    <x v="45"/>
  </r>
  <r>
    <d v="2011-07-26T00:00:00"/>
    <s v="HP Finance"/>
    <s v="Debit Order"/>
    <s v="Capital repayment"/>
    <n v="220"/>
    <s v="E"/>
    <s v="B1"/>
    <s v="BS-700"/>
    <x v="45"/>
  </r>
  <r>
    <d v="2011-07-26T00:00:00"/>
    <s v="HP Finance"/>
    <s v="Debit Order"/>
    <s v="Interest paid"/>
    <n v="100"/>
    <s v="E"/>
    <s v="B1"/>
    <s v="IS-500"/>
    <x v="45"/>
  </r>
  <r>
    <d v="2011-07-26T00:00:00"/>
    <s v="PR Properties"/>
    <s v="Debit Order"/>
    <s v="Rent"/>
    <n v="6400"/>
    <s v="A"/>
    <s v="B1"/>
    <s v="IS-350"/>
    <x v="45"/>
  </r>
  <r>
    <d v="2011-07-31T00:00:00"/>
    <s v="Example (Pty) Ltd"/>
    <s v="Bank Statement"/>
    <s v="Petty Cash Reimbursement"/>
    <n v="50"/>
    <s v="E"/>
    <s v="B1"/>
    <s v="BS-399"/>
    <x v="36"/>
  </r>
  <r>
    <d v="2011-07-31T00:00:00"/>
    <s v="Example (Pty) Ltd"/>
    <s v="Bank Statement"/>
    <s v="Petty Cash Reimbursement"/>
    <n v="-50"/>
    <s v="E"/>
    <s v="PC"/>
    <s v="BS-399"/>
    <x v="36"/>
  </r>
  <r>
    <d v="2011-08-01T00:00:00"/>
    <s v="IS Communications"/>
    <s v="Invoice EXP27"/>
    <s v="Internet Service Provider"/>
    <n v="179"/>
    <s v="A"/>
    <s v="B1"/>
    <s v="IS-380"/>
    <x v="46"/>
  </r>
  <r>
    <d v="2011-08-05T00:00:00"/>
    <s v="EAG Brokers"/>
    <s v="Debit Order"/>
    <s v="Insurance"/>
    <n v="340"/>
    <s v="A"/>
    <s v="B1"/>
    <s v="IS-340"/>
    <x v="47"/>
  </r>
  <r>
    <d v="2011-08-09T00:00:00"/>
    <s v="Interflora"/>
    <s v="Cash"/>
    <s v="Flowers"/>
    <n v="78"/>
    <s v="A"/>
    <s v="PC"/>
    <s v="IS-345"/>
    <x v="48"/>
  </r>
  <r>
    <d v="2011-08-13T00:00:00"/>
    <s v="XY Traders"/>
    <s v="Invoice 9987"/>
    <s v="Commission"/>
    <n v="747"/>
    <s v="A"/>
    <s v="B1"/>
    <s v="IS-320"/>
    <x v="49"/>
  </r>
  <r>
    <d v="2011-08-15T00:00:00"/>
    <s v="Capital Bank"/>
    <s v="Bank Statement"/>
    <s v="Service Fees"/>
    <n v="80"/>
    <s v="A"/>
    <s v="B1"/>
    <s v="IS-315"/>
    <x v="50"/>
  </r>
  <r>
    <d v="2011-08-15T00:00:00"/>
    <s v="Capital Bank"/>
    <s v="Bank Statement"/>
    <s v="Service Fees"/>
    <n v="35"/>
    <s v="A"/>
    <s v="B2"/>
    <s v="IS-315"/>
    <x v="50"/>
  </r>
  <r>
    <d v="2011-08-15T00:00:00"/>
    <s v="IAS Accountants"/>
    <s v="Invoice"/>
    <s v="Bookkeeping"/>
    <n v="1000"/>
    <s v="A"/>
    <s v="B1"/>
    <s v="IS-305"/>
    <x v="51"/>
  </r>
  <r>
    <d v="2011-08-15T00:00:00"/>
    <s v="SA Airlines"/>
    <s v="SA11988"/>
    <s v="Travel"/>
    <n v="1278"/>
    <s v="A"/>
    <s v="B1"/>
    <s v="IS-390"/>
    <x v="50"/>
  </r>
  <r>
    <d v="2011-08-20T00:00:00"/>
    <s v="Example (Pty) Ltd"/>
    <s v="Transfer"/>
    <s v="Inter Account Transfer"/>
    <n v="-20000"/>
    <s v="E"/>
    <s v="B2"/>
    <s v="BS-399"/>
    <x v="52"/>
  </r>
  <r>
    <d v="2011-08-20T00:00:00"/>
    <s v="Example (Pty) Ltd"/>
    <s v="Transfer"/>
    <s v="Inter Account Transfer"/>
    <n v="20000"/>
    <s v="E"/>
    <s v="B1"/>
    <s v="BS-399"/>
    <x v="52"/>
  </r>
  <r>
    <d v="2011-08-21T00:00:00"/>
    <s v="JSE Brokers"/>
    <s v="Remittance"/>
    <s v="Share investment"/>
    <n v="3750"/>
    <s v="E"/>
    <s v="B1"/>
    <s v="BS-200"/>
    <x v="53"/>
  </r>
  <r>
    <d v="2011-08-25T00:00:00"/>
    <s v="Inland Revenue"/>
    <s v="Return"/>
    <s v="Sales Tax"/>
    <n v="6600"/>
    <s v="E"/>
    <s v="B1"/>
    <s v="BS-600"/>
    <x v="54"/>
  </r>
  <r>
    <d v="2011-08-26T00:00:00"/>
    <s v="Example (Pty) Ltd"/>
    <s v="Payroll"/>
    <s v="Salaries"/>
    <n v="20000"/>
    <s v="E"/>
    <s v="B2"/>
    <s v="IS-365"/>
    <x v="55"/>
  </r>
  <r>
    <d v="2011-08-26T00:00:00"/>
    <s v="HP Finance"/>
    <s v="Debit Order"/>
    <s v="Capital repayment"/>
    <n v="220"/>
    <s v="E"/>
    <s v="B1"/>
    <s v="BS-700"/>
    <x v="55"/>
  </r>
  <r>
    <d v="2011-08-26T00:00:00"/>
    <s v="HP Finance"/>
    <s v="Debit Order"/>
    <s v="Interest paid"/>
    <n v="100"/>
    <s v="E"/>
    <s v="B1"/>
    <s v="IS-500"/>
    <x v="55"/>
  </r>
  <r>
    <d v="2011-08-26T00:00:00"/>
    <s v="PR Properties"/>
    <s v="Debit Order"/>
    <s v="Rent"/>
    <n v="6400"/>
    <s v="A"/>
    <s v="B1"/>
    <s v="IS-350"/>
    <x v="55"/>
  </r>
  <r>
    <d v="2011-08-27T00:00:00"/>
    <s v="Waltons"/>
    <s v="Invoice"/>
    <s v="Stationery"/>
    <n v="234"/>
    <s v="A"/>
    <s v="B1"/>
    <s v="IS-370"/>
    <x v="56"/>
  </r>
  <r>
    <d v="2011-08-31T00:00:00"/>
    <s v="Example (Pty) Ltd"/>
    <s v="Bank Statement"/>
    <s v="Petty Cash Reimbursement"/>
    <n v="50"/>
    <s v="E"/>
    <s v="B1"/>
    <s v="BS-399"/>
    <x v="46"/>
  </r>
  <r>
    <d v="2011-08-31T00:00:00"/>
    <s v="Example (Pty) Ltd"/>
    <s v="Bank Statement"/>
    <s v="Petty Cash Reimbursement"/>
    <n v="-50"/>
    <s v="E"/>
    <s v="PC"/>
    <s v="BS-399"/>
    <x v="46"/>
  </r>
  <r>
    <d v="2011-08-31T00:00:00"/>
    <s v="Inland Revenue"/>
    <s v="Return"/>
    <s v="Provisional Tax"/>
    <n v="2600"/>
    <s v="E"/>
    <s v="B1"/>
    <s v="IS-600"/>
    <x v="46"/>
  </r>
  <r>
    <d v="2011-09-01T00:00:00"/>
    <s v="IS Communications"/>
    <s v="Invoice EXP28"/>
    <s v="Internet Service Provider"/>
    <n v="179"/>
    <s v="A"/>
    <s v="B1"/>
    <s v="IS-380"/>
    <x v="57"/>
  </r>
  <r>
    <d v="2011-09-05T00:00:00"/>
    <s v="EAG Brokers"/>
    <s v="Debit Order"/>
    <s v="Insurance"/>
    <n v="340"/>
    <s v="A"/>
    <s v="B1"/>
    <s v="IS-340"/>
    <x v="58"/>
  </r>
  <r>
    <d v="2011-09-13T00:00:00"/>
    <s v="Training Inc"/>
    <s v="Invoice"/>
    <s v="Course"/>
    <n v="277.48"/>
    <s v="A"/>
    <s v="B1"/>
    <s v="IS-385"/>
    <x v="59"/>
  </r>
  <r>
    <d v="2011-09-15T00:00:00"/>
    <s v="Capital Bank"/>
    <s v="Bank Statement"/>
    <s v="Service Fees"/>
    <n v="80"/>
    <s v="A"/>
    <s v="B1"/>
    <s v="IS-315"/>
    <x v="60"/>
  </r>
  <r>
    <d v="2011-09-15T00:00:00"/>
    <s v="Capital Bank"/>
    <s v="Bank Statement"/>
    <s v="Service Fees"/>
    <n v="35"/>
    <s v="A"/>
    <s v="B2"/>
    <s v="IS-315"/>
    <x v="60"/>
  </r>
  <r>
    <d v="2011-09-15T00:00:00"/>
    <s v="IAS Accountants"/>
    <s v="Invoice"/>
    <s v="Bookkeeping"/>
    <n v="1000"/>
    <s v="A"/>
    <s v="B1"/>
    <s v="IS-305"/>
    <x v="61"/>
  </r>
  <r>
    <d v="2011-09-18T00:00:00"/>
    <s v="Municipality"/>
    <s v="Statement"/>
    <s v="Rates"/>
    <n v="5620"/>
    <s v="A"/>
    <s v="B1"/>
    <s v="IS-395"/>
    <x v="62"/>
  </r>
  <r>
    <d v="2011-09-18T00:00:00"/>
    <s v="QA Attorneys"/>
    <s v="Invoice"/>
    <s v="Legal advice"/>
    <n v="12500"/>
    <s v="A"/>
    <s v="B1"/>
    <s v="IS-360"/>
    <x v="62"/>
  </r>
  <r>
    <d v="2011-09-20T00:00:00"/>
    <s v="Example (Pty) Ltd"/>
    <s v="Transfer"/>
    <s v="Inter Account Transfer"/>
    <n v="-20000"/>
    <s v="E"/>
    <s v="B2"/>
    <s v="BS-399"/>
    <x v="63"/>
  </r>
  <r>
    <d v="2011-09-20T00:00:00"/>
    <s v="Example (Pty) Ltd"/>
    <s v="Transfer"/>
    <s v="Inter Account Transfer"/>
    <n v="20000"/>
    <s v="E"/>
    <s v="B1"/>
    <s v="BS-399"/>
    <x v="63"/>
  </r>
  <r>
    <d v="2011-09-21T00:00:00"/>
    <s v="Interflora"/>
    <s v="Cash"/>
    <s v="Flowers"/>
    <n v="90"/>
    <s v="A"/>
    <s v="PC"/>
    <s v="IS-345"/>
    <x v="64"/>
  </r>
  <r>
    <d v="2011-09-24T00:00:00"/>
    <s v="XY Traders"/>
    <s v="Invoice11203"/>
    <s v="Commission"/>
    <n v="4242"/>
    <s v="A"/>
    <s v="B1"/>
    <s v="IS-320"/>
    <x v="65"/>
  </r>
  <r>
    <d v="2011-09-26T00:00:00"/>
    <s v="Example (Pty) Ltd"/>
    <s v="Payroll"/>
    <s v="Salaries"/>
    <n v="20000"/>
    <s v="E"/>
    <s v="B2"/>
    <s v="IS-365"/>
    <x v="56"/>
  </r>
  <r>
    <d v="2011-09-26T00:00:00"/>
    <s v="HP Finance"/>
    <s v="Debit Order"/>
    <s v="Capital repayment"/>
    <n v="220"/>
    <s v="E"/>
    <s v="B1"/>
    <s v="BS-700"/>
    <x v="56"/>
  </r>
  <r>
    <d v="2011-09-26T00:00:00"/>
    <s v="HP Finance"/>
    <s v="Debit Order"/>
    <s v="Interest paid"/>
    <n v="100"/>
    <s v="E"/>
    <s v="B1"/>
    <s v="IS-500"/>
    <x v="56"/>
  </r>
  <r>
    <d v="2011-09-26T00:00:00"/>
    <s v="PR Properties"/>
    <s v="Debit Order"/>
    <s v="Rent"/>
    <n v="6400"/>
    <s v="A"/>
    <s v="B1"/>
    <s v="IS-350"/>
    <x v="56"/>
  </r>
  <r>
    <d v="2011-09-30T00:00:00"/>
    <s v="Example (Pty) Ltd"/>
    <s v="Bank Statement"/>
    <s v="Petty Cash Reimbursement"/>
    <n v="100"/>
    <s v="E"/>
    <s v="B1"/>
    <s v="BS-399"/>
    <x v="66"/>
  </r>
  <r>
    <d v="2011-09-30T00:00:00"/>
    <s v="Example (Pty) Ltd"/>
    <s v="Bank Statement"/>
    <s v="Petty Cash Reimbursement"/>
    <n v="-100"/>
    <s v="E"/>
    <s v="PC"/>
    <s v="BS-399"/>
    <x v="66"/>
  </r>
  <r>
    <d v="2011-10-01T00:00:00"/>
    <s v="IS Communications"/>
    <s v="Invoice EXP29"/>
    <s v="Internet Service Provider"/>
    <n v="179"/>
    <s v="A"/>
    <s v="B1"/>
    <s v="IS-380"/>
    <x v="67"/>
  </r>
  <r>
    <d v="2011-10-04T00:00:00"/>
    <s v="GF Supplies"/>
    <s v="IN1185"/>
    <s v="Consumables"/>
    <n v="62"/>
    <s v="A"/>
    <s v="PC"/>
    <s v="IS-325"/>
    <x v="68"/>
  </r>
  <r>
    <d v="2011-10-04T00:00:00"/>
    <s v="SA Airlines"/>
    <s v="SA12741"/>
    <s v="Travel"/>
    <n v="1887"/>
    <s v="A"/>
    <s v="B1"/>
    <s v="IS-390"/>
    <x v="69"/>
  </r>
  <r>
    <d v="2011-10-05T00:00:00"/>
    <s v="EAG Brokers"/>
    <s v="Debit Order"/>
    <s v="Insurance"/>
    <n v="340"/>
    <s v="A"/>
    <s v="B1"/>
    <s v="IS-340"/>
    <x v="70"/>
  </r>
  <r>
    <d v="2011-10-15T00:00:00"/>
    <s v="Capital Bank"/>
    <s v="Bank Statement"/>
    <s v="Service Fees"/>
    <n v="80"/>
    <s v="A"/>
    <s v="B1"/>
    <s v="IS-315"/>
    <x v="71"/>
  </r>
  <r>
    <d v="2011-10-15T00:00:00"/>
    <s v="Capital Bank"/>
    <s v="Bank Statement"/>
    <s v="Service Fees"/>
    <n v="35"/>
    <s v="A"/>
    <s v="B2"/>
    <s v="IS-315"/>
    <x v="71"/>
  </r>
  <r>
    <d v="2011-10-15T00:00:00"/>
    <s v="IAS Accountants"/>
    <s v="Invoice"/>
    <s v="Bookkeeping"/>
    <n v="1000"/>
    <s v="A"/>
    <s v="B1"/>
    <s v="IS-305"/>
    <x v="72"/>
  </r>
  <r>
    <d v="2011-10-20T00:00:00"/>
    <s v="Example (Pty) Ltd"/>
    <s v="Transfer"/>
    <s v="Inter Account Transfer"/>
    <n v="-20000"/>
    <s v="E"/>
    <s v="B2"/>
    <s v="BS-399"/>
    <x v="73"/>
  </r>
  <r>
    <d v="2011-10-20T00:00:00"/>
    <s v="Example (Pty) Ltd"/>
    <s v="Transfer"/>
    <s v="Inter Account Transfer"/>
    <n v="20000"/>
    <s v="E"/>
    <s v="B1"/>
    <s v="BS-399"/>
    <x v="73"/>
  </r>
  <r>
    <d v="2011-10-22T00:00:00"/>
    <s v="Waltons"/>
    <s v="Invoice"/>
    <s v="Stationery"/>
    <n v="289"/>
    <s v="A"/>
    <s v="B1"/>
    <s v="IS-370"/>
    <x v="74"/>
  </r>
  <r>
    <d v="2011-10-25T00:00:00"/>
    <s v="Inland Revenue"/>
    <s v="Return"/>
    <s v="Sales Tax"/>
    <n v="3300"/>
    <s v="E"/>
    <s v="B1"/>
    <s v="BS-600"/>
    <x v="75"/>
  </r>
  <r>
    <d v="2011-10-26T00:00:00"/>
    <s v="Example (Pty) Ltd"/>
    <s v="Payroll"/>
    <s v="Salaries"/>
    <n v="20000"/>
    <s v="E"/>
    <s v="B2"/>
    <s v="IS-365"/>
    <x v="76"/>
  </r>
  <r>
    <d v="2011-10-26T00:00:00"/>
    <s v="HP Finance"/>
    <s v="Debit Order"/>
    <s v="Capital repayment"/>
    <n v="220"/>
    <s v="E"/>
    <s v="B1"/>
    <s v="BS-700"/>
    <x v="76"/>
  </r>
  <r>
    <d v="2011-10-26T00:00:00"/>
    <s v="HP Finance"/>
    <s v="Debit Order"/>
    <s v="Interest paid"/>
    <n v="100"/>
    <s v="E"/>
    <s v="B1"/>
    <s v="IS-500"/>
    <x v="76"/>
  </r>
  <r>
    <d v="2011-10-26T00:00:00"/>
    <s v="PR Properties"/>
    <s v="Debit Order"/>
    <s v="Rent"/>
    <n v="6400"/>
    <s v="A"/>
    <s v="B1"/>
    <s v="IS-350"/>
    <x v="76"/>
  </r>
  <r>
    <d v="2011-10-28T00:00:00"/>
    <s v="Interflora"/>
    <s v="Cash"/>
    <s v="Flowers"/>
    <n v="218"/>
    <s v="A"/>
    <s v="PC"/>
    <s v="IS-345"/>
    <x v="77"/>
  </r>
  <r>
    <d v="2011-10-31T00:00:00"/>
    <s v="Example (Pty) Ltd"/>
    <s v="Bank Statement"/>
    <s v="Petty Cash Reimbursement"/>
    <n v="200"/>
    <s v="E"/>
    <s v="B1"/>
    <s v="BS-399"/>
    <x v="67"/>
  </r>
  <r>
    <d v="2011-10-31T00:00:00"/>
    <s v="Example (Pty) Ltd"/>
    <s v="Bank Statement"/>
    <s v="Petty Cash Reimbursement"/>
    <n v="-200"/>
    <s v="E"/>
    <s v="PC"/>
    <s v="BS-399"/>
    <x v="67"/>
  </r>
  <r>
    <d v="2011-11-01T00:00:00"/>
    <s v="IS Communications"/>
    <s v="Invoice EXP30"/>
    <s v="Internet Service Provider"/>
    <n v="179"/>
    <s v="A"/>
    <s v="B1"/>
    <s v="IS-380"/>
    <x v="78"/>
  </r>
  <r>
    <d v="2011-11-05T00:00:00"/>
    <s v="EAG Brokers"/>
    <s v="Debit Order"/>
    <s v="Insurance"/>
    <n v="340"/>
    <s v="A"/>
    <s v="B1"/>
    <s v="IS-340"/>
    <x v="79"/>
  </r>
  <r>
    <d v="2011-11-05T00:00:00"/>
    <s v="XY Traders"/>
    <s v="Invoice 12987"/>
    <s v="Commission"/>
    <n v="982"/>
    <s v="A"/>
    <s v="B1"/>
    <s v="IS-320"/>
    <x v="80"/>
  </r>
  <r>
    <d v="2011-11-15T00:00:00"/>
    <s v="Capital Bank"/>
    <s v="Bank Statement"/>
    <s v="Service Fees"/>
    <n v="80"/>
    <s v="A"/>
    <s v="B1"/>
    <s v="IS-315"/>
    <x v="81"/>
  </r>
  <r>
    <d v="2011-11-15T00:00:00"/>
    <s v="Capital Bank"/>
    <s v="Bank Statement"/>
    <s v="Service Fees"/>
    <n v="35"/>
    <s v="A"/>
    <s v="B2"/>
    <s v="IS-315"/>
    <x v="81"/>
  </r>
  <r>
    <d v="2011-11-15T00:00:00"/>
    <s v="IAS Accountants"/>
    <s v="Invoice"/>
    <s v="Bookkeeping"/>
    <n v="1000"/>
    <s v="A"/>
    <s v="B1"/>
    <s v="IS-305"/>
    <x v="82"/>
  </r>
  <r>
    <d v="2011-11-19T00:00:00"/>
    <s v="Interflora"/>
    <s v="Cash"/>
    <s v="Flowers"/>
    <n v="102"/>
    <s v="A"/>
    <s v="PC"/>
    <s v="IS-345"/>
    <x v="83"/>
  </r>
  <r>
    <d v="2011-11-20T00:00:00"/>
    <s v="Example (Pty) Ltd"/>
    <s v="Transfer"/>
    <s v="Inter Account Transfer"/>
    <n v="-20000"/>
    <s v="E"/>
    <s v="B2"/>
    <s v="BS-399"/>
    <x v="84"/>
  </r>
  <r>
    <d v="2011-11-20T00:00:00"/>
    <s v="Example (Pty) Ltd"/>
    <s v="Transfer"/>
    <s v="Inter Account Transfer"/>
    <n v="20000"/>
    <s v="E"/>
    <s v="B1"/>
    <s v="BS-399"/>
    <x v="84"/>
  </r>
  <r>
    <d v="2011-11-26T00:00:00"/>
    <s v="Example (Pty) Ltd"/>
    <s v="Payroll"/>
    <s v="Salaries"/>
    <n v="20000"/>
    <s v="E"/>
    <s v="B2"/>
    <s v="IS-365"/>
    <x v="85"/>
  </r>
  <r>
    <d v="2011-11-26T00:00:00"/>
    <s v="HP Finance"/>
    <s v="Debit Order"/>
    <s v="Capital repayment"/>
    <n v="220"/>
    <s v="E"/>
    <s v="B1"/>
    <s v="BS-700"/>
    <x v="85"/>
  </r>
  <r>
    <d v="2011-11-26T00:00:00"/>
    <s v="HP Finance"/>
    <s v="Debit Order"/>
    <s v="Interest paid"/>
    <n v="100"/>
    <s v="E"/>
    <s v="B1"/>
    <s v="IS-500"/>
    <x v="85"/>
  </r>
  <r>
    <d v="2011-11-26T00:00:00"/>
    <s v="PR Properties"/>
    <s v="Debit Order"/>
    <s v="Rent"/>
    <n v="6400"/>
    <s v="A"/>
    <s v="B1"/>
    <s v="IS-350"/>
    <x v="85"/>
  </r>
  <r>
    <d v="2011-11-30T00:00:00"/>
    <s v="Example (Pty) Ltd"/>
    <s v="Bank Statement"/>
    <s v="Petty Cash Reimbursement"/>
    <n v="170"/>
    <s v="E"/>
    <s v="B1"/>
    <s v="BS-399"/>
    <x v="86"/>
  </r>
  <r>
    <d v="2011-11-30T00:00:00"/>
    <s v="Example (Pty) Ltd"/>
    <s v="Bank Statement"/>
    <s v="Petty Cash Reimbursement"/>
    <n v="-170"/>
    <s v="E"/>
    <s v="PC"/>
    <s v="BS-399"/>
    <x v="86"/>
  </r>
  <r>
    <d v="2011-12-01T00:00:00"/>
    <s v="IS Communications"/>
    <s v="Invoice EXP31"/>
    <s v="Internet Service Provider"/>
    <n v="179"/>
    <s v="A"/>
    <s v="B1"/>
    <s v="IS-380"/>
    <x v="87"/>
  </r>
  <r>
    <d v="2011-12-05T00:00:00"/>
    <s v="EAG Brokers"/>
    <s v="Debit Order"/>
    <s v="Insurance"/>
    <n v="340"/>
    <s v="A"/>
    <s v="B1"/>
    <s v="IS-340"/>
    <x v="80"/>
  </r>
  <r>
    <d v="2011-12-06T00:00:00"/>
    <s v="Interflora"/>
    <s v="Cash"/>
    <s v="Flowers"/>
    <n v="96"/>
    <s v="A"/>
    <s v="PC"/>
    <s v="IS-345"/>
    <x v="88"/>
  </r>
  <r>
    <d v="2011-12-15T00:00:00"/>
    <s v="Capital Bank"/>
    <s v="Bank Statement"/>
    <s v="Service Fees"/>
    <n v="80"/>
    <s v="A"/>
    <s v="B1"/>
    <s v="IS-315"/>
    <x v="89"/>
  </r>
  <r>
    <d v="2011-12-15T00:00:00"/>
    <s v="Capital Bank"/>
    <s v="Bank Statement"/>
    <s v="Service Fees"/>
    <n v="35"/>
    <s v="A"/>
    <s v="B2"/>
    <s v="IS-315"/>
    <x v="89"/>
  </r>
  <r>
    <d v="2011-12-15T00:00:00"/>
    <s v="IAS Accountants"/>
    <s v="Invoice"/>
    <s v="Bookkeeping"/>
    <n v="1000"/>
    <s v="A"/>
    <s v="B1"/>
    <s v="IS-305"/>
    <x v="90"/>
  </r>
  <r>
    <d v="2011-12-17T00:00:00"/>
    <s v="Newscorp"/>
    <s v="M00353051"/>
    <s v="Subscriptions"/>
    <n v="120"/>
    <s v="A"/>
    <s v="B1"/>
    <s v="IS-375"/>
    <x v="91"/>
  </r>
  <r>
    <d v="2011-12-17T00:00:00"/>
    <s v="Waltons"/>
    <s v="Invoice"/>
    <s v="Stationery"/>
    <n v="310"/>
    <s v="A"/>
    <s v="B1"/>
    <s v="IS-370"/>
    <x v="91"/>
  </r>
  <r>
    <d v="2011-12-17T00:00:00"/>
    <s v="XY Traders"/>
    <s v="Invoice 13432"/>
    <s v="Commission"/>
    <n v="962"/>
    <s v="A"/>
    <s v="B1"/>
    <s v="IS-320"/>
    <x v="91"/>
  </r>
  <r>
    <d v="2011-12-20T00:00:00"/>
    <s v="Example (Pty) Ltd"/>
    <s v="Transfer"/>
    <s v="Inter Account Transfer"/>
    <n v="-20000"/>
    <s v="E"/>
    <s v="B2"/>
    <s v="BS-399"/>
    <x v="92"/>
  </r>
  <r>
    <d v="2011-12-20T00:00:00"/>
    <s v="Example (Pty) Ltd"/>
    <s v="Transfer"/>
    <s v="Inter Account Transfer"/>
    <n v="20000"/>
    <s v="E"/>
    <s v="B1"/>
    <s v="BS-399"/>
    <x v="92"/>
  </r>
  <r>
    <d v="2011-12-22T00:00:00"/>
    <s v="GF Supplies"/>
    <s v="IN1192"/>
    <s v="Consumables"/>
    <n v="61"/>
    <s v="A"/>
    <s v="PC"/>
    <s v="IS-325"/>
    <x v="93"/>
  </r>
  <r>
    <d v="2011-12-25T00:00:00"/>
    <s v="Inland Revenue"/>
    <s v="Return"/>
    <s v="Sales Tax"/>
    <n v="8400"/>
    <s v="E"/>
    <s v="B1"/>
    <s v="BS-600"/>
    <x v="94"/>
  </r>
  <r>
    <d v="2011-12-26T00:00:00"/>
    <s v="Example (Pty) Ltd"/>
    <s v="Payroll"/>
    <s v="Salaries"/>
    <n v="20000"/>
    <s v="E"/>
    <s v="B2"/>
    <s v="IS-365"/>
    <x v="95"/>
  </r>
  <r>
    <d v="2011-12-26T00:00:00"/>
    <s v="HP Finance"/>
    <s v="Debit Order"/>
    <s v="Capital repayment"/>
    <n v="220"/>
    <s v="E"/>
    <s v="B1"/>
    <s v="BS-700"/>
    <x v="95"/>
  </r>
  <r>
    <d v="2011-12-26T00:00:00"/>
    <s v="HP Finance"/>
    <s v="Debit Order"/>
    <s v="Interest paid"/>
    <n v="100"/>
    <s v="E"/>
    <s v="B1"/>
    <s v="IS-500"/>
    <x v="95"/>
  </r>
  <r>
    <d v="2011-12-26T00:00:00"/>
    <s v="PR Properties"/>
    <s v="Debit Order"/>
    <s v="Rent"/>
    <n v="6400"/>
    <s v="A"/>
    <s v="B1"/>
    <s v="IS-350"/>
    <x v="95"/>
  </r>
  <r>
    <d v="2011-12-31T00:00:00"/>
    <s v="Example (Pty) Ltd"/>
    <s v="Bank Statement"/>
    <s v="Petty Cash Reimbursement"/>
    <n v="100"/>
    <s v="E"/>
    <s v="B1"/>
    <s v="BS-399"/>
    <x v="87"/>
  </r>
  <r>
    <d v="2011-12-31T00:00:00"/>
    <s v="Example (Pty) Ltd"/>
    <s v="Bank Statement"/>
    <s v="Petty Cash Reimbursement"/>
    <n v="-100"/>
    <s v="E"/>
    <s v="PC"/>
    <s v="BS-399"/>
    <x v="87"/>
  </r>
  <r>
    <d v="2012-01-01T00:00:00"/>
    <s v="IS Communications"/>
    <s v="Invoice EXP32"/>
    <s v="Internet Service Provider"/>
    <n v="179"/>
    <s v="A"/>
    <s v="B1"/>
    <s v="IS-380"/>
    <x v="96"/>
  </r>
  <r>
    <d v="2012-01-05T00:00:00"/>
    <s v="EAG Brokers"/>
    <s v="Debit Order"/>
    <s v="Insurance"/>
    <n v="340"/>
    <s v="A"/>
    <s v="B1"/>
    <s v="IS-340"/>
    <x v="97"/>
  </r>
  <r>
    <d v="2012-01-15T00:00:00"/>
    <s v="Capital Bank"/>
    <s v="Bank Statement"/>
    <s v="Service Fees"/>
    <n v="80"/>
    <s v="A"/>
    <s v="B1"/>
    <s v="IS-315"/>
    <x v="98"/>
  </r>
  <r>
    <d v="2012-01-15T00:00:00"/>
    <s v="Capital Bank"/>
    <s v="Bank Statement"/>
    <s v="Service Fees"/>
    <n v="35"/>
    <s v="A"/>
    <s v="B2"/>
    <s v="IS-315"/>
    <x v="98"/>
  </r>
  <r>
    <d v="2012-01-15T00:00:00"/>
    <s v="IAS Accountants"/>
    <s v="Invoice"/>
    <s v="Bookkeeping"/>
    <n v="1000"/>
    <s v="A"/>
    <s v="B1"/>
    <s v="IS-305"/>
    <x v="99"/>
  </r>
  <r>
    <d v="2012-01-16T00:00:00"/>
    <s v="Interflora"/>
    <s v="Cash"/>
    <s v="Flowers"/>
    <n v="105"/>
    <s v="A"/>
    <s v="PC"/>
    <s v="IS-345"/>
    <x v="91"/>
  </r>
  <r>
    <d v="2012-01-20T00:00:00"/>
    <s v="Example (Pty) Ltd"/>
    <s v="Transfer"/>
    <s v="Inter Account Transfer"/>
    <n v="-20000"/>
    <s v="E"/>
    <s v="B2"/>
    <s v="BS-399"/>
    <x v="100"/>
  </r>
  <r>
    <d v="2012-01-20T00:00:00"/>
    <s v="Example (Pty) Ltd"/>
    <s v="Transfer"/>
    <s v="Inter Account Transfer"/>
    <n v="20000"/>
    <s v="E"/>
    <s v="B1"/>
    <s v="BS-399"/>
    <x v="100"/>
  </r>
  <r>
    <d v="2012-01-26T00:00:00"/>
    <s v="Example (Pty) Ltd"/>
    <s v="Payroll"/>
    <s v="Salaries"/>
    <n v="20000"/>
    <s v="E"/>
    <s v="B2"/>
    <s v="IS-365"/>
    <x v="101"/>
  </r>
  <r>
    <d v="2012-01-26T00:00:00"/>
    <s v="HP Finance"/>
    <s v="Debit Order"/>
    <s v="Capital repayment"/>
    <n v="220"/>
    <s v="E"/>
    <s v="B1"/>
    <s v="BS-700"/>
    <x v="101"/>
  </r>
  <r>
    <d v="2012-01-26T00:00:00"/>
    <s v="HP Finance"/>
    <s v="Debit Order"/>
    <s v="Interest paid"/>
    <n v="100"/>
    <s v="E"/>
    <s v="B1"/>
    <s v="IS-500"/>
    <x v="101"/>
  </r>
  <r>
    <d v="2012-01-26T00:00:00"/>
    <s v="PR Properties"/>
    <s v="Debit Order"/>
    <s v="Rent"/>
    <n v="6400"/>
    <s v="A"/>
    <s v="B1"/>
    <s v="IS-350"/>
    <x v="101"/>
  </r>
  <r>
    <d v="2012-01-26T00:00:00"/>
    <s v="Training Inc"/>
    <s v="Invoice"/>
    <s v="Training"/>
    <n v="389.25"/>
    <s v="A"/>
    <s v="B1"/>
    <s v="IS-385"/>
    <x v="96"/>
  </r>
  <r>
    <d v="2012-01-28T00:00:00"/>
    <s v="XY Traders"/>
    <s v="Invoice 14278"/>
    <s v="Commission"/>
    <n v="514"/>
    <s v="A"/>
    <s v="B1"/>
    <s v="IS-320"/>
    <x v="102"/>
  </r>
  <r>
    <d v="2012-01-31T00:00:00"/>
    <s v="Example (Pty) Ltd"/>
    <s v="Bank Statement"/>
    <s v="Petty Cash Reimbursement"/>
    <n v="170"/>
    <s v="E"/>
    <s v="B1"/>
    <s v="BS-399"/>
    <x v="96"/>
  </r>
  <r>
    <d v="2012-01-31T00:00:00"/>
    <s v="Example (Pty) Ltd"/>
    <s v="Bank Statement"/>
    <s v="Petty Cash Reimbursement"/>
    <n v="-170"/>
    <s v="E"/>
    <s v="PC"/>
    <s v="BS-399"/>
    <x v="96"/>
  </r>
  <r>
    <d v="2012-02-01T00:00:00"/>
    <s v="IS Communications"/>
    <s v="Invoice EXP33"/>
    <s v="Internet Service Provider"/>
    <n v="179"/>
    <s v="A"/>
    <s v="B1"/>
    <s v="IS-380"/>
    <x v="103"/>
  </r>
  <r>
    <d v="2012-02-05T00:00:00"/>
    <s v="EAG Brokers"/>
    <s v="Debit Order"/>
    <s v="Insurance"/>
    <n v="340"/>
    <s v="A"/>
    <s v="B1"/>
    <s v="IS-340"/>
    <x v="104"/>
  </r>
  <r>
    <d v="2012-02-11T00:00:00"/>
    <s v="Waltons"/>
    <s v="Invoice"/>
    <s v="Stationery"/>
    <n v="289"/>
    <s v="A"/>
    <s v="B1"/>
    <s v="IS-370"/>
    <x v="103"/>
  </r>
  <r>
    <d v="2012-02-15T00:00:00"/>
    <s v="Capital Bank"/>
    <s v="Bank Statement"/>
    <s v="Service Fees"/>
    <n v="80"/>
    <s v="A"/>
    <s v="B1"/>
    <s v="IS-315"/>
    <x v="105"/>
  </r>
  <r>
    <d v="2012-02-15T00:00:00"/>
    <s v="Capital Bank"/>
    <s v="Bank Statement"/>
    <s v="Service Fees"/>
    <n v="35"/>
    <s v="A"/>
    <s v="B2"/>
    <s v="IS-315"/>
    <x v="105"/>
  </r>
  <r>
    <d v="2012-02-15T00:00:00"/>
    <s v="IAS Accountants"/>
    <s v="Invoice"/>
    <s v="Bookkeeping"/>
    <n v="1000"/>
    <s v="A"/>
    <s v="B1"/>
    <s v="IS-305"/>
    <x v="103"/>
  </r>
  <r>
    <d v="2012-02-20T00:00:00"/>
    <s v="Example (Pty) Ltd"/>
    <s v="Transfer"/>
    <s v="Inter Account Transfer"/>
    <n v="-20000"/>
    <s v="E"/>
    <s v="B2"/>
    <s v="BS-399"/>
    <x v="106"/>
  </r>
  <r>
    <d v="2012-02-20T00:00:00"/>
    <s v="Example (Pty) Ltd"/>
    <s v="Transfer"/>
    <s v="Inter Account Transfer"/>
    <n v="20000"/>
    <s v="E"/>
    <s v="B1"/>
    <s v="BS-399"/>
    <x v="106"/>
  </r>
  <r>
    <d v="2012-02-25T00:00:00"/>
    <s v="Inland Revenue"/>
    <s v="Return"/>
    <s v="Sales Tax"/>
    <n v="2200"/>
    <s v="E"/>
    <s v="B1"/>
    <s v="BS-600"/>
    <x v="107"/>
  </r>
  <r>
    <d v="2012-02-25T00:00:00"/>
    <s v="Interflora"/>
    <s v="Cash"/>
    <s v="Flowers"/>
    <n v="75"/>
    <s v="A"/>
    <s v="PC"/>
    <s v="IS-345"/>
    <x v="107"/>
  </r>
  <r>
    <d v="2012-02-26T00:00:00"/>
    <s v="DF Equipment"/>
    <s v="Invoice"/>
    <s v="Office equipment"/>
    <n v="10000"/>
    <s v="A"/>
    <s v="B1"/>
    <s v="BS-100"/>
    <x v="103"/>
  </r>
  <r>
    <d v="2012-02-26T00:00:00"/>
    <s v="Example (Pty) Ltd"/>
    <s v="Payroll"/>
    <s v="Salaries"/>
    <n v="20000"/>
    <s v="E"/>
    <s v="B2"/>
    <s v="IS-365"/>
    <x v="108"/>
  </r>
  <r>
    <d v="2012-02-26T00:00:00"/>
    <s v="HP Finance"/>
    <s v="Debit Order"/>
    <s v="Capital repayment"/>
    <n v="220"/>
    <s v="E"/>
    <s v="B1"/>
    <s v="BS-700"/>
    <x v="108"/>
  </r>
  <r>
    <d v="2012-02-26T00:00:00"/>
    <s v="HP Finance"/>
    <s v="Debit Order"/>
    <s v="Interest paid"/>
    <n v="100"/>
    <s v="E"/>
    <s v="B1"/>
    <s v="IS-500"/>
    <x v="108"/>
  </r>
  <r>
    <d v="2012-02-26T00:00:00"/>
    <s v="PR Properties"/>
    <s v="Debit Order"/>
    <s v="Rent"/>
    <n v="6400"/>
    <s v="A"/>
    <s v="B1"/>
    <s v="IS-350"/>
    <x v="108"/>
  </r>
  <r>
    <d v="2012-02-29T00:00:00"/>
    <s v="Example (Pty) Ltd"/>
    <s v="Bank Statement"/>
    <s v="Petty Cash Reimbursement"/>
    <n v="70"/>
    <s v="E"/>
    <s v="B1"/>
    <s v="BS-399"/>
    <x v="109"/>
  </r>
  <r>
    <d v="2012-02-29T00:00:00"/>
    <s v="Example (Pty) Ltd"/>
    <s v="Bank Statement"/>
    <s v="Petty Cash Reimbursement"/>
    <n v="-70"/>
    <s v="E"/>
    <s v="PC"/>
    <s v="BS-399"/>
    <x v="109"/>
  </r>
  <r>
    <d v="2012-02-29T00:00:00"/>
    <s v="Inland Revenue"/>
    <s v="Return"/>
    <s v="Provisional Tax"/>
    <n v="3700"/>
    <s v="E"/>
    <s v="B1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CF534-9B6D-4A77-972D-93CCFD90F923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Date">
  <location ref="A3:B29" firstHeaderRow="1" firstDataRow="1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showAll="0"/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sd="0" x="1"/>
        <item x="2"/>
        <item sd="0" x="3"/>
        <item t="default"/>
      </items>
    </pivotField>
  </pivotFields>
  <rowFields count="4">
    <field x="11"/>
    <field x="10"/>
    <field x="9"/>
    <field x="8"/>
  </rowFields>
  <rowItems count="26">
    <i>
      <x/>
    </i>
    <i r="1">
      <x/>
    </i>
    <i r="2">
      <x/>
    </i>
    <i r="3">
      <x v="109"/>
    </i>
    <i>
      <x v="1"/>
    </i>
    <i>
      <x v="2"/>
    </i>
    <i r="1">
      <x v="1"/>
    </i>
    <i r="2">
      <x v="1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2">
      <x v="2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t="grand">
      <x/>
    </i>
  </rowItems>
  <colItems count="1">
    <i/>
  </colItems>
  <dataFields count="1">
    <dataField name="Sum of Tax Inclusive Amount" fld="4" baseField="11" baseItem="0" numFmtId="164"/>
  </dataFields>
  <formats count="39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1" type="button" dataOnly="0" labelOnly="1" outline="0" axis="axisRow" fieldPosition="0"/>
    </format>
    <format dxfId="38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10" count="1">
            <x v="0"/>
          </reference>
          <reference field="11" count="1" selected="0">
            <x v="0"/>
          </reference>
        </references>
      </pivotArea>
    </format>
    <format dxfId="35">
      <pivotArea dataOnly="0" labelOnly="1" fieldPosition="0">
        <references count="2">
          <reference field="10" count="1">
            <x v="1"/>
          </reference>
          <reference field="11" count="1" selected="0">
            <x v="2"/>
          </reference>
        </references>
      </pivotArea>
    </format>
    <format dxfId="34">
      <pivotArea dataOnly="0" labelOnly="1" fieldPosition="0">
        <references count="3">
          <reference field="9" count="1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format>
    <format dxfId="33">
      <pivotArea dataOnly="0" labelOnly="1" fieldPosition="0">
        <references count="3">
          <reference field="9" count="2">
            <x v="1"/>
            <x v="2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32">
      <pivotArea dataOnly="0" labelOnly="1" fieldPosition="0">
        <references count="4">
          <reference field="8" count="1">
            <x v="109"/>
          </reference>
          <reference field="9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format>
    <format dxfId="31">
      <pivotArea dataOnly="0" labelOnly="1" fieldPosition="0">
        <references count="4">
          <reference field="8" count="8">
            <x v="93"/>
            <x v="94"/>
            <x v="95"/>
            <x v="96"/>
            <x v="97"/>
            <x v="98"/>
            <x v="99"/>
            <x v="100"/>
          </reference>
          <reference field="9" count="1" selected="0">
            <x v="1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30">
      <pivotArea dataOnly="0" labelOnly="1" fieldPosition="0">
        <references count="4">
          <reference field="8" count="8">
            <x v="101"/>
            <x v="102"/>
            <x v="103"/>
            <x v="104"/>
            <x v="105"/>
            <x v="106"/>
            <x v="107"/>
            <x v="108"/>
          </reference>
          <reference field="9" count="1" selected="0">
            <x v="2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29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1" type="button" dataOnly="0" labelOnly="1" outline="0" axis="axisRow" fieldPosition="0"/>
    </format>
    <format dxfId="24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2">
          <reference field="10" count="1">
            <x v="0"/>
          </reference>
          <reference field="11" count="1" selected="0">
            <x v="0"/>
          </reference>
        </references>
      </pivotArea>
    </format>
    <format dxfId="21">
      <pivotArea dataOnly="0" labelOnly="1" fieldPosition="0">
        <references count="2">
          <reference field="10" count="1">
            <x v="1"/>
          </reference>
          <reference field="11" count="1" selected="0">
            <x v="2"/>
          </reference>
        </references>
      </pivotArea>
    </format>
    <format dxfId="20">
      <pivotArea dataOnly="0" labelOnly="1" fieldPosition="0">
        <references count="3">
          <reference field="9" count="1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format>
    <format dxfId="19">
      <pivotArea dataOnly="0" labelOnly="1" fieldPosition="0">
        <references count="3">
          <reference field="9" count="2">
            <x v="1"/>
            <x v="2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18">
      <pivotArea dataOnly="0" labelOnly="1" fieldPosition="0">
        <references count="4">
          <reference field="8" count="1">
            <x v="109"/>
          </reference>
          <reference field="9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format>
    <format dxfId="17">
      <pivotArea dataOnly="0" labelOnly="1" fieldPosition="0">
        <references count="4">
          <reference field="8" count="8">
            <x v="93"/>
            <x v="94"/>
            <x v="95"/>
            <x v="96"/>
            <x v="97"/>
            <x v="98"/>
            <x v="99"/>
            <x v="100"/>
          </reference>
          <reference field="9" count="1" selected="0">
            <x v="1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16">
      <pivotArea dataOnly="0" labelOnly="1" fieldPosition="0">
        <references count="4">
          <reference field="8" count="8">
            <x v="101"/>
            <x v="102"/>
            <x v="103"/>
            <x v="104"/>
            <x v="105"/>
            <x v="106"/>
            <x v="107"/>
            <x v="108"/>
          </reference>
          <reference field="9" count="1" selected="0">
            <x v="2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15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1" type="button" dataOnly="0" labelOnly="1" outline="0" axis="axisRow" fieldPosition="0"/>
    </format>
    <format dxfId="10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10" count="1">
            <x v="0"/>
          </reference>
          <reference field="11" count="1" selected="0">
            <x v="0"/>
          </reference>
        </references>
      </pivotArea>
    </format>
    <format dxfId="7">
      <pivotArea dataOnly="0" labelOnly="1" fieldPosition="0">
        <references count="2">
          <reference field="10" count="1">
            <x v="1"/>
          </reference>
          <reference field="11" count="1" selected="0">
            <x v="2"/>
          </reference>
        </references>
      </pivotArea>
    </format>
    <format dxfId="6">
      <pivotArea dataOnly="0" labelOnly="1" fieldPosition="0">
        <references count="3">
          <reference field="9" count="1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format>
    <format dxfId="5">
      <pivotArea dataOnly="0" labelOnly="1" fieldPosition="0">
        <references count="3">
          <reference field="9" count="2">
            <x v="1"/>
            <x v="2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4">
      <pivotArea dataOnly="0" labelOnly="1" fieldPosition="0">
        <references count="4">
          <reference field="8" count="1">
            <x v="109"/>
          </reference>
          <reference field="9" count="1" selected="0">
            <x v="0"/>
          </reference>
          <reference field="10" count="1" selected="0">
            <x v="0"/>
          </reference>
          <reference field="11" count="1" selected="0">
            <x v="0"/>
          </reference>
        </references>
      </pivotArea>
    </format>
    <format dxfId="3">
      <pivotArea dataOnly="0" labelOnly="1" fieldPosition="0">
        <references count="4">
          <reference field="8" count="8">
            <x v="93"/>
            <x v="94"/>
            <x v="95"/>
            <x v="96"/>
            <x v="97"/>
            <x v="98"/>
            <x v="99"/>
            <x v="100"/>
          </reference>
          <reference field="9" count="1" selected="0">
            <x v="1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2">
      <pivotArea dataOnly="0" labelOnly="1" fieldPosition="0">
        <references count="4">
          <reference field="8" count="8">
            <x v="101"/>
            <x v="102"/>
            <x v="103"/>
            <x v="104"/>
            <x v="105"/>
            <x v="106"/>
            <x v="107"/>
            <x v="108"/>
          </reference>
          <reference field="9" count="1" selected="0">
            <x v="2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1">
      <pivotArea dataOnly="0" labelOnly="1" outline="0" axis="axisValues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6EF593-81B9-4020-8580-C71E9111605D}" name="Table2" displayName="Table2" ref="A3:G8" totalsRowShown="0">
  <autoFilter ref="A3:G8" xr:uid="{786EF593-81B9-4020-8580-C71E9111605D}"/>
  <tableColumns count="7">
    <tableColumn id="1" xr3:uid="{0CC1E209-04D1-4A4F-A5F3-E55F760F9222}" name="Credit Card"/>
    <tableColumn id="2" xr3:uid="{81B298AC-D46F-495B-8B45-396E139096C4}" name="Balance"/>
    <tableColumn id="3" xr3:uid="{E99D6260-8B88-4C41-BDB5-946884D15316}" name="Interest Rate" dataDxfId="55"/>
    <tableColumn id="4" xr3:uid="{6FF3EBB3-EE7D-46B5-952D-2FFF0A663249}" name="Months"/>
    <tableColumn id="5" xr3:uid="{C78DFF2D-EB6C-495E-A73C-72362E9F7254}" name="Interest Paid">
      <calculatedColumnFormula>B4*C4</calculatedColumnFormula>
    </tableColumn>
    <tableColumn id="6" xr3:uid="{F1DFACA7-ED9F-417C-BA6F-3CF910B952A0}" name="Total Loan Amount">
      <calculatedColumnFormula>(E4*D4)+B4</calculatedColumnFormula>
    </tableColumn>
    <tableColumn id="7" xr3:uid="{67DC15C8-32EA-4E7D-95C0-AE1B5C092512}" name="Monthly Payment">
      <calculatedColumnFormula>F4/3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0F7802-B32B-492C-8075-0E7D8580077B}" name="Table3" displayName="Table3" ref="A2:I210" totalsRowShown="0" headerRowDxfId="42" dataDxfId="43" headerRowBorderDxfId="53" tableBorderDxfId="54">
  <autoFilter ref="A2:I210" xr:uid="{B80F7802-B32B-492C-8075-0E7D8580077B}"/>
  <tableColumns count="9">
    <tableColumn id="1" xr3:uid="{B54890EA-D1BC-4E34-AF48-F80B005EBB8A}" name="Document Date" dataDxfId="52"/>
    <tableColumn id="2" xr3:uid="{6FD3C33D-C2B4-4D0A-9E51-E0F75C7DDF3E}" name="Supplier" dataDxfId="51"/>
    <tableColumn id="3" xr3:uid="{4926DEBC-3EAF-41D3-9E7B-2CDF428A2863}" name="Reference" dataDxfId="50"/>
    <tableColumn id="4" xr3:uid="{10A655EE-0EB5-4819-A212-27F1D0211033}" name="Description" dataDxfId="49"/>
    <tableColumn id="5" xr3:uid="{A411DEB7-8557-4BEF-93A5-8DBD944BA621}" name="Tax Inclusive Amount" dataDxfId="48" dataCellStyle="Comma"/>
    <tableColumn id="6" xr3:uid="{7AB0FE6D-2B64-42B2-94F6-2A5B7634A19B}" name="Column1" dataDxfId="47"/>
    <tableColumn id="7" xr3:uid="{9E1A9335-28A6-4BC5-BFBA-ACD4B08C7561}" name="Bank Code" dataDxfId="46"/>
    <tableColumn id="8" xr3:uid="{8E49A78F-E8E8-47F6-B60A-6FFB2E6E3851}" name="Account Code" dataDxfId="45"/>
    <tableColumn id="9" xr3:uid="{354DDEF1-3B1D-43F9-990A-BED4FA27C2EF}" name="Payment Date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724F7-BA60-4919-BB23-A8E699B0B0E7}" name="Table1" displayName="Table1" ref="A3:H19" totalsRowShown="0">
  <autoFilter ref="A3:H19" xr:uid="{25A724F7-BA60-4919-BB23-A8E699B0B0E7}"/>
  <tableColumns count="8">
    <tableColumn id="1" xr3:uid="{B91B4471-03CD-4899-99B9-C6030AC9AE48}" name="Last Name"/>
    <tableColumn id="2" xr3:uid="{6CFCAC05-1E21-4EF4-BCC5-3D4D4E50330B}" name="First Name"/>
    <tableColumn id="3" xr3:uid="{AC0E9088-AA2E-4132-A690-B41A8C629B91}" name="Hourly Wage"/>
    <tableColumn id="4" xr3:uid="{CDA9DFA0-5CE6-47A9-A9EA-CEE1A78AA2ED}" name="Hours Worked"/>
    <tableColumn id="5" xr3:uid="{977269DE-D190-4BC7-A495-0ABE048ACFF5}" name="Pay" dataDxfId="58">
      <calculatedColumnFormula>Table1[[#This Row],[Hourly Wage]]*Table1[[#This Row],[Hours Worked]]</calculatedColumnFormula>
    </tableColumn>
    <tableColumn id="6" xr3:uid="{0B94AE11-73BE-4933-8F71-8F8BAF6A044D}" name="Overtime Hours" dataDxfId="59">
      <calculatedColumnFormula>IF(D4&gt;40,D4-40,0)</calculatedColumnFormula>
    </tableColumn>
    <tableColumn id="7" xr3:uid="{17E13603-9932-496F-A235-CA3FC38B30D5}" name="Overtime Bonus" dataDxfId="56">
      <calculatedColumnFormula>Table1[[#This Row],[Overtime Hours]]*1.5</calculatedColumnFormula>
    </tableColumn>
    <tableColumn id="8" xr3:uid="{FF1746F7-3FCC-4008-AB1D-7A893711F529}" name="Total" dataDxfId="57">
      <calculatedColumnFormula>Table1[[#This Row],[Pay]]+Table1[[#This Row],[Overtime Bonus]]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D667-5DE6-4F7A-85A5-EDE8AE00CFDC}">
  <dimension ref="A1:E21"/>
  <sheetViews>
    <sheetView topLeftCell="A13" workbookViewId="0">
      <selection activeCell="E21" sqref="E21"/>
    </sheetView>
  </sheetViews>
  <sheetFormatPr defaultRowHeight="14.5" x14ac:dyDescent="0.35"/>
  <cols>
    <col min="1" max="1" width="15.1796875" customWidth="1"/>
    <col min="2" max="2" width="18.54296875" customWidth="1"/>
    <col min="3" max="3" width="6.26953125" customWidth="1"/>
    <col min="4" max="4" width="6.81640625" customWidth="1"/>
    <col min="5" max="5" width="13.6328125" customWidth="1"/>
  </cols>
  <sheetData>
    <row r="1" spans="1:5" x14ac:dyDescent="0.35">
      <c r="A1" t="s">
        <v>188</v>
      </c>
      <c r="B1" t="s">
        <v>172</v>
      </c>
      <c r="C1" t="s">
        <v>173</v>
      </c>
      <c r="D1" t="s">
        <v>174</v>
      </c>
      <c r="E1" t="s">
        <v>175</v>
      </c>
    </row>
    <row r="4" spans="1:5" x14ac:dyDescent="0.35">
      <c r="B4" s="16" t="s">
        <v>176</v>
      </c>
      <c r="C4" s="16">
        <v>12</v>
      </c>
      <c r="D4" s="16">
        <v>85</v>
      </c>
      <c r="E4" s="16" t="s">
        <v>187</v>
      </c>
    </row>
    <row r="5" spans="1:5" x14ac:dyDescent="0.35">
      <c r="B5" s="16" t="s">
        <v>177</v>
      </c>
      <c r="C5" s="16">
        <v>11</v>
      </c>
      <c r="D5" s="16">
        <v>72</v>
      </c>
      <c r="E5" s="16" t="s">
        <v>187</v>
      </c>
    </row>
    <row r="6" spans="1:5" x14ac:dyDescent="0.35">
      <c r="B6" s="16" t="s">
        <v>178</v>
      </c>
      <c r="C6" s="16">
        <v>13</v>
      </c>
      <c r="D6" s="16">
        <v>60</v>
      </c>
      <c r="E6" s="16" t="s">
        <v>187</v>
      </c>
    </row>
    <row r="7" spans="1:5" x14ac:dyDescent="0.35">
      <c r="B7" s="16" t="s">
        <v>179</v>
      </c>
      <c r="C7" s="16">
        <v>12</v>
      </c>
      <c r="D7" s="16">
        <v>95</v>
      </c>
      <c r="E7" s="16" t="s">
        <v>187</v>
      </c>
    </row>
    <row r="8" spans="1:5" x14ac:dyDescent="0.35">
      <c r="B8" s="16" t="s">
        <v>180</v>
      </c>
      <c r="C8" s="16">
        <v>14</v>
      </c>
      <c r="D8" s="16">
        <v>88</v>
      </c>
      <c r="E8" s="16" t="s">
        <v>187</v>
      </c>
    </row>
    <row r="9" spans="1:5" x14ac:dyDescent="0.35">
      <c r="B9" s="18" t="s">
        <v>181</v>
      </c>
      <c r="C9" s="16">
        <v>12</v>
      </c>
      <c r="D9" s="16">
        <v>99</v>
      </c>
      <c r="E9" s="16" t="s">
        <v>187</v>
      </c>
    </row>
    <row r="10" spans="1:5" x14ac:dyDescent="0.35">
      <c r="B10" s="18" t="s">
        <v>182</v>
      </c>
      <c r="C10" s="16">
        <v>11</v>
      </c>
      <c r="D10" s="16">
        <v>75</v>
      </c>
      <c r="E10" s="16" t="s">
        <v>187</v>
      </c>
    </row>
    <row r="11" spans="1:5" x14ac:dyDescent="0.35">
      <c r="B11" s="16" t="s">
        <v>183</v>
      </c>
      <c r="C11" s="16">
        <v>13</v>
      </c>
      <c r="D11" s="16">
        <v>100</v>
      </c>
      <c r="E11" s="16" t="s">
        <v>187</v>
      </c>
    </row>
    <row r="12" spans="1:5" x14ac:dyDescent="0.35">
      <c r="B12" s="16" t="s">
        <v>184</v>
      </c>
      <c r="C12" s="16">
        <v>13</v>
      </c>
      <c r="D12" s="16">
        <v>75</v>
      </c>
      <c r="E12" s="16" t="s">
        <v>187</v>
      </c>
    </row>
    <row r="13" spans="1:5" x14ac:dyDescent="0.35">
      <c r="B13" s="16" t="s">
        <v>185</v>
      </c>
      <c r="C13" s="16">
        <v>15</v>
      </c>
      <c r="D13" s="16">
        <v>85</v>
      </c>
      <c r="E13" s="16" t="s">
        <v>187</v>
      </c>
    </row>
    <row r="14" spans="1:5" x14ac:dyDescent="0.35">
      <c r="B14" s="18" t="s">
        <v>186</v>
      </c>
      <c r="C14" s="16">
        <v>11</v>
      </c>
      <c r="D14" s="16">
        <v>85</v>
      </c>
      <c r="E14" s="16" t="s">
        <v>187</v>
      </c>
    </row>
    <row r="16" spans="1:5" x14ac:dyDescent="0.35">
      <c r="A16" t="s">
        <v>157</v>
      </c>
      <c r="D16">
        <f>MIN(D4:D14)</f>
        <v>60</v>
      </c>
    </row>
    <row r="17" spans="1:4" x14ac:dyDescent="0.35">
      <c r="A17" t="s">
        <v>156</v>
      </c>
      <c r="D17">
        <f>MAX(D4:D14)</f>
        <v>100</v>
      </c>
    </row>
    <row r="18" spans="1:4" x14ac:dyDescent="0.35">
      <c r="A18" t="s">
        <v>158</v>
      </c>
      <c r="D18">
        <f>AVERAGE(D4:D14)</f>
        <v>83.545454545454547</v>
      </c>
    </row>
    <row r="19" spans="1:4" x14ac:dyDescent="0.35">
      <c r="A19" t="s">
        <v>189</v>
      </c>
      <c r="D19">
        <f>_xlfn.MODE.SNGL(D4:D14)</f>
        <v>85</v>
      </c>
    </row>
    <row r="20" spans="1:4" x14ac:dyDescent="0.35">
      <c r="A20" t="s">
        <v>190</v>
      </c>
      <c r="D20">
        <f>MEDIAN(D4:D14)</f>
        <v>85</v>
      </c>
    </row>
    <row r="21" spans="1:4" x14ac:dyDescent="0.35">
      <c r="A21" t="s">
        <v>191</v>
      </c>
      <c r="D21">
        <f>COUNT(B4:B14)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45D5-43AD-4615-9119-68678DEE7F1D}">
  <dimension ref="A1:G8"/>
  <sheetViews>
    <sheetView tabSelected="1" workbookViewId="0">
      <selection activeCell="H10" sqref="H10"/>
    </sheetView>
  </sheetViews>
  <sheetFormatPr defaultRowHeight="14.5" x14ac:dyDescent="0.35"/>
  <cols>
    <col min="1" max="1" width="15.7265625" customWidth="1"/>
    <col min="2" max="2" width="10.26953125" customWidth="1"/>
    <col min="3" max="3" width="13.7265625" customWidth="1"/>
    <col min="4" max="4" width="9.36328125" customWidth="1"/>
    <col min="5" max="5" width="13.54296875" customWidth="1"/>
    <col min="6" max="6" width="18.81640625" customWidth="1"/>
    <col min="7" max="7" width="17.81640625" customWidth="1"/>
  </cols>
  <sheetData>
    <row r="1" spans="1:7" x14ac:dyDescent="0.35">
      <c r="A1" t="s">
        <v>192</v>
      </c>
    </row>
    <row r="3" spans="1:7" x14ac:dyDescent="0.35">
      <c r="A3" t="s">
        <v>193</v>
      </c>
      <c r="B3" t="s">
        <v>194</v>
      </c>
      <c r="C3" t="s">
        <v>167</v>
      </c>
      <c r="D3" t="s">
        <v>195</v>
      </c>
      <c r="E3" t="s">
        <v>196</v>
      </c>
      <c r="F3" t="s">
        <v>197</v>
      </c>
      <c r="G3" t="s">
        <v>198</v>
      </c>
    </row>
    <row r="4" spans="1:7" x14ac:dyDescent="0.35">
      <c r="A4" t="s">
        <v>199</v>
      </c>
      <c r="B4">
        <v>2000</v>
      </c>
      <c r="C4" s="19">
        <v>0.21</v>
      </c>
      <c r="D4">
        <v>3</v>
      </c>
      <c r="E4">
        <f>B4*C4</f>
        <v>420</v>
      </c>
      <c r="F4">
        <f>(E4*D4)+B4</f>
        <v>3260</v>
      </c>
      <c r="G4">
        <f>F4/3</f>
        <v>1086.6666666666667</v>
      </c>
    </row>
    <row r="5" spans="1:7" x14ac:dyDescent="0.35">
      <c r="A5" t="s">
        <v>200</v>
      </c>
      <c r="B5">
        <v>450</v>
      </c>
      <c r="C5" s="19">
        <v>0.25</v>
      </c>
      <c r="D5">
        <v>3</v>
      </c>
      <c r="E5">
        <f t="shared" ref="E5:E8" si="0">B5*C5</f>
        <v>112.5</v>
      </c>
      <c r="F5">
        <f t="shared" ref="F5:F8" si="1">(E5*D5)+B5</f>
        <v>787.5</v>
      </c>
      <c r="G5">
        <f t="shared" ref="G5:G8" si="2">F5/3</f>
        <v>262.5</v>
      </c>
    </row>
    <row r="6" spans="1:7" x14ac:dyDescent="0.35">
      <c r="A6" t="s">
        <v>201</v>
      </c>
      <c r="B6">
        <v>975</v>
      </c>
      <c r="C6" s="19">
        <v>0.27</v>
      </c>
      <c r="D6">
        <v>3</v>
      </c>
      <c r="E6">
        <f t="shared" si="0"/>
        <v>263.25</v>
      </c>
      <c r="F6">
        <f t="shared" si="1"/>
        <v>1764.75</v>
      </c>
      <c r="G6">
        <f t="shared" si="2"/>
        <v>588.25</v>
      </c>
    </row>
    <row r="7" spans="1:7" x14ac:dyDescent="0.35">
      <c r="A7" t="s">
        <v>202</v>
      </c>
      <c r="B7">
        <v>1500</v>
      </c>
      <c r="C7" s="19">
        <v>0.15</v>
      </c>
      <c r="D7">
        <v>3</v>
      </c>
      <c r="E7">
        <f t="shared" si="0"/>
        <v>225</v>
      </c>
      <c r="F7">
        <f t="shared" si="1"/>
        <v>2175</v>
      </c>
      <c r="G7">
        <f t="shared" si="2"/>
        <v>725</v>
      </c>
    </row>
    <row r="8" spans="1:7" x14ac:dyDescent="0.35">
      <c r="A8" t="s">
        <v>203</v>
      </c>
      <c r="B8">
        <v>780</v>
      </c>
      <c r="C8" s="19">
        <v>0.25</v>
      </c>
      <c r="D8">
        <v>3</v>
      </c>
      <c r="E8">
        <f t="shared" si="0"/>
        <v>195</v>
      </c>
      <c r="F8">
        <f t="shared" si="1"/>
        <v>1365</v>
      </c>
      <c r="G8">
        <f t="shared" si="2"/>
        <v>455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D90E-A188-4766-92FA-CBAFC33ADC6F}">
  <dimension ref="A3:B29"/>
  <sheetViews>
    <sheetView workbookViewId="0">
      <selection activeCell="E13" sqref="E13"/>
    </sheetView>
  </sheetViews>
  <sheetFormatPr defaultRowHeight="14.5" x14ac:dyDescent="0.35"/>
  <cols>
    <col min="1" max="1" width="17.36328125" style="17" bestFit="1" customWidth="1"/>
    <col min="2" max="2" width="25.26953125" style="17" bestFit="1" customWidth="1"/>
    <col min="3" max="16384" width="8.7265625" style="17"/>
  </cols>
  <sheetData>
    <row r="3" spans="1:2" s="17" customFormat="1" x14ac:dyDescent="0.35">
      <c r="A3" s="24" t="s">
        <v>8</v>
      </c>
      <c r="B3" s="17" t="s">
        <v>204</v>
      </c>
    </row>
    <row r="4" spans="1:2" s="17" customFormat="1" x14ac:dyDescent="0.35">
      <c r="A4" s="17" t="s">
        <v>207</v>
      </c>
      <c r="B4" s="25">
        <v>11468</v>
      </c>
    </row>
    <row r="5" spans="1:2" s="17" customFormat="1" x14ac:dyDescent="0.35">
      <c r="A5" s="17" t="s">
        <v>207</v>
      </c>
      <c r="B5" s="25">
        <v>11468</v>
      </c>
    </row>
    <row r="6" spans="1:2" s="17" customFormat="1" x14ac:dyDescent="0.35">
      <c r="A6" s="17" t="s">
        <v>207</v>
      </c>
      <c r="B6" s="25">
        <v>11468</v>
      </c>
    </row>
    <row r="7" spans="1:2" s="17" customFormat="1" x14ac:dyDescent="0.35">
      <c r="A7" s="17" t="s">
        <v>205</v>
      </c>
      <c r="B7" s="25">
        <v>11468</v>
      </c>
    </row>
    <row r="8" spans="1:2" s="17" customFormat="1" x14ac:dyDescent="0.35">
      <c r="A8" s="17" t="s">
        <v>208</v>
      </c>
      <c r="B8" s="25">
        <v>355307.48</v>
      </c>
    </row>
    <row r="9" spans="1:2" s="17" customFormat="1" x14ac:dyDescent="0.35">
      <c r="A9" s="17" t="s">
        <v>210</v>
      </c>
      <c r="B9" s="25">
        <v>64965.25</v>
      </c>
    </row>
    <row r="10" spans="1:2" s="17" customFormat="1" x14ac:dyDescent="0.35">
      <c r="A10" s="17" t="s">
        <v>209</v>
      </c>
      <c r="B10" s="25">
        <v>64965.25</v>
      </c>
    </row>
    <row r="11" spans="1:2" s="17" customFormat="1" x14ac:dyDescent="0.35">
      <c r="A11" s="17" t="s">
        <v>211</v>
      </c>
      <c r="B11" s="25">
        <v>30301.25</v>
      </c>
    </row>
    <row r="12" spans="1:2" s="17" customFormat="1" x14ac:dyDescent="0.35">
      <c r="A12" s="26">
        <v>40910</v>
      </c>
      <c r="B12" s="25">
        <v>1000</v>
      </c>
    </row>
    <row r="13" spans="1:2" s="17" customFormat="1" x14ac:dyDescent="0.35">
      <c r="A13" s="26">
        <v>40913</v>
      </c>
      <c r="B13" s="25">
        <v>340</v>
      </c>
    </row>
    <row r="14" spans="1:2" s="17" customFormat="1" x14ac:dyDescent="0.35">
      <c r="A14" s="26">
        <v>40923</v>
      </c>
      <c r="B14" s="25">
        <v>115</v>
      </c>
    </row>
    <row r="15" spans="1:2" s="17" customFormat="1" x14ac:dyDescent="0.35">
      <c r="A15" s="26">
        <v>40924</v>
      </c>
      <c r="B15" s="25">
        <v>1497</v>
      </c>
    </row>
    <row r="16" spans="1:2" s="17" customFormat="1" x14ac:dyDescent="0.35">
      <c r="A16" s="26">
        <v>40928</v>
      </c>
      <c r="B16" s="25">
        <v>0</v>
      </c>
    </row>
    <row r="17" spans="1:2" s="17" customFormat="1" x14ac:dyDescent="0.35">
      <c r="A17" s="26">
        <v>40929</v>
      </c>
      <c r="B17" s="25">
        <v>61</v>
      </c>
    </row>
    <row r="18" spans="1:2" s="17" customFormat="1" x14ac:dyDescent="0.35">
      <c r="A18" s="26">
        <v>40934</v>
      </c>
      <c r="B18" s="25">
        <v>26720</v>
      </c>
    </row>
    <row r="19" spans="1:2" s="17" customFormat="1" x14ac:dyDescent="0.35">
      <c r="A19" s="26">
        <v>40939</v>
      </c>
      <c r="B19" s="25">
        <v>568.25</v>
      </c>
    </row>
    <row r="20" spans="1:2" s="17" customFormat="1" x14ac:dyDescent="0.35">
      <c r="A20" s="17" t="s">
        <v>212</v>
      </c>
      <c r="B20" s="25">
        <v>34664</v>
      </c>
    </row>
    <row r="21" spans="1:2" s="17" customFormat="1" x14ac:dyDescent="0.35">
      <c r="A21" s="26">
        <v>40941</v>
      </c>
      <c r="B21" s="25">
        <v>1000</v>
      </c>
    </row>
    <row r="22" spans="1:2" s="17" customFormat="1" x14ac:dyDescent="0.35">
      <c r="A22" s="26">
        <v>40944</v>
      </c>
      <c r="B22" s="25">
        <v>340</v>
      </c>
    </row>
    <row r="23" spans="1:2" s="17" customFormat="1" x14ac:dyDescent="0.35">
      <c r="A23" s="26">
        <v>40954</v>
      </c>
      <c r="B23" s="25">
        <v>115</v>
      </c>
    </row>
    <row r="24" spans="1:2" s="17" customFormat="1" x14ac:dyDescent="0.35">
      <c r="A24" s="26">
        <v>40959</v>
      </c>
      <c r="B24" s="25">
        <v>0</v>
      </c>
    </row>
    <row r="25" spans="1:2" s="17" customFormat="1" x14ac:dyDescent="0.35">
      <c r="A25" s="26">
        <v>40964</v>
      </c>
      <c r="B25" s="25">
        <v>2275</v>
      </c>
    </row>
    <row r="26" spans="1:2" s="17" customFormat="1" x14ac:dyDescent="0.35">
      <c r="A26" s="26">
        <v>40965</v>
      </c>
      <c r="B26" s="25">
        <v>26720</v>
      </c>
    </row>
    <row r="27" spans="1:2" s="17" customFormat="1" x14ac:dyDescent="0.35">
      <c r="A27" s="26">
        <v>40966</v>
      </c>
      <c r="B27" s="25">
        <v>514</v>
      </c>
    </row>
    <row r="28" spans="1:2" s="17" customFormat="1" x14ac:dyDescent="0.35">
      <c r="A28" s="26">
        <v>40968</v>
      </c>
      <c r="B28" s="25">
        <v>3700</v>
      </c>
    </row>
    <row r="29" spans="1:2" s="17" customFormat="1" x14ac:dyDescent="0.35">
      <c r="A29" s="17" t="s">
        <v>206</v>
      </c>
      <c r="B29" s="25">
        <v>431740.73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G2" sqref="G2"/>
    </sheetView>
  </sheetViews>
  <sheetFormatPr defaultColWidth="9.1796875" defaultRowHeight="15.5" x14ac:dyDescent="0.35"/>
  <cols>
    <col min="1" max="1" width="18.7265625" style="1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25.453125" style="12" customWidth="1"/>
    <col min="6" max="6" width="12.1796875" style="4" customWidth="1"/>
    <col min="7" max="7" width="14.1796875" style="4" customWidth="1"/>
    <col min="8" max="8" width="17.6328125" style="4" customWidth="1"/>
    <col min="9" max="9" width="17.08984375" style="13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0" customFormat="1" ht="108.5" x14ac:dyDescent="0.35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161</v>
      </c>
      <c r="G2" s="23" t="s">
        <v>6</v>
      </c>
      <c r="H2" s="23" t="s">
        <v>7</v>
      </c>
      <c r="I2" s="23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60BC-4F51-487A-BFA2-352206CFE78B}">
  <dimension ref="A1:H19"/>
  <sheetViews>
    <sheetView topLeftCell="A7" workbookViewId="0">
      <selection activeCell="E17" sqref="E17"/>
    </sheetView>
  </sheetViews>
  <sheetFormatPr defaultRowHeight="14.5" x14ac:dyDescent="0.35"/>
  <cols>
    <col min="1" max="1" width="16.7265625" customWidth="1"/>
    <col min="2" max="2" width="11.7265625" customWidth="1"/>
    <col min="3" max="3" width="13.6328125" customWidth="1"/>
    <col min="4" max="4" width="16.6328125" customWidth="1"/>
    <col min="5" max="5" width="10.26953125" customWidth="1"/>
    <col min="6" max="6" width="17.90625" customWidth="1"/>
    <col min="7" max="7" width="18.6328125" customWidth="1"/>
  </cols>
  <sheetData>
    <row r="1" spans="1:8" x14ac:dyDescent="0.35">
      <c r="A1" t="s">
        <v>129</v>
      </c>
      <c r="C1" t="s">
        <v>160</v>
      </c>
      <c r="D1" s="14">
        <v>45141</v>
      </c>
    </row>
    <row r="3" spans="1:8" x14ac:dyDescent="0.35">
      <c r="A3" t="s">
        <v>165</v>
      </c>
      <c r="B3" t="s">
        <v>130</v>
      </c>
      <c r="C3" t="s">
        <v>131</v>
      </c>
      <c r="D3" t="s">
        <v>132</v>
      </c>
      <c r="E3" t="s">
        <v>133</v>
      </c>
      <c r="F3" t="s">
        <v>162</v>
      </c>
      <c r="G3" t="s">
        <v>163</v>
      </c>
      <c r="H3" t="s">
        <v>164</v>
      </c>
    </row>
    <row r="4" spans="1:8" x14ac:dyDescent="0.35">
      <c r="A4" t="s">
        <v>134</v>
      </c>
      <c r="B4" t="s">
        <v>143</v>
      </c>
      <c r="C4" s="15">
        <v>10</v>
      </c>
      <c r="D4">
        <v>40</v>
      </c>
      <c r="E4" s="15">
        <f>Table1[[#This Row],[Hourly Wage]]*Table1[[#This Row],[Hours Worked]]</f>
        <v>400</v>
      </c>
      <c r="F4">
        <f t="shared" ref="F4:F19" si="0">IF(D4&gt;40,D4-40,0)</f>
        <v>0</v>
      </c>
      <c r="G4" s="15">
        <f>Table1[[#This Row],[Overtime Hours]]*1.5</f>
        <v>0</v>
      </c>
      <c r="H4" s="15">
        <f>Table1[[#This Row],[Pay]]+Table1[[#This Row],[Overtime Bonus]]</f>
        <v>400</v>
      </c>
    </row>
    <row r="5" spans="1:8" x14ac:dyDescent="0.35">
      <c r="A5" t="s">
        <v>152</v>
      </c>
      <c r="B5" t="s">
        <v>144</v>
      </c>
      <c r="C5" s="15">
        <v>15</v>
      </c>
      <c r="D5">
        <v>35</v>
      </c>
      <c r="E5" s="15">
        <f>Table1[[#This Row],[Hourly Wage]]*Table1[[#This Row],[Hours Worked]]</f>
        <v>525</v>
      </c>
      <c r="F5">
        <f t="shared" si="0"/>
        <v>0</v>
      </c>
      <c r="G5" s="15">
        <f>Table1[[#This Row],[Overtime Hours]]*1.5</f>
        <v>0</v>
      </c>
      <c r="H5" s="15">
        <f>Table1[[#This Row],[Pay]]+Table1[[#This Row],[Overtime Bonus]]</f>
        <v>525</v>
      </c>
    </row>
    <row r="6" spans="1:8" x14ac:dyDescent="0.35">
      <c r="A6" t="s">
        <v>153</v>
      </c>
      <c r="B6" t="s">
        <v>145</v>
      </c>
      <c r="C6" s="15">
        <v>3.5</v>
      </c>
      <c r="D6">
        <v>30</v>
      </c>
      <c r="E6" s="15">
        <f>Table1[[#This Row],[Hourly Wage]]*Table1[[#This Row],[Hours Worked]]</f>
        <v>105</v>
      </c>
      <c r="F6">
        <f t="shared" si="0"/>
        <v>0</v>
      </c>
      <c r="G6" s="15">
        <f>Table1[[#This Row],[Overtime Hours]]*1.5</f>
        <v>0</v>
      </c>
      <c r="H6" s="15">
        <f>Table1[[#This Row],[Pay]]+Table1[[#This Row],[Overtime Bonus]]</f>
        <v>105</v>
      </c>
    </row>
    <row r="7" spans="1:8" x14ac:dyDescent="0.35">
      <c r="A7" t="s">
        <v>135</v>
      </c>
      <c r="B7" t="s">
        <v>146</v>
      </c>
      <c r="C7" s="15">
        <v>20.100000000000001</v>
      </c>
      <c r="D7">
        <v>50</v>
      </c>
      <c r="E7" s="15">
        <f>Table1[[#This Row],[Hourly Wage]]*Table1[[#This Row],[Hours Worked]]</f>
        <v>1005.0000000000001</v>
      </c>
      <c r="F7">
        <f t="shared" si="0"/>
        <v>10</v>
      </c>
      <c r="G7" s="15">
        <f>Table1[[#This Row],[Overtime Hours]]*1.5</f>
        <v>15</v>
      </c>
      <c r="H7" s="15">
        <f>Table1[[#This Row],[Pay]]+Table1[[#This Row],[Overtime Bonus]]</f>
        <v>1020.0000000000001</v>
      </c>
    </row>
    <row r="8" spans="1:8" x14ac:dyDescent="0.35">
      <c r="A8" t="s">
        <v>136</v>
      </c>
      <c r="B8" t="s">
        <v>147</v>
      </c>
      <c r="C8" s="15">
        <v>5.75</v>
      </c>
      <c r="D8">
        <v>55</v>
      </c>
      <c r="E8" s="15">
        <f>Table1[[#This Row],[Hourly Wage]]*Table1[[#This Row],[Hours Worked]]</f>
        <v>316.25</v>
      </c>
      <c r="F8">
        <f t="shared" si="0"/>
        <v>15</v>
      </c>
      <c r="G8" s="15">
        <f>Table1[[#This Row],[Overtime Hours]]*1.5</f>
        <v>22.5</v>
      </c>
      <c r="H8" s="15">
        <f>Table1[[#This Row],[Pay]]+Table1[[#This Row],[Overtime Bonus]]</f>
        <v>338.75</v>
      </c>
    </row>
    <row r="9" spans="1:8" x14ac:dyDescent="0.35">
      <c r="A9" t="s">
        <v>137</v>
      </c>
      <c r="B9" t="s">
        <v>148</v>
      </c>
      <c r="C9" s="15">
        <v>12</v>
      </c>
      <c r="D9">
        <v>45</v>
      </c>
      <c r="E9" s="15">
        <f>Table1[[#This Row],[Hourly Wage]]*Table1[[#This Row],[Hours Worked]]</f>
        <v>540</v>
      </c>
      <c r="F9">
        <f t="shared" si="0"/>
        <v>5</v>
      </c>
      <c r="G9" s="15">
        <f>Table1[[#This Row],[Overtime Hours]]*1.5</f>
        <v>7.5</v>
      </c>
      <c r="H9" s="15">
        <f>Table1[[#This Row],[Pay]]+Table1[[#This Row],[Overtime Bonus]]</f>
        <v>547.5</v>
      </c>
    </row>
    <row r="10" spans="1:8" x14ac:dyDescent="0.35">
      <c r="A10" t="s">
        <v>138</v>
      </c>
      <c r="B10" t="s">
        <v>149</v>
      </c>
      <c r="C10" s="15">
        <v>6.55</v>
      </c>
      <c r="D10">
        <v>25</v>
      </c>
      <c r="E10" s="15">
        <f>Table1[[#This Row],[Hourly Wage]]*Table1[[#This Row],[Hours Worked]]</f>
        <v>163.75</v>
      </c>
      <c r="F10">
        <f t="shared" si="0"/>
        <v>0</v>
      </c>
      <c r="G10" s="15">
        <f>Table1[[#This Row],[Overtime Hours]]*1.5</f>
        <v>0</v>
      </c>
      <c r="H10" s="15">
        <f>Table1[[#This Row],[Pay]]+Table1[[#This Row],[Overtime Bonus]]</f>
        <v>163.75</v>
      </c>
    </row>
    <row r="11" spans="1:8" x14ac:dyDescent="0.35">
      <c r="A11" t="s">
        <v>139</v>
      </c>
      <c r="B11" t="s">
        <v>150</v>
      </c>
      <c r="C11" s="15">
        <v>30</v>
      </c>
      <c r="D11">
        <v>29</v>
      </c>
      <c r="E11" s="15">
        <f>Table1[[#This Row],[Hourly Wage]]*Table1[[#This Row],[Hours Worked]]</f>
        <v>870</v>
      </c>
      <c r="F11">
        <f t="shared" si="0"/>
        <v>0</v>
      </c>
      <c r="G11" s="15">
        <f>Table1[[#This Row],[Overtime Hours]]*1.5</f>
        <v>0</v>
      </c>
      <c r="H11" s="15">
        <f>Table1[[#This Row],[Pay]]+Table1[[#This Row],[Overtime Bonus]]</f>
        <v>870</v>
      </c>
    </row>
    <row r="12" spans="1:8" x14ac:dyDescent="0.35">
      <c r="A12" t="s">
        <v>140</v>
      </c>
      <c r="B12" t="s">
        <v>151</v>
      </c>
      <c r="C12" s="15">
        <v>75</v>
      </c>
      <c r="D12">
        <v>32</v>
      </c>
      <c r="E12" s="15">
        <f>Table1[[#This Row],[Hourly Wage]]*Table1[[#This Row],[Hours Worked]]</f>
        <v>2400</v>
      </c>
      <c r="F12">
        <f t="shared" si="0"/>
        <v>0</v>
      </c>
      <c r="G12" s="15">
        <f>Table1[[#This Row],[Overtime Hours]]*1.5</f>
        <v>0</v>
      </c>
      <c r="H12" s="15">
        <f>Table1[[#This Row],[Pay]]+Table1[[#This Row],[Overtime Bonus]]</f>
        <v>2400</v>
      </c>
    </row>
    <row r="13" spans="1:8" x14ac:dyDescent="0.35">
      <c r="A13" t="s">
        <v>141</v>
      </c>
      <c r="B13" t="s">
        <v>154</v>
      </c>
      <c r="C13" s="15">
        <v>40</v>
      </c>
      <c r="D13">
        <v>44</v>
      </c>
      <c r="E13" s="15">
        <f>Table1[[#This Row],[Hourly Wage]]*Table1[[#This Row],[Hours Worked]]</f>
        <v>1760</v>
      </c>
      <c r="F13">
        <f t="shared" si="0"/>
        <v>4</v>
      </c>
      <c r="G13" s="15">
        <f>Table1[[#This Row],[Overtime Hours]]*1.5</f>
        <v>6</v>
      </c>
      <c r="H13" s="15">
        <f>Table1[[#This Row],[Pay]]+Table1[[#This Row],[Overtime Bonus]]</f>
        <v>1766</v>
      </c>
    </row>
    <row r="14" spans="1:8" x14ac:dyDescent="0.35">
      <c r="A14" t="s">
        <v>142</v>
      </c>
      <c r="B14" t="s">
        <v>155</v>
      </c>
      <c r="C14" s="15">
        <v>25</v>
      </c>
      <c r="D14">
        <v>22</v>
      </c>
      <c r="E14" s="15">
        <f>Table1[[#This Row],[Hourly Wage]]*Table1[[#This Row],[Hours Worked]]</f>
        <v>550</v>
      </c>
      <c r="F14">
        <f t="shared" si="0"/>
        <v>0</v>
      </c>
      <c r="G14" s="15">
        <f>Table1[[#This Row],[Overtime Hours]]*1.5</f>
        <v>0</v>
      </c>
      <c r="H14" s="15">
        <f>Table1[[#This Row],[Pay]]+Table1[[#This Row],[Overtime Bonus]]</f>
        <v>550</v>
      </c>
    </row>
    <row r="15" spans="1:8" x14ac:dyDescent="0.35">
      <c r="E15">
        <f>Table1[[#This Row],[Hourly Wage]]*Table1[[#This Row],[Hours Worked]]</f>
        <v>0</v>
      </c>
      <c r="F15">
        <f t="shared" si="0"/>
        <v>0</v>
      </c>
      <c r="G15" s="15">
        <f>Table1[[#This Row],[Overtime Hours]]*1.5</f>
        <v>0</v>
      </c>
      <c r="H15" s="15">
        <f>Table1[[#This Row],[Pay]]+Table1[[#This Row],[Overtime Bonus]]</f>
        <v>0</v>
      </c>
    </row>
    <row r="16" spans="1:8" x14ac:dyDescent="0.35">
      <c r="A16" t="s">
        <v>156</v>
      </c>
      <c r="E16">
        <f>Table1[[#This Row],[Hourly Wage]]*Table1[[#This Row],[Hours Worked]]</f>
        <v>0</v>
      </c>
      <c r="F16">
        <f t="shared" si="0"/>
        <v>0</v>
      </c>
      <c r="G16" s="15">
        <f>Table1[[#This Row],[Overtime Hours]]*1.5</f>
        <v>0</v>
      </c>
      <c r="H16" s="15">
        <f>MAX(H4:H15)</f>
        <v>2400</v>
      </c>
    </row>
    <row r="17" spans="1:8" x14ac:dyDescent="0.35">
      <c r="A17" t="s">
        <v>157</v>
      </c>
      <c r="E17">
        <f>Table1[[#This Row],[Hourly Wage]]*Table1[[#This Row],[Hours Worked]]</f>
        <v>0</v>
      </c>
      <c r="F17">
        <f t="shared" si="0"/>
        <v>0</v>
      </c>
      <c r="G17" s="15">
        <f>Table1[[#This Row],[Overtime Hours]]*1.5</f>
        <v>0</v>
      </c>
      <c r="H17" s="15">
        <f>MIN(H4:H16)</f>
        <v>0</v>
      </c>
    </row>
    <row r="18" spans="1:8" x14ac:dyDescent="0.35">
      <c r="A18" t="s">
        <v>158</v>
      </c>
      <c r="E18">
        <f>Table1[[#This Row],[Hourly Wage]]*Table1[[#This Row],[Hours Worked]]</f>
        <v>0</v>
      </c>
      <c r="F18">
        <f t="shared" si="0"/>
        <v>0</v>
      </c>
      <c r="G18" s="15">
        <f>Table1[[#This Row],[Overtime Hours]]*1.5</f>
        <v>0</v>
      </c>
      <c r="H18" s="15">
        <f>AVERAGE(H4:H14)</f>
        <v>789.63636363636363</v>
      </c>
    </row>
    <row r="19" spans="1:8" x14ac:dyDescent="0.35">
      <c r="A19" t="s">
        <v>159</v>
      </c>
      <c r="E19">
        <f>Table1[[#This Row],[Hourly Wage]]*Table1[[#This Row],[Hours Worked]]</f>
        <v>0</v>
      </c>
      <c r="F19">
        <f t="shared" si="0"/>
        <v>0</v>
      </c>
      <c r="G19" s="15">
        <f>Table1[[#This Row],[Overtime Hours]]*1.5</f>
        <v>0</v>
      </c>
      <c r="H19" s="15">
        <f>SUM(H4:H14)</f>
        <v>8686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7B6F-867D-480B-AD90-489B265C786B}">
  <dimension ref="A1:F1"/>
  <sheetViews>
    <sheetView workbookViewId="0">
      <selection sqref="A1:B5"/>
    </sheetView>
  </sheetViews>
  <sheetFormatPr defaultRowHeight="14.5" x14ac:dyDescent="0.35"/>
  <cols>
    <col min="1" max="1" width="15.54296875" customWidth="1"/>
    <col min="2" max="2" width="11.08984375" customWidth="1"/>
    <col min="3" max="3" width="9.90625" customWidth="1"/>
    <col min="4" max="4" width="14.90625" customWidth="1"/>
    <col min="5" max="5" width="16.81640625" customWidth="1"/>
  </cols>
  <sheetData>
    <row r="1" spans="1:6" ht="87" x14ac:dyDescent="0.35">
      <c r="A1" t="s">
        <v>166</v>
      </c>
      <c r="B1" t="s">
        <v>167</v>
      </c>
      <c r="C1" t="s">
        <v>168</v>
      </c>
      <c r="D1" s="17" t="s">
        <v>169</v>
      </c>
      <c r="E1" s="17" t="s">
        <v>170</v>
      </c>
      <c r="F1" s="17" t="s">
        <v>171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7 X 0 D V 0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O 1 9 A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f Q N X K I p H u A 4 A A A A R A A A A E w A c A E Z v c m 1 1 b G F z L 1 N l Y 3 R p b 2 4 x L m 0 g o h g A K K A U A A A A A A A A A A A A A A A A A A A A A A A A A A A A K 0 5 N L s n M z 1 M I h t C G 1 g B Q S w E C L Q A U A A I A C A D t f Q N X Q 2 f p 9 a I A A A D 2 A A A A E g A A A A A A A A A A A A A A A A A A A A A A Q 2 9 u Z m l n L 1 B h Y 2 t h Z 2 U u e G 1 s U E s B A i 0 A F A A C A A g A 7 X 0 D V w / K 6 a u k A A A A 6 Q A A A B M A A A A A A A A A A A A A A A A A 7 g A A A F t D b 2 5 0 Z W 5 0 X 1 R 5 c G V z X S 5 4 b W x Q S w E C L Q A U A A I A C A D t f Q N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r R m 7 k b j s 0 y e b p o / l O n r 2 g A A A A A C A A A A A A A Q Z g A A A A E A A C A A A A C Q Z G 9 E A b D 7 7 W D O S u 4 p u B o f g u k F z Q S N k 1 2 U 5 g b W Q L 8 C O A A A A A A O g A A A A A I A A C A A A A B 4 l D 4 v B Q e e I Q q m 0 1 E 2 9 O X B 0 j 8 O 5 Q o B y c s G E q 4 L 1 o 8 h 2 F A A A A A 3 1 E V r T K X Z T X q Y V 8 s g y 4 K O K T u 6 2 r 1 c W v Z v 5 g t C + v r g q Q h J + p D 4 G C v g i l T J P 3 r e X W r e z 2 p S C 3 1 y s E v Z G N 8 t E G 0 4 0 S q v B r w a q s E P P 3 + h j 1 V y + 0 A A A A D 6 S U C 8 n b c 6 b A L t a w a d 6 D 5 F d z 6 T O Y V B A Z B x D J k t M C d F O Q r t / E g 9 O V k d x 3 P Q w S R 2 v L w j q V C w u E w z j N C M t N T T X f E O < / D a t a M a s h u p > 
</file>

<file path=customXml/itemProps1.xml><?xml version="1.0" encoding="utf-8"?>
<ds:datastoreItem xmlns:ds="http://schemas.openxmlformats.org/officeDocument/2006/customXml" ds:itemID="{C86954CF-0C30-4D89-93CF-75091CEC26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Roster</vt:lpstr>
      <vt:lpstr>Credit Card Debt</vt:lpstr>
      <vt:lpstr>Pivot Table</vt:lpstr>
      <vt:lpstr>Expenses</vt:lpstr>
      <vt:lpstr>Payroll</vt:lpstr>
      <vt:lpstr>Loans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 Fletcher</cp:lastModifiedBy>
  <cp:revision/>
  <dcterms:created xsi:type="dcterms:W3CDTF">2023-04-22T13:58:31Z</dcterms:created>
  <dcterms:modified xsi:type="dcterms:W3CDTF">2023-08-03T21:00:02Z</dcterms:modified>
  <cp:category/>
  <cp:contentStatus/>
</cp:coreProperties>
</file>