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forsecurity/Library/Mobile Documents/com~apple~CloudDocs/3-MISSIONS/Toolbox guide hygiene/Toolbox-Cybersecurite/"/>
    </mc:Choice>
  </mc:AlternateContent>
  <xr:revisionPtr revIDLastSave="0" documentId="13_ncr:1_{B3C2593D-60D1-074E-BBC8-3FAB83288255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README" sheetId="8" r:id="rId1"/>
    <sheet name="SOMMAIRE" sheetId="16" r:id="rId2"/>
    <sheet name="OBJECTIFS de sécurité" sheetId="2" r:id="rId3"/>
    <sheet name="OBJ-1" sheetId="3" r:id="rId4"/>
    <sheet name="OBJ-2" sheetId="4" r:id="rId5"/>
    <sheet name="OBJ-3" sheetId="5" r:id="rId6"/>
    <sheet name="OBJ-4" sheetId="6" r:id="rId7"/>
    <sheet name="OBJ-5" sheetId="7" r:id="rId8"/>
    <sheet name="OBJ-6" sheetId="10" r:id="rId9"/>
    <sheet name="OBJ-7" sheetId="11" r:id="rId10"/>
    <sheet name="OBJ-8" sheetId="12" r:id="rId11"/>
    <sheet name="OBJ-9" sheetId="13" r:id="rId12"/>
    <sheet name="OBJ-10" sheetId="14" r:id="rId13"/>
    <sheet name="Cartographies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F4" i="2" s="1"/>
  <c r="E3" i="2"/>
  <c r="G3" i="2" s="1"/>
  <c r="E2" i="2"/>
  <c r="G2" i="2" s="1"/>
  <c r="F11" i="2" l="1"/>
  <c r="F10" i="2"/>
  <c r="F9" i="2"/>
  <c r="F8" i="2"/>
  <c r="F7" i="2"/>
  <c r="F6" i="2"/>
  <c r="F5" i="2"/>
  <c r="G4" i="2"/>
  <c r="F3" i="2"/>
  <c r="F2" i="2"/>
</calcChain>
</file>

<file path=xl/sharedStrings.xml><?xml version="1.0" encoding="utf-8"?>
<sst xmlns="http://schemas.openxmlformats.org/spreadsheetml/2006/main" count="299" uniqueCount="148">
  <si>
    <t>Etat</t>
  </si>
  <si>
    <t>Précisions</t>
  </si>
  <si>
    <t>Type action</t>
  </si>
  <si>
    <t>Installer un gestionnaire de mot de passe</t>
  </si>
  <si>
    <t>Un gestionnaire de mot de passe permet d’assurer la complexité des mots de passe tout en diminuant le risque de fuite de donnée</t>
  </si>
  <si>
    <t>Choisir un gestionnaire de mot de passe</t>
  </si>
  <si>
    <t>Recommandation ANSSI : KEEPASS</t>
  </si>
  <si>
    <t>Initiale</t>
  </si>
  <si>
    <t>Définir un mot de passe complexe mais à retenir</t>
  </si>
  <si>
    <t>Minimum 15 caractères, au moins 1 majuscule, au moins 1 chiffre, au moins 1 caractère spécial</t>
  </si>
  <si>
    <t>Paramétrer le gestionnaire de mot de passe</t>
  </si>
  <si>
    <t>Pour générer des mots de passe complexes, aléatoires, uniques à chaque nouvelle entrée</t>
  </si>
  <si>
    <t>Utiliser le gestionnaire dès que vous devez créer un compte</t>
  </si>
  <si>
    <t>Les comptes doivent être nominatifs (pas de compte partagé)</t>
  </si>
  <si>
    <t>Compléter votre cartographie pour y intégrer votre gestionnaire de mot de passe</t>
  </si>
  <si>
    <t>Le chiffrement permet de rendre illisible la donnée à une personne qui n’a pas le besoin d’en connaître</t>
  </si>
  <si>
    <t>Identifier tous les matériels contenant de la donnée</t>
  </si>
  <si>
    <t>S’appuyer sur la cartographie</t>
  </si>
  <si>
    <t>Pour les postes de travail sous Windows : activer Bitlocker</t>
  </si>
  <si>
    <t>Sauvegarder le secret dans le gestionnaire de mot de passe</t>
  </si>
  <si>
    <t>Pour les postes de travail sous MacOS : activer Filevault</t>
  </si>
  <si>
    <t>Pour les médias amovibles : installer un outil de chiffrement de fichier</t>
  </si>
  <si>
    <t>Recommandation ANSSI : ZED!</t>
  </si>
  <si>
    <t>Mettre à jour la cartographie avec les actions effectuées</t>
  </si>
  <si>
    <t>Activer le pare-feu local</t>
  </si>
  <si>
    <t>Le pare-feu local est une barrière à des tentatives d’attaque ou de fuite de donnée</t>
  </si>
  <si>
    <t>L’antivirus d’arrêter les virus et d’alerter en cas d’infection</t>
  </si>
  <si>
    <t>Choisir un antivirus à installer</t>
  </si>
  <si>
    <t>Paramétrer l’antivirus</t>
  </si>
  <si>
    <t>Renseigner la cartographie avec les actions effectuées</t>
  </si>
  <si>
    <t>Définir le plan de sauvegarde des actifs</t>
  </si>
  <si>
    <t>La sauvegarde des actifs est la solution la plus efficace en cas de corruption de donnée</t>
  </si>
  <si>
    <t>L’accès à un service ou à de la donnée ne doit se faire que suite à une authentification validée</t>
  </si>
  <si>
    <t xml:space="preserve">Le durcissement consiste à limiter au strict nécessaire les services, fonctions, accès </t>
  </si>
  <si>
    <t>Les droits d’accès dépendent du besoin d’en connaître et doivent être limités au strict minimum</t>
  </si>
  <si>
    <t>La gestion de la conformité est essentielle, en particulier pour évaluer les impacts sur les changements</t>
  </si>
  <si>
    <t>Pour chaque actif, s’assurer qu’une authentification est mise en place</t>
  </si>
  <si>
    <t>Via la cartographie des actifs</t>
  </si>
  <si>
    <t>Documenter le durcissement effectué à des fins de contrôle</t>
  </si>
  <si>
    <t>Pour chaque actif, désactiver les services ou fonctionnalités non nécessaires</t>
  </si>
  <si>
    <t>Identifier la réglementation à respecter</t>
  </si>
  <si>
    <t>RGPD, NIS, HDS, DSA, MSA</t>
  </si>
  <si>
    <t>Pour chaque compte, identifier le profil d’habilitation associé</t>
  </si>
  <si>
    <t>A quoi le profil peut accéder</t>
  </si>
  <si>
    <t>Pour chaque actif, définir le plan de sauvegarde : comment, quoi, où, fréquence</t>
  </si>
  <si>
    <t>Dans la cartographie des actifs</t>
  </si>
  <si>
    <t>Compléter la cartographie des logiciels</t>
  </si>
  <si>
    <t>Que ce soit hébergé localement ou en SaaS</t>
  </si>
  <si>
    <t>Compléter la cartographie des interconnexions</t>
  </si>
  <si>
    <t>Lister les interconnexions internes et externes</t>
  </si>
  <si>
    <t>Compléter la cartographie des entités tierces</t>
  </si>
  <si>
    <t>Toute entité avec laquelle il y a un échange de données ou d’accès au SI</t>
  </si>
  <si>
    <t>Décliner les règles à respecter en mesures de sécurité</t>
  </si>
  <si>
    <t>Compléter la cartographie du matériel</t>
  </si>
  <si>
    <t>Poste de travail, serveur, smartphone, tablette, équipement réseau (Proxy, Firewall, Switch, Routeur, WiFi, …), équipement de stockage (NAS, …), périphérique (Clé USB, dongle, …), …</t>
  </si>
  <si>
    <t>Objectifs</t>
  </si>
  <si>
    <t>ID</t>
  </si>
  <si>
    <t>Date de début</t>
  </si>
  <si>
    <t>Date de clôture</t>
  </si>
  <si>
    <t>Cartographier les actifs</t>
  </si>
  <si>
    <t>Chiffrer les actifs</t>
  </si>
  <si>
    <t>Mettre en place un antivirus</t>
  </si>
  <si>
    <t>Mettre en place l’authentification</t>
  </si>
  <si>
    <t>Durcir les actifs</t>
  </si>
  <si>
    <t>Gérer les habilitations</t>
  </si>
  <si>
    <t>Se mettre en conformité à la réglementation</t>
  </si>
  <si>
    <t>OBJ-1</t>
  </si>
  <si>
    <t>OBJ-2</t>
  </si>
  <si>
    <t>OBJ-3</t>
  </si>
  <si>
    <t>OBJ-4</t>
  </si>
  <si>
    <t>OBJ-5</t>
  </si>
  <si>
    <t>OBJ-6</t>
  </si>
  <si>
    <t>OBJ-7</t>
  </si>
  <si>
    <t>OBJ-8</t>
  </si>
  <si>
    <t>OBJ-9</t>
  </si>
  <si>
    <t>OBJ-10</t>
  </si>
  <si>
    <t>Onglet</t>
  </si>
  <si>
    <t>Action</t>
  </si>
  <si>
    <t>ACT-1</t>
  </si>
  <si>
    <t>ACT-2</t>
  </si>
  <si>
    <t>ACT-3</t>
  </si>
  <si>
    <t>ACT-4</t>
  </si>
  <si>
    <t>ACT-5</t>
  </si>
  <si>
    <t>A faire</t>
  </si>
  <si>
    <t>OBJ-1'!A1</t>
  </si>
  <si>
    <t>Il doit démarré en même temps que la session</t>
  </si>
  <si>
    <t>OBJ-2'!A1</t>
  </si>
  <si>
    <t>OBJ-3'!A1</t>
  </si>
  <si>
    <t>OBJ-4'!A1</t>
  </si>
  <si>
    <t>OBJ-5'!A1</t>
  </si>
  <si>
    <t>OBJ-6'!A1</t>
  </si>
  <si>
    <t>OBJ-7'!A1</t>
  </si>
  <si>
    <t>OBJ-8'!A1</t>
  </si>
  <si>
    <t>OBJ-9'!A1</t>
  </si>
  <si>
    <t>OBJ-10'!A1</t>
  </si>
  <si>
    <t>Description</t>
  </si>
  <si>
    <t>Système d'exploitation</t>
  </si>
  <si>
    <t>Entités tierces liées</t>
  </si>
  <si>
    <t>Logiciels liés</t>
  </si>
  <si>
    <t>Règles de sauvegarde</t>
  </si>
  <si>
    <t>Support/Maintenance/Garantie</t>
  </si>
  <si>
    <t>Données chiffrées</t>
  </si>
  <si>
    <t>MATERIEL</t>
  </si>
  <si>
    <t>LOGICIEL</t>
  </si>
  <si>
    <t>Localisation</t>
  </si>
  <si>
    <t>Version</t>
  </si>
  <si>
    <t>Licence</t>
  </si>
  <si>
    <t>Sensible</t>
  </si>
  <si>
    <t>Type d'authentification</t>
  </si>
  <si>
    <t>Profil</t>
  </si>
  <si>
    <t>Matériel lié</t>
  </si>
  <si>
    <t>Exigences de sécurité</t>
  </si>
  <si>
    <t>Mise à jour</t>
  </si>
  <si>
    <t>INTERCONNEXION</t>
  </si>
  <si>
    <t>Source</t>
  </si>
  <si>
    <t>Destination</t>
  </si>
  <si>
    <t>Protocole</t>
  </si>
  <si>
    <t>Données sensibles</t>
  </si>
  <si>
    <t>ENTITE TIERCE</t>
  </si>
  <si>
    <t>ColoContact sécuriténne4</t>
  </si>
  <si>
    <t>Logiciel lié</t>
  </si>
  <si>
    <t>A propos</t>
  </si>
  <si>
    <t>Ce template vous présente des actions simples et concrètes sur les mesures de cybersécurité à mettre en place.</t>
  </si>
  <si>
    <t>La mise en oeuvre de ces actions doit se faire par une personne compétente afin d’en maitriser les impacts.</t>
  </si>
  <si>
    <t>Suivi des versions</t>
  </si>
  <si>
    <t>Date</t>
  </si>
  <si>
    <t>Détail</t>
  </si>
  <si>
    <t>1.0</t>
  </si>
  <si>
    <t>Vigilances</t>
  </si>
  <si>
    <t>Lorsque des outils ou des solutions sont mentionnés, il ne s’agira que d’exemple, aucunement d’obligation.</t>
  </si>
  <si>
    <t>L’implémentation de ces actions ne vous garantit pas la protection totale contre un risque cybersécurité et des impacts associés.</t>
  </si>
  <si>
    <t>Contact</t>
  </si>
  <si>
    <t>Prendre un RDV</t>
  </si>
  <si>
    <t>Laisser un message vocal</t>
  </si>
  <si>
    <r>
      <rPr>
        <b/>
        <sz val="26"/>
        <color theme="1"/>
        <rFont val="Calibri"/>
        <family val="2"/>
      </rPr>
      <t>TOOLBOX Cybersécurité :</t>
    </r>
    <r>
      <rPr>
        <sz val="26"/>
        <color theme="1"/>
        <rFont val="Calibri"/>
        <family val="2"/>
      </rPr>
      <t xml:space="preserve">
Les </t>
    </r>
    <r>
      <rPr>
        <u/>
        <sz val="26"/>
        <color theme="1"/>
        <rFont val="Calibri"/>
        <family val="2"/>
      </rPr>
      <t>10 objectifs</t>
    </r>
    <r>
      <rPr>
        <sz val="26"/>
        <color theme="1"/>
        <rFont val="Calibri"/>
        <family val="2"/>
      </rPr>
      <t xml:space="preserve"> essentiels pour </t>
    </r>
    <r>
      <rPr>
        <u/>
        <sz val="26"/>
        <color theme="1"/>
        <rFont val="Calibri"/>
        <family val="2"/>
      </rPr>
      <t>limiter vos risques</t>
    </r>
    <r>
      <rPr>
        <sz val="26"/>
        <color theme="1"/>
        <rFont val="Calibri"/>
        <family val="2"/>
      </rPr>
      <t xml:space="preserve"> sécurité</t>
    </r>
  </si>
  <si>
    <t>Cette Toolbox est destinée aux petites entreprises, startup ou encore association, partant de ZERO en sécurité</t>
  </si>
  <si>
    <r>
      <t xml:space="preserve">En aucun cas </t>
    </r>
    <r>
      <rPr>
        <i/>
        <sz val="16"/>
        <color theme="1"/>
        <rFont val="Calibri"/>
        <family val="2"/>
      </rPr>
      <t>B for Security</t>
    </r>
    <r>
      <rPr>
        <sz val="16"/>
        <color theme="1"/>
        <rFont val="Calibri"/>
        <family val="2"/>
      </rPr>
      <t xml:space="preserve"> se porte garant de l’impact de la mise en oeuvre de ces actions.</t>
    </r>
  </si>
  <si>
    <t>Première version validée</t>
  </si>
  <si>
    <t>Roadmap des prochaines versions</t>
  </si>
  <si>
    <t>- Les actions de niveau avancé</t>
  </si>
  <si>
    <t>- Les actions récurrentes</t>
  </si>
  <si>
    <t>- Une bibliothèque de contenus (définitions, kit de sensibilisation, …)</t>
  </si>
  <si>
    <r>
      <t xml:space="preserve">En aucun cas </t>
    </r>
    <r>
      <rPr>
        <i/>
        <sz val="16"/>
        <color theme="1"/>
        <rFont val="Calibri"/>
        <family val="2"/>
      </rPr>
      <t>B for Security</t>
    </r>
    <r>
      <rPr>
        <sz val="16"/>
        <color theme="1"/>
        <rFont val="Calibri"/>
        <family val="2"/>
      </rPr>
      <t xml:space="preserve"> se porte garant de la bonne intégration des outils dans votre infrastructure, ni de l’adéquation par rapport au besoin.</t>
    </r>
  </si>
  <si>
    <t>Page Notion</t>
  </si>
  <si>
    <t>Contenus</t>
  </si>
  <si>
    <t>Podcast</t>
  </si>
  <si>
    <t>La Minute Cybersécurité</t>
  </si>
  <si>
    <t>Toolbox Cybersécurité sous Notion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</si>
</sst>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sz val="26"/>
      <color theme="1"/>
      <name val="Calibri"/>
      <family val="2"/>
    </font>
    <font>
      <b/>
      <sz val="26"/>
      <color theme="1"/>
      <name val="Calibri"/>
      <family val="2"/>
    </font>
    <font>
      <u/>
      <sz val="26"/>
      <color theme="1"/>
      <name val="Calibri"/>
      <family val="2"/>
    </font>
    <font>
      <sz val="24"/>
      <color theme="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u/>
      <sz val="16"/>
      <color theme="10"/>
      <name val="Calibri"/>
      <family val="2"/>
    </font>
    <font>
      <i/>
      <sz val="16"/>
      <color theme="1"/>
      <name val="Calibri"/>
      <family val="2"/>
    </font>
    <font>
      <sz val="15"/>
      <color theme="1"/>
      <name val="Calibri"/>
      <family val="2"/>
    </font>
    <font>
      <b/>
      <sz val="16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8C3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8" fillId="0" borderId="0" xfId="42" quotePrefix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horizontal="center"/>
    </xf>
    <xf numFmtId="0" fontId="22" fillId="33" borderId="0" xfId="0" applyFont="1" applyFill="1"/>
    <xf numFmtId="0" fontId="22" fillId="33" borderId="0" xfId="0" applyFont="1" applyFill="1" applyAlignment="1">
      <alignment horizontal="center"/>
    </xf>
    <xf numFmtId="0" fontId="23" fillId="33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/>
    </xf>
    <xf numFmtId="0" fontId="26" fillId="33" borderId="0" xfId="0" applyFont="1" applyFill="1" applyAlignment="1">
      <alignment vertical="center"/>
    </xf>
    <xf numFmtId="0" fontId="21" fillId="34" borderId="0" xfId="0" applyFont="1" applyFill="1" applyAlignment="1">
      <alignment vertical="center"/>
    </xf>
    <xf numFmtId="0" fontId="27" fillId="33" borderId="0" xfId="0" applyFont="1" applyFill="1" applyAlignment="1">
      <alignment vertical="center"/>
    </xf>
    <xf numFmtId="0" fontId="22" fillId="33" borderId="0" xfId="0" applyFont="1" applyFill="1" applyAlignment="1">
      <alignment vertical="center"/>
    </xf>
    <xf numFmtId="0" fontId="29" fillId="33" borderId="0" xfId="42" applyFont="1" applyFill="1" applyAlignment="1">
      <alignment vertical="center"/>
    </xf>
    <xf numFmtId="0" fontId="22" fillId="34" borderId="0" xfId="0" applyFont="1" applyFill="1" applyAlignment="1">
      <alignment vertical="center"/>
    </xf>
    <xf numFmtId="0" fontId="22" fillId="34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27" fillId="33" borderId="0" xfId="0" quotePrefix="1" applyFont="1" applyFill="1" applyAlignment="1">
      <alignment vertical="center"/>
    </xf>
    <xf numFmtId="0" fontId="28" fillId="35" borderId="0" xfId="0" applyFont="1" applyFill="1" applyAlignment="1">
      <alignment horizontal="center" vertical="center"/>
    </xf>
    <xf numFmtId="0" fontId="28" fillId="35" borderId="0" xfId="0" applyFont="1" applyFill="1" applyAlignment="1">
      <alignment horizontal="center" vertical="center"/>
    </xf>
    <xf numFmtId="0" fontId="31" fillId="33" borderId="0" xfId="0" applyFont="1" applyFill="1" applyAlignment="1">
      <alignment horizontal="center" vertical="center"/>
    </xf>
    <xf numFmtId="14" fontId="31" fillId="33" borderId="0" xfId="0" applyNumberFormat="1" applyFont="1" applyFill="1" applyAlignment="1">
      <alignment horizontal="center" vertical="center"/>
    </xf>
    <xf numFmtId="0" fontId="31" fillId="33" borderId="0" xfId="0" applyFont="1" applyFill="1" applyAlignment="1">
      <alignment horizontal="center" vertical="center"/>
    </xf>
    <xf numFmtId="0" fontId="32" fillId="36" borderId="0" xfId="0" applyFont="1" applyFill="1" applyAlignment="1">
      <alignment horizontal="center"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17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8C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23844</xdr:colOff>
      <xdr:row>0</xdr:row>
      <xdr:rowOff>0</xdr:rowOff>
    </xdr:from>
    <xdr:to>
      <xdr:col>12</xdr:col>
      <xdr:colOff>25400</xdr:colOff>
      <xdr:row>7</xdr:row>
      <xdr:rowOff>88900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6595087-DD57-4F0B-E12C-6F073BFE4F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47000"/>
        </a:blip>
        <a:srcRect t="47752" b="29319"/>
        <a:stretch/>
      </xdr:blipFill>
      <xdr:spPr>
        <a:xfrm>
          <a:off x="112744" y="0"/>
          <a:ext cx="12498356" cy="1511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330200</xdr:colOff>
      <xdr:row>5</xdr:row>
      <xdr:rowOff>101494</xdr:rowOff>
    </xdr:from>
    <xdr:to>
      <xdr:col>11</xdr:col>
      <xdr:colOff>1003300</xdr:colOff>
      <xdr:row>7</xdr:row>
      <xdr:rowOff>63499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A631CFD-8252-ACC5-F7C5-E834EDA72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41000"/>
        </a:blip>
        <a:stretch>
          <a:fillRect/>
        </a:stretch>
      </xdr:blipFill>
      <xdr:spPr>
        <a:xfrm>
          <a:off x="10833100" y="1117494"/>
          <a:ext cx="1714500" cy="368405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5</xdr:row>
      <xdr:rowOff>10574</xdr:rowOff>
    </xdr:from>
    <xdr:to>
      <xdr:col>0</xdr:col>
      <xdr:colOff>533400</xdr:colOff>
      <xdr:row>7</xdr:row>
      <xdr:rowOff>4905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8BB490-9E44-D74F-BDFE-D25486747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5000"/>
        </a:blip>
        <a:stretch>
          <a:fillRect/>
        </a:stretch>
      </xdr:blipFill>
      <xdr:spPr>
        <a:xfrm flipH="1">
          <a:off x="215900" y="1026574"/>
          <a:ext cx="406400" cy="400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DD8A0B-6079-C04D-8683-83D370EDC52F}" name="Tableau0" displayName="Tableau0" ref="A1:G11" totalsRowShown="0" headerRowDxfId="216" dataDxfId="215">
  <autoFilter ref="A1:G11" xr:uid="{92DD8A0B-6079-C04D-8683-83D370EDC52F}"/>
  <tableColumns count="7">
    <tableColumn id="1" xr3:uid="{9F1B73B2-205E-FE46-A649-68E0274987D6}" name="ID" dataDxfId="214"/>
    <tableColumn id="2" xr3:uid="{14B07E25-5ACF-764C-BF4E-0DDF061BCC32}" name="Objectifs" dataDxfId="213"/>
    <tableColumn id="3" xr3:uid="{BB000758-931B-3A49-B35B-F2BEC84EDC93}" name="Précisions" dataDxfId="212"/>
    <tableColumn id="4" xr3:uid="{F94AF8FF-ED3F-8A48-8CD0-A9C1A5A04367}" name="Onglet" dataDxfId="211"/>
    <tableColumn id="5" xr3:uid="{BDBA1E0C-7E68-5142-88FC-A59E5044D401}" name="Etat" dataDxfId="210">
      <calculatedColumnFormula>IF(COUNTIF(Tableau1[Etat],"Terminé")=5,"Terminé",IF(COUNTIF(Tableau1[Etat],"A faire")=5,"A faire","En cours"))</calculatedColumnFormula>
    </tableColumn>
    <tableColumn id="6" xr3:uid="{7F369ED5-32D5-1A4B-A7B4-2FDABDB4C4EE}" name="Date de début" dataDxfId="209">
      <calculatedColumnFormula>IF(Tableau0[[#This Row],[Etat]]="En cours",MIN(Tableau10[Date de début]),"")</calculatedColumnFormula>
    </tableColumn>
    <tableColumn id="8" xr3:uid="{DF3E834C-0481-5A48-A32E-1885D51E4CD2}" name="Date de clôture" dataDxfId="208">
      <calculatedColumnFormula>IF(Tableau0[[#This Row],[Etat]]="Terminé",MAX(Tableau7[Date de clôture]),"")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145B64-472B-2543-9135-FAC25A58BCF2}" name="Tableau9" displayName="Tableau9" ref="A1:G2" headerRowDxfId="77" dataDxfId="76" totalsRowDxfId="75">
  <autoFilter ref="A1:G2" xr:uid="{F93719CB-FA48-0042-ADF4-E159AF61544B}"/>
  <tableColumns count="7">
    <tableColumn id="1" xr3:uid="{22BFA6FF-954C-684A-9B36-2CFD8FE564C9}" name="ID" dataDxfId="74" totalsRowDxfId="73"/>
    <tableColumn id="2" xr3:uid="{C101F568-0EBC-B245-AF60-DF6381087233}" name="Action" dataDxfId="72" totalsRowDxfId="71"/>
    <tableColumn id="3" xr3:uid="{A793068A-0FB3-AA49-B479-0C57E54BD9AC}" name="Etat" dataDxfId="70" totalsRowDxfId="69"/>
    <tableColumn id="4" xr3:uid="{97F695FE-ACD0-F24F-99D0-1D9F6731284F}" name="Précisions" dataDxfId="68" totalsRowDxfId="67"/>
    <tableColumn id="5" xr3:uid="{FDB93F75-3058-D748-8B9E-35B211A0CE4C}" name="Type action" dataDxfId="66" totalsRowDxfId="65"/>
    <tableColumn id="6" xr3:uid="{1827AB54-2813-F443-951F-9D06BD06563D}" name="Date de début" dataDxfId="64" totalsRowDxfId="63"/>
    <tableColumn id="8" xr3:uid="{6B4734E4-A1C3-B441-9A87-B969EFB14F46}" name="Date de clôture" dataDxfId="62" totalsRowDxfId="61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705EAC-68C1-7C40-A191-C42A00E612FA}" name="Tableau10" displayName="Tableau10" ref="A1:G3" headerRowDxfId="60" dataDxfId="59" totalsRowDxfId="58">
  <autoFilter ref="A1:G3" xr:uid="{F93719CB-FA48-0042-ADF4-E159AF61544B}"/>
  <tableColumns count="7">
    <tableColumn id="1" xr3:uid="{5DB5C2D7-0598-394B-8E4F-145D21275750}" name="ID" dataDxfId="57" totalsRowDxfId="56"/>
    <tableColumn id="2" xr3:uid="{553B7FE2-B2A5-264D-A705-BE6D3FFB49E6}" name="Action" dataDxfId="55" totalsRowDxfId="54"/>
    <tableColumn id="3" xr3:uid="{A1BFA70D-1C9A-E447-B072-471DEB7852F6}" name="Etat" dataDxfId="53" totalsRowDxfId="52"/>
    <tableColumn id="4" xr3:uid="{00D52346-45B4-174F-8CB1-58A176AE4759}" name="Précisions" dataDxfId="51" totalsRowDxfId="50"/>
    <tableColumn id="5" xr3:uid="{C96166C9-6E73-B246-8719-15B3DA615E8D}" name="Type action" dataDxfId="49" totalsRowDxfId="48"/>
    <tableColumn id="6" xr3:uid="{B23CA891-6BD8-604D-B796-048ABE84DBA1}" name="Date de début" dataDxfId="47" totalsRowDxfId="46"/>
    <tableColumn id="8" xr3:uid="{398D4A0E-3FB6-084C-854E-326C591C9E13}" name="Date de clôture" dataDxfId="45" totalsRowDxfId="44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14D5F0-8D8F-124E-8579-2B1644F5B378}" name="Tableau11" displayName="Tableau11" ref="A13:H22" totalsRowShown="0" headerRowDxfId="43" dataDxfId="10">
  <autoFilter ref="A13:H22" xr:uid="{F614D5F0-8D8F-124E-8579-2B1644F5B378}"/>
  <tableColumns count="8">
    <tableColumn id="1" xr3:uid="{45558F72-6B2B-304F-B596-B02ECC129ED3}" name="MATERIEL" dataDxfId="9"/>
    <tableColumn id="2" xr3:uid="{83A9F371-7457-7444-BA0F-C3B0D3D4D773}" name="Description" dataDxfId="7"/>
    <tableColumn id="3" xr3:uid="{A794C23E-1CDE-1F44-899A-C2A87A57771B}" name="Système d'exploitation" dataDxfId="8"/>
    <tableColumn id="4" xr3:uid="{1C5D436D-FE04-8540-8893-B176D2D6EF08}" name="Entités tierces liées" dataDxfId="15"/>
    <tableColumn id="5" xr3:uid="{9F1BC110-92B1-FE42-978D-304731A1E1DB}" name="Logiciels liés" dataDxfId="14"/>
    <tableColumn id="6" xr3:uid="{24F917C8-77A5-4846-A8C1-85A5B25677AA}" name="Règles de sauvegarde" dataDxfId="13"/>
    <tableColumn id="7" xr3:uid="{E56ADF88-A85D-1840-827F-26B3FEB83ECD}" name="Support/Maintenance/Garantie" dataDxfId="12"/>
    <tableColumn id="8" xr3:uid="{77AB9CD0-FBA1-874E-A9E1-AD735B88505E}" name="Données chiffrées" dataDxfId="11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29E94E-344D-F143-93DF-7B738287E70B}" name="Tableau1114" displayName="Tableau1114" ref="A1:O10" totalsRowShown="0" headerRowDxfId="42" dataDxfId="19">
  <autoFilter ref="A1:O10" xr:uid="{0329E94E-344D-F143-93DF-7B738287E70B}"/>
  <tableColumns count="15">
    <tableColumn id="1" xr3:uid="{07FC1937-D3EB-AA46-8BF4-DA99464EDAE3}" name="LOGICIEL" dataDxfId="18"/>
    <tableColumn id="2" xr3:uid="{DCA57FA6-64EA-2B47-B4B9-17C242F8C4E1}" name="Description" dataDxfId="16"/>
    <tableColumn id="3" xr3:uid="{EE9A0B54-32D0-334B-9E6E-C16230DF093C}" name="Localisation" dataDxfId="17"/>
    <tableColumn id="4" xr3:uid="{DF58ADED-96F8-4A4B-8182-DBCF0E96D2CD}" name="Version" dataDxfId="31"/>
    <tableColumn id="5" xr3:uid="{833E6B53-F65B-9044-AE8C-3C5EABACCC71}" name="Licence" dataDxfId="30"/>
    <tableColumn id="6" xr3:uid="{1CC0BEA7-03C3-D941-9AE3-CE7D25861B17}" name="Sensible" dataDxfId="29"/>
    <tableColumn id="7" xr3:uid="{A7982BC8-33BC-AB46-B9D1-35557A8033E5}" name="Support/Maintenance/Garantie" dataDxfId="28"/>
    <tableColumn id="8" xr3:uid="{7D2B33D2-051D-7B44-870E-E2C1BB1F6894}" name="Données chiffrées" dataDxfId="27"/>
    <tableColumn id="9" xr3:uid="{5FE9C5B2-8A97-9744-A24D-1ED2F14E3E71}" name="Type d'authentification" dataDxfId="26"/>
    <tableColumn id="10" xr3:uid="{9B831021-4EAF-4342-8F0E-4E4E5B4127B4}" name="Profil" dataDxfId="25"/>
    <tableColumn id="11" xr3:uid="{A8BB1BE2-6359-B844-BD24-1CA0E362B358}" name="Matériel lié" dataDxfId="24"/>
    <tableColumn id="12" xr3:uid="{6B688510-AB34-2B47-8EF1-EC9359A57C60}" name="Entités tierces liées" dataDxfId="23"/>
    <tableColumn id="13" xr3:uid="{6E747AA2-48AE-B744-9380-B773834D1BA2}" name="Exigences de sécurité" dataDxfId="22"/>
    <tableColumn id="14" xr3:uid="{FDD0CE26-1562-8346-9DE7-40E17767099B}" name="Règles de sauvegarde" dataDxfId="21"/>
    <tableColumn id="15" xr3:uid="{E313AD0B-18F5-564A-A3A2-40F63E842521}" name="Mise à jour" dataDxfId="20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9E75B9-499F-8442-A1F6-7D41E52790B7}" name="Tableau14" displayName="Tableau14" ref="A25:G33" totalsRowShown="0" headerRowDxfId="41" dataDxfId="35">
  <autoFilter ref="A25:G33" xr:uid="{699E75B9-499F-8442-A1F6-7D41E52790B7}"/>
  <tableColumns count="7">
    <tableColumn id="1" xr3:uid="{EAD6B09E-B764-8245-8608-D5FD4CCDAA45}" name="INTERCONNEXION" dataDxfId="34"/>
    <tableColumn id="2" xr3:uid="{43FC1840-A09E-FF4A-BAA2-B06DB386C6B4}" name="Description" dataDxfId="32"/>
    <tableColumn id="3" xr3:uid="{2D7F81F7-3339-6D41-8344-C8B336492381}" name="Source" dataDxfId="33"/>
    <tableColumn id="4" xr3:uid="{C8F56523-76CD-B441-B8F5-BDAE4FB8694A}" name="Destination" dataDxfId="39"/>
    <tableColumn id="5" xr3:uid="{30709A6D-D647-DD4B-8A98-2C94DCE2FA99}" name="Protocole" dataDxfId="38"/>
    <tableColumn id="6" xr3:uid="{CC0BADF2-D172-F74B-B052-A20C2C1C9CD9}" name="Données sensibles" dataDxfId="37"/>
    <tableColumn id="7" xr3:uid="{ECB1A310-5012-8F40-AA1D-66C7B337632B}" name="Données chiffrées" dataDxfId="36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7DA80AF-9648-8F4F-9A00-614381664C1F}" name="Tableau15" displayName="Tableau15" ref="A36:F42" totalsRowShown="0" headerRowDxfId="40" dataDxfId="4">
  <autoFilter ref="A36:F42" xr:uid="{B7DA80AF-9648-8F4F-9A00-614381664C1F}"/>
  <tableColumns count="6">
    <tableColumn id="1" xr3:uid="{7AD3D391-8758-C346-83D8-120A8453FEA3}" name="ENTITE TIERCE" dataDxfId="3"/>
    <tableColumn id="2" xr3:uid="{0D74F137-1812-5C4F-8792-CFD5A2B850CA}" name="Description" dataDxfId="1"/>
    <tableColumn id="3" xr3:uid="{4665C57D-5CFC-224E-8A03-85BBD5A24A8B}" name="Exigences de sécurité" dataDxfId="2"/>
    <tableColumn id="4" xr3:uid="{70F28E0A-340C-BF44-8779-F7CC5A3E07C0}" name="ColoContact sécuriténne4" dataDxfId="6"/>
    <tableColumn id="5" xr3:uid="{79E32136-8EBD-5A42-B991-5600957D4DC2}" name="Matériel lié" dataDxfId="5"/>
    <tableColumn id="6" xr3:uid="{E6654E82-C2E8-AD40-BCC6-95FD024D7F7F}" name="Logiciel lié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719CB-FA48-0042-ADF4-E159AF61544B}" name="Tableau1" displayName="Tableau1" ref="A1:G6" headerRowDxfId="207" dataDxfId="206">
  <autoFilter ref="A1:G6" xr:uid="{F93719CB-FA48-0042-ADF4-E159AF61544B}"/>
  <tableColumns count="7">
    <tableColumn id="1" xr3:uid="{ACFC7BE0-E3DA-CF4B-8A1C-E4C3940F3B43}" name="ID" dataDxfId="205" totalsRowDxfId="204"/>
    <tableColumn id="2" xr3:uid="{31729F68-FFA8-DB4A-89BB-18183F26F6B5}" name="Action" dataDxfId="203" totalsRowDxfId="202"/>
    <tableColumn id="3" xr3:uid="{7817D300-12B0-044F-B283-C67BEDFA9531}" name="Etat" dataDxfId="201" totalsRowDxfId="200"/>
    <tableColumn id="4" xr3:uid="{E2B91CC3-3B5F-414D-852B-37242D0B75BF}" name="Précisions" dataDxfId="199" totalsRowDxfId="198"/>
    <tableColumn id="5" xr3:uid="{94913C42-C047-CE40-90A4-C1AB62D26B2F}" name="Type action" dataDxfId="197" totalsRowDxfId="196"/>
    <tableColumn id="6" xr3:uid="{16AFA813-6F3D-4A41-A9E5-2C75F9D12CB9}" name="Date de début" dataDxfId="195" totalsRowDxfId="194"/>
    <tableColumn id="8" xr3:uid="{348CC253-6D6E-F142-B24A-5C22951E8940}" name="Date de clôture" dataDxfId="193" totalsRowDxfId="19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43E0DD-B272-4740-8110-66ACE9526DA8}" name="Tableau2" displayName="Tableau2" ref="A1:G5" headerRowDxfId="191" dataDxfId="190">
  <autoFilter ref="A1:G5" xr:uid="{F93719CB-FA48-0042-ADF4-E159AF61544B}"/>
  <tableColumns count="7">
    <tableColumn id="1" xr3:uid="{E936180B-C161-C64B-986A-5DD03CBD0F66}" name="ID" dataDxfId="189" totalsRowDxfId="188"/>
    <tableColumn id="2" xr3:uid="{EA35535C-53C2-804C-A5DA-A4499E307316}" name="Action" dataDxfId="187" totalsRowDxfId="186"/>
    <tableColumn id="3" xr3:uid="{0B5A0D27-E717-D249-92FF-E57407EE3790}" name="Etat" dataDxfId="185" totalsRowDxfId="184"/>
    <tableColumn id="4" xr3:uid="{D547C1B8-9433-1E41-B360-B2C34ACA447E}" name="Précisions" dataDxfId="183" totalsRowDxfId="182"/>
    <tableColumn id="5" xr3:uid="{DFBA4126-6FC7-BD48-B18B-776E6CB19FB8}" name="Type action" dataDxfId="181" totalsRowDxfId="180"/>
    <tableColumn id="6" xr3:uid="{ED9DDC42-1DC4-7646-9CF6-E8F976445C9F}" name="Date de début" dataDxfId="179" totalsRowDxfId="178"/>
    <tableColumn id="8" xr3:uid="{73AD4E8A-CC1D-1747-A99C-7454742AFF5E}" name="Date de clôture" dataDxfId="177" totalsRowDxfId="176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1072C5-6733-414C-8E52-A16CF29C3086}" name="Tableau3" displayName="Tableau3" ref="A1:G6" headerRowDxfId="175" dataDxfId="174">
  <autoFilter ref="A1:G6" xr:uid="{F93719CB-FA48-0042-ADF4-E159AF61544B}"/>
  <tableColumns count="7">
    <tableColumn id="1" xr3:uid="{D7032955-1D0D-4341-90A4-722685A73304}" name="ID" dataDxfId="173" totalsRowDxfId="172"/>
    <tableColumn id="2" xr3:uid="{6E67A8BC-65D3-CB44-8C32-E09847578757}" name="Action" dataDxfId="171" totalsRowDxfId="170"/>
    <tableColumn id="3" xr3:uid="{ED12E05B-DA7C-2C43-A0F8-A2F0C5BA7C08}" name="Etat" dataDxfId="169" totalsRowDxfId="168"/>
    <tableColumn id="4" xr3:uid="{7F2FC239-DEC1-E74F-9B99-7B961F073C40}" name="Précisions" dataDxfId="167" totalsRowDxfId="166"/>
    <tableColumn id="5" xr3:uid="{A977F22A-BD03-1C49-9456-90AF021A2934}" name="Type action" dataDxfId="165" totalsRowDxfId="164"/>
    <tableColumn id="6" xr3:uid="{A9EFE4DA-EEAF-D549-B214-328BEFBA8336}" name="Date de début" dataDxfId="163" totalsRowDxfId="162"/>
    <tableColumn id="8" xr3:uid="{2AD3ADE6-2678-9A4F-AA70-272CFBFD76D0}" name="Date de clôture" dataDxfId="161" totalsRowDxfId="16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D5CA1D-38C5-354C-A930-1E6E5E7A7DAF}" name="Tableau4" displayName="Tableau4" ref="A1:G2" headerRowDxfId="159" dataDxfId="158">
  <autoFilter ref="A1:G2" xr:uid="{F93719CB-FA48-0042-ADF4-E159AF61544B}"/>
  <tableColumns count="7">
    <tableColumn id="1" xr3:uid="{511D0148-7F01-5A42-9BB5-4D33525A4BB6}" name="ID" dataDxfId="157" totalsRowDxfId="156"/>
    <tableColumn id="2" xr3:uid="{76138ADA-7545-9841-8281-A41CC9D89560}" name="Action" dataDxfId="155" totalsRowDxfId="154"/>
    <tableColumn id="3" xr3:uid="{49C12463-4C3A-DB48-A971-63838A0DF4FA}" name="Etat" dataDxfId="153" totalsRowDxfId="152"/>
    <tableColumn id="4" xr3:uid="{B2DAF9EA-8366-9E4B-BF96-56004474C8DE}" name="Précisions" dataDxfId="151" totalsRowDxfId="150"/>
    <tableColumn id="5" xr3:uid="{736C39F1-5633-684A-A566-2DC9EB64EB56}" name="Type action" dataDxfId="149" totalsRowDxfId="148"/>
    <tableColumn id="6" xr3:uid="{A59DE2BC-2C16-3249-A9BA-7AE1EBBF4E3A}" name="Date de début" dataDxfId="147" totalsRowDxfId="146"/>
    <tableColumn id="8" xr3:uid="{CD5E0ABB-3DA7-124F-A841-DDCDEFC68FC0}" name="Date de clôture" dataDxfId="145" totalsRowDxfId="144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6C9DC-DBC0-1644-8B8E-4E1E04651B41}" name="Tableau5" displayName="Tableau5" ref="A1:G4" headerRowDxfId="143" dataDxfId="142">
  <autoFilter ref="A1:G4" xr:uid="{F93719CB-FA48-0042-ADF4-E159AF61544B}"/>
  <tableColumns count="7">
    <tableColumn id="1" xr3:uid="{B4A0FD8D-586C-9744-A6FC-5F113B5254CC}" name="ID" dataDxfId="141" totalsRowDxfId="140"/>
    <tableColumn id="2" xr3:uid="{CC2CD355-0546-D340-A692-C5E677202F32}" name="Action" dataDxfId="139" totalsRowDxfId="138"/>
    <tableColumn id="3" xr3:uid="{BD7185DB-0F64-FF4E-92C1-2ABB3DFAB039}" name="Etat" dataDxfId="137" totalsRowDxfId="136"/>
    <tableColumn id="4" xr3:uid="{C31595A4-20D3-C54A-961E-B102845A9C8B}" name="Précisions" dataDxfId="135" totalsRowDxfId="134"/>
    <tableColumn id="5" xr3:uid="{2783A23E-7C22-234B-B52A-5657AEB2D4AF}" name="Type action" dataDxfId="133" totalsRowDxfId="132"/>
    <tableColumn id="6" xr3:uid="{6978B673-74FC-2F4E-A726-E8FA9C7069ED}" name="Date de début" dataDxfId="131" totalsRowDxfId="130"/>
    <tableColumn id="8" xr3:uid="{039D4DB6-63D8-D34D-83E9-72D74F6758CB}" name="Date de clôture" dataDxfId="129" totalsRowDxfId="12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79C485-7C78-EF49-9512-8A9D861F161B}" name="Tableau6" displayName="Tableau6" ref="A1:G2" headerRowDxfId="127" dataDxfId="126" totalsRowDxfId="125">
  <autoFilter ref="A1:G2" xr:uid="{F93719CB-FA48-0042-ADF4-E159AF61544B}"/>
  <tableColumns count="7">
    <tableColumn id="1" xr3:uid="{E0A719B0-7050-6E4D-9F2A-EB6B8259B34F}" name="ID" dataDxfId="124" totalsRowDxfId="123"/>
    <tableColumn id="2" xr3:uid="{716E0769-C0F2-2E49-B472-8C8E4E6179B4}" name="Action" dataDxfId="122" totalsRowDxfId="121"/>
    <tableColumn id="3" xr3:uid="{EA4739D8-312A-9E45-B2BA-E8954D573ACC}" name="Etat" dataDxfId="120" totalsRowDxfId="119"/>
    <tableColumn id="4" xr3:uid="{E4DEC298-1E8D-D240-90E8-1C465A8183D5}" name="Précisions" dataDxfId="118" totalsRowDxfId="117"/>
    <tableColumn id="5" xr3:uid="{0A4EB8B7-91BA-6548-8C0E-E754B7EDCE55}" name="Type action" dataDxfId="116" totalsRowDxfId="115"/>
    <tableColumn id="6" xr3:uid="{0B485016-672B-B540-9EE3-9E5604457CD2}" name="Date de début" dataDxfId="114" totalsRowDxfId="113"/>
    <tableColumn id="8" xr3:uid="{1FCB28B6-2BA0-4045-B19E-2544A6F24A8C}" name="Date de clôture" dataDxfId="112" totalsRowDxfId="111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396DC2-649C-4E4F-8361-75FA83FF3BC9}" name="Tableau7" displayName="Tableau7" ref="A1:G2" headerRowDxfId="110" dataDxfId="109">
  <autoFilter ref="A1:G2" xr:uid="{F93719CB-FA48-0042-ADF4-E159AF61544B}"/>
  <tableColumns count="7">
    <tableColumn id="1" xr3:uid="{7874A2E1-DE9F-C045-A0EA-421B1DBAD731}" name="ID" dataDxfId="108" totalsRowDxfId="107"/>
    <tableColumn id="2" xr3:uid="{8EA8A18B-61D9-A247-86CD-37BE9B1F5114}" name="Action" dataDxfId="106" totalsRowDxfId="105"/>
    <tableColumn id="3" xr3:uid="{71483B0D-A1C6-2B4E-BD91-2DD2C9E458F3}" name="Etat" dataDxfId="104" totalsRowDxfId="103"/>
    <tableColumn id="4" xr3:uid="{47899284-E653-044F-8952-8D9D9D7BE623}" name="Précisions" dataDxfId="102" totalsRowDxfId="101"/>
    <tableColumn id="5" xr3:uid="{817866AF-33AB-B24D-BB74-829B50D35BED}" name="Type action" dataDxfId="100" totalsRowDxfId="99"/>
    <tableColumn id="6" xr3:uid="{F5150BF4-5D70-384D-9BA0-608E1C1846C9}" name="Date de début" dataDxfId="98" totalsRowDxfId="97"/>
    <tableColumn id="8" xr3:uid="{3DB115B5-B7C8-7542-B5A4-DA076076FB91}" name="Date de clôture" dataDxfId="96" totalsRowDxfId="95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5049F3-C6AD-E244-941D-9E56A560A9E7}" name="Tableau8" displayName="Tableau8" ref="A1:G3" headerRowDxfId="94" dataDxfId="93" totalsRowDxfId="92">
  <autoFilter ref="A1:G3" xr:uid="{F93719CB-FA48-0042-ADF4-E159AF61544B}"/>
  <tableColumns count="7">
    <tableColumn id="1" xr3:uid="{410F4084-7D4F-2F40-96E0-31C49F39AE1E}" name="ID" dataDxfId="91" totalsRowDxfId="90"/>
    <tableColumn id="2" xr3:uid="{B3A2E706-7F25-D04F-B570-302418594CDD}" name="Action" dataDxfId="89" totalsRowDxfId="88"/>
    <tableColumn id="3" xr3:uid="{A029C110-8586-8347-96F8-F45F46203311}" name="Etat" dataDxfId="87" totalsRowDxfId="86"/>
    <tableColumn id="4" xr3:uid="{631A6653-3462-104D-B60F-5D33A8811EDA}" name="Précisions" dataDxfId="85" totalsRowDxfId="84"/>
    <tableColumn id="5" xr3:uid="{3E080835-F21E-8548-BC25-B2E968A28BFF}" name="Type action" dataDxfId="83" totalsRowDxfId="82"/>
    <tableColumn id="6" xr3:uid="{6FA8E475-F83C-814A-B2A3-432C5D20B526}" name="Date de début" dataDxfId="81" totalsRowDxfId="80"/>
    <tableColumn id="8" xr3:uid="{B04431D2-B0CE-6740-9EB0-FBC5FE10480E}" name="Date de clôture" dataDxfId="79" totalsRowDxfId="7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forsecurity.fr/le-podcast-la-minute-cybersecurite/" TargetMode="External"/><Relationship Id="rId2" Type="http://schemas.openxmlformats.org/officeDocument/2006/relationships/hyperlink" Target="https://www.speakpipe.com/BforSecurity" TargetMode="External"/><Relationship Id="rId1" Type="http://schemas.openxmlformats.org/officeDocument/2006/relationships/hyperlink" Target="https://outlook.office.com/bookwithme/user/d3d9d6326537434aa2759d7e8f0db31f@bforsecurity.fr/meetingtype/SVRwCe7HMUGxuT6WGxi68g2?anonymous&amp;ep=mcard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ratis-wool-58c.notion.site/Toolbox-Cybers-curit-V1-0-19-01-2024-d1e4f3c3c9bc4992affa2afa2050d6f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069-FB07-D34E-9350-C27D043F0443}">
  <dimension ref="A1:L28"/>
  <sheetViews>
    <sheetView workbookViewId="0">
      <selection activeCell="A8" sqref="A8"/>
    </sheetView>
  </sheetViews>
  <sheetFormatPr baseColWidth="10" defaultRowHeight="16" x14ac:dyDescent="0.2"/>
  <cols>
    <col min="1" max="1" width="13.6640625" style="22" customWidth="1"/>
    <col min="2" max="2" width="13.6640625" style="26" customWidth="1"/>
    <col min="3" max="4" width="13.6640625" style="22" customWidth="1"/>
    <col min="5" max="6" width="13.6640625" style="26" customWidth="1"/>
    <col min="7" max="12" width="13.6640625" style="22" customWidth="1"/>
    <col min="13" max="16384" width="10.83203125" style="15"/>
  </cols>
  <sheetData>
    <row r="1" spans="1:12" ht="16" customHeight="1" x14ac:dyDescent="0.2">
      <c r="A1" s="17" t="s">
        <v>134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6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16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ht="16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ht="16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ht="16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6" customHeight="1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x14ac:dyDescent="0.2">
      <c r="A8" s="15"/>
      <c r="B8" s="16"/>
      <c r="C8" s="15"/>
      <c r="D8" s="15"/>
      <c r="E8" s="16"/>
      <c r="F8" s="16"/>
      <c r="G8" s="15"/>
      <c r="H8" s="15"/>
      <c r="I8" s="15"/>
      <c r="J8" s="15"/>
      <c r="K8" s="15"/>
      <c r="L8" s="15"/>
    </row>
    <row r="9" spans="1:12" x14ac:dyDescent="0.2">
      <c r="A9" s="15"/>
      <c r="B9" s="16"/>
      <c r="C9" s="15"/>
      <c r="D9" s="15"/>
      <c r="E9" s="16"/>
      <c r="F9" s="16"/>
      <c r="G9" s="15"/>
      <c r="H9" s="15"/>
      <c r="I9" s="15"/>
      <c r="J9" s="15"/>
      <c r="K9" s="15"/>
      <c r="L9" s="15"/>
    </row>
    <row r="10" spans="1:12" ht="30" customHeight="1" x14ac:dyDescent="0.2">
      <c r="A10" s="20" t="s">
        <v>121</v>
      </c>
      <c r="B10" s="24"/>
      <c r="C10" s="24"/>
      <c r="D10" s="24"/>
      <c r="E10" s="25"/>
      <c r="F10" s="25"/>
      <c r="G10" s="24"/>
      <c r="H10" s="24"/>
      <c r="I10" s="24"/>
      <c r="J10" s="24"/>
      <c r="K10" s="24"/>
      <c r="L10" s="24"/>
    </row>
    <row r="11" spans="1:12" ht="21" x14ac:dyDescent="0.2">
      <c r="A11" s="21" t="s">
        <v>135</v>
      </c>
      <c r="B11" s="22"/>
    </row>
    <row r="12" spans="1:12" ht="21" x14ac:dyDescent="0.2">
      <c r="A12" s="21" t="s">
        <v>122</v>
      </c>
      <c r="B12" s="22"/>
    </row>
    <row r="13" spans="1:12" ht="21" x14ac:dyDescent="0.2">
      <c r="A13" s="21" t="s">
        <v>123</v>
      </c>
      <c r="B13" s="22"/>
    </row>
    <row r="14" spans="1:12" ht="30" customHeight="1" x14ac:dyDescent="0.2">
      <c r="B14" s="22"/>
    </row>
    <row r="15" spans="1:12" ht="30" customHeight="1" x14ac:dyDescent="0.2">
      <c r="A15" s="20" t="s">
        <v>124</v>
      </c>
      <c r="B15" s="24"/>
      <c r="C15" s="24"/>
      <c r="D15" s="24"/>
      <c r="E15" s="25"/>
      <c r="G15" s="20" t="s">
        <v>138</v>
      </c>
      <c r="H15" s="24"/>
      <c r="I15" s="24"/>
      <c r="J15" s="24"/>
      <c r="K15" s="24"/>
      <c r="L15" s="24"/>
    </row>
    <row r="16" spans="1:12" ht="21" x14ac:dyDescent="0.2">
      <c r="A16" s="28" t="s">
        <v>105</v>
      </c>
      <c r="B16" s="28" t="s">
        <v>125</v>
      </c>
      <c r="C16" s="29" t="s">
        <v>126</v>
      </c>
      <c r="D16" s="29"/>
      <c r="E16" s="29"/>
      <c r="G16" s="27" t="s">
        <v>139</v>
      </c>
    </row>
    <row r="17" spans="1:12" ht="21" x14ac:dyDescent="0.2">
      <c r="A17" s="30" t="s">
        <v>127</v>
      </c>
      <c r="B17" s="31">
        <v>45310</v>
      </c>
      <c r="C17" s="32" t="s">
        <v>137</v>
      </c>
      <c r="D17" s="32"/>
      <c r="E17" s="32"/>
      <c r="G17" s="27" t="s">
        <v>140</v>
      </c>
    </row>
    <row r="18" spans="1:12" ht="21" x14ac:dyDescent="0.2">
      <c r="B18" s="22"/>
      <c r="G18" s="27" t="s">
        <v>141</v>
      </c>
    </row>
    <row r="19" spans="1:12" ht="30" customHeight="1" x14ac:dyDescent="0.2"/>
    <row r="20" spans="1:12" ht="30" customHeight="1" x14ac:dyDescent="0.2">
      <c r="A20" s="20" t="s">
        <v>128</v>
      </c>
      <c r="B20" s="25"/>
      <c r="C20" s="24"/>
      <c r="D20" s="24"/>
      <c r="E20" s="25"/>
      <c r="F20" s="25"/>
      <c r="G20" s="24"/>
      <c r="H20" s="24"/>
      <c r="I20" s="24"/>
      <c r="J20" s="24"/>
      <c r="K20" s="24"/>
      <c r="L20" s="24"/>
    </row>
    <row r="21" spans="1:12" ht="21" x14ac:dyDescent="0.2">
      <c r="A21" s="21" t="s">
        <v>129</v>
      </c>
    </row>
    <row r="22" spans="1:12" ht="21" x14ac:dyDescent="0.2">
      <c r="A22" s="21" t="s">
        <v>142</v>
      </c>
    </row>
    <row r="23" spans="1:12" ht="21" x14ac:dyDescent="0.2">
      <c r="A23" s="21" t="s">
        <v>136</v>
      </c>
    </row>
    <row r="24" spans="1:12" ht="21" x14ac:dyDescent="0.2">
      <c r="A24" s="21" t="s">
        <v>130</v>
      </c>
    </row>
    <row r="25" spans="1:12" ht="30" customHeight="1" x14ac:dyDescent="0.2"/>
    <row r="26" spans="1:12" ht="24" x14ac:dyDescent="0.2">
      <c r="A26" s="20" t="s">
        <v>131</v>
      </c>
      <c r="B26" s="25"/>
      <c r="C26" s="24"/>
      <c r="D26" s="24"/>
      <c r="E26" s="25"/>
      <c r="G26" s="20" t="s">
        <v>144</v>
      </c>
      <c r="H26" s="24"/>
      <c r="I26" s="24"/>
      <c r="J26" s="24"/>
      <c r="K26" s="24"/>
      <c r="L26" s="24"/>
    </row>
    <row r="27" spans="1:12" ht="21" x14ac:dyDescent="0.2">
      <c r="A27" s="23" t="s">
        <v>132</v>
      </c>
      <c r="G27" s="29" t="s">
        <v>145</v>
      </c>
      <c r="H27" s="29"/>
      <c r="I27" s="23" t="s">
        <v>146</v>
      </c>
    </row>
    <row r="28" spans="1:12" ht="21" x14ac:dyDescent="0.2">
      <c r="A28" s="23" t="s">
        <v>133</v>
      </c>
      <c r="G28" s="33" t="s">
        <v>143</v>
      </c>
      <c r="H28" s="33"/>
      <c r="I28" s="23" t="s">
        <v>147</v>
      </c>
    </row>
  </sheetData>
  <mergeCells count="5">
    <mergeCell ref="A1:L6"/>
    <mergeCell ref="C17:E17"/>
    <mergeCell ref="C16:E16"/>
    <mergeCell ref="G27:H27"/>
    <mergeCell ref="G28:H28"/>
  </mergeCells>
  <hyperlinks>
    <hyperlink ref="A27" r:id="rId1" display="https://outlook.office.com/bookwithme/user/d3d9d6326537434aa2759d7e8f0db31f@bforsecurity.fr/meetingtype/SVRwCe7HMUGxuT6WGxi68g2?anonymous&amp;ep=mcard" xr:uid="{3306C212-B8BA-1C48-B489-5FD2D90A304C}"/>
    <hyperlink ref="A28" r:id="rId2" display="https://www.speakpipe.com/BforSecurity" xr:uid="{5DC508C9-A61A-3648-8BBF-F49573F93A71}"/>
    <hyperlink ref="I27" r:id="rId3" xr:uid="{0BE07419-8DF8-C84C-A6D1-AB39E75EFEFE}"/>
    <hyperlink ref="I28" r:id="rId4" xr:uid="{024B74D0-8CC5-F447-B8AB-724B0F3B1BBD}"/>
  </hyperlinks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8870-D18A-8B47-AC00-EFD526FF1F59}">
  <dimension ref="A1:G2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34" x14ac:dyDescent="0.2">
      <c r="A2" s="3" t="s">
        <v>78</v>
      </c>
      <c r="B2" s="1" t="s">
        <v>36</v>
      </c>
      <c r="C2" s="3" t="s">
        <v>83</v>
      </c>
      <c r="D2" s="1" t="s">
        <v>37</v>
      </c>
      <c r="E2" s="3" t="s">
        <v>7</v>
      </c>
      <c r="F2" s="8"/>
      <c r="G2" s="8"/>
    </row>
  </sheetData>
  <dataValidations count="1">
    <dataValidation type="list" allowBlank="1" showInputMessage="1" showErrorMessage="1" sqref="C2" xr:uid="{6EABA969-6FE2-F64C-9C45-D3698E5F913B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07C3-B128-3548-A8A0-301D264DFB8B}">
  <dimension ref="A1:G3"/>
  <sheetViews>
    <sheetView workbookViewId="0"/>
  </sheetViews>
  <sheetFormatPr baseColWidth="10" defaultRowHeight="16" x14ac:dyDescent="0.2"/>
  <cols>
    <col min="1" max="1" width="9.33203125" style="6" customWidth="1"/>
    <col min="2" max="2" width="56.6640625" style="5" customWidth="1"/>
    <col min="3" max="3" width="16" style="6" customWidth="1"/>
    <col min="4" max="4" width="56.83203125" style="5" customWidth="1"/>
    <col min="5" max="5" width="14.1640625" style="5" customWidth="1"/>
    <col min="6" max="7" width="20" style="6" customWidth="1"/>
    <col min="8" max="16384" width="10.83203125" style="5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34" x14ac:dyDescent="0.2">
      <c r="A2" s="3" t="s">
        <v>78</v>
      </c>
      <c r="B2" s="1" t="s">
        <v>39</v>
      </c>
      <c r="C2" s="3" t="s">
        <v>83</v>
      </c>
      <c r="D2" s="1" t="s">
        <v>37</v>
      </c>
      <c r="E2" s="3" t="s">
        <v>7</v>
      </c>
      <c r="F2" s="8"/>
      <c r="G2" s="8"/>
    </row>
    <row r="3" spans="1:7" ht="17" x14ac:dyDescent="0.2">
      <c r="A3" s="3" t="s">
        <v>79</v>
      </c>
      <c r="B3" s="1" t="s">
        <v>38</v>
      </c>
      <c r="C3" s="3" t="s">
        <v>83</v>
      </c>
      <c r="D3" s="1"/>
      <c r="E3" s="3" t="s">
        <v>7</v>
      </c>
      <c r="F3" s="8"/>
      <c r="G3" s="8"/>
    </row>
  </sheetData>
  <dataValidations count="1">
    <dataValidation type="list" allowBlank="1" showInputMessage="1" showErrorMessage="1" sqref="C2:C3" xr:uid="{36808974-4085-A442-924A-14390DA3C074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A478-10E9-AC44-A0A4-3C2CAD0213BF}">
  <dimension ref="A1:G2"/>
  <sheetViews>
    <sheetView workbookViewId="0"/>
  </sheetViews>
  <sheetFormatPr baseColWidth="10" defaultRowHeight="16" x14ac:dyDescent="0.2"/>
  <cols>
    <col min="1" max="1" width="9.33203125" style="6" customWidth="1"/>
    <col min="2" max="2" width="56.6640625" style="5" customWidth="1"/>
    <col min="3" max="3" width="16" style="6" customWidth="1"/>
    <col min="4" max="4" width="56.83203125" style="5" customWidth="1"/>
    <col min="5" max="5" width="14.1640625" style="5" customWidth="1"/>
    <col min="6" max="7" width="20" style="6" customWidth="1"/>
    <col min="8" max="16384" width="10.83203125" style="5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s="1" t="s">
        <v>42</v>
      </c>
      <c r="C2" s="3" t="s">
        <v>83</v>
      </c>
      <c r="D2" s="1" t="s">
        <v>43</v>
      </c>
      <c r="E2" s="3" t="s">
        <v>7</v>
      </c>
      <c r="F2" s="8"/>
      <c r="G2" s="8"/>
    </row>
  </sheetData>
  <dataValidations count="1">
    <dataValidation type="list" allowBlank="1" showInputMessage="1" showErrorMessage="1" sqref="C2" xr:uid="{712F4B92-055B-3E40-8073-13BC4E401839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1116-051A-5841-8603-A54739C4FE9E}">
  <dimension ref="A1:G3"/>
  <sheetViews>
    <sheetView workbookViewId="0">
      <selection activeCell="B18" sqref="B18"/>
    </sheetView>
  </sheetViews>
  <sheetFormatPr baseColWidth="10" defaultRowHeight="16" x14ac:dyDescent="0.2"/>
  <cols>
    <col min="1" max="1" width="9.33203125" style="3" customWidth="1"/>
    <col min="2" max="2" width="56.6640625" style="1" customWidth="1"/>
    <col min="3" max="3" width="16" style="3" customWidth="1"/>
    <col min="4" max="4" width="56.83203125" style="1" customWidth="1"/>
    <col min="5" max="5" width="14.1640625" style="1" customWidth="1"/>
    <col min="6" max="7" width="20" style="3" customWidth="1"/>
    <col min="8" max="16384" width="10.83203125" style="1"/>
  </cols>
  <sheetData>
    <row r="1" spans="1:7" ht="17" x14ac:dyDescent="0.2">
      <c r="A1" s="3" t="s">
        <v>56</v>
      </c>
      <c r="B1" s="3" t="s">
        <v>77</v>
      </c>
      <c r="C1" s="3" t="s">
        <v>0</v>
      </c>
      <c r="D1" s="3" t="s">
        <v>1</v>
      </c>
      <c r="E1" s="3" t="s">
        <v>2</v>
      </c>
      <c r="F1" s="3" t="s">
        <v>57</v>
      </c>
      <c r="G1" s="3" t="s">
        <v>58</v>
      </c>
    </row>
    <row r="2" spans="1:7" ht="17" x14ac:dyDescent="0.2">
      <c r="A2" s="3" t="s">
        <v>78</v>
      </c>
      <c r="B2" s="1" t="s">
        <v>40</v>
      </c>
      <c r="C2" s="3" t="s">
        <v>83</v>
      </c>
      <c r="D2" s="1" t="s">
        <v>41</v>
      </c>
      <c r="E2" s="3" t="s">
        <v>7</v>
      </c>
      <c r="F2" s="8"/>
      <c r="G2" s="8"/>
    </row>
    <row r="3" spans="1:7" ht="17" x14ac:dyDescent="0.2">
      <c r="A3" s="3" t="s">
        <v>79</v>
      </c>
      <c r="B3" s="1" t="s">
        <v>52</v>
      </c>
      <c r="C3" s="3" t="s">
        <v>83</v>
      </c>
      <c r="E3" s="3" t="s">
        <v>7</v>
      </c>
      <c r="F3" s="8"/>
      <c r="G3" s="8"/>
    </row>
  </sheetData>
  <dataValidations count="1">
    <dataValidation type="list" allowBlank="1" showInputMessage="1" showErrorMessage="1" sqref="C2:C3" xr:uid="{F671A767-C9FF-A841-947A-81ED43C2839B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F1D3-3A82-3245-A0C1-2C7469A29D85}">
  <dimension ref="A1:O42"/>
  <sheetViews>
    <sheetView workbookViewId="0"/>
  </sheetViews>
  <sheetFormatPr baseColWidth="10" defaultColWidth="13.5" defaultRowHeight="16" x14ac:dyDescent="0.2"/>
  <cols>
    <col min="1" max="1" width="21.6640625" style="11" bestFit="1" customWidth="1"/>
    <col min="2" max="2" width="22.33203125" style="11" customWidth="1"/>
    <col min="3" max="3" width="25.1640625" style="11" bestFit="1" customWidth="1"/>
    <col min="4" max="4" width="28.33203125" style="11" bestFit="1" customWidth="1"/>
    <col min="5" max="5" width="16.83203125" style="11" bestFit="1" customWidth="1"/>
    <col min="6" max="6" width="24.1640625" style="11" bestFit="1" customWidth="1"/>
    <col min="7" max="7" width="32.1640625" style="11" bestFit="1" customWidth="1"/>
    <col min="8" max="8" width="21.33203125" style="11" bestFit="1" customWidth="1"/>
    <col min="9" max="9" width="24.83203125" style="11" bestFit="1" customWidth="1"/>
    <col min="10" max="10" width="10.6640625" style="11" bestFit="1" customWidth="1"/>
    <col min="11" max="11" width="15.5" style="11" bestFit="1" customWidth="1"/>
    <col min="12" max="12" width="22.6640625" style="11" bestFit="1" customWidth="1"/>
    <col min="13" max="13" width="24.33203125" style="11" bestFit="1" customWidth="1"/>
    <col min="14" max="14" width="24.1640625" style="11" bestFit="1" customWidth="1"/>
    <col min="15" max="15" width="15" style="11" bestFit="1" customWidth="1"/>
    <col min="16" max="16384" width="13.5" style="11"/>
  </cols>
  <sheetData>
    <row r="1" spans="1:15" x14ac:dyDescent="0.2">
      <c r="A1" s="6" t="s">
        <v>103</v>
      </c>
      <c r="B1" s="6" t="s">
        <v>95</v>
      </c>
      <c r="C1" s="6" t="s">
        <v>104</v>
      </c>
      <c r="D1" s="6" t="s">
        <v>105</v>
      </c>
      <c r="E1" s="6" t="s">
        <v>106</v>
      </c>
      <c r="F1" s="6" t="s">
        <v>107</v>
      </c>
      <c r="G1" s="6" t="s">
        <v>100</v>
      </c>
      <c r="H1" s="6" t="s">
        <v>101</v>
      </c>
      <c r="I1" s="6" t="s">
        <v>108</v>
      </c>
      <c r="J1" s="6" t="s">
        <v>109</v>
      </c>
      <c r="K1" s="6" t="s">
        <v>110</v>
      </c>
      <c r="L1" s="6" t="s">
        <v>97</v>
      </c>
      <c r="M1" s="6" t="s">
        <v>111</v>
      </c>
      <c r="N1" s="6" t="s">
        <v>99</v>
      </c>
      <c r="O1" s="6" t="s">
        <v>112</v>
      </c>
    </row>
    <row r="2" spans="1:15" x14ac:dyDescent="0.2">
      <c r="A2" s="3"/>
      <c r="B2" s="10"/>
      <c r="C2" s="3"/>
      <c r="D2" s="3"/>
      <c r="E2" s="3"/>
      <c r="F2" s="3"/>
      <c r="G2" s="8"/>
      <c r="H2" s="3"/>
      <c r="I2" s="3"/>
      <c r="J2" s="3"/>
      <c r="K2" s="3"/>
      <c r="L2" s="3"/>
      <c r="M2" s="3"/>
      <c r="N2" s="3"/>
      <c r="O2" s="3"/>
    </row>
    <row r="3" spans="1:15" x14ac:dyDescent="0.2">
      <c r="A3" s="3"/>
      <c r="B3" s="10"/>
      <c r="C3" s="3"/>
      <c r="D3" s="3"/>
      <c r="E3" s="3"/>
      <c r="F3" s="3"/>
      <c r="G3" s="8"/>
      <c r="H3" s="3"/>
      <c r="I3" s="3"/>
      <c r="J3" s="3"/>
      <c r="K3" s="3"/>
      <c r="L3" s="3"/>
      <c r="M3" s="3"/>
      <c r="N3" s="3"/>
      <c r="O3" s="3"/>
    </row>
    <row r="4" spans="1:15" x14ac:dyDescent="0.2">
      <c r="A4" s="3"/>
      <c r="B4" s="10"/>
      <c r="C4" s="3"/>
      <c r="D4" s="3"/>
      <c r="E4" s="3"/>
      <c r="F4" s="3"/>
      <c r="G4" s="8"/>
      <c r="H4" s="3"/>
      <c r="I4" s="3"/>
      <c r="J4" s="3"/>
      <c r="K4" s="3"/>
      <c r="L4" s="3"/>
      <c r="M4" s="3"/>
      <c r="N4" s="3"/>
      <c r="O4" s="3"/>
    </row>
    <row r="5" spans="1:15" x14ac:dyDescent="0.2">
      <c r="A5" s="3"/>
      <c r="B5" s="10"/>
      <c r="C5" s="3"/>
      <c r="D5" s="3"/>
      <c r="E5" s="3"/>
      <c r="F5" s="3"/>
      <c r="G5" s="8"/>
      <c r="H5" s="3"/>
      <c r="I5" s="3"/>
      <c r="J5" s="3"/>
      <c r="K5" s="3"/>
      <c r="L5" s="3"/>
      <c r="M5" s="3"/>
      <c r="N5" s="3"/>
      <c r="O5" s="3"/>
    </row>
    <row r="6" spans="1:15" x14ac:dyDescent="0.2">
      <c r="A6" s="3"/>
      <c r="B6" s="10"/>
      <c r="C6" s="3"/>
      <c r="D6" s="3"/>
      <c r="E6" s="3"/>
      <c r="F6" s="3"/>
      <c r="G6" s="8"/>
      <c r="H6" s="3"/>
      <c r="I6" s="3"/>
      <c r="J6" s="3"/>
      <c r="K6" s="3"/>
      <c r="L6" s="3"/>
      <c r="M6" s="3"/>
      <c r="N6" s="3"/>
      <c r="O6" s="3"/>
    </row>
    <row r="7" spans="1:15" x14ac:dyDescent="0.2">
      <c r="A7" s="3"/>
      <c r="B7" s="10"/>
      <c r="C7" s="3"/>
      <c r="D7" s="3"/>
      <c r="E7" s="3"/>
      <c r="F7" s="3"/>
      <c r="G7" s="8"/>
      <c r="H7" s="3"/>
      <c r="I7" s="3"/>
      <c r="J7" s="3"/>
      <c r="K7" s="3"/>
      <c r="L7" s="3"/>
      <c r="M7" s="3"/>
      <c r="N7" s="3"/>
      <c r="O7" s="3"/>
    </row>
    <row r="8" spans="1:15" x14ac:dyDescent="0.2">
      <c r="A8" s="3"/>
      <c r="B8" s="10"/>
      <c r="C8" s="3"/>
      <c r="D8" s="3"/>
      <c r="E8" s="3"/>
      <c r="F8" s="3"/>
      <c r="G8" s="8"/>
      <c r="H8" s="3"/>
      <c r="I8" s="3"/>
      <c r="J8" s="3"/>
      <c r="K8" s="3"/>
      <c r="L8" s="3"/>
      <c r="M8" s="3"/>
      <c r="N8" s="3"/>
      <c r="O8" s="3"/>
    </row>
    <row r="9" spans="1:15" x14ac:dyDescent="0.2">
      <c r="A9" s="3"/>
      <c r="B9" s="10"/>
      <c r="C9" s="3"/>
      <c r="D9" s="3"/>
      <c r="E9" s="3"/>
      <c r="F9" s="3"/>
      <c r="G9" s="8"/>
      <c r="H9" s="3"/>
      <c r="I9" s="3"/>
      <c r="J9" s="3"/>
      <c r="K9" s="3"/>
      <c r="L9" s="3"/>
      <c r="M9" s="3"/>
      <c r="N9" s="3"/>
      <c r="O9" s="3"/>
    </row>
    <row r="10" spans="1:15" x14ac:dyDescent="0.2">
      <c r="A10" s="3"/>
      <c r="B10" s="10"/>
      <c r="C10" s="3"/>
      <c r="D10" s="3"/>
      <c r="E10" s="3"/>
      <c r="F10" s="3"/>
      <c r="G10" s="8"/>
      <c r="H10" s="3"/>
      <c r="I10" s="3"/>
      <c r="J10" s="3"/>
      <c r="K10" s="3"/>
      <c r="L10" s="3"/>
      <c r="M10" s="3"/>
      <c r="N10" s="3"/>
      <c r="O10" s="3"/>
    </row>
    <row r="13" spans="1:15" s="12" customFormat="1" x14ac:dyDescent="0.2">
      <c r="A13" s="6" t="s">
        <v>102</v>
      </c>
      <c r="B13" s="6" t="s">
        <v>95</v>
      </c>
      <c r="C13" s="6" t="s">
        <v>96</v>
      </c>
      <c r="D13" s="6" t="s">
        <v>97</v>
      </c>
      <c r="E13" s="6" t="s">
        <v>98</v>
      </c>
      <c r="F13" s="6" t="s">
        <v>99</v>
      </c>
      <c r="G13" s="6" t="s">
        <v>100</v>
      </c>
      <c r="H13" s="6" t="s">
        <v>101</v>
      </c>
    </row>
    <row r="14" spans="1:15" x14ac:dyDescent="0.2">
      <c r="A14" s="3"/>
      <c r="B14" s="10"/>
      <c r="C14" s="3"/>
      <c r="D14" s="3"/>
      <c r="E14" s="3"/>
      <c r="F14" s="3"/>
      <c r="G14" s="8"/>
      <c r="H14" s="3"/>
    </row>
    <row r="15" spans="1:15" x14ac:dyDescent="0.2">
      <c r="A15" s="3"/>
      <c r="B15" s="10"/>
      <c r="C15" s="3"/>
      <c r="D15" s="3"/>
      <c r="E15" s="3"/>
      <c r="F15" s="3"/>
      <c r="G15" s="8"/>
      <c r="H15" s="3"/>
    </row>
    <row r="16" spans="1:15" x14ac:dyDescent="0.2">
      <c r="A16" s="3"/>
      <c r="B16" s="10"/>
      <c r="C16" s="3"/>
      <c r="D16" s="3"/>
      <c r="E16" s="3"/>
      <c r="F16" s="3"/>
      <c r="G16" s="8"/>
      <c r="H16" s="3"/>
    </row>
    <row r="17" spans="1:8" x14ac:dyDescent="0.2">
      <c r="A17" s="3"/>
      <c r="B17" s="10"/>
      <c r="C17" s="3"/>
      <c r="D17" s="3"/>
      <c r="E17" s="3"/>
      <c r="F17" s="3"/>
      <c r="G17" s="8"/>
      <c r="H17" s="3"/>
    </row>
    <row r="18" spans="1:8" x14ac:dyDescent="0.2">
      <c r="A18" s="3"/>
      <c r="B18" s="10"/>
      <c r="C18" s="3"/>
      <c r="D18" s="3"/>
      <c r="E18" s="3"/>
      <c r="F18" s="3"/>
      <c r="G18" s="8"/>
      <c r="H18" s="3"/>
    </row>
    <row r="19" spans="1:8" x14ac:dyDescent="0.2">
      <c r="A19" s="3"/>
      <c r="B19" s="10"/>
      <c r="C19" s="3"/>
      <c r="D19" s="3"/>
      <c r="E19" s="3"/>
      <c r="F19" s="3"/>
      <c r="G19" s="8"/>
      <c r="H19" s="3"/>
    </row>
    <row r="20" spans="1:8" x14ac:dyDescent="0.2">
      <c r="A20" s="3"/>
      <c r="B20" s="10"/>
      <c r="C20" s="3"/>
      <c r="D20" s="3"/>
      <c r="E20" s="3"/>
      <c r="F20" s="3"/>
      <c r="G20" s="8"/>
      <c r="H20" s="3"/>
    </row>
    <row r="21" spans="1:8" x14ac:dyDescent="0.2">
      <c r="A21" s="3"/>
      <c r="B21" s="10"/>
      <c r="C21" s="3"/>
      <c r="D21" s="3"/>
      <c r="E21" s="3"/>
      <c r="F21" s="3"/>
      <c r="G21" s="8"/>
      <c r="H21" s="3"/>
    </row>
    <row r="22" spans="1:8" x14ac:dyDescent="0.2">
      <c r="A22" s="3"/>
      <c r="B22" s="10"/>
      <c r="C22" s="3"/>
      <c r="D22" s="3"/>
      <c r="E22" s="3"/>
      <c r="F22" s="3"/>
      <c r="G22" s="8"/>
      <c r="H22" s="3"/>
    </row>
    <row r="25" spans="1:8" s="12" customFormat="1" x14ac:dyDescent="0.2">
      <c r="A25" s="6" t="s">
        <v>113</v>
      </c>
      <c r="B25" s="6" t="s">
        <v>95</v>
      </c>
      <c r="C25" s="6" t="s">
        <v>114</v>
      </c>
      <c r="D25" s="6" t="s">
        <v>115</v>
      </c>
      <c r="E25" s="6" t="s">
        <v>116</v>
      </c>
      <c r="F25" s="6" t="s">
        <v>117</v>
      </c>
      <c r="G25" s="6" t="s">
        <v>101</v>
      </c>
    </row>
    <row r="26" spans="1:8" x14ac:dyDescent="0.2">
      <c r="A26" s="6"/>
      <c r="B26" s="9"/>
      <c r="C26" s="6"/>
      <c r="D26" s="6"/>
      <c r="E26" s="6"/>
      <c r="F26" s="6"/>
      <c r="G26" s="6"/>
    </row>
    <row r="27" spans="1:8" x14ac:dyDescent="0.2">
      <c r="A27" s="6"/>
      <c r="B27" s="9"/>
      <c r="C27" s="6"/>
      <c r="D27" s="6"/>
      <c r="E27" s="6"/>
      <c r="F27" s="6"/>
      <c r="G27" s="6"/>
    </row>
    <row r="28" spans="1:8" x14ac:dyDescent="0.2">
      <c r="A28" s="6"/>
      <c r="B28" s="9"/>
      <c r="C28" s="6"/>
      <c r="D28" s="6"/>
      <c r="E28" s="6"/>
      <c r="F28" s="6"/>
      <c r="G28" s="6"/>
    </row>
    <row r="29" spans="1:8" x14ac:dyDescent="0.2">
      <c r="A29" s="6"/>
      <c r="B29" s="9"/>
      <c r="C29" s="6"/>
      <c r="D29" s="6"/>
      <c r="E29" s="6"/>
      <c r="F29" s="6"/>
      <c r="G29" s="6"/>
    </row>
    <row r="30" spans="1:8" x14ac:dyDescent="0.2">
      <c r="A30" s="6"/>
      <c r="B30" s="9"/>
      <c r="C30" s="6"/>
      <c r="D30" s="6"/>
      <c r="E30" s="6"/>
      <c r="F30" s="6"/>
      <c r="G30" s="6"/>
    </row>
    <row r="31" spans="1:8" x14ac:dyDescent="0.2">
      <c r="A31" s="6"/>
      <c r="B31" s="9"/>
      <c r="C31" s="6"/>
      <c r="D31" s="6"/>
      <c r="E31" s="6"/>
      <c r="F31" s="6"/>
      <c r="G31" s="6"/>
    </row>
    <row r="32" spans="1:8" x14ac:dyDescent="0.2">
      <c r="A32" s="6"/>
      <c r="B32" s="9"/>
      <c r="C32" s="6"/>
      <c r="D32" s="6"/>
      <c r="E32" s="6"/>
      <c r="F32" s="6"/>
      <c r="G32" s="6"/>
    </row>
    <row r="33" spans="1:7" x14ac:dyDescent="0.2">
      <c r="A33" s="6"/>
      <c r="B33" s="9"/>
      <c r="C33" s="6"/>
      <c r="D33" s="6"/>
      <c r="E33" s="6"/>
      <c r="F33" s="6"/>
      <c r="G33" s="6"/>
    </row>
    <row r="34" spans="1:7" x14ac:dyDescent="0.2">
      <c r="A34" s="12"/>
      <c r="B34" s="13"/>
      <c r="C34" s="12"/>
      <c r="D34" s="12"/>
      <c r="E34" s="12"/>
      <c r="F34" s="12"/>
      <c r="G34" s="12"/>
    </row>
    <row r="36" spans="1:7" s="14" customFormat="1" x14ac:dyDescent="0.2">
      <c r="A36" s="4" t="s">
        <v>118</v>
      </c>
      <c r="B36" s="4" t="s">
        <v>95</v>
      </c>
      <c r="C36" s="4" t="s">
        <v>111</v>
      </c>
      <c r="D36" s="4" t="s">
        <v>119</v>
      </c>
      <c r="E36" s="4" t="s">
        <v>110</v>
      </c>
      <c r="F36" s="4" t="s">
        <v>120</v>
      </c>
    </row>
    <row r="37" spans="1:7" x14ac:dyDescent="0.2">
      <c r="A37" s="6"/>
      <c r="B37" s="9"/>
      <c r="C37" s="6"/>
      <c r="D37" s="6"/>
      <c r="E37" s="6"/>
      <c r="F37" s="6"/>
    </row>
    <row r="38" spans="1:7" x14ac:dyDescent="0.2">
      <c r="A38" s="6"/>
      <c r="B38" s="9"/>
      <c r="C38" s="6"/>
      <c r="D38" s="6"/>
      <c r="E38" s="6"/>
      <c r="F38" s="6"/>
    </row>
    <row r="39" spans="1:7" x14ac:dyDescent="0.2">
      <c r="A39" s="6"/>
      <c r="B39" s="9"/>
      <c r="C39" s="6"/>
      <c r="D39" s="6"/>
      <c r="E39" s="6"/>
      <c r="F39" s="6"/>
    </row>
    <row r="40" spans="1:7" x14ac:dyDescent="0.2">
      <c r="A40" s="6"/>
      <c r="B40" s="9"/>
      <c r="C40" s="6"/>
      <c r="D40" s="6"/>
      <c r="E40" s="6"/>
      <c r="F40" s="6"/>
    </row>
    <row r="41" spans="1:7" x14ac:dyDescent="0.2">
      <c r="A41" s="6"/>
      <c r="B41" s="9"/>
      <c r="C41" s="6"/>
      <c r="D41" s="6"/>
      <c r="E41" s="6"/>
      <c r="F41" s="6"/>
    </row>
    <row r="42" spans="1:7" x14ac:dyDescent="0.2">
      <c r="A42" s="6"/>
      <c r="B42" s="9"/>
      <c r="C42" s="6"/>
      <c r="D42" s="6"/>
      <c r="E42" s="6"/>
      <c r="F42" s="6"/>
    </row>
  </sheetData>
  <dataValidations count="8">
    <dataValidation type="list" allowBlank="1" showInputMessage="1" showErrorMessage="1" sqref="H14:H22 H2:H10 F2:F10 M2:M10 F26:G34 C37:C42" xr:uid="{F20E85C5-CCA5-C841-8616-2E3915CECD11}">
      <formula1>"Oui,Non"</formula1>
    </dataValidation>
    <dataValidation type="list" allowBlank="1" showInputMessage="1" showErrorMessage="1" sqref="C2:C10" xr:uid="{ACAE1C5E-0ABD-1B4F-81A3-05A829D4E291}">
      <formula1>"Local,Serveur,SaaS"</formula1>
    </dataValidation>
    <dataValidation type="list" allowBlank="1" showInputMessage="1" showErrorMessage="1" sqref="I2:I10" xr:uid="{A85BCA93-AC9F-0C44-AD75-A1A2546015BC}">
      <formula1>"Authentification forte, Login/MDP"</formula1>
    </dataValidation>
    <dataValidation type="list" allowBlank="1" showInputMessage="1" showErrorMessage="1" sqref="J2:J10" xr:uid="{ADAFEF8C-0B8A-4449-B058-63932D0DCD63}">
      <formula1>"Utilisateur,Privilège"</formula1>
    </dataValidation>
    <dataValidation type="list" allowBlank="1" showInputMessage="1" showErrorMessage="1" sqref="K2:K10 E37:E42" xr:uid="{CF90792F-8968-C948-92E2-198DE5C2F90B}">
      <formula1>$A$14:$A$22</formula1>
    </dataValidation>
    <dataValidation type="list" allowBlank="1" showInputMessage="1" showErrorMessage="1" sqref="O2:O10" xr:uid="{3C343443-478D-154E-92F7-43A21CF67A40}">
      <formula1>"Automatique,Manuel"</formula1>
    </dataValidation>
    <dataValidation type="list" allowBlank="1" showInputMessage="1" showErrorMessage="1" sqref="D14:D22" xr:uid="{379CCE93-1E2E-0C44-B0EA-5968CB31BD37}">
      <formula1>$A$37:$A$42</formula1>
    </dataValidation>
    <dataValidation type="list" allowBlank="1" showInputMessage="1" showErrorMessage="1" sqref="E14:E22 F37:F42" xr:uid="{889664A0-E4C6-7A4B-878A-9D8F6527115F}">
      <formula1>$A$2:$A$10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8D4B-00BE-DD4A-B0FC-9CC5E1F4080B}">
  <dimension ref="A1"/>
  <sheetViews>
    <sheetView tabSelected="1" workbookViewId="0">
      <selection sqref="A1:XFD1048576"/>
    </sheetView>
  </sheetViews>
  <sheetFormatPr baseColWidth="10" defaultRowHeight="16" x14ac:dyDescent="0.2"/>
  <cols>
    <col min="1" max="16384" width="10.83203125" style="1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B848-A0C7-1341-B2BD-9E8CF4F14227}">
  <dimension ref="A1:G11"/>
  <sheetViews>
    <sheetView workbookViewId="0"/>
  </sheetViews>
  <sheetFormatPr baseColWidth="10" defaultRowHeight="16" x14ac:dyDescent="0.2"/>
  <cols>
    <col min="1" max="1" width="10.83203125" style="14"/>
    <col min="2" max="2" width="40.5" style="11" customWidth="1"/>
    <col min="3" max="3" width="63.6640625" style="11" customWidth="1"/>
    <col min="4" max="4" width="16" style="14" customWidth="1"/>
    <col min="5" max="5" width="10.83203125" style="12"/>
    <col min="6" max="6" width="17.33203125" style="14" customWidth="1"/>
    <col min="7" max="7" width="23.1640625" style="14" customWidth="1"/>
    <col min="8" max="16384" width="10.83203125" style="11"/>
  </cols>
  <sheetData>
    <row r="1" spans="1:7" s="14" customFormat="1" ht="17" x14ac:dyDescent="0.2">
      <c r="A1" s="3" t="s">
        <v>56</v>
      </c>
      <c r="B1" s="3" t="s">
        <v>55</v>
      </c>
      <c r="C1" s="3" t="s">
        <v>1</v>
      </c>
      <c r="D1" s="3" t="s">
        <v>76</v>
      </c>
      <c r="E1" s="3" t="s">
        <v>0</v>
      </c>
      <c r="F1" s="3" t="s">
        <v>57</v>
      </c>
      <c r="G1" s="3" t="s">
        <v>58</v>
      </c>
    </row>
    <row r="2" spans="1:7" ht="34" x14ac:dyDescent="0.2">
      <c r="A2" s="3" t="s">
        <v>66</v>
      </c>
      <c r="B2" s="1" t="s">
        <v>3</v>
      </c>
      <c r="C2" s="1" t="s">
        <v>4</v>
      </c>
      <c r="D2" s="7" t="s">
        <v>84</v>
      </c>
      <c r="E2" s="6" t="str">
        <f>IF(COUNTIF(Tableau1[Etat],"Terminé")=ROWS(Tableau1[]),"Terminé",IF(COUNTIF(Tableau1[Etat],"A faire")=ROWS(Tableau1[]),"A faire","En cours"))</f>
        <v>A faire</v>
      </c>
      <c r="F2" s="8" t="str">
        <f>IF(Tableau0[[#This Row],[Etat]]="En cours",MIN(Tableau10[Date de début]),"")</f>
        <v/>
      </c>
      <c r="G2" s="8" t="str">
        <f>IF(Tableau0[[#This Row],[Etat]]="Terminé",MAX(Tableau1[Date de clôture]),"")</f>
        <v/>
      </c>
    </row>
    <row r="3" spans="1:7" ht="51" x14ac:dyDescent="0.2">
      <c r="A3" s="3" t="s">
        <v>67</v>
      </c>
      <c r="B3" s="1" t="s">
        <v>59</v>
      </c>
      <c r="C3" s="2" t="s">
        <v>54</v>
      </c>
      <c r="D3" s="7" t="s">
        <v>86</v>
      </c>
      <c r="E3" s="6" t="str">
        <f>IF(COUNTIF(Tableau2[Etat],"Terminé")=ROWS(Tableau2[]),"Terminé",IF(COUNTIF(Tableau2[Etat],"A faire")=ROWS(Tableau2[]),"A faire","En cours"))</f>
        <v>A faire</v>
      </c>
      <c r="F3" s="8" t="str">
        <f>IF(Tableau0[[#This Row],[Etat]]="En cours",MIN(Tableau10[Date de début]),"")</f>
        <v/>
      </c>
      <c r="G3" s="8" t="str">
        <f>IF(Tableau0[[#This Row],[Etat]]="Terminé",MAX(Tableau2[Date de clôture]),"")</f>
        <v/>
      </c>
    </row>
    <row r="4" spans="1:7" ht="34" x14ac:dyDescent="0.2">
      <c r="A4" s="3" t="s">
        <v>68</v>
      </c>
      <c r="B4" s="1" t="s">
        <v>60</v>
      </c>
      <c r="C4" s="1" t="s">
        <v>15</v>
      </c>
      <c r="D4" s="7" t="s">
        <v>87</v>
      </c>
      <c r="E4" s="6" t="str">
        <f>IF(COUNTIF(Tableau3[Etat],"Terminé")=ROWS(Tableau3[]),"Terminé",IF(COUNTIF(Tableau3[Etat],"A faire")=ROWS(Tableau3[]),"A faire","En cours"))</f>
        <v>A faire</v>
      </c>
      <c r="F4" s="8" t="str">
        <f>IF(Tableau0[[#This Row],[Etat]]="En cours",MIN(Tableau10[Date de début]),"")</f>
        <v/>
      </c>
      <c r="G4" s="8" t="str">
        <f>IF(Tableau0[[#This Row],[Etat]]="Terminé",MAX(Tableau3[Date de clôture]),"")</f>
        <v/>
      </c>
    </row>
    <row r="5" spans="1:7" ht="34" x14ac:dyDescent="0.2">
      <c r="A5" s="3" t="s">
        <v>69</v>
      </c>
      <c r="B5" s="1" t="s">
        <v>24</v>
      </c>
      <c r="C5" s="1" t="s">
        <v>25</v>
      </c>
      <c r="D5" s="7" t="s">
        <v>88</v>
      </c>
      <c r="E5" s="6" t="str">
        <f>IF(COUNTIF(Tableau4[Etat],"Terminé")=ROWS(Tableau4[]),"Terminé",IF(COUNTIF(Tableau4[Etat],"A faire")=ROWS(Tableau4[]),"A faire","En cours"))</f>
        <v>A faire</v>
      </c>
      <c r="F5" s="8" t="str">
        <f>IF(Tableau0[[#This Row],[Etat]]="En cours",MIN(Tableau10[Date de début]),"")</f>
        <v/>
      </c>
      <c r="G5" s="8" t="str">
        <f>IF(Tableau0[[#This Row],[Etat]]="Terminé",MAX(Tableau4[Date de clôture]),"")</f>
        <v/>
      </c>
    </row>
    <row r="6" spans="1:7" ht="17" x14ac:dyDescent="0.2">
      <c r="A6" s="3" t="s">
        <v>70</v>
      </c>
      <c r="B6" s="1" t="s">
        <v>61</v>
      </c>
      <c r="C6" s="1" t="s">
        <v>26</v>
      </c>
      <c r="D6" s="7" t="s">
        <v>89</v>
      </c>
      <c r="E6" s="6" t="str">
        <f>IF(COUNTIF(Tableau5[Etat],"Terminé")=ROWS(Tableau5[]),"Terminé",IF(COUNTIF(Tableau5[Etat],"A faire")=ROWS(Tableau5[]),"A faire","En cours"))</f>
        <v>A faire</v>
      </c>
      <c r="F6" s="8" t="str">
        <f>IF(Tableau0[[#This Row],[Etat]]="En cours",MIN(Tableau10[Date de début]),"")</f>
        <v/>
      </c>
      <c r="G6" s="8" t="str">
        <f>IF(Tableau0[[#This Row],[Etat]]="Terminé",MAX(Tableau5[Date de clôture]),"")</f>
        <v/>
      </c>
    </row>
    <row r="7" spans="1:7" ht="34" x14ac:dyDescent="0.2">
      <c r="A7" s="3" t="s">
        <v>71</v>
      </c>
      <c r="B7" s="1" t="s">
        <v>30</v>
      </c>
      <c r="C7" s="1" t="s">
        <v>31</v>
      </c>
      <c r="D7" s="7" t="s">
        <v>90</v>
      </c>
      <c r="E7" s="6" t="str">
        <f>IF(COUNTIF(Tableau6[Etat],"Terminé")=ROWS(Tableau6[]),"Terminé",IF(COUNTIF(Tableau6[Etat],"A faire")=ROWS(Tableau6[]),"A faire","En cours"))</f>
        <v>A faire</v>
      </c>
      <c r="F7" s="8" t="str">
        <f>IF(Tableau0[[#This Row],[Etat]]="En cours",MIN(Tableau10[Date de début]),"")</f>
        <v/>
      </c>
      <c r="G7" s="8" t="str">
        <f>IF(Tableau0[[#This Row],[Etat]]="Terminé",MAX(Tableau6[Date de clôture]),"")</f>
        <v/>
      </c>
    </row>
    <row r="8" spans="1:7" ht="34" x14ac:dyDescent="0.2">
      <c r="A8" s="3" t="s">
        <v>72</v>
      </c>
      <c r="B8" s="1" t="s">
        <v>62</v>
      </c>
      <c r="C8" s="1" t="s">
        <v>32</v>
      </c>
      <c r="D8" s="7" t="s">
        <v>91</v>
      </c>
      <c r="E8" s="6" t="str">
        <f>IF(COUNTIF(Tableau7[Etat],"Terminé")=ROWS(Tableau7[]),"Terminé",IF(COUNTIF(Tableau7[Etat],"A faire")=ROWS(Tableau7[]),"A faire","En cours"))</f>
        <v>A faire</v>
      </c>
      <c r="F8" s="8" t="str">
        <f>IF(Tableau0[[#This Row],[Etat]]="En cours",MIN(Tableau10[Date de début]),"")</f>
        <v/>
      </c>
      <c r="G8" s="8" t="str">
        <f>IF(Tableau0[[#This Row],[Etat]]="Terminé",MAX(Tableau7[Date de clôture]),"")</f>
        <v/>
      </c>
    </row>
    <row r="9" spans="1:7" ht="34" x14ac:dyDescent="0.2">
      <c r="A9" s="3" t="s">
        <v>73</v>
      </c>
      <c r="B9" s="1" t="s">
        <v>63</v>
      </c>
      <c r="C9" s="1" t="s">
        <v>33</v>
      </c>
      <c r="D9" s="7" t="s">
        <v>92</v>
      </c>
      <c r="E9" s="6" t="str">
        <f>IF(COUNTIF(Tableau8[Etat],"Terminé")=ROWS(Tableau8[]),"Terminé",IF(COUNTIF(Tableau8[Etat],"A faire")=ROWS(Tableau8[]),"A faire","En cours"))</f>
        <v>A faire</v>
      </c>
      <c r="F9" s="8" t="str">
        <f>IF(Tableau0[[#This Row],[Etat]]="En cours",MIN(Tableau10[Date de début]),"")</f>
        <v/>
      </c>
      <c r="G9" s="8" t="str">
        <f>IF(Tableau0[[#This Row],[Etat]]="Terminé",MAX(Tableau8[Date de clôture]),"")</f>
        <v/>
      </c>
    </row>
    <row r="10" spans="1:7" ht="34" x14ac:dyDescent="0.2">
      <c r="A10" s="3" t="s">
        <v>74</v>
      </c>
      <c r="B10" s="1" t="s">
        <v>64</v>
      </c>
      <c r="C10" s="1" t="s">
        <v>34</v>
      </c>
      <c r="D10" s="7" t="s">
        <v>93</v>
      </c>
      <c r="E10" s="6" t="str">
        <f>IF(COUNTIF(Tableau9[Etat],"Terminé")=ROWS(Tableau9[]),"Terminé",IF(COUNTIF(Tableau9[Etat],"A faire")=ROWS(Tableau9[]),"A faire","En cours"))</f>
        <v>A faire</v>
      </c>
      <c r="F10" s="8" t="str">
        <f>IF(Tableau0[[#This Row],[Etat]]="En cours",MIN(Tableau10[Date de début]),"")</f>
        <v/>
      </c>
      <c r="G10" s="8" t="str">
        <f>IF(Tableau0[[#This Row],[Etat]]="Terminé",MAX(Tableau9[Date de clôture]),"")</f>
        <v/>
      </c>
    </row>
    <row r="11" spans="1:7" ht="34" x14ac:dyDescent="0.2">
      <c r="A11" s="3" t="s">
        <v>75</v>
      </c>
      <c r="B11" s="1" t="s">
        <v>65</v>
      </c>
      <c r="C11" s="1" t="s">
        <v>35</v>
      </c>
      <c r="D11" s="7" t="s">
        <v>94</v>
      </c>
      <c r="E11" s="6" t="str">
        <f>IF(COUNTIF(Tableau10[Etat],"Terminé")=ROWS(Tableau10[]),"Terminé",IF(COUNTIF(Tableau10[Etat],"A faire")=ROWS(Tableau10[]),"A faire","En cours"))</f>
        <v>A faire</v>
      </c>
      <c r="F11" s="8" t="str">
        <f>IF(Tableau0[[#This Row],[Etat]]="En cours",MIN(Tableau10[Date de début]),"")</f>
        <v/>
      </c>
      <c r="G11" s="8" t="str">
        <f>IF(Tableau0[[#This Row],[Etat]]="Terminé",MAX(Tableau10[Date de clôture]),"")</f>
        <v/>
      </c>
    </row>
  </sheetData>
  <phoneticPr fontId="20" type="noConversion"/>
  <hyperlinks>
    <hyperlink ref="D2" location="'OBJ-1'!A1" display="'OBJ-1'!A1" xr:uid="{995BA63A-6206-3A4A-85AC-D2593C010DC5}"/>
    <hyperlink ref="D3" location="'OBJ-2'!A1" display="'OBJ-2'!A1" xr:uid="{521D6A93-E185-AF47-929B-1E1831B91A02}"/>
    <hyperlink ref="D4" location="'OBJ-3'!A1" display="'OBJ-3'!A1" xr:uid="{CACF7E6C-B234-384F-8980-1852CF02E85B}"/>
    <hyperlink ref="D5" location="'OBJ-4'!A1" display="'OBJ-4'!A1" xr:uid="{01347B34-F36A-3946-84DB-1EEFACCE7D2C}"/>
    <hyperlink ref="D6" location="'OBJ-5'!A1" display="'OBJ-5'!A1" xr:uid="{AD23D9A7-11B6-C84A-8DC8-1B61E6DC4A7B}"/>
    <hyperlink ref="D7" location="'OBJ-6'!A1" display="'OBJ-6'!A1" xr:uid="{AD05BD90-098E-F540-B868-BD9CD1C18DC6}"/>
    <hyperlink ref="D8" location="'OBJ-7'!A1" display="'OBJ-7'!A1" xr:uid="{3FBE47C5-AD60-B24A-967B-51ABABFB1C3A}"/>
    <hyperlink ref="D9" location="'OBJ-8'!A1" display="'OBJ-8'!A1" xr:uid="{6DDE70CF-1EAF-2643-B348-6887D5608A67}"/>
    <hyperlink ref="D10" location="'OBJ-9'!A1" display="'OBJ-9'!A1" xr:uid="{FC116C4D-CFEA-FF4F-AE29-FB986CDE555B}"/>
    <hyperlink ref="D11" location="'OBJ-10'!A1" display="'OBJ-10'!A1" xr:uid="{9515C9B1-5581-B241-8588-CBD7F380DECA}"/>
  </hyperlinks>
  <pageMargins left="0.7" right="0.7" top="0.75" bottom="0.75" header="0.3" footer="0.3"/>
  <ignoredErrors>
    <ignoredError sqref="E2:E11 G2:G1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8B05-BC23-BD40-B810-099CB8F8A526}">
  <dimension ref="A1:G6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s="1" t="s">
        <v>5</v>
      </c>
      <c r="C2" s="3" t="s">
        <v>83</v>
      </c>
      <c r="D2" s="1" t="s">
        <v>6</v>
      </c>
      <c r="E2" s="3" t="s">
        <v>7</v>
      </c>
      <c r="F2" s="8"/>
      <c r="G2" s="8"/>
    </row>
    <row r="3" spans="1:7" ht="34" x14ac:dyDescent="0.2">
      <c r="A3" s="3" t="s">
        <v>79</v>
      </c>
      <c r="B3" s="1" t="s">
        <v>8</v>
      </c>
      <c r="C3" s="3" t="s">
        <v>83</v>
      </c>
      <c r="D3" s="1" t="s">
        <v>9</v>
      </c>
      <c r="E3" s="3" t="s">
        <v>7</v>
      </c>
      <c r="F3" s="8"/>
      <c r="G3" s="8"/>
    </row>
    <row r="4" spans="1:7" ht="34" x14ac:dyDescent="0.2">
      <c r="A4" s="3" t="s">
        <v>80</v>
      </c>
      <c r="B4" s="1" t="s">
        <v>10</v>
      </c>
      <c r="C4" s="3" t="s">
        <v>83</v>
      </c>
      <c r="D4" s="1" t="s">
        <v>11</v>
      </c>
      <c r="E4" s="3" t="s">
        <v>7</v>
      </c>
      <c r="F4" s="8"/>
      <c r="G4" s="8"/>
    </row>
    <row r="5" spans="1:7" ht="17" x14ac:dyDescent="0.2">
      <c r="A5" s="3" t="s">
        <v>81</v>
      </c>
      <c r="B5" s="1" t="s">
        <v>12</v>
      </c>
      <c r="C5" s="3" t="s">
        <v>83</v>
      </c>
      <c r="D5" s="1" t="s">
        <v>13</v>
      </c>
      <c r="E5" s="3" t="s">
        <v>7</v>
      </c>
      <c r="F5" s="8"/>
      <c r="G5" s="8"/>
    </row>
    <row r="6" spans="1:7" ht="34" x14ac:dyDescent="0.2">
      <c r="A6" s="3" t="s">
        <v>82</v>
      </c>
      <c r="B6" s="1" t="s">
        <v>14</v>
      </c>
      <c r="C6" s="3" t="s">
        <v>83</v>
      </c>
      <c r="D6" s="1"/>
      <c r="E6" s="3" t="s">
        <v>7</v>
      </c>
      <c r="F6" s="8"/>
      <c r="G6" s="8"/>
    </row>
  </sheetData>
  <phoneticPr fontId="20" type="noConversion"/>
  <dataValidations count="1">
    <dataValidation type="list" allowBlank="1" showInputMessage="1" showErrorMessage="1" sqref="C2:C6" xr:uid="{5C42F650-1EC6-9F48-8739-EAA2D7276498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B065-461F-B94D-9DCF-F35E24EC66EF}">
  <dimension ref="A1:G5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51" x14ac:dyDescent="0.2">
      <c r="A2" s="3" t="s">
        <v>78</v>
      </c>
      <c r="B2" s="2" t="s">
        <v>53</v>
      </c>
      <c r="C2" s="3" t="s">
        <v>83</v>
      </c>
      <c r="D2" s="2" t="s">
        <v>54</v>
      </c>
      <c r="E2" s="3" t="s">
        <v>7</v>
      </c>
      <c r="F2" s="8"/>
      <c r="G2" s="8"/>
    </row>
    <row r="3" spans="1:7" ht="17" x14ac:dyDescent="0.2">
      <c r="A3" s="3" t="s">
        <v>79</v>
      </c>
      <c r="B3" s="1" t="s">
        <v>46</v>
      </c>
      <c r="C3" s="3" t="s">
        <v>83</v>
      </c>
      <c r="D3" s="1" t="s">
        <v>47</v>
      </c>
      <c r="E3" s="3" t="s">
        <v>7</v>
      </c>
      <c r="F3" s="8"/>
      <c r="G3" s="8"/>
    </row>
    <row r="4" spans="1:7" ht="17" x14ac:dyDescent="0.2">
      <c r="A4" s="3" t="s">
        <v>80</v>
      </c>
      <c r="B4" s="1" t="s">
        <v>48</v>
      </c>
      <c r="C4" s="3" t="s">
        <v>83</v>
      </c>
      <c r="D4" s="1" t="s">
        <v>49</v>
      </c>
      <c r="E4" s="3" t="s">
        <v>7</v>
      </c>
      <c r="F4" s="8"/>
      <c r="G4" s="8"/>
    </row>
    <row r="5" spans="1:7" ht="34" x14ac:dyDescent="0.2">
      <c r="A5" s="3" t="s">
        <v>81</v>
      </c>
      <c r="B5" s="1" t="s">
        <v>50</v>
      </c>
      <c r="C5" s="3" t="s">
        <v>83</v>
      </c>
      <c r="D5" s="1" t="s">
        <v>51</v>
      </c>
      <c r="E5" s="3" t="s">
        <v>7</v>
      </c>
      <c r="F5" s="8"/>
      <c r="G5" s="8"/>
    </row>
  </sheetData>
  <dataValidations count="1">
    <dataValidation type="list" allowBlank="1" showInputMessage="1" showErrorMessage="1" sqref="C2:C5" xr:uid="{E69C9F88-3EAC-474C-8902-AD8168A01F6F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434A-A436-4340-BA46-60976D33AF83}">
  <dimension ref="A1:G6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t="s">
        <v>16</v>
      </c>
      <c r="C2" s="3" t="s">
        <v>83</v>
      </c>
      <c r="D2" t="s">
        <v>17</v>
      </c>
      <c r="E2" s="3" t="s">
        <v>7</v>
      </c>
      <c r="F2" s="8"/>
      <c r="G2" s="8"/>
    </row>
    <row r="3" spans="1:7" ht="17" x14ac:dyDescent="0.2">
      <c r="A3" s="3" t="s">
        <v>79</v>
      </c>
      <c r="B3" t="s">
        <v>18</v>
      </c>
      <c r="C3" s="3" t="s">
        <v>83</v>
      </c>
      <c r="D3" t="s">
        <v>19</v>
      </c>
      <c r="E3" s="3" t="s">
        <v>7</v>
      </c>
      <c r="F3" s="8"/>
      <c r="G3" s="8"/>
    </row>
    <row r="4" spans="1:7" ht="17" x14ac:dyDescent="0.2">
      <c r="A4" s="3" t="s">
        <v>80</v>
      </c>
      <c r="B4" t="s">
        <v>20</v>
      </c>
      <c r="C4" s="3" t="s">
        <v>83</v>
      </c>
      <c r="D4" t="s">
        <v>19</v>
      </c>
      <c r="E4" s="3" t="s">
        <v>7</v>
      </c>
      <c r="F4" s="8"/>
      <c r="G4" s="8"/>
    </row>
    <row r="5" spans="1:7" ht="17" x14ac:dyDescent="0.2">
      <c r="A5" s="3" t="s">
        <v>81</v>
      </c>
      <c r="B5" t="s">
        <v>21</v>
      </c>
      <c r="C5" s="3" t="s">
        <v>83</v>
      </c>
      <c r="D5" t="s">
        <v>22</v>
      </c>
      <c r="E5" s="3" t="s">
        <v>7</v>
      </c>
      <c r="F5" s="8"/>
      <c r="G5" s="8"/>
    </row>
    <row r="6" spans="1:7" ht="17" x14ac:dyDescent="0.2">
      <c r="A6" s="3" t="s">
        <v>82</v>
      </c>
      <c r="B6" t="s">
        <v>23</v>
      </c>
      <c r="C6" s="3" t="s">
        <v>83</v>
      </c>
      <c r="E6" s="3" t="s">
        <v>7</v>
      </c>
      <c r="F6" s="8"/>
      <c r="G6" s="8"/>
    </row>
  </sheetData>
  <dataValidations count="1">
    <dataValidation type="list" allowBlank="1" showInputMessage="1" showErrorMessage="1" sqref="C2:C6" xr:uid="{D1683C83-5551-524A-9C99-6CF9445868AD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C1E8-5BC9-5141-B8FC-35AEA50FD541}">
  <dimension ref="A1:G2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t="s">
        <v>24</v>
      </c>
      <c r="C2" s="3" t="s">
        <v>83</v>
      </c>
      <c r="D2" s="1"/>
      <c r="E2" s="3" t="s">
        <v>7</v>
      </c>
      <c r="F2" s="8"/>
      <c r="G2" s="8"/>
    </row>
  </sheetData>
  <dataValidations count="1">
    <dataValidation type="list" allowBlank="1" showInputMessage="1" showErrorMessage="1" sqref="C2" xr:uid="{A217FD2C-FE04-ED40-8785-BA2730102243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895B-CA21-954B-817F-17261D283896}">
  <dimension ref="A1:G4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17" x14ac:dyDescent="0.2">
      <c r="A2" s="3" t="s">
        <v>78</v>
      </c>
      <c r="B2" t="s">
        <v>27</v>
      </c>
      <c r="C2" s="3" t="s">
        <v>83</v>
      </c>
      <c r="D2" s="1"/>
      <c r="E2" s="3" t="s">
        <v>7</v>
      </c>
      <c r="F2" s="8"/>
      <c r="G2" s="8"/>
    </row>
    <row r="3" spans="1:7" ht="17" x14ac:dyDescent="0.2">
      <c r="A3" s="3" t="s">
        <v>79</v>
      </c>
      <c r="B3" t="s">
        <v>28</v>
      </c>
      <c r="C3" s="3" t="s">
        <v>83</v>
      </c>
      <c r="D3" t="s">
        <v>85</v>
      </c>
      <c r="E3" s="3" t="s">
        <v>7</v>
      </c>
      <c r="F3" s="8"/>
      <c r="G3" s="8"/>
    </row>
    <row r="4" spans="1:7" ht="17" x14ac:dyDescent="0.2">
      <c r="A4" s="3" t="s">
        <v>80</v>
      </c>
      <c r="B4" t="s">
        <v>29</v>
      </c>
      <c r="C4" s="3" t="s">
        <v>83</v>
      </c>
      <c r="D4" s="1"/>
      <c r="E4" s="3" t="s">
        <v>7</v>
      </c>
      <c r="F4" s="8"/>
      <c r="G4" s="8"/>
    </row>
  </sheetData>
  <dataValidations count="1">
    <dataValidation type="list" allowBlank="1" showInputMessage="1" showErrorMessage="1" sqref="C2:C4" xr:uid="{1087FCA6-3364-6141-B947-CD3290D75228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78AF-BA49-2C47-B51D-83B4E497AC26}">
  <dimension ref="A1:G2"/>
  <sheetViews>
    <sheetView workbookViewId="0"/>
  </sheetViews>
  <sheetFormatPr baseColWidth="10" defaultRowHeight="16" x14ac:dyDescent="0.2"/>
  <cols>
    <col min="1" max="1" width="9.33203125" style="4" customWidth="1"/>
    <col min="2" max="2" width="56.6640625" customWidth="1"/>
    <col min="3" max="3" width="16" style="4" customWidth="1"/>
    <col min="4" max="4" width="56.83203125" customWidth="1"/>
    <col min="5" max="5" width="14.1640625" customWidth="1"/>
    <col min="6" max="7" width="20" style="4" customWidth="1"/>
  </cols>
  <sheetData>
    <row r="1" spans="1:7" x14ac:dyDescent="0.2">
      <c r="A1" s="6" t="s">
        <v>56</v>
      </c>
      <c r="B1" s="6" t="s">
        <v>77</v>
      </c>
      <c r="C1" s="6" t="s">
        <v>0</v>
      </c>
      <c r="D1" s="6" t="s">
        <v>1</v>
      </c>
      <c r="E1" s="6" t="s">
        <v>2</v>
      </c>
      <c r="F1" s="6" t="s">
        <v>57</v>
      </c>
      <c r="G1" s="6" t="s">
        <v>58</v>
      </c>
    </row>
    <row r="2" spans="1:7" ht="34" x14ac:dyDescent="0.2">
      <c r="A2" s="3" t="s">
        <v>78</v>
      </c>
      <c r="B2" s="1" t="s">
        <v>44</v>
      </c>
      <c r="C2" s="3" t="s">
        <v>83</v>
      </c>
      <c r="D2" s="1" t="s">
        <v>45</v>
      </c>
      <c r="E2" s="3" t="s">
        <v>7</v>
      </c>
      <c r="F2" s="8"/>
      <c r="G2" s="8"/>
    </row>
  </sheetData>
  <dataValidations count="1">
    <dataValidation type="list" allowBlank="1" showInputMessage="1" showErrorMessage="1" sqref="C2" xr:uid="{F872F0E9-A7BD-874A-9AB0-54AC7445C12D}">
      <formula1>"A faire,En cours,Terminé"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README</vt:lpstr>
      <vt:lpstr>SOMMAIRE</vt:lpstr>
      <vt:lpstr>OBJECTIFS de sécurité</vt:lpstr>
      <vt:lpstr>OBJ-1</vt:lpstr>
      <vt:lpstr>OBJ-2</vt:lpstr>
      <vt:lpstr>OBJ-3</vt:lpstr>
      <vt:lpstr>OBJ-4</vt:lpstr>
      <vt:lpstr>OBJ-5</vt:lpstr>
      <vt:lpstr>OBJ-6</vt:lpstr>
      <vt:lpstr>OBJ-7</vt:lpstr>
      <vt:lpstr>OBJ-8</vt:lpstr>
      <vt:lpstr>OBJ-9</vt:lpstr>
      <vt:lpstr>OBJ-10</vt:lpstr>
      <vt:lpstr>Cartographies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Barbier</dc:creator>
  <cp:lastModifiedBy>Aurélie Barbier</cp:lastModifiedBy>
  <dcterms:created xsi:type="dcterms:W3CDTF">2024-01-24T13:36:20Z</dcterms:created>
  <dcterms:modified xsi:type="dcterms:W3CDTF">2024-01-25T14:59:18Z</dcterms:modified>
</cp:coreProperties>
</file>