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forsecurity/Downloads/c8e7b9c8-f48b-42a9-9309-d8b84f9210b5_Export-6f5f6938-2ec2-46c4-87ff-75b67db0e793/Toolbox Cybersécurité - V1 0 -19 01 2024 d1e4f3c3c9bc4992affa2afa2050d6f3/"/>
    </mc:Choice>
  </mc:AlternateContent>
  <xr:revisionPtr revIDLastSave="0" documentId="13_ncr:1_{C69D9974-8662-684B-8CFE-A7423055290A}" xr6:coauthVersionLast="47" xr6:coauthVersionMax="47" xr10:uidLastSave="{00000000-0000-0000-0000-000000000000}"/>
  <bookViews>
    <workbookView xWindow="380" yWindow="500" windowWidth="38020" windowHeight="20000" activeTab="2" xr2:uid="{00000000-000D-0000-FFFF-FFFF00000000}"/>
  </bookViews>
  <sheets>
    <sheet name="README" sheetId="8" r:id="rId1"/>
    <sheet name="OBJECTIFS de sécurité" sheetId="2" r:id="rId2"/>
    <sheet name="OBJ-1" sheetId="3" r:id="rId3"/>
    <sheet name="OBJ-2" sheetId="4" r:id="rId4"/>
    <sheet name="OBJ-3" sheetId="5" r:id="rId5"/>
    <sheet name="OBJ-4" sheetId="6" r:id="rId6"/>
    <sheet name="OBJ-5" sheetId="7" r:id="rId7"/>
    <sheet name="OBJ-6" sheetId="10" r:id="rId8"/>
    <sheet name="OBJ-7" sheetId="11" r:id="rId9"/>
    <sheet name="OBJ-8" sheetId="12" r:id="rId10"/>
    <sheet name="OBJ-9" sheetId="13" r:id="rId11"/>
    <sheet name="OBJ-10" sheetId="14" r:id="rId12"/>
    <sheet name="Cartographies" sheetId="15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" i="2" l="1"/>
  <c r="G11" i="2" s="1"/>
  <c r="E10" i="2"/>
  <c r="G10" i="2" s="1"/>
  <c r="E9" i="2"/>
  <c r="G9" i="2" s="1"/>
  <c r="E8" i="2"/>
  <c r="G8" i="2" s="1"/>
  <c r="E7" i="2"/>
  <c r="G7" i="2" s="1"/>
  <c r="E6" i="2"/>
  <c r="G6" i="2" s="1"/>
  <c r="E5" i="2"/>
  <c r="G5" i="2" s="1"/>
  <c r="E4" i="2"/>
  <c r="F4" i="2" s="1"/>
  <c r="E3" i="2"/>
  <c r="G3" i="2" s="1"/>
  <c r="E2" i="2"/>
  <c r="G2" i="2" s="1"/>
  <c r="F11" i="2" l="1"/>
  <c r="F10" i="2"/>
  <c r="F9" i="2"/>
  <c r="F8" i="2"/>
  <c r="F7" i="2"/>
  <c r="F6" i="2"/>
  <c r="F5" i="2"/>
  <c r="G4" i="2"/>
  <c r="F3" i="2"/>
  <c r="F2" i="2"/>
</calcChain>
</file>

<file path=xl/sharedStrings.xml><?xml version="1.0" encoding="utf-8"?>
<sst xmlns="http://schemas.openxmlformats.org/spreadsheetml/2006/main" count="235" uniqueCount="95">
  <si>
    <t>Etat</t>
  </si>
  <si>
    <t>Précisions</t>
  </si>
  <si>
    <t>Type action</t>
  </si>
  <si>
    <t>Installer un gestionnaire de mot de passe</t>
  </si>
  <si>
    <t>Un gestionnaire de mot de passe permet d’assurer la complexité des mots de passe tout en diminuant le risque de fuite de donnée</t>
  </si>
  <si>
    <t>Choisir un gestionnaire de mot de passe</t>
  </si>
  <si>
    <t>Recommandation ANSSI : KEEPASS</t>
  </si>
  <si>
    <t>Initiale</t>
  </si>
  <si>
    <t>Définir un mot de passe complexe mais à retenir</t>
  </si>
  <si>
    <t>Minimum 15 caractères, au moins 1 majuscule, au moins 1 chiffre, au moins 1 caractère spécial</t>
  </si>
  <si>
    <t>Paramétrer le gestionnaire de mot de passe</t>
  </si>
  <si>
    <t>Pour générer des mots de passe complexes, aléatoires, uniques à chaque nouvelle entrée</t>
  </si>
  <si>
    <t>Utiliser le gestionnaire dès que vous devez créer un compte</t>
  </si>
  <si>
    <t>Les comptes doivent être nominatifs (pas de compte partagé)</t>
  </si>
  <si>
    <t>Compléter votre cartographie pour y intégrer votre gestionnaire de mot de passe</t>
  </si>
  <si>
    <t>Le chiffrement permet de rendre illisible la donnée à une personne qui n’a pas le besoin d’en connaître</t>
  </si>
  <si>
    <t>Identifier tous les matériels contenant de la donnée</t>
  </si>
  <si>
    <t>S’appuyer sur la cartographie</t>
  </si>
  <si>
    <t>Pour les postes de travail sous Windows : activer Bitlocker</t>
  </si>
  <si>
    <t>Sauvegarder le secret dans le gestionnaire de mot de passe</t>
  </si>
  <si>
    <t>Pour les postes de travail sous MacOS : activer Filevault</t>
  </si>
  <si>
    <t>Pour les médias amovibles : installer un outil de chiffrement de fichier</t>
  </si>
  <si>
    <t>Recommandation ANSSI : ZED!</t>
  </si>
  <si>
    <t>Mettre à jour la cartographie avec les actions effectuées</t>
  </si>
  <si>
    <t>Activer le pare-feu local</t>
  </si>
  <si>
    <t>Le pare-feu local est une barrière à des tentatives d’attaque ou de fuite de donnée</t>
  </si>
  <si>
    <t>L’antivirus d’arrêter les virus et d’alerter en cas d’infection</t>
  </si>
  <si>
    <t>Choisir un antivirus à installer</t>
  </si>
  <si>
    <t>Paramétrer l’antivirus</t>
  </si>
  <si>
    <t>Renseigner la cartographie avec les actions effectuées</t>
  </si>
  <si>
    <t>Définir le plan de sauvegarde des actifs</t>
  </si>
  <si>
    <t>La sauvegarde des actifs est la solution la plus efficace en cas de corruption de donnée</t>
  </si>
  <si>
    <t>L’accès à un service ou à de la donnée ne doit se faire que suite à une authentification validée</t>
  </si>
  <si>
    <t xml:space="preserve">Le durcissement consiste à limiter au strict nécessaire les services, fonctions, accès </t>
  </si>
  <si>
    <t>Les droits d’accès dépendent du besoin d’en connaître et doivent être limités au strict minimum</t>
  </si>
  <si>
    <t>La gestion de la conformité est essentielle, en particulier pour évaluer les impacts sur les changements</t>
  </si>
  <si>
    <t>Pour chaque actif, s’assurer qu’une authentification est mise en place</t>
  </si>
  <si>
    <t>Via la cartographie des actifs</t>
  </si>
  <si>
    <t>Documenter le durcissement effectué à des fins de contrôle</t>
  </si>
  <si>
    <t>Pour chaque actif, désactiver les services ou fonctionnalités non nécessaires</t>
  </si>
  <si>
    <t>Identifier la réglementation à respecter</t>
  </si>
  <si>
    <t>RGPD, NIS, HDS, DSA, MSA</t>
  </si>
  <si>
    <t>Pour chaque compte, identifier le profil d’habilitation associé</t>
  </si>
  <si>
    <t>A quoi le profil peut accéder</t>
  </si>
  <si>
    <t>Pour chaque actif, définir le plan de sauvegarde : comment, quoi, où, fréquence</t>
  </si>
  <si>
    <t>Dans la cartographie des actifs</t>
  </si>
  <si>
    <t>Compléter la cartographie des logiciels</t>
  </si>
  <si>
    <t>Que ce soit hébergé localement ou en SaaS</t>
  </si>
  <si>
    <t>Compléter la cartographie des interconnexions</t>
  </si>
  <si>
    <t>Lister les interconnexions internes et externes</t>
  </si>
  <si>
    <t>Compléter la cartographie des entités tierces</t>
  </si>
  <si>
    <t>Toute entité avec laquelle il y a un échange de données ou d’accès au SI</t>
  </si>
  <si>
    <t>Décliner les règles à respecter en mesures de sécurité</t>
  </si>
  <si>
    <t>Compléter la cartographie du matériel</t>
  </si>
  <si>
    <t>Poste de travail, serveur, smartphone, tablette, équipement réseau (Proxy, Firewall, Switch, Routeur, WiFi, …), équipement de stockage (NAS, …), périphérique (Clé USB, dongle, …), …</t>
  </si>
  <si>
    <t>Objectifs</t>
  </si>
  <si>
    <t>ID</t>
  </si>
  <si>
    <t>Date de début</t>
  </si>
  <si>
    <t>Date de clôture</t>
  </si>
  <si>
    <t>Cartographier les actifs</t>
  </si>
  <si>
    <t>Chiffrer les actifs</t>
  </si>
  <si>
    <t>Mettre en place un antivirus</t>
  </si>
  <si>
    <t>Mettre en place l’authentification</t>
  </si>
  <si>
    <t>Durcir les actifs</t>
  </si>
  <si>
    <t>Gérer les habilitations</t>
  </si>
  <si>
    <t>Se mettre en conformité à la réglementation</t>
  </si>
  <si>
    <t>OBJ-1</t>
  </si>
  <si>
    <t>OBJ-2</t>
  </si>
  <si>
    <t>OBJ-3</t>
  </si>
  <si>
    <t>OBJ-4</t>
  </si>
  <si>
    <t>OBJ-5</t>
  </si>
  <si>
    <t>OBJ-6</t>
  </si>
  <si>
    <t>OBJ-7</t>
  </si>
  <si>
    <t>OBJ-8</t>
  </si>
  <si>
    <t>OBJ-9</t>
  </si>
  <si>
    <t>OBJ-10</t>
  </si>
  <si>
    <t>Onglet</t>
  </si>
  <si>
    <t>Action</t>
  </si>
  <si>
    <t>ACT-1</t>
  </si>
  <si>
    <t>ACT-2</t>
  </si>
  <si>
    <t>ACT-3</t>
  </si>
  <si>
    <t>ACT-4</t>
  </si>
  <si>
    <t>ACT-5</t>
  </si>
  <si>
    <t>A faire</t>
  </si>
  <si>
    <t>OBJ-1'!A1</t>
  </si>
  <si>
    <t>Il doit démarré en même temps que la session</t>
  </si>
  <si>
    <t>OBJ-2'!A1</t>
  </si>
  <si>
    <t>OBJ-3'!A1</t>
  </si>
  <si>
    <t>OBJ-4'!A1</t>
  </si>
  <si>
    <t>OBJ-5'!A1</t>
  </si>
  <si>
    <t>OBJ-6'!A1</t>
  </si>
  <si>
    <t>OBJ-7'!A1</t>
  </si>
  <si>
    <t>OBJ-8'!A1</t>
  </si>
  <si>
    <t>OBJ-9'!A1</t>
  </si>
  <si>
    <t>OBJ-10'!A1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</si>
</sst>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sz val="12"/>
      <color rgb="FF000000"/>
      <name val="Aptos Narrow"/>
      <family val="2"/>
      <scheme val="minor"/>
    </font>
    <font>
      <sz val="8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vertical="center" wrapText="1"/>
    </xf>
    <xf numFmtId="0" fontId="19" fillId="0" borderId="0" xfId="0" applyFont="1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8" fillId="0" borderId="0" xfId="42" quotePrefix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</cellXfs>
  <cellStyles count="43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Lien hypertexte" xfId="42" builtinId="8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173">
    <dxf>
      <alignment horizontal="general" vertical="center" textRotation="0" wrapText="1" indent="0" justifyLastLine="0" shrinkToFit="0" readingOrder="0"/>
    </dxf>
    <dxf>
      <alignment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9" formatCode="dd/mm/yyyy"/>
      <alignment horizontal="center" vertical="center" textRotation="0" wrapText="1" indent="0" justifyLastLine="0" shrinkToFit="0" readingOrder="0"/>
    </dxf>
    <dxf>
      <numFmt numFmtId="19" formatCode="dd/mm/yyyy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1" indent="0" justifyLastLine="0" shrinkToFit="0" readingOrder="0"/>
    </dxf>
    <dxf>
      <numFmt numFmtId="19" formatCode="dd/mm/yyyy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1" indent="0" justifyLastLine="0" shrinkToFit="0" readingOrder="0"/>
    </dxf>
    <dxf>
      <numFmt numFmtId="19" formatCode="dd/mm/yyyy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19" formatCode="dd/mm/yyyy"/>
      <alignment horizontal="center" vertical="center" textRotation="0" wrapText="1" indent="0" justifyLastLine="0" shrinkToFit="0" readingOrder="0"/>
    </dxf>
    <dxf>
      <numFmt numFmtId="19" formatCode="dd/mm/yyyy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1" indent="0" justifyLastLine="0" shrinkToFit="0" readingOrder="0"/>
    </dxf>
    <dxf>
      <numFmt numFmtId="19" formatCode="dd/mm/yyyy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19" formatCode="dd/mm/yyyy"/>
      <alignment horizontal="center" vertical="center" textRotation="0" wrapText="1" indent="0" justifyLastLine="0" shrinkToFit="0" readingOrder="0"/>
    </dxf>
    <dxf>
      <numFmt numFmtId="19" formatCode="dd/mm/yyyy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9" formatCode="dd/mm/yyyy"/>
      <alignment horizontal="center" vertical="center" textRotation="0" wrapText="1" indent="0" justifyLastLine="0" shrinkToFit="0" readingOrder="0"/>
    </dxf>
    <dxf>
      <numFmt numFmtId="19" formatCode="dd/mm/yyyy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9" formatCode="dd/mm/yyyy"/>
      <alignment horizontal="center" vertical="center" textRotation="0" wrapText="1" indent="0" justifyLastLine="0" shrinkToFit="0" readingOrder="0"/>
    </dxf>
    <dxf>
      <numFmt numFmtId="19" formatCode="dd/mm/yyyy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9" formatCode="dd/mm/yyyy"/>
      <alignment horizontal="center" vertical="center" textRotation="0" wrapText="1" indent="0" justifyLastLine="0" shrinkToFit="0" readingOrder="0"/>
    </dxf>
    <dxf>
      <numFmt numFmtId="19" formatCode="dd/mm/yyyy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9" formatCode="dd/mm/yyyy"/>
      <alignment horizontal="center" vertical="center" textRotation="0" wrapText="1" indent="0" justifyLastLine="0" shrinkToFit="0" readingOrder="0"/>
    </dxf>
    <dxf>
      <numFmt numFmtId="19" formatCode="dd/mm/yyyy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9" formatCode="dd/mm/yyyy"/>
      <alignment horizontal="center" vertical="center" textRotation="0" wrapText="1" indent="0" justifyLastLine="0" shrinkToFit="0" readingOrder="0"/>
    </dxf>
    <dxf>
      <numFmt numFmtId="19" formatCode="dd/mm/yyyy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1" indent="0" justifyLastLine="0" shrinkToFit="0" readingOrder="0"/>
    </dxf>
    <dxf>
      <numFmt numFmtId="19" formatCode="dd/mm/yyyy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9" formatCode="dd/mm/yyyy"/>
      <alignment horizontal="center" vertical="center" textRotation="0" wrapText="1" indent="0" justifyLastLine="0" shrinkToFit="0" readingOrder="0"/>
    </dxf>
    <dxf>
      <numFmt numFmtId="19" formatCode="dd/mm/yyyy"/>
      <alignment horizontal="center" vertical="center" textRotation="0" wrapText="1" indent="0" justifyLastLine="0" shrinkToFit="0" readingOrder="0"/>
    </dxf>
    <dxf>
      <numFmt numFmtId="19" formatCode="dd/mm/yyyy"/>
      <alignment horizontal="center" vertical="center" textRotation="0" wrapText="1" indent="0" justifyLastLine="0" shrinkToFit="0" readingOrder="0"/>
    </dxf>
    <dxf>
      <numFmt numFmtId="19" formatCode="dd/mm/yyyy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1" indent="0" justifyLastLine="0" shrinkToFit="0" readingOrder="0"/>
    </dxf>
    <dxf>
      <numFmt numFmtId="19" formatCode="dd/mm/yyyy"/>
      <alignment horizontal="center" vertical="center" textRotation="0" wrapText="1" indent="0" justifyLastLine="0" shrinkToFit="0" readingOrder="0"/>
    </dxf>
    <dxf>
      <numFmt numFmtId="19" formatCode="dd/mm/yyyy"/>
      <alignment horizontal="center" vertical="center" textRotation="0" wrapText="1" indent="0" justifyLastLine="0" shrinkToFit="0" readingOrder="0"/>
    </dxf>
    <dxf>
      <numFmt numFmtId="19" formatCode="dd/mm/yyyy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1" indent="0" justifyLastLine="0" shrinkToFit="0" readingOrder="0"/>
    </dxf>
    <dxf>
      <numFmt numFmtId="19" formatCode="dd/mm/yyyy"/>
      <alignment horizontal="center" vertical="center" textRotation="0" wrapText="1" indent="0" justifyLastLine="0" shrinkToFit="0" readingOrder="0"/>
    </dxf>
    <dxf>
      <numFmt numFmtId="19" formatCode="dd/mm/yyyy"/>
      <alignment horizontal="center" vertical="center" textRotation="0" wrapText="1" indent="0" justifyLastLine="0" shrinkToFit="0" readingOrder="0"/>
    </dxf>
    <dxf>
      <numFmt numFmtId="19" formatCode="dd/mm/yyyy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1" indent="0" justifyLastLine="0" shrinkToFit="0" readingOrder="0"/>
    </dxf>
    <dxf>
      <numFmt numFmtId="19" formatCode="dd/mm/yyyy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9" formatCode="dd/mm/yyyy"/>
      <alignment horizontal="center" vertical="center" textRotation="0" wrapText="1" indent="0" justifyLastLine="0" shrinkToFit="0" readingOrder="0"/>
    </dxf>
    <dxf>
      <numFmt numFmtId="19" formatCode="dd/mm/yyyy"/>
      <alignment horizontal="center" vertical="center" textRotation="0" wrapText="1" indent="0" justifyLastLine="0" shrinkToFit="0" readingOrder="0"/>
    </dxf>
    <dxf>
      <numFmt numFmtId="19" formatCode="dd/mm/yyyy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2DD8A0B-6079-C04D-8683-83D370EDC52F}" name="Tableau0" displayName="Tableau0" ref="A1:G11" totalsRowShown="0" headerRowDxfId="64" dataDxfId="63">
  <autoFilter ref="A1:G11" xr:uid="{92DD8A0B-6079-C04D-8683-83D370EDC52F}"/>
  <tableColumns count="7">
    <tableColumn id="1" xr3:uid="{9F1B73B2-205E-FE46-A649-68E0274987D6}" name="ID" dataDxfId="62"/>
    <tableColumn id="2" xr3:uid="{14B07E25-5ACF-764C-BF4E-0DDF061BCC32}" name="Objectifs" dataDxfId="61"/>
    <tableColumn id="3" xr3:uid="{BB000758-931B-3A49-B35B-F2BEC84EDC93}" name="Précisions" dataDxfId="60"/>
    <tableColumn id="4" xr3:uid="{F94AF8FF-ED3F-8A48-8CD0-A9C1A5A04367}" name="Onglet" dataDxfId="59"/>
    <tableColumn id="5" xr3:uid="{BDBA1E0C-7E68-5142-88FC-A59E5044D401}" name="Etat" dataDxfId="58">
      <calculatedColumnFormula>IF(COUNTIF(Tableau1[Etat],"Terminé")=5,"Terminé",IF(COUNTIF(Tableau1[Etat],"A faire")=5,"A faire","En cours"))</calculatedColumnFormula>
    </tableColumn>
    <tableColumn id="6" xr3:uid="{7F369ED5-32D5-1A4B-A7B4-2FDABDB4C4EE}" name="Date de début" dataDxfId="57">
      <calculatedColumnFormula>IF(Tableau0[[#This Row],[Etat]]="En cours",MIN(Tableau10[Date de début]),"")</calculatedColumnFormula>
    </tableColumn>
    <tableColumn id="8" xr3:uid="{DF3E834C-0481-5A48-A32E-1885D51E4CD2}" name="Date de clôture" dataDxfId="56">
      <calculatedColumnFormula>IF(Tableau0[[#This Row],[Etat]]="Terminé",MAX(Tableau7[Date de clôture]),"")</calculatedColumnFormula>
    </tableColumn>
  </tableColumns>
  <tableStyleInfo name="TableStyleMedium3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2B145B64-472B-2543-9135-FAC25A58BCF2}" name="Tableau9" displayName="Tableau9" ref="A1:G2" headerRowDxfId="12" dataDxfId="10" totalsRowDxfId="11">
  <autoFilter ref="A1:G2" xr:uid="{F93719CB-FA48-0042-ADF4-E159AF61544B}"/>
  <tableColumns count="7">
    <tableColumn id="1" xr3:uid="{22BFA6FF-954C-684A-9B36-2CFD8FE564C9}" name="ID" dataDxfId="19" totalsRowDxfId="78"/>
    <tableColumn id="2" xr3:uid="{C101F568-0EBC-B245-AF60-DF6381087233}" name="Action" dataDxfId="18" totalsRowDxfId="77"/>
    <tableColumn id="3" xr3:uid="{A793068A-0FB3-AA49-B479-0C57E54BD9AC}" name="Etat" dataDxfId="17" totalsRowDxfId="76"/>
    <tableColumn id="4" xr3:uid="{97F695FE-ACD0-F24F-99D0-1D9F6731284F}" name="Précisions" dataDxfId="16" totalsRowDxfId="75"/>
    <tableColumn id="5" xr3:uid="{FDB93F75-3058-D748-8B9E-35B211A0CE4C}" name="Type action" dataDxfId="15" totalsRowDxfId="74"/>
    <tableColumn id="6" xr3:uid="{1827AB54-2813-F443-951F-9D06BD06563D}" name="Date de début" dataDxfId="14" totalsRowDxfId="73"/>
    <tableColumn id="8" xr3:uid="{6B4734E4-A1C3-B441-9A87-B969EFB14F46}" name="Date de clôture" dataDxfId="13" totalsRowDxfId="72"/>
  </tableColumns>
  <tableStyleInfo name="TableStyleMedium3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3F705EAC-68C1-7C40-A191-C42A00E612FA}" name="Tableau10" displayName="Tableau10" ref="A1:G3" headerRowDxfId="2" dataDxfId="0" totalsRowDxfId="1">
  <autoFilter ref="A1:G3" xr:uid="{F93719CB-FA48-0042-ADF4-E159AF61544B}"/>
  <tableColumns count="7">
    <tableColumn id="1" xr3:uid="{5DB5C2D7-0598-394B-8E4F-145D21275750}" name="ID" dataDxfId="9" totalsRowDxfId="71"/>
    <tableColumn id="2" xr3:uid="{553B7FE2-B2A5-264D-A705-BE6D3FFB49E6}" name="Action" dataDxfId="8" totalsRowDxfId="70"/>
    <tableColumn id="3" xr3:uid="{A1BFA70D-1C9A-E447-B072-471DEB7852F6}" name="Etat" dataDxfId="7" totalsRowDxfId="69"/>
    <tableColumn id="4" xr3:uid="{00D52346-45B4-174F-8CB1-58A176AE4759}" name="Précisions" dataDxfId="6" totalsRowDxfId="68"/>
    <tableColumn id="5" xr3:uid="{C96166C9-6E73-B246-8719-15B3DA615E8D}" name="Type action" dataDxfId="5" totalsRowDxfId="67"/>
    <tableColumn id="6" xr3:uid="{B23CA891-6BD8-604D-B796-048ABE84DBA1}" name="Date de début" dataDxfId="4" totalsRowDxfId="66"/>
    <tableColumn id="8" xr3:uid="{398D4A0E-3FB6-084C-854E-326C591C9E13}" name="Date de clôture" dataDxfId="3" totalsRowDxfId="65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93719CB-FA48-0042-ADF4-E159AF61544B}" name="Tableau1" displayName="Tableau1" ref="A1:G6" headerRowDxfId="171" dataDxfId="172">
  <autoFilter ref="A1:G6" xr:uid="{F93719CB-FA48-0042-ADF4-E159AF61544B}"/>
  <tableColumns count="7">
    <tableColumn id="1" xr3:uid="{ACFC7BE0-E3DA-CF4B-8A1C-E4C3940F3B43}" name="ID" dataDxfId="170" totalsRowDxfId="158"/>
    <tableColumn id="2" xr3:uid="{31729F68-FFA8-DB4A-89BB-18183F26F6B5}" name="Action" dataDxfId="169" totalsRowDxfId="159"/>
    <tableColumn id="3" xr3:uid="{7817D300-12B0-044F-B283-C67BEDFA9531}" name="Etat" dataDxfId="168" totalsRowDxfId="160"/>
    <tableColumn id="4" xr3:uid="{E2B91CC3-3B5F-414D-852B-37242D0B75BF}" name="Précisions" dataDxfId="167" totalsRowDxfId="161"/>
    <tableColumn id="5" xr3:uid="{94913C42-C047-CE40-90A4-C1AB62D26B2F}" name="Type action" dataDxfId="166" totalsRowDxfId="162"/>
    <tableColumn id="6" xr3:uid="{16AFA813-6F3D-4A41-A9E5-2C75F9D12CB9}" name="Date de début" dataDxfId="157" totalsRowDxfId="163"/>
    <tableColumn id="8" xr3:uid="{348CC253-6D6E-F142-B24A-5C22951E8940}" name="Date de clôture" dataDxfId="165" totalsRowDxfId="164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843E0DD-B272-4740-8110-66ACE9526DA8}" name="Tableau2" displayName="Tableau2" ref="A1:G5" headerRowDxfId="156" dataDxfId="48">
  <autoFilter ref="A1:G5" xr:uid="{F93719CB-FA48-0042-ADF4-E159AF61544B}"/>
  <tableColumns count="7">
    <tableColumn id="1" xr3:uid="{E936180B-C161-C64B-986A-5DD03CBD0F66}" name="ID" dataDxfId="55" totalsRowDxfId="155"/>
    <tableColumn id="2" xr3:uid="{EA35535C-53C2-804C-A5DA-A4499E307316}" name="Action" dataDxfId="54" totalsRowDxfId="154"/>
    <tableColumn id="3" xr3:uid="{0B5A0D27-E717-D249-92FF-E57407EE3790}" name="Etat" dataDxfId="53" totalsRowDxfId="153"/>
    <tableColumn id="4" xr3:uid="{D547C1B8-9433-1E41-B360-B2C34ACA447E}" name="Précisions" dataDxfId="52" totalsRowDxfId="152"/>
    <tableColumn id="5" xr3:uid="{DFBA4126-6FC7-BD48-B18B-776E6CB19FB8}" name="Type action" dataDxfId="51" totalsRowDxfId="151"/>
    <tableColumn id="6" xr3:uid="{ED9DDC42-1DC4-7646-9CF6-E8F976445C9F}" name="Date de début" dataDxfId="50" totalsRowDxfId="150"/>
    <tableColumn id="8" xr3:uid="{73AD4E8A-CC1D-1747-A99C-7454742AFF5E}" name="Date de clôture" dataDxfId="49" totalsRowDxfId="149"/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31072C5-6733-414C-8E52-A16CF29C3086}" name="Tableau3" displayName="Tableau3" ref="A1:G6" headerRowDxfId="148" dataDxfId="147">
  <autoFilter ref="A1:G6" xr:uid="{F93719CB-FA48-0042-ADF4-E159AF61544B}"/>
  <tableColumns count="7">
    <tableColumn id="1" xr3:uid="{D7032955-1D0D-4341-90A4-722685A73304}" name="ID" dataDxfId="145" totalsRowDxfId="146"/>
    <tableColumn id="2" xr3:uid="{6E67A8BC-65D3-CB44-8C32-E09847578757}" name="Action" dataDxfId="143" totalsRowDxfId="144"/>
    <tableColumn id="3" xr3:uid="{ED12E05B-DA7C-2C43-A0F8-A2F0C5BA7C08}" name="Etat" dataDxfId="141" totalsRowDxfId="142"/>
    <tableColumn id="4" xr3:uid="{7F2FC239-DEC1-E74F-9B99-7B961F073C40}" name="Précisions" dataDxfId="139" totalsRowDxfId="140"/>
    <tableColumn id="5" xr3:uid="{A977F22A-BD03-1C49-9456-90AF021A2934}" name="Type action" dataDxfId="137" totalsRowDxfId="138"/>
    <tableColumn id="6" xr3:uid="{A9EFE4DA-EEAF-D549-B214-328BEFBA8336}" name="Date de début" dataDxfId="135" totalsRowDxfId="136"/>
    <tableColumn id="8" xr3:uid="{2AD3ADE6-2678-9A4F-AA70-272CFBFD76D0}" name="Date de clôture" dataDxfId="133" totalsRowDxfId="134"/>
  </tableColumns>
  <tableStyleInfo name="TableStyleMedium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9D5CA1D-38C5-354C-A930-1E6E5E7A7DAF}" name="Tableau4" displayName="Tableau4" ref="A1:G2" headerRowDxfId="132" dataDxfId="131">
  <autoFilter ref="A1:G2" xr:uid="{F93719CB-FA48-0042-ADF4-E159AF61544B}"/>
  <tableColumns count="7">
    <tableColumn id="1" xr3:uid="{511D0148-7F01-5A42-9BB5-4D33525A4BB6}" name="ID" dataDxfId="129" totalsRowDxfId="130"/>
    <tableColumn id="2" xr3:uid="{76138ADA-7545-9841-8281-A41CC9D89560}" name="Action" dataDxfId="127" totalsRowDxfId="128"/>
    <tableColumn id="3" xr3:uid="{49C12463-4C3A-DB48-A971-63838A0DF4FA}" name="Etat" dataDxfId="125" totalsRowDxfId="126"/>
    <tableColumn id="4" xr3:uid="{B2DAF9EA-8366-9E4B-BF96-56004474C8DE}" name="Précisions" dataDxfId="123" totalsRowDxfId="124"/>
    <tableColumn id="5" xr3:uid="{736C39F1-5633-684A-A566-2DC9EB64EB56}" name="Type action" dataDxfId="121" totalsRowDxfId="122"/>
    <tableColumn id="6" xr3:uid="{A59DE2BC-2C16-3249-A9BA-7AE1EBBF4E3A}" name="Date de début" dataDxfId="119" totalsRowDxfId="120"/>
    <tableColumn id="8" xr3:uid="{CD5E0ABB-3DA7-124F-A841-DDCDEFC68FC0}" name="Date de clôture" dataDxfId="117" totalsRowDxfId="118"/>
  </tableColumns>
  <tableStyleInfo name="TableStyleMedium3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256C9DC-DBC0-1644-8B8E-4E1E04651B41}" name="Tableau5" displayName="Tableau5" ref="A1:G4" headerRowDxfId="116" dataDxfId="115">
  <autoFilter ref="A1:G4" xr:uid="{F93719CB-FA48-0042-ADF4-E159AF61544B}"/>
  <tableColumns count="7">
    <tableColumn id="1" xr3:uid="{B4A0FD8D-586C-9744-A6FC-5F113B5254CC}" name="ID" dataDxfId="113" totalsRowDxfId="114"/>
    <tableColumn id="2" xr3:uid="{CC2CD355-0546-D340-A692-C5E677202F32}" name="Action" dataDxfId="111" totalsRowDxfId="112"/>
    <tableColumn id="3" xr3:uid="{BD7185DB-0F64-FF4E-92C1-2ABB3DFAB039}" name="Etat" dataDxfId="109" totalsRowDxfId="110"/>
    <tableColumn id="4" xr3:uid="{C31595A4-20D3-C54A-961E-B102845A9C8B}" name="Précisions" dataDxfId="107" totalsRowDxfId="108"/>
    <tableColumn id="5" xr3:uid="{2783A23E-7C22-234B-B52A-5657AEB2D4AF}" name="Type action" dataDxfId="105" totalsRowDxfId="106"/>
    <tableColumn id="6" xr3:uid="{6978B673-74FC-2F4E-A726-E8FA9C7069ED}" name="Date de début" dataDxfId="103" totalsRowDxfId="104"/>
    <tableColumn id="8" xr3:uid="{039D4DB6-63D8-D34D-83E9-72D74F6758CB}" name="Date de clôture" dataDxfId="101" totalsRowDxfId="102"/>
  </tableColumns>
  <tableStyleInfo name="TableStyleMedium3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179C485-7C78-EF49-9512-8A9D861F161B}" name="Tableau6" displayName="Tableau6" ref="A1:G2" headerRowDxfId="40" dataDxfId="38" totalsRowDxfId="39">
  <autoFilter ref="A1:G2" xr:uid="{F93719CB-FA48-0042-ADF4-E159AF61544B}"/>
  <tableColumns count="7">
    <tableColumn id="1" xr3:uid="{E0A719B0-7050-6E4D-9F2A-EB6B8259B34F}" name="ID" dataDxfId="47" totalsRowDxfId="100"/>
    <tableColumn id="2" xr3:uid="{716E0769-C0F2-2E49-B472-8C8E4E6179B4}" name="Action" dataDxfId="46" totalsRowDxfId="99"/>
    <tableColumn id="3" xr3:uid="{EA4739D8-312A-9E45-B2BA-E8954D573ACC}" name="Etat" dataDxfId="45" totalsRowDxfId="98"/>
    <tableColumn id="4" xr3:uid="{E4DEC298-1E8D-D240-90E8-1C465A8183D5}" name="Précisions" dataDxfId="44" totalsRowDxfId="97"/>
    <tableColumn id="5" xr3:uid="{0A4EB8B7-91BA-6548-8C0E-E754B7EDCE55}" name="Type action" dataDxfId="43" totalsRowDxfId="96"/>
    <tableColumn id="6" xr3:uid="{0B485016-672B-B540-9EE3-9E5604457CD2}" name="Date de début" dataDxfId="42" totalsRowDxfId="95"/>
    <tableColumn id="8" xr3:uid="{1FCB28B6-2BA0-4045-B19E-2544A6F24A8C}" name="Date de clôture" dataDxfId="41" totalsRowDxfId="94"/>
  </tableColumns>
  <tableStyleInfo name="TableStyleMedium3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4396DC2-649C-4E4F-8361-75FA83FF3BC9}" name="Tableau7" displayName="Tableau7" ref="A1:G2" headerRowDxfId="93" dataDxfId="30">
  <autoFilter ref="A1:G2" xr:uid="{F93719CB-FA48-0042-ADF4-E159AF61544B}"/>
  <tableColumns count="7">
    <tableColumn id="1" xr3:uid="{7874A2E1-DE9F-C045-A0EA-421B1DBAD731}" name="ID" dataDxfId="37" totalsRowDxfId="92"/>
    <tableColumn id="2" xr3:uid="{8EA8A18B-61D9-A247-86CD-37BE9B1F5114}" name="Action" dataDxfId="36" totalsRowDxfId="91"/>
    <tableColumn id="3" xr3:uid="{71483B0D-A1C6-2B4E-BD91-2DD2C9E458F3}" name="Etat" dataDxfId="35" totalsRowDxfId="90"/>
    <tableColumn id="4" xr3:uid="{47899284-E653-044F-8952-8D9D9D7BE623}" name="Précisions" dataDxfId="34" totalsRowDxfId="89"/>
    <tableColumn id="5" xr3:uid="{817866AF-33AB-B24D-BB74-829B50D35BED}" name="Type action" dataDxfId="33" totalsRowDxfId="88"/>
    <tableColumn id="6" xr3:uid="{F5150BF4-5D70-384D-9BA0-608E1C1846C9}" name="Date de début" dataDxfId="32" totalsRowDxfId="87"/>
    <tableColumn id="8" xr3:uid="{3DB115B5-B7C8-7542-B5A4-DA076076FB91}" name="Date de clôture" dataDxfId="31" totalsRowDxfId="86"/>
  </tableColumns>
  <tableStyleInfo name="TableStyleMedium3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15049F3-C6AD-E244-941D-9E56A560A9E7}" name="Tableau8" displayName="Tableau8" ref="A1:G3" headerRowDxfId="22" dataDxfId="20" totalsRowDxfId="21">
  <autoFilter ref="A1:G3" xr:uid="{F93719CB-FA48-0042-ADF4-E159AF61544B}"/>
  <tableColumns count="7">
    <tableColumn id="1" xr3:uid="{410F4084-7D4F-2F40-96E0-31C49F39AE1E}" name="ID" dataDxfId="29" totalsRowDxfId="85"/>
    <tableColumn id="2" xr3:uid="{B3A2E706-7F25-D04F-B570-302418594CDD}" name="Action" dataDxfId="28" totalsRowDxfId="84"/>
    <tableColumn id="3" xr3:uid="{A029C110-8586-8347-96F8-F45F46203311}" name="Etat" dataDxfId="27" totalsRowDxfId="83"/>
    <tableColumn id="4" xr3:uid="{631A6653-3462-104D-B60F-5D33A8811EDA}" name="Précisions" dataDxfId="26" totalsRowDxfId="82"/>
    <tableColumn id="5" xr3:uid="{3E080835-F21E-8548-BC25-B2E968A28BFF}" name="Type action" dataDxfId="25" totalsRowDxfId="81"/>
    <tableColumn id="6" xr3:uid="{6FA8E475-F83C-814A-B2A3-432C5D20B526}" name="Date de début" dataDxfId="24" totalsRowDxfId="80"/>
    <tableColumn id="8" xr3:uid="{B04431D2-B0CE-6740-9EB0-FBC5FE10480E}" name="Date de clôture" dataDxfId="23" totalsRowDxfId="79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298069-FB07-D34E-9350-C27D043F0443}">
  <dimension ref="A1:G1"/>
  <sheetViews>
    <sheetView workbookViewId="0">
      <selection activeCell="A3" sqref="A3"/>
    </sheetView>
  </sheetViews>
  <sheetFormatPr baseColWidth="10" defaultRowHeight="16" x14ac:dyDescent="0.2"/>
  <cols>
    <col min="1" max="1" width="10.83203125" style="4"/>
    <col min="3" max="3" width="10.83203125" style="4"/>
    <col min="6" max="7" width="10.83203125" style="4"/>
  </cols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7807C3-B128-3548-A8A0-301D264DFB8B}">
  <dimension ref="A1:G3"/>
  <sheetViews>
    <sheetView workbookViewId="0"/>
  </sheetViews>
  <sheetFormatPr baseColWidth="10" defaultRowHeight="16" x14ac:dyDescent="0.2"/>
  <cols>
    <col min="1" max="1" width="9.33203125" style="6" customWidth="1"/>
    <col min="2" max="2" width="56.6640625" style="5" customWidth="1"/>
    <col min="3" max="3" width="16" style="6" customWidth="1"/>
    <col min="4" max="4" width="56.83203125" style="5" customWidth="1"/>
    <col min="5" max="5" width="14.1640625" style="5" customWidth="1"/>
    <col min="6" max="7" width="20" style="6" customWidth="1"/>
    <col min="8" max="16384" width="10.83203125" style="5"/>
  </cols>
  <sheetData>
    <row r="1" spans="1:7" x14ac:dyDescent="0.2">
      <c r="A1" s="6" t="s">
        <v>56</v>
      </c>
      <c r="B1" s="6" t="s">
        <v>77</v>
      </c>
      <c r="C1" s="6" t="s">
        <v>0</v>
      </c>
      <c r="D1" s="6" t="s">
        <v>1</v>
      </c>
      <c r="E1" s="6" t="s">
        <v>2</v>
      </c>
      <c r="F1" s="6" t="s">
        <v>57</v>
      </c>
      <c r="G1" s="6" t="s">
        <v>58</v>
      </c>
    </row>
    <row r="2" spans="1:7" ht="34" x14ac:dyDescent="0.2">
      <c r="A2" s="3" t="s">
        <v>78</v>
      </c>
      <c r="B2" s="1" t="s">
        <v>39</v>
      </c>
      <c r="C2" s="3" t="s">
        <v>83</v>
      </c>
      <c r="D2" s="1" t="s">
        <v>37</v>
      </c>
      <c r="E2" s="3" t="s">
        <v>7</v>
      </c>
      <c r="F2" s="8"/>
      <c r="G2" s="8"/>
    </row>
    <row r="3" spans="1:7" ht="17" x14ac:dyDescent="0.2">
      <c r="A3" s="3" t="s">
        <v>79</v>
      </c>
      <c r="B3" s="1" t="s">
        <v>38</v>
      </c>
      <c r="C3" s="3" t="s">
        <v>83</v>
      </c>
      <c r="D3" s="1"/>
      <c r="E3" s="3" t="s">
        <v>7</v>
      </c>
      <c r="F3" s="8"/>
      <c r="G3" s="8"/>
    </row>
  </sheetData>
  <dataValidations count="1">
    <dataValidation type="list" allowBlank="1" showInputMessage="1" showErrorMessage="1" sqref="C2:C3" xr:uid="{36808974-4085-A442-924A-14390DA3C074}">
      <formula1>"A faire,En cours,Terminé"</formula1>
    </dataValidation>
  </dataValidation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6A478-10E9-AC44-A0A4-3C2CAD0213BF}">
  <dimension ref="A1:G2"/>
  <sheetViews>
    <sheetView workbookViewId="0"/>
  </sheetViews>
  <sheetFormatPr baseColWidth="10" defaultRowHeight="16" x14ac:dyDescent="0.2"/>
  <cols>
    <col min="1" max="1" width="9.33203125" style="6" customWidth="1"/>
    <col min="2" max="2" width="56.6640625" style="5" customWidth="1"/>
    <col min="3" max="3" width="16" style="6" customWidth="1"/>
    <col min="4" max="4" width="56.83203125" style="5" customWidth="1"/>
    <col min="5" max="5" width="14.1640625" style="5" customWidth="1"/>
    <col min="6" max="7" width="20" style="6" customWidth="1"/>
    <col min="8" max="16384" width="10.83203125" style="5"/>
  </cols>
  <sheetData>
    <row r="1" spans="1:7" x14ac:dyDescent="0.2">
      <c r="A1" s="6" t="s">
        <v>56</v>
      </c>
      <c r="B1" s="6" t="s">
        <v>77</v>
      </c>
      <c r="C1" s="6" t="s">
        <v>0</v>
      </c>
      <c r="D1" s="6" t="s">
        <v>1</v>
      </c>
      <c r="E1" s="6" t="s">
        <v>2</v>
      </c>
      <c r="F1" s="6" t="s">
        <v>57</v>
      </c>
      <c r="G1" s="6" t="s">
        <v>58</v>
      </c>
    </row>
    <row r="2" spans="1:7" ht="17" x14ac:dyDescent="0.2">
      <c r="A2" s="3" t="s">
        <v>78</v>
      </c>
      <c r="B2" s="1" t="s">
        <v>42</v>
      </c>
      <c r="C2" s="3" t="s">
        <v>83</v>
      </c>
      <c r="D2" s="1" t="s">
        <v>43</v>
      </c>
      <c r="E2" s="3" t="s">
        <v>7</v>
      </c>
      <c r="F2" s="8"/>
      <c r="G2" s="8"/>
    </row>
  </sheetData>
  <dataValidations count="1">
    <dataValidation type="list" allowBlank="1" showInputMessage="1" showErrorMessage="1" sqref="C2" xr:uid="{712F4B92-055B-3E40-8073-13BC4E401839}">
      <formula1>"A faire,En cours,Terminé"</formula1>
    </dataValidation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421116-051A-5841-8603-A54739C4FE9E}">
  <dimension ref="A1:G3"/>
  <sheetViews>
    <sheetView workbookViewId="0">
      <selection activeCell="B18" sqref="B18"/>
    </sheetView>
  </sheetViews>
  <sheetFormatPr baseColWidth="10" defaultRowHeight="16" x14ac:dyDescent="0.2"/>
  <cols>
    <col min="1" max="1" width="9.33203125" style="3" customWidth="1"/>
    <col min="2" max="2" width="56.6640625" style="1" customWidth="1"/>
    <col min="3" max="3" width="16" style="3" customWidth="1"/>
    <col min="4" max="4" width="56.83203125" style="1" customWidth="1"/>
    <col min="5" max="5" width="14.1640625" style="1" customWidth="1"/>
    <col min="6" max="7" width="20" style="3" customWidth="1"/>
    <col min="8" max="16384" width="10.83203125" style="1"/>
  </cols>
  <sheetData>
    <row r="1" spans="1:7" ht="17" x14ac:dyDescent="0.2">
      <c r="A1" s="3" t="s">
        <v>56</v>
      </c>
      <c r="B1" s="3" t="s">
        <v>77</v>
      </c>
      <c r="C1" s="3" t="s">
        <v>0</v>
      </c>
      <c r="D1" s="3" t="s">
        <v>1</v>
      </c>
      <c r="E1" s="3" t="s">
        <v>2</v>
      </c>
      <c r="F1" s="3" t="s">
        <v>57</v>
      </c>
      <c r="G1" s="3" t="s">
        <v>58</v>
      </c>
    </row>
    <row r="2" spans="1:7" ht="17" x14ac:dyDescent="0.2">
      <c r="A2" s="3" t="s">
        <v>78</v>
      </c>
      <c r="B2" s="1" t="s">
        <v>40</v>
      </c>
      <c r="C2" s="3" t="s">
        <v>83</v>
      </c>
      <c r="D2" s="1" t="s">
        <v>41</v>
      </c>
      <c r="E2" s="3" t="s">
        <v>7</v>
      </c>
      <c r="F2" s="8"/>
      <c r="G2" s="8"/>
    </row>
    <row r="3" spans="1:7" ht="17" x14ac:dyDescent="0.2">
      <c r="A3" s="3" t="s">
        <v>79</v>
      </c>
      <c r="B3" s="1" t="s">
        <v>52</v>
      </c>
      <c r="C3" s="3" t="s">
        <v>83</v>
      </c>
      <c r="E3" s="3" t="s">
        <v>7</v>
      </c>
      <c r="F3" s="8"/>
      <c r="G3" s="8"/>
    </row>
  </sheetData>
  <dataValidations count="1">
    <dataValidation type="list" allowBlank="1" showInputMessage="1" showErrorMessage="1" sqref="C2:C3" xr:uid="{F671A767-C9FF-A841-947A-81ED43C2839B}">
      <formula1>"A faire,En cours,Terminé"</formula1>
    </dataValidation>
  </dataValidations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6F1D3-3A82-3245-A0C1-2C7469A29D85}">
  <dimension ref="A1"/>
  <sheetViews>
    <sheetView workbookViewId="0">
      <selection activeCell="A2" sqref="A2"/>
    </sheetView>
  </sheetViews>
  <sheetFormatPr baseColWidth="10" defaultRowHeight="16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39B848-A0C7-1341-B2BD-9E8CF4F14227}">
  <dimension ref="A1:G11"/>
  <sheetViews>
    <sheetView workbookViewId="0">
      <selection activeCell="I5" sqref="I5"/>
    </sheetView>
  </sheetViews>
  <sheetFormatPr baseColWidth="10" defaultRowHeight="16" x14ac:dyDescent="0.2"/>
  <cols>
    <col min="1" max="1" width="10.83203125" style="4"/>
    <col min="2" max="2" width="40.5" customWidth="1"/>
    <col min="3" max="3" width="63.6640625" customWidth="1"/>
    <col min="4" max="4" width="16" style="4" customWidth="1"/>
    <col min="5" max="5" width="10.83203125" style="6"/>
    <col min="6" max="6" width="17.33203125" style="4" customWidth="1"/>
    <col min="7" max="7" width="23.1640625" style="4" customWidth="1"/>
  </cols>
  <sheetData>
    <row r="1" spans="1:7" s="4" customFormat="1" ht="17" x14ac:dyDescent="0.2">
      <c r="A1" s="3" t="s">
        <v>56</v>
      </c>
      <c r="B1" s="3" t="s">
        <v>55</v>
      </c>
      <c r="C1" s="3" t="s">
        <v>1</v>
      </c>
      <c r="D1" s="3" t="s">
        <v>76</v>
      </c>
      <c r="E1" s="3" t="s">
        <v>0</v>
      </c>
      <c r="F1" s="3" t="s">
        <v>57</v>
      </c>
      <c r="G1" s="3" t="s">
        <v>58</v>
      </c>
    </row>
    <row r="2" spans="1:7" ht="34" x14ac:dyDescent="0.2">
      <c r="A2" s="3" t="s">
        <v>66</v>
      </c>
      <c r="B2" s="1" t="s">
        <v>3</v>
      </c>
      <c r="C2" s="1" t="s">
        <v>4</v>
      </c>
      <c r="D2" s="7" t="s">
        <v>84</v>
      </c>
      <c r="E2" s="6" t="str">
        <f>IF(COUNTIF(Tableau1[Etat],"Terminé")=ROWS(Tableau1[]),"Terminé",IF(COUNTIF(Tableau1[Etat],"A faire")=ROWS(Tableau1[]),"A faire","En cours"))</f>
        <v>A faire</v>
      </c>
      <c r="F2" s="8" t="str">
        <f>IF(Tableau0[[#This Row],[Etat]]="En cours",MIN(Tableau10[Date de début]),"")</f>
        <v/>
      </c>
      <c r="G2" s="8" t="str">
        <f>IF(Tableau0[[#This Row],[Etat]]="Terminé",MAX(Tableau1[Date de clôture]),"")</f>
        <v/>
      </c>
    </row>
    <row r="3" spans="1:7" ht="51" x14ac:dyDescent="0.2">
      <c r="A3" s="3" t="s">
        <v>67</v>
      </c>
      <c r="B3" s="1" t="s">
        <v>59</v>
      </c>
      <c r="C3" s="2" t="s">
        <v>54</v>
      </c>
      <c r="D3" s="7" t="s">
        <v>86</v>
      </c>
      <c r="E3" s="6" t="str">
        <f>IF(COUNTIF(Tableau2[Etat],"Terminé")=ROWS(Tableau2[]),"Terminé",IF(COUNTIF(Tableau2[Etat],"A faire")=ROWS(Tableau2[]),"A faire","En cours"))</f>
        <v>A faire</v>
      </c>
      <c r="F3" s="8" t="str">
        <f>IF(Tableau0[[#This Row],[Etat]]="En cours",MIN(Tableau10[Date de début]),"")</f>
        <v/>
      </c>
      <c r="G3" s="8" t="str">
        <f>IF(Tableau0[[#This Row],[Etat]]="Terminé",MAX(Tableau2[Date de clôture]),"")</f>
        <v/>
      </c>
    </row>
    <row r="4" spans="1:7" ht="34" x14ac:dyDescent="0.2">
      <c r="A4" s="3" t="s">
        <v>68</v>
      </c>
      <c r="B4" s="1" t="s">
        <v>60</v>
      </c>
      <c r="C4" s="1" t="s">
        <v>15</v>
      </c>
      <c r="D4" s="7" t="s">
        <v>87</v>
      </c>
      <c r="E4" s="6" t="str">
        <f>IF(COUNTIF(Tableau3[Etat],"Terminé")=ROWS(Tableau3[]),"Terminé",IF(COUNTIF(Tableau3[Etat],"A faire")=ROWS(Tableau3[]),"A faire","En cours"))</f>
        <v>A faire</v>
      </c>
      <c r="F4" s="8" t="str">
        <f>IF(Tableau0[[#This Row],[Etat]]="En cours",MIN(Tableau10[Date de début]),"")</f>
        <v/>
      </c>
      <c r="G4" s="8" t="str">
        <f>IF(Tableau0[[#This Row],[Etat]]="Terminé",MAX(Tableau3[Date de clôture]),"")</f>
        <v/>
      </c>
    </row>
    <row r="5" spans="1:7" ht="34" x14ac:dyDescent="0.2">
      <c r="A5" s="3" t="s">
        <v>69</v>
      </c>
      <c r="B5" s="1" t="s">
        <v>24</v>
      </c>
      <c r="C5" s="1" t="s">
        <v>25</v>
      </c>
      <c r="D5" s="7" t="s">
        <v>88</v>
      </c>
      <c r="E5" s="6" t="str">
        <f>IF(COUNTIF(Tableau4[Etat],"Terminé")=ROWS(Tableau4[]),"Terminé",IF(COUNTIF(Tableau4[Etat],"A faire")=ROWS(Tableau4[]),"A faire","En cours"))</f>
        <v>A faire</v>
      </c>
      <c r="F5" s="8" t="str">
        <f>IF(Tableau0[[#This Row],[Etat]]="En cours",MIN(Tableau10[Date de début]),"")</f>
        <v/>
      </c>
      <c r="G5" s="8" t="str">
        <f>IF(Tableau0[[#This Row],[Etat]]="Terminé",MAX(Tableau4[Date de clôture]),"")</f>
        <v/>
      </c>
    </row>
    <row r="6" spans="1:7" ht="17" x14ac:dyDescent="0.2">
      <c r="A6" s="3" t="s">
        <v>70</v>
      </c>
      <c r="B6" s="1" t="s">
        <v>61</v>
      </c>
      <c r="C6" s="1" t="s">
        <v>26</v>
      </c>
      <c r="D6" s="7" t="s">
        <v>89</v>
      </c>
      <c r="E6" s="6" t="str">
        <f>IF(COUNTIF(Tableau5[Etat],"Terminé")=ROWS(Tableau5[]),"Terminé",IF(COUNTIF(Tableau5[Etat],"A faire")=ROWS(Tableau5[]),"A faire","En cours"))</f>
        <v>A faire</v>
      </c>
      <c r="F6" s="8" t="str">
        <f>IF(Tableau0[[#This Row],[Etat]]="En cours",MIN(Tableau10[Date de début]),"")</f>
        <v/>
      </c>
      <c r="G6" s="8" t="str">
        <f>IF(Tableau0[[#This Row],[Etat]]="Terminé",MAX(Tableau5[Date de clôture]),"")</f>
        <v/>
      </c>
    </row>
    <row r="7" spans="1:7" ht="34" x14ac:dyDescent="0.2">
      <c r="A7" s="3" t="s">
        <v>71</v>
      </c>
      <c r="B7" s="1" t="s">
        <v>30</v>
      </c>
      <c r="C7" s="1" t="s">
        <v>31</v>
      </c>
      <c r="D7" s="7" t="s">
        <v>90</v>
      </c>
      <c r="E7" s="6" t="str">
        <f>IF(COUNTIF(Tableau6[Etat],"Terminé")=ROWS(Tableau6[]),"Terminé",IF(COUNTIF(Tableau6[Etat],"A faire")=ROWS(Tableau6[]),"A faire","En cours"))</f>
        <v>A faire</v>
      </c>
      <c r="F7" s="8" t="str">
        <f>IF(Tableau0[[#This Row],[Etat]]="En cours",MIN(Tableau10[Date de début]),"")</f>
        <v/>
      </c>
      <c r="G7" s="8" t="str">
        <f>IF(Tableau0[[#This Row],[Etat]]="Terminé",MAX(Tableau6[Date de clôture]),"")</f>
        <v/>
      </c>
    </row>
    <row r="8" spans="1:7" ht="34" x14ac:dyDescent="0.2">
      <c r="A8" s="3" t="s">
        <v>72</v>
      </c>
      <c r="B8" s="1" t="s">
        <v>62</v>
      </c>
      <c r="C8" s="1" t="s">
        <v>32</v>
      </c>
      <c r="D8" s="7" t="s">
        <v>91</v>
      </c>
      <c r="E8" s="6" t="str">
        <f>IF(COUNTIF(Tableau7[Etat],"Terminé")=ROWS(Tableau7[]),"Terminé",IF(COUNTIF(Tableau7[Etat],"A faire")=ROWS(Tableau7[]),"A faire","En cours"))</f>
        <v>A faire</v>
      </c>
      <c r="F8" s="8" t="str">
        <f>IF(Tableau0[[#This Row],[Etat]]="En cours",MIN(Tableau10[Date de début]),"")</f>
        <v/>
      </c>
      <c r="G8" s="8" t="str">
        <f>IF(Tableau0[[#This Row],[Etat]]="Terminé",MAX(Tableau7[Date de clôture]),"")</f>
        <v/>
      </c>
    </row>
    <row r="9" spans="1:7" ht="34" x14ac:dyDescent="0.2">
      <c r="A9" s="3" t="s">
        <v>73</v>
      </c>
      <c r="B9" s="1" t="s">
        <v>63</v>
      </c>
      <c r="C9" s="1" t="s">
        <v>33</v>
      </c>
      <c r="D9" s="7" t="s">
        <v>92</v>
      </c>
      <c r="E9" s="6" t="str">
        <f>IF(COUNTIF(Tableau8[Etat],"Terminé")=ROWS(Tableau8[]),"Terminé",IF(COUNTIF(Tableau8[Etat],"A faire")=ROWS(Tableau8[]),"A faire","En cours"))</f>
        <v>A faire</v>
      </c>
      <c r="F9" s="8" t="str">
        <f>IF(Tableau0[[#This Row],[Etat]]="En cours",MIN(Tableau10[Date de début]),"")</f>
        <v/>
      </c>
      <c r="G9" s="8" t="str">
        <f>IF(Tableau0[[#This Row],[Etat]]="Terminé",MAX(Tableau8[Date de clôture]),"")</f>
        <v/>
      </c>
    </row>
    <row r="10" spans="1:7" ht="34" x14ac:dyDescent="0.2">
      <c r="A10" s="3" t="s">
        <v>74</v>
      </c>
      <c r="B10" s="1" t="s">
        <v>64</v>
      </c>
      <c r="C10" s="1" t="s">
        <v>34</v>
      </c>
      <c r="D10" s="7" t="s">
        <v>93</v>
      </c>
      <c r="E10" s="6" t="str">
        <f>IF(COUNTIF(Tableau9[Etat],"Terminé")=ROWS(Tableau9[]),"Terminé",IF(COUNTIF(Tableau9[Etat],"A faire")=ROWS(Tableau9[]),"A faire","En cours"))</f>
        <v>A faire</v>
      </c>
      <c r="F10" s="8" t="str">
        <f>IF(Tableau0[[#This Row],[Etat]]="En cours",MIN(Tableau10[Date de début]),"")</f>
        <v/>
      </c>
      <c r="G10" s="8" t="str">
        <f>IF(Tableau0[[#This Row],[Etat]]="Terminé",MAX(Tableau9[Date de clôture]),"")</f>
        <v/>
      </c>
    </row>
    <row r="11" spans="1:7" ht="34" x14ac:dyDescent="0.2">
      <c r="A11" s="3" t="s">
        <v>75</v>
      </c>
      <c r="B11" s="1" t="s">
        <v>65</v>
      </c>
      <c r="C11" s="1" t="s">
        <v>35</v>
      </c>
      <c r="D11" s="7" t="s">
        <v>94</v>
      </c>
      <c r="E11" s="6" t="str">
        <f>IF(COUNTIF(Tableau10[Etat],"Terminé")=ROWS(Tableau10[]),"Terminé",IF(COUNTIF(Tableau10[Etat],"A faire")=ROWS(Tableau10[]),"A faire","En cours"))</f>
        <v>A faire</v>
      </c>
      <c r="F11" s="8" t="str">
        <f>IF(Tableau0[[#This Row],[Etat]]="En cours",MIN(Tableau10[Date de début]),"")</f>
        <v/>
      </c>
      <c r="G11" s="8" t="str">
        <f>IF(Tableau0[[#This Row],[Etat]]="Terminé",MAX(Tableau10[Date de clôture]),"")</f>
        <v/>
      </c>
    </row>
  </sheetData>
  <phoneticPr fontId="20" type="noConversion"/>
  <hyperlinks>
    <hyperlink ref="D2" location="'OBJ-1'!A1" display="'OBJ-1'!A1" xr:uid="{995BA63A-6206-3A4A-85AC-D2593C010DC5}"/>
    <hyperlink ref="D3" location="'OBJ-2'!A1" display="'OBJ-2'!A1" xr:uid="{521D6A93-E185-AF47-929B-1E1831B91A02}"/>
    <hyperlink ref="D4" location="'OBJ-3'!A1" display="'OBJ-3'!A1" xr:uid="{CACF7E6C-B234-384F-8980-1852CF02E85B}"/>
    <hyperlink ref="D5" location="'OBJ-4'!A1" display="'OBJ-4'!A1" xr:uid="{01347B34-F36A-3946-84DB-1EEFACCE7D2C}"/>
    <hyperlink ref="D6" location="'OBJ-5'!A1" display="'OBJ-5'!A1" xr:uid="{AD23D9A7-11B6-C84A-8DC8-1B61E6DC4A7B}"/>
    <hyperlink ref="D7" location="'OBJ-6'!A1" display="'OBJ-6'!A1" xr:uid="{AD05BD90-098E-F540-B868-BD9CD1C18DC6}"/>
    <hyperlink ref="D8" location="'OBJ-7'!A1" display="'OBJ-7'!A1" xr:uid="{3FBE47C5-AD60-B24A-967B-51ABABFB1C3A}"/>
    <hyperlink ref="D9" location="'OBJ-8'!A1" display="'OBJ-8'!A1" xr:uid="{6DDE70CF-1EAF-2643-B348-6887D5608A67}"/>
    <hyperlink ref="D10" location="'OBJ-9'!A1" display="'OBJ-9'!A1" xr:uid="{FC116C4D-CFEA-FF4F-AE29-FB986CDE555B}"/>
    <hyperlink ref="D11" location="'OBJ-10'!A1" display="'OBJ-10'!A1" xr:uid="{9515C9B1-5581-B241-8588-CBD7F380DECA}"/>
  </hyperlinks>
  <pageMargins left="0.7" right="0.7" top="0.75" bottom="0.75" header="0.3" footer="0.3"/>
  <ignoredErrors>
    <ignoredError sqref="E2:E11 G2:G11" calculatedColumn="1"/>
  </ignoredErrors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8B05-BC23-BD40-B810-099CB8F8A526}">
  <dimension ref="A1:G6"/>
  <sheetViews>
    <sheetView tabSelected="1" workbookViewId="0">
      <selection activeCell="C2" sqref="C2:C6"/>
    </sheetView>
  </sheetViews>
  <sheetFormatPr baseColWidth="10" defaultRowHeight="16" x14ac:dyDescent="0.2"/>
  <cols>
    <col min="1" max="1" width="9.33203125" style="4" customWidth="1"/>
    <col min="2" max="2" width="56.6640625" customWidth="1"/>
    <col min="3" max="3" width="16" style="4" customWidth="1"/>
    <col min="4" max="4" width="56.83203125" customWidth="1"/>
    <col min="5" max="5" width="14.1640625" customWidth="1"/>
    <col min="6" max="7" width="20" style="4" customWidth="1"/>
  </cols>
  <sheetData>
    <row r="1" spans="1:7" x14ac:dyDescent="0.2">
      <c r="A1" s="6" t="s">
        <v>56</v>
      </c>
      <c r="B1" s="6" t="s">
        <v>77</v>
      </c>
      <c r="C1" s="6" t="s">
        <v>0</v>
      </c>
      <c r="D1" s="6" t="s">
        <v>1</v>
      </c>
      <c r="E1" s="6" t="s">
        <v>2</v>
      </c>
      <c r="F1" s="6" t="s">
        <v>57</v>
      </c>
      <c r="G1" s="6" t="s">
        <v>58</v>
      </c>
    </row>
    <row r="2" spans="1:7" ht="17" x14ac:dyDescent="0.2">
      <c r="A2" s="3" t="s">
        <v>78</v>
      </c>
      <c r="B2" s="1" t="s">
        <v>5</v>
      </c>
      <c r="C2" s="3" t="s">
        <v>83</v>
      </c>
      <c r="D2" s="1" t="s">
        <v>6</v>
      </c>
      <c r="E2" s="3" t="s">
        <v>7</v>
      </c>
      <c r="F2" s="8"/>
      <c r="G2" s="8"/>
    </row>
    <row r="3" spans="1:7" ht="34" x14ac:dyDescent="0.2">
      <c r="A3" s="3" t="s">
        <v>79</v>
      </c>
      <c r="B3" s="1" t="s">
        <v>8</v>
      </c>
      <c r="C3" s="3" t="s">
        <v>83</v>
      </c>
      <c r="D3" s="1" t="s">
        <v>9</v>
      </c>
      <c r="E3" s="3" t="s">
        <v>7</v>
      </c>
      <c r="F3" s="8"/>
      <c r="G3" s="8"/>
    </row>
    <row r="4" spans="1:7" ht="34" x14ac:dyDescent="0.2">
      <c r="A4" s="3" t="s">
        <v>80</v>
      </c>
      <c r="B4" s="1" t="s">
        <v>10</v>
      </c>
      <c r="C4" s="3" t="s">
        <v>83</v>
      </c>
      <c r="D4" s="1" t="s">
        <v>11</v>
      </c>
      <c r="E4" s="3" t="s">
        <v>7</v>
      </c>
      <c r="F4" s="8"/>
      <c r="G4" s="8"/>
    </row>
    <row r="5" spans="1:7" ht="17" x14ac:dyDescent="0.2">
      <c r="A5" s="3" t="s">
        <v>81</v>
      </c>
      <c r="B5" s="1" t="s">
        <v>12</v>
      </c>
      <c r="C5" s="3" t="s">
        <v>83</v>
      </c>
      <c r="D5" s="1" t="s">
        <v>13</v>
      </c>
      <c r="E5" s="3" t="s">
        <v>7</v>
      </c>
      <c r="F5" s="8"/>
      <c r="G5" s="8"/>
    </row>
    <row r="6" spans="1:7" ht="34" x14ac:dyDescent="0.2">
      <c r="A6" s="3" t="s">
        <v>82</v>
      </c>
      <c r="B6" s="1" t="s">
        <v>14</v>
      </c>
      <c r="C6" s="3" t="s">
        <v>83</v>
      </c>
      <c r="D6" s="1"/>
      <c r="E6" s="3" t="s">
        <v>7</v>
      </c>
      <c r="F6" s="8"/>
      <c r="G6" s="8"/>
    </row>
  </sheetData>
  <phoneticPr fontId="20" type="noConversion"/>
  <dataValidations count="1">
    <dataValidation type="list" allowBlank="1" showInputMessage="1" showErrorMessage="1" sqref="C2:C6" xr:uid="{5C42F650-1EC6-9F48-8739-EAA2D7276498}">
      <formula1>"A faire,En cours,Terminé"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9AB065-461F-B94D-9DCF-F35E24EC66EF}">
  <dimension ref="A1:G5"/>
  <sheetViews>
    <sheetView workbookViewId="0"/>
  </sheetViews>
  <sheetFormatPr baseColWidth="10" defaultRowHeight="16" x14ac:dyDescent="0.2"/>
  <cols>
    <col min="1" max="1" width="9.33203125" style="4" customWidth="1"/>
    <col min="2" max="2" width="56.6640625" customWidth="1"/>
    <col min="3" max="3" width="16" style="4" customWidth="1"/>
    <col min="4" max="4" width="56.83203125" customWidth="1"/>
    <col min="5" max="5" width="14.1640625" customWidth="1"/>
    <col min="6" max="7" width="20" style="4" customWidth="1"/>
  </cols>
  <sheetData>
    <row r="1" spans="1:7" x14ac:dyDescent="0.2">
      <c r="A1" s="6" t="s">
        <v>56</v>
      </c>
      <c r="B1" s="6" t="s">
        <v>77</v>
      </c>
      <c r="C1" s="6" t="s">
        <v>0</v>
      </c>
      <c r="D1" s="6" t="s">
        <v>1</v>
      </c>
      <c r="E1" s="6" t="s">
        <v>2</v>
      </c>
      <c r="F1" s="6" t="s">
        <v>57</v>
      </c>
      <c r="G1" s="6" t="s">
        <v>58</v>
      </c>
    </row>
    <row r="2" spans="1:7" ht="51" x14ac:dyDescent="0.2">
      <c r="A2" s="3" t="s">
        <v>78</v>
      </c>
      <c r="B2" s="2" t="s">
        <v>53</v>
      </c>
      <c r="C2" s="3" t="s">
        <v>83</v>
      </c>
      <c r="D2" s="2" t="s">
        <v>54</v>
      </c>
      <c r="E2" s="3" t="s">
        <v>7</v>
      </c>
      <c r="F2" s="8"/>
      <c r="G2" s="8"/>
    </row>
    <row r="3" spans="1:7" ht="17" x14ac:dyDescent="0.2">
      <c r="A3" s="3" t="s">
        <v>79</v>
      </c>
      <c r="B3" s="1" t="s">
        <v>46</v>
      </c>
      <c r="C3" s="3" t="s">
        <v>83</v>
      </c>
      <c r="D3" s="1" t="s">
        <v>47</v>
      </c>
      <c r="E3" s="3" t="s">
        <v>7</v>
      </c>
      <c r="F3" s="8"/>
      <c r="G3" s="8"/>
    </row>
    <row r="4" spans="1:7" ht="17" x14ac:dyDescent="0.2">
      <c r="A4" s="3" t="s">
        <v>80</v>
      </c>
      <c r="B4" s="1" t="s">
        <v>48</v>
      </c>
      <c r="C4" s="3" t="s">
        <v>83</v>
      </c>
      <c r="D4" s="1" t="s">
        <v>49</v>
      </c>
      <c r="E4" s="3" t="s">
        <v>7</v>
      </c>
      <c r="F4" s="8"/>
      <c r="G4" s="8"/>
    </row>
    <row r="5" spans="1:7" ht="34" x14ac:dyDescent="0.2">
      <c r="A5" s="3" t="s">
        <v>81</v>
      </c>
      <c r="B5" s="1" t="s">
        <v>50</v>
      </c>
      <c r="C5" s="3" t="s">
        <v>83</v>
      </c>
      <c r="D5" s="1" t="s">
        <v>51</v>
      </c>
      <c r="E5" s="3" t="s">
        <v>7</v>
      </c>
      <c r="F5" s="8"/>
      <c r="G5" s="8"/>
    </row>
  </sheetData>
  <dataValidations count="1">
    <dataValidation type="list" allowBlank="1" showInputMessage="1" showErrorMessage="1" sqref="C2:C5" xr:uid="{E69C9F88-3EAC-474C-8902-AD8168A01F6F}">
      <formula1>"A faire,En cours,Terminé"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5434A-A436-4340-BA46-60976D33AF83}">
  <dimension ref="A1:G6"/>
  <sheetViews>
    <sheetView workbookViewId="0"/>
  </sheetViews>
  <sheetFormatPr baseColWidth="10" defaultRowHeight="16" x14ac:dyDescent="0.2"/>
  <cols>
    <col min="1" max="1" width="9.33203125" style="4" customWidth="1"/>
    <col min="2" max="2" width="56.6640625" customWidth="1"/>
    <col min="3" max="3" width="16" style="4" customWidth="1"/>
    <col min="4" max="4" width="56.83203125" customWidth="1"/>
    <col min="5" max="5" width="14.1640625" customWidth="1"/>
    <col min="6" max="7" width="20" style="4" customWidth="1"/>
  </cols>
  <sheetData>
    <row r="1" spans="1:7" x14ac:dyDescent="0.2">
      <c r="A1" s="6" t="s">
        <v>56</v>
      </c>
      <c r="B1" s="6" t="s">
        <v>77</v>
      </c>
      <c r="C1" s="6" t="s">
        <v>0</v>
      </c>
      <c r="D1" s="6" t="s">
        <v>1</v>
      </c>
      <c r="E1" s="6" t="s">
        <v>2</v>
      </c>
      <c r="F1" s="6" t="s">
        <v>57</v>
      </c>
      <c r="G1" s="6" t="s">
        <v>58</v>
      </c>
    </row>
    <row r="2" spans="1:7" ht="17" x14ac:dyDescent="0.2">
      <c r="A2" s="3" t="s">
        <v>78</v>
      </c>
      <c r="B2" t="s">
        <v>16</v>
      </c>
      <c r="C2" s="3" t="s">
        <v>83</v>
      </c>
      <c r="D2" t="s">
        <v>17</v>
      </c>
      <c r="E2" s="3" t="s">
        <v>7</v>
      </c>
      <c r="F2" s="8"/>
      <c r="G2" s="8"/>
    </row>
    <row r="3" spans="1:7" ht="17" x14ac:dyDescent="0.2">
      <c r="A3" s="3" t="s">
        <v>79</v>
      </c>
      <c r="B3" t="s">
        <v>18</v>
      </c>
      <c r="C3" s="3" t="s">
        <v>83</v>
      </c>
      <c r="D3" t="s">
        <v>19</v>
      </c>
      <c r="E3" s="3" t="s">
        <v>7</v>
      </c>
      <c r="F3" s="8"/>
      <c r="G3" s="8"/>
    </row>
    <row r="4" spans="1:7" ht="17" x14ac:dyDescent="0.2">
      <c r="A4" s="3" t="s">
        <v>80</v>
      </c>
      <c r="B4" t="s">
        <v>20</v>
      </c>
      <c r="C4" s="3" t="s">
        <v>83</v>
      </c>
      <c r="D4" t="s">
        <v>19</v>
      </c>
      <c r="E4" s="3" t="s">
        <v>7</v>
      </c>
      <c r="F4" s="8"/>
      <c r="G4" s="8"/>
    </row>
    <row r="5" spans="1:7" ht="17" x14ac:dyDescent="0.2">
      <c r="A5" s="3" t="s">
        <v>81</v>
      </c>
      <c r="B5" t="s">
        <v>21</v>
      </c>
      <c r="C5" s="3" t="s">
        <v>83</v>
      </c>
      <c r="D5" t="s">
        <v>22</v>
      </c>
      <c r="E5" s="3" t="s">
        <v>7</v>
      </c>
      <c r="F5" s="8"/>
      <c r="G5" s="8"/>
    </row>
    <row r="6" spans="1:7" ht="17" x14ac:dyDescent="0.2">
      <c r="A6" s="3" t="s">
        <v>82</v>
      </c>
      <c r="B6" t="s">
        <v>23</v>
      </c>
      <c r="C6" s="3" t="s">
        <v>83</v>
      </c>
      <c r="E6" s="3" t="s">
        <v>7</v>
      </c>
      <c r="F6" s="8"/>
      <c r="G6" s="8"/>
    </row>
  </sheetData>
  <dataValidations count="1">
    <dataValidation type="list" allowBlank="1" showInputMessage="1" showErrorMessage="1" sqref="C2:C6" xr:uid="{D1683C83-5551-524A-9C99-6CF9445868AD}">
      <formula1>"A faire,En cours,Terminé"</formula1>
    </dataValidation>
  </dataValidation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3C1E8-5BC9-5141-B8FC-35AEA50FD541}">
  <dimension ref="A1:G2"/>
  <sheetViews>
    <sheetView workbookViewId="0"/>
  </sheetViews>
  <sheetFormatPr baseColWidth="10" defaultRowHeight="16" x14ac:dyDescent="0.2"/>
  <cols>
    <col min="1" max="1" width="9.33203125" style="4" customWidth="1"/>
    <col min="2" max="2" width="56.6640625" customWidth="1"/>
    <col min="3" max="3" width="16" style="4" customWidth="1"/>
    <col min="4" max="4" width="56.83203125" customWidth="1"/>
    <col min="5" max="5" width="14.1640625" customWidth="1"/>
    <col min="6" max="7" width="20" style="4" customWidth="1"/>
  </cols>
  <sheetData>
    <row r="1" spans="1:7" x14ac:dyDescent="0.2">
      <c r="A1" s="6" t="s">
        <v>56</v>
      </c>
      <c r="B1" s="6" t="s">
        <v>77</v>
      </c>
      <c r="C1" s="6" t="s">
        <v>0</v>
      </c>
      <c r="D1" s="6" t="s">
        <v>1</v>
      </c>
      <c r="E1" s="6" t="s">
        <v>2</v>
      </c>
      <c r="F1" s="6" t="s">
        <v>57</v>
      </c>
      <c r="G1" s="6" t="s">
        <v>58</v>
      </c>
    </row>
    <row r="2" spans="1:7" ht="17" x14ac:dyDescent="0.2">
      <c r="A2" s="3" t="s">
        <v>78</v>
      </c>
      <c r="B2" t="s">
        <v>24</v>
      </c>
      <c r="C2" s="3" t="s">
        <v>83</v>
      </c>
      <c r="D2" s="1"/>
      <c r="E2" s="3" t="s">
        <v>7</v>
      </c>
      <c r="F2" s="8"/>
      <c r="G2" s="8"/>
    </row>
  </sheetData>
  <dataValidations count="1">
    <dataValidation type="list" allowBlank="1" showInputMessage="1" showErrorMessage="1" sqref="C2" xr:uid="{A217FD2C-FE04-ED40-8785-BA2730102243}">
      <formula1>"A faire,En cours,Terminé"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3895B-CA21-954B-817F-17261D283896}">
  <dimension ref="A1:G4"/>
  <sheetViews>
    <sheetView workbookViewId="0"/>
  </sheetViews>
  <sheetFormatPr baseColWidth="10" defaultRowHeight="16" x14ac:dyDescent="0.2"/>
  <cols>
    <col min="1" max="1" width="9.33203125" style="4" customWidth="1"/>
    <col min="2" max="2" width="56.6640625" customWidth="1"/>
    <col min="3" max="3" width="16" style="4" customWidth="1"/>
    <col min="4" max="4" width="56.83203125" customWidth="1"/>
    <col min="5" max="5" width="14.1640625" customWidth="1"/>
    <col min="6" max="7" width="20" style="4" customWidth="1"/>
  </cols>
  <sheetData>
    <row r="1" spans="1:7" x14ac:dyDescent="0.2">
      <c r="A1" s="6" t="s">
        <v>56</v>
      </c>
      <c r="B1" s="6" t="s">
        <v>77</v>
      </c>
      <c r="C1" s="6" t="s">
        <v>0</v>
      </c>
      <c r="D1" s="6" t="s">
        <v>1</v>
      </c>
      <c r="E1" s="6" t="s">
        <v>2</v>
      </c>
      <c r="F1" s="6" t="s">
        <v>57</v>
      </c>
      <c r="G1" s="6" t="s">
        <v>58</v>
      </c>
    </row>
    <row r="2" spans="1:7" ht="17" x14ac:dyDescent="0.2">
      <c r="A2" s="3" t="s">
        <v>78</v>
      </c>
      <c r="B2" t="s">
        <v>27</v>
      </c>
      <c r="C2" s="3" t="s">
        <v>83</v>
      </c>
      <c r="D2" s="1"/>
      <c r="E2" s="3" t="s">
        <v>7</v>
      </c>
      <c r="F2" s="8"/>
      <c r="G2" s="8"/>
    </row>
    <row r="3" spans="1:7" ht="17" x14ac:dyDescent="0.2">
      <c r="A3" s="3" t="s">
        <v>79</v>
      </c>
      <c r="B3" t="s">
        <v>28</v>
      </c>
      <c r="C3" s="3" t="s">
        <v>83</v>
      </c>
      <c r="D3" t="s">
        <v>85</v>
      </c>
      <c r="E3" s="3" t="s">
        <v>7</v>
      </c>
      <c r="F3" s="8"/>
      <c r="G3" s="8"/>
    </row>
    <row r="4" spans="1:7" ht="17" x14ac:dyDescent="0.2">
      <c r="A4" s="3" t="s">
        <v>80</v>
      </c>
      <c r="B4" t="s">
        <v>29</v>
      </c>
      <c r="C4" s="3" t="s">
        <v>83</v>
      </c>
      <c r="D4" s="1"/>
      <c r="E4" s="3" t="s">
        <v>7</v>
      </c>
      <c r="F4" s="8"/>
      <c r="G4" s="8"/>
    </row>
  </sheetData>
  <dataValidations count="1">
    <dataValidation type="list" allowBlank="1" showInputMessage="1" showErrorMessage="1" sqref="C2:C4" xr:uid="{1087FCA6-3364-6141-B947-CD3290D75228}">
      <formula1>"A faire,En cours,Terminé"</formula1>
    </dataValidation>
  </dataValidation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D478AF-BA49-2C47-B51D-83B4E497AC26}">
  <dimension ref="A1:G2"/>
  <sheetViews>
    <sheetView workbookViewId="0"/>
  </sheetViews>
  <sheetFormatPr baseColWidth="10" defaultRowHeight="16" x14ac:dyDescent="0.2"/>
  <cols>
    <col min="1" max="1" width="9.33203125" style="4" customWidth="1"/>
    <col min="2" max="2" width="56.6640625" customWidth="1"/>
    <col min="3" max="3" width="16" style="4" customWidth="1"/>
    <col min="4" max="4" width="56.83203125" customWidth="1"/>
    <col min="5" max="5" width="14.1640625" customWidth="1"/>
    <col min="6" max="7" width="20" style="4" customWidth="1"/>
  </cols>
  <sheetData>
    <row r="1" spans="1:7" x14ac:dyDescent="0.2">
      <c r="A1" s="6" t="s">
        <v>56</v>
      </c>
      <c r="B1" s="6" t="s">
        <v>77</v>
      </c>
      <c r="C1" s="6" t="s">
        <v>0</v>
      </c>
      <c r="D1" s="6" t="s">
        <v>1</v>
      </c>
      <c r="E1" s="6" t="s">
        <v>2</v>
      </c>
      <c r="F1" s="6" t="s">
        <v>57</v>
      </c>
      <c r="G1" s="6" t="s">
        <v>58</v>
      </c>
    </row>
    <row r="2" spans="1:7" ht="34" x14ac:dyDescent="0.2">
      <c r="A2" s="3" t="s">
        <v>78</v>
      </c>
      <c r="B2" s="1" t="s">
        <v>44</v>
      </c>
      <c r="C2" s="3" t="s">
        <v>83</v>
      </c>
      <c r="D2" s="1" t="s">
        <v>45</v>
      </c>
      <c r="E2" s="3" t="s">
        <v>7</v>
      </c>
      <c r="F2" s="8"/>
      <c r="G2" s="8"/>
    </row>
  </sheetData>
  <dataValidations count="1">
    <dataValidation type="list" allowBlank="1" showInputMessage="1" showErrorMessage="1" sqref="C2" xr:uid="{F872F0E9-A7BD-874A-9AB0-54AC7445C12D}">
      <formula1>"A faire,En cours,Terminé"</formula1>
    </dataValidation>
  </dataValidations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38870-D18A-8B47-AC00-EFD526FF1F59}">
  <dimension ref="A1:G2"/>
  <sheetViews>
    <sheetView workbookViewId="0"/>
  </sheetViews>
  <sheetFormatPr baseColWidth="10" defaultRowHeight="16" x14ac:dyDescent="0.2"/>
  <cols>
    <col min="1" max="1" width="9.33203125" style="4" customWidth="1"/>
    <col min="2" max="2" width="56.6640625" customWidth="1"/>
    <col min="3" max="3" width="16" style="4" customWidth="1"/>
    <col min="4" max="4" width="56.83203125" customWidth="1"/>
    <col min="5" max="5" width="14.1640625" customWidth="1"/>
    <col min="6" max="7" width="20" style="4" customWidth="1"/>
  </cols>
  <sheetData>
    <row r="1" spans="1:7" x14ac:dyDescent="0.2">
      <c r="A1" s="6" t="s">
        <v>56</v>
      </c>
      <c r="B1" s="6" t="s">
        <v>77</v>
      </c>
      <c r="C1" s="6" t="s">
        <v>0</v>
      </c>
      <c r="D1" s="6" t="s">
        <v>1</v>
      </c>
      <c r="E1" s="6" t="s">
        <v>2</v>
      </c>
      <c r="F1" s="6" t="s">
        <v>57</v>
      </c>
      <c r="G1" s="6" t="s">
        <v>58</v>
      </c>
    </row>
    <row r="2" spans="1:7" ht="34" x14ac:dyDescent="0.2">
      <c r="A2" s="3" t="s">
        <v>78</v>
      </c>
      <c r="B2" s="1" t="s">
        <v>36</v>
      </c>
      <c r="C2" s="3" t="s">
        <v>83</v>
      </c>
      <c r="D2" s="1" t="s">
        <v>37</v>
      </c>
      <c r="E2" s="3" t="s">
        <v>7</v>
      </c>
      <c r="F2" s="8"/>
      <c r="G2" s="8"/>
    </row>
  </sheetData>
  <dataValidations count="1">
    <dataValidation type="list" allowBlank="1" showInputMessage="1" showErrorMessage="1" sqref="C2" xr:uid="{6EABA969-6FE2-F64C-9C45-D3698E5F913B}">
      <formula1>"A faire,En cours,Terminé"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13</vt:i4>
      </vt:variant>
    </vt:vector>
  </HeadingPairs>
  <TitlesOfParts>
    <vt:vector size="13" baseType="lpstr">
      <vt:lpstr>README</vt:lpstr>
      <vt:lpstr>OBJECTIFS de sécurité</vt:lpstr>
      <vt:lpstr>OBJ-1</vt:lpstr>
      <vt:lpstr>OBJ-2</vt:lpstr>
      <vt:lpstr>OBJ-3</vt:lpstr>
      <vt:lpstr>OBJ-4</vt:lpstr>
      <vt:lpstr>OBJ-5</vt:lpstr>
      <vt:lpstr>OBJ-6</vt:lpstr>
      <vt:lpstr>OBJ-7</vt:lpstr>
      <vt:lpstr>OBJ-8</vt:lpstr>
      <vt:lpstr>OBJ-9</vt:lpstr>
      <vt:lpstr>OBJ-10</vt:lpstr>
      <vt:lpstr>Cartographies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Aurélie Barbier</dc:creator>
  <cp:lastModifiedBy>Aurélie Barbier</cp:lastModifiedBy>
  <dcterms:created xsi:type="dcterms:W3CDTF">2024-01-24T13:36:20Z</dcterms:created>
  <dcterms:modified xsi:type="dcterms:W3CDTF">2024-01-24T15:19:18Z</dcterms:modified>
</cp:coreProperties>
</file>