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4/AVGUST_2024/FAKTURI/Топлофикации/DRUGI_KLIENTI/"/>
    </mc:Choice>
  </mc:AlternateContent>
  <xr:revisionPtr revIDLastSave="317" documentId="13_ncr:1_{22211FAB-D5FA-419A-9AA0-FEFA41CB047F}" xr6:coauthVersionLast="47" xr6:coauthVersionMax="47" xr10:uidLastSave="{58703F04-919B-4E30-8D81-5B3A962E3E40}"/>
  <bookViews>
    <workbookView xWindow="-120" yWindow="-120" windowWidth="29040" windowHeight="15840" tabRatio="787" xr2:uid="{D93E4178-CC31-4D87-86F4-CC1B2ECB3685}"/>
  </bookViews>
  <sheets>
    <sheet name="Ав.плащане ТРУД" sheetId="23" r:id="rId1"/>
    <sheet name="Ав.плащане Бултекс 1" sheetId="27" r:id="rId2"/>
    <sheet name="Ав.плащане Доминекс" sheetId="5" r:id="rId3"/>
    <sheet name="РВД" sheetId="33" r:id="rId4"/>
    <sheet name="Ав.плащане Алуком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27" l="1"/>
  <c r="G4" i="23"/>
  <c r="G6" i="5"/>
  <c r="H6" i="5" s="1"/>
  <c r="I6" i="5" s="1"/>
  <c r="G5" i="27"/>
  <c r="E7" i="33"/>
  <c r="H4" i="23" l="1"/>
  <c r="I4" i="23" s="1"/>
  <c r="H5" i="27"/>
  <c r="I5" i="27" s="1"/>
  <c r="G7" i="33"/>
  <c r="E6" i="33"/>
  <c r="G6" i="33" s="1"/>
  <c r="H6" i="33" l="1"/>
  <c r="I6" i="33" s="1"/>
  <c r="H7" i="33"/>
  <c r="I7" i="33" s="1"/>
  <c r="E5" i="33"/>
  <c r="G5" i="33" s="1"/>
  <c r="G4" i="33"/>
  <c r="H4" i="33" l="1"/>
  <c r="I4" i="33" s="1"/>
  <c r="H5" i="33"/>
  <c r="I5" i="33" s="1"/>
  <c r="I8" i="33" l="1"/>
  <c r="G5" i="5"/>
  <c r="G5" i="23"/>
  <c r="H5" i="23" s="1"/>
  <c r="H5" i="5" l="1"/>
  <c r="I5" i="5" s="1"/>
  <c r="I5" i="23"/>
  <c r="G4" i="27" l="1"/>
  <c r="H4" i="27" l="1"/>
  <c r="I4" i="27" s="1"/>
  <c r="G4" i="5" l="1"/>
  <c r="H4" i="5" s="1"/>
  <c r="G4" i="12"/>
  <c r="H4" i="12" s="1"/>
  <c r="I4" i="5" l="1"/>
  <c r="I4" i="12" l="1"/>
</calcChain>
</file>

<file path=xl/sharedStrings.xml><?xml version="1.0" encoding="utf-8"?>
<sst xmlns="http://schemas.openxmlformats.org/spreadsheetml/2006/main" count="69" uniqueCount="23">
  <si>
    <t>№</t>
  </si>
  <si>
    <t>Стока/Услуга</t>
  </si>
  <si>
    <t>Мярка</t>
  </si>
  <si>
    <t xml:space="preserve">Количество </t>
  </si>
  <si>
    <t>Ед. цена без ДДС</t>
  </si>
  <si>
    <t>Стойност в лева</t>
  </si>
  <si>
    <t>ДДС</t>
  </si>
  <si>
    <t>Стойност с ДДС</t>
  </si>
  <si>
    <t>MWh</t>
  </si>
  <si>
    <t xml:space="preserve">Годишен капацитет </t>
  </si>
  <si>
    <t>ДДС 20%</t>
  </si>
  <si>
    <t xml:space="preserve">Осигурен годишен капацитет </t>
  </si>
  <si>
    <t>ТРУД</t>
  </si>
  <si>
    <t>Доминекс</t>
  </si>
  <si>
    <t>РВД</t>
  </si>
  <si>
    <t>Алуком</t>
  </si>
  <si>
    <t>Авансово плащане 50% - доставка на природен газ 01.07.-31.07.2024</t>
  </si>
  <si>
    <t xml:space="preserve"> Бултекс 1</t>
  </si>
  <si>
    <t xml:space="preserve">Месечен капацитет </t>
  </si>
  <si>
    <t>Авансово плащане 50% - доставка на природен газ 01.08.-31.08.2024</t>
  </si>
  <si>
    <t>Доставка на природен газ м.Август 2024 1-во  плащане 50%</t>
  </si>
  <si>
    <t>Търговска надбавка за доставка на природен газ м. Август 2024 1-во  плащане 50%</t>
  </si>
  <si>
    <t>Пренос на природен газ м.Август 2024 1-во  плащане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</si>
</sst>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"/>
  </numFmts>
  <fonts count="8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8"/>
      <color rgb="FF212529"/>
      <name val="Arial"/>
      <family val="2"/>
      <charset val="204"/>
    </font>
    <font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0" xfId="0" applyFont="1"/>
    <xf numFmtId="165" fontId="2" fillId="0" borderId="0" xfId="0" applyNumberFormat="1" applyFont="1"/>
    <xf numFmtId="0" fontId="2" fillId="3" borderId="0" xfId="0" applyFont="1" applyFill="1"/>
    <xf numFmtId="4" fontId="2" fillId="3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wrapText="1"/>
    </xf>
    <xf numFmtId="2" fontId="5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164" fontId="2" fillId="0" borderId="1" xfId="0" applyNumberFormat="1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wrapText="1"/>
    </xf>
    <xf numFmtId="0" fontId="6" fillId="0" borderId="0" xfId="0" applyFont="1"/>
    <xf numFmtId="2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wrapText="1"/>
    </xf>
    <xf numFmtId="164" fontId="2" fillId="0" borderId="3" xfId="0" applyNumberFormat="1" applyFont="1" applyBorder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4" fontId="2" fillId="0" borderId="3" xfId="0" applyNumberFormat="1" applyFont="1" applyBorder="1" applyAlignment="1">
      <alignment horizontal="center" vertical="center"/>
    </xf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164" fontId="7" fillId="3" borderId="1" xfId="0" applyNumberFormat="1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217EB-2B48-40CA-BB67-736E5C6BC061}">
  <sheetPr>
    <tabColor theme="0"/>
  </sheetPr>
  <dimension ref="B2:I8"/>
  <sheetViews>
    <sheetView tabSelected="1" topLeftCell="A2" workbookViewId="0">
      <selection activeCell="D22" sqref="D22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12</v>
      </c>
    </row>
    <row r="3" spans="2:9" s="8" customFormat="1" ht="31.5" x14ac:dyDescent="0.25">
      <c r="B3" s="9" t="s">
        <v>0</v>
      </c>
      <c r="C3" s="9" t="s">
        <v>1</v>
      </c>
      <c r="D3" s="9" t="s">
        <v>2</v>
      </c>
      <c r="E3" s="10" t="s">
        <v>3</v>
      </c>
      <c r="F3" s="10" t="s">
        <v>4</v>
      </c>
      <c r="G3" s="10" t="s">
        <v>5</v>
      </c>
      <c r="H3" s="10" t="s">
        <v>6</v>
      </c>
      <c r="I3" s="10" t="s">
        <v>7</v>
      </c>
    </row>
    <row r="4" spans="2:9" s="8" customFormat="1" ht="47.25" x14ac:dyDescent="0.25">
      <c r="B4" s="13">
        <v>1</v>
      </c>
      <c r="C4" s="11" t="s">
        <v>19</v>
      </c>
      <c r="D4" s="13" t="s">
        <v>8</v>
      </c>
      <c r="E4" s="14">
        <v>150</v>
      </c>
      <c r="F4" s="12">
        <v>61.04</v>
      </c>
      <c r="G4" s="7">
        <f>+E4*F4</f>
        <v>9156</v>
      </c>
      <c r="H4" s="7">
        <f>+G4*0.2</f>
        <v>1831.2</v>
      </c>
      <c r="I4" s="7">
        <f>G4+H4</f>
        <v>10987.2</v>
      </c>
    </row>
    <row r="5" spans="2:9" s="8" customFormat="1" x14ac:dyDescent="0.25">
      <c r="B5" s="16">
        <v>1</v>
      </c>
      <c r="C5" s="17" t="s">
        <v>9</v>
      </c>
      <c r="D5" s="16" t="s">
        <v>8</v>
      </c>
      <c r="E5" s="18">
        <v>20</v>
      </c>
      <c r="F5" s="19">
        <v>25.1752833</v>
      </c>
      <c r="G5" s="20">
        <f>E5*F5</f>
        <v>503.50566600000002</v>
      </c>
      <c r="H5" s="20">
        <f>G5*0.2</f>
        <v>100.70113320000002</v>
      </c>
      <c r="I5" s="20">
        <f>G5+H5</f>
        <v>604.20679919999998</v>
      </c>
    </row>
    <row r="6" spans="2:9" x14ac:dyDescent="0.25">
      <c r="B6" s="8"/>
      <c r="C6" s="8"/>
      <c r="D6" s="8"/>
      <c r="E6" s="8"/>
      <c r="F6" s="8"/>
      <c r="G6" s="8"/>
      <c r="H6" s="8"/>
      <c r="I6" s="8"/>
    </row>
    <row r="7" spans="2:9" x14ac:dyDescent="0.25">
      <c r="C7" s="4"/>
      <c r="E7" s="5"/>
    </row>
    <row r="8" spans="2:9" x14ac:dyDescent="0.25">
      <c r="C8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1AE3-6FDA-4F48-87B1-7F5BDDDE23EA}">
  <sheetPr>
    <tabColor theme="0"/>
  </sheetPr>
  <dimension ref="B2:I6"/>
  <sheetViews>
    <sheetView workbookViewId="0">
      <selection activeCell="F5" sqref="F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17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19</v>
      </c>
      <c r="D4" s="13" t="s">
        <v>8</v>
      </c>
      <c r="E4" s="14">
        <f>53.5/2</f>
        <v>26.75</v>
      </c>
      <c r="F4" s="12">
        <v>61.04</v>
      </c>
      <c r="G4" s="7">
        <f>+E4*F4</f>
        <v>1632.82</v>
      </c>
      <c r="H4" s="7">
        <f>+G4*0.2</f>
        <v>326.56400000000002</v>
      </c>
      <c r="I4" s="7">
        <f>G4+H4</f>
        <v>1959.384</v>
      </c>
    </row>
    <row r="5" spans="2:9" x14ac:dyDescent="0.25">
      <c r="B5" s="16">
        <v>2</v>
      </c>
      <c r="C5" s="17" t="s">
        <v>18</v>
      </c>
      <c r="D5" s="16" t="s">
        <v>8</v>
      </c>
      <c r="E5" s="18">
        <v>1.78</v>
      </c>
      <c r="F5" s="19">
        <v>19.7028</v>
      </c>
      <c r="G5" s="20">
        <f>E5*F5</f>
        <v>35.070984000000003</v>
      </c>
      <c r="H5" s="20">
        <f>G5*0.2</f>
        <v>7.0141968000000006</v>
      </c>
      <c r="I5" s="20">
        <f>G5+H5</f>
        <v>42.085180800000003</v>
      </c>
    </row>
    <row r="6" spans="2:9" x14ac:dyDescent="0.25">
      <c r="C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738E9-B68D-4E27-ACFA-EE0DEFE53AB0}">
  <sheetPr>
    <tabColor theme="0"/>
  </sheetPr>
  <dimension ref="B2:I8"/>
  <sheetViews>
    <sheetView topLeftCell="A2" workbookViewId="0">
      <selection activeCell="F4" sqref="F4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13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19</v>
      </c>
      <c r="D4" s="13" t="s">
        <v>8</v>
      </c>
      <c r="E4" s="14">
        <v>224</v>
      </c>
      <c r="F4" s="12">
        <v>61.04</v>
      </c>
      <c r="G4" s="7">
        <f>+F4*E4</f>
        <v>13672.96</v>
      </c>
      <c r="H4" s="7">
        <f>+G4*0.2</f>
        <v>2734.5920000000001</v>
      </c>
      <c r="I4" s="7">
        <f>+G4+H4</f>
        <v>16407.552</v>
      </c>
    </row>
    <row r="5" spans="2:9" x14ac:dyDescent="0.25">
      <c r="B5" s="16">
        <v>2</v>
      </c>
      <c r="C5" s="17" t="s">
        <v>9</v>
      </c>
      <c r="D5" s="16" t="s">
        <v>8</v>
      </c>
      <c r="E5" s="18">
        <v>18</v>
      </c>
      <c r="F5" s="19">
        <v>25.1752833</v>
      </c>
      <c r="G5" s="20">
        <f>E5*F5</f>
        <v>453.15509939999998</v>
      </c>
      <c r="H5" s="20">
        <f>G5*0.2</f>
        <v>90.631019879999997</v>
      </c>
      <c r="I5" s="20">
        <f>G5+H5</f>
        <v>543.78611927999998</v>
      </c>
    </row>
    <row r="6" spans="2:9" x14ac:dyDescent="0.25">
      <c r="B6" s="16">
        <v>3</v>
      </c>
      <c r="C6" s="17" t="s">
        <v>18</v>
      </c>
      <c r="D6" s="16" t="s">
        <v>8</v>
      </c>
      <c r="E6" s="18">
        <v>1.8</v>
      </c>
      <c r="F6" s="19">
        <v>19.7028</v>
      </c>
      <c r="G6" s="20">
        <f>E6*F6</f>
        <v>35.465040000000002</v>
      </c>
      <c r="H6" s="20">
        <f>G6*0.2</f>
        <v>7.0930080000000011</v>
      </c>
      <c r="I6" s="20">
        <f>G6+H6</f>
        <v>42.558047999999999</v>
      </c>
    </row>
    <row r="7" spans="2:9" x14ac:dyDescent="0.25">
      <c r="C7" s="4"/>
      <c r="E7" s="5"/>
    </row>
    <row r="8" spans="2:9" x14ac:dyDescent="0.25">
      <c r="C8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7D5E9-D22F-4783-A3EF-A418DE296EC4}">
  <sheetPr>
    <tabColor theme="0"/>
  </sheetPr>
  <dimension ref="A2:J8"/>
  <sheetViews>
    <sheetView workbookViewId="0">
      <selection activeCell="E5" sqref="E5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40" style="3" customWidth="1"/>
    <col min="4" max="4" width="8.7109375" style="3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1:10" x14ac:dyDescent="0.25">
      <c r="C2" s="3" t="s">
        <v>14</v>
      </c>
    </row>
    <row r="3" spans="1:10" ht="31.5" x14ac:dyDescent="0.25">
      <c r="B3" s="21" t="s">
        <v>0</v>
      </c>
      <c r="C3" s="21" t="s">
        <v>1</v>
      </c>
      <c r="D3" s="21" t="s">
        <v>2</v>
      </c>
      <c r="E3" s="22" t="s">
        <v>3</v>
      </c>
      <c r="F3" s="22" t="s">
        <v>4</v>
      </c>
      <c r="G3" s="22" t="s">
        <v>5</v>
      </c>
      <c r="H3" s="22" t="s">
        <v>10</v>
      </c>
      <c r="I3" s="22" t="s">
        <v>7</v>
      </c>
    </row>
    <row r="4" spans="1:10" ht="31.5" x14ac:dyDescent="0.25">
      <c r="B4" s="16">
        <v>1</v>
      </c>
      <c r="C4" s="23" t="s">
        <v>20</v>
      </c>
      <c r="D4" s="16" t="s">
        <v>8</v>
      </c>
      <c r="E4" s="18">
        <v>37</v>
      </c>
      <c r="F4" s="14">
        <v>58.04</v>
      </c>
      <c r="G4" s="20">
        <f>E4*F4</f>
        <v>2147.48</v>
      </c>
      <c r="H4" s="20">
        <f>G4*0.2</f>
        <v>429.49600000000004</v>
      </c>
      <c r="I4" s="20">
        <f>G4+H4</f>
        <v>2576.9760000000001</v>
      </c>
      <c r="J4" s="24"/>
    </row>
    <row r="5" spans="1:10" ht="47.25" x14ac:dyDescent="0.25">
      <c r="B5" s="16">
        <v>2</v>
      </c>
      <c r="C5" s="17" t="s">
        <v>21</v>
      </c>
      <c r="D5" s="16" t="s">
        <v>8</v>
      </c>
      <c r="E5" s="18">
        <f>+E4</f>
        <v>37</v>
      </c>
      <c r="F5" s="25">
        <v>0.5</v>
      </c>
      <c r="G5" s="20">
        <f t="shared" ref="G5:G7" si="0">E5*F5</f>
        <v>18.5</v>
      </c>
      <c r="H5" s="20">
        <f t="shared" ref="H5:H7" si="1">G5*0.2</f>
        <v>3.7</v>
      </c>
      <c r="I5" s="20">
        <f t="shared" ref="I5:I6" si="2">G5+H5</f>
        <v>22.2</v>
      </c>
      <c r="J5" s="26"/>
    </row>
    <row r="6" spans="1:10" ht="31.5" x14ac:dyDescent="0.25">
      <c r="B6" s="27">
        <v>3</v>
      </c>
      <c r="C6" s="28" t="s">
        <v>22</v>
      </c>
      <c r="D6" s="27" t="s">
        <v>8</v>
      </c>
      <c r="E6" s="29">
        <f>+E4</f>
        <v>37</v>
      </c>
      <c r="F6" s="30">
        <v>0.52290000000000003</v>
      </c>
      <c r="G6" s="31">
        <f t="shared" si="0"/>
        <v>19.347300000000001</v>
      </c>
      <c r="H6" s="31">
        <f t="shared" si="1"/>
        <v>3.8694600000000001</v>
      </c>
      <c r="I6" s="31">
        <f t="shared" si="2"/>
        <v>23.216760000000001</v>
      </c>
      <c r="J6" s="26"/>
    </row>
    <row r="7" spans="1:10" x14ac:dyDescent="0.25">
      <c r="A7" s="32"/>
      <c r="B7" s="33">
        <v>4</v>
      </c>
      <c r="C7" s="34" t="s">
        <v>11</v>
      </c>
      <c r="D7" s="33" t="s">
        <v>8</v>
      </c>
      <c r="E7" s="35">
        <f>3*31</f>
        <v>93</v>
      </c>
      <c r="F7" s="36">
        <v>0.82769999999999999</v>
      </c>
      <c r="G7" s="20">
        <f t="shared" si="0"/>
        <v>76.976100000000002</v>
      </c>
      <c r="H7" s="20">
        <f t="shared" si="1"/>
        <v>15.395220000000002</v>
      </c>
      <c r="I7" s="20">
        <f>G7+H7</f>
        <v>92.371319999999997</v>
      </c>
    </row>
    <row r="8" spans="1:10" x14ac:dyDescent="0.25">
      <c r="I8" s="15">
        <f>SUM(I4:I7)</f>
        <v>2714.7640799999999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6D1CA-CBFB-4048-B82D-77BF766CD21A}">
  <sheetPr>
    <tabColor theme="0"/>
  </sheetPr>
  <dimension ref="B2:I7"/>
  <sheetViews>
    <sheetView workbookViewId="0">
      <selection activeCell="H17" sqref="H17"/>
    </sheetView>
  </sheetViews>
  <sheetFormatPr defaultColWidth="8.85546875" defaultRowHeight="15.75" x14ac:dyDescent="0.25"/>
  <cols>
    <col min="1" max="1" width="8.85546875" style="3"/>
    <col min="2" max="2" width="9.140625" style="3" bestFit="1" customWidth="1"/>
    <col min="3" max="3" width="34.42578125" style="3" customWidth="1"/>
    <col min="4" max="4" width="7.140625" style="3" bestFit="1" customWidth="1"/>
    <col min="5" max="5" width="14.42578125" style="3" customWidth="1"/>
    <col min="6" max="6" width="15.7109375" style="3" customWidth="1"/>
    <col min="7" max="7" width="12.28515625" style="3" customWidth="1"/>
    <col min="8" max="8" width="10.7109375" style="3" customWidth="1"/>
    <col min="9" max="9" width="11" style="3" bestFit="1" customWidth="1"/>
    <col min="10" max="16384" width="8.85546875" style="3"/>
  </cols>
  <sheetData>
    <row r="2" spans="2:9" x14ac:dyDescent="0.25">
      <c r="C2" s="3" t="s">
        <v>15</v>
      </c>
    </row>
    <row r="3" spans="2:9" ht="31.5" x14ac:dyDescent="0.25">
      <c r="B3" s="1" t="s">
        <v>0</v>
      </c>
      <c r="C3" s="1" t="s">
        <v>1</v>
      </c>
      <c r="D3" s="1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</row>
    <row r="4" spans="2:9" s="6" customFormat="1" ht="47.25" x14ac:dyDescent="0.25">
      <c r="B4" s="13">
        <v>1</v>
      </c>
      <c r="C4" s="11" t="s">
        <v>16</v>
      </c>
      <c r="D4" s="13" t="s">
        <v>8</v>
      </c>
      <c r="E4" s="14">
        <v>13.5</v>
      </c>
      <c r="F4" s="12">
        <v>61.04</v>
      </c>
      <c r="G4" s="7">
        <f>+E4*F4</f>
        <v>824.04</v>
      </c>
      <c r="H4" s="7">
        <f>+G4*0.2</f>
        <v>164.80799999999999</v>
      </c>
      <c r="I4" s="7">
        <f>G4+H4</f>
        <v>988.84799999999996</v>
      </c>
    </row>
    <row r="5" spans="2:9" x14ac:dyDescent="0.25">
      <c r="B5" s="8"/>
      <c r="C5" s="8"/>
      <c r="D5" s="8"/>
      <c r="E5" s="8"/>
      <c r="F5" s="8"/>
      <c r="G5" s="8"/>
      <c r="H5" s="8"/>
      <c r="I5" s="8"/>
    </row>
    <row r="6" spans="2:9" x14ac:dyDescent="0.25">
      <c r="C6" s="4"/>
      <c r="E6" s="5"/>
      <c r="I6" s="15"/>
    </row>
    <row r="7" spans="2:9" x14ac:dyDescent="0.25">
      <c r="C7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5" ma:contentTypeDescription="Create a new document." ma:contentTypeScope="" ma:versionID="c44d2247b42298762f159768c3a70c71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099cb61ee19aea13fd7687df9ca6721f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54BA05-93F6-4E83-8EF7-D58221135D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2fde2d-b807-4537-b4b0-8b27d7e9d203"/>
    <ds:schemaRef ds:uri="d4da30f3-d450-42f3-a305-6a1de303d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41A56D-52CF-48B6-BB94-FB16CB79A59A}">
  <ds:schemaRefs>
    <ds:schemaRef ds:uri="http://schemas.microsoft.com/office/2006/metadata/properties"/>
    <ds:schemaRef ds:uri="http://schemas.microsoft.com/office/infopath/2007/PartnerControls"/>
    <ds:schemaRef ds:uri="d4da30f3-d450-42f3-a305-6a1de303da54"/>
    <ds:schemaRef ds:uri="f72fde2d-b807-4537-b4b0-8b27d7e9d203"/>
  </ds:schemaRefs>
</ds:datastoreItem>
</file>

<file path=customXml/itemProps3.xml><?xml version="1.0" encoding="utf-8"?>
<ds:datastoreItem xmlns:ds="http://schemas.openxmlformats.org/officeDocument/2006/customXml" ds:itemID="{CD4D4648-D695-41D4-9BA4-78042D21D9D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Ав.плащане ТРУД</vt:lpstr>
      <vt:lpstr>Ав.плащане Бултекс 1</vt:lpstr>
      <vt:lpstr>Ав.плащане Доминекс</vt:lpstr>
      <vt:lpstr>РВД</vt:lpstr>
      <vt:lpstr>Ав.плащане Алуком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Aneta Ivanova</cp:lastModifiedBy>
  <dcterms:created xsi:type="dcterms:W3CDTF">2020-04-03T06:22:14Z</dcterms:created>
  <dcterms:modified xsi:type="dcterms:W3CDTF">2024-08-09T08:55:00Z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  <property fmtid="{D5CDD505-2E9C-101B-9397-08002B2CF9AE}" pid="3" name="MediaServiceImageTags">
    <vt:lpwstr/>
  </property>
</Properties>
</file>