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"/>
    </mc:Choice>
  </mc:AlternateContent>
  <xr:revisionPtr revIDLastSave="2" documentId="8_{02F69F8E-BC10-4DAE-BE68-6E400C02A371}" xr6:coauthVersionLast="47" xr6:coauthVersionMax="47" xr10:uidLastSave="{0CD309C0-6DE4-4DD8-A52B-41ADE66977AE}"/>
  <bookViews>
    <workbookView xWindow="-108" yWindow="-108" windowWidth="23256" windowHeight="12576" activeTab="1" xr2:uid="{915E7F37-CF3E-4FB7-B6D1-AD90D0A108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53" i="1"/>
  <c r="J43" i="1"/>
  <c r="J27" i="1"/>
  <c r="J13" i="1"/>
  <c r="D16" i="2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E13" i="2"/>
  <c r="G13" i="2" s="1"/>
  <c r="E14" i="2"/>
  <c r="G14" i="2" s="1"/>
  <c r="E15" i="2"/>
  <c r="G15" i="2" s="1"/>
  <c r="E4" i="2"/>
  <c r="G4" i="2" s="1"/>
  <c r="C16" i="2"/>
  <c r="F54" i="1"/>
  <c r="H22" i="1"/>
  <c r="I22" i="1" s="1"/>
  <c r="H21" i="1"/>
  <c r="I21" i="1" s="1"/>
  <c r="H20" i="1"/>
  <c r="I20" i="1" s="1"/>
  <c r="H19" i="1"/>
  <c r="I19" i="1" s="1"/>
  <c r="H17" i="1"/>
  <c r="I17" i="1" s="1"/>
  <c r="H16" i="1"/>
  <c r="I16" i="1" s="1"/>
  <c r="H18" i="1"/>
  <c r="I18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5" i="1"/>
  <c r="I5" i="1" s="1"/>
  <c r="H4" i="1"/>
  <c r="I4" i="1" s="1"/>
  <c r="H6" i="1"/>
  <c r="I6" i="1" s="1"/>
  <c r="H3" i="1"/>
  <c r="I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0" i="1"/>
  <c r="I40" i="1" s="1"/>
  <c r="H39" i="1"/>
  <c r="I39" i="1" s="1"/>
  <c r="H42" i="1"/>
  <c r="I42" i="1" s="1"/>
  <c r="H41" i="1"/>
  <c r="I41" i="1" s="1"/>
  <c r="H36" i="1"/>
  <c r="I36" i="1" s="1"/>
  <c r="H35" i="1"/>
  <c r="I35" i="1" s="1"/>
  <c r="H38" i="1"/>
  <c r="I38" i="1" s="1"/>
  <c r="H37" i="1"/>
  <c r="I37" i="1" s="1"/>
  <c r="H32" i="1"/>
  <c r="I32" i="1" s="1"/>
  <c r="H33" i="1"/>
  <c r="I33" i="1" s="1"/>
  <c r="H34" i="1"/>
  <c r="I34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J54" i="1" l="1"/>
  <c r="H54" i="1"/>
  <c r="G54" i="1" s="1"/>
  <c r="E16" i="2"/>
  <c r="G12" i="2"/>
  <c r="G16" i="2" s="1"/>
</calcChain>
</file>

<file path=xl/sharedStrings.xml><?xml version="1.0" encoding="utf-8"?>
<sst xmlns="http://schemas.openxmlformats.org/spreadsheetml/2006/main" count="273" uniqueCount="96">
  <si>
    <t>Доставчик</t>
  </si>
  <si>
    <t>Фактура №/дата</t>
  </si>
  <si>
    <t>период на доставка</t>
  </si>
  <si>
    <t>Артикул/услуга</t>
  </si>
  <si>
    <t>мярка</t>
  </si>
  <si>
    <t>Количество</t>
  </si>
  <si>
    <t>единична цена</t>
  </si>
  <si>
    <t>стойност</t>
  </si>
  <si>
    <t>стойност с ДДС</t>
  </si>
  <si>
    <t xml:space="preserve">Доставка на природен газ </t>
  </si>
  <si>
    <t>МВтч</t>
  </si>
  <si>
    <t>ОБЩО</t>
  </si>
  <si>
    <t xml:space="preserve">ТИБИЕЛ </t>
  </si>
  <si>
    <t>3100000354 / 02.07.2023</t>
  </si>
  <si>
    <t>02.07-03.07.2023</t>
  </si>
  <si>
    <t>3100000356 / 04.07.2023</t>
  </si>
  <si>
    <t>04.07-05.07.2023</t>
  </si>
  <si>
    <t>3100000357 / 05.07.2023</t>
  </si>
  <si>
    <t>05.07-06.07.2023</t>
  </si>
  <si>
    <t>3100000359 / 06.07.2023</t>
  </si>
  <si>
    <t>06.07-07.07.2023</t>
  </si>
  <si>
    <t>02.08-03.08.2023</t>
  </si>
  <si>
    <t>03.08-04.08.2023</t>
  </si>
  <si>
    <t>3100000370 / 03.08.2023</t>
  </si>
  <si>
    <t>3100000374 / 04.08.2023</t>
  </si>
  <si>
    <t>04.08-05.08.2023</t>
  </si>
  <si>
    <t>3100000375 / 07.08.2023</t>
  </si>
  <si>
    <t>07.08.-08.08.2023</t>
  </si>
  <si>
    <t>08.08-09.08.2023</t>
  </si>
  <si>
    <t>11.08-12.08.2023</t>
  </si>
  <si>
    <t>3100000379 / 10.08.2023</t>
  </si>
  <si>
    <t>10.08-1108.2023</t>
  </si>
  <si>
    <t>3100000378 / 09.08.2023</t>
  </si>
  <si>
    <t>09.08.-10.08.2023</t>
  </si>
  <si>
    <t>3100000377 / 08.08.2023</t>
  </si>
  <si>
    <t>12.08-13.08.2023</t>
  </si>
  <si>
    <t>14.08-15.08.2023</t>
  </si>
  <si>
    <t>3100000382 / 14.08.2023</t>
  </si>
  <si>
    <t>3100000380 / 12.08.2023</t>
  </si>
  <si>
    <t>16.08-17.08.2023</t>
  </si>
  <si>
    <t>15.08-16.08.2023</t>
  </si>
  <si>
    <t>3100000392 / 16.08.2023</t>
  </si>
  <si>
    <t>3100000389 / 15.08.2023</t>
  </si>
  <si>
    <t>3100000394 / 18.08.2023</t>
  </si>
  <si>
    <t>18.08.-19.08.2023</t>
  </si>
  <si>
    <t>3100000404 / 14.09.2023</t>
  </si>
  <si>
    <t>14.09-15.09.2023</t>
  </si>
  <si>
    <t>15.09-16.09.2023</t>
  </si>
  <si>
    <t>3100000405/ 15.09.2023</t>
  </si>
  <si>
    <t>20.09-21.09.2023</t>
  </si>
  <si>
    <t>3100000411/ 20.09.2023</t>
  </si>
  <si>
    <t>3100000416/ 26.09.2023</t>
  </si>
  <si>
    <t>26.09.-27.09.2023</t>
  </si>
  <si>
    <t>26.09-27.09.2023</t>
  </si>
  <si>
    <t>27.09-28.09.2023</t>
  </si>
  <si>
    <t>3100000418 / 27.09.2023</t>
  </si>
  <si>
    <t>3100000420 / 28.09.2023</t>
  </si>
  <si>
    <t>природен газ на виртуална точка</t>
  </si>
  <si>
    <t>17.10-18.10.2023</t>
  </si>
  <si>
    <t>ТИБИЕЛ</t>
  </si>
  <si>
    <t>3100000432/ 17.10.2023</t>
  </si>
  <si>
    <t>3100000442/ 23.10.2023</t>
  </si>
  <si>
    <t>23.10-24.10.2023</t>
  </si>
  <si>
    <t>3100000440/ 22.10.2023</t>
  </si>
  <si>
    <t>22.10-23.10.2023</t>
  </si>
  <si>
    <t>24.10-25.10.2023</t>
  </si>
  <si>
    <t>25.10-26.10.2023</t>
  </si>
  <si>
    <t>3100000443/ 24.10.2023</t>
  </si>
  <si>
    <t>3100000444/ 25.10.2023</t>
  </si>
  <si>
    <t>27.10-28.10.2023</t>
  </si>
  <si>
    <t>3100000446/ 30.10.2023</t>
  </si>
  <si>
    <t>28.10-29.10.2023</t>
  </si>
  <si>
    <t>29.10-30.10,2023</t>
  </si>
  <si>
    <t>30.10-31.10.2023</t>
  </si>
  <si>
    <t>3100000449/ 30.10.2023</t>
  </si>
  <si>
    <t>3100000462/13.11.2023</t>
  </si>
  <si>
    <t>13.11.-14.11.2023</t>
  </si>
  <si>
    <t>3100000461/13.11.2023</t>
  </si>
  <si>
    <t>11.11-12.11.2023</t>
  </si>
  <si>
    <t>3100000456/06.11.2023</t>
  </si>
  <si>
    <t>06.11-07.11.2023</t>
  </si>
  <si>
    <t>3100000459/ 10.11.2023</t>
  </si>
  <si>
    <t>10.11-11.11.2023</t>
  </si>
  <si>
    <t>15.11-16.11.2023</t>
  </si>
  <si>
    <t>3100000465/ 16.11.2023</t>
  </si>
  <si>
    <t>14.11.-15.11.2023</t>
  </si>
  <si>
    <t>16.11-17.11.2023</t>
  </si>
  <si>
    <t>21.11-22.11.2023</t>
  </si>
  <si>
    <t>3100000467 / 21.11.2023</t>
  </si>
  <si>
    <t>договорено количество, МВтч</t>
  </si>
  <si>
    <t>Доставено количество, МВтч</t>
  </si>
  <si>
    <t>Недоставено количество, МВтч</t>
  </si>
  <si>
    <t>3=1-2</t>
  </si>
  <si>
    <t>Неустойка, лв/МВтч</t>
  </si>
  <si>
    <t>Стойност на неустойката, лева</t>
  </si>
  <si>
    <t>5=3*4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</si>
</sst>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7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4" fontId="2" fillId="0" borderId="1" xfId="0" applyNumberFormat="1" applyFon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5" fillId="0" borderId="0" xfId="0" applyFont="1"/>
    <xf numFmtId="17" fontId="5" fillId="0" borderId="1" xfId="0" applyNumberFormat="1" applyFont="1" applyBorder="1"/>
    <xf numFmtId="3" fontId="5" fillId="0" borderId="1" xfId="0" applyNumberFormat="1" applyFont="1" applyBorder="1"/>
    <xf numFmtId="0" fontId="5" fillId="3" borderId="1" xfId="0" applyFont="1" applyFill="1" applyBorder="1" applyAlignment="1">
      <alignment horizontal="center" vertical="center" wrapText="1"/>
    </xf>
    <xf numFmtId="17" fontId="5" fillId="0" borderId="2" xfId="0" applyNumberFormat="1" applyFont="1" applyBorder="1"/>
    <xf numFmtId="3" fontId="5" fillId="0" borderId="2" xfId="0" applyNumberFormat="1" applyFont="1" applyBorder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3" fontId="6" fillId="3" borderId="1" xfId="0" applyNumberFormat="1" applyFont="1" applyFill="1" applyBorder="1"/>
    <xf numFmtId="4" fontId="5" fillId="0" borderId="2" xfId="0" applyNumberFormat="1" applyFont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3" fillId="3" borderId="1" xfId="0" applyFont="1" applyFill="1" applyBorder="1"/>
    <xf numFmtId="164" fontId="1" fillId="3" borderId="1" xfId="0" applyNumberFormat="1" applyFont="1" applyFill="1" applyBorder="1"/>
    <xf numFmtId="4" fontId="1" fillId="3" borderId="1" xfId="0" applyNumberFormat="1" applyFont="1" applyFill="1" applyBorder="1"/>
    <xf numFmtId="0" fontId="0" fillId="3" borderId="0" xfId="0" applyFill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3" fillId="4" borderId="1" xfId="0" applyFont="1" applyFill="1" applyBorder="1"/>
    <xf numFmtId="164" fontId="1" fillId="4" borderId="1" xfId="0" applyNumberFormat="1" applyFont="1" applyFill="1" applyBorder="1"/>
    <xf numFmtId="4" fontId="1" fillId="4" borderId="1" xfId="0" applyNumberFormat="1" applyFont="1" applyFill="1" applyBorder="1"/>
    <xf numFmtId="0" fontId="0" fillId="4" borderId="0" xfId="0" applyFill="1"/>
    <xf numFmtId="0" fontId="3" fillId="3" borderId="1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wrapText="1"/>
      <protection locked="0"/>
    </xf>
    <xf numFmtId="4" fontId="4" fillId="3" borderId="1" xfId="0" applyNumberFormat="1" applyFont="1" applyFill="1" applyBorder="1" applyProtection="1">
      <protection locked="0"/>
    </xf>
    <xf numFmtId="4" fontId="3" fillId="3" borderId="1" xfId="0" applyNumberFormat="1" applyFont="1" applyFill="1" applyBorder="1" applyProtection="1">
      <protection locked="0"/>
    </xf>
    <xf numFmtId="164" fontId="0" fillId="3" borderId="0" xfId="0" applyNumberFormat="1" applyFill="1"/>
    <xf numFmtId="164" fontId="0" fillId="4" borderId="0" xfId="0" applyNumberFormat="1" applyFill="1"/>
    <xf numFmtId="4" fontId="6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0D7C-0E68-4749-8196-9060E554FFB6}">
  <dimension ref="A1:J54"/>
  <sheetViews>
    <sheetView topLeftCell="A50" workbookViewId="0">
      <selection activeCell="C66" sqref="C66"/>
    </sheetView>
  </sheetViews>
  <sheetFormatPr defaultRowHeight="15" x14ac:dyDescent="0.25"/>
  <cols>
    <col min="1" max="1" width="20.5703125" style="7" bestFit="1" customWidth="1"/>
    <col min="2" max="2" width="24.42578125" style="7" bestFit="1" customWidth="1"/>
    <col min="3" max="3" width="19.7109375" style="7" bestFit="1" customWidth="1"/>
    <col min="4" max="4" width="18.5703125" style="7" customWidth="1"/>
    <col min="5" max="5" width="6.7109375" style="7" bestFit="1" customWidth="1"/>
    <col min="6" max="6" width="12.140625" style="7" bestFit="1" customWidth="1"/>
    <col min="7" max="7" width="15.28515625" style="7" bestFit="1" customWidth="1"/>
    <col min="8" max="8" width="12.28515625" style="7" bestFit="1" customWidth="1"/>
    <col min="9" max="9" width="16.42578125" style="7" bestFit="1" customWidth="1"/>
    <col min="10" max="10" width="10.140625" bestFit="1" customWidth="1"/>
  </cols>
  <sheetData>
    <row r="1" spans="1:10" ht="15.75" x14ac:dyDescent="0.25">
      <c r="A1" s="1">
        <v>45078</v>
      </c>
      <c r="B1" s="2"/>
      <c r="C1" s="2"/>
      <c r="D1" s="2"/>
      <c r="E1" s="2"/>
      <c r="F1" s="2"/>
      <c r="G1" s="2"/>
      <c r="H1" s="2"/>
      <c r="I1" s="2"/>
    </row>
    <row r="2" spans="1:10" ht="15.75" x14ac:dyDescent="0.25">
      <c r="A2" s="3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</row>
    <row r="3" spans="1:10" s="24" customFormat="1" ht="31.5" x14ac:dyDescent="0.25">
      <c r="A3" s="25" t="s">
        <v>59</v>
      </c>
      <c r="B3" s="26" t="s">
        <v>60</v>
      </c>
      <c r="C3" s="26" t="s">
        <v>58</v>
      </c>
      <c r="D3" s="25" t="s">
        <v>9</v>
      </c>
      <c r="E3" s="27" t="s">
        <v>10</v>
      </c>
      <c r="F3" s="28">
        <v>4</v>
      </c>
      <c r="G3" s="29">
        <v>73.5</v>
      </c>
      <c r="H3" s="29">
        <f>G3*F3</f>
        <v>294</v>
      </c>
      <c r="I3" s="29">
        <f>+H3*1.2</f>
        <v>352.8</v>
      </c>
      <c r="J3" s="30"/>
    </row>
    <row r="4" spans="1:10" s="24" customFormat="1" ht="31.5" x14ac:dyDescent="0.25">
      <c r="A4" s="25" t="s">
        <v>59</v>
      </c>
      <c r="B4" s="26" t="s">
        <v>63</v>
      </c>
      <c r="C4" s="26" t="s">
        <v>64</v>
      </c>
      <c r="D4" s="25" t="s">
        <v>9</v>
      </c>
      <c r="E4" s="27" t="s">
        <v>10</v>
      </c>
      <c r="F4" s="28">
        <v>900</v>
      </c>
      <c r="G4" s="29">
        <v>72</v>
      </c>
      <c r="H4" s="29">
        <f>G4*F4</f>
        <v>64800</v>
      </c>
      <c r="I4" s="29">
        <f>H4*1.2</f>
        <v>77760</v>
      </c>
      <c r="J4" s="30"/>
    </row>
    <row r="5" spans="1:10" s="24" customFormat="1" ht="31.5" x14ac:dyDescent="0.25">
      <c r="A5" s="25" t="s">
        <v>59</v>
      </c>
      <c r="B5" s="26" t="s">
        <v>63</v>
      </c>
      <c r="C5" s="26" t="s">
        <v>64</v>
      </c>
      <c r="D5" s="25" t="s">
        <v>9</v>
      </c>
      <c r="E5" s="27" t="s">
        <v>10</v>
      </c>
      <c r="F5" s="28">
        <v>1000</v>
      </c>
      <c r="G5" s="29">
        <v>72.2</v>
      </c>
      <c r="H5" s="29">
        <f>G5*F5</f>
        <v>72200</v>
      </c>
      <c r="I5" s="29">
        <f>H5*1.2</f>
        <v>86640</v>
      </c>
      <c r="J5" s="30"/>
    </row>
    <row r="6" spans="1:10" s="24" customFormat="1" ht="31.5" x14ac:dyDescent="0.25">
      <c r="A6" s="25" t="s">
        <v>59</v>
      </c>
      <c r="B6" s="26" t="s">
        <v>61</v>
      </c>
      <c r="C6" s="26" t="s">
        <v>62</v>
      </c>
      <c r="D6" s="25" t="s">
        <v>9</v>
      </c>
      <c r="E6" s="27" t="s">
        <v>10</v>
      </c>
      <c r="F6" s="28">
        <v>290</v>
      </c>
      <c r="G6" s="29">
        <v>71</v>
      </c>
      <c r="H6" s="29">
        <f>G6*F6</f>
        <v>20590</v>
      </c>
      <c r="I6" s="29">
        <f>H6</f>
        <v>20590</v>
      </c>
      <c r="J6" s="30"/>
    </row>
    <row r="7" spans="1:10" s="30" customFormat="1" ht="31.5" x14ac:dyDescent="0.25">
      <c r="A7" s="25" t="s">
        <v>59</v>
      </c>
      <c r="B7" s="26" t="s">
        <v>67</v>
      </c>
      <c r="C7" s="26" t="s">
        <v>65</v>
      </c>
      <c r="D7" s="25" t="s">
        <v>9</v>
      </c>
      <c r="E7" s="27" t="s">
        <v>10</v>
      </c>
      <c r="F7" s="28">
        <v>700</v>
      </c>
      <c r="G7" s="29">
        <v>72.3</v>
      </c>
      <c r="H7" s="29">
        <f>G7*F7</f>
        <v>50610</v>
      </c>
      <c r="I7" s="29">
        <f>H7*1.2</f>
        <v>60732</v>
      </c>
    </row>
    <row r="8" spans="1:10" s="30" customFormat="1" ht="31.5" x14ac:dyDescent="0.25">
      <c r="A8" s="25" t="s">
        <v>59</v>
      </c>
      <c r="B8" s="26" t="s">
        <v>68</v>
      </c>
      <c r="C8" s="26" t="s">
        <v>66</v>
      </c>
      <c r="D8" s="25" t="s">
        <v>9</v>
      </c>
      <c r="E8" s="27" t="s">
        <v>10</v>
      </c>
      <c r="F8" s="28">
        <v>135</v>
      </c>
      <c r="G8" s="29">
        <v>62.49</v>
      </c>
      <c r="H8" s="29">
        <f>G8*F8</f>
        <v>8436.15</v>
      </c>
      <c r="I8" s="29">
        <f>H8*1.2</f>
        <v>10123.379999999999</v>
      </c>
    </row>
    <row r="9" spans="1:10" s="30" customFormat="1" ht="31.5" x14ac:dyDescent="0.25">
      <c r="A9" s="25" t="s">
        <v>59</v>
      </c>
      <c r="B9" s="26" t="s">
        <v>68</v>
      </c>
      <c r="C9" s="26" t="s">
        <v>66</v>
      </c>
      <c r="D9" s="25" t="s">
        <v>9</v>
      </c>
      <c r="E9" s="27" t="s">
        <v>10</v>
      </c>
      <c r="F9" s="28">
        <v>180</v>
      </c>
      <c r="G9" s="29">
        <v>62.49</v>
      </c>
      <c r="H9" s="29">
        <f>G9*F9</f>
        <v>11248.2</v>
      </c>
      <c r="I9" s="29">
        <f>H9*1.2</f>
        <v>13497.84</v>
      </c>
    </row>
    <row r="10" spans="1:10" s="30" customFormat="1" ht="31.5" x14ac:dyDescent="0.25">
      <c r="A10" s="25" t="s">
        <v>59</v>
      </c>
      <c r="B10" s="26" t="s">
        <v>70</v>
      </c>
      <c r="C10" s="26" t="s">
        <v>69</v>
      </c>
      <c r="D10" s="25" t="s">
        <v>9</v>
      </c>
      <c r="E10" s="27" t="s">
        <v>10</v>
      </c>
      <c r="F10" s="28">
        <v>585</v>
      </c>
      <c r="G10" s="29">
        <v>69</v>
      </c>
      <c r="H10" s="29">
        <f>G10*F10</f>
        <v>40365</v>
      </c>
      <c r="I10" s="29">
        <f>H10*1.2</f>
        <v>48438</v>
      </c>
    </row>
    <row r="11" spans="1:10" s="30" customFormat="1" ht="31.5" x14ac:dyDescent="0.25">
      <c r="A11" s="25" t="s">
        <v>59</v>
      </c>
      <c r="B11" s="26" t="s">
        <v>70</v>
      </c>
      <c r="C11" s="26" t="s">
        <v>71</v>
      </c>
      <c r="D11" s="25" t="s">
        <v>9</v>
      </c>
      <c r="E11" s="27" t="s">
        <v>10</v>
      </c>
      <c r="F11" s="28">
        <v>650</v>
      </c>
      <c r="G11" s="29">
        <v>70.5</v>
      </c>
      <c r="H11" s="29">
        <f>G11*F11</f>
        <v>45825</v>
      </c>
      <c r="I11" s="29">
        <f>H11*1.2</f>
        <v>54990</v>
      </c>
    </row>
    <row r="12" spans="1:10" s="30" customFormat="1" ht="31.5" x14ac:dyDescent="0.25">
      <c r="A12" s="25" t="s">
        <v>59</v>
      </c>
      <c r="B12" s="26" t="s">
        <v>70</v>
      </c>
      <c r="C12" s="26" t="s">
        <v>72</v>
      </c>
      <c r="D12" s="25" t="s">
        <v>9</v>
      </c>
      <c r="E12" s="27" t="s">
        <v>10</v>
      </c>
      <c r="F12" s="28">
        <v>625</v>
      </c>
      <c r="G12" s="29">
        <v>70</v>
      </c>
      <c r="H12" s="29">
        <f>G12*F12</f>
        <v>43750</v>
      </c>
      <c r="I12" s="29">
        <f>H12*1.2</f>
        <v>52500</v>
      </c>
    </row>
    <row r="13" spans="1:10" s="30" customFormat="1" ht="31.5" x14ac:dyDescent="0.25">
      <c r="A13" s="25" t="s">
        <v>59</v>
      </c>
      <c r="B13" s="26" t="s">
        <v>74</v>
      </c>
      <c r="C13" s="26" t="s">
        <v>73</v>
      </c>
      <c r="D13" s="25" t="s">
        <v>9</v>
      </c>
      <c r="E13" s="27" t="s">
        <v>10</v>
      </c>
      <c r="F13" s="28">
        <v>610</v>
      </c>
      <c r="G13" s="29">
        <v>68</v>
      </c>
      <c r="H13" s="29">
        <f>G13*F13</f>
        <v>41480</v>
      </c>
      <c r="I13" s="29">
        <f>H13*1.2</f>
        <v>49776</v>
      </c>
      <c r="J13" s="37">
        <f>SUM(F3:F13)</f>
        <v>5679</v>
      </c>
    </row>
    <row r="14" spans="1:10" s="30" customFormat="1" ht="31.5" x14ac:dyDescent="0.25">
      <c r="A14" s="19" t="s">
        <v>59</v>
      </c>
      <c r="B14" s="31" t="s">
        <v>79</v>
      </c>
      <c r="C14" s="32" t="s">
        <v>80</v>
      </c>
      <c r="D14" s="33" t="s">
        <v>57</v>
      </c>
      <c r="E14" s="32" t="s">
        <v>10</v>
      </c>
      <c r="F14" s="34">
        <v>3</v>
      </c>
      <c r="G14" s="34">
        <v>83</v>
      </c>
      <c r="H14" s="35">
        <v>249</v>
      </c>
      <c r="I14" s="35">
        <v>298.8</v>
      </c>
      <c r="J14" s="24"/>
    </row>
    <row r="15" spans="1:10" s="30" customFormat="1" ht="31.5" x14ac:dyDescent="0.25">
      <c r="A15" s="19" t="s">
        <v>59</v>
      </c>
      <c r="B15" s="31" t="s">
        <v>81</v>
      </c>
      <c r="C15" s="32" t="s">
        <v>82</v>
      </c>
      <c r="D15" s="33" t="s">
        <v>57</v>
      </c>
      <c r="E15" s="32" t="s">
        <v>10</v>
      </c>
      <c r="F15" s="34">
        <v>3</v>
      </c>
      <c r="G15" s="34">
        <v>81.510000000000005</v>
      </c>
      <c r="H15" s="35">
        <v>244.53000000000003</v>
      </c>
      <c r="I15" s="35">
        <v>293.43600000000004</v>
      </c>
      <c r="J15" s="36"/>
    </row>
    <row r="16" spans="1:10" s="30" customFormat="1" ht="31.5" x14ac:dyDescent="0.25">
      <c r="A16" s="19" t="s">
        <v>59</v>
      </c>
      <c r="B16" s="20" t="s">
        <v>77</v>
      </c>
      <c r="C16" s="20" t="s">
        <v>78</v>
      </c>
      <c r="D16" s="19" t="s">
        <v>9</v>
      </c>
      <c r="E16" s="21" t="s">
        <v>10</v>
      </c>
      <c r="F16" s="22">
        <v>3</v>
      </c>
      <c r="G16" s="23">
        <v>78.52</v>
      </c>
      <c r="H16" s="23">
        <f>G16*F16</f>
        <v>235.56</v>
      </c>
      <c r="I16" s="23">
        <f>+H16*1.2</f>
        <v>282.67199999999997</v>
      </c>
      <c r="J16" s="24"/>
    </row>
    <row r="17" spans="1:10" s="30" customFormat="1" ht="31.5" x14ac:dyDescent="0.25">
      <c r="A17" s="19" t="s">
        <v>59</v>
      </c>
      <c r="B17" s="20" t="s">
        <v>77</v>
      </c>
      <c r="C17" s="20" t="s">
        <v>78</v>
      </c>
      <c r="D17" s="19" t="s">
        <v>9</v>
      </c>
      <c r="E17" s="21" t="s">
        <v>10</v>
      </c>
      <c r="F17" s="22">
        <v>3</v>
      </c>
      <c r="G17" s="23">
        <v>81.010000000000005</v>
      </c>
      <c r="H17" s="23">
        <f>G17*F17</f>
        <v>243.03000000000003</v>
      </c>
      <c r="I17" s="23">
        <f>+H17*1.2</f>
        <v>291.63600000000002</v>
      </c>
      <c r="J17" s="24"/>
    </row>
    <row r="18" spans="1:10" s="24" customFormat="1" ht="31.5" x14ac:dyDescent="0.25">
      <c r="A18" s="19" t="s">
        <v>59</v>
      </c>
      <c r="B18" s="20" t="s">
        <v>75</v>
      </c>
      <c r="C18" s="20" t="s">
        <v>76</v>
      </c>
      <c r="D18" s="19" t="s">
        <v>9</v>
      </c>
      <c r="E18" s="21" t="s">
        <v>10</v>
      </c>
      <c r="F18" s="22">
        <v>3</v>
      </c>
      <c r="G18" s="23">
        <v>80</v>
      </c>
      <c r="H18" s="23">
        <f>G18*F18</f>
        <v>240</v>
      </c>
      <c r="I18" s="23">
        <f>+H18*1.2</f>
        <v>288</v>
      </c>
    </row>
    <row r="19" spans="1:10" s="24" customFormat="1" ht="31.5" x14ac:dyDescent="0.25">
      <c r="A19" s="19" t="s">
        <v>59</v>
      </c>
      <c r="B19" s="20" t="s">
        <v>84</v>
      </c>
      <c r="C19" s="20" t="s">
        <v>85</v>
      </c>
      <c r="D19" s="19" t="s">
        <v>9</v>
      </c>
      <c r="E19" s="21" t="s">
        <v>10</v>
      </c>
      <c r="F19" s="22">
        <v>3</v>
      </c>
      <c r="G19" s="23">
        <v>80</v>
      </c>
      <c r="H19" s="23">
        <f>G19*F19</f>
        <v>240</v>
      </c>
      <c r="I19" s="23">
        <f>+H19*1.2</f>
        <v>288</v>
      </c>
    </row>
    <row r="20" spans="1:10" s="24" customFormat="1" ht="31.5" x14ac:dyDescent="0.25">
      <c r="A20" s="19" t="s">
        <v>59</v>
      </c>
      <c r="B20" s="20" t="s">
        <v>84</v>
      </c>
      <c r="C20" s="20" t="s">
        <v>83</v>
      </c>
      <c r="D20" s="19" t="s">
        <v>9</v>
      </c>
      <c r="E20" s="21" t="s">
        <v>10</v>
      </c>
      <c r="F20" s="22">
        <v>2</v>
      </c>
      <c r="G20" s="23">
        <v>79</v>
      </c>
      <c r="H20" s="23">
        <f>G20*F20</f>
        <v>158</v>
      </c>
      <c r="I20" s="23">
        <f>+H20*1.2</f>
        <v>189.6</v>
      </c>
    </row>
    <row r="21" spans="1:10" s="24" customFormat="1" ht="31.5" x14ac:dyDescent="0.25">
      <c r="A21" s="19" t="s">
        <v>59</v>
      </c>
      <c r="B21" s="20" t="s">
        <v>84</v>
      </c>
      <c r="C21" s="20" t="s">
        <v>86</v>
      </c>
      <c r="D21" s="19" t="s">
        <v>9</v>
      </c>
      <c r="E21" s="21" t="s">
        <v>10</v>
      </c>
      <c r="F21" s="22">
        <v>3</v>
      </c>
      <c r="G21" s="23">
        <v>78</v>
      </c>
      <c r="H21" s="23">
        <f>G21*F21</f>
        <v>234</v>
      </c>
      <c r="I21" s="23">
        <f>+H21*1.2</f>
        <v>280.8</v>
      </c>
    </row>
    <row r="22" spans="1:10" s="24" customFormat="1" ht="31.5" x14ac:dyDescent="0.25">
      <c r="A22" s="19" t="s">
        <v>59</v>
      </c>
      <c r="B22" s="20" t="s">
        <v>88</v>
      </c>
      <c r="C22" s="20" t="s">
        <v>87</v>
      </c>
      <c r="D22" s="19" t="s">
        <v>9</v>
      </c>
      <c r="E22" s="21" t="s">
        <v>10</v>
      </c>
      <c r="F22" s="22">
        <v>5</v>
      </c>
      <c r="G22" s="23">
        <v>79</v>
      </c>
      <c r="H22" s="23">
        <f>G22*F22</f>
        <v>395</v>
      </c>
      <c r="I22" s="23">
        <f>+H22*1.2</f>
        <v>474</v>
      </c>
      <c r="J22" s="36">
        <f>SUM(F14:F22)</f>
        <v>28</v>
      </c>
    </row>
    <row r="23" spans="1:10" s="30" customFormat="1" ht="31.5" x14ac:dyDescent="0.25">
      <c r="A23" s="25" t="s">
        <v>12</v>
      </c>
      <c r="B23" s="26" t="s">
        <v>13</v>
      </c>
      <c r="C23" s="26" t="s">
        <v>14</v>
      </c>
      <c r="D23" s="25" t="s">
        <v>9</v>
      </c>
      <c r="E23" s="27" t="s">
        <v>10</v>
      </c>
      <c r="F23" s="28">
        <v>300</v>
      </c>
      <c r="G23" s="29">
        <v>60.11</v>
      </c>
      <c r="H23" s="29">
        <f>G23*F23</f>
        <v>18033</v>
      </c>
      <c r="I23" s="29">
        <f>+H23*1.2</f>
        <v>21639.599999999999</v>
      </c>
    </row>
    <row r="24" spans="1:10" s="30" customFormat="1" ht="31.5" x14ac:dyDescent="0.25">
      <c r="A24" s="25" t="s">
        <v>12</v>
      </c>
      <c r="B24" s="26" t="s">
        <v>15</v>
      </c>
      <c r="C24" s="26" t="s">
        <v>16</v>
      </c>
      <c r="D24" s="25" t="s">
        <v>9</v>
      </c>
      <c r="E24" s="27" t="s">
        <v>10</v>
      </c>
      <c r="F24" s="28">
        <v>600</v>
      </c>
      <c r="G24" s="29">
        <v>63</v>
      </c>
      <c r="H24" s="29">
        <f>G24*F24</f>
        <v>37800</v>
      </c>
      <c r="I24" s="29">
        <f>+H24*1.2</f>
        <v>45360</v>
      </c>
    </row>
    <row r="25" spans="1:10" s="30" customFormat="1" ht="31.5" x14ac:dyDescent="0.25">
      <c r="A25" s="25" t="s">
        <v>12</v>
      </c>
      <c r="B25" s="26" t="s">
        <v>15</v>
      </c>
      <c r="C25" s="26" t="s">
        <v>16</v>
      </c>
      <c r="D25" s="25" t="s">
        <v>9</v>
      </c>
      <c r="E25" s="27" t="s">
        <v>10</v>
      </c>
      <c r="F25" s="28">
        <v>600</v>
      </c>
      <c r="G25" s="29">
        <v>63</v>
      </c>
      <c r="H25" s="29">
        <f>G25*F25</f>
        <v>37800</v>
      </c>
      <c r="I25" s="29">
        <f>+H25*1.2</f>
        <v>45360</v>
      </c>
    </row>
    <row r="26" spans="1:10" s="30" customFormat="1" ht="31.5" x14ac:dyDescent="0.25">
      <c r="A26" s="25" t="s">
        <v>12</v>
      </c>
      <c r="B26" s="26" t="s">
        <v>17</v>
      </c>
      <c r="C26" s="26" t="s">
        <v>18</v>
      </c>
      <c r="D26" s="25" t="s">
        <v>9</v>
      </c>
      <c r="E26" s="27" t="s">
        <v>10</v>
      </c>
      <c r="F26" s="28">
        <v>700</v>
      </c>
      <c r="G26" s="29">
        <v>67.11</v>
      </c>
      <c r="H26" s="29">
        <f>G26*F26</f>
        <v>46977</v>
      </c>
      <c r="I26" s="29">
        <f>+H26*1.2</f>
        <v>56372.4</v>
      </c>
    </row>
    <row r="27" spans="1:10" s="30" customFormat="1" ht="31.5" x14ac:dyDescent="0.25">
      <c r="A27" s="25" t="s">
        <v>12</v>
      </c>
      <c r="B27" s="26" t="s">
        <v>19</v>
      </c>
      <c r="C27" s="26" t="s">
        <v>20</v>
      </c>
      <c r="D27" s="25" t="s">
        <v>9</v>
      </c>
      <c r="E27" s="27" t="s">
        <v>10</v>
      </c>
      <c r="F27" s="28">
        <v>250</v>
      </c>
      <c r="G27" s="29">
        <v>62.5</v>
      </c>
      <c r="H27" s="29">
        <f>G27*F27</f>
        <v>15625</v>
      </c>
      <c r="I27" s="29">
        <f>+H27*1.2</f>
        <v>18750</v>
      </c>
      <c r="J27" s="37">
        <f>SUM(F23:F27)</f>
        <v>2450</v>
      </c>
    </row>
    <row r="28" spans="1:10" s="24" customFormat="1" ht="31.5" x14ac:dyDescent="0.25">
      <c r="A28" s="19" t="s">
        <v>12</v>
      </c>
      <c r="B28" s="20" t="s">
        <v>23</v>
      </c>
      <c r="C28" s="20" t="s">
        <v>21</v>
      </c>
      <c r="D28" s="19" t="s">
        <v>9</v>
      </c>
      <c r="E28" s="21" t="s">
        <v>10</v>
      </c>
      <c r="F28" s="22">
        <v>230</v>
      </c>
      <c r="G28" s="23">
        <v>53</v>
      </c>
      <c r="H28" s="23">
        <f>G28*F28</f>
        <v>12190</v>
      </c>
      <c r="I28" s="23">
        <f>+H28*1.2</f>
        <v>14628</v>
      </c>
    </row>
    <row r="29" spans="1:10" s="24" customFormat="1" ht="31.5" x14ac:dyDescent="0.25">
      <c r="A29" s="19" t="s">
        <v>12</v>
      </c>
      <c r="B29" s="20" t="s">
        <v>23</v>
      </c>
      <c r="C29" s="20" t="s">
        <v>22</v>
      </c>
      <c r="D29" s="19" t="s">
        <v>9</v>
      </c>
      <c r="E29" s="21" t="s">
        <v>10</v>
      </c>
      <c r="F29" s="22">
        <v>230</v>
      </c>
      <c r="G29" s="23">
        <v>53</v>
      </c>
      <c r="H29" s="23">
        <f>G29*F29</f>
        <v>12190</v>
      </c>
      <c r="I29" s="23">
        <f>+H29*1.2</f>
        <v>14628</v>
      </c>
    </row>
    <row r="30" spans="1:10" s="24" customFormat="1" ht="31.5" x14ac:dyDescent="0.25">
      <c r="A30" s="19" t="s">
        <v>12</v>
      </c>
      <c r="B30" s="20" t="s">
        <v>24</v>
      </c>
      <c r="C30" s="20" t="s">
        <v>25</v>
      </c>
      <c r="D30" s="19" t="s">
        <v>9</v>
      </c>
      <c r="E30" s="21" t="s">
        <v>10</v>
      </c>
      <c r="F30" s="22">
        <v>340</v>
      </c>
      <c r="G30" s="23">
        <v>52.5</v>
      </c>
      <c r="H30" s="23">
        <f>G30*F30</f>
        <v>17850</v>
      </c>
      <c r="I30" s="23">
        <f>+H30*1.2</f>
        <v>21420</v>
      </c>
    </row>
    <row r="31" spans="1:10" s="24" customFormat="1" ht="31.5" x14ac:dyDescent="0.25">
      <c r="A31" s="19" t="s">
        <v>12</v>
      </c>
      <c r="B31" s="20" t="s">
        <v>26</v>
      </c>
      <c r="C31" s="20" t="s">
        <v>27</v>
      </c>
      <c r="D31" s="19" t="s">
        <v>9</v>
      </c>
      <c r="E31" s="21" t="s">
        <v>10</v>
      </c>
      <c r="F31" s="22">
        <v>130</v>
      </c>
      <c r="G31" s="23">
        <v>52.8</v>
      </c>
      <c r="H31" s="23">
        <f>G31*F31</f>
        <v>6864</v>
      </c>
      <c r="I31" s="23">
        <f>+H31*1.2</f>
        <v>8236.7999999999993</v>
      </c>
    </row>
    <row r="32" spans="1:10" s="24" customFormat="1" ht="31.5" x14ac:dyDescent="0.25">
      <c r="A32" s="19" t="s">
        <v>12</v>
      </c>
      <c r="B32" s="20" t="s">
        <v>34</v>
      </c>
      <c r="C32" s="20" t="s">
        <v>28</v>
      </c>
      <c r="D32" s="19" t="s">
        <v>9</v>
      </c>
      <c r="E32" s="21" t="s">
        <v>10</v>
      </c>
      <c r="F32" s="22">
        <v>430</v>
      </c>
      <c r="G32" s="23">
        <v>50</v>
      </c>
      <c r="H32" s="23">
        <f>G32*F32</f>
        <v>21500</v>
      </c>
      <c r="I32" s="23">
        <f>+H32*1.2</f>
        <v>25800</v>
      </c>
    </row>
    <row r="33" spans="1:10" s="24" customFormat="1" ht="31.5" x14ac:dyDescent="0.25">
      <c r="A33" s="19" t="s">
        <v>12</v>
      </c>
      <c r="B33" s="20" t="s">
        <v>32</v>
      </c>
      <c r="C33" s="20" t="s">
        <v>33</v>
      </c>
      <c r="D33" s="19" t="s">
        <v>9</v>
      </c>
      <c r="E33" s="21" t="s">
        <v>10</v>
      </c>
      <c r="F33" s="22">
        <v>385</v>
      </c>
      <c r="G33" s="23">
        <v>52.9</v>
      </c>
      <c r="H33" s="23">
        <f>G33*F33</f>
        <v>20366.5</v>
      </c>
      <c r="I33" s="23">
        <f>+H33*1.2</f>
        <v>24439.8</v>
      </c>
    </row>
    <row r="34" spans="1:10" s="24" customFormat="1" ht="31.5" x14ac:dyDescent="0.25">
      <c r="A34" s="19" t="s">
        <v>12</v>
      </c>
      <c r="B34" s="20" t="s">
        <v>30</v>
      </c>
      <c r="C34" s="20" t="s">
        <v>31</v>
      </c>
      <c r="D34" s="19" t="s">
        <v>9</v>
      </c>
      <c r="E34" s="21" t="s">
        <v>10</v>
      </c>
      <c r="F34" s="22">
        <v>70</v>
      </c>
      <c r="G34" s="23">
        <v>52.5</v>
      </c>
      <c r="H34" s="23">
        <f>G34*F34</f>
        <v>3675</v>
      </c>
      <c r="I34" s="23">
        <f>+H34*1.2</f>
        <v>4410</v>
      </c>
    </row>
    <row r="35" spans="1:10" s="24" customFormat="1" ht="31.5" x14ac:dyDescent="0.25">
      <c r="A35" s="19" t="s">
        <v>12</v>
      </c>
      <c r="B35" s="20" t="s">
        <v>38</v>
      </c>
      <c r="C35" s="20" t="s">
        <v>29</v>
      </c>
      <c r="D35" s="19" t="s">
        <v>9</v>
      </c>
      <c r="E35" s="21" t="s">
        <v>10</v>
      </c>
      <c r="F35" s="22">
        <v>220</v>
      </c>
      <c r="G35" s="23">
        <v>52.5</v>
      </c>
      <c r="H35" s="23">
        <f>G35*F35</f>
        <v>11550</v>
      </c>
      <c r="I35" s="23">
        <f>+H35*1.2</f>
        <v>13860</v>
      </c>
    </row>
    <row r="36" spans="1:10" s="24" customFormat="1" ht="31.5" x14ac:dyDescent="0.25">
      <c r="A36" s="19" t="s">
        <v>12</v>
      </c>
      <c r="B36" s="20" t="s">
        <v>38</v>
      </c>
      <c r="C36" s="20" t="s">
        <v>35</v>
      </c>
      <c r="D36" s="19" t="s">
        <v>9</v>
      </c>
      <c r="E36" s="21" t="s">
        <v>10</v>
      </c>
      <c r="F36" s="22">
        <v>20</v>
      </c>
      <c r="G36" s="23">
        <v>52.5</v>
      </c>
      <c r="H36" s="23">
        <f>G36*F36</f>
        <v>1050</v>
      </c>
      <c r="I36" s="23">
        <f>+H36*1.2</f>
        <v>1260</v>
      </c>
    </row>
    <row r="37" spans="1:10" s="24" customFormat="1" ht="31.5" x14ac:dyDescent="0.25">
      <c r="A37" s="19" t="s">
        <v>12</v>
      </c>
      <c r="B37" s="20" t="s">
        <v>37</v>
      </c>
      <c r="C37" s="20" t="s">
        <v>36</v>
      </c>
      <c r="D37" s="19" t="s">
        <v>9</v>
      </c>
      <c r="E37" s="21" t="s">
        <v>10</v>
      </c>
      <c r="F37" s="22">
        <v>100</v>
      </c>
      <c r="G37" s="23">
        <v>52.3</v>
      </c>
      <c r="H37" s="23">
        <f>G37*F37</f>
        <v>5230</v>
      </c>
      <c r="I37" s="23">
        <f>+H37*1.2</f>
        <v>6276</v>
      </c>
    </row>
    <row r="38" spans="1:10" s="24" customFormat="1" ht="31.5" x14ac:dyDescent="0.25">
      <c r="A38" s="19" t="s">
        <v>12</v>
      </c>
      <c r="B38" s="20" t="s">
        <v>37</v>
      </c>
      <c r="C38" s="20" t="s">
        <v>36</v>
      </c>
      <c r="D38" s="19" t="s">
        <v>9</v>
      </c>
      <c r="E38" s="21" t="s">
        <v>10</v>
      </c>
      <c r="F38" s="22">
        <v>27</v>
      </c>
      <c r="G38" s="23">
        <v>53.5</v>
      </c>
      <c r="H38" s="23">
        <f>G38*F38</f>
        <v>1444.5</v>
      </c>
      <c r="I38" s="23">
        <f>+H38*1.2</f>
        <v>1733.3999999999999</v>
      </c>
    </row>
    <row r="39" spans="1:10" s="24" customFormat="1" ht="31.5" x14ac:dyDescent="0.25">
      <c r="A39" s="19" t="s">
        <v>12</v>
      </c>
      <c r="B39" s="20" t="s">
        <v>42</v>
      </c>
      <c r="C39" s="20" t="s">
        <v>40</v>
      </c>
      <c r="D39" s="19" t="s">
        <v>9</v>
      </c>
      <c r="E39" s="21" t="s">
        <v>10</v>
      </c>
      <c r="F39" s="22">
        <v>41</v>
      </c>
      <c r="G39" s="23">
        <v>52.8</v>
      </c>
      <c r="H39" s="23">
        <f>G39*F39</f>
        <v>2164.7999999999997</v>
      </c>
      <c r="I39" s="23">
        <f>+H39*1.2</f>
        <v>2597.7599999999998</v>
      </c>
    </row>
    <row r="40" spans="1:10" s="24" customFormat="1" ht="31.5" x14ac:dyDescent="0.25">
      <c r="A40" s="19" t="s">
        <v>12</v>
      </c>
      <c r="B40" s="20" t="s">
        <v>42</v>
      </c>
      <c r="C40" s="20" t="s">
        <v>40</v>
      </c>
      <c r="D40" s="19" t="s">
        <v>9</v>
      </c>
      <c r="E40" s="21" t="s">
        <v>10</v>
      </c>
      <c r="F40" s="22">
        <v>50</v>
      </c>
      <c r="G40" s="23">
        <v>52.8</v>
      </c>
      <c r="H40" s="23">
        <f>G40*F40</f>
        <v>2640</v>
      </c>
      <c r="I40" s="23">
        <f>+H40*1.2</f>
        <v>3168</v>
      </c>
    </row>
    <row r="41" spans="1:10" s="24" customFormat="1" ht="31.5" x14ac:dyDescent="0.25">
      <c r="A41" s="19" t="s">
        <v>12</v>
      </c>
      <c r="B41" s="20" t="s">
        <v>41</v>
      </c>
      <c r="C41" s="20" t="s">
        <v>39</v>
      </c>
      <c r="D41" s="19" t="s">
        <v>9</v>
      </c>
      <c r="E41" s="21" t="s">
        <v>10</v>
      </c>
      <c r="F41" s="22">
        <v>180</v>
      </c>
      <c r="G41" s="23">
        <v>53.5</v>
      </c>
      <c r="H41" s="23">
        <f>G41*F41</f>
        <v>9630</v>
      </c>
      <c r="I41" s="23">
        <f>+H41*1.2</f>
        <v>11556</v>
      </c>
    </row>
    <row r="42" spans="1:10" s="24" customFormat="1" ht="31.5" x14ac:dyDescent="0.25">
      <c r="A42" s="19" t="s">
        <v>12</v>
      </c>
      <c r="B42" s="20" t="s">
        <v>41</v>
      </c>
      <c r="C42" s="20" t="s">
        <v>39</v>
      </c>
      <c r="D42" s="19" t="s">
        <v>9</v>
      </c>
      <c r="E42" s="21" t="s">
        <v>10</v>
      </c>
      <c r="F42" s="22">
        <v>140</v>
      </c>
      <c r="G42" s="23">
        <v>53.5</v>
      </c>
      <c r="H42" s="23">
        <f>G42*F42</f>
        <v>7490</v>
      </c>
      <c r="I42" s="23">
        <f>+H42*1.2</f>
        <v>8988</v>
      </c>
    </row>
    <row r="43" spans="1:10" s="24" customFormat="1" ht="31.5" x14ac:dyDescent="0.25">
      <c r="A43" s="19" t="s">
        <v>12</v>
      </c>
      <c r="B43" s="20" t="s">
        <v>43</v>
      </c>
      <c r="C43" s="20" t="s">
        <v>44</v>
      </c>
      <c r="D43" s="19" t="s">
        <v>9</v>
      </c>
      <c r="E43" s="21" t="s">
        <v>10</v>
      </c>
      <c r="F43" s="22">
        <v>159</v>
      </c>
      <c r="G43" s="23">
        <v>53</v>
      </c>
      <c r="H43" s="23">
        <f>G43*F43</f>
        <v>8427</v>
      </c>
      <c r="I43" s="23">
        <f>+H43*1.2</f>
        <v>10112.4</v>
      </c>
      <c r="J43" s="36">
        <f>SUM(F28:F43)</f>
        <v>2752</v>
      </c>
    </row>
    <row r="44" spans="1:10" s="30" customFormat="1" ht="31.5" x14ac:dyDescent="0.25">
      <c r="A44" s="25" t="s">
        <v>12</v>
      </c>
      <c r="B44" s="26" t="s">
        <v>45</v>
      </c>
      <c r="C44" s="26" t="s">
        <v>46</v>
      </c>
      <c r="D44" s="25" t="s">
        <v>9</v>
      </c>
      <c r="E44" s="27" t="s">
        <v>10</v>
      </c>
      <c r="F44" s="28">
        <v>300</v>
      </c>
      <c r="G44" s="29">
        <v>66.02</v>
      </c>
      <c r="H44" s="29">
        <f>G44*F44</f>
        <v>19806</v>
      </c>
      <c r="I44" s="29">
        <f>+H44*1.2</f>
        <v>23767.200000000001</v>
      </c>
    </row>
    <row r="45" spans="1:10" s="30" customFormat="1" ht="31.5" x14ac:dyDescent="0.25">
      <c r="A45" s="25" t="s">
        <v>12</v>
      </c>
      <c r="B45" s="26" t="s">
        <v>48</v>
      </c>
      <c r="C45" s="26" t="s">
        <v>47</v>
      </c>
      <c r="D45" s="25" t="s">
        <v>9</v>
      </c>
      <c r="E45" s="27" t="s">
        <v>10</v>
      </c>
      <c r="F45" s="28">
        <v>100</v>
      </c>
      <c r="G45" s="29">
        <v>62</v>
      </c>
      <c r="H45" s="29">
        <f>G45*F45</f>
        <v>6200</v>
      </c>
      <c r="I45" s="29">
        <f>+H45*1.2</f>
        <v>7440</v>
      </c>
    </row>
    <row r="46" spans="1:10" s="30" customFormat="1" ht="31.5" x14ac:dyDescent="0.25">
      <c r="A46" s="25" t="s">
        <v>12</v>
      </c>
      <c r="B46" s="26" t="s">
        <v>48</v>
      </c>
      <c r="C46" s="26" t="s">
        <v>47</v>
      </c>
      <c r="D46" s="25" t="s">
        <v>9</v>
      </c>
      <c r="E46" s="27" t="s">
        <v>10</v>
      </c>
      <c r="F46" s="28">
        <v>100</v>
      </c>
      <c r="G46" s="29">
        <v>62</v>
      </c>
      <c r="H46" s="29">
        <f>G46*F46</f>
        <v>6200</v>
      </c>
      <c r="I46" s="29">
        <f>+H46*1.2</f>
        <v>7440</v>
      </c>
    </row>
    <row r="47" spans="1:10" s="30" customFormat="1" ht="31.5" x14ac:dyDescent="0.25">
      <c r="A47" s="25" t="s">
        <v>12</v>
      </c>
      <c r="B47" s="26" t="s">
        <v>48</v>
      </c>
      <c r="C47" s="26" t="s">
        <v>47</v>
      </c>
      <c r="D47" s="25" t="s">
        <v>9</v>
      </c>
      <c r="E47" s="27" t="s">
        <v>10</v>
      </c>
      <c r="F47" s="28">
        <v>230</v>
      </c>
      <c r="G47" s="29">
        <v>62</v>
      </c>
      <c r="H47" s="29">
        <f>G47*F47</f>
        <v>14260</v>
      </c>
      <c r="I47" s="29">
        <f>+H47*1.2</f>
        <v>17112</v>
      </c>
    </row>
    <row r="48" spans="1:10" s="30" customFormat="1" ht="31.5" x14ac:dyDescent="0.25">
      <c r="A48" s="25" t="s">
        <v>12</v>
      </c>
      <c r="B48" s="26" t="s">
        <v>50</v>
      </c>
      <c r="C48" s="26" t="s">
        <v>49</v>
      </c>
      <c r="D48" s="25" t="s">
        <v>9</v>
      </c>
      <c r="E48" s="27" t="s">
        <v>10</v>
      </c>
      <c r="F48" s="28">
        <v>40</v>
      </c>
      <c r="G48" s="29">
        <v>61</v>
      </c>
      <c r="H48" s="29">
        <f>G48*F48</f>
        <v>2440</v>
      </c>
      <c r="I48" s="29">
        <f>+H48*1.2</f>
        <v>2928</v>
      </c>
    </row>
    <row r="49" spans="1:10" s="30" customFormat="1" ht="31.5" x14ac:dyDescent="0.25">
      <c r="A49" s="25" t="s">
        <v>12</v>
      </c>
      <c r="B49" s="26" t="s">
        <v>50</v>
      </c>
      <c r="C49" s="26" t="s">
        <v>49</v>
      </c>
      <c r="D49" s="25" t="s">
        <v>9</v>
      </c>
      <c r="E49" s="27" t="s">
        <v>10</v>
      </c>
      <c r="F49" s="28">
        <v>25</v>
      </c>
      <c r="G49" s="29">
        <v>60.5</v>
      </c>
      <c r="H49" s="29">
        <f>G49*F49</f>
        <v>1512.5</v>
      </c>
      <c r="I49" s="29">
        <f>+H49*1.2</f>
        <v>1815</v>
      </c>
    </row>
    <row r="50" spans="1:10" s="30" customFormat="1" ht="31.5" x14ac:dyDescent="0.25">
      <c r="A50" s="25" t="s">
        <v>12</v>
      </c>
      <c r="B50" s="26" t="s">
        <v>51</v>
      </c>
      <c r="C50" s="26" t="s">
        <v>52</v>
      </c>
      <c r="D50" s="25" t="s">
        <v>9</v>
      </c>
      <c r="E50" s="27" t="s">
        <v>10</v>
      </c>
      <c r="F50" s="28">
        <v>100</v>
      </c>
      <c r="G50" s="29">
        <v>67.010000000000005</v>
      </c>
      <c r="H50" s="29">
        <f>G50*F50</f>
        <v>6701.0000000000009</v>
      </c>
      <c r="I50" s="29">
        <f>+H50*1.2</f>
        <v>8041.2000000000007</v>
      </c>
    </row>
    <row r="51" spans="1:10" s="30" customFormat="1" ht="31.5" x14ac:dyDescent="0.25">
      <c r="A51" s="25" t="s">
        <v>12</v>
      </c>
      <c r="B51" s="26" t="s">
        <v>55</v>
      </c>
      <c r="C51" s="26" t="s">
        <v>53</v>
      </c>
      <c r="D51" s="25" t="s">
        <v>9</v>
      </c>
      <c r="E51" s="27" t="s">
        <v>10</v>
      </c>
      <c r="F51" s="28">
        <v>300</v>
      </c>
      <c r="G51" s="29">
        <v>69.3</v>
      </c>
      <c r="H51" s="29">
        <f>G51*F51</f>
        <v>20790</v>
      </c>
      <c r="I51" s="29">
        <f>+H51*1.2</f>
        <v>24948</v>
      </c>
    </row>
    <row r="52" spans="1:10" s="30" customFormat="1" ht="31.5" x14ac:dyDescent="0.25">
      <c r="A52" s="25" t="s">
        <v>12</v>
      </c>
      <c r="B52" s="26" t="s">
        <v>55</v>
      </c>
      <c r="C52" s="26" t="s">
        <v>53</v>
      </c>
      <c r="D52" s="25" t="s">
        <v>9</v>
      </c>
      <c r="E52" s="27" t="s">
        <v>10</v>
      </c>
      <c r="F52" s="28">
        <v>200</v>
      </c>
      <c r="G52" s="29">
        <v>69.510000000000005</v>
      </c>
      <c r="H52" s="29">
        <f>G52*F52</f>
        <v>13902.000000000002</v>
      </c>
      <c r="I52" s="29">
        <f>+H52*1.2</f>
        <v>16682.400000000001</v>
      </c>
    </row>
    <row r="53" spans="1:10" s="30" customFormat="1" ht="31.5" x14ac:dyDescent="0.25">
      <c r="A53" s="25" t="s">
        <v>12</v>
      </c>
      <c r="B53" s="26" t="s">
        <v>56</v>
      </c>
      <c r="C53" s="26" t="s">
        <v>54</v>
      </c>
      <c r="D53" s="25" t="s">
        <v>57</v>
      </c>
      <c r="E53" s="27" t="s">
        <v>10</v>
      </c>
      <c r="F53" s="28">
        <v>565</v>
      </c>
      <c r="G53" s="29">
        <v>71</v>
      </c>
      <c r="H53" s="29">
        <v>40115</v>
      </c>
      <c r="I53" s="29">
        <v>48138</v>
      </c>
      <c r="J53" s="37">
        <f>SUM(F44:F53)</f>
        <v>1960</v>
      </c>
    </row>
    <row r="54" spans="1:10" x14ac:dyDescent="0.25">
      <c r="F54" s="8">
        <f>SUM(F3:F53)</f>
        <v>12869</v>
      </c>
      <c r="G54" s="7">
        <f>+H54/F54</f>
        <v>64.827163726785301</v>
      </c>
      <c r="H54" s="8">
        <f>SUM(H3:H53)</f>
        <v>834260.77</v>
      </c>
      <c r="J54" s="8">
        <f>SUM(J3:J53)</f>
        <v>12869</v>
      </c>
    </row>
  </sheetData>
  <sortState xmlns:xlrd2="http://schemas.microsoft.com/office/spreadsheetml/2017/richdata2" ref="A3:J53">
    <sortCondition ref="A3:A53"/>
    <sortCondition ref="B3:B53"/>
  </sortState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1427-1DE9-4999-9047-6AF8695B4356}">
  <dimension ref="B2:G16"/>
  <sheetViews>
    <sheetView tabSelected="1" workbookViewId="0">
      <selection activeCell="I8" sqref="I8"/>
    </sheetView>
  </sheetViews>
  <sheetFormatPr defaultRowHeight="15" x14ac:dyDescent="0.25"/>
  <cols>
    <col min="1" max="2" width="9.140625" style="9"/>
    <col min="3" max="3" width="16" style="9" customWidth="1"/>
    <col min="4" max="4" width="15" style="9" customWidth="1"/>
    <col min="5" max="7" width="14" style="9" customWidth="1"/>
    <col min="8" max="16384" width="9.140625" style="9"/>
  </cols>
  <sheetData>
    <row r="2" spans="2:7" ht="45" x14ac:dyDescent="0.25">
      <c r="B2" s="15" t="s">
        <v>2</v>
      </c>
      <c r="C2" s="12" t="s">
        <v>89</v>
      </c>
      <c r="D2" s="12" t="s">
        <v>90</v>
      </c>
      <c r="E2" s="12" t="s">
        <v>91</v>
      </c>
      <c r="F2" s="12" t="s">
        <v>93</v>
      </c>
      <c r="G2" s="12" t="s">
        <v>94</v>
      </c>
    </row>
    <row r="3" spans="2:7" x14ac:dyDescent="0.25">
      <c r="B3" s="15"/>
      <c r="C3" s="12">
        <v>1</v>
      </c>
      <c r="D3" s="12">
        <v>2</v>
      </c>
      <c r="E3" s="12" t="s">
        <v>92</v>
      </c>
      <c r="F3" s="12">
        <v>4</v>
      </c>
      <c r="G3" s="12" t="s">
        <v>95</v>
      </c>
    </row>
    <row r="4" spans="2:7" x14ac:dyDescent="0.25">
      <c r="B4" s="13">
        <v>44927</v>
      </c>
      <c r="C4" s="14">
        <v>15000</v>
      </c>
      <c r="D4" s="14">
        <v>0</v>
      </c>
      <c r="E4" s="14">
        <f>+C4-D4</f>
        <v>15000</v>
      </c>
      <c r="F4" s="18">
        <v>179.33</v>
      </c>
      <c r="G4" s="18">
        <f>+E4*F4</f>
        <v>2689950</v>
      </c>
    </row>
    <row r="5" spans="2:7" x14ac:dyDescent="0.25">
      <c r="B5" s="10">
        <v>44958</v>
      </c>
      <c r="C5" s="11">
        <v>15000</v>
      </c>
      <c r="D5" s="14">
        <v>0</v>
      </c>
      <c r="E5" s="14">
        <f t="shared" ref="E5:E15" si="0">+C5-D5</f>
        <v>15000</v>
      </c>
      <c r="F5" s="18">
        <v>179.33</v>
      </c>
      <c r="G5" s="18">
        <f t="shared" ref="G5:G15" si="1">+E5*F5</f>
        <v>2689950</v>
      </c>
    </row>
    <row r="6" spans="2:7" x14ac:dyDescent="0.25">
      <c r="B6" s="10">
        <v>44986</v>
      </c>
      <c r="C6" s="11">
        <v>15000</v>
      </c>
      <c r="D6" s="14">
        <v>0</v>
      </c>
      <c r="E6" s="14">
        <f t="shared" si="0"/>
        <v>15000</v>
      </c>
      <c r="F6" s="18">
        <v>179.33</v>
      </c>
      <c r="G6" s="18">
        <f t="shared" si="1"/>
        <v>2689950</v>
      </c>
    </row>
    <row r="7" spans="2:7" x14ac:dyDescent="0.25">
      <c r="B7" s="10">
        <v>45017</v>
      </c>
      <c r="C7" s="11">
        <v>15000</v>
      </c>
      <c r="D7" s="14">
        <v>0</v>
      </c>
      <c r="E7" s="14">
        <f t="shared" si="0"/>
        <v>15000</v>
      </c>
      <c r="F7" s="18">
        <v>179.33</v>
      </c>
      <c r="G7" s="18">
        <f t="shared" si="1"/>
        <v>2689950</v>
      </c>
    </row>
    <row r="8" spans="2:7" x14ac:dyDescent="0.25">
      <c r="B8" s="10">
        <v>45047</v>
      </c>
      <c r="C8" s="11">
        <v>15000</v>
      </c>
      <c r="D8" s="14">
        <v>0</v>
      </c>
      <c r="E8" s="14">
        <f t="shared" si="0"/>
        <v>15000</v>
      </c>
      <c r="F8" s="18">
        <v>179.33</v>
      </c>
      <c r="G8" s="18">
        <f t="shared" si="1"/>
        <v>2689950</v>
      </c>
    </row>
    <row r="9" spans="2:7" x14ac:dyDescent="0.25">
      <c r="B9" s="10">
        <v>45078</v>
      </c>
      <c r="C9" s="11">
        <v>15000</v>
      </c>
      <c r="D9" s="14">
        <v>0</v>
      </c>
      <c r="E9" s="14">
        <f t="shared" si="0"/>
        <v>15000</v>
      </c>
      <c r="F9" s="18">
        <v>179.33</v>
      </c>
      <c r="G9" s="18">
        <f t="shared" si="1"/>
        <v>2689950</v>
      </c>
    </row>
    <row r="10" spans="2:7" x14ac:dyDescent="0.25">
      <c r="B10" s="10">
        <v>45108</v>
      </c>
      <c r="C10" s="11">
        <v>15000</v>
      </c>
      <c r="D10" s="14">
        <v>2450</v>
      </c>
      <c r="E10" s="14">
        <f t="shared" si="0"/>
        <v>12550</v>
      </c>
      <c r="F10" s="18">
        <v>179.33</v>
      </c>
      <c r="G10" s="18">
        <f t="shared" si="1"/>
        <v>2250591.5</v>
      </c>
    </row>
    <row r="11" spans="2:7" x14ac:dyDescent="0.25">
      <c r="B11" s="10">
        <v>45139</v>
      </c>
      <c r="C11" s="11">
        <v>15000</v>
      </c>
      <c r="D11" s="14">
        <v>2752</v>
      </c>
      <c r="E11" s="14">
        <f t="shared" si="0"/>
        <v>12248</v>
      </c>
      <c r="F11" s="18">
        <v>179.33</v>
      </c>
      <c r="G11" s="18">
        <f t="shared" si="1"/>
        <v>2196433.8400000003</v>
      </c>
    </row>
    <row r="12" spans="2:7" x14ac:dyDescent="0.25">
      <c r="B12" s="10">
        <v>45170</v>
      </c>
      <c r="C12" s="11">
        <v>15000</v>
      </c>
      <c r="D12" s="14">
        <v>1960</v>
      </c>
      <c r="E12" s="14">
        <f t="shared" si="0"/>
        <v>13040</v>
      </c>
      <c r="F12" s="18">
        <v>179.33</v>
      </c>
      <c r="G12" s="18">
        <f t="shared" si="1"/>
        <v>2338463.2000000002</v>
      </c>
    </row>
    <row r="13" spans="2:7" x14ac:dyDescent="0.25">
      <c r="B13" s="10">
        <v>45200</v>
      </c>
      <c r="C13" s="11">
        <v>15000</v>
      </c>
      <c r="D13" s="14">
        <v>5679</v>
      </c>
      <c r="E13" s="14">
        <f t="shared" si="0"/>
        <v>9321</v>
      </c>
      <c r="F13" s="18">
        <v>179.33</v>
      </c>
      <c r="G13" s="18">
        <f t="shared" si="1"/>
        <v>1671534.9300000002</v>
      </c>
    </row>
    <row r="14" spans="2:7" x14ac:dyDescent="0.25">
      <c r="B14" s="10">
        <v>45231</v>
      </c>
      <c r="C14" s="11">
        <v>15000</v>
      </c>
      <c r="D14" s="14">
        <v>28</v>
      </c>
      <c r="E14" s="14">
        <f t="shared" si="0"/>
        <v>14972</v>
      </c>
      <c r="F14" s="18">
        <v>179.33</v>
      </c>
      <c r="G14" s="18">
        <f t="shared" si="1"/>
        <v>2684928.7600000002</v>
      </c>
    </row>
    <row r="15" spans="2:7" x14ac:dyDescent="0.25">
      <c r="B15" s="10">
        <v>45261</v>
      </c>
      <c r="C15" s="11">
        <v>15000</v>
      </c>
      <c r="D15" s="14">
        <v>0</v>
      </c>
      <c r="E15" s="14">
        <f t="shared" si="0"/>
        <v>15000</v>
      </c>
      <c r="F15" s="18">
        <v>179.33</v>
      </c>
      <c r="G15" s="18">
        <f t="shared" si="1"/>
        <v>2689950</v>
      </c>
    </row>
    <row r="16" spans="2:7" x14ac:dyDescent="0.25">
      <c r="B16" s="16" t="s">
        <v>11</v>
      </c>
      <c r="C16" s="17">
        <f>SUM(C4:C15)</f>
        <v>180000</v>
      </c>
      <c r="D16" s="17">
        <f t="shared" ref="D16:G16" si="2">SUM(D4:D15)</f>
        <v>12869</v>
      </c>
      <c r="E16" s="17">
        <f t="shared" si="2"/>
        <v>167131</v>
      </c>
      <c r="F16" s="17"/>
      <c r="G16" s="38">
        <f t="shared" si="2"/>
        <v>29971602.23</v>
      </c>
    </row>
  </sheetData>
  <mergeCells count="1">
    <mergeCell ref="B2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BED6BA-0288-4C85-A055-F7061437092B}"/>
</file>

<file path=customXml/itemProps2.xml><?xml version="1.0" encoding="utf-8"?>
<ds:datastoreItem xmlns:ds="http://schemas.openxmlformats.org/officeDocument/2006/customXml" ds:itemID="{3BB2B624-E222-4E94-B1F0-A9254CA7796D}"/>
</file>

<file path=customXml/itemProps3.xml><?xml version="1.0" encoding="utf-8"?>
<ds:datastoreItem xmlns:ds="http://schemas.openxmlformats.org/officeDocument/2006/customXml" ds:itemID="{888E6CE2-CF97-4691-A0B7-D1A07CB38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2024-02-27T09:17:40Z</dcterms:created>
  <dcterms:modified xsi:type="dcterms:W3CDTF">2024-02-27T11:22:51Z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