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FAKTURI/Топлофикации/"/>
    </mc:Choice>
  </mc:AlternateContent>
  <xr:revisionPtr revIDLastSave="2266" documentId="8_{4787745F-0F81-4ED3-8635-230621C462B2}" xr6:coauthVersionLast="47" xr6:coauthVersionMax="47" xr10:uidLastSave="{13F5E09D-7F79-4AAB-B482-A26670BE3903}"/>
  <bookViews>
    <workbookView xWindow="-120" yWindow="-120" windowWidth="29040" windowHeight="15840" tabRatio="897" xr2:uid="{6181C59F-D665-4BC0-B758-0A74609C04CD}"/>
  </bookViews>
  <sheets>
    <sheet name="Плевен 20.12.-31.12.2024" sheetId="11" r:id="rId1"/>
    <sheet name="Бургас 20.12.-31.12.2024" sheetId="12" r:id="rId2"/>
    <sheet name="Враца 20.12.-31.12.2024" sheetId="13" r:id="rId3"/>
    <sheet name="Перник 20.12.-31.12.2024" sheetId="16" r:id="rId4"/>
    <sheet name="Русе 20.12.-31.12.2024" sheetId="17" r:id="rId5"/>
    <sheet name="ВеликоТърново 20.12.-31.12.2024" sheetId="15" r:id="rId6"/>
    <sheet name="Марица 3 20.12.-31.12.2024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2" l="1"/>
  <c r="H7" i="12"/>
  <c r="I7" i="12" s="1"/>
  <c r="J7" i="12" s="1"/>
  <c r="I8" i="12" l="1"/>
  <c r="J8" i="12" s="1"/>
  <c r="J12" i="13" l="1"/>
  <c r="J10" i="12"/>
  <c r="H8" i="17" l="1"/>
  <c r="H7" i="17"/>
  <c r="H6" i="17"/>
  <c r="C6" i="17"/>
  <c r="C7" i="17" s="1"/>
  <c r="C8" i="17" s="1"/>
  <c r="I6" i="17" l="1"/>
  <c r="J6" i="17" s="1"/>
  <c r="I7" i="17"/>
  <c r="J7" i="17" s="1"/>
  <c r="I8" i="17"/>
  <c r="J8" i="17" s="1"/>
  <c r="H10" i="13"/>
  <c r="F14" i="18"/>
  <c r="H9" i="13"/>
  <c r="I10" i="13" l="1"/>
  <c r="J10" i="13" s="1"/>
  <c r="I9" i="13"/>
  <c r="J9" i="13" s="1"/>
  <c r="H7" i="18" l="1"/>
  <c r="H6" i="18"/>
  <c r="I6" i="18" s="1"/>
  <c r="J6" i="18" s="1"/>
  <c r="H6" i="15"/>
  <c r="I6" i="15" s="1"/>
  <c r="J6" i="15" s="1"/>
  <c r="H6" i="11"/>
  <c r="H9" i="17"/>
  <c r="H9" i="16"/>
  <c r="I7" i="18" l="1"/>
  <c r="J7" i="18" s="1"/>
  <c r="I6" i="11"/>
  <c r="J6" i="11" s="1"/>
  <c r="I9" i="17"/>
  <c r="J9" i="17" s="1"/>
  <c r="I9" i="16"/>
  <c r="J9" i="16" s="1"/>
  <c r="H5" i="18"/>
  <c r="C5" i="18"/>
  <c r="H4" i="18"/>
  <c r="H6" i="16"/>
  <c r="I4" i="18" l="1"/>
  <c r="J4" i="18" s="1"/>
  <c r="I5" i="18"/>
  <c r="J5" i="18" s="1"/>
  <c r="I6" i="16"/>
  <c r="J6" i="16" s="1"/>
  <c r="H7" i="15" l="1"/>
  <c r="H5" i="15"/>
  <c r="C5" i="15"/>
  <c r="C6" i="15" s="1"/>
  <c r="H4" i="15"/>
  <c r="I7" i="15" l="1"/>
  <c r="J7" i="15" s="1"/>
  <c r="I4" i="15"/>
  <c r="J4" i="15" s="1"/>
  <c r="I5" i="15"/>
  <c r="J5" i="15" s="1"/>
  <c r="H5" i="17" l="1"/>
  <c r="I5" i="17" s="1"/>
  <c r="J5" i="17" s="1"/>
  <c r="C5" i="17"/>
  <c r="H4" i="17"/>
  <c r="I4" i="17" s="1"/>
  <c r="J4" i="17" s="1"/>
  <c r="H7" i="13"/>
  <c r="I7" i="13" s="1"/>
  <c r="H8" i="13"/>
  <c r="I8" i="13" s="1"/>
  <c r="H11" i="13"/>
  <c r="I11" i="13" s="1"/>
  <c r="H6" i="12"/>
  <c r="H9" i="12"/>
  <c r="I9" i="12" s="1"/>
  <c r="H5" i="11"/>
  <c r="H7" i="11"/>
  <c r="I7" i="11" s="1"/>
  <c r="H8" i="11"/>
  <c r="H5" i="16"/>
  <c r="H7" i="16"/>
  <c r="I7" i="16" s="1"/>
  <c r="J7" i="16" s="1"/>
  <c r="H8" i="16"/>
  <c r="I8" i="16" s="1"/>
  <c r="J11" i="13" l="1"/>
  <c r="J9" i="12"/>
  <c r="I8" i="11"/>
  <c r="J8" i="11" s="1"/>
  <c r="J7" i="13"/>
  <c r="J8" i="13"/>
  <c r="I6" i="12"/>
  <c r="J6" i="12" s="1"/>
  <c r="J7" i="11"/>
  <c r="I5" i="11"/>
  <c r="J5" i="11" s="1"/>
  <c r="I5" i="16"/>
  <c r="J5" i="16" s="1"/>
  <c r="J8" i="16"/>
  <c r="C5" i="16"/>
  <c r="C6" i="16" s="1"/>
  <c r="C7" i="16" s="1"/>
  <c r="C8" i="16" s="1"/>
  <c r="C7" i="13"/>
  <c r="C8" i="13" s="1"/>
  <c r="C6" i="12"/>
  <c r="H4" i="16" l="1"/>
  <c r="I4" i="16" s="1"/>
  <c r="J4" i="16" l="1"/>
  <c r="H6" i="13" l="1"/>
  <c r="H5" i="12"/>
  <c r="I5" i="12" s="1"/>
  <c r="H4" i="11"/>
  <c r="I6" i="13" l="1"/>
  <c r="J6" i="13" s="1"/>
  <c r="I4" i="11"/>
  <c r="J4" i="11" s="1"/>
  <c r="J5" i="12"/>
</calcChain>
</file>

<file path=xl/sharedStrings.xml><?xml version="1.0" encoding="utf-8"?>
<sst xmlns="http://schemas.openxmlformats.org/spreadsheetml/2006/main" count="143" uniqueCount="38">
  <si>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</si>
  <si>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</si>
  <si>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</si>
  <si>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</si>
  <si>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</si>
  <si>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</si>
  <si>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</si>
  <si>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</si>
  <si>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</si>
  <si>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</si>
  <si>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</si>
  <si>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</si>
  <si>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</si>
  <si>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Фактуриран природен газ в газообразно състояние на линия C059P02</t>
  </si>
  <si>
    <t>Договор № ПГ-0106/Дг22/015/15.12.2021</t>
  </si>
  <si>
    <t>Капацитет в рамките на деня</t>
  </si>
  <si>
    <t>ДДС,20%</t>
  </si>
  <si>
    <t>Превишен капацитет</t>
  </si>
  <si>
    <t>Дневен капацитет</t>
  </si>
  <si>
    <t>Доставен природен газ в газообразно състояние на линия C025P01</t>
  </si>
  <si>
    <t>ТОПЛОФИКАЦИЯ РУСЕ</t>
  </si>
  <si>
    <t>ТОПЛОФИКАЦИЯ ПЕРНИК</t>
  </si>
  <si>
    <t>ТОПЛОФИКАЦИЯ ВЕЛИКО ТЪРНОВО</t>
  </si>
  <si>
    <t>ТОПЛОФИКАЦИЯ ВРАЦА</t>
  </si>
  <si>
    <t>ТОПЛОФИКАЦИЯ БУРГАС</t>
  </si>
  <si>
    <t>ТОПЛОФИКАЦИЯ ПЛЕВЕН</t>
  </si>
  <si>
    <t>Фактуриран природен газ в газообразно състояние на линия C033P01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</si>
  <si>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C057P03</t>
    </r>
  </si>
  <si>
    <t>ТЕЦ Марица 3 АД</t>
  </si>
  <si>
    <t>Фактуриран природен газ в газообразно състояние на линия C072P02</t>
  </si>
  <si>
    <t>Р-ди по чл.18 от Дог.№ ПГ-0106/ДГ24/025/25.03.2024 г.</t>
  </si>
  <si>
    <t>Р-ди по чл.18 от Дог.№ ПГ-0106/ДГ24/022/25.03.2024 г.</t>
  </si>
  <si>
    <t>Р-ди по чл.18 от Дог.№ ПГ-0106/ДГ24/024/25.03.2024 г.</t>
  </si>
  <si>
    <t>Р-ди по чл.18 от Дог.№ ПГ-0106/ДГ24/026/25.03.2024 г.</t>
  </si>
  <si>
    <t>Р-ди по чл.18 от Дог.№ ПГ-0106/ДГ24/027/25.03.2024 г.</t>
  </si>
  <si>
    <t>Р-ди по чл.18 от Дог.№ ПГ-0106/ДГ24/023/25.03.2024 г.</t>
  </si>
  <si>
    <t>Период на доставка: 20.12.2024 г. 07:00:00 –01.12.2024 г. 07:00</t>
  </si>
  <si>
    <t>Пренос на природен газ м. Декември 2024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</si>
</sst>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0" fontId="2" fillId="0" borderId="0" xfId="0" applyFont="1"/>
    <xf numFmtId="0" fontId="1" fillId="0" borderId="0" xfId="0" applyFont="1"/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164" fontId="2" fillId="0" borderId="0" xfId="0" applyNumberFormat="1" applyFont="1"/>
    <xf numFmtId="165" fontId="2" fillId="3" borderId="1" xfId="0" applyNumberFormat="1" applyFont="1" applyFill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6"/>
  <sheetViews>
    <sheetView tabSelected="1" zoomScaleNormal="100" workbookViewId="0">
      <selection activeCell="C11" sqref="C11"/>
    </sheetView>
  </sheetViews>
  <sheetFormatPr defaultColWidth="8.85546875" defaultRowHeight="15.75" x14ac:dyDescent="0.25"/>
  <cols>
    <col min="1" max="3" width="8.85546875" style="9"/>
    <col min="4" max="4" width="30.7109375" style="9" customWidth="1"/>
    <col min="5" max="5" width="9.85546875" style="9" bestFit="1" customWidth="1"/>
    <col min="6" max="6" width="13.7109375" style="9" customWidth="1"/>
    <col min="7" max="7" width="19.7109375" style="9" customWidth="1"/>
    <col min="8" max="8" width="17.7109375" style="9" bestFit="1" customWidth="1"/>
    <col min="9" max="9" width="17.42578125" style="9" customWidth="1"/>
    <col min="10" max="10" width="14" style="9" customWidth="1"/>
    <col min="11" max="11" width="11" style="9" bestFit="1" customWidth="1"/>
    <col min="12" max="16384" width="8.85546875" style="9"/>
  </cols>
  <sheetData>
    <row r="2" spans="3:11" x14ac:dyDescent="0.25">
      <c r="D2" s="9" t="s">
        <v>25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10</v>
      </c>
      <c r="E4" s="6" t="s">
        <v>5</v>
      </c>
      <c r="F4" s="5">
        <v>655.21299999999997</v>
      </c>
      <c r="G4" s="27">
        <v>75.89</v>
      </c>
      <c r="H4" s="8">
        <f>F4*G4</f>
        <v>49724.114569999998</v>
      </c>
      <c r="I4" s="8">
        <f>H4*0.2</f>
        <v>9944.8229140000003</v>
      </c>
      <c r="J4" s="8">
        <f>H4+I4</f>
        <v>59668.937483999995</v>
      </c>
      <c r="K4" s="11"/>
    </row>
    <row r="5" spans="3:11" customFormat="1" ht="31.5" x14ac:dyDescent="0.25">
      <c r="C5" s="6">
        <v>2</v>
      </c>
      <c r="D5" s="7" t="s">
        <v>37</v>
      </c>
      <c r="E5" s="6" t="s">
        <v>5</v>
      </c>
      <c r="F5" s="5">
        <v>1612.9549999999999</v>
      </c>
      <c r="G5" s="24">
        <v>1.0733999999999999</v>
      </c>
      <c r="H5" s="8">
        <f t="shared" ref="H5:H8" si="0">F5*G5</f>
        <v>1731.3458969999997</v>
      </c>
      <c r="I5" s="8">
        <f t="shared" ref="I5:I8" si="1">H5*0.2</f>
        <v>346.26917939999998</v>
      </c>
      <c r="J5" s="8">
        <f t="shared" ref="J5:J8" si="2">H5+I5</f>
        <v>2077.6150763999995</v>
      </c>
    </row>
    <row r="6" spans="3:11" customFormat="1" x14ac:dyDescent="0.25">
      <c r="C6" s="6">
        <v>3</v>
      </c>
      <c r="D6" s="7" t="s">
        <v>17</v>
      </c>
      <c r="E6" s="6" t="s">
        <v>5</v>
      </c>
      <c r="F6" s="5">
        <v>89.383999999999986</v>
      </c>
      <c r="G6" s="24">
        <v>8.6122999999999994</v>
      </c>
      <c r="H6" s="8">
        <f t="shared" si="0"/>
        <v>769.80182319999983</v>
      </c>
      <c r="I6" s="8">
        <f t="shared" si="1"/>
        <v>153.96036463999997</v>
      </c>
      <c r="J6" s="8">
        <f t="shared" si="2"/>
        <v>923.7621878399998</v>
      </c>
    </row>
    <row r="7" spans="3:11" customFormat="1" x14ac:dyDescent="0.25">
      <c r="C7" s="6">
        <v>4</v>
      </c>
      <c r="D7" s="7" t="s">
        <v>15</v>
      </c>
      <c r="E7" s="6" t="s">
        <v>5</v>
      </c>
      <c r="F7" s="5">
        <v>95</v>
      </c>
      <c r="G7" s="24">
        <v>7.4818999999999996</v>
      </c>
      <c r="H7" s="8">
        <f t="shared" si="0"/>
        <v>710.78049999999996</v>
      </c>
      <c r="I7" s="8">
        <f t="shared" si="1"/>
        <v>142.15610000000001</v>
      </c>
      <c r="J7" s="8">
        <f t="shared" si="2"/>
        <v>852.9366</v>
      </c>
    </row>
    <row r="8" spans="3:11" ht="31.5" x14ac:dyDescent="0.25">
      <c r="C8" s="6">
        <v>5</v>
      </c>
      <c r="D8" s="7" t="s">
        <v>30</v>
      </c>
      <c r="E8" s="6" t="s">
        <v>12</v>
      </c>
      <c r="F8" s="5">
        <v>1</v>
      </c>
      <c r="G8" s="8">
        <v>61905.87</v>
      </c>
      <c r="H8" s="8">
        <f t="shared" si="0"/>
        <v>61905.87</v>
      </c>
      <c r="I8" s="8">
        <f t="shared" si="1"/>
        <v>12381.174000000001</v>
      </c>
      <c r="J8" s="8">
        <f t="shared" si="2"/>
        <v>74287.044000000009</v>
      </c>
    </row>
    <row r="9" spans="3:11" ht="16.5" customHeight="1" x14ac:dyDescent="0.25">
      <c r="C9" s="13"/>
      <c r="D9" s="10"/>
      <c r="J9" s="14"/>
    </row>
    <row r="10" spans="3:11" x14ac:dyDescent="0.25">
      <c r="D10" s="10" t="s">
        <v>36</v>
      </c>
    </row>
    <row r="11" spans="3:11" x14ac:dyDescent="0.25">
      <c r="C11" s="13"/>
      <c r="D11" s="10"/>
    </row>
    <row r="15" spans="3:11" x14ac:dyDescent="0.25">
      <c r="C15" s="28"/>
      <c r="D15" s="28"/>
      <c r="E15" s="28"/>
      <c r="G15" s="14"/>
      <c r="H15" s="14"/>
      <c r="K15" s="14"/>
    </row>
    <row r="16" spans="3:11" x14ac:dyDescent="0.25">
      <c r="D16" s="22"/>
    </row>
  </sheetData>
  <mergeCells count="1">
    <mergeCell ref="C15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6"/>
  <sheetViews>
    <sheetView workbookViewId="0">
      <selection activeCell="F7" sqref="F7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2:11" x14ac:dyDescent="0.25">
      <c r="D3" t="s">
        <v>24</v>
      </c>
    </row>
    <row r="4" spans="2:11" s="9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2:11" s="12" customFormat="1" ht="52.9" customHeight="1" x14ac:dyDescent="0.25">
      <c r="C5" s="6">
        <v>1</v>
      </c>
      <c r="D5" s="7" t="s">
        <v>13</v>
      </c>
      <c r="E5" s="6" t="s">
        <v>5</v>
      </c>
      <c r="F5" s="5">
        <v>215</v>
      </c>
      <c r="G5" s="23">
        <v>75.89</v>
      </c>
      <c r="H5" s="5">
        <f t="shared" ref="H5:H9" si="0">F5*G5</f>
        <v>16316.35</v>
      </c>
      <c r="I5" s="8">
        <f t="shared" ref="I5:I9" si="1">H5*0.2</f>
        <v>3263.2700000000004</v>
      </c>
      <c r="J5" s="8">
        <f t="shared" ref="J5:J9" si="2">H5+I5</f>
        <v>19579.620000000003</v>
      </c>
      <c r="K5" s="11"/>
    </row>
    <row r="6" spans="2:11" s="9" customFormat="1" ht="31.5" x14ac:dyDescent="0.25">
      <c r="C6" s="6">
        <f>+C5+1</f>
        <v>2</v>
      </c>
      <c r="D6" s="7" t="s">
        <v>37</v>
      </c>
      <c r="E6" s="6" t="s">
        <v>5</v>
      </c>
      <c r="F6" s="5">
        <v>1411.9879999999998</v>
      </c>
      <c r="G6" s="24">
        <v>1.0733999999999999</v>
      </c>
      <c r="H6" s="5">
        <f t="shared" si="0"/>
        <v>1515.6279191999997</v>
      </c>
      <c r="I6" s="8">
        <f t="shared" si="1"/>
        <v>303.12558383999993</v>
      </c>
      <c r="J6" s="8">
        <f t="shared" si="2"/>
        <v>1818.7535030399997</v>
      </c>
    </row>
    <row r="7" spans="2:11" ht="15.75" x14ac:dyDescent="0.25">
      <c r="C7" s="6">
        <v>3</v>
      </c>
      <c r="D7" s="7" t="s">
        <v>17</v>
      </c>
      <c r="E7" s="6" t="s">
        <v>5</v>
      </c>
      <c r="F7" s="5">
        <v>144.09799999999973</v>
      </c>
      <c r="G7" s="24">
        <v>8.6122999999999994</v>
      </c>
      <c r="H7" s="8">
        <f t="shared" si="0"/>
        <v>1241.0152053999975</v>
      </c>
      <c r="I7" s="8">
        <f t="shared" si="1"/>
        <v>248.20304107999951</v>
      </c>
      <c r="J7" s="8">
        <f t="shared" si="2"/>
        <v>1489.2182464799971</v>
      </c>
    </row>
    <row r="8" spans="2:11" ht="15.75" x14ac:dyDescent="0.25">
      <c r="C8" s="6">
        <v>4</v>
      </c>
      <c r="D8" s="7" t="s">
        <v>15</v>
      </c>
      <c r="E8" s="6" t="s">
        <v>5</v>
      </c>
      <c r="F8" s="5">
        <v>560</v>
      </c>
      <c r="G8" s="24">
        <v>7.4818999999999996</v>
      </c>
      <c r="H8" s="8">
        <f t="shared" si="0"/>
        <v>4189.8639999999996</v>
      </c>
      <c r="I8" s="8">
        <f t="shared" si="1"/>
        <v>837.97280000000001</v>
      </c>
      <c r="J8" s="8">
        <f t="shared" si="2"/>
        <v>5027.8367999999991</v>
      </c>
    </row>
    <row r="9" spans="2:11" s="9" customFormat="1" ht="31.5" x14ac:dyDescent="0.25">
      <c r="C9" s="6">
        <v>5</v>
      </c>
      <c r="D9" s="7" t="s">
        <v>31</v>
      </c>
      <c r="E9" s="6" t="s">
        <v>12</v>
      </c>
      <c r="F9" s="5">
        <v>1</v>
      </c>
      <c r="G9" s="5">
        <v>20635.29</v>
      </c>
      <c r="H9" s="5">
        <f t="shared" si="0"/>
        <v>20635.29</v>
      </c>
      <c r="I9" s="8">
        <f t="shared" si="1"/>
        <v>4127.058</v>
      </c>
      <c r="J9" s="8">
        <f t="shared" si="2"/>
        <v>24762.348000000002</v>
      </c>
    </row>
    <row r="10" spans="2:11" x14ac:dyDescent="0.25">
      <c r="J10" s="2">
        <f>31.27*1.2</f>
        <v>37.524000000000001</v>
      </c>
    </row>
    <row r="11" spans="2:11" s="9" customFormat="1" ht="15.75" x14ac:dyDescent="0.25">
      <c r="D11" s="10" t="s">
        <v>36</v>
      </c>
    </row>
    <row r="12" spans="2:11" x14ac:dyDescent="0.25">
      <c r="J12" s="2"/>
    </row>
    <row r="13" spans="2:11" x14ac:dyDescent="0.25">
      <c r="J13" s="2"/>
    </row>
    <row r="14" spans="2:11" x14ac:dyDescent="0.25">
      <c r="J14" s="2"/>
    </row>
    <row r="15" spans="2:11" x14ac:dyDescent="0.25">
      <c r="J15" s="2"/>
    </row>
    <row r="16" spans="2:11" ht="15.75" x14ac:dyDescent="0.25">
      <c r="B16" s="28" t="s">
        <v>14</v>
      </c>
      <c r="C16" s="28"/>
      <c r="D16" s="28"/>
    </row>
  </sheetData>
  <mergeCells count="1">
    <mergeCell ref="B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19"/>
  <sheetViews>
    <sheetView workbookViewId="0">
      <selection activeCell="G19" sqref="G19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23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16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5">
        <v>342.92399999999998</v>
      </c>
      <c r="G6" s="23">
        <v>75.89</v>
      </c>
      <c r="H6" s="8">
        <f t="shared" ref="H6:H11" si="0">F6*G6</f>
        <v>26024.502359999999</v>
      </c>
      <c r="I6" s="8">
        <f t="shared" ref="I6:I11" si="1">H6*0.2</f>
        <v>5204.9004720000003</v>
      </c>
      <c r="J6" s="8">
        <f t="shared" ref="J6:J11" si="2">H6+I6</f>
        <v>31229.402832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5">
        <v>738.83699999999999</v>
      </c>
      <c r="G7" s="23">
        <v>75.89</v>
      </c>
      <c r="H7" s="8">
        <f t="shared" si="0"/>
        <v>56070.339930000002</v>
      </c>
      <c r="I7" s="8">
        <f t="shared" si="1"/>
        <v>11214.067986000002</v>
      </c>
      <c r="J7" s="8">
        <f t="shared" si="2"/>
        <v>67284.407915999996</v>
      </c>
    </row>
    <row r="8" spans="3:10" ht="31.5" x14ac:dyDescent="0.25">
      <c r="C8" s="6">
        <f t="shared" ref="C8" si="3">+C7+1</f>
        <v>3</v>
      </c>
      <c r="D8" s="7" t="s">
        <v>37</v>
      </c>
      <c r="E8" s="6" t="s">
        <v>5</v>
      </c>
      <c r="F8" s="5">
        <v>2899.5709999999995</v>
      </c>
      <c r="G8" s="24">
        <v>1.0733999999999999</v>
      </c>
      <c r="H8" s="8">
        <f t="shared" si="0"/>
        <v>3112.399511399999</v>
      </c>
      <c r="I8" s="8">
        <f t="shared" si="1"/>
        <v>622.47990227999981</v>
      </c>
      <c r="J8" s="8">
        <f t="shared" si="2"/>
        <v>3734.8794136799988</v>
      </c>
    </row>
    <row r="9" spans="3:10" ht="15.75" x14ac:dyDescent="0.25">
      <c r="C9" s="6">
        <v>5</v>
      </c>
      <c r="D9" s="7" t="s">
        <v>15</v>
      </c>
      <c r="E9" s="6" t="s">
        <v>5</v>
      </c>
      <c r="F9" s="5">
        <v>902</v>
      </c>
      <c r="G9" s="24">
        <v>7.4818999999999996</v>
      </c>
      <c r="H9" s="8">
        <f t="shared" ref="H9:H10" si="4">F9*G9</f>
        <v>6748.6737999999996</v>
      </c>
      <c r="I9" s="8">
        <f t="shared" ref="I9:I10" si="5">H9*0.2</f>
        <v>1349.7347600000001</v>
      </c>
      <c r="J9" s="8">
        <f t="shared" ref="J9:J10" si="6">H9+I9</f>
        <v>8098.4085599999999</v>
      </c>
    </row>
    <row r="10" spans="3:10" ht="15.75" x14ac:dyDescent="0.25">
      <c r="C10" s="6">
        <v>6</v>
      </c>
      <c r="D10" s="7" t="s">
        <v>17</v>
      </c>
      <c r="E10" s="6" t="s">
        <v>5</v>
      </c>
      <c r="F10" s="5">
        <v>47.316000000000145</v>
      </c>
      <c r="G10" s="25">
        <v>8.6122999999999994</v>
      </c>
      <c r="H10" s="8">
        <f t="shared" si="4"/>
        <v>407.49958680000123</v>
      </c>
      <c r="I10" s="8">
        <f t="shared" si="5"/>
        <v>81.499917360000254</v>
      </c>
      <c r="J10" s="8">
        <f t="shared" si="6"/>
        <v>488.99950416000149</v>
      </c>
    </row>
    <row r="11" spans="3:10" ht="31.5" x14ac:dyDescent="0.25">
      <c r="C11" s="6">
        <v>7</v>
      </c>
      <c r="D11" s="7" t="s">
        <v>32</v>
      </c>
      <c r="E11" s="6" t="s">
        <v>12</v>
      </c>
      <c r="F11" s="5">
        <v>1</v>
      </c>
      <c r="G11" s="8">
        <v>12698.64</v>
      </c>
      <c r="H11" s="8">
        <f t="shared" si="0"/>
        <v>12698.64</v>
      </c>
      <c r="I11" s="8">
        <f t="shared" si="1"/>
        <v>2539.7280000000001</v>
      </c>
      <c r="J11" s="8">
        <f t="shared" si="2"/>
        <v>15238.367999999999</v>
      </c>
    </row>
    <row r="12" spans="3:10" ht="15.75" x14ac:dyDescent="0.25">
      <c r="C12" s="13"/>
      <c r="D12" s="18"/>
      <c r="E12" s="13"/>
      <c r="F12" s="17"/>
      <c r="G12" s="16"/>
      <c r="H12" s="15"/>
      <c r="I12" s="15"/>
      <c r="J12" s="15">
        <f>586.08*1.2</f>
        <v>703.29600000000005</v>
      </c>
    </row>
    <row r="13" spans="3:10" s="9" customFormat="1" ht="15.75" x14ac:dyDescent="0.25">
      <c r="D13" s="10" t="s">
        <v>36</v>
      </c>
    </row>
    <row r="14" spans="3:10" x14ac:dyDescent="0.25">
      <c r="F14" s="2"/>
    </row>
    <row r="15" spans="3:10" x14ac:dyDescent="0.25">
      <c r="F15" s="2"/>
    </row>
    <row r="16" spans="3:10" ht="15.75" x14ac:dyDescent="0.25">
      <c r="C16" s="28"/>
      <c r="D16" s="28"/>
      <c r="E16" s="28"/>
      <c r="F16" s="1"/>
      <c r="G16" s="2"/>
    </row>
    <row r="17" spans="6:7" x14ac:dyDescent="0.25">
      <c r="F17" s="2"/>
    </row>
    <row r="18" spans="6:7" x14ac:dyDescent="0.25">
      <c r="G18" s="2"/>
    </row>
    <row r="19" spans="6:7" x14ac:dyDescent="0.25">
      <c r="G19" s="2"/>
    </row>
  </sheetData>
  <mergeCells count="1">
    <mergeCell ref="C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2:K11"/>
  <sheetViews>
    <sheetView workbookViewId="0">
      <selection activeCell="F20" sqref="F20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21</v>
      </c>
    </row>
    <row r="3" spans="3:11" s="9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27</v>
      </c>
      <c r="E4" s="6" t="s">
        <v>5</v>
      </c>
      <c r="F4" s="5">
        <v>1835.9670000000001</v>
      </c>
      <c r="G4" s="23">
        <v>75.89</v>
      </c>
      <c r="H4" s="8">
        <f>F4*G4</f>
        <v>139331.53563</v>
      </c>
      <c r="I4" s="8">
        <f>H4*0.2</f>
        <v>27866.307126</v>
      </c>
      <c r="J4" s="8">
        <f>H4+I4</f>
        <v>167197.842756</v>
      </c>
      <c r="K4" s="11"/>
    </row>
    <row r="5" spans="3:11" ht="31.5" x14ac:dyDescent="0.25">
      <c r="C5" s="6">
        <f>+C4+1</f>
        <v>2</v>
      </c>
      <c r="D5" s="7" t="s">
        <v>37</v>
      </c>
      <c r="E5" s="6" t="s">
        <v>5</v>
      </c>
      <c r="F5" s="5">
        <v>2515.5029999999997</v>
      </c>
      <c r="G5" s="24">
        <v>1.0733999999999999</v>
      </c>
      <c r="H5" s="8">
        <f t="shared" ref="H5:H9" si="0">F5*G5</f>
        <v>2700.1409201999995</v>
      </c>
      <c r="I5" s="8">
        <f t="shared" ref="I5:I9" si="1">H5*0.2</f>
        <v>540.02818403999993</v>
      </c>
      <c r="J5" s="8">
        <f t="shared" ref="J5:J9" si="2">H5+I5</f>
        <v>3240.1691042399993</v>
      </c>
    </row>
    <row r="6" spans="3:11" ht="15.75" x14ac:dyDescent="0.25">
      <c r="C6" s="6">
        <f t="shared" ref="C6:C8" si="3">+C5+1</f>
        <v>3</v>
      </c>
      <c r="D6" s="7" t="s">
        <v>18</v>
      </c>
      <c r="E6" s="6" t="s">
        <v>5</v>
      </c>
      <c r="F6" s="5">
        <v>200</v>
      </c>
      <c r="G6" s="24">
        <v>5.9855999999999998</v>
      </c>
      <c r="H6" s="8">
        <f t="shared" ref="H6" si="4">F6*G6</f>
        <v>1197.1199999999999</v>
      </c>
      <c r="I6" s="8">
        <f t="shared" ref="I6" si="5">H6*0.2</f>
        <v>239.42399999999998</v>
      </c>
      <c r="J6" s="8">
        <f t="shared" ref="J6" si="6">H6+I6</f>
        <v>1436.5439999999999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5">
        <v>1382.7840000000001</v>
      </c>
      <c r="G7" s="24">
        <v>7.4818999999999996</v>
      </c>
      <c r="H7" s="8">
        <f t="shared" si="0"/>
        <v>10345.8516096</v>
      </c>
      <c r="I7" s="8">
        <f t="shared" si="1"/>
        <v>2069.1703219200003</v>
      </c>
      <c r="J7" s="8">
        <f t="shared" si="2"/>
        <v>12415.021931520001</v>
      </c>
    </row>
    <row r="8" spans="3:11" ht="15.75" x14ac:dyDescent="0.25">
      <c r="C8" s="6">
        <f t="shared" si="3"/>
        <v>5</v>
      </c>
      <c r="D8" s="7" t="s">
        <v>17</v>
      </c>
      <c r="E8" s="6" t="s">
        <v>5</v>
      </c>
      <c r="F8" s="5">
        <v>107.21899999999989</v>
      </c>
      <c r="G8" s="25">
        <v>8.6122999999999994</v>
      </c>
      <c r="H8" s="8">
        <f t="shared" si="0"/>
        <v>923.40219369999897</v>
      </c>
      <c r="I8" s="8">
        <f t="shared" si="1"/>
        <v>184.6804387399998</v>
      </c>
      <c r="J8" s="8">
        <f t="shared" si="2"/>
        <v>1108.0826324399989</v>
      </c>
    </row>
    <row r="9" spans="3:11" ht="31.5" x14ac:dyDescent="0.25">
      <c r="C9" s="6">
        <v>6</v>
      </c>
      <c r="D9" s="7" t="s">
        <v>33</v>
      </c>
      <c r="E9" s="6" t="s">
        <v>12</v>
      </c>
      <c r="F9" s="5">
        <v>1</v>
      </c>
      <c r="G9" s="8">
        <v>25397.279999999999</v>
      </c>
      <c r="H9" s="8">
        <f t="shared" si="0"/>
        <v>25397.279999999999</v>
      </c>
      <c r="I9" s="8">
        <f t="shared" si="1"/>
        <v>5079.4560000000001</v>
      </c>
      <c r="J9" s="8">
        <f t="shared" si="2"/>
        <v>30476.735999999997</v>
      </c>
    </row>
    <row r="11" spans="3:11" s="9" customFormat="1" ht="15.75" x14ac:dyDescent="0.25">
      <c r="D11" s="1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2:K11"/>
  <sheetViews>
    <sheetView workbookViewId="0">
      <selection activeCell="G19" sqref="G19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20</v>
      </c>
    </row>
    <row r="3" spans="3:11" s="9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19</v>
      </c>
      <c r="E4" s="6" t="s">
        <v>5</v>
      </c>
      <c r="F4" s="5">
        <v>588.37</v>
      </c>
      <c r="G4" s="23">
        <v>75.89</v>
      </c>
      <c r="H4" s="8">
        <f>F4*G4</f>
        <v>44651.399299999997</v>
      </c>
      <c r="I4" s="8">
        <f>H4*0.2</f>
        <v>8930.2798600000006</v>
      </c>
      <c r="J4" s="8">
        <f>H4+I4</f>
        <v>53581.67916</v>
      </c>
      <c r="K4" s="11"/>
    </row>
    <row r="5" spans="3:11" ht="31.5" x14ac:dyDescent="0.25">
      <c r="C5" s="6">
        <f>+C4+1</f>
        <v>2</v>
      </c>
      <c r="D5" s="7" t="s">
        <v>37</v>
      </c>
      <c r="E5" s="6" t="s">
        <v>5</v>
      </c>
      <c r="F5" s="5">
        <v>3130.5170000000003</v>
      </c>
      <c r="G5" s="24">
        <v>1.0733999999999999</v>
      </c>
      <c r="H5" s="8">
        <f t="shared" ref="H5:H9" si="0">F5*G5</f>
        <v>3360.2969478</v>
      </c>
      <c r="I5" s="8">
        <f t="shared" ref="I5:I9" si="1">H5*0.2</f>
        <v>672.05938956</v>
      </c>
      <c r="J5" s="8">
        <f t="shared" ref="J5:J9" si="2">H5+I5</f>
        <v>4032.35633736</v>
      </c>
    </row>
    <row r="6" spans="3:11" ht="15.75" x14ac:dyDescent="0.25">
      <c r="C6" s="6">
        <f t="shared" ref="C6:C8" si="3">+C5+1</f>
        <v>3</v>
      </c>
      <c r="D6" s="7" t="s">
        <v>18</v>
      </c>
      <c r="E6" s="6" t="s">
        <v>5</v>
      </c>
      <c r="F6" s="5">
        <v>610</v>
      </c>
      <c r="G6" s="24">
        <v>5.9855999999999998</v>
      </c>
      <c r="H6" s="8">
        <f t="shared" si="0"/>
        <v>3651.2159999999999</v>
      </c>
      <c r="I6" s="8">
        <f t="shared" si="1"/>
        <v>730.2432</v>
      </c>
      <c r="J6" s="8">
        <f t="shared" si="2"/>
        <v>4381.4592000000002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5">
        <v>2371.6019999999999</v>
      </c>
      <c r="G7" s="24">
        <v>7.4818999999999996</v>
      </c>
      <c r="H7" s="8">
        <f t="shared" si="0"/>
        <v>17744.089003799996</v>
      </c>
      <c r="I7" s="8">
        <f t="shared" si="1"/>
        <v>3548.8178007599995</v>
      </c>
      <c r="J7" s="8">
        <f t="shared" si="2"/>
        <v>21292.906804559996</v>
      </c>
    </row>
    <row r="8" spans="3:11" ht="15.75" x14ac:dyDescent="0.25">
      <c r="C8" s="6">
        <f t="shared" si="3"/>
        <v>5</v>
      </c>
      <c r="D8" s="7" t="s">
        <v>17</v>
      </c>
      <c r="E8" s="6" t="s">
        <v>5</v>
      </c>
      <c r="F8" s="5">
        <v>171.73599999999999</v>
      </c>
      <c r="G8" s="25">
        <v>8.6122999999999994</v>
      </c>
      <c r="H8" s="8">
        <f t="shared" si="0"/>
        <v>1479.0419527999998</v>
      </c>
      <c r="I8" s="8">
        <f t="shared" si="1"/>
        <v>295.80839055999996</v>
      </c>
      <c r="J8" s="8">
        <f t="shared" si="2"/>
        <v>1774.8503433599997</v>
      </c>
    </row>
    <row r="9" spans="3:11" ht="31.5" x14ac:dyDescent="0.25">
      <c r="C9" s="6">
        <v>6</v>
      </c>
      <c r="D9" s="7" t="s">
        <v>34</v>
      </c>
      <c r="E9" s="6" t="s">
        <v>12</v>
      </c>
      <c r="F9" s="5">
        <v>1</v>
      </c>
      <c r="G9" s="8">
        <v>23809.95</v>
      </c>
      <c r="H9" s="8">
        <f t="shared" si="0"/>
        <v>23809.95</v>
      </c>
      <c r="I9" s="8">
        <f t="shared" si="1"/>
        <v>4761.9900000000007</v>
      </c>
      <c r="J9" s="8">
        <f t="shared" si="2"/>
        <v>28571.940000000002</v>
      </c>
    </row>
    <row r="11" spans="3:11" s="9" customFormat="1" ht="15.75" x14ac:dyDescent="0.25">
      <c r="D11" s="10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2:J16"/>
  <sheetViews>
    <sheetView workbookViewId="0">
      <selection activeCell="G6" sqref="G6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22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19" customFormat="1" ht="47.25" x14ac:dyDescent="0.25">
      <c r="C4" s="6">
        <v>1</v>
      </c>
      <c r="D4" s="7" t="s">
        <v>26</v>
      </c>
      <c r="E4" s="6" t="s">
        <v>5</v>
      </c>
      <c r="F4" s="5">
        <v>61</v>
      </c>
      <c r="G4" s="23">
        <v>75.89</v>
      </c>
      <c r="H4" s="5">
        <f t="shared" ref="H4:H7" si="0">F4*G4</f>
        <v>4629.29</v>
      </c>
      <c r="I4" s="8">
        <f t="shared" ref="I4:I7" si="1">H4*0.2</f>
        <v>925.85800000000006</v>
      </c>
      <c r="J4" s="8">
        <f t="shared" ref="J4:J7" si="2">H4+I4</f>
        <v>5555.1480000000001</v>
      </c>
    </row>
    <row r="5" spans="3:10" ht="31.5" x14ac:dyDescent="0.25">
      <c r="C5" s="6">
        <f>+C4+1</f>
        <v>2</v>
      </c>
      <c r="D5" s="7" t="s">
        <v>37</v>
      </c>
      <c r="E5" s="6" t="s">
        <v>5</v>
      </c>
      <c r="F5" s="5">
        <v>87.781000000000006</v>
      </c>
      <c r="G5" s="24">
        <v>1.0733999999999999</v>
      </c>
      <c r="H5" s="5">
        <f t="shared" si="0"/>
        <v>94.224125400000005</v>
      </c>
      <c r="I5" s="8">
        <f t="shared" si="1"/>
        <v>18.844825080000003</v>
      </c>
      <c r="J5" s="8">
        <f t="shared" si="2"/>
        <v>113.06895048000001</v>
      </c>
    </row>
    <row r="6" spans="3:10" ht="15.75" x14ac:dyDescent="0.25">
      <c r="C6" s="6">
        <f t="shared" ref="C6" si="3">+C5+1</f>
        <v>3</v>
      </c>
      <c r="D6" s="7" t="s">
        <v>15</v>
      </c>
      <c r="E6" s="6" t="s">
        <v>5</v>
      </c>
      <c r="F6" s="5">
        <v>80</v>
      </c>
      <c r="G6" s="24">
        <v>7.4818999999999996</v>
      </c>
      <c r="H6" s="8">
        <f>F6*G6</f>
        <v>598.55199999999991</v>
      </c>
      <c r="I6" s="8">
        <f t="shared" si="1"/>
        <v>119.71039999999999</v>
      </c>
      <c r="J6" s="8">
        <f t="shared" si="2"/>
        <v>718.26239999999984</v>
      </c>
    </row>
    <row r="7" spans="3:10" ht="31.5" x14ac:dyDescent="0.25">
      <c r="C7" s="6">
        <v>5</v>
      </c>
      <c r="D7" s="7" t="s">
        <v>35</v>
      </c>
      <c r="E7" s="6" t="s">
        <v>12</v>
      </c>
      <c r="F7" s="5">
        <v>1</v>
      </c>
      <c r="G7" s="26">
        <v>4761.99</v>
      </c>
      <c r="H7" s="5">
        <f t="shared" si="0"/>
        <v>4761.99</v>
      </c>
      <c r="I7" s="8">
        <f t="shared" si="1"/>
        <v>952.39800000000002</v>
      </c>
      <c r="J7" s="8">
        <f t="shared" si="2"/>
        <v>5714.3879999999999</v>
      </c>
    </row>
    <row r="8" spans="3:10" x14ac:dyDescent="0.25">
      <c r="H8" s="2"/>
    </row>
    <row r="9" spans="3:10" s="9" customFormat="1" ht="15.75" x14ac:dyDescent="0.25">
      <c r="D9" s="10" t="s">
        <v>36</v>
      </c>
    </row>
    <row r="10" spans="3:10" x14ac:dyDescent="0.25">
      <c r="H10" s="2"/>
    </row>
    <row r="11" spans="3:10" x14ac:dyDescent="0.25">
      <c r="G11" s="2"/>
    </row>
    <row r="12" spans="3:10" x14ac:dyDescent="0.25">
      <c r="D12" s="20"/>
      <c r="F12" s="21"/>
    </row>
    <row r="16" spans="3:10" ht="15.75" x14ac:dyDescent="0.25">
      <c r="C16" s="28"/>
      <c r="D16" s="28"/>
      <c r="E16" s="28"/>
      <c r="F16" s="1"/>
      <c r="G16" s="2"/>
      <c r="H16" s="2"/>
    </row>
  </sheetData>
  <mergeCells count="1">
    <mergeCell ref="C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FAAD-5706-4046-B37C-74FFE38340F1}">
  <dimension ref="C2:J18"/>
  <sheetViews>
    <sheetView workbookViewId="0">
      <selection activeCell="I14" sqref="I14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28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19" customFormat="1" ht="47.25" x14ac:dyDescent="0.25">
      <c r="C4" s="6">
        <v>1</v>
      </c>
      <c r="D4" s="7" t="s">
        <v>29</v>
      </c>
      <c r="E4" s="6" t="s">
        <v>5</v>
      </c>
      <c r="F4" s="5">
        <v>1749.4379999999999</v>
      </c>
      <c r="G4" s="23">
        <v>81.99</v>
      </c>
      <c r="H4" s="5">
        <f t="shared" ref="H4:H7" si="0">F4*G4</f>
        <v>143436.42161999998</v>
      </c>
      <c r="I4" s="8">
        <f t="shared" ref="I4:I7" si="1">H4*0.2</f>
        <v>28687.284323999997</v>
      </c>
      <c r="J4" s="8">
        <f t="shared" ref="J4:J7" si="2">H4+I4</f>
        <v>172123.70594399999</v>
      </c>
    </row>
    <row r="5" spans="3:10" ht="31.5" x14ac:dyDescent="0.25">
      <c r="C5" s="6">
        <f>+C4+1</f>
        <v>2</v>
      </c>
      <c r="D5" s="7" t="s">
        <v>37</v>
      </c>
      <c r="E5" s="6" t="s">
        <v>5</v>
      </c>
      <c r="F5" s="5">
        <v>1749.4379999999999</v>
      </c>
      <c r="G5" s="24">
        <v>1.0733999999999999</v>
      </c>
      <c r="H5" s="5">
        <f t="shared" si="0"/>
        <v>1877.8467491999997</v>
      </c>
      <c r="I5" s="8">
        <f t="shared" si="1"/>
        <v>375.56934983999997</v>
      </c>
      <c r="J5" s="8">
        <f t="shared" si="2"/>
        <v>2253.4160990399996</v>
      </c>
    </row>
    <row r="6" spans="3:10" ht="15.75" x14ac:dyDescent="0.25">
      <c r="C6" s="6">
        <v>3</v>
      </c>
      <c r="D6" s="7" t="s">
        <v>15</v>
      </c>
      <c r="E6" s="6" t="s">
        <v>5</v>
      </c>
      <c r="F6" s="5">
        <v>1687.76</v>
      </c>
      <c r="G6" s="24">
        <v>7.4818999999999996</v>
      </c>
      <c r="H6" s="8">
        <f t="shared" si="0"/>
        <v>12627.651543999998</v>
      </c>
      <c r="I6" s="8">
        <f t="shared" si="1"/>
        <v>2525.5303088000001</v>
      </c>
      <c r="J6" s="8">
        <f t="shared" si="2"/>
        <v>15153.181852799999</v>
      </c>
    </row>
    <row r="7" spans="3:10" ht="15.75" x14ac:dyDescent="0.25">
      <c r="C7" s="6">
        <v>4</v>
      </c>
      <c r="D7" s="7" t="s">
        <v>17</v>
      </c>
      <c r="E7" s="6" t="s">
        <v>5</v>
      </c>
      <c r="F7" s="5">
        <v>53.058999999999948</v>
      </c>
      <c r="G7" s="25">
        <v>8.6122999999999994</v>
      </c>
      <c r="H7" s="8">
        <f t="shared" si="0"/>
        <v>456.96002569999951</v>
      </c>
      <c r="I7" s="8">
        <f t="shared" si="1"/>
        <v>91.39200513999991</v>
      </c>
      <c r="J7" s="8">
        <f t="shared" si="2"/>
        <v>548.35203083999943</v>
      </c>
    </row>
    <row r="8" spans="3:10" x14ac:dyDescent="0.25">
      <c r="H8" s="2"/>
    </row>
    <row r="9" spans="3:10" x14ac:dyDescent="0.25">
      <c r="H9" s="2"/>
    </row>
    <row r="10" spans="3:10" x14ac:dyDescent="0.25">
      <c r="H10" s="2"/>
    </row>
    <row r="11" spans="3:10" s="9" customFormat="1" ht="15.75" x14ac:dyDescent="0.25">
      <c r="D11" s="10" t="s">
        <v>36</v>
      </c>
    </row>
    <row r="12" spans="3:10" x14ac:dyDescent="0.25">
      <c r="H12" s="2"/>
    </row>
    <row r="13" spans="3:10" x14ac:dyDescent="0.25">
      <c r="G13" s="2"/>
    </row>
    <row r="14" spans="3:10" x14ac:dyDescent="0.25">
      <c r="D14" s="20"/>
      <c r="F14" s="21">
        <f>+F4+'ВеликоТърново 20.12.-31.12.2024'!F4+'Русе 20.12.-31.12.2024'!F4+'Перник 20.12.-31.12.2024'!F4+'Враца 20.12.-31.12.2024'!F6+'Враца 20.12.-31.12.2024'!F7+'Бургас 20.12.-31.12.2024'!F5+'Плевен 20.12.-31.12.2024'!F4</f>
        <v>6186.7489999999998</v>
      </c>
    </row>
    <row r="18" spans="3:8" ht="15.75" x14ac:dyDescent="0.25">
      <c r="C18" s="28"/>
      <c r="D18" s="28"/>
      <c r="E18" s="28"/>
      <c r="F18" s="1"/>
      <c r="G18" s="2"/>
      <c r="H18" s="2"/>
    </row>
  </sheetData>
  <mergeCells count="1">
    <mergeCell ref="C18:E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Плевен 20.12.-31.12.2024</vt:lpstr>
      <vt:lpstr>Бургас 20.12.-31.12.2024</vt:lpstr>
      <vt:lpstr>Враца 20.12.-31.12.2024</vt:lpstr>
      <vt:lpstr>Перник 20.12.-31.12.2024</vt:lpstr>
      <vt:lpstr>Русе 20.12.-31.12.2024</vt:lpstr>
      <vt:lpstr>ВеликоТърново 20.12.-31.12.2024</vt:lpstr>
      <vt:lpstr>Марица 3 20.12.-31.12.2024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2025-01-06T13:37:52Z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