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I_2024/FAKTURI/Топлофикации/"/>
    </mc:Choice>
  </mc:AlternateContent>
  <xr:revisionPtr revIDLastSave="1554" documentId="8_{4787745F-0F81-4ED3-8635-230621C462B2}" xr6:coauthVersionLast="47" xr6:coauthVersionMax="47" xr10:uidLastSave="{460B535D-74C5-4633-96F0-4BEBDF1C2025}"/>
  <bookViews>
    <workbookView xWindow="13635" yWindow="165" windowWidth="13890" windowHeight="14940" tabRatio="897" firstSheet="3" activeTab="3" xr2:uid="{6181C59F-D665-4BC0-B758-0A74609C04CD}"/>
  </bookViews>
  <sheets>
    <sheet name="Плевен 21.05.-31.05.2024" sheetId="11" r:id="rId1"/>
    <sheet name="Бургас 21.05.-31.05.2024" sheetId="12" r:id="rId2"/>
    <sheet name="Враца 21.05.-31.05.2024" sheetId="13" r:id="rId3"/>
    <sheet name="ВеликоТърново 21.05.-31.05.2024" sheetId="15" r:id="rId4"/>
    <sheet name="Перник 21.05.-31.05.2024" sheetId="16" r:id="rId5"/>
    <sheet name="Русе 21.05.-31.05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7" l="1"/>
  <c r="C7" i="17" s="1"/>
  <c r="C8" i="17" s="1"/>
  <c r="H8" i="17"/>
  <c r="H7" i="17"/>
  <c r="H6" i="17"/>
  <c r="H6" i="16"/>
  <c r="C6" i="15"/>
  <c r="C9" i="13"/>
  <c r="H9" i="13"/>
  <c r="I9" i="13" s="1"/>
  <c r="C10" i="13"/>
  <c r="H10" i="13"/>
  <c r="I10" i="13" s="1"/>
  <c r="I6" i="17" l="1"/>
  <c r="J6" i="17" s="1"/>
  <c r="I7" i="17"/>
  <c r="J7" i="17" s="1"/>
  <c r="I8" i="17"/>
  <c r="J8" i="17" s="1"/>
  <c r="I6" i="16"/>
  <c r="J6" i="16" s="1"/>
  <c r="J10" i="13"/>
  <c r="J9" i="13"/>
  <c r="H8" i="11" l="1"/>
  <c r="C8" i="11"/>
  <c r="I8" i="11" l="1"/>
  <c r="J8" i="11" s="1"/>
  <c r="H6" i="15"/>
  <c r="H5" i="15"/>
  <c r="C5" i="15"/>
  <c r="H4" i="15"/>
  <c r="I6" i="15" l="1"/>
  <c r="J6" i="15" s="1"/>
  <c r="I4" i="15"/>
  <c r="J4" i="15" s="1"/>
  <c r="I5" i="15"/>
  <c r="J5" i="15" s="1"/>
  <c r="H5" i="17" l="1"/>
  <c r="I5" i="17" s="1"/>
  <c r="J5" i="17" s="1"/>
  <c r="C5" i="17"/>
  <c r="H4" i="17"/>
  <c r="I4" i="17" s="1"/>
  <c r="J4" i="17" s="1"/>
  <c r="H7" i="13"/>
  <c r="I7" i="13" s="1"/>
  <c r="H8" i="13"/>
  <c r="I8" i="13" s="1"/>
  <c r="H11" i="13"/>
  <c r="I11" i="13" s="1"/>
  <c r="H6" i="12"/>
  <c r="H7" i="12"/>
  <c r="I7" i="12" s="1"/>
  <c r="H5" i="11"/>
  <c r="H6" i="11"/>
  <c r="I6" i="11" s="1"/>
  <c r="J6" i="11" s="1"/>
  <c r="H7" i="11"/>
  <c r="I7" i="11" s="1"/>
  <c r="H9" i="11"/>
  <c r="H5" i="16"/>
  <c r="H7" i="16"/>
  <c r="I7" i="16" s="1"/>
  <c r="J7" i="16" s="1"/>
  <c r="H8" i="16"/>
  <c r="I8" i="16" s="1"/>
  <c r="J11" i="13" l="1"/>
  <c r="J7" i="12"/>
  <c r="I9" i="11"/>
  <c r="J9" i="11" s="1"/>
  <c r="J7" i="13"/>
  <c r="J8" i="13"/>
  <c r="I6" i="12"/>
  <c r="J6" i="12" s="1"/>
  <c r="J7" i="11"/>
  <c r="I5" i="11"/>
  <c r="J5" i="11" s="1"/>
  <c r="I5" i="16"/>
  <c r="J5" i="16" s="1"/>
  <c r="J8" i="16"/>
  <c r="C5" i="16"/>
  <c r="C6" i="16" s="1"/>
  <c r="C7" i="16" s="1"/>
  <c r="C8" i="16" s="1"/>
  <c r="C7" i="13"/>
  <c r="C8" i="13" s="1"/>
  <c r="C11" i="13" s="1"/>
  <c r="C6" i="12"/>
  <c r="H4" i="16" l="1"/>
  <c r="I4" i="16" s="1"/>
  <c r="J4" i="16" l="1"/>
  <c r="H6" i="13" l="1"/>
  <c r="H5" i="12"/>
  <c r="I5" i="12" s="1"/>
  <c r="H4" i="11"/>
  <c r="I6" i="13" l="1"/>
  <c r="J6" i="13" s="1"/>
  <c r="I4" i="11"/>
  <c r="J4" i="11" s="1"/>
  <c r="J5" i="12"/>
  <c r="J12" i="13" l="1"/>
</calcChain>
</file>

<file path=xl/sharedStrings.xml><?xml version="1.0" encoding="utf-8"?>
<sst xmlns="http://schemas.openxmlformats.org/spreadsheetml/2006/main" count="117" uniqueCount="34">
  <si>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</si>
  <si>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</si>
  <si>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</si>
  <si>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</si>
  <si>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</si>
  <si>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</si>
  <si>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</si>
  <si>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</si>
  <si>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</si>
  <si>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</si>
  <si>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</si>
  <si>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</si>
  <si>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</si>
  <si>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Фактуриран природен газ в газообразно състояние на линия C059P02</t>
  </si>
  <si>
    <t>Договор № ПГ-0106/Дг22/015/15.12.2021</t>
  </si>
  <si>
    <t>Капацитет в рамките на деня</t>
  </si>
  <si>
    <t>ДДС,20%</t>
  </si>
  <si>
    <t>Превишен капацитет</t>
  </si>
  <si>
    <t>Р-ди по чл.18 от Дог.№ ПГ-0106/ДГ23/028/19.04.2023 г.</t>
  </si>
  <si>
    <t>Р-ди по чл.18 от Дог.№ ПГ-0106/ДГ23/025/19.04.2023г.</t>
  </si>
  <si>
    <t>Р-ди по чл.18 от Дог.№ ПГ-0106/ДГ23/026/19.04.2023 г.</t>
  </si>
  <si>
    <t>Р-ди по чл.18 от Дог.№ ПГ-0106/ДГ23/027/19.04.2023 г.</t>
  </si>
  <si>
    <t>Дневен капацитет</t>
  </si>
  <si>
    <t>Доставен природен газ в газообразно състояние на линия C025P01</t>
  </si>
  <si>
    <t>ТОПЛОФИКАЦИЯ РУСЕ</t>
  </si>
  <si>
    <t>ТОПЛОФИКАЦИЯ ПЕРНИК</t>
  </si>
  <si>
    <t>ТОПЛОФИКАЦИЯ ВЕЛИКО ТЪРНОВО</t>
  </si>
  <si>
    <t>ТОПЛОФИКАЦИЯ ВРАЦА</t>
  </si>
  <si>
    <t>ТОПЛОФИКАЦИЯ БУРГАС</t>
  </si>
  <si>
    <t>ТОПЛОФИКАЦИЯ ПЛЕВЕН</t>
  </si>
  <si>
    <t>Период на доставка: 21.05.2024 г. 07:00:00 –01.06.2024 г. 07:00</t>
  </si>
  <si>
    <t>Пренос на природен газ м. Май 2024 г.</t>
  </si>
  <si>
    <t>Фактуриран природен газ в газообразно състояние на линия C033P01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</si>
  <si>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C057P03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</si>
</sst>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2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7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7"/>
  <sheetViews>
    <sheetView topLeftCell="C1" zoomScaleNormal="100" workbookViewId="0">
      <selection activeCell="F5" sqref="F5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29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5709.0150000000003</v>
      </c>
      <c r="G4" s="16">
        <v>54.7</v>
      </c>
      <c r="H4" s="13">
        <f>F4*G4</f>
        <v>312283.12050000002</v>
      </c>
      <c r="I4" s="13">
        <f>H4*0.2</f>
        <v>62456.624100000008</v>
      </c>
      <c r="J4" s="13">
        <f>H4+I4</f>
        <v>374739.74460000003</v>
      </c>
      <c r="K4" s="14"/>
    </row>
    <row r="5" spans="3:11" customFormat="1" ht="31.5" x14ac:dyDescent="0.25">
      <c r="C5" s="6">
        <v>2</v>
      </c>
      <c r="D5" s="7" t="s">
        <v>31</v>
      </c>
      <c r="E5" s="6" t="s">
        <v>5</v>
      </c>
      <c r="F5" s="12">
        <v>10950.514000000001</v>
      </c>
      <c r="G5" s="28">
        <v>1.0194000000000001</v>
      </c>
      <c r="H5" s="13">
        <f t="shared" ref="H5:H9" si="0">F5*G5</f>
        <v>11162.953971600002</v>
      </c>
      <c r="I5" s="13">
        <f t="shared" ref="I5:I9" si="1">H5*0.2</f>
        <v>2232.5907943200004</v>
      </c>
      <c r="J5" s="13">
        <f t="shared" ref="J5:J9" si="2">H5+I5</f>
        <v>13395.544765920002</v>
      </c>
    </row>
    <row r="6" spans="3:11" customFormat="1" x14ac:dyDescent="0.25">
      <c r="C6" s="6">
        <v>3</v>
      </c>
      <c r="D6" s="7" t="s">
        <v>22</v>
      </c>
      <c r="E6" s="6" t="s">
        <v>5</v>
      </c>
      <c r="F6" s="12">
        <v>840</v>
      </c>
      <c r="G6" s="28">
        <v>3.6358000000000001</v>
      </c>
      <c r="H6" s="13">
        <f t="shared" si="0"/>
        <v>3054.0720000000001</v>
      </c>
      <c r="I6" s="13">
        <f t="shared" si="1"/>
        <v>610.81440000000009</v>
      </c>
      <c r="J6" s="13">
        <f t="shared" si="2"/>
        <v>3664.8864000000003</v>
      </c>
    </row>
    <row r="7" spans="3:11" customFormat="1" x14ac:dyDescent="0.25">
      <c r="C7" s="6">
        <v>4</v>
      </c>
      <c r="D7" s="7" t="s">
        <v>15</v>
      </c>
      <c r="E7" s="6" t="s">
        <v>5</v>
      </c>
      <c r="F7" s="12">
        <v>575</v>
      </c>
      <c r="G7" s="28">
        <v>4.5447999999999995</v>
      </c>
      <c r="H7" s="13">
        <f t="shared" si="0"/>
        <v>2613.2599999999998</v>
      </c>
      <c r="I7" s="13">
        <f t="shared" si="1"/>
        <v>522.65199999999993</v>
      </c>
      <c r="J7" s="13">
        <f t="shared" si="2"/>
        <v>3135.9119999999998</v>
      </c>
    </row>
    <row r="8" spans="3:11" customFormat="1" x14ac:dyDescent="0.25">
      <c r="C8" s="6">
        <f t="shared" ref="C8" si="3">+C7+1</f>
        <v>5</v>
      </c>
      <c r="D8" s="7" t="s">
        <v>17</v>
      </c>
      <c r="E8" s="6" t="s">
        <v>5</v>
      </c>
      <c r="F8" s="12">
        <v>36.535000000000082</v>
      </c>
      <c r="G8" s="23">
        <v>8.3582999999999998</v>
      </c>
      <c r="H8" s="13">
        <f t="shared" si="0"/>
        <v>305.3704905000007</v>
      </c>
      <c r="I8" s="13">
        <f t="shared" si="1"/>
        <v>61.074098100000143</v>
      </c>
      <c r="J8" s="13">
        <f t="shared" si="2"/>
        <v>366.44458860000083</v>
      </c>
    </row>
    <row r="9" spans="3:11" ht="31.5" x14ac:dyDescent="0.25">
      <c r="C9" s="6">
        <v>6</v>
      </c>
      <c r="D9" s="7" t="s">
        <v>18</v>
      </c>
      <c r="E9" s="6" t="s">
        <v>12</v>
      </c>
      <c r="F9" s="12">
        <v>1</v>
      </c>
      <c r="G9" s="16">
        <v>63493.2</v>
      </c>
      <c r="H9" s="13">
        <f t="shared" si="0"/>
        <v>63493.2</v>
      </c>
      <c r="I9" s="13">
        <f t="shared" si="1"/>
        <v>12698.64</v>
      </c>
      <c r="J9" s="13">
        <f t="shared" si="2"/>
        <v>76191.839999999997</v>
      </c>
    </row>
    <row r="10" spans="3:11" x14ac:dyDescent="0.25">
      <c r="C10" s="17"/>
      <c r="D10" s="11"/>
      <c r="J10" s="18"/>
    </row>
    <row r="11" spans="3:11" x14ac:dyDescent="0.25">
      <c r="D11" s="11" t="s">
        <v>30</v>
      </c>
    </row>
    <row r="12" spans="3:11" x14ac:dyDescent="0.25">
      <c r="C12" s="17"/>
      <c r="D12" s="11"/>
    </row>
    <row r="16" spans="3:11" x14ac:dyDescent="0.25">
      <c r="C16" s="30"/>
      <c r="D16" s="30"/>
      <c r="E16" s="30"/>
      <c r="G16" s="18"/>
      <c r="H16" s="18"/>
      <c r="K16" s="18"/>
    </row>
    <row r="17" spans="4:4" x14ac:dyDescent="0.25">
      <c r="D17" s="29"/>
    </row>
  </sheetData>
  <mergeCells count="1"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4"/>
  <sheetViews>
    <sheetView workbookViewId="0">
      <selection activeCell="F6" sqref="F6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28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2:11" s="15" customFormat="1" ht="52.9" customHeight="1" x14ac:dyDescent="0.25">
      <c r="C5" s="6">
        <v>1</v>
      </c>
      <c r="D5" s="7" t="s">
        <v>13</v>
      </c>
      <c r="E5" s="6" t="s">
        <v>5</v>
      </c>
      <c r="F5" s="12">
        <v>1833.047</v>
      </c>
      <c r="G5" s="9">
        <v>54.7</v>
      </c>
      <c r="H5" s="5">
        <f t="shared" ref="H5:H7" si="0">F5*G5</f>
        <v>100267.67090000001</v>
      </c>
      <c r="I5" s="8">
        <f t="shared" ref="I5:I7" si="1">H5*0.2</f>
        <v>20053.534180000002</v>
      </c>
      <c r="J5" s="8">
        <f t="shared" ref="J5:J7" si="2">H5+I5</f>
        <v>120321.20508000001</v>
      </c>
      <c r="K5" s="14"/>
    </row>
    <row r="6" spans="2:11" s="10" customFormat="1" ht="31.5" x14ac:dyDescent="0.25">
      <c r="C6" s="6">
        <f>+C5+1</f>
        <v>2</v>
      </c>
      <c r="D6" s="7" t="s">
        <v>31</v>
      </c>
      <c r="E6" s="6" t="s">
        <v>5</v>
      </c>
      <c r="F6" s="12">
        <v>5575.536000000001</v>
      </c>
      <c r="G6" s="28">
        <v>1.0194000000000001</v>
      </c>
      <c r="H6" s="5">
        <f t="shared" si="0"/>
        <v>5683.7013984000014</v>
      </c>
      <c r="I6" s="8">
        <f t="shared" si="1"/>
        <v>1136.7402796800004</v>
      </c>
      <c r="J6" s="8">
        <f t="shared" si="2"/>
        <v>6820.441678080002</v>
      </c>
    </row>
    <row r="7" spans="2:11" s="10" customFormat="1" ht="31.5" x14ac:dyDescent="0.25">
      <c r="C7" s="6">
        <v>6</v>
      </c>
      <c r="D7" s="7" t="s">
        <v>19</v>
      </c>
      <c r="E7" s="6" t="s">
        <v>12</v>
      </c>
      <c r="F7" s="12">
        <v>1</v>
      </c>
      <c r="G7" s="16">
        <v>23809.95</v>
      </c>
      <c r="H7" s="5">
        <f t="shared" si="0"/>
        <v>23809.95</v>
      </c>
      <c r="I7" s="8">
        <f t="shared" si="1"/>
        <v>4761.9900000000007</v>
      </c>
      <c r="J7" s="8">
        <f t="shared" si="2"/>
        <v>28571.940000000002</v>
      </c>
    </row>
    <row r="8" spans="2:11" x14ac:dyDescent="0.25">
      <c r="J8" s="2"/>
    </row>
    <row r="9" spans="2:11" s="10" customFormat="1" ht="15.75" x14ac:dyDescent="0.25">
      <c r="D9" s="11" t="s">
        <v>30</v>
      </c>
    </row>
    <row r="10" spans="2:11" x14ac:dyDescent="0.25">
      <c r="J10" s="2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ht="15.75" x14ac:dyDescent="0.25">
      <c r="B14" s="30" t="s">
        <v>14</v>
      </c>
      <c r="C14" s="30"/>
      <c r="D14" s="30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9"/>
  <sheetViews>
    <sheetView topLeftCell="C1" workbookViewId="0">
      <selection activeCell="G10" sqref="G10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27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16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12">
        <v>284.71600000000001</v>
      </c>
      <c r="G6" s="9">
        <v>54.7</v>
      </c>
      <c r="H6" s="8">
        <f t="shared" ref="H6:H11" si="0">F6*G6</f>
        <v>15573.965200000001</v>
      </c>
      <c r="I6" s="8">
        <f t="shared" ref="I6:I11" si="1">H6*0.2</f>
        <v>3114.7930400000005</v>
      </c>
      <c r="J6" s="8">
        <f t="shared" ref="J6:J11" si="2">H6+I6</f>
        <v>18688.758240000003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12">
        <v>131.19</v>
      </c>
      <c r="G7" s="9">
        <v>54.7</v>
      </c>
      <c r="H7" s="8">
        <f t="shared" si="0"/>
        <v>7176.0929999999998</v>
      </c>
      <c r="I7" s="8">
        <f t="shared" si="1"/>
        <v>1435.2186000000002</v>
      </c>
      <c r="J7" s="8">
        <f t="shared" si="2"/>
        <v>8611.3116000000009</v>
      </c>
    </row>
    <row r="8" spans="3:10" ht="31.5" x14ac:dyDescent="0.25">
      <c r="C8" s="6">
        <f t="shared" ref="C8:C10" si="3">+C7+1</f>
        <v>3</v>
      </c>
      <c r="D8" s="7" t="s">
        <v>31</v>
      </c>
      <c r="E8" s="6" t="s">
        <v>5</v>
      </c>
      <c r="F8" s="12">
        <v>1662.7370000000001</v>
      </c>
      <c r="G8" s="28">
        <v>1.0194000000000001</v>
      </c>
      <c r="H8" s="8">
        <f t="shared" si="0"/>
        <v>1694.9940978000002</v>
      </c>
      <c r="I8" s="8">
        <f t="shared" si="1"/>
        <v>338.99881956000007</v>
      </c>
      <c r="J8" s="8">
        <f t="shared" si="2"/>
        <v>2033.9929173600003</v>
      </c>
    </row>
    <row r="9" spans="3:10" ht="15.75" x14ac:dyDescent="0.25">
      <c r="C9" s="6">
        <f t="shared" si="3"/>
        <v>4</v>
      </c>
      <c r="D9" s="7" t="s">
        <v>15</v>
      </c>
      <c r="E9" s="6" t="s">
        <v>5</v>
      </c>
      <c r="F9" s="12">
        <v>38</v>
      </c>
      <c r="G9" s="28">
        <v>4.5447999999999995</v>
      </c>
      <c r="H9" s="8">
        <f t="shared" ref="H9:H10" si="4">F9*G9</f>
        <v>172.70239999999998</v>
      </c>
      <c r="I9" s="8">
        <f t="shared" ref="I9:I10" si="5">H9*0.2</f>
        <v>34.540479999999995</v>
      </c>
      <c r="J9" s="8">
        <f t="shared" ref="J9:J10" si="6">H9+I9</f>
        <v>207.24287999999999</v>
      </c>
    </row>
    <row r="10" spans="3:10" ht="15.75" x14ac:dyDescent="0.25">
      <c r="C10" s="6">
        <f t="shared" si="3"/>
        <v>5</v>
      </c>
      <c r="D10" s="7" t="s">
        <v>17</v>
      </c>
      <c r="E10" s="6" t="s">
        <v>5</v>
      </c>
      <c r="F10" s="12">
        <v>0.65599999999999903</v>
      </c>
      <c r="G10" s="28">
        <v>8.3582999999999998</v>
      </c>
      <c r="H10" s="8">
        <f t="shared" si="4"/>
        <v>5.4830447999999921</v>
      </c>
      <c r="I10" s="8">
        <f t="shared" si="5"/>
        <v>1.0966089599999984</v>
      </c>
      <c r="J10" s="8">
        <f t="shared" si="6"/>
        <v>6.5796537599999905</v>
      </c>
    </row>
    <row r="11" spans="3:10" ht="31.5" x14ac:dyDescent="0.25">
      <c r="C11" s="6">
        <f>+C8+1</f>
        <v>4</v>
      </c>
      <c r="D11" s="7" t="s">
        <v>20</v>
      </c>
      <c r="E11" s="6" t="s">
        <v>12</v>
      </c>
      <c r="F11" s="12">
        <v>1</v>
      </c>
      <c r="G11" s="16">
        <v>15873.3</v>
      </c>
      <c r="H11" s="8">
        <f t="shared" si="0"/>
        <v>15873.3</v>
      </c>
      <c r="I11" s="8">
        <f t="shared" si="1"/>
        <v>3174.66</v>
      </c>
      <c r="J11" s="8">
        <f t="shared" si="2"/>
        <v>19047.96</v>
      </c>
    </row>
    <row r="12" spans="3:10" ht="15.75" x14ac:dyDescent="0.25">
      <c r="C12" s="17"/>
      <c r="D12" s="22"/>
      <c r="E12" s="17"/>
      <c r="F12" s="21"/>
      <c r="G12" s="20"/>
      <c r="H12" s="19"/>
      <c r="I12" s="19"/>
      <c r="J12" s="19">
        <f>SUM(J8:J11)</f>
        <v>21295.77545112</v>
      </c>
    </row>
    <row r="13" spans="3:10" s="10" customFormat="1" ht="15.75" x14ac:dyDescent="0.25">
      <c r="D13" s="11" t="s">
        <v>30</v>
      </c>
    </row>
    <row r="14" spans="3:10" x14ac:dyDescent="0.25">
      <c r="F14" s="2"/>
    </row>
    <row r="15" spans="3:10" x14ac:dyDescent="0.25">
      <c r="F15" s="2"/>
    </row>
    <row r="16" spans="3:10" ht="15.75" x14ac:dyDescent="0.25">
      <c r="C16" s="30"/>
      <c r="D16" s="30"/>
      <c r="E16" s="30"/>
      <c r="F16" s="1"/>
      <c r="G16" s="2"/>
    </row>
    <row r="17" spans="6:7" x14ac:dyDescent="0.25">
      <c r="F17" s="2"/>
    </row>
    <row r="18" spans="6:7" x14ac:dyDescent="0.25">
      <c r="G18" s="2"/>
    </row>
    <row r="19" spans="6:7" x14ac:dyDescent="0.25">
      <c r="G19" s="2"/>
    </row>
  </sheetData>
  <mergeCells count="1">
    <mergeCell ref="C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2:J15"/>
  <sheetViews>
    <sheetView tabSelected="1" workbookViewId="0">
      <selection activeCell="D21" sqref="D21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26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24" customFormat="1" ht="47.25" x14ac:dyDescent="0.25">
      <c r="C4" s="6">
        <v>1</v>
      </c>
      <c r="D4" s="7" t="s">
        <v>32</v>
      </c>
      <c r="E4" s="6" t="s">
        <v>5</v>
      </c>
      <c r="F4" s="12">
        <v>418.798</v>
      </c>
      <c r="G4" s="9">
        <v>54.7</v>
      </c>
      <c r="H4" s="5">
        <f t="shared" ref="H4:H6" si="0">F4*G4</f>
        <v>22908.250600000003</v>
      </c>
      <c r="I4" s="8">
        <f t="shared" ref="I4:I6" si="1">H4*0.2</f>
        <v>4581.6501200000012</v>
      </c>
      <c r="J4" s="8">
        <f t="shared" ref="J4:J6" si="2">H4+I4</f>
        <v>27489.900720000005</v>
      </c>
    </row>
    <row r="5" spans="3:10" ht="31.5" x14ac:dyDescent="0.25">
      <c r="C5" s="6">
        <f>+C4+1</f>
        <v>2</v>
      </c>
      <c r="D5" s="7" t="s">
        <v>31</v>
      </c>
      <c r="E5" s="6" t="s">
        <v>5</v>
      </c>
      <c r="F5" s="12">
        <v>1319.5069999999998</v>
      </c>
      <c r="G5" s="28">
        <v>1.0194000000000001</v>
      </c>
      <c r="H5" s="5">
        <f t="shared" si="0"/>
        <v>1345.1054357999999</v>
      </c>
      <c r="I5" s="8">
        <f t="shared" si="1"/>
        <v>269.02108715999998</v>
      </c>
      <c r="J5" s="8">
        <f t="shared" si="2"/>
        <v>1614.1265229599999</v>
      </c>
    </row>
    <row r="6" spans="3:10" ht="31.5" x14ac:dyDescent="0.25">
      <c r="C6" s="6">
        <f>+C5+1</f>
        <v>3</v>
      </c>
      <c r="D6" s="7" t="s">
        <v>21</v>
      </c>
      <c r="E6" s="6" t="s">
        <v>12</v>
      </c>
      <c r="F6" s="12">
        <v>1</v>
      </c>
      <c r="G6" s="27">
        <v>4761.99</v>
      </c>
      <c r="H6" s="5">
        <f t="shared" si="0"/>
        <v>4761.99</v>
      </c>
      <c r="I6" s="8">
        <f t="shared" si="1"/>
        <v>952.39800000000002</v>
      </c>
      <c r="J6" s="8">
        <f t="shared" si="2"/>
        <v>5714.3879999999999</v>
      </c>
    </row>
    <row r="7" spans="3:10" x14ac:dyDescent="0.25">
      <c r="H7" s="2"/>
    </row>
    <row r="8" spans="3:10" s="10" customFormat="1" ht="15.75" x14ac:dyDescent="0.25">
      <c r="D8" s="11" t="s">
        <v>30</v>
      </c>
    </row>
    <row r="9" spans="3:10" x14ac:dyDescent="0.25">
      <c r="H9" s="2"/>
    </row>
    <row r="10" spans="3:10" x14ac:dyDescent="0.25">
      <c r="G10" s="2"/>
    </row>
    <row r="11" spans="3:10" x14ac:dyDescent="0.25">
      <c r="D11" s="25"/>
      <c r="F11" s="26"/>
    </row>
    <row r="15" spans="3:10" ht="15.75" x14ac:dyDescent="0.25">
      <c r="C15" s="30"/>
      <c r="D15" s="30"/>
      <c r="E15" s="30"/>
      <c r="F15" s="1"/>
      <c r="G15" s="2"/>
      <c r="H15" s="2"/>
    </row>
  </sheetData>
  <mergeCells count="1">
    <mergeCell ref="C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2:K11"/>
  <sheetViews>
    <sheetView topLeftCell="C1" workbookViewId="0">
      <selection activeCell="D19" sqref="D19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25</v>
      </c>
    </row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33</v>
      </c>
      <c r="E4" s="6" t="s">
        <v>5</v>
      </c>
      <c r="F4" s="12">
        <v>9341.7829999999994</v>
      </c>
      <c r="G4" s="9">
        <v>54.7</v>
      </c>
      <c r="H4" s="13">
        <f>F4*G4</f>
        <v>510995.53009999997</v>
      </c>
      <c r="I4" s="13">
        <f>H4*0.2</f>
        <v>102199.10602000001</v>
      </c>
      <c r="J4" s="13">
        <f>H4+I4</f>
        <v>613194.63611999992</v>
      </c>
      <c r="K4" s="14"/>
    </row>
    <row r="5" spans="3:11" ht="31.5" x14ac:dyDescent="0.25">
      <c r="C5" s="6">
        <f>+C4+1</f>
        <v>2</v>
      </c>
      <c r="D5" s="7" t="s">
        <v>31</v>
      </c>
      <c r="E5" s="6" t="s">
        <v>5</v>
      </c>
      <c r="F5" s="12">
        <v>22332.043000000001</v>
      </c>
      <c r="G5" s="28">
        <v>1.0194000000000001</v>
      </c>
      <c r="H5" s="13">
        <f t="shared" ref="H5:H8" si="0">F5*G5</f>
        <v>22765.284634200005</v>
      </c>
      <c r="I5" s="13">
        <f t="shared" ref="I5:I8" si="1">H5*0.2</f>
        <v>4553.0569268400013</v>
      </c>
      <c r="J5" s="13">
        <f t="shared" ref="J5:J8" si="2">H5+I5</f>
        <v>27318.341561040004</v>
      </c>
    </row>
    <row r="6" spans="3:11" ht="15.75" x14ac:dyDescent="0.25">
      <c r="C6" s="6">
        <f t="shared" ref="C6:C8" si="3">+C5+1</f>
        <v>3</v>
      </c>
      <c r="D6" s="7" t="s">
        <v>22</v>
      </c>
      <c r="E6" s="6" t="s">
        <v>5</v>
      </c>
      <c r="F6" s="12">
        <v>13254</v>
      </c>
      <c r="G6" s="28">
        <v>3.6358000000000001</v>
      </c>
      <c r="H6" s="13">
        <f t="shared" ref="H6" si="4">F6*G6</f>
        <v>48188.893199999999</v>
      </c>
      <c r="I6" s="13">
        <f t="shared" ref="I6" si="5">H6*0.2</f>
        <v>9637.7786400000005</v>
      </c>
      <c r="J6" s="13">
        <f t="shared" ref="J6" si="6">H6+I6</f>
        <v>57826.671839999995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12">
        <v>145</v>
      </c>
      <c r="G7" s="28">
        <v>4.5447999999999995</v>
      </c>
      <c r="H7" s="13">
        <f t="shared" si="0"/>
        <v>658.99599999999998</v>
      </c>
      <c r="I7" s="13">
        <f t="shared" si="1"/>
        <v>131.79920000000001</v>
      </c>
      <c r="J7" s="13">
        <f t="shared" si="2"/>
        <v>790.79520000000002</v>
      </c>
    </row>
    <row r="8" spans="3:11" ht="15.75" x14ac:dyDescent="0.25">
      <c r="C8" s="6">
        <f t="shared" si="3"/>
        <v>5</v>
      </c>
      <c r="D8" s="7" t="s">
        <v>17</v>
      </c>
      <c r="E8" s="6" t="s">
        <v>5</v>
      </c>
      <c r="F8" s="12">
        <v>10.570000000000164</v>
      </c>
      <c r="G8" s="23">
        <v>8.3582999999999998</v>
      </c>
      <c r="H8" s="13">
        <f t="shared" si="0"/>
        <v>88.347231000001372</v>
      </c>
      <c r="I8" s="13">
        <f t="shared" si="1"/>
        <v>17.669446200000277</v>
      </c>
      <c r="J8" s="13">
        <f t="shared" si="2"/>
        <v>106.01667720000165</v>
      </c>
    </row>
    <row r="11" spans="3:11" s="10" customFormat="1" ht="15.75" x14ac:dyDescent="0.25">
      <c r="D11" s="1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2:K11"/>
  <sheetViews>
    <sheetView workbookViewId="0">
      <selection activeCell="D14" sqref="D14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24</v>
      </c>
    </row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23</v>
      </c>
      <c r="E4" s="6" t="s">
        <v>5</v>
      </c>
      <c r="F4" s="12">
        <v>6147.2370000000001</v>
      </c>
      <c r="G4" s="9">
        <v>54.7</v>
      </c>
      <c r="H4" s="13">
        <f>F4*G4</f>
        <v>336253.8639</v>
      </c>
      <c r="I4" s="13">
        <f>H4*0.2</f>
        <v>67250.772779999999</v>
      </c>
      <c r="J4" s="13">
        <f>H4+I4</f>
        <v>403504.63668</v>
      </c>
      <c r="K4" s="14"/>
    </row>
    <row r="5" spans="3:11" ht="31.5" x14ac:dyDescent="0.25">
      <c r="C5" s="6">
        <f>+C4+1</f>
        <v>2</v>
      </c>
      <c r="D5" s="7" t="s">
        <v>31</v>
      </c>
      <c r="E5" s="6" t="s">
        <v>5</v>
      </c>
      <c r="F5" s="12">
        <v>19650.824999999997</v>
      </c>
      <c r="G5" s="28">
        <v>1.0194000000000001</v>
      </c>
      <c r="H5" s="13">
        <f t="shared" ref="H5:H8" si="0">F5*G5</f>
        <v>20032.051004999998</v>
      </c>
      <c r="I5" s="13">
        <f t="shared" ref="I5:I8" si="1">H5*0.2</f>
        <v>4006.4102009999997</v>
      </c>
      <c r="J5" s="13">
        <f t="shared" ref="J5:J8" si="2">H5+I5</f>
        <v>24038.461205999996</v>
      </c>
    </row>
    <row r="6" spans="3:11" ht="15.75" x14ac:dyDescent="0.25">
      <c r="C6" s="6">
        <f t="shared" ref="C6:C8" si="3">+C5+1</f>
        <v>3</v>
      </c>
      <c r="D6" s="7" t="s">
        <v>22</v>
      </c>
      <c r="E6" s="6" t="s">
        <v>5</v>
      </c>
      <c r="F6" s="12">
        <v>12397</v>
      </c>
      <c r="G6" s="28">
        <v>3.6358000000000001</v>
      </c>
      <c r="H6" s="13">
        <f t="shared" si="0"/>
        <v>45073.012600000002</v>
      </c>
      <c r="I6" s="13">
        <f t="shared" si="1"/>
        <v>9014.6025200000004</v>
      </c>
      <c r="J6" s="13">
        <f t="shared" si="2"/>
        <v>54087.615120000002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12">
        <v>204.00800000000001</v>
      </c>
      <c r="G7" s="28">
        <v>4.5447999999999995</v>
      </c>
      <c r="H7" s="13">
        <f t="shared" si="0"/>
        <v>927.1755584</v>
      </c>
      <c r="I7" s="13">
        <f t="shared" si="1"/>
        <v>185.43511168000001</v>
      </c>
      <c r="J7" s="13">
        <f t="shared" si="2"/>
        <v>1112.6106700800001</v>
      </c>
    </row>
    <row r="8" spans="3:11" ht="15.75" x14ac:dyDescent="0.25">
      <c r="C8" s="6">
        <f t="shared" si="3"/>
        <v>5</v>
      </c>
      <c r="D8" s="7" t="s">
        <v>17</v>
      </c>
      <c r="E8" s="6" t="s">
        <v>5</v>
      </c>
      <c r="F8" s="12">
        <v>18.722000000000094</v>
      </c>
      <c r="G8" s="23">
        <v>8.3582999999999998</v>
      </c>
      <c r="H8" s="13">
        <f t="shared" si="0"/>
        <v>156.48409260000079</v>
      </c>
      <c r="I8" s="13">
        <f t="shared" si="1"/>
        <v>31.296818520000159</v>
      </c>
      <c r="J8" s="13">
        <f t="shared" si="2"/>
        <v>187.78091112000095</v>
      </c>
    </row>
    <row r="11" spans="3:11" s="10" customFormat="1" ht="15.75" x14ac:dyDescent="0.25">
      <c r="D11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21.05.-31.05.2024</vt:lpstr>
      <vt:lpstr>Бургас 21.05.-31.05.2024</vt:lpstr>
      <vt:lpstr>Враца 21.05.-31.05.2024</vt:lpstr>
      <vt:lpstr>ВеликоТърново 21.05.-31.05.2024</vt:lpstr>
      <vt:lpstr>Перник 21.05.-31.05.2024</vt:lpstr>
      <vt:lpstr>Русе 21.05.-31.05.2024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2024-06-05T06:02:28Z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