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oyanVasilev\Documents\FEB 2025\PPC\Invoices\"/>
    </mc:Choice>
  </mc:AlternateContent>
  <xr:revisionPtr revIDLastSave="0" documentId="13_ncr:1_{62E21736-D760-4B2A-B513-188B21F9CFF5}" xr6:coauthVersionLast="47" xr6:coauthVersionMax="47" xr10:uidLastSave="{00000000-0000-0000-0000-000000000000}"/>
  <bookViews>
    <workbookView xWindow="-120" yWindow="-120" windowWidth="29040" windowHeight="15720" xr2:uid="{415FB5EB-6D80-42BC-85DA-292F6EBB6530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1" l="1"/>
  <c r="U20" i="1"/>
  <c r="U19" i="1"/>
  <c r="V25" i="1" l="1"/>
  <c r="E28" i="1"/>
  <c r="O28" i="1"/>
  <c r="A6" i="1"/>
  <c r="W22" i="1"/>
  <c r="W21" i="1"/>
  <c r="W20" i="1"/>
  <c r="W19" i="1"/>
  <c r="V22" i="1"/>
  <c r="V21" i="1"/>
  <c r="U22" i="1"/>
  <c r="X21" i="1"/>
  <c r="T20" i="1"/>
  <c r="T21" i="1" s="1"/>
  <c r="T22" i="1" s="1"/>
  <c r="A21" i="1" s="1"/>
  <c r="V20" i="1"/>
  <c r="V19" i="1"/>
  <c r="AB23" i="1" l="1"/>
  <c r="AB24" i="1"/>
  <c r="A16" i="1"/>
  <c r="V23" i="1"/>
  <c r="W23" i="1"/>
  <c r="U23" i="1"/>
  <c r="X22" i="1"/>
  <c r="A11" i="1"/>
  <c r="X20" i="1"/>
  <c r="X19" i="1"/>
  <c r="X23" i="1" l="1"/>
  <c r="AD24" i="1"/>
  <c r="AD23" i="1"/>
  <c r="V26" i="1" l="1"/>
  <c r="AD22" i="1"/>
  <c r="AD27" i="1" l="1"/>
</calcChain>
</file>

<file path=xl/sharedStrings.xml><?xml version="1.0" encoding="utf-8"?>
<sst xmlns="http://schemas.openxmlformats.org/spreadsheetml/2006/main" count="44" uniqueCount="34">
  <si>
    <t>Date</t>
  </si>
  <si>
    <t>Gas Day</t>
  </si>
  <si>
    <t>Deal Type- WD/DA</t>
  </si>
  <si>
    <t>Quantity of Gas, MWh</t>
  </si>
  <si>
    <t>Confirmed Price BGN/MWh</t>
  </si>
  <si>
    <t>Confirmed Price EUR/MWh</t>
  </si>
  <si>
    <t>Total amount, BGN</t>
  </si>
  <si>
    <t>Total amount, EUR</t>
  </si>
  <si>
    <t>Nominated Period (1,2,3)</t>
  </si>
  <si>
    <t>TIBIEL Servce Fee, EUR/MWh</t>
  </si>
  <si>
    <t>BGH Transaction Fee EUR/MWh</t>
  </si>
  <si>
    <t>Total Fees, EUR/MWh</t>
  </si>
  <si>
    <t>Final Deal Price Eur/MWh</t>
  </si>
  <si>
    <t>Invoiced Amount EUR</t>
  </si>
  <si>
    <t>Service Fee</t>
  </si>
  <si>
    <t>Transaction Fee</t>
  </si>
  <si>
    <t>Commodity</t>
  </si>
  <si>
    <t>Total Amount</t>
  </si>
  <si>
    <t xml:space="preserve">Total </t>
  </si>
  <si>
    <t xml:space="preserve">Quantity of gas </t>
  </si>
  <si>
    <t>EUR RATE</t>
  </si>
  <si>
    <t>Total invoiced amount</t>
  </si>
  <si>
    <t>INVOICE format</t>
  </si>
  <si>
    <t>No</t>
  </si>
  <si>
    <t>Description of Goods/Services</t>
  </si>
  <si>
    <t>Quantity MWh</t>
  </si>
  <si>
    <t>Amount EUR</t>
  </si>
  <si>
    <t>Total of Invoice</t>
  </si>
  <si>
    <t>#</t>
  </si>
  <si>
    <t>DA</t>
  </si>
  <si>
    <t>MWh</t>
  </si>
  <si>
    <t>Total</t>
  </si>
  <si>
    <t>WD</t>
  </si>
  <si>
    <t>Natural Gas at VTP - Gas Days 17-19Feb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</si>
</sst>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[$BGN]"/>
    <numFmt numFmtId="165" formatCode="[$€-2]\ #,##0.00"/>
    <numFmt numFmtId="166" formatCode="[$€-2]\ #,##0.000"/>
  </numFmts>
  <fonts count="8" x14ac:knownFonts="1">
    <font>
      <sz val="11"/>
      <color theme="1"/>
      <name val="Aptos Narrow"/>
      <family val="2"/>
      <charset val="204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  <charset val="204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4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1" fontId="0" fillId="0" borderId="1" xfId="0" applyNumberFormat="1" applyBorder="1"/>
    <xf numFmtId="166" fontId="0" fillId="0" borderId="1" xfId="0" applyNumberFormat="1" applyBorder="1"/>
    <xf numFmtId="0" fontId="1" fillId="0" borderId="2" xfId="0" applyFont="1" applyBorder="1" applyAlignment="1">
      <alignment horizontal="center" vertical="center" wrapText="1"/>
    </xf>
    <xf numFmtId="4" fontId="1" fillId="0" borderId="2" xfId="0" applyNumberFormat="1" applyFont="1" applyBorder="1" applyAlignment="1">
      <alignment horizontal="center" vertical="center" wrapText="1"/>
    </xf>
    <xf numFmtId="14" fontId="2" fillId="0" borderId="5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165" fontId="2" fillId="0" borderId="6" xfId="0" applyNumberFormat="1" applyFont="1" applyBorder="1" applyAlignment="1">
      <alignment vertical="center"/>
    </xf>
    <xf numFmtId="165" fontId="3" fillId="0" borderId="6" xfId="0" applyNumberFormat="1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0" fillId="0" borderId="7" xfId="0" applyBorder="1"/>
    <xf numFmtId="0" fontId="0" fillId="0" borderId="8" xfId="0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4" fontId="5" fillId="0" borderId="0" xfId="0" applyNumberFormat="1" applyFont="1"/>
    <xf numFmtId="0" fontId="6" fillId="0" borderId="0" xfId="0" applyFont="1"/>
    <xf numFmtId="165" fontId="5" fillId="0" borderId="0" xfId="0" applyNumberFormat="1" applyFont="1"/>
    <xf numFmtId="165" fontId="7" fillId="0" borderId="0" xfId="0" applyNumberFormat="1" applyFont="1"/>
    <xf numFmtId="0" fontId="0" fillId="0" borderId="9" xfId="0" applyBorder="1"/>
    <xf numFmtId="0" fontId="0" fillId="0" borderId="10" xfId="0" applyBorder="1"/>
    <xf numFmtId="0" fontId="0" fillId="0" borderId="6" xfId="0" applyBorder="1"/>
    <xf numFmtId="2" fontId="0" fillId="0" borderId="0" xfId="0" applyNumberFormat="1" applyAlignment="1">
      <alignment horizontal="right"/>
    </xf>
    <xf numFmtId="165" fontId="4" fillId="0" borderId="6" xfId="0" applyNumberFormat="1" applyFont="1" applyBorder="1" applyAlignment="1">
      <alignment vertical="center"/>
    </xf>
    <xf numFmtId="14" fontId="0" fillId="0" borderId="11" xfId="0" applyNumberFormat="1" applyBorder="1"/>
    <xf numFmtId="0" fontId="0" fillId="0" borderId="11" xfId="0" applyBorder="1"/>
    <xf numFmtId="2" fontId="0" fillId="0" borderId="11" xfId="0" applyNumberFormat="1" applyBorder="1"/>
    <xf numFmtId="164" fontId="0" fillId="0" borderId="11" xfId="0" applyNumberFormat="1" applyBorder="1"/>
    <xf numFmtId="165" fontId="0" fillId="0" borderId="11" xfId="0" applyNumberFormat="1" applyBorder="1"/>
    <xf numFmtId="1" fontId="0" fillId="0" borderId="11" xfId="0" applyNumberFormat="1" applyBorder="1"/>
    <xf numFmtId="166" fontId="0" fillId="0" borderId="11" xfId="0" applyNumberFormat="1" applyBorder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4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4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2" fillId="2" borderId="5" xfId="0" applyNumberFormat="1" applyFont="1" applyFill="1" applyBorder="1" applyAlignment="1">
      <alignment horizontal="right" vertical="center"/>
    </xf>
    <xf numFmtId="0" fontId="2" fillId="2" borderId="6" xfId="0" applyFont="1" applyFill="1" applyBorder="1" applyAlignment="1">
      <alignment vertical="center"/>
    </xf>
    <xf numFmtId="165" fontId="2" fillId="2" borderId="6" xfId="0" applyNumberFormat="1" applyFont="1" applyFill="1" applyBorder="1" applyAlignment="1">
      <alignment vertical="center"/>
    </xf>
    <xf numFmtId="165" fontId="4" fillId="2" borderId="6" xfId="0" applyNumberFormat="1" applyFont="1" applyFill="1" applyBorder="1" applyAlignment="1">
      <alignment vertical="center"/>
    </xf>
    <xf numFmtId="14" fontId="1" fillId="2" borderId="12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D503-C082-4C45-9486-B2C42C4E61E4}">
  <dimension ref="A1:AE28"/>
  <sheetViews>
    <sheetView tabSelected="1" workbookViewId="0">
      <selection activeCell="M7" sqref="M7"/>
    </sheetView>
  </sheetViews>
  <sheetFormatPr defaultRowHeight="15" x14ac:dyDescent="0.25"/>
  <cols>
    <col min="2" max="3" width="10.140625" bestFit="1" customWidth="1"/>
    <col min="6" max="6" width="10.85546875" bestFit="1" customWidth="1"/>
    <col min="8" max="8" width="14.42578125" bestFit="1" customWidth="1"/>
    <col min="9" max="9" width="10.28515625" bestFit="1" customWidth="1"/>
    <col min="14" max="14" width="7.28515625" bestFit="1" customWidth="1"/>
    <col min="15" max="15" width="11.42578125" bestFit="1" customWidth="1"/>
    <col min="20" max="20" width="10.140625" bestFit="1" customWidth="1"/>
    <col min="22" max="22" width="15" bestFit="1" customWidth="1"/>
    <col min="23" max="24" width="13" bestFit="1" customWidth="1"/>
    <col min="28" max="28" width="40" bestFit="1" customWidth="1"/>
    <col min="29" max="29" width="14" bestFit="1" customWidth="1"/>
    <col min="30" max="30" width="11.7109375" bestFit="1" customWidth="1"/>
  </cols>
  <sheetData>
    <row r="1" spans="1:19" x14ac:dyDescent="0.25">
      <c r="Q1" t="s">
        <v>20</v>
      </c>
      <c r="R1">
        <v>1.95583</v>
      </c>
      <c r="S1">
        <v>1.95583</v>
      </c>
    </row>
    <row r="4" spans="1:19" ht="15.75" thickBot="1" x14ac:dyDescent="0.3"/>
    <row r="5" spans="1:19" ht="75.75" thickBot="1" x14ac:dyDescent="0.3">
      <c r="B5" s="14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  <c r="H5" s="14" t="s">
        <v>6</v>
      </c>
      <c r="I5" s="14" t="s">
        <v>7</v>
      </c>
      <c r="J5" s="14" t="s">
        <v>8</v>
      </c>
      <c r="K5" s="14" t="s">
        <v>9</v>
      </c>
      <c r="L5" s="14" t="s">
        <v>10</v>
      </c>
      <c r="M5" s="14" t="s">
        <v>11</v>
      </c>
      <c r="N5" s="14" t="s">
        <v>12</v>
      </c>
      <c r="O5" s="15" t="s">
        <v>13</v>
      </c>
    </row>
    <row r="6" spans="1:19" ht="15.75" thickTop="1" x14ac:dyDescent="0.25">
      <c r="A6" s="46">
        <f>+T19</f>
        <v>45339</v>
      </c>
      <c r="B6" s="37">
        <v>45705</v>
      </c>
      <c r="C6" s="37">
        <v>45705</v>
      </c>
      <c r="D6" s="38" t="s">
        <v>32</v>
      </c>
      <c r="E6" s="39">
        <v>100</v>
      </c>
      <c r="F6" s="40">
        <v>128.99</v>
      </c>
      <c r="G6" s="41">
        <v>65.951539755500235</v>
      </c>
      <c r="H6" s="40">
        <v>12899</v>
      </c>
      <c r="I6" s="41">
        <v>6595.1539755500226</v>
      </c>
      <c r="J6" s="42">
        <v>1</v>
      </c>
      <c r="K6" s="41">
        <v>0.35</v>
      </c>
      <c r="L6" s="43">
        <v>2.5000000000000001E-2</v>
      </c>
      <c r="M6" s="41">
        <v>0.375</v>
      </c>
      <c r="N6" s="41">
        <v>66.326539755500235</v>
      </c>
      <c r="O6" s="41">
        <v>6632.65</v>
      </c>
    </row>
    <row r="7" spans="1:19" x14ac:dyDescent="0.25">
      <c r="A7" s="47"/>
      <c r="B7" s="1">
        <v>45705</v>
      </c>
      <c r="C7" s="1">
        <v>45705</v>
      </c>
      <c r="D7" t="s">
        <v>32</v>
      </c>
      <c r="E7" s="2">
        <v>200</v>
      </c>
      <c r="F7" s="3">
        <v>129</v>
      </c>
      <c r="G7" s="4">
        <v>65.956652674312181</v>
      </c>
      <c r="H7" s="3">
        <v>25800</v>
      </c>
      <c r="I7" s="4">
        <v>13191.330534862438</v>
      </c>
      <c r="J7" s="5">
        <v>1</v>
      </c>
      <c r="K7" s="4">
        <v>0.35</v>
      </c>
      <c r="L7" s="6">
        <v>2.5000000000000001E-2</v>
      </c>
      <c r="M7" s="4">
        <v>0.375</v>
      </c>
      <c r="N7" s="4">
        <v>66.331652674312181</v>
      </c>
      <c r="O7" s="4">
        <v>13266.33</v>
      </c>
    </row>
    <row r="8" spans="1:19" x14ac:dyDescent="0.25">
      <c r="A8" s="47"/>
      <c r="B8" s="1">
        <v>45705</v>
      </c>
      <c r="C8" s="1">
        <v>45705</v>
      </c>
      <c r="D8" t="s">
        <v>32</v>
      </c>
      <c r="E8" s="2">
        <v>100</v>
      </c>
      <c r="F8" s="3">
        <v>130</v>
      </c>
      <c r="G8" s="4">
        <v>66.46794455550841</v>
      </c>
      <c r="H8" s="3">
        <v>13000</v>
      </c>
      <c r="I8" s="4">
        <v>6646.7944555508402</v>
      </c>
      <c r="J8" s="5">
        <v>1</v>
      </c>
      <c r="K8" s="4">
        <v>0.35</v>
      </c>
      <c r="L8" s="6">
        <v>2.5000000000000001E-2</v>
      </c>
      <c r="M8" s="4">
        <v>0.375</v>
      </c>
      <c r="N8" s="4">
        <v>66.84294455550841</v>
      </c>
      <c r="O8" s="4">
        <v>6684.29</v>
      </c>
    </row>
    <row r="9" spans="1:19" x14ac:dyDescent="0.25">
      <c r="A9" s="47"/>
      <c r="B9" s="1">
        <v>45705</v>
      </c>
      <c r="C9" s="1">
        <v>45705</v>
      </c>
      <c r="D9" t="s">
        <v>32</v>
      </c>
      <c r="E9" s="2">
        <v>200</v>
      </c>
      <c r="F9" s="3">
        <v>129</v>
      </c>
      <c r="G9" s="4">
        <v>65.956652674312181</v>
      </c>
      <c r="H9" s="3">
        <v>25800</v>
      </c>
      <c r="I9" s="4">
        <v>13191.330534862438</v>
      </c>
      <c r="J9" s="5">
        <v>1</v>
      </c>
      <c r="K9" s="4">
        <v>0.35</v>
      </c>
      <c r="L9" s="6">
        <v>2.5000000000000001E-2</v>
      </c>
      <c r="M9" s="4">
        <v>0.375</v>
      </c>
      <c r="N9" s="4">
        <v>66.331652674312181</v>
      </c>
      <c r="O9" s="4">
        <v>13266.33</v>
      </c>
    </row>
    <row r="10" spans="1:19" ht="15.75" thickBot="1" x14ac:dyDescent="0.3">
      <c r="A10" s="47"/>
      <c r="B10" s="7">
        <v>45705</v>
      </c>
      <c r="C10" s="7">
        <v>45705</v>
      </c>
      <c r="D10" s="8" t="s">
        <v>32</v>
      </c>
      <c r="E10" s="9">
        <v>300</v>
      </c>
      <c r="F10" s="10">
        <v>128</v>
      </c>
      <c r="G10" s="11">
        <v>65.445360793115967</v>
      </c>
      <c r="H10" s="10">
        <v>38400</v>
      </c>
      <c r="I10" s="11">
        <v>19633.60823793479</v>
      </c>
      <c r="J10" s="12">
        <v>1</v>
      </c>
      <c r="K10" s="11">
        <v>0.35</v>
      </c>
      <c r="L10" s="13">
        <v>2.5000000000000001E-2</v>
      </c>
      <c r="M10" s="11">
        <v>0.375</v>
      </c>
      <c r="N10" s="11">
        <v>65.820360793115967</v>
      </c>
      <c r="O10" s="11">
        <v>19746.11</v>
      </c>
    </row>
    <row r="11" spans="1:19" ht="15.75" thickTop="1" x14ac:dyDescent="0.25">
      <c r="A11" s="48">
        <f>+T20</f>
        <v>45340</v>
      </c>
      <c r="B11" s="37">
        <v>45705</v>
      </c>
      <c r="C11" s="37">
        <v>45706</v>
      </c>
      <c r="D11" s="38" t="s">
        <v>29</v>
      </c>
      <c r="E11" s="39">
        <v>500</v>
      </c>
      <c r="F11" s="40">
        <v>123.7</v>
      </c>
      <c r="G11" s="41">
        <v>63.246805703972228</v>
      </c>
      <c r="H11" s="40">
        <v>61850</v>
      </c>
      <c r="I11" s="41">
        <v>31623.402851986113</v>
      </c>
      <c r="J11" s="42">
        <v>1</v>
      </c>
      <c r="K11" s="41">
        <v>0.35</v>
      </c>
      <c r="L11" s="43">
        <v>2.5000000000000001E-2</v>
      </c>
      <c r="M11" s="41">
        <v>0.375</v>
      </c>
      <c r="N11" s="41">
        <v>63.621805703972228</v>
      </c>
      <c r="O11" s="41">
        <v>31810.9</v>
      </c>
    </row>
    <row r="12" spans="1:19" x14ac:dyDescent="0.25">
      <c r="A12" s="49"/>
      <c r="B12" s="1">
        <v>45705</v>
      </c>
      <c r="C12" s="1">
        <v>45706</v>
      </c>
      <c r="D12" t="s">
        <v>29</v>
      </c>
      <c r="E12" s="2">
        <v>500</v>
      </c>
      <c r="F12" s="3">
        <v>122.5</v>
      </c>
      <c r="G12" s="4">
        <v>62.633255446536765</v>
      </c>
      <c r="H12" s="3">
        <v>61250</v>
      </c>
      <c r="I12" s="4">
        <v>31316.627723268382</v>
      </c>
      <c r="J12" s="5">
        <v>1</v>
      </c>
      <c r="K12" s="4">
        <v>0.35</v>
      </c>
      <c r="L12" s="6">
        <v>2.5000000000000001E-2</v>
      </c>
      <c r="M12" s="4">
        <v>0.375</v>
      </c>
      <c r="N12" s="4">
        <v>63.008255446536765</v>
      </c>
      <c r="O12" s="4">
        <v>31504.13</v>
      </c>
    </row>
    <row r="13" spans="1:19" x14ac:dyDescent="0.25">
      <c r="A13" s="49"/>
      <c r="B13" s="1">
        <v>45705</v>
      </c>
      <c r="C13" s="1">
        <v>45706</v>
      </c>
      <c r="D13" t="s">
        <v>29</v>
      </c>
      <c r="E13" s="2">
        <v>500</v>
      </c>
      <c r="F13" s="3">
        <v>118</v>
      </c>
      <c r="G13" s="4">
        <v>60.332441981153785</v>
      </c>
      <c r="H13" s="3">
        <v>59000</v>
      </c>
      <c r="I13" s="4">
        <v>30166.22099057689</v>
      </c>
      <c r="J13" s="5">
        <v>1</v>
      </c>
      <c r="K13" s="4">
        <v>0.35</v>
      </c>
      <c r="L13" s="6">
        <v>2.5000000000000001E-2</v>
      </c>
      <c r="M13" s="4">
        <v>0.375</v>
      </c>
      <c r="N13" s="4">
        <v>60.707441981153785</v>
      </c>
      <c r="O13" s="4">
        <v>30353.72</v>
      </c>
    </row>
    <row r="14" spans="1:19" x14ac:dyDescent="0.25">
      <c r="A14" s="49"/>
      <c r="B14" s="1"/>
      <c r="C14" s="1"/>
      <c r="E14" s="2"/>
      <c r="F14" s="3"/>
      <c r="G14" s="4"/>
      <c r="H14" s="3"/>
      <c r="I14" s="4"/>
      <c r="J14" s="5"/>
      <c r="K14" s="4"/>
      <c r="L14" s="6"/>
      <c r="M14" s="4"/>
      <c r="N14" s="4"/>
      <c r="O14" s="4"/>
    </row>
    <row r="15" spans="1:19" ht="15.75" thickBot="1" x14ac:dyDescent="0.3">
      <c r="A15" s="49"/>
      <c r="B15" s="7"/>
      <c r="C15" s="7"/>
      <c r="D15" s="8"/>
      <c r="E15" s="9"/>
      <c r="F15" s="10"/>
      <c r="G15" s="11"/>
      <c r="H15" s="10"/>
      <c r="I15" s="11"/>
      <c r="J15" s="12"/>
      <c r="K15" s="11"/>
      <c r="L15" s="13"/>
      <c r="M15" s="11"/>
      <c r="N15" s="11"/>
      <c r="O15" s="11"/>
    </row>
    <row r="16" spans="1:19" ht="15.75" thickTop="1" x14ac:dyDescent="0.25">
      <c r="A16" s="48">
        <f>+T21</f>
        <v>45341</v>
      </c>
      <c r="B16" s="37">
        <v>45706</v>
      </c>
      <c r="C16" s="37">
        <v>45707</v>
      </c>
      <c r="D16" s="38" t="s">
        <v>29</v>
      </c>
      <c r="E16" s="39">
        <v>500</v>
      </c>
      <c r="F16" s="40">
        <v>103</v>
      </c>
      <c r="G16" s="41">
        <v>52.663063763210502</v>
      </c>
      <c r="H16" s="40">
        <v>51500</v>
      </c>
      <c r="I16" s="41">
        <v>26331.531881605253</v>
      </c>
      <c r="J16" s="42">
        <v>1</v>
      </c>
      <c r="K16" s="41">
        <v>0.35</v>
      </c>
      <c r="L16" s="43">
        <v>2.5000000000000001E-2</v>
      </c>
      <c r="M16" s="41">
        <v>0.375</v>
      </c>
      <c r="N16" s="41">
        <v>53.038063763210502</v>
      </c>
      <c r="O16" s="41">
        <v>26519.03</v>
      </c>
    </row>
    <row r="17" spans="1:31" ht="15.75" thickBot="1" x14ac:dyDescent="0.3">
      <c r="A17" s="49"/>
      <c r="B17" s="1">
        <v>45706</v>
      </c>
      <c r="C17" s="1">
        <v>45707</v>
      </c>
      <c r="D17" t="s">
        <v>29</v>
      </c>
      <c r="E17" s="2">
        <v>500</v>
      </c>
      <c r="F17" s="3">
        <v>104</v>
      </c>
      <c r="G17" s="4">
        <v>53.174355644406724</v>
      </c>
      <c r="H17" s="3">
        <v>52000</v>
      </c>
      <c r="I17" s="4">
        <v>26587.177822203361</v>
      </c>
      <c r="J17" s="5">
        <v>1</v>
      </c>
      <c r="K17" s="4">
        <v>0.35</v>
      </c>
      <c r="L17" s="6">
        <v>2.5000000000000001E-2</v>
      </c>
      <c r="M17" s="4">
        <v>0.375</v>
      </c>
      <c r="N17" s="4">
        <v>53.549355644406724</v>
      </c>
      <c r="O17" s="4">
        <v>26774.68</v>
      </c>
    </row>
    <row r="18" spans="1:31" ht="15.75" thickBot="1" x14ac:dyDescent="0.3">
      <c r="A18" s="49"/>
      <c r="B18" s="1">
        <v>45706</v>
      </c>
      <c r="C18" s="1">
        <v>45707</v>
      </c>
      <c r="D18" t="s">
        <v>29</v>
      </c>
      <c r="E18" s="2">
        <v>500</v>
      </c>
      <c r="F18" s="3">
        <v>104.8</v>
      </c>
      <c r="G18" s="4">
        <v>53.583389149363697</v>
      </c>
      <c r="H18" s="3">
        <v>52400</v>
      </c>
      <c r="I18" s="4">
        <v>26791.694574681849</v>
      </c>
      <c r="J18" s="5">
        <v>1</v>
      </c>
      <c r="K18" s="4">
        <v>0.35</v>
      </c>
      <c r="L18" s="6">
        <v>2.5000000000000001E-2</v>
      </c>
      <c r="M18" s="4">
        <v>0.375</v>
      </c>
      <c r="N18" s="4">
        <v>53.958389149363697</v>
      </c>
      <c r="O18" s="4">
        <v>26979.19</v>
      </c>
      <c r="S18" s="44" t="s">
        <v>28</v>
      </c>
      <c r="T18" s="22" t="s">
        <v>0</v>
      </c>
      <c r="U18" s="23" t="s">
        <v>14</v>
      </c>
      <c r="V18" s="23" t="s">
        <v>15</v>
      </c>
      <c r="W18" s="23" t="s">
        <v>16</v>
      </c>
      <c r="X18" s="23" t="s">
        <v>17</v>
      </c>
      <c r="Z18" s="24"/>
      <c r="AE18" s="25"/>
    </row>
    <row r="19" spans="1:31" ht="15.75" thickBot="1" x14ac:dyDescent="0.3">
      <c r="A19" s="49"/>
      <c r="B19" s="1"/>
      <c r="C19" s="1"/>
      <c r="E19" s="2"/>
      <c r="F19" s="3"/>
      <c r="G19" s="4"/>
      <c r="H19" s="3"/>
      <c r="I19" s="4"/>
      <c r="J19" s="5"/>
      <c r="K19" s="4"/>
      <c r="L19" s="6"/>
      <c r="M19" s="4"/>
      <c r="N19" s="4"/>
      <c r="O19" s="4"/>
      <c r="S19">
        <v>1</v>
      </c>
      <c r="T19" s="16">
        <v>45339</v>
      </c>
      <c r="U19" s="17">
        <f>+SUM(E6:E10)*0.35</f>
        <v>315</v>
      </c>
      <c r="V19" s="17">
        <f>+SUM(E6:E10)*0.025</f>
        <v>22.5</v>
      </c>
      <c r="W19" s="20">
        <f>+SUM(I6:I10)</f>
        <v>59258.217738760533</v>
      </c>
      <c r="X19" s="36">
        <f>+SUM(U19:W19)</f>
        <v>59595.717738760533</v>
      </c>
      <c r="Z19" s="24"/>
      <c r="AB19" s="26" t="s">
        <v>22</v>
      </c>
      <c r="AE19" s="25"/>
    </row>
    <row r="20" spans="1:31" ht="15.75" thickBot="1" x14ac:dyDescent="0.3">
      <c r="A20" s="49"/>
      <c r="B20" s="7"/>
      <c r="C20" s="7"/>
      <c r="D20" s="8"/>
      <c r="E20" s="9"/>
      <c r="F20" s="10"/>
      <c r="G20" s="11"/>
      <c r="H20" s="10"/>
      <c r="I20" s="11"/>
      <c r="J20" s="12"/>
      <c r="K20" s="11"/>
      <c r="L20" s="13"/>
      <c r="M20" s="11"/>
      <c r="N20" s="11"/>
      <c r="O20" s="11"/>
      <c r="S20">
        <v>2</v>
      </c>
      <c r="T20" s="16">
        <f>+T19+1</f>
        <v>45340</v>
      </c>
      <c r="U20" s="17">
        <f>+SUM(E11:E15)*0.35</f>
        <v>525</v>
      </c>
      <c r="V20" s="17">
        <f>+SUM(E11:E15)*0.025</f>
        <v>37.5</v>
      </c>
      <c r="W20" s="20">
        <f>SUM(I11:I15)</f>
        <v>93106.251565831393</v>
      </c>
      <c r="X20" s="36">
        <f>+SUM(U20:W20)</f>
        <v>93668.751565831393</v>
      </c>
      <c r="Z20" s="24"/>
      <c r="AE20" s="25"/>
    </row>
    <row r="21" spans="1:31" ht="16.5" thickTop="1" thickBot="1" x14ac:dyDescent="0.3">
      <c r="A21" s="54">
        <f>+T22</f>
        <v>45342</v>
      </c>
      <c r="B21" s="37"/>
      <c r="C21" s="37"/>
      <c r="D21" s="38"/>
      <c r="E21" s="39"/>
      <c r="F21" s="40"/>
      <c r="G21" s="41"/>
      <c r="H21" s="40"/>
      <c r="I21" s="41"/>
      <c r="J21" s="42"/>
      <c r="K21" s="41"/>
      <c r="L21" s="43"/>
      <c r="M21" s="41"/>
      <c r="N21" s="41"/>
      <c r="O21" s="41"/>
      <c r="S21">
        <v>3</v>
      </c>
      <c r="T21" s="16">
        <f t="shared" ref="T21:T22" si="0">+T20+1</f>
        <v>45341</v>
      </c>
      <c r="U21" s="17">
        <f>+SUM(E16:E20)*0.35</f>
        <v>525</v>
      </c>
      <c r="V21" s="17">
        <f>+SUM(E16:E20)*0.025</f>
        <v>37.5</v>
      </c>
      <c r="W21" s="20">
        <f>SUM(I16:I20)</f>
        <v>79710.40427849046</v>
      </c>
      <c r="X21" s="36">
        <f t="shared" ref="X21:X22" si="1">+SUM(U21:W21)</f>
        <v>80272.90427849046</v>
      </c>
      <c r="Z21" s="24"/>
      <c r="AA21" s="27" t="s">
        <v>23</v>
      </c>
      <c r="AB21" s="26" t="s">
        <v>24</v>
      </c>
      <c r="AC21" s="26" t="s">
        <v>25</v>
      </c>
      <c r="AD21" s="26" t="s">
        <v>26</v>
      </c>
      <c r="AE21" s="25"/>
    </row>
    <row r="22" spans="1:31" ht="15.75" thickBot="1" x14ac:dyDescent="0.3">
      <c r="A22" s="55"/>
      <c r="B22" s="1"/>
      <c r="C22" s="1"/>
      <c r="E22" s="2"/>
      <c r="F22" s="3"/>
      <c r="G22" s="4"/>
      <c r="H22" s="3"/>
      <c r="I22" s="4"/>
      <c r="J22" s="5"/>
      <c r="K22" s="4"/>
      <c r="L22" s="6"/>
      <c r="M22" s="4"/>
      <c r="N22" s="4"/>
      <c r="O22" s="4"/>
      <c r="S22">
        <v>4</v>
      </c>
      <c r="T22" s="50">
        <f t="shared" si="0"/>
        <v>45342</v>
      </c>
      <c r="U22" s="51">
        <f>+SUM(E21:E25)*0.35</f>
        <v>0</v>
      </c>
      <c r="V22" s="51">
        <f>+SUM(E21:E25)*0.025</f>
        <v>0</v>
      </c>
      <c r="W22" s="52">
        <f>SUM(I21:I25)</f>
        <v>0</v>
      </c>
      <c r="X22" s="53">
        <f t="shared" si="1"/>
        <v>0</v>
      </c>
      <c r="Z22" s="24"/>
      <c r="AA22">
        <v>1</v>
      </c>
      <c r="AB22" t="s">
        <v>33</v>
      </c>
      <c r="AC22">
        <v>1</v>
      </c>
      <c r="AD22" s="28">
        <f>+W23</f>
        <v>232074.8735830824</v>
      </c>
      <c r="AE22" s="25"/>
    </row>
    <row r="23" spans="1:31" ht="15.75" thickBot="1" x14ac:dyDescent="0.3">
      <c r="A23" s="55"/>
      <c r="B23" s="1"/>
      <c r="C23" s="1"/>
      <c r="E23" s="2"/>
      <c r="F23" s="3"/>
      <c r="G23" s="4"/>
      <c r="H23" s="3"/>
      <c r="I23" s="4"/>
      <c r="J23" s="5"/>
      <c r="K23" s="4"/>
      <c r="L23" s="6"/>
      <c r="M23" s="4"/>
      <c r="N23" s="4"/>
      <c r="O23" s="4"/>
      <c r="T23" s="18" t="s">
        <v>18</v>
      </c>
      <c r="U23" s="19">
        <f>+SUM(U19:U22)</f>
        <v>1365</v>
      </c>
      <c r="V23" s="19">
        <f>+SUM(V19:V22)</f>
        <v>97.5</v>
      </c>
      <c r="W23" s="21">
        <f>+SUM(W19:W22)</f>
        <v>232074.8735830824</v>
      </c>
      <c r="X23" s="21">
        <f>+SUM(X19:X22)</f>
        <v>233537.3735830824</v>
      </c>
      <c r="Z23" s="24"/>
      <c r="AA23">
        <v>2</v>
      </c>
      <c r="AB23" s="29" t="str">
        <f>+"Service Fee "&amp;V25&amp;" MWh*0,35"</f>
        <v>Service Fee 3900 MWh*0,35</v>
      </c>
      <c r="AC23">
        <v>1</v>
      </c>
      <c r="AD23" s="30">
        <f>0.35*V25</f>
        <v>1365</v>
      </c>
      <c r="AE23" s="25"/>
    </row>
    <row r="24" spans="1:31" x14ac:dyDescent="0.25">
      <c r="A24" s="55"/>
      <c r="B24" s="1"/>
      <c r="C24" s="1"/>
      <c r="E24" s="2"/>
      <c r="F24" s="3"/>
      <c r="G24" s="4"/>
      <c r="H24" s="3"/>
      <c r="I24" s="4"/>
      <c r="J24" s="5"/>
      <c r="K24" s="4"/>
      <c r="L24" s="6"/>
      <c r="M24" s="4"/>
      <c r="N24" s="4"/>
      <c r="O24" s="4"/>
      <c r="Z24" s="24"/>
      <c r="AA24">
        <v>3</v>
      </c>
      <c r="AB24" s="29" t="str">
        <f>+"BGH Fee "&amp;V25&amp;" MWh*0,025"</f>
        <v>BGH Fee 3900 MWh*0,025</v>
      </c>
      <c r="AC24">
        <v>1</v>
      </c>
      <c r="AD24" s="30">
        <f>0.025*V25</f>
        <v>97.5</v>
      </c>
      <c r="AE24" s="25"/>
    </row>
    <row r="25" spans="1:31" ht="15.75" thickBot="1" x14ac:dyDescent="0.3">
      <c r="A25" s="55"/>
      <c r="B25" s="7"/>
      <c r="C25" s="7"/>
      <c r="D25" s="8"/>
      <c r="E25" s="9"/>
      <c r="F25" s="10"/>
      <c r="G25" s="11"/>
      <c r="H25" s="10"/>
      <c r="I25" s="11"/>
      <c r="J25" s="12"/>
      <c r="K25" s="11"/>
      <c r="L25" s="13"/>
      <c r="M25" s="11"/>
      <c r="N25" s="11"/>
      <c r="O25" s="11"/>
      <c r="T25" t="s">
        <v>19</v>
      </c>
      <c r="V25" s="35">
        <f>+SUM(E6:E25)</f>
        <v>3900</v>
      </c>
      <c r="Z25" s="24"/>
      <c r="AE25" s="25"/>
    </row>
    <row r="26" spans="1:31" ht="15.75" thickTop="1" x14ac:dyDescent="0.25">
      <c r="T26" t="s">
        <v>21</v>
      </c>
      <c r="V26" s="4">
        <f>+X23</f>
        <v>233537.3735830824</v>
      </c>
      <c r="Z26" s="24"/>
      <c r="AE26" s="25"/>
    </row>
    <row r="27" spans="1:31" x14ac:dyDescent="0.25">
      <c r="Z27" s="24"/>
      <c r="AC27" t="s">
        <v>27</v>
      </c>
      <c r="AD27" s="31">
        <f>+SUM(AD22:AD24)</f>
        <v>233537.3735830824</v>
      </c>
      <c r="AE27" s="25"/>
    </row>
    <row r="28" spans="1:31" ht="15.75" thickBot="1" x14ac:dyDescent="0.3">
      <c r="D28" s="45" t="s">
        <v>30</v>
      </c>
      <c r="E28" s="2">
        <f>+SUM(E6:E25)</f>
        <v>3900</v>
      </c>
      <c r="N28" s="45" t="s">
        <v>31</v>
      </c>
      <c r="O28" s="4">
        <f>SUM(O6:O25)</f>
        <v>233537.36000000002</v>
      </c>
      <c r="Z28" s="32"/>
      <c r="AA28" s="33"/>
      <c r="AB28" s="33"/>
      <c r="AC28" s="33"/>
      <c r="AD28" s="33"/>
      <c r="AE28" s="34"/>
    </row>
  </sheetData>
  <mergeCells count="4">
    <mergeCell ref="A6:A10"/>
    <mergeCell ref="A11:A15"/>
    <mergeCell ref="A16:A20"/>
    <mergeCell ref="A21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Stoyan Vasilev</dc:creator>
  <cp:lastModifiedBy>Stoyan Vasilev</cp:lastModifiedBy>
  <dcterms:created xsi:type="dcterms:W3CDTF">2024-10-07T07:58:07Z</dcterms:created>
  <dcterms:modified xsi:type="dcterms:W3CDTF">2025-02-19T08:45:43Z</dcterms:modified>
</cp:coreProperties>
</file>