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9" documentId="8_{D531EE0A-1A79-4B49-9160-228FA4C7A5C5}" xr6:coauthVersionLast="47" xr6:coauthVersionMax="47" xr10:uidLastSave="{5ED552F6-D695-487E-986C-44B0F9DBD7E4}"/>
  <bookViews>
    <workbookView xWindow="-120" yWindow="-120" windowWidth="29040" windowHeight="15840" xr2:uid="{00000000-000D-0000-FFFF-FFFF00000000}"/>
  </bookViews>
  <sheets>
    <sheet name="ПРИЛОЖЕНИЕ 2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5" l="1"/>
  <c r="I14" i="5"/>
  <c r="I73" i="5" l="1"/>
  <c r="I71" i="5"/>
  <c r="I60" i="5"/>
  <c r="I62" i="5"/>
  <c r="I68" i="5"/>
  <c r="I65" i="5"/>
  <c r="I70" i="5"/>
  <c r="I63" i="5"/>
  <c r="I64" i="5"/>
  <c r="I66" i="5"/>
  <c r="I59" i="5"/>
  <c r="I61" i="5"/>
  <c r="I69" i="5"/>
  <c r="I72" i="5"/>
  <c r="I77" i="5"/>
  <c r="I58" i="5"/>
  <c r="I74" i="5"/>
  <c r="I76" i="5"/>
  <c r="I75" i="5"/>
  <c r="I57" i="5"/>
  <c r="I47" i="5"/>
  <c r="I45" i="5"/>
  <c r="I50" i="5"/>
  <c r="I49" i="5"/>
  <c r="I48" i="5"/>
  <c r="I54" i="5"/>
  <c r="I53" i="5"/>
  <c r="I46" i="5"/>
  <c r="I51" i="5"/>
  <c r="I52" i="5"/>
  <c r="I56" i="5"/>
  <c r="I55" i="5"/>
  <c r="I42" i="5"/>
  <c r="I41" i="5"/>
  <c r="I39" i="5"/>
  <c r="I44" i="5"/>
  <c r="I37" i="5"/>
  <c r="I40" i="5"/>
  <c r="I43" i="5"/>
  <c r="I36" i="5"/>
  <c r="I38" i="5"/>
  <c r="I35" i="5"/>
  <c r="I23" i="5"/>
  <c r="I22" i="5"/>
  <c r="I21" i="5"/>
  <c r="I20" i="5"/>
  <c r="I31" i="5"/>
  <c r="I30" i="5"/>
  <c r="I24" i="5"/>
  <c r="I26" i="5"/>
  <c r="I29" i="5"/>
  <c r="I28" i="5"/>
  <c r="I27" i="5"/>
  <c r="I25" i="5"/>
  <c r="I33" i="5"/>
  <c r="I32" i="5"/>
  <c r="I34" i="5"/>
  <c r="I17" i="5"/>
  <c r="I18" i="5"/>
  <c r="I19" i="5"/>
  <c r="I16" i="5" l="1"/>
  <c r="B6" i="5" l="1"/>
  <c r="G78" i="5" s="1"/>
  <c r="H78" i="5" s="1"/>
  <c r="I15" i="5" l="1"/>
</calcChain>
</file>

<file path=xl/sharedStrings.xml><?xml version="1.0" encoding="utf-8"?>
<sst xmlns="http://schemas.openxmlformats.org/spreadsheetml/2006/main" count="275" uniqueCount="100">
  <si>
    <t>ПРИЛОЖЕНИЕ № 2</t>
  </si>
  <si>
    <t>Име на дружеството</t>
  </si>
  <si>
    <t>"ТИБИЕЛ" ЕООД</t>
  </si>
  <si>
    <t>Номер на договор</t>
  </si>
  <si>
    <t>№1/24.07.2024 г.</t>
  </si>
  <si>
    <t>Общо количество нагнетен природен газ през периода 01.05.2022 г.-11.10.2022 г. в ПГХ Чирен, MWh</t>
  </si>
  <si>
    <t>реално нагнетено количество през м. май 2022 г.</t>
  </si>
  <si>
    <t>реално нагнетено количество през м. юни 2022 г.</t>
  </si>
  <si>
    <t>реално нагнетено количество през м. юли 2022 г.</t>
  </si>
  <si>
    <t>реално нагнетено количество през м. август 2022 г.</t>
  </si>
  <si>
    <t>реално нагнетено количество през м. септември 2022 г.</t>
  </si>
  <si>
    <t>реално нагнетено количество през м. октомври 2022 г. /от 01.10.2022 г. до 11.10.2022 г./</t>
  </si>
  <si>
    <t>Наименование на доставчика на природен газ, от който е закупено количеството за нагнетяване</t>
  </si>
  <si>
    <t>ЕИК</t>
  </si>
  <si>
    <t>Номер на счетоводен документ</t>
  </si>
  <si>
    <t>Дата на счетоводен документ</t>
  </si>
  <si>
    <t>Вид счетоводен документ - фактура (дебитно, кредитно или др.)</t>
  </si>
  <si>
    <t>Месец на доставка</t>
  </si>
  <si>
    <t>Количество природен газ в MWh по счетоводен документ</t>
  </si>
  <si>
    <t>Единична цена на природния газ за 1 MWh по счетоводен документ</t>
  </si>
  <si>
    <t>Стойност на доставения природен газ без ДДС</t>
  </si>
  <si>
    <t>Булгаргаз ЕАД</t>
  </si>
  <si>
    <t>фактура</t>
  </si>
  <si>
    <t>юни</t>
  </si>
  <si>
    <t>МОСТ ЕНЕРДЖИ ГАЗ ООД</t>
  </si>
  <si>
    <t>0000000048</t>
  </si>
  <si>
    <t>КОЛМАР БЪЛГАРИЯ ЕОД</t>
  </si>
  <si>
    <t>0000000155</t>
  </si>
  <si>
    <t>DEPA S.A.</t>
  </si>
  <si>
    <t>3100014026</t>
  </si>
  <si>
    <t>SNTGN TRANSGAZ SA</t>
  </si>
  <si>
    <t>20220866</t>
  </si>
  <si>
    <t>юли</t>
  </si>
  <si>
    <t>БЪЛГЕРИАН ГАЗ КЪМПАНИ ЕООД</t>
  </si>
  <si>
    <t>0000000261</t>
  </si>
  <si>
    <t>ЕНЕРГИКО ЕООД</t>
  </si>
  <si>
    <t>0000000965</t>
  </si>
  <si>
    <t>ГЛОБЪЛ КОМЕРС 1 ООД</t>
  </si>
  <si>
    <t>0000005406</t>
  </si>
  <si>
    <t>0000000956</t>
  </si>
  <si>
    <t>0000000958</t>
  </si>
  <si>
    <t>0000000955</t>
  </si>
  <si>
    <t>0000000976</t>
  </si>
  <si>
    <t>0000000248</t>
  </si>
  <si>
    <t>0000000250</t>
  </si>
  <si>
    <t>0000000246</t>
  </si>
  <si>
    <t>ЕНЕРГИКО ТРЕЙДИНГ БЪЛГАРИЯ ООД</t>
  </si>
  <si>
    <t>0000001057</t>
  </si>
  <si>
    <t>август</t>
  </si>
  <si>
    <t>0000000985</t>
  </si>
  <si>
    <t>OZBOR ENTERPRISES LIMITED</t>
  </si>
  <si>
    <t>CY10375510G</t>
  </si>
  <si>
    <t>Tib-001-AUG-2022</t>
  </si>
  <si>
    <t>0000001063</t>
  </si>
  <si>
    <t>0000000266</t>
  </si>
  <si>
    <t>MYTILINEOS SA (настоящо име METLEN GROUP SA)</t>
  </si>
  <si>
    <t>EL09431663</t>
  </si>
  <si>
    <t>0000000867</t>
  </si>
  <si>
    <t>0000000993</t>
  </si>
  <si>
    <t>0000005460</t>
  </si>
  <si>
    <t xml:space="preserve">ТЕНЕКС- С </t>
  </si>
  <si>
    <t>септември</t>
  </si>
  <si>
    <t>0000001030</t>
  </si>
  <si>
    <t>SOCIETA GAS RIMINI</t>
  </si>
  <si>
    <t xml:space="preserve">134/UEV </t>
  </si>
  <si>
    <t>ЕНЕРГИКО ТРЕЙДИНГ БЪЛГАРИЯ ЕООД</t>
  </si>
  <si>
    <t>0000001137</t>
  </si>
  <si>
    <t>0000000272</t>
  </si>
  <si>
    <t xml:space="preserve">130/UEV </t>
  </si>
  <si>
    <t>DXT INTERNATIONAL</t>
  </si>
  <si>
    <t>LU25644435</t>
  </si>
  <si>
    <t>91752</t>
  </si>
  <si>
    <t>0000001034</t>
  </si>
  <si>
    <t>0000001040</t>
  </si>
  <si>
    <t>0000001116</t>
  </si>
  <si>
    <t>0000001021</t>
  </si>
  <si>
    <t>БУЛГАРТРАНСГАЗ ЕАД</t>
  </si>
  <si>
    <t>800002743</t>
  </si>
  <si>
    <t>0000000277</t>
  </si>
  <si>
    <t>октомври</t>
  </si>
  <si>
    <t>0000001060</t>
  </si>
  <si>
    <t>0000001065</t>
  </si>
  <si>
    <t>0000001061</t>
  </si>
  <si>
    <t>0000001058</t>
  </si>
  <si>
    <t>0000001062</t>
  </si>
  <si>
    <t>0000001055</t>
  </si>
  <si>
    <t>0003239588</t>
  </si>
  <si>
    <t>0000001044</t>
  </si>
  <si>
    <t>0000000276</t>
  </si>
  <si>
    <t xml:space="preserve">138/UEV </t>
  </si>
  <si>
    <t>БУЛГАРГАЗ ЕАД</t>
  </si>
  <si>
    <t>2200005323</t>
  </si>
  <si>
    <t>0000001042</t>
  </si>
  <si>
    <t>Среднопретеглена цена на нагнетяване на природен газ за 1 MWh за периода 01.05.2022 г.-11.10.2022 г. при спазване на принципа за най-ниски разходи</t>
  </si>
  <si>
    <t>*В приложението се попълват всички фактури за покупка на природен газ с период на доставка, съвпадащ изцяло или частично с периода 01.05.2022 г.-11.10.2022 г.</t>
  </si>
  <si>
    <t>**Информацията в таблицата трябва да е сортирана от най-ниска към най-висока стойност по колона H - Единична цена на природния газ за 1 MWh</t>
  </si>
  <si>
    <t>***При изчислване на среднопретеглената цена се отчитат помесечните реално нагнетени количества природен газ в ПГХ Чирен за периода 01.05.2024 г.-11.10.2024 г., като се вземат фактурите за покупка с доставка за съответния месец през който има нагнетяване, съдържащи най-ниска единична цена за 1 MWh природен газ, до достигане на помесечното количеството нагнетен природен газ в периода 01.05.2022-11.10.2022г. От фактурата, с която се надхвърля нагнетеното количество природен газ за съответния месец се взема част от количеството,  с което се достига лимита със съответна единична цена.</t>
  </si>
  <si>
    <t>МАЙ</t>
  </si>
  <si>
    <t>0003239476</t>
  </si>
  <si>
    <t>0800002802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</si>
</sst>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name val="Verdana"/>
      <family val="2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2" fillId="0" borderId="4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/>
    <xf numFmtId="2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right" vertical="center" wrapText="1"/>
    </xf>
    <xf numFmtId="2" fontId="1" fillId="0" borderId="5" xfId="0" applyNumberFormat="1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4" fontId="1" fillId="0" borderId="3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2" fontId="2" fillId="0" borderId="7" xfId="0" applyNumberFormat="1" applyFont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164" fontId="2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2" fontId="1" fillId="2" borderId="5" xfId="0" applyNumberFormat="1" applyFont="1" applyFill="1" applyBorder="1" applyProtection="1">
      <protection locked="0"/>
    </xf>
    <xf numFmtId="1" fontId="1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right"/>
      <protection locked="0"/>
    </xf>
    <xf numFmtId="14" fontId="1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3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4" fontId="1" fillId="2" borderId="3" xfId="0" applyNumberFormat="1" applyFont="1" applyFill="1" applyBorder="1" applyProtection="1">
      <protection locked="0"/>
    </xf>
    <xf numFmtId="0" fontId="1" fillId="2" borderId="0" xfId="0" applyFont="1" applyFill="1"/>
    <xf numFmtId="1" fontId="1" fillId="2" borderId="1" xfId="0" applyNumberFormat="1" applyFont="1" applyFill="1" applyBorder="1" applyAlignment="1" applyProtection="1">
      <alignment horizontal="right"/>
      <protection locked="0"/>
    </xf>
    <xf numFmtId="2" fontId="7" fillId="0" borderId="5" xfId="0" applyNumberFormat="1" applyFont="1" applyBorder="1" applyProtection="1">
      <protection locked="0"/>
    </xf>
    <xf numFmtId="4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1" fillId="2" borderId="0" xfId="0" applyNumberFormat="1" applyFont="1" applyFill="1"/>
    <xf numFmtId="0" fontId="5" fillId="2" borderId="0" xfId="0" applyFont="1" applyFill="1" applyAlignment="1">
      <alignment horizontal="right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Protection="1">
      <protection locked="0"/>
    </xf>
    <xf numFmtId="0" fontId="3" fillId="0" borderId="0" xfId="0" applyFont="1" applyAlignment="1">
      <alignment horizontal="right" vertical="center" wrapText="1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 wrapText="1"/>
    </xf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DF67-1ECD-4F22-88BA-71ED639EF03B}">
  <sheetPr>
    <pageSetUpPr fitToPage="1"/>
  </sheetPr>
  <dimension ref="A1:L86"/>
  <sheetViews>
    <sheetView tabSelected="1" topLeftCell="A49" zoomScale="85" zoomScaleNormal="85" workbookViewId="0">
      <selection activeCell="E79" sqref="E79"/>
    </sheetView>
  </sheetViews>
  <sheetFormatPr defaultColWidth="9.140625" defaultRowHeight="12.75" x14ac:dyDescent="0.2"/>
  <cols>
    <col min="1" max="1" width="50.42578125" style="1" customWidth="1"/>
    <col min="2" max="2" width="19.7109375" style="1" customWidth="1"/>
    <col min="3" max="3" width="25.7109375" style="1" customWidth="1"/>
    <col min="4" max="4" width="16.85546875" style="1" customWidth="1"/>
    <col min="5" max="5" width="25.7109375" style="1" customWidth="1"/>
    <col min="6" max="6" width="15.140625" style="1" customWidth="1"/>
    <col min="7" max="7" width="19.140625" style="41" customWidth="1"/>
    <col min="8" max="8" width="20.5703125" style="1" customWidth="1"/>
    <col min="9" max="9" width="26" style="1" customWidth="1"/>
    <col min="10" max="10" width="38.7109375" style="1" customWidth="1"/>
    <col min="11" max="11" width="14.7109375" style="1" bestFit="1" customWidth="1"/>
    <col min="12" max="12" width="17.5703125" style="1" bestFit="1" customWidth="1"/>
    <col min="13" max="16384" width="9.140625" style="1"/>
  </cols>
  <sheetData>
    <row r="1" spans="1:11" ht="1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11" ht="15" customHeight="1" x14ac:dyDescent="0.2">
      <c r="A2" s="15"/>
      <c r="B2" s="15"/>
      <c r="C2" s="15"/>
      <c r="D2" s="15"/>
      <c r="E2" s="15"/>
      <c r="F2" s="15"/>
      <c r="G2" s="48"/>
      <c r="H2" s="15"/>
      <c r="I2" s="15"/>
    </row>
    <row r="3" spans="1:11" ht="15.75" x14ac:dyDescent="0.2">
      <c r="A3" s="19" t="s">
        <v>1</v>
      </c>
      <c r="B3" s="52" t="s">
        <v>2</v>
      </c>
      <c r="C3" s="52"/>
      <c r="D3" s="52"/>
      <c r="E3" s="52"/>
      <c r="F3" s="52"/>
      <c r="G3" s="52"/>
      <c r="H3" s="52"/>
      <c r="I3" s="52"/>
    </row>
    <row r="4" spans="1:11" ht="15.75" x14ac:dyDescent="0.2">
      <c r="A4" s="19" t="s">
        <v>3</v>
      </c>
      <c r="B4" s="52" t="s">
        <v>4</v>
      </c>
      <c r="C4" s="52"/>
      <c r="D4" s="52"/>
      <c r="E4" s="52"/>
      <c r="F4" s="52"/>
      <c r="G4" s="52"/>
      <c r="H4" s="52"/>
      <c r="I4" s="52"/>
    </row>
    <row r="5" spans="1:11" ht="16.5" thickBot="1" x14ac:dyDescent="0.25">
      <c r="A5" s="16"/>
      <c r="B5" s="17"/>
      <c r="C5" s="18"/>
      <c r="D5" s="8"/>
    </row>
    <row r="6" spans="1:11" ht="42" customHeight="1" x14ac:dyDescent="0.2">
      <c r="A6" s="9" t="s">
        <v>5</v>
      </c>
      <c r="B6" s="29">
        <f>SUM(B7:B12)</f>
        <v>296070.99999999994</v>
      </c>
      <c r="C6" s="7"/>
      <c r="D6" s="8"/>
    </row>
    <row r="7" spans="1:11" ht="32.25" customHeight="1" x14ac:dyDescent="0.2">
      <c r="A7" s="10" t="s">
        <v>6</v>
      </c>
      <c r="B7" s="30">
        <v>0</v>
      </c>
      <c r="C7" s="7"/>
      <c r="D7" s="8"/>
    </row>
    <row r="8" spans="1:11" ht="30" customHeight="1" x14ac:dyDescent="0.2">
      <c r="A8" s="11" t="s">
        <v>7</v>
      </c>
      <c r="B8" s="30">
        <v>56500</v>
      </c>
      <c r="C8" s="7"/>
      <c r="D8" s="8"/>
    </row>
    <row r="9" spans="1:11" ht="30.75" customHeight="1" x14ac:dyDescent="0.2">
      <c r="A9" s="10" t="s">
        <v>8</v>
      </c>
      <c r="B9" s="30">
        <v>85778.29</v>
      </c>
      <c r="C9" s="7"/>
      <c r="D9" s="8"/>
    </row>
    <row r="10" spans="1:11" ht="31.5" customHeight="1" x14ac:dyDescent="0.2">
      <c r="A10" s="10" t="s">
        <v>9</v>
      </c>
      <c r="B10" s="30">
        <v>104977.936</v>
      </c>
      <c r="C10" s="7"/>
      <c r="D10" s="8"/>
    </row>
    <row r="11" spans="1:11" ht="28.5" customHeight="1" x14ac:dyDescent="0.2">
      <c r="A11" s="10" t="s">
        <v>10</v>
      </c>
      <c r="B11" s="30">
        <v>36728</v>
      </c>
      <c r="C11" s="7"/>
      <c r="D11" s="8"/>
    </row>
    <row r="12" spans="1:11" ht="47.25" customHeight="1" thickBot="1" x14ac:dyDescent="0.25">
      <c r="A12" s="12" t="s">
        <v>11</v>
      </c>
      <c r="B12" s="31">
        <v>12086.77399999999</v>
      </c>
      <c r="C12" s="7"/>
      <c r="D12" s="8"/>
    </row>
    <row r="13" spans="1:11" ht="73.5" customHeight="1" x14ac:dyDescent="0.2">
      <c r="A13" s="13" t="s">
        <v>12</v>
      </c>
      <c r="B13" s="3" t="s">
        <v>13</v>
      </c>
      <c r="C13" s="14" t="s">
        <v>14</v>
      </c>
      <c r="D13" s="14" t="s">
        <v>15</v>
      </c>
      <c r="E13" s="14" t="s">
        <v>16</v>
      </c>
      <c r="F13" s="3" t="s">
        <v>17</v>
      </c>
      <c r="G13" s="49" t="s">
        <v>18</v>
      </c>
      <c r="H13" s="3" t="s">
        <v>19</v>
      </c>
      <c r="I13" s="6" t="s">
        <v>20</v>
      </c>
    </row>
    <row r="14" spans="1:11" x14ac:dyDescent="0.2">
      <c r="A14" s="20" t="s">
        <v>30</v>
      </c>
      <c r="B14" s="23">
        <v>13068733</v>
      </c>
      <c r="C14" s="25">
        <v>20220746</v>
      </c>
      <c r="D14" s="24">
        <v>44721</v>
      </c>
      <c r="E14" s="26" t="s">
        <v>22</v>
      </c>
      <c r="F14" s="26" t="s">
        <v>97</v>
      </c>
      <c r="G14" s="38">
        <v>0.52800000000000002</v>
      </c>
      <c r="H14" s="21">
        <v>201.82</v>
      </c>
      <c r="I14" s="22">
        <f>+G14*H14</f>
        <v>106.56095999999999</v>
      </c>
    </row>
    <row r="15" spans="1:11" x14ac:dyDescent="0.2">
      <c r="A15" s="20" t="s">
        <v>21</v>
      </c>
      <c r="B15" s="23">
        <v>175203485</v>
      </c>
      <c r="C15" s="25">
        <v>2200003315</v>
      </c>
      <c r="D15" s="24">
        <v>44722</v>
      </c>
      <c r="E15" s="26" t="s">
        <v>22</v>
      </c>
      <c r="F15" s="26" t="s">
        <v>23</v>
      </c>
      <c r="G15" s="38">
        <v>75000</v>
      </c>
      <c r="H15" s="21">
        <v>141.71</v>
      </c>
      <c r="I15" s="22">
        <f>+G15*H15</f>
        <v>10628250</v>
      </c>
      <c r="K15" s="46"/>
    </row>
    <row r="16" spans="1:11" x14ac:dyDescent="0.2">
      <c r="A16" s="20" t="s">
        <v>24</v>
      </c>
      <c r="B16" s="23">
        <v>206416630</v>
      </c>
      <c r="C16" s="25" t="s">
        <v>25</v>
      </c>
      <c r="D16" s="24">
        <v>44718</v>
      </c>
      <c r="E16" s="26" t="s">
        <v>22</v>
      </c>
      <c r="F16" s="26" t="s">
        <v>23</v>
      </c>
      <c r="G16" s="38">
        <v>150</v>
      </c>
      <c r="H16" s="21">
        <v>151.5</v>
      </c>
      <c r="I16" s="22">
        <f>+G16*H16</f>
        <v>22725</v>
      </c>
    </row>
    <row r="17" spans="1:11" x14ac:dyDescent="0.2">
      <c r="A17" s="20" t="s">
        <v>26</v>
      </c>
      <c r="B17" s="23">
        <v>201290672</v>
      </c>
      <c r="C17" s="25" t="s">
        <v>27</v>
      </c>
      <c r="D17" s="24">
        <v>44725</v>
      </c>
      <c r="E17" s="26" t="s">
        <v>22</v>
      </c>
      <c r="F17" s="26" t="s">
        <v>23</v>
      </c>
      <c r="G17" s="38">
        <v>8610</v>
      </c>
      <c r="H17" s="21">
        <v>155.5</v>
      </c>
      <c r="I17" s="22">
        <f t="shared" ref="I17:I19" si="0">+G17*H17</f>
        <v>1338855</v>
      </c>
    </row>
    <row r="18" spans="1:11" x14ac:dyDescent="0.2">
      <c r="A18" s="20" t="s">
        <v>28</v>
      </c>
      <c r="B18" s="23">
        <v>556901000</v>
      </c>
      <c r="C18" s="25" t="s">
        <v>29</v>
      </c>
      <c r="D18" s="24">
        <v>44743</v>
      </c>
      <c r="E18" s="26" t="s">
        <v>22</v>
      </c>
      <c r="F18" s="26" t="s">
        <v>23</v>
      </c>
      <c r="G18" s="38">
        <v>45000</v>
      </c>
      <c r="H18" s="21">
        <v>195.42099999999999</v>
      </c>
      <c r="I18" s="22">
        <f t="shared" si="0"/>
        <v>8793945</v>
      </c>
    </row>
    <row r="19" spans="1:11" x14ac:dyDescent="0.2">
      <c r="A19" s="20" t="s">
        <v>30</v>
      </c>
      <c r="B19" s="23">
        <v>13068733</v>
      </c>
      <c r="C19" s="25" t="s">
        <v>31</v>
      </c>
      <c r="D19" s="24">
        <v>44750</v>
      </c>
      <c r="E19" s="26" t="s">
        <v>22</v>
      </c>
      <c r="F19" s="26" t="s">
        <v>23</v>
      </c>
      <c r="G19" s="38">
        <v>58.417000000000002</v>
      </c>
      <c r="H19" s="39">
        <v>301.74599999999998</v>
      </c>
      <c r="I19" s="22">
        <f t="shared" si="0"/>
        <v>17627.096082</v>
      </c>
    </row>
    <row r="20" spans="1:11" x14ac:dyDescent="0.2">
      <c r="A20" s="20" t="s">
        <v>21</v>
      </c>
      <c r="B20" s="23">
        <v>175203485</v>
      </c>
      <c r="C20" s="25">
        <v>2200004037</v>
      </c>
      <c r="D20" s="24">
        <v>44755</v>
      </c>
      <c r="E20" s="26" t="s">
        <v>22</v>
      </c>
      <c r="F20" s="26" t="s">
        <v>32</v>
      </c>
      <c r="G20" s="38">
        <v>46000</v>
      </c>
      <c r="H20" s="21">
        <v>185.49</v>
      </c>
      <c r="I20" s="22">
        <f t="shared" ref="I20:I34" si="1">+G20*H20</f>
        <v>8532540</v>
      </c>
      <c r="K20" s="45"/>
    </row>
    <row r="21" spans="1:11" x14ac:dyDescent="0.2">
      <c r="A21" s="20" t="s">
        <v>21</v>
      </c>
      <c r="B21" s="23">
        <v>175203485</v>
      </c>
      <c r="C21" s="25">
        <v>2200004733</v>
      </c>
      <c r="D21" s="24">
        <v>44783</v>
      </c>
      <c r="E21" s="26" t="s">
        <v>22</v>
      </c>
      <c r="F21" s="26" t="s">
        <v>32</v>
      </c>
      <c r="G21" s="38">
        <v>16000</v>
      </c>
      <c r="H21" s="21">
        <v>185.49</v>
      </c>
      <c r="I21" s="22">
        <f t="shared" si="1"/>
        <v>2967840</v>
      </c>
      <c r="K21" s="45"/>
    </row>
    <row r="22" spans="1:11" x14ac:dyDescent="0.2">
      <c r="A22" s="20" t="s">
        <v>33</v>
      </c>
      <c r="B22" s="23">
        <v>205828150</v>
      </c>
      <c r="C22" s="25" t="s">
        <v>34</v>
      </c>
      <c r="D22" s="24">
        <v>44773</v>
      </c>
      <c r="E22" s="26" t="s">
        <v>22</v>
      </c>
      <c r="F22" s="26" t="s">
        <v>32</v>
      </c>
      <c r="G22" s="38">
        <v>22036</v>
      </c>
      <c r="H22" s="21">
        <v>190</v>
      </c>
      <c r="I22" s="22">
        <f t="shared" si="1"/>
        <v>4186840</v>
      </c>
      <c r="K22" s="45"/>
    </row>
    <row r="23" spans="1:11" x14ac:dyDescent="0.2">
      <c r="A23" s="20" t="s">
        <v>28</v>
      </c>
      <c r="B23" s="23">
        <v>556901000</v>
      </c>
      <c r="C23" s="25">
        <v>3100014142</v>
      </c>
      <c r="D23" s="24">
        <v>44774</v>
      </c>
      <c r="E23" s="26" t="s">
        <v>22</v>
      </c>
      <c r="F23" s="26" t="s">
        <v>32</v>
      </c>
      <c r="G23" s="38">
        <v>46500</v>
      </c>
      <c r="H23" s="21">
        <v>211.05557113</v>
      </c>
      <c r="I23" s="22">
        <f t="shared" si="1"/>
        <v>9814084.0575450007</v>
      </c>
      <c r="K23" s="45"/>
    </row>
    <row r="24" spans="1:11" x14ac:dyDescent="0.2">
      <c r="A24" s="20" t="s">
        <v>35</v>
      </c>
      <c r="B24" s="23">
        <v>200394045</v>
      </c>
      <c r="C24" s="25" t="s">
        <v>36</v>
      </c>
      <c r="D24" s="24">
        <v>44763</v>
      </c>
      <c r="E24" s="26" t="s">
        <v>22</v>
      </c>
      <c r="F24" s="26" t="s">
        <v>32</v>
      </c>
      <c r="G24" s="38">
        <v>75</v>
      </c>
      <c r="H24" s="21">
        <v>247.7</v>
      </c>
      <c r="I24" s="22">
        <f t="shared" si="1"/>
        <v>18577.5</v>
      </c>
    </row>
    <row r="25" spans="1:11" x14ac:dyDescent="0.2">
      <c r="A25" s="20" t="s">
        <v>37</v>
      </c>
      <c r="B25" s="23">
        <v>115802669</v>
      </c>
      <c r="C25" s="25" t="s">
        <v>38</v>
      </c>
      <c r="D25" s="24">
        <v>44761</v>
      </c>
      <c r="E25" s="26" t="s">
        <v>22</v>
      </c>
      <c r="F25" s="26" t="s">
        <v>32</v>
      </c>
      <c r="G25" s="38">
        <v>250</v>
      </c>
      <c r="H25" s="21">
        <v>250</v>
      </c>
      <c r="I25" s="22">
        <f t="shared" si="1"/>
        <v>62500</v>
      </c>
    </row>
    <row r="26" spans="1:11" x14ac:dyDescent="0.2">
      <c r="A26" s="20" t="s">
        <v>35</v>
      </c>
      <c r="B26" s="23">
        <v>200394045</v>
      </c>
      <c r="C26" s="25" t="s">
        <v>39</v>
      </c>
      <c r="D26" s="24">
        <v>44759</v>
      </c>
      <c r="E26" s="26" t="s">
        <v>22</v>
      </c>
      <c r="F26" s="26" t="s">
        <v>32</v>
      </c>
      <c r="G26" s="38">
        <v>600</v>
      </c>
      <c r="H26" s="21">
        <v>254.1</v>
      </c>
      <c r="I26" s="22">
        <f t="shared" si="1"/>
        <v>152460</v>
      </c>
    </row>
    <row r="27" spans="1:11" x14ac:dyDescent="0.2">
      <c r="A27" s="20" t="s">
        <v>35</v>
      </c>
      <c r="B27" s="23">
        <v>200394045</v>
      </c>
      <c r="C27" s="25" t="s">
        <v>40</v>
      </c>
      <c r="D27" s="24">
        <v>44760</v>
      </c>
      <c r="E27" s="26" t="s">
        <v>22</v>
      </c>
      <c r="F27" s="26" t="s">
        <v>32</v>
      </c>
      <c r="G27" s="38">
        <v>100</v>
      </c>
      <c r="H27" s="21">
        <v>265.39999999999998</v>
      </c>
      <c r="I27" s="22">
        <f t="shared" si="1"/>
        <v>26539.999999999996</v>
      </c>
    </row>
    <row r="28" spans="1:11" x14ac:dyDescent="0.2">
      <c r="A28" s="20" t="s">
        <v>35</v>
      </c>
      <c r="B28" s="23">
        <v>200394045</v>
      </c>
      <c r="C28" s="25" t="s">
        <v>40</v>
      </c>
      <c r="D28" s="24">
        <v>44760</v>
      </c>
      <c r="E28" s="26" t="s">
        <v>22</v>
      </c>
      <c r="F28" s="26" t="s">
        <v>32</v>
      </c>
      <c r="G28" s="38">
        <v>100</v>
      </c>
      <c r="H28" s="21">
        <v>265.39999999999998</v>
      </c>
      <c r="I28" s="22">
        <f t="shared" si="1"/>
        <v>26539.999999999996</v>
      </c>
    </row>
    <row r="29" spans="1:11" x14ac:dyDescent="0.2">
      <c r="A29" s="20" t="s">
        <v>35</v>
      </c>
      <c r="B29" s="23">
        <v>200394045</v>
      </c>
      <c r="C29" s="25" t="s">
        <v>41</v>
      </c>
      <c r="D29" s="24">
        <v>44757</v>
      </c>
      <c r="E29" s="26" t="s">
        <v>22</v>
      </c>
      <c r="F29" s="26" t="s">
        <v>32</v>
      </c>
      <c r="G29" s="38">
        <v>600</v>
      </c>
      <c r="H29" s="21">
        <v>269.60000000000002</v>
      </c>
      <c r="I29" s="22">
        <f t="shared" si="1"/>
        <v>161760</v>
      </c>
    </row>
    <row r="30" spans="1:11" x14ac:dyDescent="0.2">
      <c r="A30" s="20" t="s">
        <v>35</v>
      </c>
      <c r="B30" s="23">
        <v>200394045</v>
      </c>
      <c r="C30" s="25" t="s">
        <v>42</v>
      </c>
      <c r="D30" s="24">
        <v>44773</v>
      </c>
      <c r="E30" s="26" t="s">
        <v>22</v>
      </c>
      <c r="F30" s="26" t="s">
        <v>32</v>
      </c>
      <c r="G30" s="38">
        <v>400</v>
      </c>
      <c r="H30" s="21">
        <v>275.89999999999998</v>
      </c>
      <c r="I30" s="22">
        <f t="shared" si="1"/>
        <v>110359.99999999999</v>
      </c>
    </row>
    <row r="31" spans="1:11" x14ac:dyDescent="0.2">
      <c r="A31" s="20" t="s">
        <v>35</v>
      </c>
      <c r="B31" s="23">
        <v>200394045</v>
      </c>
      <c r="C31" s="25" t="s">
        <v>42</v>
      </c>
      <c r="D31" s="24">
        <v>44773</v>
      </c>
      <c r="E31" s="26" t="s">
        <v>22</v>
      </c>
      <c r="F31" s="26" t="s">
        <v>32</v>
      </c>
      <c r="G31" s="38">
        <v>300</v>
      </c>
      <c r="H31" s="21">
        <v>281.60000000000002</v>
      </c>
      <c r="I31" s="22">
        <f t="shared" si="1"/>
        <v>84480</v>
      </c>
    </row>
    <row r="32" spans="1:11" x14ac:dyDescent="0.2">
      <c r="A32" s="20" t="s">
        <v>33</v>
      </c>
      <c r="B32" s="23">
        <v>205828150</v>
      </c>
      <c r="C32" s="25" t="s">
        <v>43</v>
      </c>
      <c r="D32" s="24">
        <v>44751</v>
      </c>
      <c r="E32" s="26" t="s">
        <v>22</v>
      </c>
      <c r="F32" s="26" t="s">
        <v>32</v>
      </c>
      <c r="G32" s="38">
        <v>605</v>
      </c>
      <c r="H32" s="21">
        <v>320</v>
      </c>
      <c r="I32" s="22">
        <f t="shared" si="1"/>
        <v>193600</v>
      </c>
    </row>
    <row r="33" spans="1:11" x14ac:dyDescent="0.2">
      <c r="A33" s="20" t="s">
        <v>33</v>
      </c>
      <c r="B33" s="23">
        <v>205828150</v>
      </c>
      <c r="C33" s="25" t="s">
        <v>44</v>
      </c>
      <c r="D33" s="24">
        <v>44752</v>
      </c>
      <c r="E33" s="26" t="s">
        <v>22</v>
      </c>
      <c r="F33" s="26" t="s">
        <v>32</v>
      </c>
      <c r="G33" s="38">
        <v>605</v>
      </c>
      <c r="H33" s="21">
        <v>320</v>
      </c>
      <c r="I33" s="22">
        <f t="shared" si="1"/>
        <v>193600</v>
      </c>
    </row>
    <row r="34" spans="1:11" x14ac:dyDescent="0.2">
      <c r="A34" s="20" t="s">
        <v>33</v>
      </c>
      <c r="B34" s="23">
        <v>205828150</v>
      </c>
      <c r="C34" s="25" t="s">
        <v>45</v>
      </c>
      <c r="D34" s="24">
        <v>44750</v>
      </c>
      <c r="E34" s="26" t="s">
        <v>22</v>
      </c>
      <c r="F34" s="26" t="s">
        <v>32</v>
      </c>
      <c r="G34" s="38">
        <v>895</v>
      </c>
      <c r="H34" s="21">
        <v>330</v>
      </c>
      <c r="I34" s="22">
        <f t="shared" si="1"/>
        <v>295350</v>
      </c>
      <c r="J34" s="44"/>
    </row>
    <row r="35" spans="1:11" x14ac:dyDescent="0.2">
      <c r="A35" s="20" t="s">
        <v>46</v>
      </c>
      <c r="B35" s="23">
        <v>206077863</v>
      </c>
      <c r="C35" s="25" t="s">
        <v>47</v>
      </c>
      <c r="D35" s="24">
        <v>44781</v>
      </c>
      <c r="E35" s="26" t="s">
        <v>22</v>
      </c>
      <c r="F35" s="26" t="s">
        <v>48</v>
      </c>
      <c r="G35" s="38">
        <v>100</v>
      </c>
      <c r="H35" s="21">
        <v>272</v>
      </c>
      <c r="I35" s="22">
        <f t="shared" ref="I35:I44" si="2">+G35*H35</f>
        <v>27200</v>
      </c>
      <c r="J35" s="45"/>
      <c r="K35" s="45"/>
    </row>
    <row r="36" spans="1:11" x14ac:dyDescent="0.2">
      <c r="A36" s="20" t="s">
        <v>35</v>
      </c>
      <c r="B36" s="23">
        <v>200394045</v>
      </c>
      <c r="C36" s="25" t="s">
        <v>49</v>
      </c>
      <c r="D36" s="24">
        <v>44788</v>
      </c>
      <c r="E36" s="26" t="s">
        <v>22</v>
      </c>
      <c r="F36" s="26" t="s">
        <v>48</v>
      </c>
      <c r="G36" s="38">
        <v>70</v>
      </c>
      <c r="H36" s="21">
        <v>274</v>
      </c>
      <c r="I36" s="22">
        <f t="shared" si="2"/>
        <v>19180</v>
      </c>
      <c r="J36" s="45"/>
      <c r="K36" s="45"/>
    </row>
    <row r="37" spans="1:11" x14ac:dyDescent="0.2">
      <c r="A37" s="20" t="s">
        <v>50</v>
      </c>
      <c r="B37" s="32" t="s">
        <v>51</v>
      </c>
      <c r="C37" s="25" t="s">
        <v>52</v>
      </c>
      <c r="D37" s="24">
        <v>44782</v>
      </c>
      <c r="E37" s="26" t="s">
        <v>22</v>
      </c>
      <c r="F37" s="26" t="s">
        <v>48</v>
      </c>
      <c r="G37" s="38">
        <v>400</v>
      </c>
      <c r="H37" s="21">
        <v>274.99947714999996</v>
      </c>
      <c r="I37" s="22">
        <f t="shared" si="2"/>
        <v>109999.79085999998</v>
      </c>
      <c r="J37" s="45"/>
      <c r="K37" s="45"/>
    </row>
    <row r="38" spans="1:11" x14ac:dyDescent="0.2">
      <c r="A38" s="20" t="s">
        <v>46</v>
      </c>
      <c r="B38" s="23">
        <v>206077863</v>
      </c>
      <c r="C38" s="25" t="s">
        <v>53</v>
      </c>
      <c r="D38" s="24">
        <v>44784</v>
      </c>
      <c r="E38" s="26" t="s">
        <v>22</v>
      </c>
      <c r="F38" s="26" t="s">
        <v>48</v>
      </c>
      <c r="G38" s="38">
        <v>200</v>
      </c>
      <c r="H38" s="21">
        <v>277</v>
      </c>
      <c r="I38" s="22">
        <f t="shared" si="2"/>
        <v>55400</v>
      </c>
      <c r="J38" s="45"/>
      <c r="K38" s="45"/>
    </row>
    <row r="39" spans="1:11" x14ac:dyDescent="0.2">
      <c r="A39" s="33" t="s">
        <v>21</v>
      </c>
      <c r="B39" s="34">
        <v>175203485</v>
      </c>
      <c r="C39" s="35">
        <v>2200004761</v>
      </c>
      <c r="D39" s="36">
        <v>44785</v>
      </c>
      <c r="E39" s="37" t="s">
        <v>22</v>
      </c>
      <c r="F39" s="37" t="s">
        <v>48</v>
      </c>
      <c r="G39" s="38">
        <v>62000</v>
      </c>
      <c r="H39" s="39">
        <v>296.64999999999998</v>
      </c>
      <c r="I39" s="40">
        <f t="shared" si="2"/>
        <v>18392300</v>
      </c>
      <c r="J39" s="45"/>
      <c r="K39" s="45"/>
    </row>
    <row r="40" spans="1:11" x14ac:dyDescent="0.2">
      <c r="A40" s="20" t="s">
        <v>33</v>
      </c>
      <c r="B40" s="23">
        <v>205828150</v>
      </c>
      <c r="C40" s="25" t="s">
        <v>54</v>
      </c>
      <c r="D40" s="24">
        <v>44804</v>
      </c>
      <c r="E40" s="26" t="s">
        <v>22</v>
      </c>
      <c r="F40" s="26" t="s">
        <v>48</v>
      </c>
      <c r="G40" s="38">
        <v>14680</v>
      </c>
      <c r="H40" s="21">
        <v>300</v>
      </c>
      <c r="I40" s="22">
        <f t="shared" si="2"/>
        <v>4404000</v>
      </c>
      <c r="J40" s="45"/>
      <c r="K40" s="45"/>
    </row>
    <row r="41" spans="1:11" s="41" customFormat="1" x14ac:dyDescent="0.2">
      <c r="A41" s="33" t="s">
        <v>28</v>
      </c>
      <c r="B41" s="34">
        <v>556901000</v>
      </c>
      <c r="C41" s="35">
        <v>3100014262</v>
      </c>
      <c r="D41" s="36">
        <v>44809</v>
      </c>
      <c r="E41" s="37" t="s">
        <v>22</v>
      </c>
      <c r="F41" s="37" t="s">
        <v>48</v>
      </c>
      <c r="G41" s="38">
        <v>46500</v>
      </c>
      <c r="H41" s="39">
        <v>325.74</v>
      </c>
      <c r="I41" s="40">
        <f t="shared" si="2"/>
        <v>15146910</v>
      </c>
      <c r="J41" s="45"/>
      <c r="K41" s="47"/>
    </row>
    <row r="42" spans="1:11" s="41" customFormat="1" x14ac:dyDescent="0.2">
      <c r="A42" s="33" t="s">
        <v>55</v>
      </c>
      <c r="B42" s="42" t="s">
        <v>56</v>
      </c>
      <c r="C42" s="35" t="s">
        <v>57</v>
      </c>
      <c r="D42" s="36">
        <v>44812</v>
      </c>
      <c r="E42" s="37" t="s">
        <v>22</v>
      </c>
      <c r="F42" s="37" t="s">
        <v>48</v>
      </c>
      <c r="G42" s="38">
        <v>31000</v>
      </c>
      <c r="H42" s="39">
        <v>327.69900000000001</v>
      </c>
      <c r="I42" s="40">
        <f t="shared" si="2"/>
        <v>10158669</v>
      </c>
    </row>
    <row r="43" spans="1:11" s="41" customFormat="1" x14ac:dyDescent="0.2">
      <c r="A43" s="20" t="s">
        <v>35</v>
      </c>
      <c r="B43" s="23">
        <v>200394045</v>
      </c>
      <c r="C43" s="25" t="s">
        <v>58</v>
      </c>
      <c r="D43" s="24">
        <v>44793</v>
      </c>
      <c r="E43" s="26" t="s">
        <v>22</v>
      </c>
      <c r="F43" s="26" t="s">
        <v>48</v>
      </c>
      <c r="G43" s="38">
        <v>400</v>
      </c>
      <c r="H43" s="21">
        <v>394.5</v>
      </c>
      <c r="I43" s="22">
        <f t="shared" si="2"/>
        <v>157800</v>
      </c>
    </row>
    <row r="44" spans="1:11" s="41" customFormat="1" x14ac:dyDescent="0.2">
      <c r="A44" s="20" t="s">
        <v>37</v>
      </c>
      <c r="B44" s="23">
        <v>115802669</v>
      </c>
      <c r="C44" s="25" t="s">
        <v>59</v>
      </c>
      <c r="D44" s="24">
        <v>44799</v>
      </c>
      <c r="E44" s="26" t="s">
        <v>22</v>
      </c>
      <c r="F44" s="26" t="s">
        <v>48</v>
      </c>
      <c r="G44" s="38">
        <v>500</v>
      </c>
      <c r="H44" s="21">
        <v>475</v>
      </c>
      <c r="I44" s="22">
        <f t="shared" si="2"/>
        <v>237500</v>
      </c>
    </row>
    <row r="45" spans="1:11" s="41" customFormat="1" x14ac:dyDescent="0.2">
      <c r="A45" s="33" t="s">
        <v>60</v>
      </c>
      <c r="B45" s="34">
        <v>10699666</v>
      </c>
      <c r="C45" s="35" t="s">
        <v>98</v>
      </c>
      <c r="D45" s="36">
        <v>44809</v>
      </c>
      <c r="E45" s="37" t="s">
        <v>22</v>
      </c>
      <c r="F45" s="37" t="s">
        <v>61</v>
      </c>
      <c r="G45" s="38">
        <v>4302.152</v>
      </c>
      <c r="H45" s="39">
        <v>208.5</v>
      </c>
      <c r="I45" s="40">
        <f t="shared" ref="I45:I57" si="3">+G45*H45</f>
        <v>896998.69200000004</v>
      </c>
      <c r="J45" s="54"/>
      <c r="K45" s="47"/>
    </row>
    <row r="46" spans="1:11" x14ac:dyDescent="0.2">
      <c r="A46" s="43" t="s">
        <v>35</v>
      </c>
      <c r="B46" s="23">
        <v>200394045</v>
      </c>
      <c r="C46" s="25" t="s">
        <v>62</v>
      </c>
      <c r="D46" s="24">
        <v>44820</v>
      </c>
      <c r="E46" s="26" t="s">
        <v>22</v>
      </c>
      <c r="F46" s="26" t="s">
        <v>61</v>
      </c>
      <c r="G46" s="38">
        <v>300</v>
      </c>
      <c r="H46" s="21">
        <v>311.93</v>
      </c>
      <c r="I46" s="22">
        <f>+G46*H46</f>
        <v>93579</v>
      </c>
    </row>
    <row r="47" spans="1:11" s="41" customFormat="1" x14ac:dyDescent="0.2">
      <c r="A47" s="33" t="s">
        <v>21</v>
      </c>
      <c r="B47" s="34">
        <v>175203485</v>
      </c>
      <c r="C47" s="35">
        <v>2200005006</v>
      </c>
      <c r="D47" s="36">
        <v>44809</v>
      </c>
      <c r="E47" s="37" t="s">
        <v>22</v>
      </c>
      <c r="F47" s="37" t="s">
        <v>61</v>
      </c>
      <c r="G47" s="38">
        <v>60000</v>
      </c>
      <c r="H47" s="39">
        <v>351.83</v>
      </c>
      <c r="I47" s="40">
        <f t="shared" si="3"/>
        <v>21109800</v>
      </c>
      <c r="K47" s="47"/>
    </row>
    <row r="48" spans="1:11" x14ac:dyDescent="0.2">
      <c r="A48" s="20" t="s">
        <v>63</v>
      </c>
      <c r="B48" s="34">
        <v>126550409</v>
      </c>
      <c r="C48" s="25" t="s">
        <v>64</v>
      </c>
      <c r="D48" s="24">
        <v>44833</v>
      </c>
      <c r="E48" s="26" t="s">
        <v>22</v>
      </c>
      <c r="F48" s="26" t="s">
        <v>61</v>
      </c>
      <c r="G48" s="38">
        <v>300</v>
      </c>
      <c r="H48" s="21">
        <v>355</v>
      </c>
      <c r="I48" s="22">
        <f t="shared" si="3"/>
        <v>106500</v>
      </c>
    </row>
    <row r="49" spans="1:11" x14ac:dyDescent="0.2">
      <c r="A49" s="20" t="s">
        <v>65</v>
      </c>
      <c r="B49" s="34">
        <v>206077863</v>
      </c>
      <c r="C49" s="25" t="s">
        <v>66</v>
      </c>
      <c r="D49" s="24">
        <v>44833</v>
      </c>
      <c r="E49" s="26" t="s">
        <v>22</v>
      </c>
      <c r="F49" s="26" t="s">
        <v>61</v>
      </c>
      <c r="G49" s="38">
        <v>700</v>
      </c>
      <c r="H49" s="21">
        <v>355</v>
      </c>
      <c r="I49" s="22">
        <f t="shared" si="3"/>
        <v>248500</v>
      </c>
    </row>
    <row r="50" spans="1:11" x14ac:dyDescent="0.2">
      <c r="A50" s="20" t="s">
        <v>33</v>
      </c>
      <c r="B50" s="34">
        <v>205828150</v>
      </c>
      <c r="C50" s="25" t="s">
        <v>67</v>
      </c>
      <c r="D50" s="24">
        <v>44834</v>
      </c>
      <c r="E50" s="26" t="s">
        <v>22</v>
      </c>
      <c r="F50" s="26" t="s">
        <v>61</v>
      </c>
      <c r="G50" s="38">
        <v>19680</v>
      </c>
      <c r="H50" s="21">
        <v>360</v>
      </c>
      <c r="I50" s="22">
        <f t="shared" si="3"/>
        <v>7084800</v>
      </c>
    </row>
    <row r="51" spans="1:11" x14ac:dyDescent="0.2">
      <c r="A51" s="20" t="s">
        <v>63</v>
      </c>
      <c r="B51" s="34">
        <v>126550409</v>
      </c>
      <c r="C51" s="25" t="s">
        <v>68</v>
      </c>
      <c r="D51" s="24">
        <v>44818</v>
      </c>
      <c r="E51" s="26" t="s">
        <v>22</v>
      </c>
      <c r="F51" s="26" t="s">
        <v>61</v>
      </c>
      <c r="G51" s="38">
        <v>300</v>
      </c>
      <c r="H51" s="21">
        <v>364</v>
      </c>
      <c r="I51" s="22">
        <f t="shared" si="3"/>
        <v>109200</v>
      </c>
    </row>
    <row r="52" spans="1:11" x14ac:dyDescent="0.2">
      <c r="A52" s="20" t="s">
        <v>69</v>
      </c>
      <c r="B52" s="32" t="s">
        <v>70</v>
      </c>
      <c r="C52" s="25" t="s">
        <v>71</v>
      </c>
      <c r="D52" s="24">
        <v>44811</v>
      </c>
      <c r="E52" s="26" t="s">
        <v>22</v>
      </c>
      <c r="F52" s="26" t="s">
        <v>61</v>
      </c>
      <c r="G52" s="38">
        <v>800</v>
      </c>
      <c r="H52" s="21">
        <v>365</v>
      </c>
      <c r="I52" s="22">
        <f t="shared" si="3"/>
        <v>292000</v>
      </c>
    </row>
    <row r="53" spans="1:11" x14ac:dyDescent="0.2">
      <c r="A53" s="43" t="s">
        <v>35</v>
      </c>
      <c r="B53" s="23">
        <v>200394045</v>
      </c>
      <c r="C53" s="25" t="s">
        <v>72</v>
      </c>
      <c r="D53" s="24">
        <v>44825</v>
      </c>
      <c r="E53" s="26" t="s">
        <v>22</v>
      </c>
      <c r="F53" s="26" t="s">
        <v>61</v>
      </c>
      <c r="G53" s="38">
        <v>500</v>
      </c>
      <c r="H53" s="21">
        <v>367.83</v>
      </c>
      <c r="I53" s="22">
        <f t="shared" si="3"/>
        <v>183915</v>
      </c>
    </row>
    <row r="54" spans="1:11" x14ac:dyDescent="0.2">
      <c r="A54" s="20" t="s">
        <v>35</v>
      </c>
      <c r="B54" s="23">
        <v>200394045</v>
      </c>
      <c r="C54" s="25" t="s">
        <v>73</v>
      </c>
      <c r="D54" s="24">
        <v>44832</v>
      </c>
      <c r="E54" s="26" t="s">
        <v>22</v>
      </c>
      <c r="F54" s="26" t="s">
        <v>61</v>
      </c>
      <c r="G54" s="38">
        <v>200</v>
      </c>
      <c r="H54" s="21">
        <v>370.12</v>
      </c>
      <c r="I54" s="22">
        <f t="shared" si="3"/>
        <v>74024</v>
      </c>
    </row>
    <row r="55" spans="1:11" x14ac:dyDescent="0.2">
      <c r="A55" s="20" t="s">
        <v>65</v>
      </c>
      <c r="B55" s="23">
        <v>206077863</v>
      </c>
      <c r="C55" s="25" t="s">
        <v>74</v>
      </c>
      <c r="D55" s="24">
        <v>44809</v>
      </c>
      <c r="E55" s="26" t="s">
        <v>22</v>
      </c>
      <c r="F55" s="26" t="s">
        <v>61</v>
      </c>
      <c r="G55" s="38">
        <v>100</v>
      </c>
      <c r="H55" s="21">
        <v>376</v>
      </c>
      <c r="I55" s="22">
        <f t="shared" si="3"/>
        <v>37600</v>
      </c>
    </row>
    <row r="56" spans="1:11" x14ac:dyDescent="0.2">
      <c r="A56" s="20" t="s">
        <v>35</v>
      </c>
      <c r="B56" s="23">
        <v>200394045</v>
      </c>
      <c r="C56" s="25" t="s">
        <v>75</v>
      </c>
      <c r="D56" s="24">
        <v>44809</v>
      </c>
      <c r="E56" s="26" t="s">
        <v>22</v>
      </c>
      <c r="F56" s="26" t="s">
        <v>61</v>
      </c>
      <c r="G56" s="38">
        <v>350</v>
      </c>
      <c r="H56" s="21">
        <v>384.7</v>
      </c>
      <c r="I56" s="22">
        <f t="shared" si="3"/>
        <v>134645</v>
      </c>
    </row>
    <row r="57" spans="1:11" x14ac:dyDescent="0.2">
      <c r="A57" s="20" t="s">
        <v>76</v>
      </c>
      <c r="B57" s="23">
        <v>175203478</v>
      </c>
      <c r="C57" s="25" t="s">
        <v>77</v>
      </c>
      <c r="D57" s="24">
        <v>44839</v>
      </c>
      <c r="E57" s="26" t="s">
        <v>22</v>
      </c>
      <c r="F57" s="26" t="s">
        <v>61</v>
      </c>
      <c r="G57" s="38">
        <v>111.108</v>
      </c>
      <c r="H57" s="21">
        <v>393.58525038701083</v>
      </c>
      <c r="I57" s="22">
        <f t="shared" si="3"/>
        <v>43730.47</v>
      </c>
    </row>
    <row r="58" spans="1:11" x14ac:dyDescent="0.2">
      <c r="A58" s="20" t="s">
        <v>33</v>
      </c>
      <c r="B58" s="34">
        <v>205828150</v>
      </c>
      <c r="C58" s="25" t="s">
        <v>78</v>
      </c>
      <c r="D58" s="24">
        <v>44865</v>
      </c>
      <c r="E58" s="26" t="s">
        <v>22</v>
      </c>
      <c r="F58" s="26" t="s">
        <v>79</v>
      </c>
      <c r="G58" s="38">
        <v>65</v>
      </c>
      <c r="H58" s="21">
        <v>125</v>
      </c>
      <c r="I58" s="22">
        <f t="shared" ref="I58:I77" si="4">+G58*H58</f>
        <v>8125</v>
      </c>
      <c r="J58" s="44"/>
      <c r="K58" s="45"/>
    </row>
    <row r="59" spans="1:11" x14ac:dyDescent="0.2">
      <c r="A59" s="20" t="s">
        <v>35</v>
      </c>
      <c r="B59" s="23">
        <v>200394045</v>
      </c>
      <c r="C59" s="25" t="s">
        <v>80</v>
      </c>
      <c r="D59" s="24">
        <v>44858</v>
      </c>
      <c r="E59" s="26" t="s">
        <v>22</v>
      </c>
      <c r="F59" s="26" t="s">
        <v>79</v>
      </c>
      <c r="G59" s="38">
        <v>100</v>
      </c>
      <c r="H59" s="21">
        <v>128</v>
      </c>
      <c r="I59" s="22">
        <f t="shared" si="4"/>
        <v>12800</v>
      </c>
      <c r="J59" s="44"/>
      <c r="K59" s="45"/>
    </row>
    <row r="60" spans="1:11" x14ac:dyDescent="0.2">
      <c r="A60" s="20" t="s">
        <v>35</v>
      </c>
      <c r="B60" s="23">
        <v>200394045</v>
      </c>
      <c r="C60" s="25" t="s">
        <v>81</v>
      </c>
      <c r="D60" s="24">
        <v>44862</v>
      </c>
      <c r="E60" s="26" t="s">
        <v>22</v>
      </c>
      <c r="F60" s="26" t="s">
        <v>79</v>
      </c>
      <c r="G60" s="38">
        <v>300</v>
      </c>
      <c r="H60" s="21">
        <v>129</v>
      </c>
      <c r="I60" s="22">
        <f t="shared" si="4"/>
        <v>38700</v>
      </c>
      <c r="J60" s="44"/>
      <c r="K60" s="45"/>
    </row>
    <row r="61" spans="1:11" x14ac:dyDescent="0.2">
      <c r="A61" s="20" t="s">
        <v>35</v>
      </c>
      <c r="B61" s="23">
        <v>200394045</v>
      </c>
      <c r="C61" s="25" t="s">
        <v>80</v>
      </c>
      <c r="D61" s="24">
        <v>44858</v>
      </c>
      <c r="E61" s="26" t="s">
        <v>22</v>
      </c>
      <c r="F61" s="26" t="s">
        <v>79</v>
      </c>
      <c r="G61" s="38">
        <v>800</v>
      </c>
      <c r="H61" s="21">
        <v>129.9</v>
      </c>
      <c r="I61" s="22">
        <f t="shared" si="4"/>
        <v>103920</v>
      </c>
      <c r="J61" s="44"/>
      <c r="K61" s="45"/>
    </row>
    <row r="62" spans="1:11" x14ac:dyDescent="0.2">
      <c r="A62" s="20" t="s">
        <v>35</v>
      </c>
      <c r="B62" s="23">
        <v>200394045</v>
      </c>
      <c r="C62" s="25" t="s">
        <v>82</v>
      </c>
      <c r="D62" s="24">
        <v>44860</v>
      </c>
      <c r="E62" s="26" t="s">
        <v>22</v>
      </c>
      <c r="F62" s="26" t="s">
        <v>79</v>
      </c>
      <c r="G62" s="38">
        <v>405</v>
      </c>
      <c r="H62" s="21">
        <v>133</v>
      </c>
      <c r="I62" s="22">
        <f t="shared" si="4"/>
        <v>53865</v>
      </c>
      <c r="J62" s="44"/>
      <c r="K62" s="45"/>
    </row>
    <row r="63" spans="1:11" x14ac:dyDescent="0.2">
      <c r="A63" s="20" t="s">
        <v>35</v>
      </c>
      <c r="B63" s="23">
        <v>200394045</v>
      </c>
      <c r="C63" s="25" t="s">
        <v>83</v>
      </c>
      <c r="D63" s="24">
        <v>44857</v>
      </c>
      <c r="E63" s="26" t="s">
        <v>22</v>
      </c>
      <c r="F63" s="26" t="s">
        <v>79</v>
      </c>
      <c r="G63" s="38">
        <v>200</v>
      </c>
      <c r="H63" s="21">
        <v>133.9</v>
      </c>
      <c r="I63" s="22">
        <f t="shared" si="4"/>
        <v>26780</v>
      </c>
      <c r="J63" s="44"/>
      <c r="K63" s="45"/>
    </row>
    <row r="64" spans="1:11" x14ac:dyDescent="0.2">
      <c r="A64" s="20" t="s">
        <v>35</v>
      </c>
      <c r="B64" s="23">
        <v>200394045</v>
      </c>
      <c r="C64" s="25" t="s">
        <v>83</v>
      </c>
      <c r="D64" s="24">
        <v>44857</v>
      </c>
      <c r="E64" s="26" t="s">
        <v>22</v>
      </c>
      <c r="F64" s="26" t="s">
        <v>79</v>
      </c>
      <c r="G64" s="38">
        <v>400</v>
      </c>
      <c r="H64" s="21">
        <v>137.5</v>
      </c>
      <c r="I64" s="22">
        <f t="shared" si="4"/>
        <v>55000</v>
      </c>
      <c r="J64" s="44"/>
      <c r="K64" s="45"/>
    </row>
    <row r="65" spans="1:12" x14ac:dyDescent="0.2">
      <c r="A65" s="20" t="s">
        <v>35</v>
      </c>
      <c r="B65" s="23">
        <v>200394045</v>
      </c>
      <c r="C65" s="25" t="s">
        <v>47</v>
      </c>
      <c r="D65" s="24">
        <v>44855</v>
      </c>
      <c r="E65" s="26" t="s">
        <v>22</v>
      </c>
      <c r="F65" s="26" t="s">
        <v>79</v>
      </c>
      <c r="G65" s="38">
        <v>110</v>
      </c>
      <c r="H65" s="21">
        <v>138.1</v>
      </c>
      <c r="I65" s="22">
        <f t="shared" si="4"/>
        <v>15191</v>
      </c>
      <c r="J65" s="44"/>
      <c r="K65" s="45"/>
    </row>
    <row r="66" spans="1:12" x14ac:dyDescent="0.2">
      <c r="A66" s="20" t="s">
        <v>35</v>
      </c>
      <c r="B66" s="23">
        <v>200394045</v>
      </c>
      <c r="C66" s="25" t="s">
        <v>83</v>
      </c>
      <c r="D66" s="24">
        <v>44857</v>
      </c>
      <c r="E66" s="26" t="s">
        <v>22</v>
      </c>
      <c r="F66" s="26" t="s">
        <v>79</v>
      </c>
      <c r="G66" s="38">
        <v>610</v>
      </c>
      <c r="H66" s="21">
        <v>139.9</v>
      </c>
      <c r="I66" s="22">
        <f t="shared" si="4"/>
        <v>85339</v>
      </c>
      <c r="J66" s="44"/>
      <c r="K66" s="45"/>
    </row>
    <row r="67" spans="1:12" x14ac:dyDescent="0.2">
      <c r="A67" s="20" t="s">
        <v>76</v>
      </c>
      <c r="B67" s="23">
        <v>175203478</v>
      </c>
      <c r="C67" s="25" t="s">
        <v>99</v>
      </c>
      <c r="D67" s="24">
        <v>44870</v>
      </c>
      <c r="E67" s="26" t="s">
        <v>22</v>
      </c>
      <c r="F67" s="26" t="s">
        <v>79</v>
      </c>
      <c r="G67" s="38">
        <v>4445.8130000000001</v>
      </c>
      <c r="H67" s="21">
        <v>140.02047094648378</v>
      </c>
      <c r="I67" s="22">
        <v>622504.82999999996</v>
      </c>
      <c r="J67" s="44"/>
      <c r="K67" s="45"/>
    </row>
    <row r="68" spans="1:12" x14ac:dyDescent="0.2">
      <c r="A68" s="20" t="s">
        <v>35</v>
      </c>
      <c r="B68" s="23">
        <v>200394045</v>
      </c>
      <c r="C68" s="25" t="s">
        <v>84</v>
      </c>
      <c r="D68" s="24">
        <v>44861</v>
      </c>
      <c r="E68" s="26" t="s">
        <v>22</v>
      </c>
      <c r="F68" s="26" t="s">
        <v>79</v>
      </c>
      <c r="G68" s="38">
        <v>500</v>
      </c>
      <c r="H68" s="21">
        <v>143</v>
      </c>
      <c r="I68" s="22">
        <f t="shared" si="4"/>
        <v>71500</v>
      </c>
      <c r="J68" s="44"/>
      <c r="K68" s="45"/>
    </row>
    <row r="69" spans="1:12" x14ac:dyDescent="0.2">
      <c r="A69" s="20" t="s">
        <v>35</v>
      </c>
      <c r="B69" s="23">
        <v>200394045</v>
      </c>
      <c r="C69" s="25" t="s">
        <v>85</v>
      </c>
      <c r="D69" s="24">
        <v>44853</v>
      </c>
      <c r="E69" s="26" t="s">
        <v>22</v>
      </c>
      <c r="F69" s="26" t="s">
        <v>79</v>
      </c>
      <c r="G69" s="38">
        <v>300</v>
      </c>
      <c r="H69" s="21">
        <v>155</v>
      </c>
      <c r="I69" s="22">
        <f t="shared" si="4"/>
        <v>46500</v>
      </c>
      <c r="J69" s="44"/>
      <c r="K69" s="45"/>
    </row>
    <row r="70" spans="1:12" x14ac:dyDescent="0.2">
      <c r="A70" s="20" t="s">
        <v>35</v>
      </c>
      <c r="B70" s="23">
        <v>200394045</v>
      </c>
      <c r="C70" s="25" t="s">
        <v>47</v>
      </c>
      <c r="D70" s="24">
        <v>44855</v>
      </c>
      <c r="E70" s="26" t="s">
        <v>22</v>
      </c>
      <c r="F70" s="26" t="s">
        <v>79</v>
      </c>
      <c r="G70" s="38">
        <v>210</v>
      </c>
      <c r="H70" s="21">
        <v>158.9</v>
      </c>
      <c r="I70" s="22">
        <f t="shared" si="4"/>
        <v>33369</v>
      </c>
      <c r="J70" s="44"/>
      <c r="K70" s="45"/>
    </row>
    <row r="71" spans="1:12" s="41" customFormat="1" x14ac:dyDescent="0.2">
      <c r="A71" s="33" t="s">
        <v>60</v>
      </c>
      <c r="B71" s="34">
        <v>10699666</v>
      </c>
      <c r="C71" s="35" t="s">
        <v>86</v>
      </c>
      <c r="D71" s="36">
        <v>44874</v>
      </c>
      <c r="E71" s="37" t="s">
        <v>22</v>
      </c>
      <c r="F71" s="37" t="s">
        <v>79</v>
      </c>
      <c r="G71" s="38">
        <v>3841.067</v>
      </c>
      <c r="H71" s="39">
        <v>164.3</v>
      </c>
      <c r="I71" s="40">
        <f t="shared" si="4"/>
        <v>631087.30810000002</v>
      </c>
      <c r="J71" s="54"/>
      <c r="K71" s="47"/>
    </row>
    <row r="72" spans="1:12" x14ac:dyDescent="0.2">
      <c r="A72" s="20" t="s">
        <v>35</v>
      </c>
      <c r="B72" s="23">
        <v>200394045</v>
      </c>
      <c r="C72" s="25" t="s">
        <v>87</v>
      </c>
      <c r="D72" s="24">
        <v>44837</v>
      </c>
      <c r="E72" s="26" t="s">
        <v>22</v>
      </c>
      <c r="F72" s="26" t="s">
        <v>79</v>
      </c>
      <c r="G72" s="38">
        <v>500</v>
      </c>
      <c r="H72" s="21">
        <v>224.07</v>
      </c>
      <c r="I72" s="22">
        <f t="shared" si="4"/>
        <v>112035</v>
      </c>
      <c r="J72" s="44"/>
      <c r="K72" s="45"/>
    </row>
    <row r="73" spans="1:12" x14ac:dyDescent="0.2">
      <c r="A73" s="20" t="s">
        <v>21</v>
      </c>
      <c r="B73" s="23">
        <v>175203485</v>
      </c>
      <c r="C73" s="25">
        <v>2200005567</v>
      </c>
      <c r="D73" s="24">
        <v>44838</v>
      </c>
      <c r="E73" s="26" t="s">
        <v>22</v>
      </c>
      <c r="F73" s="26" t="s">
        <v>79</v>
      </c>
      <c r="G73" s="38">
        <v>32754</v>
      </c>
      <c r="H73" s="21">
        <v>233.45</v>
      </c>
      <c r="I73" s="22">
        <f t="shared" si="4"/>
        <v>7646421.2999999998</v>
      </c>
      <c r="K73" s="45"/>
    </row>
    <row r="74" spans="1:12" x14ac:dyDescent="0.2">
      <c r="A74" s="20" t="s">
        <v>33</v>
      </c>
      <c r="B74" s="34">
        <v>205828150</v>
      </c>
      <c r="C74" s="25" t="s">
        <v>88</v>
      </c>
      <c r="D74" s="24">
        <v>44865</v>
      </c>
      <c r="E74" s="26" t="s">
        <v>22</v>
      </c>
      <c r="F74" s="26" t="s">
        <v>79</v>
      </c>
      <c r="G74" s="38">
        <v>38261</v>
      </c>
      <c r="H74" s="21">
        <v>240</v>
      </c>
      <c r="I74" s="22">
        <f t="shared" si="4"/>
        <v>9182640</v>
      </c>
    </row>
    <row r="75" spans="1:12" x14ac:dyDescent="0.2">
      <c r="A75" s="20" t="s">
        <v>63</v>
      </c>
      <c r="B75" s="34">
        <v>126550409</v>
      </c>
      <c r="C75" s="25" t="s">
        <v>89</v>
      </c>
      <c r="D75" s="24">
        <v>44838</v>
      </c>
      <c r="E75" s="26" t="s">
        <v>22</v>
      </c>
      <c r="F75" s="26" t="s">
        <v>79</v>
      </c>
      <c r="G75" s="38">
        <v>100</v>
      </c>
      <c r="H75" s="21">
        <v>242.5</v>
      </c>
      <c r="I75" s="22">
        <f t="shared" si="4"/>
        <v>24250</v>
      </c>
    </row>
    <row r="76" spans="1:12" x14ac:dyDescent="0.2">
      <c r="A76" s="20" t="s">
        <v>90</v>
      </c>
      <c r="B76" s="23">
        <v>175203485</v>
      </c>
      <c r="C76" s="25" t="s">
        <v>91</v>
      </c>
      <c r="D76" s="24">
        <v>44838</v>
      </c>
      <c r="E76" s="26" t="s">
        <v>22</v>
      </c>
      <c r="F76" s="26" t="s">
        <v>79</v>
      </c>
      <c r="G76" s="38">
        <v>300</v>
      </c>
      <c r="H76" s="21">
        <v>297</v>
      </c>
      <c r="I76" s="22">
        <f t="shared" si="4"/>
        <v>89100</v>
      </c>
    </row>
    <row r="77" spans="1:12" x14ac:dyDescent="0.2">
      <c r="A77" s="20" t="s">
        <v>35</v>
      </c>
      <c r="B77" s="23">
        <v>200394045</v>
      </c>
      <c r="C77" s="25" t="s">
        <v>92</v>
      </c>
      <c r="D77" s="24">
        <v>44835</v>
      </c>
      <c r="E77" s="26" t="s">
        <v>22</v>
      </c>
      <c r="F77" s="26" t="s">
        <v>79</v>
      </c>
      <c r="G77" s="38">
        <v>300</v>
      </c>
      <c r="H77" s="21">
        <v>302.77999999999997</v>
      </c>
      <c r="I77" s="22">
        <f t="shared" si="4"/>
        <v>90833.999999999985</v>
      </c>
    </row>
    <row r="78" spans="1:12" ht="51.75" thickBot="1" x14ac:dyDescent="0.25">
      <c r="A78" s="4" t="s">
        <v>93</v>
      </c>
      <c r="B78" s="5"/>
      <c r="C78" s="5"/>
      <c r="D78" s="5"/>
      <c r="E78" s="5"/>
      <c r="F78" s="5"/>
      <c r="G78" s="50">
        <f>+B6</f>
        <v>296070.99999999994</v>
      </c>
      <c r="H78" s="27">
        <f>+I78/G78</f>
        <v>236.77362251170868</v>
      </c>
      <c r="I78" s="28">
        <f>(56500*H15)+(G20*H20+G21*H21+G22*H22+1742.29*H23)+(G35*H35+G36*H36+G37*H37+G38*H38+G39*H39+G40*H40+27527.936*H41)+(G45*H45++G46*H46+32125.848*H47)+(G58*H58+G59*H59+G60*H60+G61*H61+G62*H62+G63*H63+G64*H64+G65*H65+G66*H66+G68*H68+G69*H69+G70*H70+3640.961*H71+G67*H67)</f>
        <v>70101803.190664083</v>
      </c>
      <c r="J78" s="45"/>
      <c r="L78" s="45"/>
    </row>
    <row r="79" spans="1:12" ht="108" customHeight="1" x14ac:dyDescent="0.2"/>
    <row r="80" spans="1:12" x14ac:dyDescent="0.2">
      <c r="A80" s="1" t="s">
        <v>94</v>
      </c>
    </row>
    <row r="81" spans="1:9" x14ac:dyDescent="0.2">
      <c r="A81" s="1" t="s">
        <v>95</v>
      </c>
    </row>
    <row r="82" spans="1:9" ht="49.5" customHeight="1" x14ac:dyDescent="0.2">
      <c r="A82" s="53" t="s">
        <v>96</v>
      </c>
      <c r="B82" s="53"/>
      <c r="C82" s="53"/>
      <c r="D82" s="53"/>
      <c r="E82" s="53"/>
      <c r="F82" s="53"/>
      <c r="G82" s="53"/>
      <c r="H82" s="53"/>
      <c r="I82" s="53"/>
    </row>
    <row r="83" spans="1:9" ht="44.25" customHeight="1" x14ac:dyDescent="0.2">
      <c r="F83" s="2"/>
    </row>
    <row r="84" spans="1:9" x14ac:dyDescent="0.2">
      <c r="F84" s="2"/>
    </row>
    <row r="85" spans="1:9" x14ac:dyDescent="0.2">
      <c r="F85" s="2"/>
    </row>
    <row r="86" spans="1:9" x14ac:dyDescent="0.2">
      <c r="F86" s="2"/>
    </row>
  </sheetData>
  <sortState xmlns:xlrd2="http://schemas.microsoft.com/office/spreadsheetml/2017/richdata2" ref="A58:I77">
    <sortCondition ref="H58:H77"/>
  </sortState>
  <mergeCells count="4">
    <mergeCell ref="A1:I1"/>
    <mergeCell ref="B3:I3"/>
    <mergeCell ref="B4:I4"/>
    <mergeCell ref="A82:I82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8" fitToHeight="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8AD07F-9D40-435D-AC1D-722AC6282C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B8E06F-7B67-4F0A-9571-133358ADDCE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FDCFB418-0359-4B69-8BD4-7448D3044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ПРИЛОЖЕНИЕ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2024-08-07T11:14:02Z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