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FEB 2025\PPC\Invoices\"/>
    </mc:Choice>
  </mc:AlternateContent>
  <xr:revisionPtr revIDLastSave="0" documentId="13_ncr:1_{A89B80DB-A4C7-4B7D-B956-E406BFA44249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U19" i="1"/>
  <c r="V25" i="1" l="1"/>
  <c r="E28" i="1"/>
  <c r="O28" i="1"/>
  <c r="A6" i="1"/>
  <c r="W22" i="1"/>
  <c r="W21" i="1"/>
  <c r="W20" i="1"/>
  <c r="W19" i="1"/>
  <c r="V22" i="1"/>
  <c r="V21" i="1"/>
  <c r="U22" i="1"/>
  <c r="X21" i="1"/>
  <c r="T20" i="1"/>
  <c r="T21" i="1" s="1"/>
  <c r="T22" i="1" s="1"/>
  <c r="A21" i="1" s="1"/>
  <c r="V20" i="1"/>
  <c r="V19" i="1"/>
  <c r="A16" i="1" l="1"/>
  <c r="V23" i="1"/>
  <c r="W23" i="1"/>
  <c r="U23" i="1"/>
  <c r="X22" i="1"/>
  <c r="A11" i="1"/>
  <c r="X20" i="1"/>
  <c r="X19" i="1"/>
  <c r="X23" i="1" l="1"/>
  <c r="AD24" i="1"/>
  <c r="AD23" i="1"/>
  <c r="AB24" i="1"/>
  <c r="AB23" i="1" l="1"/>
  <c r="V26" i="1" l="1"/>
  <c r="AD22" i="1"/>
  <c r="AD27" i="1" l="1"/>
</calcChain>
</file>

<file path=xl/sharedStrings.xml><?xml version="1.0" encoding="utf-8"?>
<sst xmlns="http://schemas.openxmlformats.org/spreadsheetml/2006/main" count="39" uniqueCount="31">
  <si>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</si>
  <si>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</si>
  <si>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</si>
  <si>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</si>
  <si>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</si>
  <si>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</si>
  <si>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</si>
  <si>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</si>
  <si>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</si>
  <si>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</si>
  <si>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</si>
  <si>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</si>
  <si>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</si>
  <si>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</si>
  <si>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</si>
  <si>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</si>
  <si>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</si>
  <si>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</si>
  <si>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</si>
  <si>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</si>
  <si>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</si>
  <si>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</si>
  <si>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</si>
  <si>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</si>
  <si>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</si>
  <si>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</si>
  <si>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</si>
  <si>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</si>
  <si>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#</t>
  </si>
  <si>
    <t>DA</t>
  </si>
  <si>
    <t>Natural Gas at VTP - Gas Days 01-05Feb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</si>
</sst>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0" fontId="0" fillId="0" borderId="0" xfId="0" applyAlignment="1">
      <alignment horizontal="right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vertical="center"/>
    </xf>
    <xf numFmtId="165" fontId="2" fillId="0" borderId="6" xfId="0" applyNumberFormat="1" applyFont="1" applyFill="1" applyBorder="1" applyAlignment="1">
      <alignment vertical="center"/>
    </xf>
    <xf numFmtId="165" fontId="4" fillId="0" borderId="6" xfId="0" applyNumberFormat="1" applyFont="1" applyFill="1" applyBorder="1" applyAlignment="1">
      <alignment vertical="center"/>
    </xf>
    <xf numFmtId="14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A1:AE28"/>
  <sheetViews>
    <sheetView tabSelected="1" topLeftCell="N1" workbookViewId="0">
      <selection activeCell="AB26" sqref="AB26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1.425781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1:19" x14ac:dyDescent="0.25">
      <c r="Q1" t="s">
        <v>20</v>
      </c>
      <c r="R1">
        <v>1.95583</v>
      </c>
      <c r="S1">
        <v>1.95583</v>
      </c>
    </row>
    <row r="4" spans="1:19" ht="15.75" thickBot="1" x14ac:dyDescent="0.3"/>
    <row r="5" spans="1:19" ht="75.75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1:19" ht="15.75" thickTop="1" x14ac:dyDescent="0.25">
      <c r="A6" s="45">
        <f>+T19</f>
        <v>45689</v>
      </c>
      <c r="B6" s="37">
        <v>45688</v>
      </c>
      <c r="C6" s="37">
        <v>45689</v>
      </c>
      <c r="D6" s="38" t="s">
        <v>29</v>
      </c>
      <c r="E6" s="39">
        <v>500</v>
      </c>
      <c r="F6" s="40">
        <v>91</v>
      </c>
      <c r="G6" s="41">
        <v>46.527561188855884</v>
      </c>
      <c r="H6" s="40">
        <v>45500</v>
      </c>
      <c r="I6" s="41">
        <v>23263.780594427943</v>
      </c>
      <c r="J6" s="42">
        <v>1</v>
      </c>
      <c r="K6" s="41">
        <v>0.35</v>
      </c>
      <c r="L6" s="43">
        <v>2.5000000000000001E-2</v>
      </c>
      <c r="M6" s="41">
        <v>0.375</v>
      </c>
      <c r="N6" s="41">
        <v>46.902561188855884</v>
      </c>
      <c r="O6" s="41">
        <v>23451.279999999999</v>
      </c>
    </row>
    <row r="7" spans="1:19" x14ac:dyDescent="0.25">
      <c r="A7" s="46"/>
      <c r="B7" s="1">
        <v>45688</v>
      </c>
      <c r="C7" s="1">
        <v>45689</v>
      </c>
      <c r="D7" t="s">
        <v>29</v>
      </c>
      <c r="E7" s="2">
        <v>500</v>
      </c>
      <c r="F7" s="3">
        <v>91</v>
      </c>
      <c r="G7" s="4">
        <v>46.527561188855884</v>
      </c>
      <c r="H7" s="3">
        <v>45500</v>
      </c>
      <c r="I7" s="4">
        <v>23263.780594427943</v>
      </c>
      <c r="J7" s="5">
        <v>1</v>
      </c>
      <c r="K7" s="4">
        <v>0.35</v>
      </c>
      <c r="L7" s="6">
        <v>2.5000000000000001E-2</v>
      </c>
      <c r="M7" s="4">
        <v>0.375</v>
      </c>
      <c r="N7" s="4">
        <v>46.902561188855884</v>
      </c>
      <c r="O7" s="4">
        <v>23451.279999999999</v>
      </c>
    </row>
    <row r="8" spans="1:19" x14ac:dyDescent="0.25">
      <c r="A8" s="46"/>
      <c r="B8" s="1">
        <v>45688</v>
      </c>
      <c r="C8" s="1">
        <v>45689</v>
      </c>
      <c r="D8" t="s">
        <v>29</v>
      </c>
      <c r="E8" s="2">
        <v>500</v>
      </c>
      <c r="F8" s="3">
        <v>90.6</v>
      </c>
      <c r="G8" s="4">
        <v>46.323044436377394</v>
      </c>
      <c r="H8" s="3">
        <v>45300</v>
      </c>
      <c r="I8" s="4">
        <v>23161.522218188697</v>
      </c>
      <c r="J8" s="5">
        <v>1</v>
      </c>
      <c r="K8" s="4">
        <v>0.35</v>
      </c>
      <c r="L8" s="6">
        <v>2.5000000000000001E-2</v>
      </c>
      <c r="M8" s="4">
        <v>0.375</v>
      </c>
      <c r="N8" s="4">
        <v>46.698044436377394</v>
      </c>
      <c r="O8" s="4">
        <v>23349.02</v>
      </c>
    </row>
    <row r="9" spans="1:19" x14ac:dyDescent="0.25">
      <c r="A9" s="46"/>
      <c r="B9" s="1"/>
      <c r="C9" s="1"/>
      <c r="E9" s="2"/>
      <c r="F9" s="3"/>
      <c r="G9" s="4"/>
      <c r="H9" s="3"/>
      <c r="I9" s="4"/>
      <c r="J9" s="5"/>
      <c r="K9" s="4"/>
      <c r="L9" s="6"/>
      <c r="M9" s="4"/>
      <c r="N9" s="4"/>
      <c r="O9" s="4"/>
    </row>
    <row r="10" spans="1:19" ht="15.75" thickBot="1" x14ac:dyDescent="0.3">
      <c r="A10" s="46"/>
      <c r="B10" s="7"/>
      <c r="C10" s="7"/>
      <c r="D10" s="8"/>
      <c r="E10" s="9"/>
      <c r="F10" s="10"/>
      <c r="G10" s="11"/>
      <c r="H10" s="10"/>
      <c r="I10" s="11"/>
      <c r="J10" s="12"/>
      <c r="K10" s="11"/>
      <c r="L10" s="13"/>
      <c r="M10" s="11"/>
      <c r="N10" s="11"/>
      <c r="O10" s="11"/>
    </row>
    <row r="11" spans="1:19" ht="15.75" thickTop="1" x14ac:dyDescent="0.25">
      <c r="A11" s="47">
        <f>+T20</f>
        <v>45690</v>
      </c>
      <c r="B11" s="37">
        <v>45688</v>
      </c>
      <c r="C11" s="37">
        <v>45690</v>
      </c>
      <c r="D11" s="38" t="s">
        <v>29</v>
      </c>
      <c r="E11" s="39">
        <v>500</v>
      </c>
      <c r="F11" s="40">
        <v>91</v>
      </c>
      <c r="G11" s="41">
        <v>46.527561188855884</v>
      </c>
      <c r="H11" s="40">
        <v>45500</v>
      </c>
      <c r="I11" s="41">
        <v>23263.780594427943</v>
      </c>
      <c r="J11" s="42">
        <v>1</v>
      </c>
      <c r="K11" s="41">
        <v>0.35</v>
      </c>
      <c r="L11" s="43">
        <v>2.5000000000000001E-2</v>
      </c>
      <c r="M11" s="41">
        <v>0.375</v>
      </c>
      <c r="N11" s="41">
        <v>46.902561188855884</v>
      </c>
      <c r="O11" s="41">
        <v>23451.279999999999</v>
      </c>
    </row>
    <row r="12" spans="1:19" x14ac:dyDescent="0.25">
      <c r="A12" s="48"/>
      <c r="B12" s="1">
        <v>45688</v>
      </c>
      <c r="C12" s="1">
        <v>45690</v>
      </c>
      <c r="D12" t="s">
        <v>29</v>
      </c>
      <c r="E12" s="2">
        <v>500</v>
      </c>
      <c r="F12" s="3">
        <v>91</v>
      </c>
      <c r="G12" s="4">
        <v>46.527561188855884</v>
      </c>
      <c r="H12" s="3">
        <v>45500</v>
      </c>
      <c r="I12" s="4">
        <v>23263.780594427943</v>
      </c>
      <c r="J12" s="5">
        <v>1</v>
      </c>
      <c r="K12" s="4">
        <v>0.35</v>
      </c>
      <c r="L12" s="6">
        <v>2.5000000000000001E-2</v>
      </c>
      <c r="M12" s="4">
        <v>0.375</v>
      </c>
      <c r="N12" s="4">
        <v>46.902561188855884</v>
      </c>
      <c r="O12" s="4">
        <v>23451.279999999999</v>
      </c>
    </row>
    <row r="13" spans="1:19" x14ac:dyDescent="0.25">
      <c r="A13" s="48"/>
      <c r="B13" s="1">
        <v>45688</v>
      </c>
      <c r="C13" s="1">
        <v>45690</v>
      </c>
      <c r="D13" t="s">
        <v>29</v>
      </c>
      <c r="E13" s="2">
        <v>500</v>
      </c>
      <c r="F13" s="3">
        <v>90.6</v>
      </c>
      <c r="G13" s="4">
        <v>46.323044436377394</v>
      </c>
      <c r="H13" s="3">
        <v>45300</v>
      </c>
      <c r="I13" s="4">
        <v>23161.522218188697</v>
      </c>
      <c r="J13" s="5">
        <v>1</v>
      </c>
      <c r="K13" s="4">
        <v>0.35</v>
      </c>
      <c r="L13" s="6">
        <v>2.5000000000000001E-2</v>
      </c>
      <c r="M13" s="4">
        <v>0.375</v>
      </c>
      <c r="N13" s="4">
        <v>46.698044436377394</v>
      </c>
      <c r="O13" s="4">
        <v>23349.02</v>
      </c>
    </row>
    <row r="14" spans="1:19" x14ac:dyDescent="0.25">
      <c r="A14" s="48"/>
      <c r="B14" s="1"/>
      <c r="C14" s="1"/>
      <c r="E14" s="2"/>
      <c r="F14" s="3"/>
      <c r="G14" s="4"/>
      <c r="H14" s="3"/>
      <c r="I14" s="4"/>
      <c r="J14" s="5"/>
      <c r="K14" s="4"/>
      <c r="L14" s="6"/>
      <c r="M14" s="4"/>
      <c r="N14" s="4"/>
      <c r="O14" s="4"/>
    </row>
    <row r="15" spans="1:19" ht="15.75" thickBot="1" x14ac:dyDescent="0.3">
      <c r="A15" s="48"/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1:19" ht="15.75" thickTop="1" x14ac:dyDescent="0.25">
      <c r="A16" s="53">
        <f>+T21</f>
        <v>45691</v>
      </c>
      <c r="B16" s="37">
        <v>45690</v>
      </c>
      <c r="C16" s="37">
        <v>45691</v>
      </c>
      <c r="D16" s="38" t="s">
        <v>29</v>
      </c>
      <c r="E16" s="39">
        <v>435</v>
      </c>
      <c r="F16" s="40">
        <v>99</v>
      </c>
      <c r="G16" s="41">
        <v>50.617896238425629</v>
      </c>
      <c r="H16" s="40">
        <v>43065</v>
      </c>
      <c r="I16" s="41">
        <v>22018.784863715151</v>
      </c>
      <c r="J16" s="42">
        <v>1</v>
      </c>
      <c r="K16" s="41">
        <v>0.35</v>
      </c>
      <c r="L16" s="43">
        <v>2.5000000000000001E-2</v>
      </c>
      <c r="M16" s="41">
        <v>0.375</v>
      </c>
      <c r="N16" s="41">
        <v>50.992896238425629</v>
      </c>
      <c r="O16" s="41">
        <v>22181.91</v>
      </c>
    </row>
    <row r="17" spans="1:31" ht="15.75" thickBot="1" x14ac:dyDescent="0.3">
      <c r="A17" s="54"/>
      <c r="B17" s="1">
        <v>45690</v>
      </c>
      <c r="C17" s="1">
        <v>45691</v>
      </c>
      <c r="D17" t="s">
        <v>29</v>
      </c>
      <c r="E17" s="2">
        <v>440</v>
      </c>
      <c r="F17" s="3">
        <v>99</v>
      </c>
      <c r="G17" s="4">
        <v>50.617896238425629</v>
      </c>
      <c r="H17" s="3">
        <v>43560</v>
      </c>
      <c r="I17" s="4">
        <v>22271.874344907279</v>
      </c>
      <c r="J17" s="5">
        <v>1</v>
      </c>
      <c r="K17" s="4">
        <v>0.35</v>
      </c>
      <c r="L17" s="6">
        <v>2.5000000000000001E-2</v>
      </c>
      <c r="M17" s="4">
        <v>0.375</v>
      </c>
      <c r="N17" s="4">
        <v>50.992896238425629</v>
      </c>
      <c r="O17" s="4">
        <v>22436.87</v>
      </c>
    </row>
    <row r="18" spans="1:31" ht="15.75" thickBot="1" x14ac:dyDescent="0.3">
      <c r="A18" s="54"/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S18" s="44" t="s">
        <v>28</v>
      </c>
      <c r="T18" s="22" t="s">
        <v>0</v>
      </c>
      <c r="U18" s="23" t="s">
        <v>14</v>
      </c>
      <c r="V18" s="23" t="s">
        <v>15</v>
      </c>
      <c r="W18" s="23" t="s">
        <v>16</v>
      </c>
      <c r="X18" s="23" t="s">
        <v>17</v>
      </c>
      <c r="Z18" s="24"/>
      <c r="AE18" s="25"/>
    </row>
    <row r="19" spans="1:31" ht="15.75" thickBot="1" x14ac:dyDescent="0.3">
      <c r="A19" s="54"/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S19">
        <v>1</v>
      </c>
      <c r="T19" s="16">
        <v>45689</v>
      </c>
      <c r="U19" s="17">
        <f>+SUM(E6:E10)*0.35</f>
        <v>525</v>
      </c>
      <c r="V19" s="17">
        <f>+SUM(E6:E10)*0.025</f>
        <v>37.5</v>
      </c>
      <c r="W19" s="20">
        <f>+SUM(I6:I10)</f>
        <v>69689.083407044585</v>
      </c>
      <c r="X19" s="36">
        <f>+SUM(U19:W19)</f>
        <v>70251.583407044585</v>
      </c>
      <c r="Z19" s="24"/>
      <c r="AB19" s="26" t="s">
        <v>22</v>
      </c>
      <c r="AE19" s="25"/>
    </row>
    <row r="20" spans="1:31" ht="15.75" thickBot="1" x14ac:dyDescent="0.3">
      <c r="A20" s="54"/>
      <c r="B20" s="7"/>
      <c r="C20" s="7"/>
      <c r="D20" s="8"/>
      <c r="E20" s="9"/>
      <c r="F20" s="10"/>
      <c r="G20" s="11"/>
      <c r="H20" s="10"/>
      <c r="I20" s="11"/>
      <c r="J20" s="12"/>
      <c r="K20" s="11"/>
      <c r="L20" s="13"/>
      <c r="M20" s="11"/>
      <c r="N20" s="11"/>
      <c r="O20" s="11"/>
      <c r="S20">
        <v>2</v>
      </c>
      <c r="T20" s="16">
        <f>+T19+1</f>
        <v>45690</v>
      </c>
      <c r="U20" s="17">
        <f>+SUM(E11:E15)*0.35</f>
        <v>525</v>
      </c>
      <c r="V20" s="17">
        <f>+SUM(E11:E15)*0.025</f>
        <v>37.5</v>
      </c>
      <c r="W20" s="20">
        <f>SUM(I11:I15)</f>
        <v>69689.083407044585</v>
      </c>
      <c r="X20" s="36">
        <f>+SUM(U20:W20)</f>
        <v>70251.583407044585</v>
      </c>
      <c r="Z20" s="24"/>
      <c r="AE20" s="25"/>
    </row>
    <row r="21" spans="1:31" ht="16.5" thickTop="1" thickBot="1" x14ac:dyDescent="0.3">
      <c r="A21" s="53">
        <f>+T22</f>
        <v>45692</v>
      </c>
      <c r="B21" s="37"/>
      <c r="C21" s="37"/>
      <c r="D21" s="38"/>
      <c r="E21" s="39"/>
      <c r="F21" s="40"/>
      <c r="G21" s="41"/>
      <c r="H21" s="40"/>
      <c r="I21" s="41"/>
      <c r="J21" s="42"/>
      <c r="K21" s="41"/>
      <c r="L21" s="43"/>
      <c r="M21" s="41"/>
      <c r="N21" s="41"/>
      <c r="O21" s="41"/>
      <c r="S21">
        <v>3</v>
      </c>
      <c r="T21" s="49">
        <f t="shared" ref="T21:T22" si="0">+T20+1</f>
        <v>45691</v>
      </c>
      <c r="U21" s="50">
        <f>+SUM(E16:E20)*0.35</f>
        <v>306.25</v>
      </c>
      <c r="V21" s="50">
        <f>+SUM(E16:E20)*0.025</f>
        <v>21.875</v>
      </c>
      <c r="W21" s="51">
        <f>SUM(I16:I20)</f>
        <v>44290.659208622426</v>
      </c>
      <c r="X21" s="52">
        <f t="shared" ref="X21:X22" si="1">+SUM(U21:W21)</f>
        <v>44618.784208622426</v>
      </c>
      <c r="Z21" s="24"/>
      <c r="AA21" s="27" t="s">
        <v>23</v>
      </c>
      <c r="AB21" s="26" t="s">
        <v>24</v>
      </c>
      <c r="AC21" s="26" t="s">
        <v>25</v>
      </c>
      <c r="AD21" s="26" t="s">
        <v>26</v>
      </c>
      <c r="AE21" s="25"/>
    </row>
    <row r="22" spans="1:31" ht="15.75" thickBot="1" x14ac:dyDescent="0.3">
      <c r="A22" s="54"/>
      <c r="B22" s="1"/>
      <c r="C22" s="1"/>
      <c r="E22" s="2"/>
      <c r="F22" s="3"/>
      <c r="G22" s="4"/>
      <c r="H22" s="3"/>
      <c r="I22" s="4"/>
      <c r="J22" s="5"/>
      <c r="K22" s="4"/>
      <c r="L22" s="6"/>
      <c r="M22" s="4"/>
      <c r="N22" s="4"/>
      <c r="O22" s="4"/>
      <c r="S22">
        <v>4</v>
      </c>
      <c r="T22" s="49">
        <f t="shared" si="0"/>
        <v>45692</v>
      </c>
      <c r="U22" s="50">
        <f>+SUM(E21:E25)*0.35</f>
        <v>0</v>
      </c>
      <c r="V22" s="50">
        <f>+SUM(E21:E25)*0.025</f>
        <v>0</v>
      </c>
      <c r="W22" s="51">
        <f>SUM(I21:I25)</f>
        <v>0</v>
      </c>
      <c r="X22" s="52">
        <f t="shared" si="1"/>
        <v>0</v>
      </c>
      <c r="Z22" s="24"/>
      <c r="AA22">
        <v>1</v>
      </c>
      <c r="AB22" t="s">
        <v>30</v>
      </c>
      <c r="AC22">
        <v>1</v>
      </c>
      <c r="AD22" s="28">
        <f>+W23</f>
        <v>183668.82602271158</v>
      </c>
      <c r="AE22" s="25"/>
    </row>
    <row r="23" spans="1:31" ht="15.75" thickBot="1" x14ac:dyDescent="0.3">
      <c r="A23" s="54"/>
      <c r="B23" s="1"/>
      <c r="C23" s="1"/>
      <c r="E23" s="2"/>
      <c r="F23" s="3"/>
      <c r="G23" s="4"/>
      <c r="H23" s="3"/>
      <c r="I23" s="4"/>
      <c r="J23" s="5"/>
      <c r="K23" s="4"/>
      <c r="L23" s="6"/>
      <c r="M23" s="4"/>
      <c r="N23" s="4"/>
      <c r="O23" s="4"/>
      <c r="T23" s="18" t="s">
        <v>18</v>
      </c>
      <c r="U23" s="19">
        <f>+SUM(U19:U22)</f>
        <v>1356.25</v>
      </c>
      <c r="V23" s="19">
        <f>+SUM(V19:V22)</f>
        <v>96.875</v>
      </c>
      <c r="W23" s="21">
        <f>+SUM(W19:W22)</f>
        <v>183668.82602271158</v>
      </c>
      <c r="X23" s="21">
        <f>+SUM(X19:X22)</f>
        <v>185121.95102271158</v>
      </c>
      <c r="Z23" s="24"/>
      <c r="AA23">
        <v>2</v>
      </c>
      <c r="AB23" s="29" t="str">
        <f>+"Service Fee "&amp;V25&amp;"*0,35"</f>
        <v>Service Fee 3875*0,35</v>
      </c>
      <c r="AC23">
        <v>1</v>
      </c>
      <c r="AD23" s="30">
        <f>0.35*V25</f>
        <v>1356.25</v>
      </c>
      <c r="AE23" s="25"/>
    </row>
    <row r="24" spans="1:31" x14ac:dyDescent="0.25">
      <c r="A24" s="54"/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O24" s="4"/>
      <c r="Z24" s="24"/>
      <c r="AA24">
        <v>3</v>
      </c>
      <c r="AB24" s="29" t="str">
        <f>+"BGH Fee "&amp;V25&amp;"*0,025"</f>
        <v>BGH Fee 3875*0,025</v>
      </c>
      <c r="AC24">
        <v>1</v>
      </c>
      <c r="AD24" s="30">
        <f>0.025*V25</f>
        <v>96.875</v>
      </c>
      <c r="AE24" s="25"/>
    </row>
    <row r="25" spans="1:31" ht="15.75" thickBot="1" x14ac:dyDescent="0.3">
      <c r="A25" s="54"/>
      <c r="B25" s="7"/>
      <c r="C25" s="7"/>
      <c r="D25" s="8"/>
      <c r="E25" s="9"/>
      <c r="F25" s="10"/>
      <c r="G25" s="11"/>
      <c r="H25" s="10"/>
      <c r="I25" s="11"/>
      <c r="J25" s="12"/>
      <c r="K25" s="11"/>
      <c r="L25" s="13"/>
      <c r="M25" s="11"/>
      <c r="N25" s="11"/>
      <c r="O25" s="11"/>
      <c r="T25" t="s">
        <v>19</v>
      </c>
      <c r="V25" s="35">
        <f>+SUM(E6:E25)</f>
        <v>3875</v>
      </c>
      <c r="Z25" s="24"/>
      <c r="AE25" s="25"/>
    </row>
    <row r="26" spans="1:31" ht="15.75" thickTop="1" x14ac:dyDescent="0.25">
      <c r="T26" t="s">
        <v>21</v>
      </c>
      <c r="V26" s="4">
        <f>+X23</f>
        <v>185121.95102271158</v>
      </c>
      <c r="Z26" s="24"/>
      <c r="AE26" s="25"/>
    </row>
    <row r="27" spans="1:31" x14ac:dyDescent="0.25">
      <c r="Z27" s="24"/>
      <c r="AC27" t="s">
        <v>27</v>
      </c>
      <c r="AD27" s="31">
        <f>+SUM(AD22:AD24)</f>
        <v>185121.95102271158</v>
      </c>
      <c r="AE27" s="25"/>
    </row>
    <row r="28" spans="1:31" ht="15.75" thickBot="1" x14ac:dyDescent="0.3">
      <c r="E28" s="2">
        <f>+SUM(E6:E25)</f>
        <v>3875</v>
      </c>
      <c r="O28" s="4">
        <f>SUM(O6:O25)</f>
        <v>185121.94</v>
      </c>
      <c r="Z28" s="32"/>
      <c r="AA28" s="33"/>
      <c r="AB28" s="33"/>
      <c r="AC28" s="33"/>
      <c r="AD28" s="33"/>
      <c r="AE28" s="34"/>
    </row>
  </sheetData>
  <mergeCells count="4">
    <mergeCell ref="A6:A10"/>
    <mergeCell ref="A11:A15"/>
    <mergeCell ref="A16:A20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2025-02-06T13:50:52Z</dcterms:modified>
</cp:coreProperties>
</file>