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ta_TIBIEL\Analiz 2017-2019\VAGNO\Sporazumenia_Kapacitet19102020\OBOBSHTENI RAZHODI\"/>
    </mc:Choice>
  </mc:AlternateContent>
  <xr:revisionPtr revIDLastSave="0" documentId="8_{8897646C-E4E5-486C-9A6C-AB69975D9F14}" xr6:coauthVersionLast="45" xr6:coauthVersionMax="45" xr10:uidLastSave="{00000000-0000-0000-0000-000000000000}"/>
  <bookViews>
    <workbookView xWindow="-108" yWindow="-108" windowWidth="23256" windowHeight="12576" tabRatio="896" firstSheet="2" activeTab="10" xr2:uid="{95BBBDA6-F02B-43DA-97B7-3B013CB9F087}"/>
  </bookViews>
  <sheets>
    <sheet name="Бургас_Кул_Сиди" sheetId="1" r:id="rId1"/>
    <sheet name="Бургас_Стр_Мал" sheetId="7" r:id="rId2"/>
    <sheet name="Плевен_Кул_Сиди" sheetId="2" r:id="rId3"/>
    <sheet name="Плевен_Стр_Мал" sheetId="8" r:id="rId4"/>
    <sheet name="Враца_Кул_Сиди" sheetId="3" r:id="rId5"/>
    <sheet name="Враца_Стр_Мал" sheetId="10" r:id="rId6"/>
    <sheet name="Перник_Кул_Сиди" sheetId="4" r:id="rId7"/>
    <sheet name="Перник_Стр_Мал" sheetId="11" r:id="rId8"/>
    <sheet name="Русе_Кул_Сиди" sheetId="5" r:id="rId9"/>
    <sheet name="Русе_Стр_Мал" sheetId="9" r:id="rId10"/>
    <sheet name="Общо по топлофикации" sheetId="6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L13" i="6" l="1"/>
  <c r="L12" i="6"/>
  <c r="L11" i="6"/>
  <c r="L10" i="6"/>
  <c r="L9" i="6"/>
  <c r="L8" i="6"/>
  <c r="L7" i="6"/>
  <c r="L6" i="6"/>
  <c r="L5" i="6"/>
  <c r="L4" i="6"/>
  <c r="L3" i="6"/>
  <c r="E4" i="6"/>
  <c r="E5" i="6"/>
  <c r="E6" i="6"/>
  <c r="E7" i="6"/>
  <c r="E8" i="6"/>
  <c r="E9" i="6"/>
  <c r="E10" i="6"/>
  <c r="E11" i="6"/>
  <c r="E12" i="6"/>
  <c r="E13" i="6"/>
  <c r="E3" i="6"/>
  <c r="L23" i="6"/>
  <c r="L22" i="6"/>
  <c r="L21" i="6"/>
  <c r="L20" i="6"/>
  <c r="L19" i="6"/>
  <c r="L18" i="6"/>
  <c r="E23" i="6"/>
  <c r="E22" i="6"/>
  <c r="E21" i="6"/>
  <c r="E20" i="6"/>
  <c r="E19" i="6"/>
  <c r="E18" i="6"/>
  <c r="K22" i="6"/>
  <c r="K21" i="6"/>
  <c r="K20" i="6"/>
  <c r="K19" i="6"/>
  <c r="K18" i="6"/>
  <c r="J22" i="6"/>
  <c r="J21" i="6"/>
  <c r="J20" i="6"/>
  <c r="J19" i="6"/>
  <c r="J18" i="6"/>
  <c r="K11" i="6"/>
  <c r="K10" i="6"/>
  <c r="K9" i="6"/>
  <c r="K8" i="6"/>
  <c r="K7" i="6"/>
  <c r="K6" i="6"/>
  <c r="K5" i="6"/>
  <c r="K4" i="6"/>
  <c r="K3" i="6"/>
  <c r="J11" i="6"/>
  <c r="J10" i="6"/>
  <c r="J9" i="6"/>
  <c r="J8" i="6"/>
  <c r="J7" i="6"/>
  <c r="J6" i="6"/>
  <c r="J5" i="6"/>
  <c r="J4" i="6"/>
  <c r="J3" i="6"/>
  <c r="G16" i="10"/>
  <c r="D78" i="11"/>
  <c r="D77" i="11"/>
  <c r="D76" i="11"/>
  <c r="D75" i="11"/>
  <c r="D74" i="11"/>
  <c r="D73" i="11"/>
  <c r="D72" i="11"/>
  <c r="D71" i="11"/>
  <c r="D70" i="11"/>
  <c r="D69" i="11"/>
  <c r="D68" i="11"/>
  <c r="D79" i="11" s="1"/>
  <c r="B64" i="11"/>
  <c r="D63" i="11"/>
  <c r="D62" i="11"/>
  <c r="E62" i="11" s="1"/>
  <c r="F62" i="11" s="1"/>
  <c r="D61" i="11"/>
  <c r="D60" i="11"/>
  <c r="E59" i="11"/>
  <c r="D59" i="11"/>
  <c r="D58" i="11"/>
  <c r="E58" i="11" s="1"/>
  <c r="F58" i="11" s="1"/>
  <c r="D57" i="11"/>
  <c r="E57" i="11" s="1"/>
  <c r="D56" i="11"/>
  <c r="D55" i="11"/>
  <c r="B51" i="11"/>
  <c r="D50" i="11"/>
  <c r="E50" i="11" s="1"/>
  <c r="F50" i="11" s="1"/>
  <c r="D49" i="11"/>
  <c r="E49" i="11" s="1"/>
  <c r="F49" i="11" s="1"/>
  <c r="D48" i="11"/>
  <c r="E47" i="11"/>
  <c r="D47" i="11"/>
  <c r="F47" i="11" s="1"/>
  <c r="D46" i="11"/>
  <c r="E46" i="11" s="1"/>
  <c r="F46" i="11" s="1"/>
  <c r="E45" i="11"/>
  <c r="D45" i="11"/>
  <c r="D44" i="11"/>
  <c r="D43" i="11"/>
  <c r="E43" i="11" s="1"/>
  <c r="D42" i="11"/>
  <c r="E42" i="11" s="1"/>
  <c r="B38" i="11"/>
  <c r="E37" i="11"/>
  <c r="D37" i="11"/>
  <c r="F37" i="11" s="1"/>
  <c r="D36" i="11"/>
  <c r="E35" i="11"/>
  <c r="D35" i="11"/>
  <c r="F35" i="11" s="1"/>
  <c r="D34" i="11"/>
  <c r="E34" i="11" s="1"/>
  <c r="F34" i="11" s="1"/>
  <c r="E33" i="11"/>
  <c r="D33" i="11"/>
  <c r="F33" i="11" s="1"/>
  <c r="D32" i="11"/>
  <c r="E31" i="11"/>
  <c r="D31" i="11"/>
  <c r="F31" i="11" s="1"/>
  <c r="D30" i="11"/>
  <c r="E30" i="11" s="1"/>
  <c r="F30" i="11" s="1"/>
  <c r="E29" i="11"/>
  <c r="D29" i="11"/>
  <c r="D38" i="11" s="1"/>
  <c r="B25" i="11"/>
  <c r="D24" i="11"/>
  <c r="E23" i="11"/>
  <c r="D23" i="11"/>
  <c r="F23" i="11" s="1"/>
  <c r="D22" i="11"/>
  <c r="E22" i="11" s="1"/>
  <c r="F22" i="11" s="1"/>
  <c r="E21" i="11"/>
  <c r="D21" i="11"/>
  <c r="F21" i="11" s="1"/>
  <c r="D20" i="11"/>
  <c r="E19" i="11"/>
  <c r="D19" i="11"/>
  <c r="F19" i="11" s="1"/>
  <c r="D18" i="11"/>
  <c r="E18" i="11" s="1"/>
  <c r="F18" i="11" s="1"/>
  <c r="E17" i="11"/>
  <c r="D17" i="11"/>
  <c r="F17" i="11" s="1"/>
  <c r="D16" i="11"/>
  <c r="B12" i="11"/>
  <c r="E11" i="11"/>
  <c r="D11" i="11"/>
  <c r="F11" i="11" s="1"/>
  <c r="D10" i="11"/>
  <c r="E10" i="11" s="1"/>
  <c r="F10" i="11" s="1"/>
  <c r="E9" i="11"/>
  <c r="D9" i="11"/>
  <c r="F9" i="11" s="1"/>
  <c r="D8" i="11"/>
  <c r="E7" i="11"/>
  <c r="D7" i="11"/>
  <c r="F7" i="11" s="1"/>
  <c r="D6" i="11"/>
  <c r="E6" i="11" s="1"/>
  <c r="F6" i="11" s="1"/>
  <c r="E5" i="11"/>
  <c r="D5" i="11"/>
  <c r="F5" i="11" s="1"/>
  <c r="D4" i="11"/>
  <c r="D3" i="11"/>
  <c r="D78" i="10"/>
  <c r="D77" i="10"/>
  <c r="D76" i="10"/>
  <c r="D75" i="10"/>
  <c r="D74" i="10"/>
  <c r="D73" i="10"/>
  <c r="D72" i="10"/>
  <c r="D71" i="10"/>
  <c r="D70" i="10"/>
  <c r="D69" i="10"/>
  <c r="D68" i="10"/>
  <c r="D79" i="10" s="1"/>
  <c r="B64" i="10"/>
  <c r="D63" i="10"/>
  <c r="D62" i="10"/>
  <c r="E62" i="10" s="1"/>
  <c r="F62" i="10" s="1"/>
  <c r="E61" i="10"/>
  <c r="D61" i="10"/>
  <c r="F61" i="10" s="1"/>
  <c r="D60" i="10"/>
  <c r="D59" i="10"/>
  <c r="D58" i="10"/>
  <c r="E58" i="10" s="1"/>
  <c r="F58" i="10" s="1"/>
  <c r="E57" i="10"/>
  <c r="D57" i="10"/>
  <c r="F57" i="10" s="1"/>
  <c r="D56" i="10"/>
  <c r="D55" i="10"/>
  <c r="B51" i="10"/>
  <c r="D50" i="10"/>
  <c r="E50" i="10" s="1"/>
  <c r="F50" i="10" s="1"/>
  <c r="E49" i="10"/>
  <c r="F49" i="10" s="1"/>
  <c r="D49" i="10"/>
  <c r="D48" i="10"/>
  <c r="D47" i="10"/>
  <c r="D46" i="10"/>
  <c r="E46" i="10" s="1"/>
  <c r="F46" i="10" s="1"/>
  <c r="E45" i="10"/>
  <c r="F45" i="10" s="1"/>
  <c r="D45" i="10"/>
  <c r="D44" i="10"/>
  <c r="D43" i="10"/>
  <c r="D42" i="10"/>
  <c r="E42" i="10" s="1"/>
  <c r="B38" i="10"/>
  <c r="E37" i="10"/>
  <c r="D37" i="10"/>
  <c r="F37" i="10" s="1"/>
  <c r="D36" i="10"/>
  <c r="D35" i="10"/>
  <c r="D34" i="10"/>
  <c r="E34" i="10" s="1"/>
  <c r="F34" i="10" s="1"/>
  <c r="E33" i="10"/>
  <c r="D33" i="10"/>
  <c r="F33" i="10" s="1"/>
  <c r="D32" i="10"/>
  <c r="D31" i="10"/>
  <c r="D30" i="10"/>
  <c r="E30" i="10" s="1"/>
  <c r="F30" i="10" s="1"/>
  <c r="E29" i="10"/>
  <c r="D29" i="10"/>
  <c r="D38" i="10" s="1"/>
  <c r="B25" i="10"/>
  <c r="D24" i="10"/>
  <c r="D23" i="10"/>
  <c r="D22" i="10"/>
  <c r="E22" i="10" s="1"/>
  <c r="F22" i="10" s="1"/>
  <c r="E21" i="10"/>
  <c r="D21" i="10"/>
  <c r="D20" i="10"/>
  <c r="D19" i="10"/>
  <c r="D18" i="10"/>
  <c r="E18" i="10" s="1"/>
  <c r="F18" i="10" s="1"/>
  <c r="E17" i="10"/>
  <c r="D17" i="10"/>
  <c r="D16" i="10"/>
  <c r="B12" i="10"/>
  <c r="E11" i="10"/>
  <c r="D11" i="10"/>
  <c r="F11" i="10" s="1"/>
  <c r="D10" i="10"/>
  <c r="E10" i="10" s="1"/>
  <c r="F10" i="10" s="1"/>
  <c r="E9" i="10"/>
  <c r="D9" i="10"/>
  <c r="F9" i="10" s="1"/>
  <c r="D8" i="10"/>
  <c r="E7" i="10"/>
  <c r="D7" i="10"/>
  <c r="F7" i="10" s="1"/>
  <c r="D6" i="10"/>
  <c r="E6" i="10" s="1"/>
  <c r="F6" i="10" s="1"/>
  <c r="E5" i="10"/>
  <c r="D5" i="10"/>
  <c r="F5" i="10" s="1"/>
  <c r="D4" i="10"/>
  <c r="D3" i="10"/>
  <c r="D78" i="9"/>
  <c r="D77" i="9"/>
  <c r="D76" i="9"/>
  <c r="D75" i="9"/>
  <c r="D74" i="9"/>
  <c r="D73" i="9"/>
  <c r="D72" i="9"/>
  <c r="D71" i="9"/>
  <c r="D70" i="9"/>
  <c r="D69" i="9"/>
  <c r="D68" i="9"/>
  <c r="D79" i="9" s="1"/>
  <c r="B64" i="9"/>
  <c r="E63" i="9"/>
  <c r="D63" i="9"/>
  <c r="F63" i="9" s="1"/>
  <c r="D62" i="9"/>
  <c r="E62" i="9" s="1"/>
  <c r="E61" i="9"/>
  <c r="D61" i="9"/>
  <c r="D60" i="9"/>
  <c r="E60" i="9" s="1"/>
  <c r="F60" i="9" s="1"/>
  <c r="E59" i="9"/>
  <c r="D59" i="9"/>
  <c r="F59" i="9" s="1"/>
  <c r="D58" i="9"/>
  <c r="E58" i="9" s="1"/>
  <c r="E57" i="9"/>
  <c r="D57" i="9"/>
  <c r="F57" i="9" s="1"/>
  <c r="D56" i="9"/>
  <c r="E56" i="9" s="1"/>
  <c r="F56" i="9" s="1"/>
  <c r="E55" i="9"/>
  <c r="D55" i="9"/>
  <c r="F55" i="9" s="1"/>
  <c r="B51" i="9"/>
  <c r="D50" i="9"/>
  <c r="E50" i="9" s="1"/>
  <c r="D49" i="9"/>
  <c r="E49" i="9" s="1"/>
  <c r="F49" i="9" s="1"/>
  <c r="D48" i="9"/>
  <c r="E48" i="9" s="1"/>
  <c r="F48" i="9" s="1"/>
  <c r="E47" i="9"/>
  <c r="D47" i="9"/>
  <c r="F47" i="9" s="1"/>
  <c r="D46" i="9"/>
  <c r="E46" i="9" s="1"/>
  <c r="E45" i="9"/>
  <c r="F45" i="9" s="1"/>
  <c r="D45" i="9"/>
  <c r="D44" i="9"/>
  <c r="E44" i="9" s="1"/>
  <c r="F44" i="9" s="1"/>
  <c r="E43" i="9"/>
  <c r="D43" i="9"/>
  <c r="F43" i="9" s="1"/>
  <c r="D42" i="9"/>
  <c r="E42" i="9" s="1"/>
  <c r="B38" i="9"/>
  <c r="E37" i="9"/>
  <c r="D37" i="9"/>
  <c r="F37" i="9" s="1"/>
  <c r="D36" i="9"/>
  <c r="E36" i="9" s="1"/>
  <c r="F36" i="9" s="1"/>
  <c r="E35" i="9"/>
  <c r="D35" i="9"/>
  <c r="F35" i="9" s="1"/>
  <c r="D34" i="9"/>
  <c r="E34" i="9" s="1"/>
  <c r="E33" i="9"/>
  <c r="D33" i="9"/>
  <c r="F33" i="9" s="1"/>
  <c r="D32" i="9"/>
  <c r="E32" i="9" s="1"/>
  <c r="F32" i="9" s="1"/>
  <c r="E31" i="9"/>
  <c r="D31" i="9"/>
  <c r="F31" i="9" s="1"/>
  <c r="D30" i="9"/>
  <c r="E30" i="9" s="1"/>
  <c r="E29" i="9"/>
  <c r="D29" i="9"/>
  <c r="D38" i="9" s="1"/>
  <c r="B25" i="9"/>
  <c r="D24" i="9"/>
  <c r="E24" i="9" s="1"/>
  <c r="F24" i="9" s="1"/>
  <c r="E23" i="9"/>
  <c r="D23" i="9"/>
  <c r="F23" i="9" s="1"/>
  <c r="D22" i="9"/>
  <c r="E22" i="9" s="1"/>
  <c r="E21" i="9"/>
  <c r="D21" i="9"/>
  <c r="F21" i="9" s="1"/>
  <c r="D20" i="9"/>
  <c r="E20" i="9" s="1"/>
  <c r="F20" i="9" s="1"/>
  <c r="E19" i="9"/>
  <c r="D19" i="9"/>
  <c r="F19" i="9" s="1"/>
  <c r="D18" i="9"/>
  <c r="E18" i="9" s="1"/>
  <c r="E17" i="9"/>
  <c r="D17" i="9"/>
  <c r="F17" i="9" s="1"/>
  <c r="D16" i="9"/>
  <c r="E16" i="9" s="1"/>
  <c r="B12" i="9"/>
  <c r="E11" i="9"/>
  <c r="D11" i="9"/>
  <c r="F11" i="9" s="1"/>
  <c r="D10" i="9"/>
  <c r="E10" i="9" s="1"/>
  <c r="E9" i="9"/>
  <c r="D9" i="9"/>
  <c r="F9" i="9" s="1"/>
  <c r="D8" i="9"/>
  <c r="E8" i="9" s="1"/>
  <c r="F8" i="9" s="1"/>
  <c r="E7" i="9"/>
  <c r="D7" i="9"/>
  <c r="F7" i="9" s="1"/>
  <c r="D6" i="9"/>
  <c r="E6" i="9" s="1"/>
  <c r="E5" i="9"/>
  <c r="D5" i="9"/>
  <c r="F5" i="9" s="1"/>
  <c r="D4" i="9"/>
  <c r="E4" i="9" s="1"/>
  <c r="F4" i="9" s="1"/>
  <c r="D3" i="9"/>
  <c r="D12" i="9" s="1"/>
  <c r="D78" i="8"/>
  <c r="D77" i="8"/>
  <c r="D76" i="8"/>
  <c r="D75" i="8"/>
  <c r="D74" i="8"/>
  <c r="D73" i="8"/>
  <c r="D72" i="8"/>
  <c r="D71" i="8"/>
  <c r="D70" i="8"/>
  <c r="D69" i="8"/>
  <c r="D68" i="8"/>
  <c r="D79" i="8" s="1"/>
  <c r="B64" i="8"/>
  <c r="D63" i="8"/>
  <c r="D62" i="8"/>
  <c r="E62" i="8" s="1"/>
  <c r="F62" i="8" s="1"/>
  <c r="E61" i="8"/>
  <c r="F61" i="8" s="1"/>
  <c r="D61" i="8"/>
  <c r="D60" i="8"/>
  <c r="D59" i="8"/>
  <c r="D58" i="8"/>
  <c r="E58" i="8" s="1"/>
  <c r="F58" i="8" s="1"/>
  <c r="E57" i="8"/>
  <c r="F57" i="8" s="1"/>
  <c r="D57" i="8"/>
  <c r="D56" i="8"/>
  <c r="D55" i="8"/>
  <c r="B51" i="8"/>
  <c r="D50" i="8"/>
  <c r="E50" i="8" s="1"/>
  <c r="F50" i="8" s="1"/>
  <c r="E49" i="8"/>
  <c r="F49" i="8" s="1"/>
  <c r="D49" i="8"/>
  <c r="D48" i="8"/>
  <c r="D47" i="8"/>
  <c r="D46" i="8"/>
  <c r="E46" i="8" s="1"/>
  <c r="F46" i="8" s="1"/>
  <c r="E45" i="8"/>
  <c r="F45" i="8" s="1"/>
  <c r="D45" i="8"/>
  <c r="D44" i="8"/>
  <c r="D43" i="8"/>
  <c r="D42" i="8"/>
  <c r="E42" i="8" s="1"/>
  <c r="B38" i="8"/>
  <c r="E37" i="8"/>
  <c r="D37" i="8"/>
  <c r="F37" i="8" s="1"/>
  <c r="D36" i="8"/>
  <c r="D35" i="8"/>
  <c r="D34" i="8"/>
  <c r="E34" i="8" s="1"/>
  <c r="F34" i="8" s="1"/>
  <c r="E33" i="8"/>
  <c r="D33" i="8"/>
  <c r="F33" i="8" s="1"/>
  <c r="D32" i="8"/>
  <c r="D31" i="8"/>
  <c r="D30" i="8"/>
  <c r="E30" i="8" s="1"/>
  <c r="F30" i="8" s="1"/>
  <c r="E29" i="8"/>
  <c r="D29" i="8"/>
  <c r="B25" i="8"/>
  <c r="D24" i="8"/>
  <c r="D23" i="8"/>
  <c r="D22" i="8"/>
  <c r="E22" i="8" s="1"/>
  <c r="F22" i="8" s="1"/>
  <c r="E21" i="8"/>
  <c r="D21" i="8"/>
  <c r="D20" i="8"/>
  <c r="D19" i="8"/>
  <c r="E19" i="8" s="1"/>
  <c r="F19" i="8" s="1"/>
  <c r="F18" i="8"/>
  <c r="E18" i="8"/>
  <c r="D18" i="8"/>
  <c r="D17" i="8"/>
  <c r="E17" i="8" s="1"/>
  <c r="G16" i="8"/>
  <c r="D16" i="8"/>
  <c r="B12" i="8"/>
  <c r="D11" i="8"/>
  <c r="F10" i="8"/>
  <c r="E10" i="8"/>
  <c r="D10" i="8"/>
  <c r="F9" i="8"/>
  <c r="E9" i="8"/>
  <c r="D9" i="8"/>
  <c r="E8" i="8"/>
  <c r="D8" i="8"/>
  <c r="F8" i="8" s="1"/>
  <c r="D7" i="8"/>
  <c r="D12" i="8" s="1"/>
  <c r="F6" i="8"/>
  <c r="E6" i="8"/>
  <c r="D6" i="8"/>
  <c r="F5" i="8"/>
  <c r="E5" i="8"/>
  <c r="D5" i="8"/>
  <c r="E4" i="8"/>
  <c r="D4" i="8"/>
  <c r="F4" i="8" s="1"/>
  <c r="E3" i="8"/>
  <c r="D3" i="8"/>
  <c r="F3" i="8" s="1"/>
  <c r="I3" i="5"/>
  <c r="D74" i="5"/>
  <c r="D78" i="5"/>
  <c r="D77" i="5"/>
  <c r="D76" i="5"/>
  <c r="D75" i="5"/>
  <c r="D73" i="5"/>
  <c r="D72" i="5"/>
  <c r="D71" i="5"/>
  <c r="D70" i="5"/>
  <c r="D69" i="5"/>
  <c r="D68" i="5"/>
  <c r="I3" i="4"/>
  <c r="D78" i="4"/>
  <c r="D77" i="4"/>
  <c r="D76" i="4"/>
  <c r="D75" i="4"/>
  <c r="D74" i="4"/>
  <c r="D73" i="4"/>
  <c r="D72" i="4"/>
  <c r="D71" i="4"/>
  <c r="D70" i="4"/>
  <c r="D69" i="4"/>
  <c r="D68" i="4"/>
  <c r="I3" i="3"/>
  <c r="D78" i="3"/>
  <c r="D77" i="3"/>
  <c r="D76" i="3"/>
  <c r="D75" i="3"/>
  <c r="D74" i="3"/>
  <c r="D73" i="3"/>
  <c r="D72" i="3"/>
  <c r="D71" i="3"/>
  <c r="D70" i="3"/>
  <c r="D69" i="3"/>
  <c r="D68" i="3"/>
  <c r="D78" i="2"/>
  <c r="D77" i="2"/>
  <c r="D76" i="2"/>
  <c r="D75" i="2"/>
  <c r="D74" i="2"/>
  <c r="D73" i="2"/>
  <c r="D72" i="2"/>
  <c r="D71" i="2"/>
  <c r="D70" i="2"/>
  <c r="D69" i="2"/>
  <c r="D68" i="2"/>
  <c r="D78" i="7"/>
  <c r="D77" i="7"/>
  <c r="D76" i="7"/>
  <c r="D75" i="7"/>
  <c r="D74" i="7"/>
  <c r="D73" i="7"/>
  <c r="D72" i="7"/>
  <c r="D71" i="7"/>
  <c r="D70" i="7"/>
  <c r="D69" i="7"/>
  <c r="D68" i="7"/>
  <c r="D79" i="7" s="1"/>
  <c r="B64" i="7"/>
  <c r="E63" i="7"/>
  <c r="D63" i="7"/>
  <c r="F63" i="7" s="1"/>
  <c r="D62" i="7"/>
  <c r="E62" i="7" s="1"/>
  <c r="F62" i="7" s="1"/>
  <c r="E61" i="7"/>
  <c r="F61" i="7" s="1"/>
  <c r="D61" i="7"/>
  <c r="D60" i="7"/>
  <c r="E59" i="7"/>
  <c r="D59" i="7"/>
  <c r="F59" i="7" s="1"/>
  <c r="D58" i="7"/>
  <c r="E58" i="7" s="1"/>
  <c r="F58" i="7" s="1"/>
  <c r="E57" i="7"/>
  <c r="F57" i="7" s="1"/>
  <c r="D57" i="7"/>
  <c r="D56" i="7"/>
  <c r="E55" i="7"/>
  <c r="D55" i="7"/>
  <c r="F55" i="7" s="1"/>
  <c r="B51" i="7"/>
  <c r="D50" i="7"/>
  <c r="E50" i="7" s="1"/>
  <c r="F50" i="7" s="1"/>
  <c r="E49" i="7"/>
  <c r="D49" i="7"/>
  <c r="F49" i="7" s="1"/>
  <c r="D48" i="7"/>
  <c r="E47" i="7"/>
  <c r="D47" i="7"/>
  <c r="F47" i="7" s="1"/>
  <c r="D46" i="7"/>
  <c r="E46" i="7" s="1"/>
  <c r="F46" i="7" s="1"/>
  <c r="E45" i="7"/>
  <c r="D45" i="7"/>
  <c r="F45" i="7" s="1"/>
  <c r="D44" i="7"/>
  <c r="E43" i="7"/>
  <c r="D43" i="7"/>
  <c r="F43" i="7" s="1"/>
  <c r="D42" i="7"/>
  <c r="E42" i="7" s="1"/>
  <c r="B38" i="7"/>
  <c r="E37" i="7"/>
  <c r="D37" i="7"/>
  <c r="F37" i="7" s="1"/>
  <c r="D36" i="7"/>
  <c r="E35" i="7"/>
  <c r="D35" i="7"/>
  <c r="F35" i="7" s="1"/>
  <c r="D34" i="7"/>
  <c r="E34" i="7" s="1"/>
  <c r="F34" i="7" s="1"/>
  <c r="E33" i="7"/>
  <c r="D33" i="7"/>
  <c r="F33" i="7" s="1"/>
  <c r="D32" i="7"/>
  <c r="E31" i="7"/>
  <c r="D31" i="7"/>
  <c r="F31" i="7" s="1"/>
  <c r="D30" i="7"/>
  <c r="E30" i="7" s="1"/>
  <c r="F30" i="7" s="1"/>
  <c r="E29" i="7"/>
  <c r="D29" i="7"/>
  <c r="D38" i="7" s="1"/>
  <c r="B25" i="7"/>
  <c r="D24" i="7"/>
  <c r="D23" i="7"/>
  <c r="D22" i="7"/>
  <c r="E22" i="7" s="1"/>
  <c r="F22" i="7" s="1"/>
  <c r="D21" i="7"/>
  <c r="D20" i="7"/>
  <c r="E19" i="7"/>
  <c r="D19" i="7"/>
  <c r="D18" i="7"/>
  <c r="E18" i="7" s="1"/>
  <c r="F18" i="7" s="1"/>
  <c r="D17" i="7"/>
  <c r="E17" i="7" s="1"/>
  <c r="G16" i="7"/>
  <c r="E16" i="7"/>
  <c r="D16" i="7"/>
  <c r="B12" i="7"/>
  <c r="D11" i="7"/>
  <c r="E10" i="7"/>
  <c r="D10" i="7"/>
  <c r="F10" i="7" s="1"/>
  <c r="D9" i="7"/>
  <c r="E9" i="7" s="1"/>
  <c r="F9" i="7" s="1"/>
  <c r="E8" i="7"/>
  <c r="D8" i="7"/>
  <c r="F8" i="7" s="1"/>
  <c r="D7" i="7"/>
  <c r="E6" i="7"/>
  <c r="D6" i="7"/>
  <c r="F6" i="7" s="1"/>
  <c r="D5" i="7"/>
  <c r="E5" i="7" s="1"/>
  <c r="F5" i="7" s="1"/>
  <c r="E4" i="7"/>
  <c r="D4" i="7"/>
  <c r="F4" i="7" s="1"/>
  <c r="E3" i="7"/>
  <c r="D3" i="7"/>
  <c r="F3" i="7" s="1"/>
  <c r="G16" i="1"/>
  <c r="F61" i="9" l="1"/>
  <c r="E51" i="9"/>
  <c r="F57" i="11"/>
  <c r="F63" i="11"/>
  <c r="E55" i="11"/>
  <c r="F55" i="11" s="1"/>
  <c r="E63" i="11"/>
  <c r="F59" i="11"/>
  <c r="E61" i="11"/>
  <c r="F61" i="11" s="1"/>
  <c r="F43" i="11"/>
  <c r="F45" i="11"/>
  <c r="E31" i="10"/>
  <c r="F31" i="10" s="1"/>
  <c r="F21" i="10"/>
  <c r="E23" i="10"/>
  <c r="F23" i="10" s="1"/>
  <c r="F19" i="10"/>
  <c r="F17" i="10"/>
  <c r="E19" i="10"/>
  <c r="D38" i="8"/>
  <c r="F17" i="8"/>
  <c r="E16" i="8"/>
  <c r="F16" i="8" s="1"/>
  <c r="F21" i="8"/>
  <c r="F20" i="11"/>
  <c r="E38" i="11"/>
  <c r="F42" i="11"/>
  <c r="E3" i="11"/>
  <c r="F3" i="11" s="1"/>
  <c r="F12" i="11" s="1"/>
  <c r="E4" i="11"/>
  <c r="F4" i="11" s="1"/>
  <c r="E8" i="11"/>
  <c r="F8" i="11" s="1"/>
  <c r="D12" i="11"/>
  <c r="E16" i="11"/>
  <c r="E20" i="11"/>
  <c r="E24" i="11"/>
  <c r="F24" i="11" s="1"/>
  <c r="F29" i="11"/>
  <c r="E32" i="11"/>
  <c r="F32" i="11" s="1"/>
  <c r="E36" i="11"/>
  <c r="F36" i="11" s="1"/>
  <c r="E44" i="11"/>
  <c r="E48" i="11"/>
  <c r="F48" i="11" s="1"/>
  <c r="E56" i="11"/>
  <c r="E64" i="11" s="1"/>
  <c r="E60" i="11"/>
  <c r="F60" i="11" s="1"/>
  <c r="D64" i="11"/>
  <c r="D25" i="11"/>
  <c r="D51" i="11"/>
  <c r="F42" i="10"/>
  <c r="F59" i="10"/>
  <c r="F3" i="10"/>
  <c r="F44" i="10"/>
  <c r="D25" i="10"/>
  <c r="E3" i="10"/>
  <c r="E4" i="10"/>
  <c r="F4" i="10" s="1"/>
  <c r="E8" i="10"/>
  <c r="F8" i="10" s="1"/>
  <c r="D12" i="10"/>
  <c r="I3" i="10" s="1"/>
  <c r="E16" i="10"/>
  <c r="E20" i="10"/>
  <c r="F20" i="10" s="1"/>
  <c r="E24" i="10"/>
  <c r="F24" i="10" s="1"/>
  <c r="F29" i="10"/>
  <c r="E32" i="10"/>
  <c r="F32" i="10" s="1"/>
  <c r="E36" i="10"/>
  <c r="F36" i="10" s="1"/>
  <c r="E44" i="10"/>
  <c r="E48" i="10"/>
  <c r="F48" i="10" s="1"/>
  <c r="E56" i="10"/>
  <c r="F56" i="10" s="1"/>
  <c r="E60" i="10"/>
  <c r="F60" i="10" s="1"/>
  <c r="D64" i="10"/>
  <c r="E35" i="10"/>
  <c r="F35" i="10" s="1"/>
  <c r="E43" i="10"/>
  <c r="E51" i="10" s="1"/>
  <c r="E47" i="10"/>
  <c r="F47" i="10" s="1"/>
  <c r="D51" i="10"/>
  <c r="E55" i="10"/>
  <c r="F55" i="10" s="1"/>
  <c r="E59" i="10"/>
  <c r="E63" i="10"/>
  <c r="F63" i="10" s="1"/>
  <c r="E38" i="9"/>
  <c r="F64" i="9"/>
  <c r="F16" i="9"/>
  <c r="F25" i="9" s="1"/>
  <c r="E25" i="9"/>
  <c r="E64" i="9"/>
  <c r="F6" i="9"/>
  <c r="F10" i="9"/>
  <c r="F18" i="9"/>
  <c r="F22" i="9"/>
  <c r="D25" i="9"/>
  <c r="F30" i="9"/>
  <c r="F34" i="9"/>
  <c r="F42" i="9"/>
  <c r="F46" i="9"/>
  <c r="F50" i="9"/>
  <c r="F58" i="9"/>
  <c r="F62" i="9"/>
  <c r="E3" i="9"/>
  <c r="F29" i="9"/>
  <c r="F38" i="9" s="1"/>
  <c r="D64" i="9"/>
  <c r="D51" i="9"/>
  <c r="F42" i="8"/>
  <c r="F43" i="8"/>
  <c r="F44" i="8"/>
  <c r="E7" i="8"/>
  <c r="E12" i="8" s="1"/>
  <c r="E11" i="8"/>
  <c r="F11" i="8" s="1"/>
  <c r="F12" i="8" s="1"/>
  <c r="E20" i="8"/>
  <c r="E25" i="8" s="1"/>
  <c r="E24" i="8"/>
  <c r="F24" i="8" s="1"/>
  <c r="F29" i="8"/>
  <c r="E32" i="8"/>
  <c r="F32" i="8" s="1"/>
  <c r="E36" i="8"/>
  <c r="F36" i="8" s="1"/>
  <c r="E44" i="8"/>
  <c r="E48" i="8"/>
  <c r="F48" i="8" s="1"/>
  <c r="E56" i="8"/>
  <c r="F56" i="8" s="1"/>
  <c r="E60" i="8"/>
  <c r="F60" i="8" s="1"/>
  <c r="D64" i="8"/>
  <c r="D25" i="8"/>
  <c r="F7" i="8"/>
  <c r="E23" i="8"/>
  <c r="F23" i="8" s="1"/>
  <c r="E31" i="8"/>
  <c r="F31" i="8" s="1"/>
  <c r="E35" i="8"/>
  <c r="F35" i="8" s="1"/>
  <c r="E43" i="8"/>
  <c r="E51" i="8" s="1"/>
  <c r="E47" i="8"/>
  <c r="F47" i="8" s="1"/>
  <c r="D51" i="8"/>
  <c r="E55" i="8"/>
  <c r="F55" i="8" s="1"/>
  <c r="E59" i="8"/>
  <c r="F59" i="8" s="1"/>
  <c r="E63" i="8"/>
  <c r="F63" i="8" s="1"/>
  <c r="D79" i="5"/>
  <c r="D79" i="4"/>
  <c r="D79" i="3"/>
  <c r="D79" i="2"/>
  <c r="I3" i="2" s="1"/>
  <c r="F16" i="7"/>
  <c r="E23" i="7"/>
  <c r="F23" i="7" s="1"/>
  <c r="F17" i="7"/>
  <c r="F19" i="7"/>
  <c r="E21" i="7"/>
  <c r="F21" i="7" s="1"/>
  <c r="F20" i="7"/>
  <c r="F42" i="7"/>
  <c r="F11" i="7"/>
  <c r="D25" i="7"/>
  <c r="E7" i="7"/>
  <c r="F7" i="7" s="1"/>
  <c r="F12" i="7" s="1"/>
  <c r="E11" i="7"/>
  <c r="E12" i="7" s="1"/>
  <c r="E20" i="7"/>
  <c r="E24" i="7"/>
  <c r="F24" i="7" s="1"/>
  <c r="F29" i="7"/>
  <c r="E32" i="7"/>
  <c r="E38" i="7" s="1"/>
  <c r="E36" i="7"/>
  <c r="F36" i="7" s="1"/>
  <c r="E44" i="7"/>
  <c r="F44" i="7" s="1"/>
  <c r="E48" i="7"/>
  <c r="F48" i="7" s="1"/>
  <c r="E56" i="7"/>
  <c r="F56" i="7" s="1"/>
  <c r="E60" i="7"/>
  <c r="F60" i="7" s="1"/>
  <c r="D64" i="7"/>
  <c r="D51" i="7"/>
  <c r="D12" i="7"/>
  <c r="I3" i="9" l="1"/>
  <c r="E51" i="11"/>
  <c r="I3" i="8"/>
  <c r="F44" i="11"/>
  <c r="F51" i="11" s="1"/>
  <c r="E25" i="11"/>
  <c r="E12" i="11"/>
  <c r="F16" i="11"/>
  <c r="F25" i="11" s="1"/>
  <c r="F56" i="11"/>
  <c r="F64" i="11" s="1"/>
  <c r="F38" i="11"/>
  <c r="I3" i="11"/>
  <c r="F64" i="10"/>
  <c r="F12" i="10"/>
  <c r="E38" i="10"/>
  <c r="E25" i="10"/>
  <c r="E12" i="10"/>
  <c r="E64" i="10"/>
  <c r="F43" i="10"/>
  <c r="F51" i="10" s="1"/>
  <c r="F16" i="10"/>
  <c r="F25" i="10" s="1"/>
  <c r="F38" i="10"/>
  <c r="E12" i="9"/>
  <c r="F3" i="9"/>
  <c r="F12" i="9" s="1"/>
  <c r="F51" i="9"/>
  <c r="F64" i="8"/>
  <c r="F51" i="8"/>
  <c r="F38" i="8"/>
  <c r="F20" i="8"/>
  <c r="F25" i="8" s="1"/>
  <c r="E38" i="8"/>
  <c r="E64" i="8"/>
  <c r="E25" i="7"/>
  <c r="F64" i="7"/>
  <c r="F25" i="7"/>
  <c r="E64" i="7"/>
  <c r="E51" i="7"/>
  <c r="F32" i="7"/>
  <c r="F51" i="7"/>
  <c r="I3" i="7"/>
  <c r="F38" i="7"/>
  <c r="M13" i="6" l="1"/>
  <c r="M12" i="6"/>
  <c r="E14" i="6"/>
  <c r="F12" i="6"/>
  <c r="F13" i="6"/>
  <c r="M21" i="6"/>
  <c r="M20" i="6"/>
  <c r="M19" i="6"/>
  <c r="F20" i="6"/>
  <c r="F21" i="6"/>
  <c r="F19" i="6"/>
  <c r="L14" i="6"/>
  <c r="M22" i="6"/>
  <c r="H19" i="6"/>
  <c r="H20" i="6" s="1"/>
  <c r="H21" i="6" s="1"/>
  <c r="H22" i="6" s="1"/>
  <c r="M11" i="6"/>
  <c r="M9" i="6"/>
  <c r="M7" i="6"/>
  <c r="M5" i="6"/>
  <c r="I3" i="1"/>
  <c r="D69" i="1"/>
  <c r="D70" i="1"/>
  <c r="D71" i="1"/>
  <c r="D72" i="1"/>
  <c r="D73" i="1"/>
  <c r="D74" i="1"/>
  <c r="D75" i="1"/>
  <c r="D76" i="1"/>
  <c r="D77" i="1"/>
  <c r="D78" i="1"/>
  <c r="D68" i="1"/>
  <c r="M8" i="6" l="1"/>
  <c r="M6" i="6"/>
  <c r="M10" i="6"/>
  <c r="M18" i="6"/>
  <c r="M23" i="6" s="1"/>
  <c r="M4" i="6"/>
  <c r="K14" i="6"/>
  <c r="J23" i="6"/>
  <c r="K23" i="6"/>
  <c r="D79" i="1"/>
  <c r="B64" i="5" l="1"/>
  <c r="B51" i="5"/>
  <c r="B38" i="5"/>
  <c r="B25" i="5"/>
  <c r="B12" i="5"/>
  <c r="B64" i="4"/>
  <c r="B51" i="4"/>
  <c r="B38" i="4"/>
  <c r="B25" i="4"/>
  <c r="B12" i="4"/>
  <c r="B64" i="3"/>
  <c r="B51" i="3"/>
  <c r="B38" i="3"/>
  <c r="B12" i="2"/>
  <c r="B64" i="2"/>
  <c r="B51" i="2"/>
  <c r="B38" i="2"/>
  <c r="B38" i="1"/>
  <c r="B51" i="1"/>
  <c r="B64" i="1"/>
  <c r="B25" i="1"/>
  <c r="B12" i="3"/>
  <c r="B12" i="1" l="1"/>
  <c r="B25" i="3"/>
  <c r="B25" i="2"/>
  <c r="A19" i="6" l="1"/>
  <c r="A20" i="6" s="1"/>
  <c r="A21" i="6" s="1"/>
  <c r="A22" i="6" s="1"/>
  <c r="D63" i="1" l="1"/>
  <c r="D62" i="1"/>
  <c r="E62" i="1" s="1"/>
  <c r="F62" i="1" s="1"/>
  <c r="D61" i="1"/>
  <c r="E61" i="1" s="1"/>
  <c r="F61" i="1" s="1"/>
  <c r="D60" i="1"/>
  <c r="D59" i="1"/>
  <c r="D58" i="1"/>
  <c r="E58" i="1" s="1"/>
  <c r="F58" i="1" s="1"/>
  <c r="D57" i="1"/>
  <c r="E57" i="1" s="1"/>
  <c r="F57" i="1" s="1"/>
  <c r="D56" i="1"/>
  <c r="D55" i="1"/>
  <c r="D50" i="1"/>
  <c r="D49" i="1"/>
  <c r="E49" i="1" s="1"/>
  <c r="F49" i="1" s="1"/>
  <c r="D48" i="1"/>
  <c r="E48" i="1" s="1"/>
  <c r="F48" i="1" s="1"/>
  <c r="D47" i="1"/>
  <c r="D46" i="1"/>
  <c r="D45" i="1"/>
  <c r="E45" i="1" s="1"/>
  <c r="F45" i="1" s="1"/>
  <c r="D44" i="1"/>
  <c r="E44" i="1" s="1"/>
  <c r="F44" i="1" s="1"/>
  <c r="D43" i="1"/>
  <c r="D42" i="1"/>
  <c r="D37" i="1"/>
  <c r="D36" i="1"/>
  <c r="E36" i="1" s="1"/>
  <c r="F36" i="1" s="1"/>
  <c r="D35" i="1"/>
  <c r="E35" i="1" s="1"/>
  <c r="F35" i="1" s="1"/>
  <c r="D34" i="1"/>
  <c r="D33" i="1"/>
  <c r="D32" i="1"/>
  <c r="E32" i="1" s="1"/>
  <c r="F32" i="1" s="1"/>
  <c r="D31" i="1"/>
  <c r="E31" i="1" s="1"/>
  <c r="F31" i="1" s="1"/>
  <c r="D30" i="1"/>
  <c r="D29" i="1"/>
  <c r="D63" i="2"/>
  <c r="E63" i="2" s="1"/>
  <c r="F63" i="2" s="1"/>
  <c r="D62" i="2"/>
  <c r="E62" i="2" s="1"/>
  <c r="D61" i="2"/>
  <c r="D60" i="2"/>
  <c r="D59" i="2"/>
  <c r="E59" i="2" s="1"/>
  <c r="F59" i="2" s="1"/>
  <c r="D58" i="2"/>
  <c r="E58" i="2" s="1"/>
  <c r="F58" i="2" s="1"/>
  <c r="D57" i="2"/>
  <c r="E57" i="2" s="1"/>
  <c r="D56" i="2"/>
  <c r="D55" i="2"/>
  <c r="D50" i="2"/>
  <c r="D49" i="2"/>
  <c r="E49" i="2" s="1"/>
  <c r="F49" i="2" s="1"/>
  <c r="D48" i="2"/>
  <c r="E48" i="2" s="1"/>
  <c r="F48" i="2" s="1"/>
  <c r="D47" i="2"/>
  <c r="D46" i="2"/>
  <c r="D45" i="2"/>
  <c r="E45" i="2" s="1"/>
  <c r="F45" i="2" s="1"/>
  <c r="D44" i="2"/>
  <c r="E44" i="2" s="1"/>
  <c r="F44" i="2" s="1"/>
  <c r="D43" i="2"/>
  <c r="D42" i="2"/>
  <c r="D37" i="2"/>
  <c r="D36" i="2"/>
  <c r="E36" i="2" s="1"/>
  <c r="F36" i="2" s="1"/>
  <c r="D35" i="2"/>
  <c r="E35" i="2" s="1"/>
  <c r="F35" i="2" s="1"/>
  <c r="D34" i="2"/>
  <c r="D33" i="2"/>
  <c r="D32" i="2"/>
  <c r="E32" i="2" s="1"/>
  <c r="F32" i="2" s="1"/>
  <c r="D31" i="2"/>
  <c r="E31" i="2" s="1"/>
  <c r="F31" i="2" s="1"/>
  <c r="D30" i="2"/>
  <c r="D29" i="2"/>
  <c r="D63" i="3"/>
  <c r="D62" i="3"/>
  <c r="E62" i="3" s="1"/>
  <c r="F62" i="3" s="1"/>
  <c r="D61" i="3"/>
  <c r="E61" i="3" s="1"/>
  <c r="F61" i="3" s="1"/>
  <c r="D60" i="3"/>
  <c r="D59" i="3"/>
  <c r="D58" i="3"/>
  <c r="E58" i="3" s="1"/>
  <c r="F58" i="3" s="1"/>
  <c r="D57" i="3"/>
  <c r="E57" i="3" s="1"/>
  <c r="F57" i="3" s="1"/>
  <c r="D56" i="3"/>
  <c r="D55" i="3"/>
  <c r="D50" i="3"/>
  <c r="D49" i="3"/>
  <c r="E49" i="3" s="1"/>
  <c r="F49" i="3" s="1"/>
  <c r="D48" i="3"/>
  <c r="E48" i="3" s="1"/>
  <c r="F48" i="3" s="1"/>
  <c r="D47" i="3"/>
  <c r="D46" i="3"/>
  <c r="D45" i="3"/>
  <c r="E45" i="3" s="1"/>
  <c r="F45" i="3" s="1"/>
  <c r="D44" i="3"/>
  <c r="E44" i="3" s="1"/>
  <c r="F44" i="3" s="1"/>
  <c r="D43" i="3"/>
  <c r="D42" i="3"/>
  <c r="D37" i="3"/>
  <c r="D36" i="3"/>
  <c r="E36" i="3" s="1"/>
  <c r="F36" i="3" s="1"/>
  <c r="D35" i="3"/>
  <c r="E35" i="3" s="1"/>
  <c r="F35" i="3" s="1"/>
  <c r="D34" i="3"/>
  <c r="D33" i="3"/>
  <c r="D32" i="3"/>
  <c r="E32" i="3" s="1"/>
  <c r="F32" i="3" s="1"/>
  <c r="D31" i="3"/>
  <c r="E31" i="3" s="1"/>
  <c r="F31" i="3" s="1"/>
  <c r="D30" i="3"/>
  <c r="D29" i="3"/>
  <c r="D63" i="4"/>
  <c r="D62" i="4"/>
  <c r="E62" i="4" s="1"/>
  <c r="F62" i="4" s="1"/>
  <c r="E61" i="4"/>
  <c r="F61" i="4" s="1"/>
  <c r="D61" i="4"/>
  <c r="D60" i="4"/>
  <c r="D59" i="4"/>
  <c r="D58" i="4"/>
  <c r="E58" i="4" s="1"/>
  <c r="F58" i="4" s="1"/>
  <c r="D57" i="4"/>
  <c r="E57" i="4" s="1"/>
  <c r="F57" i="4" s="1"/>
  <c r="D56" i="4"/>
  <c r="E56" i="4" s="1"/>
  <c r="D55" i="4"/>
  <c r="D50" i="4"/>
  <c r="D49" i="4"/>
  <c r="E49" i="4" s="1"/>
  <c r="F49" i="4" s="1"/>
  <c r="D48" i="4"/>
  <c r="E48" i="4" s="1"/>
  <c r="F48" i="4" s="1"/>
  <c r="D47" i="4"/>
  <c r="D46" i="4"/>
  <c r="D45" i="4"/>
  <c r="E45" i="4" s="1"/>
  <c r="F45" i="4" s="1"/>
  <c r="D44" i="4"/>
  <c r="E44" i="4" s="1"/>
  <c r="F44" i="4" s="1"/>
  <c r="D43" i="4"/>
  <c r="D42" i="4"/>
  <c r="D37" i="4"/>
  <c r="D36" i="4"/>
  <c r="E36" i="4" s="1"/>
  <c r="F36" i="4" s="1"/>
  <c r="D35" i="4"/>
  <c r="E35" i="4" s="1"/>
  <c r="F35" i="4" s="1"/>
  <c r="D34" i="4"/>
  <c r="D33" i="4"/>
  <c r="D32" i="4"/>
  <c r="E32" i="4" s="1"/>
  <c r="F32" i="4" s="1"/>
  <c r="D31" i="4"/>
  <c r="E31" i="4" s="1"/>
  <c r="F31" i="4" s="1"/>
  <c r="D30" i="4"/>
  <c r="D29" i="4"/>
  <c r="D63" i="5"/>
  <c r="D62" i="5"/>
  <c r="E62" i="5" s="1"/>
  <c r="F62" i="5" s="1"/>
  <c r="D61" i="5"/>
  <c r="E61" i="5" s="1"/>
  <c r="F61" i="5" s="1"/>
  <c r="D60" i="5"/>
  <c r="D59" i="5"/>
  <c r="D58" i="5"/>
  <c r="E58" i="5" s="1"/>
  <c r="F58" i="5" s="1"/>
  <c r="D57" i="5"/>
  <c r="E57" i="5" s="1"/>
  <c r="F57" i="5" s="1"/>
  <c r="D56" i="5"/>
  <c r="D55" i="5"/>
  <c r="D50" i="5"/>
  <c r="D49" i="5"/>
  <c r="E49" i="5" s="1"/>
  <c r="F49" i="5" s="1"/>
  <c r="D48" i="5"/>
  <c r="E48" i="5" s="1"/>
  <c r="F48" i="5" s="1"/>
  <c r="D47" i="5"/>
  <c r="D46" i="5"/>
  <c r="D45" i="5"/>
  <c r="E45" i="5" s="1"/>
  <c r="F45" i="5" s="1"/>
  <c r="D44" i="5"/>
  <c r="E44" i="5" s="1"/>
  <c r="F44" i="5" s="1"/>
  <c r="D43" i="5"/>
  <c r="D42" i="5"/>
  <c r="D37" i="5"/>
  <c r="D36" i="5"/>
  <c r="E36" i="5" s="1"/>
  <c r="F36" i="5" s="1"/>
  <c r="D35" i="5"/>
  <c r="E35" i="5" s="1"/>
  <c r="F35" i="5" s="1"/>
  <c r="D34" i="5"/>
  <c r="D33" i="5"/>
  <c r="D32" i="5"/>
  <c r="E32" i="5" s="1"/>
  <c r="F32" i="5" s="1"/>
  <c r="D31" i="5"/>
  <c r="E31" i="5" s="1"/>
  <c r="F31" i="5" s="1"/>
  <c r="D30" i="5"/>
  <c r="D29" i="5"/>
  <c r="D64" i="5" l="1"/>
  <c r="D38" i="5"/>
  <c r="D51" i="5"/>
  <c r="D64" i="4"/>
  <c r="D51" i="4"/>
  <c r="D51" i="3"/>
  <c r="D64" i="3"/>
  <c r="D64" i="2"/>
  <c r="E55" i="2"/>
  <c r="D51" i="2"/>
  <c r="F57" i="2"/>
  <c r="D51" i="1"/>
  <c r="D64" i="1"/>
  <c r="D38" i="1"/>
  <c r="D38" i="4"/>
  <c r="D38" i="3"/>
  <c r="D38" i="2"/>
  <c r="E56" i="1"/>
  <c r="F56" i="1" s="1"/>
  <c r="E60" i="1"/>
  <c r="F60" i="1" s="1"/>
  <c r="E55" i="1"/>
  <c r="E59" i="1"/>
  <c r="F59" i="1" s="1"/>
  <c r="E63" i="1"/>
  <c r="F63" i="1" s="1"/>
  <c r="E43" i="1"/>
  <c r="F43" i="1" s="1"/>
  <c r="E47" i="1"/>
  <c r="F47" i="1" s="1"/>
  <c r="E42" i="1"/>
  <c r="E46" i="1"/>
  <c r="F46" i="1" s="1"/>
  <c r="E50" i="1"/>
  <c r="F50" i="1" s="1"/>
  <c r="E30" i="1"/>
  <c r="F30" i="1" s="1"/>
  <c r="E34" i="1"/>
  <c r="F34" i="1" s="1"/>
  <c r="E29" i="1"/>
  <c r="E33" i="1"/>
  <c r="F33" i="1" s="1"/>
  <c r="E37" i="1"/>
  <c r="F37" i="1" s="1"/>
  <c r="E61" i="2"/>
  <c r="F61" i="2" s="1"/>
  <c r="F62" i="2"/>
  <c r="E56" i="2"/>
  <c r="F56" i="2" s="1"/>
  <c r="E60" i="2"/>
  <c r="F60" i="2" s="1"/>
  <c r="E43" i="2"/>
  <c r="F43" i="2" s="1"/>
  <c r="E47" i="2"/>
  <c r="F47" i="2" s="1"/>
  <c r="E42" i="2"/>
  <c r="E46" i="2"/>
  <c r="F46" i="2" s="1"/>
  <c r="E50" i="2"/>
  <c r="F50" i="2" s="1"/>
  <c r="E30" i="2"/>
  <c r="F30" i="2" s="1"/>
  <c r="E34" i="2"/>
  <c r="F34" i="2" s="1"/>
  <c r="E29" i="2"/>
  <c r="E33" i="2"/>
  <c r="F33" i="2" s="1"/>
  <c r="E37" i="2"/>
  <c r="F37" i="2" s="1"/>
  <c r="E56" i="3"/>
  <c r="F56" i="3" s="1"/>
  <c r="E60" i="3"/>
  <c r="F60" i="3" s="1"/>
  <c r="E55" i="3"/>
  <c r="E59" i="3"/>
  <c r="F59" i="3" s="1"/>
  <c r="E63" i="3"/>
  <c r="F63" i="3" s="1"/>
  <c r="E43" i="3"/>
  <c r="F43" i="3" s="1"/>
  <c r="E47" i="3"/>
  <c r="F47" i="3" s="1"/>
  <c r="E42" i="3"/>
  <c r="E46" i="3"/>
  <c r="F46" i="3" s="1"/>
  <c r="E50" i="3"/>
  <c r="F50" i="3" s="1"/>
  <c r="E30" i="3"/>
  <c r="F30" i="3" s="1"/>
  <c r="E34" i="3"/>
  <c r="F34" i="3" s="1"/>
  <c r="E29" i="3"/>
  <c r="E33" i="3"/>
  <c r="F33" i="3" s="1"/>
  <c r="E37" i="3"/>
  <c r="F37" i="3" s="1"/>
  <c r="E60" i="4"/>
  <c r="F60" i="4" s="1"/>
  <c r="E55" i="4"/>
  <c r="F56" i="4"/>
  <c r="E59" i="4"/>
  <c r="F59" i="4" s="1"/>
  <c r="E63" i="4"/>
  <c r="F63" i="4" s="1"/>
  <c r="E43" i="4"/>
  <c r="F43" i="4" s="1"/>
  <c r="E47" i="4"/>
  <c r="F47" i="4" s="1"/>
  <c r="E42" i="4"/>
  <c r="E46" i="4"/>
  <c r="F46" i="4" s="1"/>
  <c r="E50" i="4"/>
  <c r="F50" i="4" s="1"/>
  <c r="E30" i="4"/>
  <c r="F30" i="4" s="1"/>
  <c r="E34" i="4"/>
  <c r="F34" i="4" s="1"/>
  <c r="E29" i="4"/>
  <c r="E33" i="4"/>
  <c r="F33" i="4" s="1"/>
  <c r="E37" i="4"/>
  <c r="F37" i="4" s="1"/>
  <c r="E56" i="5"/>
  <c r="F56" i="5" s="1"/>
  <c r="E60" i="5"/>
  <c r="F60" i="5" s="1"/>
  <c r="E55" i="5"/>
  <c r="E59" i="5"/>
  <c r="F59" i="5" s="1"/>
  <c r="E63" i="5"/>
  <c r="F63" i="5" s="1"/>
  <c r="E43" i="5"/>
  <c r="F43" i="5" s="1"/>
  <c r="E47" i="5"/>
  <c r="F47" i="5" s="1"/>
  <c r="E46" i="5"/>
  <c r="F46" i="5" s="1"/>
  <c r="E50" i="5"/>
  <c r="F50" i="5" s="1"/>
  <c r="E42" i="5"/>
  <c r="E30" i="5"/>
  <c r="F30" i="5" s="1"/>
  <c r="E34" i="5"/>
  <c r="F34" i="5" s="1"/>
  <c r="E29" i="5"/>
  <c r="E33" i="5"/>
  <c r="F33" i="5" s="1"/>
  <c r="E37" i="5"/>
  <c r="F37" i="5" s="1"/>
  <c r="F42" i="5" l="1"/>
  <c r="F51" i="5" s="1"/>
  <c r="E51" i="5"/>
  <c r="F55" i="5"/>
  <c r="F64" i="5" s="1"/>
  <c r="E64" i="5"/>
  <c r="E38" i="4"/>
  <c r="F42" i="4"/>
  <c r="F51" i="4" s="1"/>
  <c r="E51" i="4"/>
  <c r="F55" i="4"/>
  <c r="F64" i="4" s="1"/>
  <c r="E64" i="4"/>
  <c r="F42" i="3"/>
  <c r="F51" i="3" s="1"/>
  <c r="E51" i="3"/>
  <c r="F55" i="3"/>
  <c r="F64" i="3" s="1"/>
  <c r="E64" i="3"/>
  <c r="F55" i="2"/>
  <c r="F64" i="2" s="1"/>
  <c r="E64" i="2"/>
  <c r="F42" i="2"/>
  <c r="F51" i="2" s="1"/>
  <c r="E51" i="2"/>
  <c r="F42" i="1"/>
  <c r="F51" i="1" s="1"/>
  <c r="E51" i="1"/>
  <c r="F55" i="1"/>
  <c r="F64" i="1" s="1"/>
  <c r="E64" i="1"/>
  <c r="F29" i="1"/>
  <c r="F38" i="1" s="1"/>
  <c r="E38" i="1"/>
  <c r="F29" i="5"/>
  <c r="F38" i="5" s="1"/>
  <c r="E38" i="5"/>
  <c r="F29" i="4"/>
  <c r="F38" i="4" s="1"/>
  <c r="F29" i="3"/>
  <c r="F38" i="3" s="1"/>
  <c r="E38" i="3"/>
  <c r="F29" i="2"/>
  <c r="F38" i="2" s="1"/>
  <c r="E38" i="2"/>
  <c r="D24" i="5"/>
  <c r="D23" i="5"/>
  <c r="D22" i="5"/>
  <c r="D21" i="5"/>
  <c r="D20" i="5"/>
  <c r="D19" i="5"/>
  <c r="D18" i="5"/>
  <c r="D17" i="5"/>
  <c r="D16" i="5"/>
  <c r="D11" i="5"/>
  <c r="D10" i="5"/>
  <c r="D9" i="5"/>
  <c r="E9" i="5" s="1"/>
  <c r="F9" i="5" s="1"/>
  <c r="D8" i="5"/>
  <c r="E8" i="5" s="1"/>
  <c r="F8" i="5" s="1"/>
  <c r="D7" i="5"/>
  <c r="D6" i="5"/>
  <c r="D5" i="5"/>
  <c r="E5" i="5" s="1"/>
  <c r="F5" i="5" s="1"/>
  <c r="D4" i="5"/>
  <c r="D3" i="5"/>
  <c r="D24" i="4"/>
  <c r="D23" i="4"/>
  <c r="D22" i="4"/>
  <c r="D21" i="4"/>
  <c r="D20" i="4"/>
  <c r="D19" i="4"/>
  <c r="D18" i="4"/>
  <c r="D17" i="4"/>
  <c r="D16" i="4"/>
  <c r="D10" i="4"/>
  <c r="D9" i="4"/>
  <c r="E9" i="4" s="1"/>
  <c r="F9" i="4" s="1"/>
  <c r="D8" i="4"/>
  <c r="E8" i="4" s="1"/>
  <c r="F8" i="4" s="1"/>
  <c r="D7" i="4"/>
  <c r="D6" i="4"/>
  <c r="D5" i="4"/>
  <c r="E5" i="4" s="1"/>
  <c r="F5" i="4" s="1"/>
  <c r="D4" i="4"/>
  <c r="D3" i="4"/>
  <c r="D11" i="3"/>
  <c r="D24" i="3"/>
  <c r="D23" i="3"/>
  <c r="D22" i="3"/>
  <c r="D21" i="3"/>
  <c r="D20" i="3"/>
  <c r="D19" i="3"/>
  <c r="D18" i="3"/>
  <c r="D17" i="3"/>
  <c r="D16" i="3"/>
  <c r="D10" i="3"/>
  <c r="D9" i="3"/>
  <c r="D8" i="3"/>
  <c r="D7" i="3"/>
  <c r="D6" i="3"/>
  <c r="D5" i="3"/>
  <c r="D3" i="3"/>
  <c r="D12" i="5" l="1"/>
  <c r="D25" i="5"/>
  <c r="D22" i="6" s="1"/>
  <c r="E4" i="5"/>
  <c r="D25" i="4"/>
  <c r="D21" i="6" s="1"/>
  <c r="E4" i="4"/>
  <c r="D25" i="3"/>
  <c r="D20" i="6" s="1"/>
  <c r="E18" i="5"/>
  <c r="F18" i="5" s="1"/>
  <c r="E23" i="5"/>
  <c r="F23" i="5" s="1"/>
  <c r="E16" i="5"/>
  <c r="E20" i="5"/>
  <c r="F20" i="5" s="1"/>
  <c r="E24" i="5"/>
  <c r="F24" i="5" s="1"/>
  <c r="E22" i="5"/>
  <c r="F22" i="5" s="1"/>
  <c r="E11" i="5"/>
  <c r="F11" i="5" s="1"/>
  <c r="E19" i="5"/>
  <c r="F19" i="5" s="1"/>
  <c r="E17" i="5"/>
  <c r="F17" i="5" s="1"/>
  <c r="E21" i="5"/>
  <c r="F21" i="5" s="1"/>
  <c r="E7" i="5"/>
  <c r="F7" i="5" s="1"/>
  <c r="E3" i="5"/>
  <c r="F3" i="5" s="1"/>
  <c r="E6" i="5"/>
  <c r="F6" i="5" s="1"/>
  <c r="E10" i="5"/>
  <c r="F10" i="5" s="1"/>
  <c r="E22" i="4"/>
  <c r="F22" i="4" s="1"/>
  <c r="E23" i="4"/>
  <c r="F23" i="4" s="1"/>
  <c r="E16" i="4"/>
  <c r="E20" i="4"/>
  <c r="F20" i="4" s="1"/>
  <c r="E24" i="4"/>
  <c r="F24" i="4" s="1"/>
  <c r="E18" i="4"/>
  <c r="F18" i="4" s="1"/>
  <c r="E19" i="4"/>
  <c r="F19" i="4" s="1"/>
  <c r="E17" i="4"/>
  <c r="F17" i="4" s="1"/>
  <c r="E21" i="4"/>
  <c r="F21" i="4" s="1"/>
  <c r="E7" i="4"/>
  <c r="F7" i="4" s="1"/>
  <c r="D11" i="4"/>
  <c r="D12" i="4" s="1"/>
  <c r="E3" i="4"/>
  <c r="F3" i="4" s="1"/>
  <c r="E6" i="4"/>
  <c r="F6" i="4" s="1"/>
  <c r="E10" i="4"/>
  <c r="F10" i="4" s="1"/>
  <c r="E11" i="3"/>
  <c r="F11" i="3" s="1"/>
  <c r="E24" i="3"/>
  <c r="F24" i="3" s="1"/>
  <c r="E8" i="3"/>
  <c r="F8" i="3" s="1"/>
  <c r="E16" i="3"/>
  <c r="E19" i="3"/>
  <c r="F19" i="3" s="1"/>
  <c r="E21" i="3"/>
  <c r="F21" i="3" s="1"/>
  <c r="E3" i="3"/>
  <c r="F3" i="3" s="1"/>
  <c r="E17" i="3"/>
  <c r="F17" i="3" s="1"/>
  <c r="E5" i="3"/>
  <c r="F5" i="3" s="1"/>
  <c r="E20" i="3"/>
  <c r="F20" i="3" s="1"/>
  <c r="E23" i="3"/>
  <c r="F23" i="3" s="1"/>
  <c r="E7" i="3"/>
  <c r="F7" i="3" s="1"/>
  <c r="E9" i="3"/>
  <c r="F9" i="3" s="1"/>
  <c r="E6" i="3"/>
  <c r="F6" i="3" s="1"/>
  <c r="E10" i="3"/>
  <c r="F10" i="3" s="1"/>
  <c r="D4" i="3"/>
  <c r="D12" i="3" s="1"/>
  <c r="E18" i="3"/>
  <c r="F18" i="3" s="1"/>
  <c r="E22" i="3"/>
  <c r="F22" i="3" s="1"/>
  <c r="F16" i="5" l="1"/>
  <c r="F25" i="5" s="1"/>
  <c r="E25" i="5"/>
  <c r="F4" i="5"/>
  <c r="F12" i="5" s="1"/>
  <c r="E12" i="5"/>
  <c r="C22" i="6"/>
  <c r="F22" i="6" s="1"/>
  <c r="E25" i="4"/>
  <c r="C21" i="6"/>
  <c r="F4" i="4"/>
  <c r="E25" i="3"/>
  <c r="F16" i="4"/>
  <c r="F25" i="4" s="1"/>
  <c r="E11" i="4"/>
  <c r="E12" i="4" s="1"/>
  <c r="E4" i="3"/>
  <c r="F16" i="3"/>
  <c r="F25" i="3" s="1"/>
  <c r="D10" i="2"/>
  <c r="D9" i="2"/>
  <c r="D7" i="2"/>
  <c r="D6" i="2"/>
  <c r="D5" i="2"/>
  <c r="D23" i="2"/>
  <c r="D22" i="2"/>
  <c r="D19" i="2"/>
  <c r="D18" i="2"/>
  <c r="D17" i="2"/>
  <c r="D11" i="2"/>
  <c r="D8" i="2"/>
  <c r="F4" i="3" l="1"/>
  <c r="F12" i="3" s="1"/>
  <c r="E12" i="3"/>
  <c r="C20" i="6"/>
  <c r="F11" i="4"/>
  <c r="F12" i="4" s="1"/>
  <c r="D20" i="2"/>
  <c r="D24" i="2"/>
  <c r="D21" i="2"/>
  <c r="D4" i="2"/>
  <c r="D16" i="2"/>
  <c r="E22" i="2"/>
  <c r="F22" i="2" s="1"/>
  <c r="E18" i="2"/>
  <c r="F18" i="2" s="1"/>
  <c r="E17" i="2"/>
  <c r="F17" i="2" s="1"/>
  <c r="E6" i="2"/>
  <c r="F6" i="2" s="1"/>
  <c r="D3" i="2"/>
  <c r="E5" i="2"/>
  <c r="F5" i="2" s="1"/>
  <c r="E7" i="2"/>
  <c r="F7" i="2" s="1"/>
  <c r="E8" i="2"/>
  <c r="F8" i="2" s="1"/>
  <c r="E9" i="2"/>
  <c r="F9" i="2" s="1"/>
  <c r="E10" i="2"/>
  <c r="F10" i="2" s="1"/>
  <c r="E11" i="2"/>
  <c r="F11" i="2" s="1"/>
  <c r="E19" i="2"/>
  <c r="F19" i="2" s="1"/>
  <c r="E23" i="2"/>
  <c r="F23" i="2" s="1"/>
  <c r="D12" i="2" l="1"/>
  <c r="E24" i="2"/>
  <c r="F24" i="2" s="1"/>
  <c r="E20" i="2"/>
  <c r="F20" i="2" s="1"/>
  <c r="E21" i="2"/>
  <c r="F21" i="2" s="1"/>
  <c r="E16" i="2"/>
  <c r="D25" i="2"/>
  <c r="D18" i="6" s="1"/>
  <c r="E4" i="2"/>
  <c r="E3" i="2"/>
  <c r="D11" i="1"/>
  <c r="C11" i="6" s="1"/>
  <c r="F16" i="2" l="1"/>
  <c r="F25" i="2" s="1"/>
  <c r="E25" i="2"/>
  <c r="F4" i="2"/>
  <c r="E12" i="2"/>
  <c r="C18" i="6"/>
  <c r="F18" i="6" s="1"/>
  <c r="F23" i="6" s="1"/>
  <c r="E11" i="1"/>
  <c r="F11" i="1" s="1"/>
  <c r="F3" i="2"/>
  <c r="D24" i="1"/>
  <c r="D11" i="6" s="1"/>
  <c r="F11" i="6" s="1"/>
  <c r="D10" i="1"/>
  <c r="C10" i="6" s="1"/>
  <c r="D23" i="1"/>
  <c r="D10" i="6" s="1"/>
  <c r="F10" i="6" s="1"/>
  <c r="D9" i="1"/>
  <c r="C9" i="6" s="1"/>
  <c r="D22" i="1"/>
  <c r="D9" i="6" s="1"/>
  <c r="F9" i="6" s="1"/>
  <c r="D8" i="1"/>
  <c r="C8" i="6" s="1"/>
  <c r="D21" i="1"/>
  <c r="D8" i="6" s="1"/>
  <c r="F8" i="6" s="1"/>
  <c r="D7" i="1"/>
  <c r="C7" i="6" s="1"/>
  <c r="D20" i="1"/>
  <c r="D7" i="6" s="1"/>
  <c r="F7" i="6" s="1"/>
  <c r="D6" i="1"/>
  <c r="C6" i="6" s="1"/>
  <c r="D19" i="1"/>
  <c r="D6" i="6" s="1"/>
  <c r="D5" i="1"/>
  <c r="C5" i="6" s="1"/>
  <c r="D18" i="1"/>
  <c r="D5" i="6" s="1"/>
  <c r="F5" i="6" s="1"/>
  <c r="D17" i="1"/>
  <c r="D4" i="6" s="1"/>
  <c r="D4" i="1"/>
  <c r="C4" i="6" s="1"/>
  <c r="D16" i="1"/>
  <c r="D3" i="1"/>
  <c r="F4" i="6" l="1"/>
  <c r="J14" i="6"/>
  <c r="M3" i="6"/>
  <c r="M14" i="6" s="1"/>
  <c r="F6" i="6"/>
  <c r="F12" i="2"/>
  <c r="C3" i="6"/>
  <c r="C14" i="6" s="1"/>
  <c r="D12" i="1"/>
  <c r="D3" i="6"/>
  <c r="F3" i="6" s="1"/>
  <c r="D25" i="1"/>
  <c r="D19" i="6" s="1"/>
  <c r="D23" i="6" s="1"/>
  <c r="E19" i="1"/>
  <c r="F19" i="1" s="1"/>
  <c r="E21" i="1"/>
  <c r="F21" i="1" s="1"/>
  <c r="E23" i="1"/>
  <c r="F23" i="1" s="1"/>
  <c r="E17" i="1"/>
  <c r="F17" i="1" s="1"/>
  <c r="E18" i="1"/>
  <c r="F18" i="1" s="1"/>
  <c r="E24" i="1"/>
  <c r="F24" i="1" s="1"/>
  <c r="E7" i="1"/>
  <c r="F7" i="1" s="1"/>
  <c r="E9" i="1"/>
  <c r="F9" i="1" s="1"/>
  <c r="E6" i="1"/>
  <c r="F6" i="1" s="1"/>
  <c r="E10" i="1"/>
  <c r="F10" i="1" s="1"/>
  <c r="E3" i="1"/>
  <c r="F3" i="1" s="1"/>
  <c r="E20" i="1"/>
  <c r="F20" i="1" s="1"/>
  <c r="E22" i="1"/>
  <c r="F22" i="1" s="1"/>
  <c r="E16" i="1"/>
  <c r="E5" i="1"/>
  <c r="F5" i="1" s="1"/>
  <c r="E8" i="1"/>
  <c r="F8" i="1" s="1"/>
  <c r="E4" i="1"/>
  <c r="F4" i="1" s="1"/>
  <c r="F14" i="6" l="1"/>
  <c r="C19" i="6"/>
  <c r="F12" i="1"/>
  <c r="F16" i="1"/>
  <c r="E25" i="1"/>
  <c r="E12" i="1"/>
  <c r="D14" i="6"/>
  <c r="C23" i="6" l="1"/>
  <c r="F25" i="1"/>
</calcChain>
</file>

<file path=xl/sharedStrings.xml><?xml version="1.0" encoding="utf-8"?>
<sst xmlns="http://schemas.openxmlformats.org/spreadsheetml/2006/main" count="1098" uniqueCount="54">
  <si>
    <t>Януари 2020 г.</t>
  </si>
  <si>
    <t>Февруари 2020 г.</t>
  </si>
  <si>
    <t>Март 2020 г.</t>
  </si>
  <si>
    <t>Април 2020 г.</t>
  </si>
  <si>
    <t>Май 2020 г.</t>
  </si>
  <si>
    <t>Юни 2020 г.</t>
  </si>
  <si>
    <t>Юли 2020 г.</t>
  </si>
  <si>
    <t>Август 2020 г.</t>
  </si>
  <si>
    <t>Септември 2020 г.</t>
  </si>
  <si>
    <t>месец</t>
  </si>
  <si>
    <t>Доставени количества природен газ, МВтч</t>
  </si>
  <si>
    <t xml:space="preserve">Обща стойност, лева </t>
  </si>
  <si>
    <t>ДДС, лева</t>
  </si>
  <si>
    <t>Обща стойност с ДДС, лева</t>
  </si>
  <si>
    <t>Пренос</t>
  </si>
  <si>
    <t>ОБЩО</t>
  </si>
  <si>
    <t>Цена за пренос на входяща точка, лв/МВтч</t>
  </si>
  <si>
    <t>Капацитет годишен</t>
  </si>
  <si>
    <t>Капацитет месечен</t>
  </si>
  <si>
    <t>Капацитет дневен</t>
  </si>
  <si>
    <t>Капацитет превишен</t>
  </si>
  <si>
    <t>Капацитет, МВтч</t>
  </si>
  <si>
    <t>Цена за месечен входящ капацитет, лв/МВтч</t>
  </si>
  <si>
    <t>Цена за дневен входящ капацитет, лв/МВтч</t>
  </si>
  <si>
    <t>Цена за превишен капацитет на входяща точка, лв/МВтч</t>
  </si>
  <si>
    <t>Обща стойност за периода</t>
  </si>
  <si>
    <t>Цена за годишен входящ капацитет (1/12), лв/МВтч</t>
  </si>
  <si>
    <t>Топлофикация Русе</t>
  </si>
  <si>
    <t>Топлофикация Перник</t>
  </si>
  <si>
    <t>Топлофикация Враца</t>
  </si>
  <si>
    <t>Топлофикация Плевен</t>
  </si>
  <si>
    <t>Топлофикация Бургас</t>
  </si>
  <si>
    <t>Топлофикация</t>
  </si>
  <si>
    <t>Общо разходи, лева</t>
  </si>
  <si>
    <t>Разходи за пренос, лева</t>
  </si>
  <si>
    <t>Разходи за капацитетни продукти, лева</t>
  </si>
  <si>
    <t>Дисбаланс</t>
  </si>
  <si>
    <t>Санкция общо, лева</t>
  </si>
  <si>
    <t>Януари 2020</t>
  </si>
  <si>
    <t>Февруари 2020</t>
  </si>
  <si>
    <t>Март 2020</t>
  </si>
  <si>
    <t>Април 2020</t>
  </si>
  <si>
    <t>Май 2020</t>
  </si>
  <si>
    <t>Юни 2020</t>
  </si>
  <si>
    <t>Юли 2020</t>
  </si>
  <si>
    <t>Август 2020</t>
  </si>
  <si>
    <t>Септември 2020</t>
  </si>
  <si>
    <t>Октомври 2020</t>
  </si>
  <si>
    <t>Ноември 2020</t>
  </si>
  <si>
    <t>отклонение, МВтч</t>
  </si>
  <si>
    <t>Цена за дисбаланс, лв/МВтч</t>
  </si>
  <si>
    <t>Разходи за дисбаланс, лева</t>
  </si>
  <si>
    <t>входна точка Странджа/Малкочлар</t>
  </si>
  <si>
    <t xml:space="preserve">входна точка Кулата/Сидирокастро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</si>
</sst>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"/>
    <numFmt numFmtId="165" formatCode="#,##0.000"/>
    <numFmt numFmtId="166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4" fontId="1" fillId="0" borderId="1" xfId="0" applyNumberFormat="1" applyFont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164" fontId="1" fillId="0" borderId="0" xfId="0" applyNumberFormat="1" applyFont="1"/>
    <xf numFmtId="164" fontId="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164" fontId="2" fillId="0" borderId="1" xfId="0" applyNumberFormat="1" applyFont="1" applyBorder="1"/>
    <xf numFmtId="165" fontId="1" fillId="0" borderId="0" xfId="0" applyNumberFormat="1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/>
    <xf numFmtId="165" fontId="2" fillId="0" borderId="1" xfId="0" applyNumberFormat="1" applyFont="1" applyBorder="1"/>
    <xf numFmtId="0" fontId="3" fillId="0" borderId="0" xfId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6" fillId="0" borderId="0" xfId="0" applyFont="1"/>
    <xf numFmtId="4" fontId="5" fillId="0" borderId="0" xfId="0" applyNumberFormat="1" applyFont="1"/>
    <xf numFmtId="4" fontId="6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 wrapText="1"/>
    </xf>
    <xf numFmtId="43" fontId="1" fillId="0" borderId="1" xfId="0" applyNumberFormat="1" applyFont="1" applyBorder="1"/>
    <xf numFmtId="166" fontId="1" fillId="0" borderId="1" xfId="0" applyNumberFormat="1" applyFont="1" applyBorder="1"/>
    <xf numFmtId="43" fontId="2" fillId="0" borderId="1" xfId="0" applyNumberFormat="1" applyFont="1" applyBorder="1"/>
    <xf numFmtId="4" fontId="1" fillId="0" borderId="3" xfId="0" applyNumberFormat="1" applyFont="1" applyBorder="1"/>
    <xf numFmtId="0" fontId="2" fillId="0" borderId="2" xfId="0" applyFont="1" applyBorder="1" applyAlignment="1"/>
    <xf numFmtId="0" fontId="6" fillId="3" borderId="0" xfId="0" applyFont="1" applyFill="1"/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BC9D-1413-4873-A01C-33B67E69AF13}">
  <sheetPr>
    <tabColor rgb="FFFF0000"/>
  </sheetPr>
  <dimension ref="A1:I79"/>
  <sheetViews>
    <sheetView workbookViewId="0">
      <selection activeCell="I4" sqref="I4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7" width="9.109375" style="1" bestFit="1" customWidth="1"/>
    <col min="8" max="8" width="8.88671875" style="1"/>
    <col min="9" max="9" width="11.5546875" style="1" bestFit="1" customWidth="1"/>
    <col min="10" max="16384" width="8.88671875" style="1"/>
  </cols>
  <sheetData>
    <row r="1" spans="1:9" x14ac:dyDescent="0.25">
      <c r="A1" s="4" t="s">
        <v>14</v>
      </c>
      <c r="I1" s="28" t="s">
        <v>31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911.67900000000009</v>
      </c>
      <c r="C3" s="13">
        <v>0.1963</v>
      </c>
      <c r="D3" s="6">
        <f>+C3*B3</f>
        <v>178.96258770000003</v>
      </c>
      <c r="E3" s="6">
        <f>+D3*0.2</f>
        <v>35.792517540000006</v>
      </c>
      <c r="F3" s="6">
        <f>+D3+E3</f>
        <v>214.75510524000003</v>
      </c>
      <c r="I3" s="10">
        <f>+D12+D25+D38+D51+D64+D79</f>
        <v>282509.94344075996</v>
      </c>
    </row>
    <row r="4" spans="1:9" x14ac:dyDescent="0.25">
      <c r="A4" s="2" t="s">
        <v>1</v>
      </c>
      <c r="B4" s="17">
        <v>17945</v>
      </c>
      <c r="C4" s="13">
        <v>0.1963</v>
      </c>
      <c r="D4" s="6">
        <f t="shared" ref="D4:D11" si="0">+C4*B4</f>
        <v>3522.6035000000002</v>
      </c>
      <c r="E4" s="6">
        <f t="shared" ref="E4:E11" si="1">+D4*0.2</f>
        <v>704.52070000000003</v>
      </c>
      <c r="F4" s="6">
        <f t="shared" ref="F4:F11" si="2">+D4+E4</f>
        <v>4227.1242000000002</v>
      </c>
    </row>
    <row r="5" spans="1:9" x14ac:dyDescent="0.25">
      <c r="A5" s="2" t="s">
        <v>2</v>
      </c>
      <c r="B5" s="17">
        <v>25790</v>
      </c>
      <c r="C5" s="13">
        <v>0.1963</v>
      </c>
      <c r="D5" s="6">
        <f t="shared" si="0"/>
        <v>5062.5770000000002</v>
      </c>
      <c r="E5" s="6">
        <f t="shared" si="1"/>
        <v>1012.5154000000001</v>
      </c>
      <c r="F5" s="6">
        <f t="shared" si="2"/>
        <v>6075.0924000000005</v>
      </c>
    </row>
    <row r="6" spans="1:9" x14ac:dyDescent="0.25">
      <c r="A6" s="2" t="s">
        <v>3</v>
      </c>
      <c r="B6" s="17">
        <v>23878.478999999999</v>
      </c>
      <c r="C6" s="13">
        <v>0.1963</v>
      </c>
      <c r="D6" s="6">
        <f t="shared" si="0"/>
        <v>4687.3454277000001</v>
      </c>
      <c r="E6" s="6">
        <f t="shared" si="1"/>
        <v>937.46908554000004</v>
      </c>
      <c r="F6" s="6">
        <f t="shared" si="2"/>
        <v>5624.8145132400005</v>
      </c>
    </row>
    <row r="7" spans="1:9" x14ac:dyDescent="0.25">
      <c r="A7" s="2" t="s">
        <v>4</v>
      </c>
      <c r="B7" s="17">
        <v>23993.656000000003</v>
      </c>
      <c r="C7" s="13">
        <v>0.1963</v>
      </c>
      <c r="D7" s="6">
        <f t="shared" si="0"/>
        <v>4709.9546728000005</v>
      </c>
      <c r="E7" s="6">
        <f t="shared" si="1"/>
        <v>941.99093456000014</v>
      </c>
      <c r="F7" s="6">
        <f t="shared" si="2"/>
        <v>5651.9456073600004</v>
      </c>
    </row>
    <row r="8" spans="1:9" x14ac:dyDescent="0.25">
      <c r="A8" s="2" t="s">
        <v>5</v>
      </c>
      <c r="B8" s="17">
        <v>22801.732</v>
      </c>
      <c r="C8" s="13">
        <v>0.1963</v>
      </c>
      <c r="D8" s="6">
        <f t="shared" si="0"/>
        <v>4475.9799916000002</v>
      </c>
      <c r="E8" s="6">
        <f t="shared" si="1"/>
        <v>895.19599832000006</v>
      </c>
      <c r="F8" s="6">
        <f t="shared" si="2"/>
        <v>5371.1759899200006</v>
      </c>
    </row>
    <row r="9" spans="1:9" x14ac:dyDescent="0.25">
      <c r="A9" s="2" t="s">
        <v>6</v>
      </c>
      <c r="B9" s="17">
        <v>22621.952000000001</v>
      </c>
      <c r="C9" s="13">
        <v>0.1963</v>
      </c>
      <c r="D9" s="6">
        <f t="shared" si="0"/>
        <v>4440.6891776000002</v>
      </c>
      <c r="E9" s="6">
        <f t="shared" si="1"/>
        <v>888.13783552000007</v>
      </c>
      <c r="F9" s="6">
        <f t="shared" si="2"/>
        <v>5328.8270131200006</v>
      </c>
    </row>
    <row r="10" spans="1:9" x14ac:dyDescent="0.25">
      <c r="A10" s="2" t="s">
        <v>7</v>
      </c>
      <c r="B10" s="17">
        <v>20472.588</v>
      </c>
      <c r="C10" s="13">
        <v>0.1963</v>
      </c>
      <c r="D10" s="6">
        <f t="shared" si="0"/>
        <v>4018.7690244</v>
      </c>
      <c r="E10" s="6">
        <f t="shared" si="1"/>
        <v>803.75380488000008</v>
      </c>
      <c r="F10" s="6">
        <f t="shared" si="2"/>
        <v>4822.5228292800002</v>
      </c>
    </row>
    <row r="11" spans="1:9" x14ac:dyDescent="0.25">
      <c r="A11" s="2" t="s">
        <v>8</v>
      </c>
      <c r="B11" s="17">
        <v>20516.256000000001</v>
      </c>
      <c r="C11" s="13">
        <v>0.1963</v>
      </c>
      <c r="D11" s="6">
        <f t="shared" si="0"/>
        <v>4027.3410528000004</v>
      </c>
      <c r="E11" s="6">
        <f t="shared" si="1"/>
        <v>805.4682105600001</v>
      </c>
      <c r="F11" s="6">
        <f t="shared" si="2"/>
        <v>4832.8092633600008</v>
      </c>
    </row>
    <row r="12" spans="1:9" x14ac:dyDescent="0.25">
      <c r="A12" s="5" t="s">
        <v>15</v>
      </c>
      <c r="B12" s="18">
        <f>SUM(B3:B11)</f>
        <v>178931.34199999998</v>
      </c>
      <c r="C12" s="14"/>
      <c r="D12" s="10">
        <f>SUM(D3:D11)</f>
        <v>35124.2224346</v>
      </c>
      <c r="E12" s="10">
        <f>SUM(E3:E11)</f>
        <v>7024.8444869200011</v>
      </c>
      <c r="F12" s="10">
        <f>SUM(F3:F11)</f>
        <v>42149.066921520003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225</v>
      </c>
      <c r="C16" s="13">
        <v>24.030341666666668</v>
      </c>
      <c r="D16" s="6">
        <f t="shared" ref="D16:D24" si="3">+C16*B16</f>
        <v>5406.8268750000007</v>
      </c>
      <c r="E16" s="6">
        <f t="shared" ref="E16:E24" si="4">+D16*0.2</f>
        <v>1081.3653750000001</v>
      </c>
      <c r="F16" s="6">
        <f t="shared" ref="F16:F24" si="5">+D16+E16</f>
        <v>6488.192250000001</v>
      </c>
      <c r="G16" s="15">
        <f>+C16*12</f>
        <v>288.36410000000001</v>
      </c>
    </row>
    <row r="17" spans="1:6" x14ac:dyDescent="0.25">
      <c r="A17" s="2" t="s">
        <v>1</v>
      </c>
      <c r="B17" s="17">
        <v>620</v>
      </c>
      <c r="C17" s="13">
        <v>24.030341666666668</v>
      </c>
      <c r="D17" s="6">
        <f t="shared" si="3"/>
        <v>14898.811833333335</v>
      </c>
      <c r="E17" s="6">
        <f t="shared" si="4"/>
        <v>2979.7623666666673</v>
      </c>
      <c r="F17" s="6">
        <f t="shared" si="5"/>
        <v>17878.574200000003</v>
      </c>
    </row>
    <row r="18" spans="1:6" x14ac:dyDescent="0.25">
      <c r="A18" s="2" t="s">
        <v>2</v>
      </c>
      <c r="B18" s="17">
        <v>835</v>
      </c>
      <c r="C18" s="13">
        <v>24.030341666666668</v>
      </c>
      <c r="D18" s="6">
        <f t="shared" si="3"/>
        <v>20065.33529166667</v>
      </c>
      <c r="E18" s="6">
        <f t="shared" si="4"/>
        <v>4013.067058333334</v>
      </c>
      <c r="F18" s="6">
        <f t="shared" si="5"/>
        <v>24078.402350000004</v>
      </c>
    </row>
    <row r="19" spans="1:6" x14ac:dyDescent="0.25">
      <c r="A19" s="2" t="s">
        <v>3</v>
      </c>
      <c r="B19" s="17">
        <v>800</v>
      </c>
      <c r="C19" s="13">
        <v>24.030341666666668</v>
      </c>
      <c r="D19" s="6">
        <f t="shared" si="3"/>
        <v>19224.273333333334</v>
      </c>
      <c r="E19" s="6">
        <f t="shared" si="4"/>
        <v>3844.8546666666671</v>
      </c>
      <c r="F19" s="6">
        <f t="shared" si="5"/>
        <v>23069.128000000001</v>
      </c>
    </row>
    <row r="20" spans="1:6" x14ac:dyDescent="0.25">
      <c r="A20" s="2" t="s">
        <v>4</v>
      </c>
      <c r="B20" s="17">
        <v>1000.16</v>
      </c>
      <c r="C20" s="13">
        <v>24.030341666666668</v>
      </c>
      <c r="D20" s="6">
        <f t="shared" si="3"/>
        <v>24034.186521333333</v>
      </c>
      <c r="E20" s="6">
        <f t="shared" si="4"/>
        <v>4806.8373042666672</v>
      </c>
      <c r="F20" s="6">
        <f t="shared" si="5"/>
        <v>28841.023825600001</v>
      </c>
    </row>
    <row r="21" spans="1:6" x14ac:dyDescent="0.25">
      <c r="A21" s="2" t="s">
        <v>5</v>
      </c>
      <c r="B21" s="17">
        <v>1000.16</v>
      </c>
      <c r="C21" s="13">
        <v>24.030341666666668</v>
      </c>
      <c r="D21" s="6">
        <f t="shared" si="3"/>
        <v>24034.186521333333</v>
      </c>
      <c r="E21" s="6">
        <f t="shared" si="4"/>
        <v>4806.8373042666672</v>
      </c>
      <c r="F21" s="6">
        <f t="shared" si="5"/>
        <v>28841.023825600001</v>
      </c>
    </row>
    <row r="22" spans="1:6" x14ac:dyDescent="0.25">
      <c r="A22" s="2" t="s">
        <v>6</v>
      </c>
      <c r="B22" s="17">
        <v>1000.16</v>
      </c>
      <c r="C22" s="13">
        <v>24.030341666666668</v>
      </c>
      <c r="D22" s="6">
        <f t="shared" si="3"/>
        <v>24034.186521333333</v>
      </c>
      <c r="E22" s="6">
        <f t="shared" si="4"/>
        <v>4806.8373042666672</v>
      </c>
      <c r="F22" s="6">
        <f t="shared" si="5"/>
        <v>28841.023825600001</v>
      </c>
    </row>
    <row r="23" spans="1:6" x14ac:dyDescent="0.25">
      <c r="A23" s="2" t="s">
        <v>7</v>
      </c>
      <c r="B23" s="17">
        <v>1000.16</v>
      </c>
      <c r="C23" s="13">
        <v>24.030341666666668</v>
      </c>
      <c r="D23" s="6">
        <f t="shared" si="3"/>
        <v>24034.186521333333</v>
      </c>
      <c r="E23" s="6">
        <f t="shared" si="4"/>
        <v>4806.8373042666672</v>
      </c>
      <c r="F23" s="6">
        <f t="shared" si="5"/>
        <v>28841.023825600001</v>
      </c>
    </row>
    <row r="24" spans="1:6" x14ac:dyDescent="0.25">
      <c r="A24" s="2" t="s">
        <v>8</v>
      </c>
      <c r="B24" s="17">
        <v>1000.16</v>
      </c>
      <c r="C24" s="13">
        <v>24.030341666666668</v>
      </c>
      <c r="D24" s="6">
        <f t="shared" si="3"/>
        <v>24034.186521333333</v>
      </c>
      <c r="E24" s="6">
        <f t="shared" si="4"/>
        <v>4806.8373042666672</v>
      </c>
      <c r="F24" s="6">
        <f t="shared" si="5"/>
        <v>28841.023825600001</v>
      </c>
    </row>
    <row r="25" spans="1:6" x14ac:dyDescent="0.25">
      <c r="A25" s="5" t="s">
        <v>15</v>
      </c>
      <c r="B25" s="18">
        <f>SUM(B16:B24)</f>
        <v>7480.7999999999993</v>
      </c>
      <c r="C25" s="14"/>
      <c r="D25" s="10">
        <f>SUM(D16:D24)</f>
        <v>179766.17993999997</v>
      </c>
      <c r="E25" s="10">
        <f>SUM(E16:E24)</f>
        <v>35953.235988000008</v>
      </c>
      <c r="F25" s="10">
        <f>SUM(F16:F24)</f>
        <v>215719.415928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0</v>
      </c>
      <c r="C51" s="14"/>
      <c r="D51" s="10">
        <f>SUM(D42:D50)</f>
        <v>0</v>
      </c>
      <c r="E51" s="10">
        <f>SUM(E42:E50)</f>
        <v>0</v>
      </c>
      <c r="F51" s="10">
        <f>SUM(F42:F50)</f>
        <v>0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/>
      <c r="C55" s="13"/>
      <c r="D55" s="6">
        <f t="shared" ref="D55:D63" si="12">+C55*B55</f>
        <v>0</v>
      </c>
      <c r="E55" s="6">
        <f t="shared" ref="E55:E63" si="13">+D55*0.2</f>
        <v>0</v>
      </c>
      <c r="F55" s="6">
        <f t="shared" ref="F55:F63" si="14">+D55+E55</f>
        <v>0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0</v>
      </c>
      <c r="C64" s="14"/>
      <c r="D64" s="10">
        <f>SUM(D55:D63)</f>
        <v>0</v>
      </c>
      <c r="E64" s="10">
        <f>SUM(E55:E63)</f>
        <v>0</v>
      </c>
      <c r="F64" s="10">
        <f>SUM(F55:F63)</f>
        <v>0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6063.3209999999999</v>
      </c>
      <c r="C68" s="32">
        <v>4.3599600000000001</v>
      </c>
      <c r="D68" s="31">
        <f>+B68*C68</f>
        <v>26435.83702716</v>
      </c>
    </row>
    <row r="69" spans="1:4" x14ac:dyDescent="0.25">
      <c r="A69" s="2" t="s">
        <v>39</v>
      </c>
      <c r="B69" s="31">
        <v>35</v>
      </c>
      <c r="C69" s="32">
        <v>4.3599600000000001</v>
      </c>
      <c r="D69" s="31">
        <f t="shared" ref="D69:D78" si="15">+B69*C69</f>
        <v>152.5986</v>
      </c>
    </row>
    <row r="70" spans="1:4" x14ac:dyDescent="0.25">
      <c r="A70" s="2" t="s">
        <v>40</v>
      </c>
      <c r="B70" s="31">
        <v>95</v>
      </c>
      <c r="C70" s="32">
        <v>4.3599600000000001</v>
      </c>
      <c r="D70" s="31">
        <f t="shared" si="15"/>
        <v>414.19620000000003</v>
      </c>
    </row>
    <row r="71" spans="1:4" x14ac:dyDescent="0.25">
      <c r="A71" s="2" t="s">
        <v>41</v>
      </c>
      <c r="B71" s="31">
        <v>116.303</v>
      </c>
      <c r="C71" s="32">
        <v>2.4950000000000001</v>
      </c>
      <c r="D71" s="31">
        <f t="shared" si="15"/>
        <v>290.17598500000003</v>
      </c>
    </row>
    <row r="72" spans="1:4" x14ac:dyDescent="0.25">
      <c r="A72" s="2" t="s">
        <v>42</v>
      </c>
      <c r="B72" s="31">
        <v>1786.8440000000001</v>
      </c>
      <c r="C72" s="32">
        <v>2.2130000000000001</v>
      </c>
      <c r="D72" s="31">
        <f t="shared" si="15"/>
        <v>3954.2857720000002</v>
      </c>
    </row>
    <row r="73" spans="1:4" x14ac:dyDescent="0.25">
      <c r="A73" s="2" t="s">
        <v>43</v>
      </c>
      <c r="B73" s="31">
        <v>1337.924</v>
      </c>
      <c r="C73" s="32">
        <v>2.0129999999999999</v>
      </c>
      <c r="D73" s="31">
        <f t="shared" si="15"/>
        <v>2693.241012</v>
      </c>
    </row>
    <row r="74" spans="1:4" x14ac:dyDescent="0.25">
      <c r="A74" s="2" t="s">
        <v>44</v>
      </c>
      <c r="B74" s="31">
        <v>1756.1480000000001</v>
      </c>
      <c r="C74" s="32">
        <v>1.891</v>
      </c>
      <c r="D74" s="31">
        <f t="shared" si="15"/>
        <v>3320.8758680000001</v>
      </c>
    </row>
    <row r="75" spans="1:4" x14ac:dyDescent="0.25">
      <c r="A75" s="2" t="s">
        <v>45</v>
      </c>
      <c r="B75" s="31">
        <v>4327.4120000000003</v>
      </c>
      <c r="C75" s="32">
        <v>1.8480000000000001</v>
      </c>
      <c r="D75" s="31">
        <f t="shared" si="15"/>
        <v>7997.0573760000007</v>
      </c>
    </row>
    <row r="76" spans="1:4" x14ac:dyDescent="0.25">
      <c r="A76" s="2" t="s">
        <v>46</v>
      </c>
      <c r="B76" s="31">
        <v>3483.7440000000001</v>
      </c>
      <c r="C76" s="32">
        <v>2.2239999999999998</v>
      </c>
      <c r="D76" s="31">
        <f t="shared" si="15"/>
        <v>7747.8466559999997</v>
      </c>
    </row>
    <row r="77" spans="1:4" x14ac:dyDescent="0.25">
      <c r="A77" s="2" t="s">
        <v>47</v>
      </c>
      <c r="B77" s="31">
        <v>1868.0220000000002</v>
      </c>
      <c r="C77" s="32">
        <v>2.4470000000000001</v>
      </c>
      <c r="D77" s="31">
        <f t="shared" si="15"/>
        <v>4571.0498340000004</v>
      </c>
    </row>
    <row r="78" spans="1:4" x14ac:dyDescent="0.25">
      <c r="A78" s="2" t="s">
        <v>48</v>
      </c>
      <c r="B78" s="31">
        <v>3595.5520000000006</v>
      </c>
      <c r="C78" s="32">
        <v>2.7930000000000001</v>
      </c>
      <c r="D78" s="31">
        <f t="shared" si="15"/>
        <v>10042.376736000002</v>
      </c>
    </row>
    <row r="79" spans="1:4" x14ac:dyDescent="0.25">
      <c r="A79" s="5" t="s">
        <v>15</v>
      </c>
      <c r="B79" s="5"/>
      <c r="C79" s="5"/>
      <c r="D79" s="33">
        <f>SUM(D68:D78)</f>
        <v>67619.541066160004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C67E-19DF-4090-956F-CBB3F818C07F}">
  <sheetPr>
    <tabColor rgb="FF0070C0"/>
  </sheetPr>
  <dimension ref="A1:I79"/>
  <sheetViews>
    <sheetView workbookViewId="0">
      <selection activeCell="K15" sqref="K15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1" style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27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/>
      <c r="C3" s="13">
        <v>0.1963</v>
      </c>
      <c r="D3" s="6">
        <f>+C3*B3</f>
        <v>0</v>
      </c>
      <c r="E3" s="6">
        <f>+D3*0.2</f>
        <v>0</v>
      </c>
      <c r="F3" s="6">
        <f>+D3+E3</f>
        <v>0</v>
      </c>
      <c r="I3" s="10">
        <f>+D12+D25+D38+D51+D64+D79</f>
        <v>10440.791244100001</v>
      </c>
    </row>
    <row r="4" spans="1:9" x14ac:dyDescent="0.25">
      <c r="A4" s="2" t="s">
        <v>1</v>
      </c>
      <c r="B4" s="17"/>
      <c r="C4" s="13">
        <v>0.1963</v>
      </c>
      <c r="D4" s="6">
        <f t="shared" ref="D4:D11" si="0">+C4*B4</f>
        <v>0</v>
      </c>
      <c r="E4" s="6">
        <f t="shared" ref="E4:E11" si="1">+D4*0.2</f>
        <v>0</v>
      </c>
      <c r="F4" s="6">
        <f t="shared" ref="F4:F11" si="2">+D4+E4</f>
        <v>0</v>
      </c>
    </row>
    <row r="5" spans="1:9" x14ac:dyDescent="0.25">
      <c r="A5" s="2" t="s">
        <v>2</v>
      </c>
      <c r="B5" s="17"/>
      <c r="C5" s="13">
        <v>0.1963</v>
      </c>
      <c r="D5" s="6">
        <f t="shared" si="0"/>
        <v>0</v>
      </c>
      <c r="E5" s="6">
        <f t="shared" si="1"/>
        <v>0</v>
      </c>
      <c r="F5" s="6">
        <f t="shared" si="2"/>
        <v>0</v>
      </c>
    </row>
    <row r="6" spans="1:9" x14ac:dyDescent="0.25">
      <c r="A6" s="2" t="s">
        <v>3</v>
      </c>
      <c r="B6" s="17"/>
      <c r="C6" s="13">
        <v>0.1963</v>
      </c>
      <c r="D6" s="6">
        <f t="shared" si="0"/>
        <v>0</v>
      </c>
      <c r="E6" s="6">
        <f t="shared" si="1"/>
        <v>0</v>
      </c>
      <c r="F6" s="6">
        <f t="shared" si="2"/>
        <v>0</v>
      </c>
    </row>
    <row r="7" spans="1:9" x14ac:dyDescent="0.25">
      <c r="A7" s="2" t="s">
        <v>4</v>
      </c>
      <c r="B7" s="17"/>
      <c r="C7" s="13">
        <v>0.1963</v>
      </c>
      <c r="D7" s="6">
        <f t="shared" si="0"/>
        <v>0</v>
      </c>
      <c r="E7" s="6">
        <f t="shared" si="1"/>
        <v>0</v>
      </c>
      <c r="F7" s="6">
        <f t="shared" si="2"/>
        <v>0</v>
      </c>
    </row>
    <row r="8" spans="1:9" x14ac:dyDescent="0.25">
      <c r="A8" s="2" t="s">
        <v>5</v>
      </c>
      <c r="B8" s="17"/>
      <c r="C8" s="13">
        <v>0.1963</v>
      </c>
      <c r="D8" s="6">
        <f t="shared" si="0"/>
        <v>0</v>
      </c>
      <c r="E8" s="6">
        <f t="shared" si="1"/>
        <v>0</v>
      </c>
      <c r="F8" s="6">
        <f t="shared" si="2"/>
        <v>0</v>
      </c>
    </row>
    <row r="9" spans="1:9" x14ac:dyDescent="0.25">
      <c r="A9" s="2" t="s">
        <v>6</v>
      </c>
      <c r="B9" s="17">
        <v>2490.4229999999998</v>
      </c>
      <c r="C9" s="13">
        <v>0.1963</v>
      </c>
      <c r="D9" s="6">
        <f t="shared" si="0"/>
        <v>488.87003489999995</v>
      </c>
      <c r="E9" s="6">
        <f t="shared" si="1"/>
        <v>97.774006979999996</v>
      </c>
      <c r="F9" s="6">
        <f t="shared" si="2"/>
        <v>586.64404187999992</v>
      </c>
    </row>
    <row r="10" spans="1:9" x14ac:dyDescent="0.25">
      <c r="A10" s="2" t="s">
        <v>7</v>
      </c>
      <c r="B10" s="17">
        <v>525.95100000000002</v>
      </c>
      <c r="C10" s="13">
        <v>0.1963</v>
      </c>
      <c r="D10" s="6">
        <f t="shared" si="0"/>
        <v>103.24418130000001</v>
      </c>
      <c r="E10" s="6">
        <f t="shared" si="1"/>
        <v>20.648836260000003</v>
      </c>
      <c r="F10" s="6">
        <f t="shared" si="2"/>
        <v>123.89301756</v>
      </c>
    </row>
    <row r="11" spans="1:9" x14ac:dyDescent="0.25">
      <c r="A11" s="2" t="s">
        <v>8</v>
      </c>
      <c r="B11" s="17">
        <v>158.36500000000001</v>
      </c>
      <c r="C11" s="13">
        <v>0.1963</v>
      </c>
      <c r="D11" s="6">
        <f t="shared" si="0"/>
        <v>31.087049500000003</v>
      </c>
      <c r="E11" s="6">
        <f t="shared" si="1"/>
        <v>6.2174099000000007</v>
      </c>
      <c r="F11" s="6">
        <f t="shared" si="2"/>
        <v>37.304459400000006</v>
      </c>
    </row>
    <row r="12" spans="1:9" x14ac:dyDescent="0.25">
      <c r="A12" s="5" t="s">
        <v>15</v>
      </c>
      <c r="B12" s="18">
        <f>SUM(B3:B11)</f>
        <v>3174.7389999999996</v>
      </c>
      <c r="C12" s="14"/>
      <c r="D12" s="10">
        <f>SUM(D3:D11)</f>
        <v>623.20126570000002</v>
      </c>
      <c r="E12" s="10">
        <f>SUM(E3:E11)</f>
        <v>124.64025314</v>
      </c>
      <c r="F12" s="10">
        <f>SUM(F3:F11)</f>
        <v>747.84151883999994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/>
      <c r="C16" s="13"/>
      <c r="D16" s="6">
        <f t="shared" ref="D16:D24" si="3">+C16*B16</f>
        <v>0</v>
      </c>
      <c r="E16" s="6">
        <f t="shared" ref="E16:E24" si="4">+D16*0.2</f>
        <v>0</v>
      </c>
      <c r="F16" s="6">
        <f t="shared" ref="F16:F24" si="5">+D16+E16</f>
        <v>0</v>
      </c>
    </row>
    <row r="17" spans="1:6" x14ac:dyDescent="0.25">
      <c r="A17" s="2" t="s">
        <v>1</v>
      </c>
      <c r="B17" s="17"/>
      <c r="C17" s="13"/>
      <c r="D17" s="6">
        <f t="shared" si="3"/>
        <v>0</v>
      </c>
      <c r="E17" s="6">
        <f t="shared" si="4"/>
        <v>0</v>
      </c>
      <c r="F17" s="6">
        <f t="shared" si="5"/>
        <v>0</v>
      </c>
    </row>
    <row r="18" spans="1:6" x14ac:dyDescent="0.25">
      <c r="A18" s="2" t="s">
        <v>2</v>
      </c>
      <c r="B18" s="17"/>
      <c r="C18" s="13"/>
      <c r="D18" s="6">
        <f t="shared" si="3"/>
        <v>0</v>
      </c>
      <c r="E18" s="6">
        <f t="shared" si="4"/>
        <v>0</v>
      </c>
      <c r="F18" s="6">
        <f t="shared" si="5"/>
        <v>0</v>
      </c>
    </row>
    <row r="19" spans="1:6" x14ac:dyDescent="0.25">
      <c r="A19" s="2" t="s">
        <v>3</v>
      </c>
      <c r="B19" s="17"/>
      <c r="C19" s="13"/>
      <c r="D19" s="6">
        <f t="shared" si="3"/>
        <v>0</v>
      </c>
      <c r="E19" s="6">
        <f t="shared" si="4"/>
        <v>0</v>
      </c>
      <c r="F19" s="6">
        <f t="shared" si="5"/>
        <v>0</v>
      </c>
    </row>
    <row r="20" spans="1:6" x14ac:dyDescent="0.25">
      <c r="A20" s="2" t="s">
        <v>4</v>
      </c>
      <c r="B20" s="17"/>
      <c r="C20" s="13"/>
      <c r="D20" s="6">
        <f t="shared" si="3"/>
        <v>0</v>
      </c>
      <c r="E20" s="6">
        <f t="shared" si="4"/>
        <v>0</v>
      </c>
      <c r="F20" s="6">
        <f t="shared" si="5"/>
        <v>0</v>
      </c>
    </row>
    <row r="21" spans="1:6" x14ac:dyDescent="0.25">
      <c r="A21" s="2" t="s">
        <v>5</v>
      </c>
      <c r="B21" s="17"/>
      <c r="C21" s="13"/>
      <c r="D21" s="6">
        <f t="shared" si="3"/>
        <v>0</v>
      </c>
      <c r="E21" s="6">
        <f t="shared" si="4"/>
        <v>0</v>
      </c>
      <c r="F21" s="6">
        <f t="shared" si="5"/>
        <v>0</v>
      </c>
    </row>
    <row r="22" spans="1:6" x14ac:dyDescent="0.25">
      <c r="A22" s="2" t="s">
        <v>6</v>
      </c>
      <c r="B22" s="17"/>
      <c r="C22" s="13"/>
      <c r="D22" s="6">
        <f t="shared" si="3"/>
        <v>0</v>
      </c>
      <c r="E22" s="6">
        <f t="shared" si="4"/>
        <v>0</v>
      </c>
      <c r="F22" s="6">
        <f t="shared" si="5"/>
        <v>0</v>
      </c>
    </row>
    <row r="23" spans="1:6" x14ac:dyDescent="0.25">
      <c r="A23" s="2" t="s">
        <v>7</v>
      </c>
      <c r="B23" s="17"/>
      <c r="C23" s="13"/>
      <c r="D23" s="6">
        <f t="shared" si="3"/>
        <v>0</v>
      </c>
      <c r="E23" s="6">
        <f t="shared" si="4"/>
        <v>0</v>
      </c>
      <c r="F23" s="6">
        <f t="shared" si="5"/>
        <v>0</v>
      </c>
    </row>
    <row r="24" spans="1:6" x14ac:dyDescent="0.25">
      <c r="A24" s="2" t="s">
        <v>8</v>
      </c>
      <c r="B24" s="17"/>
      <c r="C24" s="13"/>
      <c r="D24" s="6">
        <f t="shared" si="3"/>
        <v>0</v>
      </c>
      <c r="E24" s="6">
        <f t="shared" si="4"/>
        <v>0</v>
      </c>
      <c r="F24" s="6">
        <f t="shared" si="5"/>
        <v>0</v>
      </c>
    </row>
    <row r="25" spans="1:6" x14ac:dyDescent="0.25">
      <c r="A25" s="5" t="s">
        <v>15</v>
      </c>
      <c r="B25" s="18">
        <f>SUM(B16:B24)</f>
        <v>0</v>
      </c>
      <c r="C25" s="14"/>
      <c r="D25" s="10">
        <f>SUM(D16:D24)</f>
        <v>0</v>
      </c>
      <c r="E25" s="10">
        <f>SUM(E16:E24)</f>
        <v>0</v>
      </c>
      <c r="F25" s="10">
        <f>SUM(F16:F24)</f>
        <v>0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>
        <v>2503.3630000000003</v>
      </c>
      <c r="C48" s="13">
        <v>0.78920000000000001</v>
      </c>
      <c r="D48" s="6">
        <f t="shared" si="9"/>
        <v>1975.6540796000002</v>
      </c>
      <c r="E48" s="6">
        <f t="shared" si="10"/>
        <v>395.13081592000003</v>
      </c>
      <c r="F48" s="6">
        <f t="shared" si="11"/>
        <v>2370.7848955200002</v>
      </c>
    </row>
    <row r="49" spans="1:6" x14ac:dyDescent="0.25">
      <c r="A49" s="2" t="s">
        <v>7</v>
      </c>
      <c r="B49" s="17">
        <v>539.01900000000001</v>
      </c>
      <c r="C49" s="13">
        <v>0.78920000000000001</v>
      </c>
      <c r="D49" s="6">
        <f t="shared" si="9"/>
        <v>425.39379480000002</v>
      </c>
      <c r="E49" s="6">
        <f t="shared" si="10"/>
        <v>85.078758960000016</v>
      </c>
      <c r="F49" s="6">
        <f t="shared" si="11"/>
        <v>510.47255376000004</v>
      </c>
    </row>
    <row r="50" spans="1:6" x14ac:dyDescent="0.25">
      <c r="A50" s="2" t="s">
        <v>8</v>
      </c>
      <c r="B50" s="17">
        <v>159.005</v>
      </c>
      <c r="C50" s="13">
        <v>0.78920000000000001</v>
      </c>
      <c r="D50" s="6">
        <f t="shared" si="9"/>
        <v>125.486746</v>
      </c>
      <c r="E50" s="6">
        <f t="shared" si="10"/>
        <v>25.0973492</v>
      </c>
      <c r="F50" s="6">
        <f t="shared" si="11"/>
        <v>150.58409520000001</v>
      </c>
    </row>
    <row r="51" spans="1:6" x14ac:dyDescent="0.25">
      <c r="A51" s="5" t="s">
        <v>15</v>
      </c>
      <c r="B51" s="18">
        <f>SUM(B42:B50)</f>
        <v>3201.3870000000006</v>
      </c>
      <c r="C51" s="14"/>
      <c r="D51" s="10">
        <f>SUM(D42:D50)</f>
        <v>2526.5346204000002</v>
      </c>
      <c r="E51" s="10">
        <f>SUM(E42:E50)</f>
        <v>505.30692408000004</v>
      </c>
      <c r="F51" s="10">
        <f>SUM(F42:F50)</f>
        <v>3031.8415444800003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/>
      <c r="C55" s="13"/>
      <c r="D55" s="6">
        <f t="shared" ref="D55:D63" si="12">+C55*B55</f>
        <v>0</v>
      </c>
      <c r="E55" s="6">
        <f t="shared" ref="E55:E63" si="13">+D55*0.2</f>
        <v>0</v>
      </c>
      <c r="F55" s="6">
        <f t="shared" ref="F55:F63" si="14">+D55+E55</f>
        <v>0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>
        <v>11.086</v>
      </c>
      <c r="C61" s="13">
        <v>1.9730000000000001</v>
      </c>
      <c r="D61" s="6">
        <f t="shared" si="12"/>
        <v>21.872678000000001</v>
      </c>
      <c r="E61" s="6">
        <f t="shared" si="13"/>
        <v>4.3745356000000006</v>
      </c>
      <c r="F61" s="6">
        <f t="shared" si="14"/>
        <v>26.247213600000002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11.086</v>
      </c>
      <c r="C64" s="14"/>
      <c r="D64" s="10">
        <f>SUM(D55:D63)</f>
        <v>21.872678000000001</v>
      </c>
      <c r="E64" s="10">
        <f>SUM(E55:E63)</f>
        <v>4.3745356000000006</v>
      </c>
      <c r="F64" s="10">
        <f>SUM(F55:F63)</f>
        <v>26.247213600000002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/>
      <c r="C68" s="32"/>
      <c r="D68" s="31">
        <f>+B68*C68</f>
        <v>0</v>
      </c>
    </row>
    <row r="69" spans="1:4" x14ac:dyDescent="0.25">
      <c r="A69" s="2" t="s">
        <v>39</v>
      </c>
      <c r="B69" s="31"/>
      <c r="C69" s="32"/>
      <c r="D69" s="31">
        <f t="shared" ref="D69:D78" si="15">+B69*C69</f>
        <v>0</v>
      </c>
    </row>
    <row r="70" spans="1:4" x14ac:dyDescent="0.25">
      <c r="A70" s="2" t="s">
        <v>40</v>
      </c>
      <c r="B70" s="31"/>
      <c r="C70" s="32"/>
      <c r="D70" s="31">
        <f t="shared" si="15"/>
        <v>0</v>
      </c>
    </row>
    <row r="71" spans="1:4" x14ac:dyDescent="0.25">
      <c r="A71" s="2" t="s">
        <v>41</v>
      </c>
      <c r="B71" s="31"/>
      <c r="C71" s="32"/>
      <c r="D71" s="31">
        <f t="shared" si="15"/>
        <v>0</v>
      </c>
    </row>
    <row r="72" spans="1:4" x14ac:dyDescent="0.25">
      <c r="A72" s="2" t="s">
        <v>42</v>
      </c>
      <c r="B72" s="31"/>
      <c r="C72" s="32"/>
      <c r="D72" s="31">
        <f t="shared" si="15"/>
        <v>0</v>
      </c>
    </row>
    <row r="73" spans="1:4" x14ac:dyDescent="0.25">
      <c r="A73" s="2" t="s">
        <v>43</v>
      </c>
      <c r="B73" s="31"/>
      <c r="C73" s="32"/>
      <c r="D73" s="31">
        <f t="shared" si="15"/>
        <v>0</v>
      </c>
    </row>
    <row r="74" spans="1:4" x14ac:dyDescent="0.25">
      <c r="A74" s="2" t="s">
        <v>44</v>
      </c>
      <c r="B74" s="31">
        <v>2490.4229999999998</v>
      </c>
      <c r="C74" s="2">
        <v>1.891</v>
      </c>
      <c r="D74" s="31">
        <f t="shared" si="15"/>
        <v>4709.3898929999996</v>
      </c>
    </row>
    <row r="75" spans="1:4" x14ac:dyDescent="0.25">
      <c r="A75" s="2" t="s">
        <v>45</v>
      </c>
      <c r="B75" s="31">
        <v>525.95100000000002</v>
      </c>
      <c r="C75" s="2">
        <v>1.8480000000000001</v>
      </c>
      <c r="D75" s="31">
        <f t="shared" si="15"/>
        <v>971.95744800000011</v>
      </c>
    </row>
    <row r="76" spans="1:4" x14ac:dyDescent="0.25">
      <c r="A76" s="2" t="s">
        <v>46</v>
      </c>
      <c r="B76" s="31">
        <v>158.36500000000001</v>
      </c>
      <c r="C76" s="2">
        <v>2.2239999999999998</v>
      </c>
      <c r="D76" s="31">
        <f t="shared" si="15"/>
        <v>352.20375999999999</v>
      </c>
    </row>
    <row r="77" spans="1:4" x14ac:dyDescent="0.25">
      <c r="A77" s="2" t="s">
        <v>47</v>
      </c>
      <c r="B77" s="31">
        <v>0</v>
      </c>
      <c r="C77" s="2">
        <v>2.4470000000000001</v>
      </c>
      <c r="D77" s="31">
        <f t="shared" si="15"/>
        <v>0</v>
      </c>
    </row>
    <row r="78" spans="1:4" x14ac:dyDescent="0.25">
      <c r="A78" s="2" t="s">
        <v>48</v>
      </c>
      <c r="B78" s="31">
        <v>442.40300000000002</v>
      </c>
      <c r="C78" s="2">
        <v>2.7930000000000001</v>
      </c>
      <c r="D78" s="31">
        <f t="shared" si="15"/>
        <v>1235.6315790000001</v>
      </c>
    </row>
    <row r="79" spans="1:4" x14ac:dyDescent="0.25">
      <c r="A79" s="5" t="s">
        <v>15</v>
      </c>
      <c r="B79" s="5"/>
      <c r="C79" s="5"/>
      <c r="D79" s="33">
        <f>SUM(D68:D78)</f>
        <v>7269.1826799999999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3134-6119-4FFA-A29E-142D751D0B6B}">
  <sheetPr>
    <tabColor theme="9" tint="-0.249977111117893"/>
    <pageSetUpPr fitToPage="1"/>
  </sheetPr>
  <dimension ref="A1:N24"/>
  <sheetViews>
    <sheetView tabSelected="1" zoomScale="85" zoomScaleNormal="85" workbookViewId="0">
      <selection activeCell="C26" sqref="C26"/>
    </sheetView>
  </sheetViews>
  <sheetFormatPr defaultRowHeight="15.6" x14ac:dyDescent="0.3"/>
  <cols>
    <col min="1" max="1" width="2.109375" style="20" bestFit="1" customWidth="1"/>
    <col min="2" max="2" width="22.88671875" style="20" bestFit="1" customWidth="1"/>
    <col min="3" max="3" width="16.33203125" style="20" customWidth="1"/>
    <col min="4" max="5" width="19.33203125" style="20" customWidth="1"/>
    <col min="6" max="6" width="18.44140625" style="20" customWidth="1"/>
    <col min="7" max="7" width="11.6640625" style="20" bestFit="1" customWidth="1"/>
    <col min="8" max="8" width="2.109375" style="20" bestFit="1" customWidth="1"/>
    <col min="9" max="9" width="22.88671875" style="20" bestFit="1" customWidth="1"/>
    <col min="10" max="10" width="16.33203125" style="20" customWidth="1"/>
    <col min="11" max="12" width="19.33203125" style="20" customWidth="1"/>
    <col min="13" max="13" width="18.44140625" style="20" customWidth="1"/>
    <col min="14" max="14" width="11.6640625" style="20" bestFit="1" customWidth="1"/>
    <col min="15" max="16384" width="8.88671875" style="20"/>
  </cols>
  <sheetData>
    <row r="1" spans="2:13" x14ac:dyDescent="0.3">
      <c r="B1" s="36" t="s">
        <v>53</v>
      </c>
      <c r="I1" s="24" t="s">
        <v>52</v>
      </c>
    </row>
    <row r="2" spans="2:13" ht="41.4" x14ac:dyDescent="0.3">
      <c r="B2" s="3" t="s">
        <v>9</v>
      </c>
      <c r="C2" s="27" t="s">
        <v>34</v>
      </c>
      <c r="D2" s="27" t="s">
        <v>35</v>
      </c>
      <c r="E2" s="29" t="s">
        <v>51</v>
      </c>
      <c r="F2" s="27" t="s">
        <v>33</v>
      </c>
      <c r="I2" s="3" t="s">
        <v>9</v>
      </c>
      <c r="J2" s="29" t="s">
        <v>34</v>
      </c>
      <c r="K2" s="29" t="s">
        <v>35</v>
      </c>
      <c r="L2" s="29" t="s">
        <v>51</v>
      </c>
      <c r="M2" s="29" t="s">
        <v>33</v>
      </c>
    </row>
    <row r="3" spans="2:13" x14ac:dyDescent="0.3">
      <c r="B3" s="2" t="s">
        <v>0</v>
      </c>
      <c r="C3" s="6">
        <f>+Бургас_Кул_Сиди!D3+Плевен_Кул_Сиди!D3+Враца_Кул_Сиди!D3+Перник_Кул_Сиди!D3+Русе_Кул_Сиди!D3</f>
        <v>4267.7111880000002</v>
      </c>
      <c r="D3" s="6">
        <f>+Бургас_Кул_Сиди!D16+Бургас_Кул_Сиди!D29+Бургас_Кул_Сиди!D42+Бургас_Кул_Сиди!D55+Плевен_Кул_Сиди!D16+Плевен_Кул_Сиди!D29+Плевен_Кул_Сиди!D42+Плевен_Кул_Сиди!D55+Враца_Кул_Сиди!D16+Враца_Кул_Сиди!D29+Враца_Кул_Сиди!D42+Враца_Кул_Сиди!D55+Перник_Кул_Сиди!D16+Перник_Кул_Сиди!D29+Перник_Кул_Сиди!D42+Перник_Кул_Сиди!D55+Русе_Кул_Сиди!D16+Русе_Кул_Сиди!D29+Русе_Кул_Сиди!D42+Русе_Кул_Сиди!D55</f>
        <v>36446.034189666665</v>
      </c>
      <c r="E3" s="6">
        <f>+Бургас_Кул_Сиди!D68+Плевен_Кул_Сиди!D68+Враца_Кул_Сиди!D68+Перник_Кул_Сиди!D68+Русе_Кул_Сиди!D68</f>
        <v>90342.905558400002</v>
      </c>
      <c r="F3" s="6">
        <f>+D3+C3+E3</f>
        <v>131056.65093606667</v>
      </c>
      <c r="I3" s="2" t="s">
        <v>0</v>
      </c>
      <c r="J3" s="6">
        <f>+Бургас_Стр_Мал!D3+Плевен_Стр_Мал!D3+Враца_Стр_Мал!D3+Перник_Стр_Мал!D3+Русе_Стр_Мал!D3</f>
        <v>4267.7111880000002</v>
      </c>
      <c r="K3" s="6">
        <f>+Бургас_Стр_Мал!D16+Бургас_Стр_Мал!D29+Бургас_Стр_Мал!D42+Бургас_Стр_Мал!D55+Плевен_Стр_Мал!D16+Плевен_Стр_Мал!D29+Плевен_Стр_Мал!D42+Плевен_Стр_Мал!D55+Враца_Стр_Мал!D16+Враца_Стр_Мал!D29+Враца_Стр_Мал!D42+Враца_Стр_Мал!D55+Перник_Стр_Мал!D16+Перник_Стр_Мал!D29+Перник_Стр_Мал!D42+Перник_Стр_Мал!D55+Русе_Стр_Мал!D16+Русе_Стр_Мал!D29+Русе_Стр_Мал!D42+Русе_Стр_Мал!D55</f>
        <v>18253.395451666671</v>
      </c>
      <c r="L3" s="6">
        <f>+Бургас_Стр_Мал!D68+Плевен_Стр_Мал!D68+Враца_Стр_Мал!D68+Перник_Стр_Мал!D68+Русе_Стр_Мал!D68</f>
        <v>90342.905558400002</v>
      </c>
      <c r="M3" s="6">
        <f t="shared" ref="M3:M13" si="0">+K3+J3+L3</f>
        <v>112864.01219806667</v>
      </c>
    </row>
    <row r="4" spans="2:13" x14ac:dyDescent="0.3">
      <c r="B4" s="2" t="s">
        <v>1</v>
      </c>
      <c r="C4" s="6">
        <f>+Бургас_Кул_Сиди!D4+Плевен_Кул_Сиди!D4+Враца_Кул_Сиди!D4+Перник_Кул_Сиди!D4+Русе_Кул_Сиди!D4</f>
        <v>11450.873313100001</v>
      </c>
      <c r="D4" s="6">
        <f>+Бургас_Кул_Сиди!D17+Бургас_Кул_Сиди!D30+Бургас_Кул_Сиди!D43+Бургас_Кул_Сиди!D56+Плевен_Кул_Сиди!D17+Плевен_Кул_Сиди!D30+Плевен_Кул_Сиди!D43+Плевен_Кул_Сиди!D56+Враца_Кул_Сиди!D17+Враца_Кул_Сиди!D30+Враца_Кул_Сиди!D43+Враца_Кул_Сиди!D56+Перник_Кул_Сиди!D17+Перник_Кул_Сиди!D30+Перник_Кул_Сиди!D43+Перник_Кул_Сиди!D56+Русе_Кул_Сиди!D17+Русе_Кул_Сиди!D30+Русе_Кул_Сиди!D43+Русе_Кул_Сиди!D56</f>
        <v>56547.676833333338</v>
      </c>
      <c r="E4" s="6">
        <f>+Бургас_Кул_Сиди!D69+Плевен_Кул_Сиди!D69+Враца_Кул_Сиди!D69+Перник_Кул_Сиди!D69+Русе_Кул_Сиди!D69</f>
        <v>7483.7100214799993</v>
      </c>
      <c r="F4" s="6">
        <f t="shared" ref="F4:F13" si="1">+D4+C4+E4</f>
        <v>75482.260167913337</v>
      </c>
      <c r="I4" s="2" t="s">
        <v>1</v>
      </c>
      <c r="J4" s="6">
        <f>+Бургас_Стр_Мал!D4+Плевен_Стр_Мал!D4+Враца_Стр_Мал!D4+Перник_Стр_Мал!D4+Русе_Стр_Мал!D4</f>
        <v>11450.873313100001</v>
      </c>
      <c r="K4" s="6">
        <f>+Бургас_Стр_Мал!D17+Бургас_Стр_Мал!D30+Бургас_Стр_Мал!D43+Бургас_Стр_Мал!D56+Плевен_Стр_Мал!D17+Плевен_Стр_Мал!D30+Плевен_Стр_Мал!D43+Плевен_Стр_Мал!D56+Враца_Стр_Мал!D17+Враца_Стр_Мал!D30+Враца_Стр_Мал!D43+Враца_Стр_Мал!D56+Перник_Стр_Мал!D17+Перник_Стр_Мал!D30+Перник_Стр_Мал!D43+Перник_Стр_Мал!D56+Русе_Стр_Мал!D17+Русе_Стр_Мал!D30+Русе_Стр_Мал!D43+Русе_Стр_Мал!D56</f>
        <v>28320.998033333333</v>
      </c>
      <c r="L4" s="6">
        <f>+Бургас_Стр_Мал!D69+Плевен_Стр_Мал!D69+Враца_Стр_Мал!D69+Перник_Стр_Мал!D69+Русе_Стр_Мал!D69</f>
        <v>7483.7100214799993</v>
      </c>
      <c r="M4" s="6">
        <f>+K4+J4+L4</f>
        <v>47255.581367913335</v>
      </c>
    </row>
    <row r="5" spans="2:13" x14ac:dyDescent="0.3">
      <c r="B5" s="2" t="s">
        <v>2</v>
      </c>
      <c r="C5" s="6">
        <f>+Бургас_Кул_Сиди!D5+Плевен_Кул_Сиди!D5+Враца_Кул_Сиди!D5+Перник_Кул_Сиди!D5+Русе_Кул_Сиди!D5</f>
        <v>22414.915166799998</v>
      </c>
      <c r="D5" s="6">
        <f>+Бургас_Кул_Сиди!D18+Бургас_Кул_Сиди!D31+Бургас_Кул_Сиди!D44+Бургас_Кул_Сиди!D57+Плевен_Кул_Сиди!D18+Плевен_Кул_Сиди!D31+Плевен_Кул_Сиди!D44+Плевен_Кул_Сиди!D57+Враца_Кул_Сиди!D18+Враца_Кул_Сиди!D31+Враца_Кул_Сиди!D44+Враца_Кул_Сиди!D57+Перник_Кул_Сиди!D18+Перник_Кул_Сиди!D31+Перник_Кул_Сиди!D44+Перник_Кул_Сиди!D57+Русе_Кул_Сиди!D18+Русе_Кул_Сиди!D31+Русе_Кул_Сиди!D44+Русе_Кул_Сиди!D57</f>
        <v>105821.10645506668</v>
      </c>
      <c r="E5" s="6">
        <f>+Бургас_Кул_Сиди!D70+Плевен_Кул_Сиди!D70+Враца_Кул_Сиди!D70+Перник_Кул_Сиди!D70+Русе_Кул_Сиди!D70</f>
        <v>47293.558670159997</v>
      </c>
      <c r="F5" s="6">
        <f t="shared" si="1"/>
        <v>175529.58029202669</v>
      </c>
      <c r="I5" s="2" t="s">
        <v>2</v>
      </c>
      <c r="J5" s="6">
        <f>+Бургас_Стр_Мал!D5+Плевен_Стр_Мал!D5+Враца_Стр_Мал!D5+Перник_Стр_Мал!D5+Русе_Стр_Мал!D5</f>
        <v>22414.915166799998</v>
      </c>
      <c r="K5" s="6">
        <f>+Бургас_Стр_Мал!D18+Бургас_Стр_Мал!D31+Бургас_Стр_Мал!D44+Бургас_Стр_Мал!D57+Плевен_Стр_Мал!D18+Плевен_Стр_Мал!D31+Плевен_Стр_Мал!D44+Плевен_Стр_Мал!D57+Враца_Стр_Мал!D18+Враца_Стр_Мал!D31+Враца_Стр_Мал!D44+Враца_Стр_Мал!D57+Перник_Стр_Мал!D18+Перник_Стр_Мал!D31+Перник_Стр_Мал!D44+Перник_Стр_Мал!D57+Русе_Стр_Мал!D18+Русе_Стр_Мал!D31+Русе_Стр_Мал!D44+Русе_Стр_Мал!D57</f>
        <v>52998.773676666664</v>
      </c>
      <c r="L5" s="6">
        <f>+Бургас_Стр_Мал!D70+Плевен_Стр_Мал!D70+Враца_Стр_Мал!D70+Перник_Стр_Мал!D70+Русе_Стр_Мал!D70</f>
        <v>47293.558670159997</v>
      </c>
      <c r="M5" s="6">
        <f t="shared" si="0"/>
        <v>122707.24751362666</v>
      </c>
    </row>
    <row r="6" spans="2:13" x14ac:dyDescent="0.3">
      <c r="B6" s="2" t="s">
        <v>3</v>
      </c>
      <c r="C6" s="6">
        <f>+Бургас_Кул_Сиди!D6+Плевен_Кул_Сиди!D6+Враца_Кул_Сиди!D6+Перник_Кул_Сиди!D6+Русе_Кул_Сиди!D6</f>
        <v>17324.119256599999</v>
      </c>
      <c r="D6" s="6">
        <f>+Бургас_Кул_Сиди!D19+Бургас_Кул_Сиди!D32+Бургас_Кул_Сиди!D45+Бургас_Кул_Сиди!D58+Плевен_Кул_Сиди!D19+Плевен_Кул_Сиди!D32+Плевен_Кул_Сиди!D45+Плевен_Кул_Сиди!D58+Враца_Кул_Сиди!D19+Враца_Кул_Сиди!D32+Враца_Кул_Сиди!D45+Враца_Кул_Сиди!D58+Перник_Кул_Сиди!D19+Перник_Кул_Сиди!D32+Перник_Кул_Сиди!D45+Перник_Кул_Сиди!D58+Русе_Кул_Сиди!D19+Русе_Кул_Сиди!D32+Русе_Кул_Сиди!D45+Русе_Кул_Сиди!D58</f>
        <v>72737.103000000003</v>
      </c>
      <c r="E6" s="6">
        <f>+Бургас_Кул_Сиди!D71+Плевен_Кул_Сиди!D71+Враца_Кул_Сиди!D71+Перник_Кул_Сиди!D71+Русе_Кул_Сиди!D71</f>
        <v>5884.7319500000003</v>
      </c>
      <c r="F6" s="6">
        <f t="shared" si="1"/>
        <v>95945.954206599999</v>
      </c>
      <c r="I6" s="2" t="s">
        <v>3</v>
      </c>
      <c r="J6" s="6">
        <f>+Бургас_Стр_Мал!D6+Плевен_Стр_Мал!D6+Враца_Стр_Мал!D6+Перник_Стр_Мал!D6+Русе_Стр_Мал!D6</f>
        <v>17324.119256599999</v>
      </c>
      <c r="K6" s="6">
        <f>+Бургас_Стр_Мал!D19+Бургас_Стр_Мал!D32+Бургас_Стр_Мал!D45+Бургас_Стр_Мал!D58+Плевен_Стр_Мал!D19+Плевен_Стр_Мал!D32+Плевен_Стр_Мал!D45+Плевен_Стр_Мал!D58+Враца_Стр_Мал!D19+Враца_Стр_Мал!D32+Враца_Стр_Мал!D45+Враца_Стр_Мал!D58+Перник_Стр_Мал!D19+Перник_Стр_Мал!D32+Перник_Стр_Мал!D45+Перник_Стр_Мал!D58+Русе_Стр_Мал!D19+Русе_Стр_Мал!D32+Русе_Стр_Мал!D45+Русе_Стр_Мал!D58</f>
        <v>36429.147000000004</v>
      </c>
      <c r="L6" s="6">
        <f>+Бургас_Стр_Мал!D71+Плевен_Стр_Мал!D71+Враца_Стр_Мал!D71+Перник_Стр_Мал!D71+Русе_Стр_Мал!D71</f>
        <v>5884.7319500000003</v>
      </c>
      <c r="M6" s="6">
        <f t="shared" si="0"/>
        <v>59637.998206600008</v>
      </c>
    </row>
    <row r="7" spans="2:13" x14ac:dyDescent="0.3">
      <c r="B7" s="2" t="s">
        <v>4</v>
      </c>
      <c r="C7" s="6">
        <f>+Бургас_Кул_Сиди!D7+Плевен_Кул_Сиди!D7+Враца_Кул_Сиди!D7+Перник_Кул_Сиди!D7+Русе_Кул_Сиди!D7</f>
        <v>14866.862357100003</v>
      </c>
      <c r="D7" s="6">
        <f>+Бургас_Кул_Сиди!D20+Бургас_Кул_Сиди!D33+Бургас_Кул_Сиди!D46+Бургас_Кул_Сиди!D59+Плевен_Кул_Сиди!D20+Плевен_Кул_Сиди!D33+Плевен_Кул_Сиди!D46+Плевен_Кул_Сиди!D59+Враца_Кул_Сиди!D20+Враца_Кул_Сиди!D33+Враца_Кул_Сиди!D46+Враца_Кул_Сиди!D59+Перник_Кул_Сиди!D20+Перник_Кул_Сиди!D33+Перник_Кул_Сиди!D46+Перник_Кул_Сиди!D59+Русе_Кул_Сиди!D20+Русе_Кул_Сиди!D33+Русе_Кул_Сиди!D46+Русе_Кул_Сиди!D59</f>
        <v>91717.604065066669</v>
      </c>
      <c r="E7" s="6">
        <f>+Бургас_Кул_Сиди!D72+Плевен_Кул_Сиди!D72+Враца_Кул_Сиди!D72+Перник_Кул_Сиди!D72+Русе_Кул_Сиди!D72</f>
        <v>72171.139402000001</v>
      </c>
      <c r="F7" s="6">
        <f t="shared" si="1"/>
        <v>178755.60582416668</v>
      </c>
      <c r="I7" s="2" t="s">
        <v>4</v>
      </c>
      <c r="J7" s="6">
        <f>+Бургас_Стр_Мал!D7+Плевен_Стр_Мал!D7+Враца_Стр_Мал!D7+Перник_Стр_Мал!D7+Русе_Стр_Мал!D7</f>
        <v>14866.862357100003</v>
      </c>
      <c r="K7" s="6">
        <f>+Бургас_Стр_Мал!D20+Бургас_Стр_Мал!D33+Бургас_Стр_Мал!D46+Бургас_Стр_Мал!D59+Плевен_Стр_Мал!D20+Плевен_Стр_Мал!D33+Плевен_Стр_Мал!D46+Плевен_Стр_Мал!D59+Враца_Стр_Мал!D20+Враца_Стр_Мал!D33+Враца_Стр_Мал!D46+Враца_Стр_Мал!D59+Перник_Стр_Мал!D20+Перник_Стр_Мал!D33+Перник_Стр_Мал!D46+Перник_Стр_Мал!D59+Русе_Стр_Мал!D20+Русе_Стр_Мал!D33+Русе_Стр_Мал!D46+Русе_Стр_Мал!D59</f>
        <v>45934.907330666669</v>
      </c>
      <c r="L7" s="6">
        <f>+Бургас_Стр_Мал!D72+Плевен_Стр_Мал!D72+Враца_Стр_Мал!D72+Перник_Стр_Мал!D72+Русе_Стр_Мал!D72</f>
        <v>72171.139402000001</v>
      </c>
      <c r="M7" s="6">
        <f t="shared" si="0"/>
        <v>132972.90908976668</v>
      </c>
    </row>
    <row r="8" spans="2:13" x14ac:dyDescent="0.3">
      <c r="B8" s="2" t="s">
        <v>5</v>
      </c>
      <c r="C8" s="6">
        <f>+Бургас_Кул_Сиди!D8+Плевен_Кул_Сиди!D8+Враца_Кул_Сиди!D8+Перник_Кул_Сиди!D8+Русе_Кул_Сиди!D8</f>
        <v>12543.449471800001</v>
      </c>
      <c r="D8" s="6">
        <f>+Бургас_Кул_Сиди!D21+Бургас_Кул_Сиди!D34+Бургас_Кул_Сиди!D47+Бургас_Кул_Сиди!D60+Плевен_Кул_Сиди!D21+Плевен_Кул_Сиди!D34+Плевен_Кул_Сиди!D47+Плевен_Кул_Сиди!D60+Враца_Кул_Сиди!D21+Враца_Кул_Сиди!D34+Враца_Кул_Сиди!D47+Враца_Кул_Сиди!D60+Перник_Кул_Сиди!D21+Перник_Кул_Сиди!D34+Перник_Кул_Сиди!D47+Перник_Кул_Сиди!D60+Русе_Кул_Сиди!D21+Русе_Кул_Сиди!D34+Русе_Кул_Сиди!D47+Русе_Кул_Сиди!D60</f>
        <v>64503.765019533341</v>
      </c>
      <c r="E8" s="6">
        <f>+Бургас_Кул_Сиди!D73+Плевен_Кул_Сиди!D73+Враца_Кул_Сиди!D73+Перник_Кул_Сиди!D73+Русе_Кул_Сиди!D73</f>
        <v>10970.781557999999</v>
      </c>
      <c r="F8" s="6">
        <f t="shared" si="1"/>
        <v>88017.996049333349</v>
      </c>
      <c r="I8" s="2" t="s">
        <v>5</v>
      </c>
      <c r="J8" s="6">
        <f>+Бургас_Стр_Мал!D8+Плевен_Стр_Мал!D8+Враца_Стр_Мал!D8+Перник_Стр_Мал!D8+Русе_Стр_Мал!D8</f>
        <v>12543.449471800001</v>
      </c>
      <c r="K8" s="6">
        <f>+Бургас_Стр_Мал!D21+Бургас_Стр_Мал!D34+Бургас_Стр_Мал!D47+Бургас_Стр_Мал!D60+Плевен_Стр_Мал!D21+Плевен_Стр_Мал!D34+Плевен_Стр_Мал!D47+Плевен_Стр_Мал!D60+Враца_Стр_Мал!D21+Враца_Стр_Мал!D34+Враца_Стр_Мал!D47+Враца_Стр_Мал!D60+Перник_Стр_Мал!D21+Перник_Стр_Мал!D34+Перник_Стр_Мал!D47+Перник_Стр_Мал!D60+Русе_Стр_Мал!D21+Русе_Стр_Мал!D34+Русе_Стр_Мал!D47+Русе_Стр_Мал!D60</f>
        <v>32305.618845333338</v>
      </c>
      <c r="L8" s="6">
        <f>+Бургас_Стр_Мал!D73+Плевен_Стр_Мал!D73+Враца_Стр_Мал!D73+Перник_Стр_Мал!D73+Русе_Стр_Мал!D73</f>
        <v>10970.781557999999</v>
      </c>
      <c r="M8" s="6">
        <f t="shared" si="0"/>
        <v>55819.849875133339</v>
      </c>
    </row>
    <row r="9" spans="2:13" x14ac:dyDescent="0.3">
      <c r="B9" s="2" t="s">
        <v>6</v>
      </c>
      <c r="C9" s="6">
        <f>+Бургас_Кул_Сиди!D9+Плевен_Кул_Сиди!D9+Враца_Кул_Сиди!D9+Перник_Кул_Сиди!D9+Русе_Кул_Сиди!D9</f>
        <v>9916.1416119999994</v>
      </c>
      <c r="D9" s="6">
        <f>+Бургас_Кул_Сиди!D22+Бургас_Кул_Сиди!D35+Бургас_Кул_Сиди!D48+Бургас_Кул_Сиди!D61+Плевен_Кул_Сиди!D22+Плевен_Кул_Сиди!D35+Плевен_Кул_Сиди!D48+Плевен_Кул_Сиди!D61+Враца_Кул_Сиди!D22+Враца_Кул_Сиди!D35+Враца_Кул_Сиди!D48+Враца_Кул_Сиди!D61+Перник_Кул_Сиди!D22+Перник_Кул_Сиди!D35+Перник_Кул_Сиди!D48+Перник_Кул_Сиди!D61+Русе_Кул_Сиди!D22+Русе_Кул_Сиди!D35+Русе_Кул_Сиди!D48+Русе_Кул_Сиди!D61</f>
        <v>55274.631206066668</v>
      </c>
      <c r="E9" s="6">
        <f>+Бургас_Кул_Сиди!D74+Плевен_Кул_Сиди!D74+Враца_Кул_Сиди!D74+Перник_Кул_Сиди!D74+Русе_Кул_Сиди!D74</f>
        <v>13419.099517999999</v>
      </c>
      <c r="F9" s="6">
        <f t="shared" si="1"/>
        <v>78609.872336066663</v>
      </c>
      <c r="I9" s="2" t="s">
        <v>6</v>
      </c>
      <c r="J9" s="6">
        <f>+Бургас_Стр_Мал!D9+Плевен_Стр_Мал!D9+Враца_Стр_Мал!D9+Перник_Стр_Мал!D9+Русе_Стр_Мал!D9</f>
        <v>9916.1416119999994</v>
      </c>
      <c r="K9" s="6">
        <f>+Бургас_Стр_Мал!D22+Бургас_Стр_Мал!D35+Бургас_Стр_Мал!D48+Бургас_Стр_Мал!D61+Плевен_Стр_Мал!D22+Плевен_Стр_Мал!D35+Плевен_Стр_Мал!D48+Плевен_Стр_Мал!D61+Враца_Стр_Мал!D22+Враца_Стр_Мал!D35+Враца_Стр_Мал!D48+Враца_Стр_Мал!D61+Перник_Стр_Мал!D22+Перник_Стр_Мал!D35+Перник_Стр_Мал!D48+Перник_Стр_Мал!D61+Русе_Стр_Мал!D22+Русе_Стр_Мал!D35+Русе_Стр_Мал!D48+Русе_Стр_Мал!D61</f>
        <v>27683.333634066668</v>
      </c>
      <c r="L9" s="6">
        <f>+Бургас_Стр_Мал!D74+Плевен_Стр_Мал!D74+Враца_Стр_Мал!D74+Перник_Стр_Мал!D74+Русе_Стр_Мал!D74</f>
        <v>13419.099517999999</v>
      </c>
      <c r="M9" s="6">
        <f t="shared" si="0"/>
        <v>51018.574764066667</v>
      </c>
    </row>
    <row r="10" spans="2:13" x14ac:dyDescent="0.3">
      <c r="B10" s="2" t="s">
        <v>7</v>
      </c>
      <c r="C10" s="6">
        <f>+Бургас_Кул_Сиди!D10+Плевен_Кул_Сиди!D10+Враца_Кул_Сиди!D10+Перник_Кул_Сиди!D10+Русе_Кул_Сиди!D10</f>
        <v>9183.5168372999997</v>
      </c>
      <c r="D10" s="6">
        <f>+Бургас_Кул_Сиди!D23+Бургас_Кул_Сиди!D36+Бургас_Кул_Сиди!D49+Бургас_Кул_Сиди!D62+Плевен_Кул_Сиди!D23+Плевен_Кул_Сиди!D36+Плевен_Кул_Сиди!D49+Плевен_Кул_Сиди!D62+Враца_Кул_Сиди!D23+Враца_Кул_Сиди!D36+Враца_Кул_Сиди!D49+Враца_Кул_Сиди!D62+Перник_Кул_Сиди!D23+Перник_Кул_Сиди!D36+Перник_Кул_Сиди!D49+Перник_Кул_Сиди!D62+Русе_Кул_Сиди!D23+Русе_Кул_Сиди!D36+Русе_Кул_Сиди!D49+Русе_Кул_Сиди!D62</f>
        <v>50529.525188133332</v>
      </c>
      <c r="E10" s="6">
        <f>+Бургас_Кул_Сиди!D75+Плевен_Кул_Сиди!D75+Враца_Кул_Сиди!D75+Перник_Кул_Сиди!D75+Русе_Кул_Сиди!D75</f>
        <v>13335.249312</v>
      </c>
      <c r="F10" s="6">
        <f t="shared" si="1"/>
        <v>73048.291337433329</v>
      </c>
      <c r="I10" s="2" t="s">
        <v>7</v>
      </c>
      <c r="J10" s="6">
        <f>+Бургас_Стр_Мал!D10+Плевен_Стр_Мал!D10+Враца_Стр_Мал!D10+Перник_Стр_Мал!D10+Русе_Стр_Мал!D10</f>
        <v>9183.5168372999997</v>
      </c>
      <c r="K10" s="6">
        <f>+Бургас_Стр_Мал!D23+Бургас_Стр_Мал!D36+Бургас_Стр_Мал!D49+Бургас_Стр_Мал!D62+Плевен_Стр_Мал!D23+Плевен_Стр_Мал!D36+Плевен_Стр_Мал!D49+Плевен_Стр_Мал!D62+Враца_Стр_Мал!D23+Враца_Стр_Мал!D36+Враца_Стр_Мал!D49+Враца_Стр_Мал!D62+Перник_Стр_Мал!D23+Перник_Стр_Мал!D36+Перник_Стр_Мал!D49+Перник_Стр_Мал!D62+Русе_Стр_Мал!D23+Русе_Стр_Мал!D36+Русе_Стр_Мал!D49+Русе_Стр_Мал!D62</f>
        <v>25306.851474933334</v>
      </c>
      <c r="L10" s="6">
        <f>+Бургас_Стр_Мал!D75+Плевен_Стр_Мал!D75+Враца_Стр_Мал!D75+Перник_Стр_Мал!D75+Русе_Стр_Мал!D75</f>
        <v>13335.249312</v>
      </c>
      <c r="M10" s="6">
        <f t="shared" si="0"/>
        <v>47825.617624233331</v>
      </c>
    </row>
    <row r="11" spans="2:13" x14ac:dyDescent="0.3">
      <c r="B11" s="2" t="s">
        <v>8</v>
      </c>
      <c r="C11" s="6">
        <f>+Бургас_Кул_Сиди!D11+Плевен_Кул_Сиди!D11+Враца_Кул_Сиди!D11+Перник_Кул_Сиди!D11+Русе_Кул_Сиди!D11</f>
        <v>8489.5482437999999</v>
      </c>
      <c r="D11" s="6">
        <f>+Бургас_Кул_Сиди!D24+Бургас_Кул_Сиди!D37+Бургас_Кул_Сиди!D50+Бургас_Кул_Сиди!D63+Плевен_Кул_Сиди!D24+Плевен_Кул_Сиди!D37+Плевен_Кул_Сиди!D50+Плевен_Кул_Сиди!D63+Враца_Кул_Сиди!D24+Враца_Кул_Сиди!D37+Враца_Кул_Сиди!D50+Враца_Кул_Сиди!D63+Перник_Кул_Сиди!D24+Перник_Кул_Сиди!D37+Перник_Кул_Сиди!D50+Перник_Кул_Сиди!D63+Русе_Кул_Сиди!D24+Русе_Кул_Сиди!D37+Русе_Кул_Сиди!D50+Русе_Кул_Сиди!D63</f>
        <v>50794.077767000002</v>
      </c>
      <c r="E11" s="6">
        <f>+Бургас_Кул_Сиди!D76+Плевен_Кул_Сиди!D76+Враца_Кул_Сиди!D76+Перник_Кул_Сиди!D76+Русе_Кул_Сиди!D76</f>
        <v>19347.959328000001</v>
      </c>
      <c r="F11" s="6">
        <f t="shared" si="1"/>
        <v>78631.585338799996</v>
      </c>
      <c r="I11" s="2" t="s">
        <v>8</v>
      </c>
      <c r="J11" s="6">
        <f>+Бургас_Стр_Мал!D11+Плевен_Стр_Мал!D11+Враца_Стр_Мал!D11+Перник_Стр_Мал!D11+Русе_Стр_Мал!D11</f>
        <v>8489.5482437999999</v>
      </c>
      <c r="K11" s="6">
        <f>+Бургас_Стр_Мал!D24+Бургас_Стр_Мал!D37+Бургас_Стр_Мал!D50+Бургас_Стр_Мал!D63+Плевен_Стр_Мал!D24+Плевен_Стр_Мал!D37+Плевен_Стр_Мал!D50+Плевен_Стр_Мал!D63+Враца_Стр_Мал!D24+Враца_Стр_Мал!D37+Враца_Стр_Мал!D50+Враца_Стр_Мал!D63+Перник_Стр_Мал!D24+Перник_Стр_Мал!D37+Перник_Стр_Мал!D50+Перник_Стр_Мал!D63+Русе_Стр_Мал!D24+Русе_Стр_Мал!D37+Русе_Стр_Мал!D50+Русе_Стр_Мал!D63</f>
        <v>25439.343447000003</v>
      </c>
      <c r="L11" s="6">
        <f>+Бургас_Стр_Мал!D76+Плевен_Стр_Мал!D76+Враца_Стр_Мал!D76+Перник_Стр_Мал!D76+Русе_Стр_Мал!D76</f>
        <v>19347.959328000001</v>
      </c>
      <c r="M11" s="6">
        <f t="shared" si="0"/>
        <v>53276.851018800007</v>
      </c>
    </row>
    <row r="12" spans="2:13" x14ac:dyDescent="0.3">
      <c r="B12" s="2" t="s">
        <v>47</v>
      </c>
      <c r="C12" s="34"/>
      <c r="D12" s="34"/>
      <c r="E12" s="6">
        <f>+Бургас_Кул_Сиди!D77+Плевен_Кул_Сиди!D77+Враца_Кул_Сиди!D77+Перник_Кул_Сиди!D77+Русе_Кул_Сиди!D77</f>
        <v>29237.345727</v>
      </c>
      <c r="F12" s="6">
        <f t="shared" si="1"/>
        <v>29237.345727</v>
      </c>
      <c r="I12" s="2" t="s">
        <v>47</v>
      </c>
      <c r="J12" s="34"/>
      <c r="K12" s="34"/>
      <c r="L12" s="6">
        <f>+Бургас_Стр_Мал!D77+Плевен_Стр_Мал!D77+Враца_Стр_Мал!D77+Перник_Стр_Мал!D77+Русе_Стр_Мал!D77</f>
        <v>29237.345727</v>
      </c>
      <c r="M12" s="6">
        <f t="shared" si="0"/>
        <v>29237.345727</v>
      </c>
    </row>
    <row r="13" spans="2:13" x14ac:dyDescent="0.3">
      <c r="B13" s="2" t="s">
        <v>48</v>
      </c>
      <c r="C13" s="34"/>
      <c r="D13" s="34"/>
      <c r="E13" s="6">
        <f>+Бургас_Кул_Сиди!D78+Плевен_Кул_Сиди!D78+Враца_Кул_Сиди!D78+Перник_Кул_Сиди!D78+Русе_Кул_Сиди!D78</f>
        <v>54678.128085000004</v>
      </c>
      <c r="F13" s="6">
        <f t="shared" si="1"/>
        <v>54678.128085000004</v>
      </c>
      <c r="I13" s="2" t="s">
        <v>48</v>
      </c>
      <c r="J13" s="34"/>
      <c r="K13" s="34"/>
      <c r="L13" s="6">
        <f>+Бургас_Стр_Мал!D78+Плевен_Стр_Мал!D78+Враца_Стр_Мал!D78+Перник_Стр_Мал!D78+Русе_Стр_Мал!D78</f>
        <v>54678.128085000004</v>
      </c>
      <c r="M13" s="6">
        <f t="shared" si="0"/>
        <v>54678.128085000004</v>
      </c>
    </row>
    <row r="14" spans="2:13" x14ac:dyDescent="0.3">
      <c r="B14" s="5" t="s">
        <v>15</v>
      </c>
      <c r="C14" s="10">
        <f>SUM(C3:C11)</f>
        <v>110457.13744650001</v>
      </c>
      <c r="D14" s="10">
        <f>SUM(D3:D11)</f>
        <v>584371.52372386667</v>
      </c>
      <c r="E14" s="10">
        <f>SUM(E3:E13)</f>
        <v>364164.60913003993</v>
      </c>
      <c r="F14" s="10">
        <f>SUM(F3:F13)</f>
        <v>1058993.2703004067</v>
      </c>
      <c r="I14" s="5" t="s">
        <v>15</v>
      </c>
      <c r="J14" s="10">
        <f>SUM(J3:J11)</f>
        <v>110457.13744650001</v>
      </c>
      <c r="K14" s="10">
        <f>SUM(K3:K11)</f>
        <v>292672.36889366672</v>
      </c>
      <c r="L14" s="10">
        <f>SUM(L3:L13)</f>
        <v>364164.60913003993</v>
      </c>
      <c r="M14" s="10">
        <f>SUM(M3:M13)</f>
        <v>767294.11547020671</v>
      </c>
    </row>
    <row r="15" spans="2:13" x14ac:dyDescent="0.3">
      <c r="D15" s="20">
        <f>+D14/K14</f>
        <v>1.9966747319976066</v>
      </c>
    </row>
    <row r="17" spans="1:14" s="21" customFormat="1" ht="41.4" x14ac:dyDescent="0.3">
      <c r="A17" s="38" t="s">
        <v>32</v>
      </c>
      <c r="B17" s="38"/>
      <c r="C17" s="27" t="s">
        <v>34</v>
      </c>
      <c r="D17" s="27" t="s">
        <v>35</v>
      </c>
      <c r="E17" s="29" t="s">
        <v>51</v>
      </c>
      <c r="F17" s="27" t="s">
        <v>33</v>
      </c>
      <c r="H17" s="38" t="s">
        <v>32</v>
      </c>
      <c r="I17" s="38"/>
      <c r="J17" s="29" t="s">
        <v>34</v>
      </c>
      <c r="K17" s="29" t="s">
        <v>35</v>
      </c>
      <c r="L17" s="29" t="s">
        <v>51</v>
      </c>
      <c r="M17" s="29" t="s">
        <v>33</v>
      </c>
    </row>
    <row r="18" spans="1:14" x14ac:dyDescent="0.3">
      <c r="A18" s="22">
        <v>1</v>
      </c>
      <c r="B18" s="22" t="s">
        <v>30</v>
      </c>
      <c r="C18" s="23">
        <f>+Плевен_Кул_Сиди!D12</f>
        <v>45884.643279799995</v>
      </c>
      <c r="D18" s="23">
        <f>+Плевен_Кул_Сиди!D25+Плевен_Кул_Сиди!D38+Плевен_Кул_Сиди!D51+Плевен_Кул_Сиди!D64</f>
        <v>217469.79219106666</v>
      </c>
      <c r="E18" s="23">
        <f>+Плевен_Кул_Сиди!D79</f>
        <v>147042.68138200001</v>
      </c>
      <c r="F18" s="23">
        <f>+D18+C18+E18</f>
        <v>410397.11685286672</v>
      </c>
      <c r="G18" s="25"/>
      <c r="H18" s="22">
        <v>1</v>
      </c>
      <c r="I18" s="22" t="s">
        <v>30</v>
      </c>
      <c r="J18" s="23">
        <f>+Плевен_Стр_Мал!D12</f>
        <v>45884.643279799995</v>
      </c>
      <c r="K18" s="23">
        <f>+Плевен_Стр_Мал!D25+Плевен_Стр_Мал!D38+Плевен_Стр_Мал!D51+Плевен_Стр_Мал!D64</f>
        <v>108916.08396466666</v>
      </c>
      <c r="L18" s="23">
        <f>+Плевен_Стр_Мал!D79</f>
        <v>147042.68138200001</v>
      </c>
      <c r="M18" s="23">
        <f>+K18++J18+L18</f>
        <v>301843.40862646664</v>
      </c>
      <c r="N18" s="25"/>
    </row>
    <row r="19" spans="1:14" x14ac:dyDescent="0.3">
      <c r="A19" s="22">
        <f>+A18+1</f>
        <v>2</v>
      </c>
      <c r="B19" s="22" t="s">
        <v>31</v>
      </c>
      <c r="C19" s="23">
        <f>+Бургас_Кул_Сиди!D12</f>
        <v>35124.2224346</v>
      </c>
      <c r="D19" s="23">
        <f>+Бургас_Кул_Сиди!D25+Бургас_Кул_Сиди!D38+Бургас_Кул_Сиди!D51+Бургас_Кул_Сиди!D64</f>
        <v>179766.17993999997</v>
      </c>
      <c r="E19" s="23">
        <f>+Бургас_Кул_Сиди!D79</f>
        <v>67619.541066160004</v>
      </c>
      <c r="F19" s="23">
        <f>+D19+C19+E19</f>
        <v>282509.94344075996</v>
      </c>
      <c r="H19" s="22">
        <f>+H18+1</f>
        <v>2</v>
      </c>
      <c r="I19" s="22" t="s">
        <v>31</v>
      </c>
      <c r="J19" s="23">
        <f>+Бургас_Стр_Мал!D12</f>
        <v>35124.2224346</v>
      </c>
      <c r="K19" s="23">
        <f>+Бургас_Стр_Мал!D25+Бургас_Стр_Мал!D38+Бургас_Стр_Мал!D51+Бургас_Стр_Мал!D64</f>
        <v>90032.861819999991</v>
      </c>
      <c r="L19" s="23">
        <f>+Бургас_Стр_Мал!D79</f>
        <v>67619.541066160004</v>
      </c>
      <c r="M19" s="23">
        <f>+K19+J19+L19</f>
        <v>192776.62532076001</v>
      </c>
    </row>
    <row r="20" spans="1:14" x14ac:dyDescent="0.3">
      <c r="A20" s="22">
        <f t="shared" ref="A20:A22" si="2">+A19+1</f>
        <v>3</v>
      </c>
      <c r="B20" s="22" t="s">
        <v>29</v>
      </c>
      <c r="C20" s="23">
        <f>+Враца_Кул_Сиди!D12</f>
        <v>22873.266048099998</v>
      </c>
      <c r="D20" s="23">
        <f>+Враца_Кул_Сиди!D25+Враца_Кул_Сиди!D38+Враца_Кул_Сиди!D51+Враца_Кул_Сиди!D64</f>
        <v>125495.30817999999</v>
      </c>
      <c r="E20" s="23">
        <f>+Враца_Кул_Сиди!D79</f>
        <v>49923.636071560002</v>
      </c>
      <c r="F20" s="23">
        <f t="shared" ref="F20:F22" si="3">+D20+C20+E20</f>
        <v>198292.21029965999</v>
      </c>
      <c r="H20" s="22">
        <f t="shared" ref="H20:H22" si="4">+H19+1</f>
        <v>3</v>
      </c>
      <c r="I20" s="22" t="s">
        <v>29</v>
      </c>
      <c r="J20" s="23">
        <f>+Враца_Стр_Мал!D12</f>
        <v>22873.266048099998</v>
      </c>
      <c r="K20" s="23">
        <f>+Враца_Стр_Мал!D25+Враца_Стр_Мал!D38+Враца_Стр_Мал!D51+Враца_Стр_Мал!D64</f>
        <v>62852.221600000004</v>
      </c>
      <c r="L20" s="23">
        <f>+Враца_Стр_Мал!D79</f>
        <v>49923.636071560002</v>
      </c>
      <c r="M20" s="23">
        <f t="shared" ref="M20:M22" si="5">+K20+J20+L20</f>
        <v>135649.12371966001</v>
      </c>
    </row>
    <row r="21" spans="1:14" x14ac:dyDescent="0.3">
      <c r="A21" s="22">
        <f t="shared" si="2"/>
        <v>4</v>
      </c>
      <c r="B21" s="22" t="s">
        <v>28</v>
      </c>
      <c r="C21" s="23">
        <f>+Перник_Кул_Сиди!D12</f>
        <v>5951.8044182999993</v>
      </c>
      <c r="D21" s="23">
        <f>+Перник_Кул_Сиди!D25+Перник_Кул_Сиди!D38+Перник_Кул_Сиди!D51+Перник_Кул_Сиди!D64</f>
        <v>56551.825589800006</v>
      </c>
      <c r="E21" s="23">
        <f>+Перник_Кул_Сиди!D79</f>
        <v>92309.567930320001</v>
      </c>
      <c r="F21" s="23">
        <f t="shared" si="3"/>
        <v>154813.19793841999</v>
      </c>
      <c r="H21" s="22">
        <f t="shared" si="4"/>
        <v>4</v>
      </c>
      <c r="I21" s="22" t="s">
        <v>28</v>
      </c>
      <c r="J21" s="23">
        <f>+Перник_Стр_Мал!D12</f>
        <v>5951.8044182999993</v>
      </c>
      <c r="K21" s="23">
        <f>+Перник_Стр_Мал!D25+Перник_Стр_Мал!D38+Перник_Стр_Мал!D51+Перник_Стр_Мал!D64</f>
        <v>28322.794210599997</v>
      </c>
      <c r="L21" s="23">
        <f>+Перник_Стр_Мал!D79</f>
        <v>92309.567930320001</v>
      </c>
      <c r="M21" s="23">
        <f t="shared" si="5"/>
        <v>126584.16655922</v>
      </c>
    </row>
    <row r="22" spans="1:14" x14ac:dyDescent="0.3">
      <c r="A22" s="22">
        <f t="shared" si="2"/>
        <v>5</v>
      </c>
      <c r="B22" s="22" t="s">
        <v>27</v>
      </c>
      <c r="C22" s="23">
        <f>+Русе_Кул_Сиди!D12</f>
        <v>623.20126570000002</v>
      </c>
      <c r="D22" s="23">
        <f>+Русе_Кул_Сиди!D25+Русе_Кул_Сиди!D38+Русе_Кул_Сиди!D51+Русе_Кул_Сиди!D64</f>
        <v>5088.4178230000007</v>
      </c>
      <c r="E22" s="23">
        <f>+Русе_Кул_Сиди!D79</f>
        <v>7269.1826799999999</v>
      </c>
      <c r="F22" s="23">
        <f t="shared" si="3"/>
        <v>12980.801768700001</v>
      </c>
      <c r="H22" s="22">
        <f t="shared" si="4"/>
        <v>5</v>
      </c>
      <c r="I22" s="22" t="s">
        <v>27</v>
      </c>
      <c r="J22" s="23">
        <f>+Русе_Стр_Мал!D12</f>
        <v>623.20126570000002</v>
      </c>
      <c r="K22" s="23">
        <f>+Русе_Стр_Мал!D25+Русе_Стр_Мал!D38+Русе_Стр_Мал!D51+Русе_Стр_Мал!D64</f>
        <v>2548.4072984000004</v>
      </c>
      <c r="L22" s="23">
        <f>+Русе_Стр_Мал!D79</f>
        <v>7269.1826799999999</v>
      </c>
      <c r="M22" s="23">
        <f t="shared" si="5"/>
        <v>10440.791244100001</v>
      </c>
    </row>
    <row r="23" spans="1:14" s="24" customFormat="1" x14ac:dyDescent="0.3">
      <c r="A23" s="37" t="s">
        <v>15</v>
      </c>
      <c r="B23" s="37"/>
      <c r="C23" s="26">
        <f>SUM(C18:C22)</f>
        <v>110457.13744649998</v>
      </c>
      <c r="D23" s="26">
        <f>SUM(D18:D22)</f>
        <v>584371.52372386656</v>
      </c>
      <c r="E23" s="26">
        <f>SUM(E18:E22)</f>
        <v>364164.60913004004</v>
      </c>
      <c r="F23" s="26">
        <f>SUM(F18:F22)</f>
        <v>1058993.2703004067</v>
      </c>
      <c r="H23" s="37" t="s">
        <v>15</v>
      </c>
      <c r="I23" s="37"/>
      <c r="J23" s="26">
        <f>SUM(J18:J22)</f>
        <v>110457.13744649998</v>
      </c>
      <c r="K23" s="26">
        <f>SUM(K18:K22)</f>
        <v>292672.3688936666</v>
      </c>
      <c r="L23" s="26">
        <f>SUM(L18:L22)</f>
        <v>364164.60913004004</v>
      </c>
      <c r="M23" s="26">
        <f>SUM(M18:M22)</f>
        <v>767294.11547020671</v>
      </c>
    </row>
    <row r="24" spans="1:14" ht="16.2" customHeight="1" x14ac:dyDescent="0.3">
      <c r="F24" s="25"/>
      <c r="M24" s="25"/>
    </row>
  </sheetData>
  <mergeCells count="4">
    <mergeCell ref="A23:B23"/>
    <mergeCell ref="A17:B17"/>
    <mergeCell ref="H17:I17"/>
    <mergeCell ref="H23:I23"/>
  </mergeCells>
  <printOptions horizontalCentered="1" verticalCentered="1"/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C89F-3EA8-444E-90B3-E61641B9BE2E}">
  <sheetPr>
    <tabColor rgb="FF0070C0"/>
  </sheetPr>
  <dimension ref="A1:I79"/>
  <sheetViews>
    <sheetView workbookViewId="0">
      <selection activeCell="H24" sqref="H24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7" width="9.109375" style="1" bestFit="1" customWidth="1"/>
    <col min="8" max="8" width="8.88671875" style="1"/>
    <col min="9" max="9" width="11.5546875" style="1" bestFit="1" customWidth="1"/>
    <col min="10" max="16384" width="8.88671875" style="1"/>
  </cols>
  <sheetData>
    <row r="1" spans="1:9" x14ac:dyDescent="0.25">
      <c r="A1" s="4" t="s">
        <v>14</v>
      </c>
      <c r="I1" s="28" t="s">
        <v>31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911.67900000000009</v>
      </c>
      <c r="C3" s="13">
        <v>0.1963</v>
      </c>
      <c r="D3" s="6">
        <f>+C3*B3</f>
        <v>178.96258770000003</v>
      </c>
      <c r="E3" s="6">
        <f>+D3*0.2</f>
        <v>35.792517540000006</v>
      </c>
      <c r="F3" s="6">
        <f>+D3+E3</f>
        <v>214.75510524000003</v>
      </c>
      <c r="I3" s="10">
        <f>+D12+D25+D38+D51+D64+D79</f>
        <v>192776.62532076001</v>
      </c>
    </row>
    <row r="4" spans="1:9" x14ac:dyDescent="0.25">
      <c r="A4" s="2" t="s">
        <v>1</v>
      </c>
      <c r="B4" s="17">
        <v>17945</v>
      </c>
      <c r="C4" s="13">
        <v>0.1963</v>
      </c>
      <c r="D4" s="6">
        <f t="shared" ref="D4:D11" si="0">+C4*B4</f>
        <v>3522.6035000000002</v>
      </c>
      <c r="E4" s="6">
        <f t="shared" ref="E4:E11" si="1">+D4*0.2</f>
        <v>704.52070000000003</v>
      </c>
      <c r="F4" s="6">
        <f t="shared" ref="F4:F11" si="2">+D4+E4</f>
        <v>4227.1242000000002</v>
      </c>
    </row>
    <row r="5" spans="1:9" x14ac:dyDescent="0.25">
      <c r="A5" s="2" t="s">
        <v>2</v>
      </c>
      <c r="B5" s="17">
        <v>25790</v>
      </c>
      <c r="C5" s="13">
        <v>0.1963</v>
      </c>
      <c r="D5" s="6">
        <f t="shared" si="0"/>
        <v>5062.5770000000002</v>
      </c>
      <c r="E5" s="6">
        <f t="shared" si="1"/>
        <v>1012.5154000000001</v>
      </c>
      <c r="F5" s="6">
        <f t="shared" si="2"/>
        <v>6075.0924000000005</v>
      </c>
    </row>
    <row r="6" spans="1:9" x14ac:dyDescent="0.25">
      <c r="A6" s="2" t="s">
        <v>3</v>
      </c>
      <c r="B6" s="17">
        <v>23878.478999999999</v>
      </c>
      <c r="C6" s="13">
        <v>0.1963</v>
      </c>
      <c r="D6" s="6">
        <f t="shared" si="0"/>
        <v>4687.3454277000001</v>
      </c>
      <c r="E6" s="6">
        <f t="shared" si="1"/>
        <v>937.46908554000004</v>
      </c>
      <c r="F6" s="6">
        <f t="shared" si="2"/>
        <v>5624.8145132400005</v>
      </c>
    </row>
    <row r="7" spans="1:9" x14ac:dyDescent="0.25">
      <c r="A7" s="2" t="s">
        <v>4</v>
      </c>
      <c r="B7" s="17">
        <v>23993.656000000003</v>
      </c>
      <c r="C7" s="13">
        <v>0.1963</v>
      </c>
      <c r="D7" s="6">
        <f t="shared" si="0"/>
        <v>4709.9546728000005</v>
      </c>
      <c r="E7" s="6">
        <f t="shared" si="1"/>
        <v>941.99093456000014</v>
      </c>
      <c r="F7" s="6">
        <f t="shared" si="2"/>
        <v>5651.9456073600004</v>
      </c>
    </row>
    <row r="8" spans="1:9" x14ac:dyDescent="0.25">
      <c r="A8" s="2" t="s">
        <v>5</v>
      </c>
      <c r="B8" s="17">
        <v>22801.732</v>
      </c>
      <c r="C8" s="13">
        <v>0.1963</v>
      </c>
      <c r="D8" s="6">
        <f t="shared" si="0"/>
        <v>4475.9799916000002</v>
      </c>
      <c r="E8" s="6">
        <f t="shared" si="1"/>
        <v>895.19599832000006</v>
      </c>
      <c r="F8" s="6">
        <f t="shared" si="2"/>
        <v>5371.1759899200006</v>
      </c>
    </row>
    <row r="9" spans="1:9" x14ac:dyDescent="0.25">
      <c r="A9" s="2" t="s">
        <v>6</v>
      </c>
      <c r="B9" s="17">
        <v>22621.952000000001</v>
      </c>
      <c r="C9" s="13">
        <v>0.1963</v>
      </c>
      <c r="D9" s="6">
        <f t="shared" si="0"/>
        <v>4440.6891776000002</v>
      </c>
      <c r="E9" s="6">
        <f t="shared" si="1"/>
        <v>888.13783552000007</v>
      </c>
      <c r="F9" s="6">
        <f t="shared" si="2"/>
        <v>5328.8270131200006</v>
      </c>
    </row>
    <row r="10" spans="1:9" x14ac:dyDescent="0.25">
      <c r="A10" s="2" t="s">
        <v>7</v>
      </c>
      <c r="B10" s="17">
        <v>20472.588</v>
      </c>
      <c r="C10" s="13">
        <v>0.1963</v>
      </c>
      <c r="D10" s="6">
        <f t="shared" si="0"/>
        <v>4018.7690244</v>
      </c>
      <c r="E10" s="6">
        <f t="shared" si="1"/>
        <v>803.75380488000008</v>
      </c>
      <c r="F10" s="6">
        <f t="shared" si="2"/>
        <v>4822.5228292800002</v>
      </c>
    </row>
    <row r="11" spans="1:9" x14ac:dyDescent="0.25">
      <c r="A11" s="2" t="s">
        <v>8</v>
      </c>
      <c r="B11" s="17">
        <v>20516.256000000001</v>
      </c>
      <c r="C11" s="13">
        <v>0.1963</v>
      </c>
      <c r="D11" s="6">
        <f t="shared" si="0"/>
        <v>4027.3410528000004</v>
      </c>
      <c r="E11" s="6">
        <f t="shared" si="1"/>
        <v>805.4682105600001</v>
      </c>
      <c r="F11" s="6">
        <f t="shared" si="2"/>
        <v>4832.8092633600008</v>
      </c>
    </row>
    <row r="12" spans="1:9" x14ac:dyDescent="0.25">
      <c r="A12" s="5" t="s">
        <v>15</v>
      </c>
      <c r="B12" s="18">
        <f>SUM(B3:B11)</f>
        <v>178931.34199999998</v>
      </c>
      <c r="C12" s="14"/>
      <c r="D12" s="10">
        <f>SUM(D3:D11)</f>
        <v>35124.2224346</v>
      </c>
      <c r="E12" s="10">
        <f>SUM(E3:E11)</f>
        <v>7024.8444869200011</v>
      </c>
      <c r="F12" s="10">
        <f>SUM(F3:F11)</f>
        <v>42149.066921520003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225</v>
      </c>
      <c r="C16" s="13">
        <v>12.035191666666668</v>
      </c>
      <c r="D16" s="6">
        <f t="shared" ref="D16:D24" si="3">+C16*B16</f>
        <v>2707.9181250000001</v>
      </c>
      <c r="E16" s="6">
        <f t="shared" ref="E16:E24" si="4">+D16*0.2</f>
        <v>541.5836250000001</v>
      </c>
      <c r="F16" s="6">
        <f t="shared" ref="F16:F24" si="5">+D16+E16</f>
        <v>3249.5017500000004</v>
      </c>
      <c r="G16" s="15">
        <f>+C16*12</f>
        <v>144.42230000000001</v>
      </c>
    </row>
    <row r="17" spans="1:6" x14ac:dyDescent="0.25">
      <c r="A17" s="2" t="s">
        <v>1</v>
      </c>
      <c r="B17" s="17">
        <v>620</v>
      </c>
      <c r="C17" s="13">
        <v>12.035191666666668</v>
      </c>
      <c r="D17" s="6">
        <f t="shared" si="3"/>
        <v>7461.8188333333337</v>
      </c>
      <c r="E17" s="6">
        <f t="shared" si="4"/>
        <v>1492.3637666666668</v>
      </c>
      <c r="F17" s="6">
        <f t="shared" si="5"/>
        <v>8954.1826000000001</v>
      </c>
    </row>
    <row r="18" spans="1:6" x14ac:dyDescent="0.25">
      <c r="A18" s="2" t="s">
        <v>2</v>
      </c>
      <c r="B18" s="17">
        <v>835</v>
      </c>
      <c r="C18" s="13">
        <v>12.035191666666668</v>
      </c>
      <c r="D18" s="6">
        <f t="shared" si="3"/>
        <v>10049.385041666668</v>
      </c>
      <c r="E18" s="6">
        <f t="shared" si="4"/>
        <v>2009.8770083333338</v>
      </c>
      <c r="F18" s="6">
        <f t="shared" si="5"/>
        <v>12059.262050000001</v>
      </c>
    </row>
    <row r="19" spans="1:6" x14ac:dyDescent="0.25">
      <c r="A19" s="2" t="s">
        <v>3</v>
      </c>
      <c r="B19" s="17">
        <v>800</v>
      </c>
      <c r="C19" s="13">
        <v>12.035191666666668</v>
      </c>
      <c r="D19" s="6">
        <f t="shared" si="3"/>
        <v>9628.1533333333336</v>
      </c>
      <c r="E19" s="6">
        <f t="shared" si="4"/>
        <v>1925.6306666666669</v>
      </c>
      <c r="F19" s="6">
        <f t="shared" si="5"/>
        <v>11553.784</v>
      </c>
    </row>
    <row r="20" spans="1:6" x14ac:dyDescent="0.25">
      <c r="A20" s="2" t="s">
        <v>4</v>
      </c>
      <c r="B20" s="17">
        <v>1000.16</v>
      </c>
      <c r="C20" s="13">
        <v>12.035191666666668</v>
      </c>
      <c r="D20" s="6">
        <f t="shared" si="3"/>
        <v>12037.117297333334</v>
      </c>
      <c r="E20" s="6">
        <f t="shared" si="4"/>
        <v>2407.4234594666668</v>
      </c>
      <c r="F20" s="6">
        <f t="shared" si="5"/>
        <v>14444.540756800001</v>
      </c>
    </row>
    <row r="21" spans="1:6" x14ac:dyDescent="0.25">
      <c r="A21" s="2" t="s">
        <v>5</v>
      </c>
      <c r="B21" s="17">
        <v>1000.16</v>
      </c>
      <c r="C21" s="13">
        <v>12.035191666666668</v>
      </c>
      <c r="D21" s="6">
        <f t="shared" si="3"/>
        <v>12037.117297333334</v>
      </c>
      <c r="E21" s="6">
        <f t="shared" si="4"/>
        <v>2407.4234594666668</v>
      </c>
      <c r="F21" s="6">
        <f t="shared" si="5"/>
        <v>14444.540756800001</v>
      </c>
    </row>
    <row r="22" spans="1:6" x14ac:dyDescent="0.25">
      <c r="A22" s="2" t="s">
        <v>6</v>
      </c>
      <c r="B22" s="17">
        <v>1000.16</v>
      </c>
      <c r="C22" s="13">
        <v>12.035191666666668</v>
      </c>
      <c r="D22" s="6">
        <f t="shared" si="3"/>
        <v>12037.117297333334</v>
      </c>
      <c r="E22" s="6">
        <f t="shared" si="4"/>
        <v>2407.4234594666668</v>
      </c>
      <c r="F22" s="6">
        <f t="shared" si="5"/>
        <v>14444.540756800001</v>
      </c>
    </row>
    <row r="23" spans="1:6" x14ac:dyDescent="0.25">
      <c r="A23" s="2" t="s">
        <v>7</v>
      </c>
      <c r="B23" s="17">
        <v>1000.16</v>
      </c>
      <c r="C23" s="13">
        <v>12.035191666666668</v>
      </c>
      <c r="D23" s="6">
        <f t="shared" si="3"/>
        <v>12037.117297333334</v>
      </c>
      <c r="E23" s="6">
        <f t="shared" si="4"/>
        <v>2407.4234594666668</v>
      </c>
      <c r="F23" s="6">
        <f t="shared" si="5"/>
        <v>14444.540756800001</v>
      </c>
    </row>
    <row r="24" spans="1:6" x14ac:dyDescent="0.25">
      <c r="A24" s="2" t="s">
        <v>8</v>
      </c>
      <c r="B24" s="17">
        <v>1000.16</v>
      </c>
      <c r="C24" s="13">
        <v>12.035191666666668</v>
      </c>
      <c r="D24" s="6">
        <f t="shared" si="3"/>
        <v>12037.117297333334</v>
      </c>
      <c r="E24" s="6">
        <f t="shared" si="4"/>
        <v>2407.4234594666668</v>
      </c>
      <c r="F24" s="6">
        <f t="shared" si="5"/>
        <v>14444.540756800001</v>
      </c>
    </row>
    <row r="25" spans="1:6" x14ac:dyDescent="0.25">
      <c r="A25" s="5" t="s">
        <v>15</v>
      </c>
      <c r="B25" s="18">
        <f>SUM(B16:B24)</f>
        <v>7480.7999999999993</v>
      </c>
      <c r="C25" s="14"/>
      <c r="D25" s="10">
        <f>SUM(D16:D24)</f>
        <v>90032.861819999991</v>
      </c>
      <c r="E25" s="10">
        <f>SUM(E16:E24)</f>
        <v>18006.572364</v>
      </c>
      <c r="F25" s="10">
        <f>SUM(F16:F24)</f>
        <v>108039.43418400001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0</v>
      </c>
      <c r="C51" s="14"/>
      <c r="D51" s="10">
        <f>SUM(D42:D50)</f>
        <v>0</v>
      </c>
      <c r="E51" s="10">
        <f>SUM(E42:E50)</f>
        <v>0</v>
      </c>
      <c r="F51" s="10">
        <f>SUM(F42:F50)</f>
        <v>0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/>
      <c r="C55" s="13"/>
      <c r="D55" s="6">
        <f t="shared" ref="D55:D63" si="12">+C55*B55</f>
        <v>0</v>
      </c>
      <c r="E55" s="6">
        <f t="shared" ref="E55:E63" si="13">+D55*0.2</f>
        <v>0</v>
      </c>
      <c r="F55" s="6">
        <f t="shared" ref="F55:F63" si="14">+D55+E55</f>
        <v>0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0</v>
      </c>
      <c r="C64" s="14"/>
      <c r="D64" s="10">
        <f>SUM(D55:D63)</f>
        <v>0</v>
      </c>
      <c r="E64" s="10">
        <f>SUM(E55:E63)</f>
        <v>0</v>
      </c>
      <c r="F64" s="10">
        <f>SUM(F55:F63)</f>
        <v>0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6063.3209999999999</v>
      </c>
      <c r="C68" s="32">
        <v>4.3599600000000001</v>
      </c>
      <c r="D68" s="31">
        <f>+B68*C68</f>
        <v>26435.83702716</v>
      </c>
    </row>
    <row r="69" spans="1:4" x14ac:dyDescent="0.25">
      <c r="A69" s="2" t="s">
        <v>39</v>
      </c>
      <c r="B69" s="31">
        <v>35</v>
      </c>
      <c r="C69" s="32">
        <v>4.3599600000000001</v>
      </c>
      <c r="D69" s="31">
        <f t="shared" ref="D69:D78" si="15">+B69*C69</f>
        <v>152.5986</v>
      </c>
    </row>
    <row r="70" spans="1:4" x14ac:dyDescent="0.25">
      <c r="A70" s="2" t="s">
        <v>40</v>
      </c>
      <c r="B70" s="31">
        <v>95</v>
      </c>
      <c r="C70" s="32">
        <v>4.3599600000000001</v>
      </c>
      <c r="D70" s="31">
        <f t="shared" si="15"/>
        <v>414.19620000000003</v>
      </c>
    </row>
    <row r="71" spans="1:4" x14ac:dyDescent="0.25">
      <c r="A71" s="2" t="s">
        <v>41</v>
      </c>
      <c r="B71" s="31">
        <v>116.303</v>
      </c>
      <c r="C71" s="32">
        <v>2.4950000000000001</v>
      </c>
      <c r="D71" s="31">
        <f t="shared" si="15"/>
        <v>290.17598500000003</v>
      </c>
    </row>
    <row r="72" spans="1:4" x14ac:dyDescent="0.25">
      <c r="A72" s="2" t="s">
        <v>42</v>
      </c>
      <c r="B72" s="31">
        <v>1786.8440000000001</v>
      </c>
      <c r="C72" s="32">
        <v>2.2130000000000001</v>
      </c>
      <c r="D72" s="31">
        <f t="shared" si="15"/>
        <v>3954.2857720000002</v>
      </c>
    </row>
    <row r="73" spans="1:4" x14ac:dyDescent="0.25">
      <c r="A73" s="2" t="s">
        <v>43</v>
      </c>
      <c r="B73" s="31">
        <v>1337.924</v>
      </c>
      <c r="C73" s="32">
        <v>2.0129999999999999</v>
      </c>
      <c r="D73" s="31">
        <f t="shared" si="15"/>
        <v>2693.241012</v>
      </c>
    </row>
    <row r="74" spans="1:4" x14ac:dyDescent="0.25">
      <c r="A74" s="2" t="s">
        <v>44</v>
      </c>
      <c r="B74" s="31">
        <v>1756.1480000000001</v>
      </c>
      <c r="C74" s="32">
        <v>1.891</v>
      </c>
      <c r="D74" s="31">
        <f t="shared" si="15"/>
        <v>3320.8758680000001</v>
      </c>
    </row>
    <row r="75" spans="1:4" x14ac:dyDescent="0.25">
      <c r="A75" s="2" t="s">
        <v>45</v>
      </c>
      <c r="B75" s="31">
        <v>4327.4120000000003</v>
      </c>
      <c r="C75" s="32">
        <v>1.8480000000000001</v>
      </c>
      <c r="D75" s="31">
        <f t="shared" si="15"/>
        <v>7997.0573760000007</v>
      </c>
    </row>
    <row r="76" spans="1:4" x14ac:dyDescent="0.25">
      <c r="A76" s="2" t="s">
        <v>46</v>
      </c>
      <c r="B76" s="31">
        <v>3483.7440000000001</v>
      </c>
      <c r="C76" s="32">
        <v>2.2239999999999998</v>
      </c>
      <c r="D76" s="31">
        <f t="shared" si="15"/>
        <v>7747.8466559999997</v>
      </c>
    </row>
    <row r="77" spans="1:4" x14ac:dyDescent="0.25">
      <c r="A77" s="2" t="s">
        <v>47</v>
      </c>
      <c r="B77" s="31">
        <v>1868.0220000000002</v>
      </c>
      <c r="C77" s="32">
        <v>2.4470000000000001</v>
      </c>
      <c r="D77" s="31">
        <f t="shared" si="15"/>
        <v>4571.0498340000004</v>
      </c>
    </row>
    <row r="78" spans="1:4" x14ac:dyDescent="0.25">
      <c r="A78" s="2" t="s">
        <v>48</v>
      </c>
      <c r="B78" s="31">
        <v>3595.5520000000006</v>
      </c>
      <c r="C78" s="32">
        <v>2.7930000000000001</v>
      </c>
      <c r="D78" s="31">
        <f t="shared" si="15"/>
        <v>10042.376736000002</v>
      </c>
    </row>
    <row r="79" spans="1:4" x14ac:dyDescent="0.25">
      <c r="A79" s="5" t="s">
        <v>15</v>
      </c>
      <c r="B79" s="5"/>
      <c r="C79" s="5"/>
      <c r="D79" s="33">
        <f>SUM(D68:D78)</f>
        <v>67619.541066160004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D6F6-F91A-43EE-952E-5D73D1B2BC14}">
  <sheetPr>
    <tabColor rgb="FFFF0000"/>
  </sheetPr>
  <dimension ref="A1:N79"/>
  <sheetViews>
    <sheetView workbookViewId="0">
      <selection activeCell="L15" sqref="L15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7" width="12" style="1" customWidth="1"/>
    <col min="8" max="8" width="8.88671875" style="1"/>
    <col min="9" max="9" width="21.33203125" style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30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11616.94</v>
      </c>
      <c r="C3" s="13">
        <v>0.1963</v>
      </c>
      <c r="D3" s="6">
        <f>+C3*B3</f>
        <v>2280.4053220000001</v>
      </c>
      <c r="E3" s="6">
        <f>+D3*0.2</f>
        <v>456.08106440000006</v>
      </c>
      <c r="F3" s="6">
        <f>+D3+E3</f>
        <v>2736.4863863999999</v>
      </c>
      <c r="I3" s="10">
        <f>+D12+D25+D38+D51+D64+D79</f>
        <v>410397.11685286672</v>
      </c>
    </row>
    <row r="4" spans="1:9" x14ac:dyDescent="0.25">
      <c r="A4" s="2" t="s">
        <v>1</v>
      </c>
      <c r="B4" s="17">
        <v>28343.537</v>
      </c>
      <c r="C4" s="13">
        <v>0.1963</v>
      </c>
      <c r="D4" s="6">
        <f t="shared" ref="D4:D11" si="0">+C4*B4</f>
        <v>5563.8363131000006</v>
      </c>
      <c r="E4" s="6">
        <f t="shared" ref="E4:E11" si="1">+D4*0.2</f>
        <v>1112.7672626200001</v>
      </c>
      <c r="F4" s="6">
        <f t="shared" ref="F4:F11" si="2">+D4+E4</f>
        <v>6676.6035757200007</v>
      </c>
    </row>
    <row r="5" spans="1:9" x14ac:dyDescent="0.25">
      <c r="A5" s="2" t="s">
        <v>2</v>
      </c>
      <c r="B5" s="17">
        <v>70665</v>
      </c>
      <c r="C5" s="13">
        <v>0.1963</v>
      </c>
      <c r="D5" s="6">
        <f t="shared" si="0"/>
        <v>13871.539500000001</v>
      </c>
      <c r="E5" s="6">
        <f t="shared" si="1"/>
        <v>2774.3079000000002</v>
      </c>
      <c r="F5" s="6">
        <f t="shared" si="2"/>
        <v>16645.847400000002</v>
      </c>
    </row>
    <row r="6" spans="1:9" x14ac:dyDescent="0.25">
      <c r="A6" s="2" t="s">
        <v>3</v>
      </c>
      <c r="B6" s="17">
        <v>52959.583999999995</v>
      </c>
      <c r="C6" s="13">
        <v>0.1963</v>
      </c>
      <c r="D6" s="6">
        <f t="shared" si="0"/>
        <v>10395.966339199998</v>
      </c>
      <c r="E6" s="6">
        <f t="shared" si="1"/>
        <v>2079.1932678399999</v>
      </c>
      <c r="F6" s="6">
        <f t="shared" si="2"/>
        <v>12475.159607039997</v>
      </c>
    </row>
    <row r="7" spans="1:9" x14ac:dyDescent="0.25">
      <c r="A7" s="2" t="s">
        <v>4</v>
      </c>
      <c r="B7" s="17">
        <v>13060.882999999998</v>
      </c>
      <c r="C7" s="13">
        <v>0.1963</v>
      </c>
      <c r="D7" s="6">
        <f t="shared" si="0"/>
        <v>2563.8513328999998</v>
      </c>
      <c r="E7" s="6">
        <f t="shared" si="1"/>
        <v>512.77026658</v>
      </c>
      <c r="F7" s="6">
        <f t="shared" si="2"/>
        <v>3076.6215994799995</v>
      </c>
    </row>
    <row r="8" spans="1:9" x14ac:dyDescent="0.25">
      <c r="A8" s="2" t="s">
        <v>5</v>
      </c>
      <c r="B8" s="17">
        <v>26569.714</v>
      </c>
      <c r="C8" s="13">
        <v>0.1963</v>
      </c>
      <c r="D8" s="6">
        <f t="shared" si="0"/>
        <v>5215.6348582000001</v>
      </c>
      <c r="E8" s="6">
        <f t="shared" si="1"/>
        <v>1043.12697164</v>
      </c>
      <c r="F8" s="6">
        <f t="shared" si="2"/>
        <v>6258.7618298400002</v>
      </c>
    </row>
    <row r="9" spans="1:9" x14ac:dyDescent="0.25">
      <c r="A9" s="2" t="s">
        <v>6</v>
      </c>
      <c r="B9" s="17">
        <v>11224.653999999999</v>
      </c>
      <c r="C9" s="13">
        <v>0.1963</v>
      </c>
      <c r="D9" s="6">
        <f t="shared" si="0"/>
        <v>2203.3995801999999</v>
      </c>
      <c r="E9" s="6">
        <f t="shared" si="1"/>
        <v>440.67991604000002</v>
      </c>
      <c r="F9" s="6">
        <f t="shared" si="2"/>
        <v>2644.07949624</v>
      </c>
    </row>
    <row r="10" spans="1:9" x14ac:dyDescent="0.25">
      <c r="A10" s="2" t="s">
        <v>7</v>
      </c>
      <c r="B10" s="17">
        <v>11147.541999999999</v>
      </c>
      <c r="C10" s="13">
        <v>0.1963</v>
      </c>
      <c r="D10" s="6">
        <f t="shared" si="0"/>
        <v>2188.2624946000001</v>
      </c>
      <c r="E10" s="6">
        <f t="shared" si="1"/>
        <v>437.65249892000003</v>
      </c>
      <c r="F10" s="6">
        <f t="shared" si="2"/>
        <v>2625.9149935200003</v>
      </c>
    </row>
    <row r="11" spans="1:9" x14ac:dyDescent="0.25">
      <c r="A11" s="2" t="s">
        <v>8</v>
      </c>
      <c r="B11" s="17">
        <v>8159.692</v>
      </c>
      <c r="C11" s="13">
        <v>0.1963</v>
      </c>
      <c r="D11" s="6">
        <f t="shared" si="0"/>
        <v>1601.7475396</v>
      </c>
      <c r="E11" s="6">
        <f t="shared" si="1"/>
        <v>320.34950792000001</v>
      </c>
      <c r="F11" s="6">
        <f t="shared" si="2"/>
        <v>1922.0970475199999</v>
      </c>
    </row>
    <row r="12" spans="1:9" x14ac:dyDescent="0.25">
      <c r="A12" s="5" t="s">
        <v>15</v>
      </c>
      <c r="B12" s="18">
        <f>SUM(B3:B11)</f>
        <v>233747.546</v>
      </c>
      <c r="C12" s="14"/>
      <c r="D12" s="10">
        <f>SUM(D3:D11)</f>
        <v>45884.643279799995</v>
      </c>
      <c r="E12" s="10">
        <f>SUM(E3:E11)</f>
        <v>9176.9286559600005</v>
      </c>
      <c r="F12" s="10">
        <f>SUM(F3:F11)</f>
        <v>55061.571935760003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650</v>
      </c>
      <c r="C16" s="13">
        <v>24.030341666666668</v>
      </c>
      <c r="D16" s="6">
        <f t="shared" ref="D16:D24" si="3">+C16*B16</f>
        <v>15619.722083333334</v>
      </c>
      <c r="E16" s="6">
        <f t="shared" ref="E16:E24" si="4">+D16*0.2</f>
        <v>3123.9444166666672</v>
      </c>
      <c r="F16" s="6">
        <f t="shared" ref="F16:F24" si="5">+D16+E16</f>
        <v>18743.666499999999</v>
      </c>
    </row>
    <row r="17" spans="1:14" x14ac:dyDescent="0.25">
      <c r="A17" s="2" t="s">
        <v>1</v>
      </c>
      <c r="B17" s="17">
        <v>1000</v>
      </c>
      <c r="C17" s="13">
        <v>24.030341666666668</v>
      </c>
      <c r="D17" s="6">
        <f t="shared" si="3"/>
        <v>24030.341666666667</v>
      </c>
      <c r="E17" s="6">
        <f t="shared" si="4"/>
        <v>4806.0683333333336</v>
      </c>
      <c r="F17" s="6">
        <f t="shared" si="5"/>
        <v>28836.41</v>
      </c>
    </row>
    <row r="18" spans="1:14" x14ac:dyDescent="0.25">
      <c r="A18" s="2" t="s">
        <v>2</v>
      </c>
      <c r="B18" s="17">
        <v>1400</v>
      </c>
      <c r="C18" s="13">
        <v>24.030341666666668</v>
      </c>
      <c r="D18" s="6">
        <f t="shared" si="3"/>
        <v>33642.478333333333</v>
      </c>
      <c r="E18" s="6">
        <f t="shared" si="4"/>
        <v>6728.4956666666667</v>
      </c>
      <c r="F18" s="6">
        <f t="shared" si="5"/>
        <v>40370.974000000002</v>
      </c>
    </row>
    <row r="19" spans="1:14" x14ac:dyDescent="0.25">
      <c r="A19" s="2" t="s">
        <v>3</v>
      </c>
      <c r="B19" s="17">
        <v>1800</v>
      </c>
      <c r="C19" s="13">
        <v>24.030341666666668</v>
      </c>
      <c r="D19" s="6">
        <f t="shared" si="3"/>
        <v>43254.615000000005</v>
      </c>
      <c r="E19" s="6">
        <f t="shared" si="4"/>
        <v>8650.9230000000007</v>
      </c>
      <c r="F19" s="6">
        <f t="shared" si="5"/>
        <v>51905.538000000008</v>
      </c>
    </row>
    <row r="20" spans="1:14" x14ac:dyDescent="0.25">
      <c r="A20" s="2" t="s">
        <v>4</v>
      </c>
      <c r="B20" s="17">
        <v>560</v>
      </c>
      <c r="C20" s="13">
        <v>24.030341666666668</v>
      </c>
      <c r="D20" s="6">
        <f t="shared" si="3"/>
        <v>13456.991333333335</v>
      </c>
      <c r="E20" s="6">
        <f t="shared" si="4"/>
        <v>2691.398266666667</v>
      </c>
      <c r="F20" s="6">
        <f t="shared" si="5"/>
        <v>16148.389600000002</v>
      </c>
    </row>
    <row r="21" spans="1:14" x14ac:dyDescent="0.25">
      <c r="A21" s="2" t="s">
        <v>5</v>
      </c>
      <c r="B21" s="17">
        <v>1050</v>
      </c>
      <c r="C21" s="13">
        <v>24.030341666666668</v>
      </c>
      <c r="D21" s="6">
        <f t="shared" si="3"/>
        <v>25231.858750000003</v>
      </c>
      <c r="E21" s="6">
        <f t="shared" si="4"/>
        <v>5046.3717500000012</v>
      </c>
      <c r="F21" s="6">
        <f t="shared" si="5"/>
        <v>30278.230500000005</v>
      </c>
    </row>
    <row r="22" spans="1:14" x14ac:dyDescent="0.25">
      <c r="A22" s="2" t="s">
        <v>6</v>
      </c>
      <c r="B22" s="17">
        <v>500</v>
      </c>
      <c r="C22" s="13">
        <v>24.030341666666668</v>
      </c>
      <c r="D22" s="6">
        <f t="shared" si="3"/>
        <v>12015.170833333334</v>
      </c>
      <c r="E22" s="6">
        <f t="shared" si="4"/>
        <v>2403.0341666666668</v>
      </c>
      <c r="F22" s="6">
        <f t="shared" si="5"/>
        <v>14418.205</v>
      </c>
    </row>
    <row r="23" spans="1:14" x14ac:dyDescent="0.25">
      <c r="A23" s="2" t="s">
        <v>7</v>
      </c>
      <c r="B23" s="17">
        <v>450</v>
      </c>
      <c r="C23" s="13">
        <v>24.030341666666668</v>
      </c>
      <c r="D23" s="6">
        <f t="shared" si="3"/>
        <v>10813.653750000001</v>
      </c>
      <c r="E23" s="6">
        <f t="shared" si="4"/>
        <v>2162.7307500000002</v>
      </c>
      <c r="F23" s="6">
        <f t="shared" si="5"/>
        <v>12976.384500000002</v>
      </c>
    </row>
    <row r="24" spans="1:14" x14ac:dyDescent="0.25">
      <c r="A24" s="2" t="s">
        <v>8</v>
      </c>
      <c r="B24" s="17">
        <v>400</v>
      </c>
      <c r="C24" s="13">
        <v>24.030341666666668</v>
      </c>
      <c r="D24" s="6">
        <f t="shared" si="3"/>
        <v>9612.1366666666672</v>
      </c>
      <c r="E24" s="6">
        <f t="shared" si="4"/>
        <v>1922.4273333333335</v>
      </c>
      <c r="F24" s="6">
        <f t="shared" si="5"/>
        <v>11534.564</v>
      </c>
    </row>
    <row r="25" spans="1:14" x14ac:dyDescent="0.25">
      <c r="A25" s="5" t="s">
        <v>15</v>
      </c>
      <c r="B25" s="18">
        <f>SUM(B16:B24)</f>
        <v>7810</v>
      </c>
      <c r="C25" s="14"/>
      <c r="D25" s="10">
        <f>SUM(D16:D24)</f>
        <v>187676.96841666667</v>
      </c>
      <c r="E25" s="10">
        <f>SUM(E16:E24)</f>
        <v>37535.393683333336</v>
      </c>
      <c r="F25" s="10">
        <f>SUM(F16:F24)</f>
        <v>225212.36210000003</v>
      </c>
    </row>
    <row r="27" spans="1:14" x14ac:dyDescent="0.25">
      <c r="A27" s="4" t="s">
        <v>18</v>
      </c>
    </row>
    <row r="28" spans="1:14" ht="55.2" x14ac:dyDescent="0.3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  <c r="N28" s="19"/>
    </row>
    <row r="29" spans="1:14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14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14" x14ac:dyDescent="0.25">
      <c r="A31" s="2" t="s">
        <v>2</v>
      </c>
      <c r="B31" s="17">
        <v>600</v>
      </c>
      <c r="C31" s="13">
        <v>48.848599999999998</v>
      </c>
      <c r="D31" s="6">
        <f t="shared" si="6"/>
        <v>29309.16</v>
      </c>
      <c r="E31" s="6">
        <f t="shared" si="7"/>
        <v>5861.8320000000003</v>
      </c>
      <c r="F31" s="6">
        <f t="shared" si="8"/>
        <v>35170.991999999998</v>
      </c>
    </row>
    <row r="32" spans="1:14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600</v>
      </c>
      <c r="C38" s="14"/>
      <c r="D38" s="10">
        <f>SUM(D29:D37)</f>
        <v>29309.16</v>
      </c>
      <c r="E38" s="10">
        <f>SUM(E29:E37)</f>
        <v>5861.8320000000003</v>
      </c>
      <c r="F38" s="10">
        <f>SUM(F29:F37)</f>
        <v>35170.991999999998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0</v>
      </c>
      <c r="C51" s="14"/>
      <c r="D51" s="10">
        <f>SUM(D42:D50)</f>
        <v>0</v>
      </c>
      <c r="E51" s="10">
        <f>SUM(E42:E50)</f>
        <v>0</v>
      </c>
      <c r="F51" s="10">
        <f>SUM(F42:F50)</f>
        <v>0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122.776</v>
      </c>
      <c r="C55" s="13">
        <v>3.9394</v>
      </c>
      <c r="D55" s="6">
        <f t="shared" ref="D55:D63" si="12">+C55*B55</f>
        <v>483.66377439999997</v>
      </c>
      <c r="E55" s="6">
        <f t="shared" ref="E55:E63" si="13">+D55*0.2</f>
        <v>96.732754880000002</v>
      </c>
      <c r="F55" s="6">
        <f t="shared" ref="F55:F63" si="14">+D55+E55</f>
        <v>580.39652927999998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122.776</v>
      </c>
      <c r="C64" s="14"/>
      <c r="D64" s="10">
        <f>SUM(D55:D63)</f>
        <v>483.66377439999997</v>
      </c>
      <c r="E64" s="10">
        <f>SUM(E55:E63)</f>
        <v>96.732754880000002</v>
      </c>
      <c r="F64" s="10">
        <f>SUM(F55:F63)</f>
        <v>580.39652927999998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8778.612000000001</v>
      </c>
      <c r="C68" s="32">
        <v>4.3599600000000001</v>
      </c>
      <c r="D68" s="31">
        <f>+B68*C68</f>
        <v>38274.397175520004</v>
      </c>
    </row>
    <row r="69" spans="1:4" x14ac:dyDescent="0.25">
      <c r="A69" s="2" t="s">
        <v>39</v>
      </c>
      <c r="B69" s="31">
        <v>656.46299999999997</v>
      </c>
      <c r="C69" s="32">
        <v>4.3599600000000001</v>
      </c>
      <c r="D69" s="31">
        <f t="shared" ref="D69:D78" si="15">+B69*C69</f>
        <v>2862.1524214799997</v>
      </c>
    </row>
    <row r="70" spans="1:4" x14ac:dyDescent="0.25">
      <c r="A70" s="2" t="s">
        <v>40</v>
      </c>
      <c r="B70" s="31">
        <v>8735</v>
      </c>
      <c r="C70" s="32">
        <v>4.3599600000000001</v>
      </c>
      <c r="D70" s="31">
        <f t="shared" si="15"/>
        <v>38084.250599999999</v>
      </c>
    </row>
    <row r="71" spans="1:4" x14ac:dyDescent="0.25">
      <c r="A71" s="2" t="s">
        <v>41</v>
      </c>
      <c r="B71" s="31">
        <v>1040.4159999999999</v>
      </c>
      <c r="C71" s="32">
        <v>2.4950000000000001</v>
      </c>
      <c r="D71" s="31">
        <f t="shared" si="15"/>
        <v>2595.8379199999999</v>
      </c>
    </row>
    <row r="72" spans="1:4" x14ac:dyDescent="0.25">
      <c r="A72" s="2" t="s">
        <v>42</v>
      </c>
      <c r="B72" s="31">
        <v>4144.1170000000002</v>
      </c>
      <c r="C72" s="32">
        <v>2.2130000000000001</v>
      </c>
      <c r="D72" s="31">
        <f t="shared" si="15"/>
        <v>9170.930921000001</v>
      </c>
    </row>
    <row r="73" spans="1:4" x14ac:dyDescent="0.25">
      <c r="A73" s="2" t="s">
        <v>43</v>
      </c>
      <c r="B73" s="31">
        <v>2416.3419999999996</v>
      </c>
      <c r="C73" s="32">
        <v>2.0129999999999999</v>
      </c>
      <c r="D73" s="31">
        <f t="shared" si="15"/>
        <v>4864.0964459999987</v>
      </c>
    </row>
    <row r="74" spans="1:4" x14ac:dyDescent="0.25">
      <c r="A74" s="2" t="s">
        <v>44</v>
      </c>
      <c r="B74" s="31">
        <v>1150.2280000000001</v>
      </c>
      <c r="C74" s="32">
        <v>1.891</v>
      </c>
      <c r="D74" s="31">
        <f t="shared" si="15"/>
        <v>2175.0811480000002</v>
      </c>
    </row>
    <row r="75" spans="1:4" x14ac:dyDescent="0.25">
      <c r="A75" s="2" t="s">
        <v>45</v>
      </c>
      <c r="B75" s="31">
        <v>1336.8650000000002</v>
      </c>
      <c r="C75" s="32">
        <v>1.8480000000000001</v>
      </c>
      <c r="D75" s="31">
        <f t="shared" si="15"/>
        <v>2470.5265200000003</v>
      </c>
    </row>
    <row r="76" spans="1:4" x14ac:dyDescent="0.25">
      <c r="A76" s="2" t="s">
        <v>46</v>
      </c>
      <c r="B76" s="31">
        <v>2459.6920000000005</v>
      </c>
      <c r="C76" s="32">
        <v>2.2239999999999998</v>
      </c>
      <c r="D76" s="31">
        <f t="shared" si="15"/>
        <v>5470.3550080000005</v>
      </c>
    </row>
    <row r="77" spans="1:4" x14ac:dyDescent="0.25">
      <c r="A77" s="2" t="s">
        <v>47</v>
      </c>
      <c r="B77" s="31">
        <v>5978.8610000000008</v>
      </c>
      <c r="C77" s="32">
        <v>2.4470000000000001</v>
      </c>
      <c r="D77" s="31">
        <f t="shared" si="15"/>
        <v>14630.272867000001</v>
      </c>
    </row>
    <row r="78" spans="1:4" x14ac:dyDescent="0.25">
      <c r="A78" s="2" t="s">
        <v>48</v>
      </c>
      <c r="B78" s="31">
        <v>9468.2350000000006</v>
      </c>
      <c r="C78" s="32">
        <v>2.7930000000000001</v>
      </c>
      <c r="D78" s="31">
        <f t="shared" si="15"/>
        <v>26444.780355000003</v>
      </c>
    </row>
    <row r="79" spans="1:4" x14ac:dyDescent="0.25">
      <c r="A79" s="5" t="s">
        <v>15</v>
      </c>
      <c r="B79" s="5"/>
      <c r="C79" s="5"/>
      <c r="D79" s="33">
        <f>SUM(D68:D78)</f>
        <v>147042.68138200001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708F-43D8-4649-8CA6-991F84C93FDD}">
  <sheetPr>
    <tabColor rgb="FF0070C0"/>
  </sheetPr>
  <dimension ref="A1:N79"/>
  <sheetViews>
    <sheetView workbookViewId="0">
      <selection activeCell="I8" sqref="I8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7" width="12" style="1" customWidth="1"/>
    <col min="8" max="8" width="8.88671875" style="1"/>
    <col min="9" max="9" width="20.77734375" style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30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11616.94</v>
      </c>
      <c r="C3" s="13">
        <v>0.1963</v>
      </c>
      <c r="D3" s="6">
        <f>+C3*B3</f>
        <v>2280.4053220000001</v>
      </c>
      <c r="E3" s="6">
        <f>+D3*0.2</f>
        <v>456.08106440000006</v>
      </c>
      <c r="F3" s="6">
        <f>+D3+E3</f>
        <v>2736.4863863999999</v>
      </c>
      <c r="I3" s="10">
        <f>+D12+D25+D38+D51+D64+D79</f>
        <v>301843.40862646664</v>
      </c>
    </row>
    <row r="4" spans="1:9" x14ac:dyDescent="0.25">
      <c r="A4" s="2" t="s">
        <v>1</v>
      </c>
      <c r="B4" s="17">
        <v>28343.537</v>
      </c>
      <c r="C4" s="13">
        <v>0.1963</v>
      </c>
      <c r="D4" s="6">
        <f t="shared" ref="D4:D11" si="0">+C4*B4</f>
        <v>5563.8363131000006</v>
      </c>
      <c r="E4" s="6">
        <f t="shared" ref="E4:E11" si="1">+D4*0.2</f>
        <v>1112.7672626200001</v>
      </c>
      <c r="F4" s="6">
        <f t="shared" ref="F4:F11" si="2">+D4+E4</f>
        <v>6676.6035757200007</v>
      </c>
    </row>
    <row r="5" spans="1:9" x14ac:dyDescent="0.25">
      <c r="A5" s="2" t="s">
        <v>2</v>
      </c>
      <c r="B5" s="17">
        <v>70665</v>
      </c>
      <c r="C5" s="13">
        <v>0.1963</v>
      </c>
      <c r="D5" s="6">
        <f t="shared" si="0"/>
        <v>13871.539500000001</v>
      </c>
      <c r="E5" s="6">
        <f t="shared" si="1"/>
        <v>2774.3079000000002</v>
      </c>
      <c r="F5" s="6">
        <f t="shared" si="2"/>
        <v>16645.847400000002</v>
      </c>
    </row>
    <row r="6" spans="1:9" x14ac:dyDescent="0.25">
      <c r="A6" s="2" t="s">
        <v>3</v>
      </c>
      <c r="B6" s="17">
        <v>52959.583999999995</v>
      </c>
      <c r="C6" s="13">
        <v>0.1963</v>
      </c>
      <c r="D6" s="6">
        <f t="shared" si="0"/>
        <v>10395.966339199998</v>
      </c>
      <c r="E6" s="6">
        <f t="shared" si="1"/>
        <v>2079.1932678399999</v>
      </c>
      <c r="F6" s="6">
        <f t="shared" si="2"/>
        <v>12475.159607039997</v>
      </c>
    </row>
    <row r="7" spans="1:9" x14ac:dyDescent="0.25">
      <c r="A7" s="2" t="s">
        <v>4</v>
      </c>
      <c r="B7" s="17">
        <v>13060.882999999998</v>
      </c>
      <c r="C7" s="13">
        <v>0.1963</v>
      </c>
      <c r="D7" s="6">
        <f t="shared" si="0"/>
        <v>2563.8513328999998</v>
      </c>
      <c r="E7" s="6">
        <f t="shared" si="1"/>
        <v>512.77026658</v>
      </c>
      <c r="F7" s="6">
        <f t="shared" si="2"/>
        <v>3076.6215994799995</v>
      </c>
    </row>
    <row r="8" spans="1:9" x14ac:dyDescent="0.25">
      <c r="A8" s="2" t="s">
        <v>5</v>
      </c>
      <c r="B8" s="17">
        <v>26569.714</v>
      </c>
      <c r="C8" s="13">
        <v>0.1963</v>
      </c>
      <c r="D8" s="6">
        <f t="shared" si="0"/>
        <v>5215.6348582000001</v>
      </c>
      <c r="E8" s="6">
        <f t="shared" si="1"/>
        <v>1043.12697164</v>
      </c>
      <c r="F8" s="6">
        <f t="shared" si="2"/>
        <v>6258.7618298400002</v>
      </c>
    </row>
    <row r="9" spans="1:9" x14ac:dyDescent="0.25">
      <c r="A9" s="2" t="s">
        <v>6</v>
      </c>
      <c r="B9" s="17">
        <v>11224.653999999999</v>
      </c>
      <c r="C9" s="13">
        <v>0.1963</v>
      </c>
      <c r="D9" s="6">
        <f t="shared" si="0"/>
        <v>2203.3995801999999</v>
      </c>
      <c r="E9" s="6">
        <f t="shared" si="1"/>
        <v>440.67991604000002</v>
      </c>
      <c r="F9" s="6">
        <f t="shared" si="2"/>
        <v>2644.07949624</v>
      </c>
    </row>
    <row r="10" spans="1:9" x14ac:dyDescent="0.25">
      <c r="A10" s="2" t="s">
        <v>7</v>
      </c>
      <c r="B10" s="17">
        <v>11147.541999999999</v>
      </c>
      <c r="C10" s="13">
        <v>0.1963</v>
      </c>
      <c r="D10" s="6">
        <f t="shared" si="0"/>
        <v>2188.2624946000001</v>
      </c>
      <c r="E10" s="6">
        <f t="shared" si="1"/>
        <v>437.65249892000003</v>
      </c>
      <c r="F10" s="6">
        <f t="shared" si="2"/>
        <v>2625.9149935200003</v>
      </c>
    </row>
    <row r="11" spans="1:9" x14ac:dyDescent="0.25">
      <c r="A11" s="2" t="s">
        <v>8</v>
      </c>
      <c r="B11" s="17">
        <v>8159.692</v>
      </c>
      <c r="C11" s="13">
        <v>0.1963</v>
      </c>
      <c r="D11" s="6">
        <f t="shared" si="0"/>
        <v>1601.7475396</v>
      </c>
      <c r="E11" s="6">
        <f t="shared" si="1"/>
        <v>320.34950792000001</v>
      </c>
      <c r="F11" s="6">
        <f t="shared" si="2"/>
        <v>1922.0970475199999</v>
      </c>
    </row>
    <row r="12" spans="1:9" x14ac:dyDescent="0.25">
      <c r="A12" s="5" t="s">
        <v>15</v>
      </c>
      <c r="B12" s="18">
        <f>SUM(B3:B11)</f>
        <v>233747.546</v>
      </c>
      <c r="C12" s="14"/>
      <c r="D12" s="10">
        <f>SUM(D3:D11)</f>
        <v>45884.643279799995</v>
      </c>
      <c r="E12" s="10">
        <f>SUM(E3:E11)</f>
        <v>9176.9286559600005</v>
      </c>
      <c r="F12" s="10">
        <f>SUM(F3:F11)</f>
        <v>55061.571935760003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650</v>
      </c>
      <c r="C16" s="13">
        <v>12.035191666666668</v>
      </c>
      <c r="D16" s="6">
        <f t="shared" ref="D16:D24" si="3">+C16*B16</f>
        <v>7822.8745833333342</v>
      </c>
      <c r="E16" s="6">
        <f t="shared" ref="E16:E24" si="4">+D16*0.2</f>
        <v>1564.5749166666669</v>
      </c>
      <c r="F16" s="6">
        <f t="shared" ref="F16:F24" si="5">+D16+E16</f>
        <v>9387.4495000000006</v>
      </c>
      <c r="G16" s="1">
        <f>+C16*12</f>
        <v>144.42230000000001</v>
      </c>
    </row>
    <row r="17" spans="1:14" x14ac:dyDescent="0.25">
      <c r="A17" s="2" t="s">
        <v>1</v>
      </c>
      <c r="B17" s="17">
        <v>1000</v>
      </c>
      <c r="C17" s="13">
        <v>12.035191666666668</v>
      </c>
      <c r="D17" s="6">
        <f t="shared" si="3"/>
        <v>12035.191666666668</v>
      </c>
      <c r="E17" s="6">
        <f t="shared" si="4"/>
        <v>2407.0383333333334</v>
      </c>
      <c r="F17" s="6">
        <f t="shared" si="5"/>
        <v>14442.230000000001</v>
      </c>
    </row>
    <row r="18" spans="1:14" x14ac:dyDescent="0.25">
      <c r="A18" s="2" t="s">
        <v>2</v>
      </c>
      <c r="B18" s="17">
        <v>1400</v>
      </c>
      <c r="C18" s="13">
        <v>12.035191666666668</v>
      </c>
      <c r="D18" s="6">
        <f t="shared" si="3"/>
        <v>16849.268333333333</v>
      </c>
      <c r="E18" s="6">
        <f t="shared" si="4"/>
        <v>3369.8536666666669</v>
      </c>
      <c r="F18" s="6">
        <f t="shared" si="5"/>
        <v>20219.121999999999</v>
      </c>
    </row>
    <row r="19" spans="1:14" x14ac:dyDescent="0.25">
      <c r="A19" s="2" t="s">
        <v>3</v>
      </c>
      <c r="B19" s="17">
        <v>1800</v>
      </c>
      <c r="C19" s="13">
        <v>12.035191666666668</v>
      </c>
      <c r="D19" s="6">
        <f t="shared" si="3"/>
        <v>21663.345000000001</v>
      </c>
      <c r="E19" s="6">
        <f t="shared" si="4"/>
        <v>4332.6690000000008</v>
      </c>
      <c r="F19" s="6">
        <f t="shared" si="5"/>
        <v>25996.014000000003</v>
      </c>
    </row>
    <row r="20" spans="1:14" x14ac:dyDescent="0.25">
      <c r="A20" s="2" t="s">
        <v>4</v>
      </c>
      <c r="B20" s="17">
        <v>560</v>
      </c>
      <c r="C20" s="13">
        <v>12.035191666666668</v>
      </c>
      <c r="D20" s="6">
        <f t="shared" si="3"/>
        <v>6739.7073333333337</v>
      </c>
      <c r="E20" s="6">
        <f t="shared" si="4"/>
        <v>1347.9414666666669</v>
      </c>
      <c r="F20" s="6">
        <f t="shared" si="5"/>
        <v>8087.6488000000008</v>
      </c>
    </row>
    <row r="21" spans="1:14" x14ac:dyDescent="0.25">
      <c r="A21" s="2" t="s">
        <v>5</v>
      </c>
      <c r="B21" s="17">
        <v>1050</v>
      </c>
      <c r="C21" s="13">
        <v>12.035191666666668</v>
      </c>
      <c r="D21" s="6">
        <f t="shared" si="3"/>
        <v>12636.951250000002</v>
      </c>
      <c r="E21" s="6">
        <f t="shared" si="4"/>
        <v>2527.3902500000004</v>
      </c>
      <c r="F21" s="6">
        <f t="shared" si="5"/>
        <v>15164.341500000002</v>
      </c>
    </row>
    <row r="22" spans="1:14" x14ac:dyDescent="0.25">
      <c r="A22" s="2" t="s">
        <v>6</v>
      </c>
      <c r="B22" s="17">
        <v>500</v>
      </c>
      <c r="C22" s="13">
        <v>12.035191666666668</v>
      </c>
      <c r="D22" s="6">
        <f t="shared" si="3"/>
        <v>6017.5958333333338</v>
      </c>
      <c r="E22" s="6">
        <f t="shared" si="4"/>
        <v>1203.5191666666667</v>
      </c>
      <c r="F22" s="6">
        <f t="shared" si="5"/>
        <v>7221.1150000000007</v>
      </c>
    </row>
    <row r="23" spans="1:14" x14ac:dyDescent="0.25">
      <c r="A23" s="2" t="s">
        <v>7</v>
      </c>
      <c r="B23" s="17">
        <v>450</v>
      </c>
      <c r="C23" s="13">
        <v>12.035191666666668</v>
      </c>
      <c r="D23" s="6">
        <f t="shared" si="3"/>
        <v>5415.8362500000003</v>
      </c>
      <c r="E23" s="6">
        <f t="shared" si="4"/>
        <v>1083.1672500000002</v>
      </c>
      <c r="F23" s="6">
        <f t="shared" si="5"/>
        <v>6499.0035000000007</v>
      </c>
    </row>
    <row r="24" spans="1:14" x14ac:dyDescent="0.25">
      <c r="A24" s="2" t="s">
        <v>8</v>
      </c>
      <c r="B24" s="17">
        <v>400</v>
      </c>
      <c r="C24" s="13">
        <v>12.035191666666668</v>
      </c>
      <c r="D24" s="6">
        <f t="shared" si="3"/>
        <v>4814.0766666666668</v>
      </c>
      <c r="E24" s="6">
        <f t="shared" si="4"/>
        <v>962.81533333333346</v>
      </c>
      <c r="F24" s="6">
        <f t="shared" si="5"/>
        <v>5776.8919999999998</v>
      </c>
    </row>
    <row r="25" spans="1:14" x14ac:dyDescent="0.25">
      <c r="A25" s="5" t="s">
        <v>15</v>
      </c>
      <c r="B25" s="18">
        <f>SUM(B16:B24)</f>
        <v>7810</v>
      </c>
      <c r="C25" s="14"/>
      <c r="D25" s="10">
        <f>SUM(D16:D24)</f>
        <v>93994.846916666662</v>
      </c>
      <c r="E25" s="10">
        <f>SUM(E16:E24)</f>
        <v>18798.969383333333</v>
      </c>
      <c r="F25" s="10">
        <f>SUM(F16:F24)</f>
        <v>112793.81630000001</v>
      </c>
    </row>
    <row r="27" spans="1:14" x14ac:dyDescent="0.25">
      <c r="A27" s="4" t="s">
        <v>18</v>
      </c>
    </row>
    <row r="28" spans="1:14" ht="55.2" x14ac:dyDescent="0.3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  <c r="N28" s="19"/>
    </row>
    <row r="29" spans="1:14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14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14" x14ac:dyDescent="0.25">
      <c r="A31" s="2" t="s">
        <v>2</v>
      </c>
      <c r="B31" s="17">
        <v>600</v>
      </c>
      <c r="C31" s="13">
        <v>24.465</v>
      </c>
      <c r="D31" s="6">
        <f t="shared" si="6"/>
        <v>14679</v>
      </c>
      <c r="E31" s="6">
        <f t="shared" si="7"/>
        <v>2935.8</v>
      </c>
      <c r="F31" s="6">
        <f t="shared" si="8"/>
        <v>17614.8</v>
      </c>
    </row>
    <row r="32" spans="1:14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600</v>
      </c>
      <c r="C38" s="14"/>
      <c r="D38" s="10">
        <f>SUM(D29:D37)</f>
        <v>14679</v>
      </c>
      <c r="E38" s="10">
        <f>SUM(E29:E37)</f>
        <v>2935.8</v>
      </c>
      <c r="F38" s="10">
        <f>SUM(F29:F37)</f>
        <v>17614.8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0</v>
      </c>
      <c r="C51" s="14"/>
      <c r="D51" s="10">
        <f>SUM(D42:D50)</f>
        <v>0</v>
      </c>
      <c r="E51" s="10">
        <f>SUM(E42:E50)</f>
        <v>0</v>
      </c>
      <c r="F51" s="10">
        <f>SUM(F42:F50)</f>
        <v>0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122.776</v>
      </c>
      <c r="C55" s="13">
        <v>1.9730000000000001</v>
      </c>
      <c r="D55" s="6">
        <f t="shared" ref="D55:D63" si="12">+C55*B55</f>
        <v>242.23704800000002</v>
      </c>
      <c r="E55" s="6">
        <f t="shared" ref="E55:E63" si="13">+D55*0.2</f>
        <v>48.447409600000007</v>
      </c>
      <c r="F55" s="6">
        <f t="shared" ref="F55:F63" si="14">+D55+E55</f>
        <v>290.68445760000003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122.776</v>
      </c>
      <c r="C64" s="14"/>
      <c r="D64" s="10">
        <f>SUM(D55:D63)</f>
        <v>242.23704800000002</v>
      </c>
      <c r="E64" s="10">
        <f>SUM(E55:E63)</f>
        <v>48.447409600000007</v>
      </c>
      <c r="F64" s="10">
        <f>SUM(F55:F63)</f>
        <v>290.68445760000003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8778.612000000001</v>
      </c>
      <c r="C68" s="32">
        <v>4.3599600000000001</v>
      </c>
      <c r="D68" s="31">
        <f>+B68*C68</f>
        <v>38274.397175520004</v>
      </c>
    </row>
    <row r="69" spans="1:4" x14ac:dyDescent="0.25">
      <c r="A69" s="2" t="s">
        <v>39</v>
      </c>
      <c r="B69" s="31">
        <v>656.46299999999997</v>
      </c>
      <c r="C69" s="32">
        <v>4.3599600000000001</v>
      </c>
      <c r="D69" s="31">
        <f t="shared" ref="D69:D78" si="15">+B69*C69</f>
        <v>2862.1524214799997</v>
      </c>
    </row>
    <row r="70" spans="1:4" x14ac:dyDescent="0.25">
      <c r="A70" s="2" t="s">
        <v>40</v>
      </c>
      <c r="B70" s="31">
        <v>8735</v>
      </c>
      <c r="C70" s="32">
        <v>4.3599600000000001</v>
      </c>
      <c r="D70" s="31">
        <f t="shared" si="15"/>
        <v>38084.250599999999</v>
      </c>
    </row>
    <row r="71" spans="1:4" x14ac:dyDescent="0.25">
      <c r="A71" s="2" t="s">
        <v>41</v>
      </c>
      <c r="B71" s="31">
        <v>1040.4159999999999</v>
      </c>
      <c r="C71" s="32">
        <v>2.4950000000000001</v>
      </c>
      <c r="D71" s="31">
        <f t="shared" si="15"/>
        <v>2595.8379199999999</v>
      </c>
    </row>
    <row r="72" spans="1:4" x14ac:dyDescent="0.25">
      <c r="A72" s="2" t="s">
        <v>42</v>
      </c>
      <c r="B72" s="31">
        <v>4144.1170000000002</v>
      </c>
      <c r="C72" s="32">
        <v>2.2130000000000001</v>
      </c>
      <c r="D72" s="31">
        <f t="shared" si="15"/>
        <v>9170.930921000001</v>
      </c>
    </row>
    <row r="73" spans="1:4" x14ac:dyDescent="0.25">
      <c r="A73" s="2" t="s">
        <v>43</v>
      </c>
      <c r="B73" s="31">
        <v>2416.3419999999996</v>
      </c>
      <c r="C73" s="32">
        <v>2.0129999999999999</v>
      </c>
      <c r="D73" s="31">
        <f t="shared" si="15"/>
        <v>4864.0964459999987</v>
      </c>
    </row>
    <row r="74" spans="1:4" x14ac:dyDescent="0.25">
      <c r="A74" s="2" t="s">
        <v>44</v>
      </c>
      <c r="B74" s="31">
        <v>1150.2280000000001</v>
      </c>
      <c r="C74" s="32">
        <v>1.891</v>
      </c>
      <c r="D74" s="31">
        <f t="shared" si="15"/>
        <v>2175.0811480000002</v>
      </c>
    </row>
    <row r="75" spans="1:4" x14ac:dyDescent="0.25">
      <c r="A75" s="2" t="s">
        <v>45</v>
      </c>
      <c r="B75" s="31">
        <v>1336.8650000000002</v>
      </c>
      <c r="C75" s="32">
        <v>1.8480000000000001</v>
      </c>
      <c r="D75" s="31">
        <f t="shared" si="15"/>
        <v>2470.5265200000003</v>
      </c>
    </row>
    <row r="76" spans="1:4" x14ac:dyDescent="0.25">
      <c r="A76" s="2" t="s">
        <v>46</v>
      </c>
      <c r="B76" s="31">
        <v>2459.6920000000005</v>
      </c>
      <c r="C76" s="32">
        <v>2.2239999999999998</v>
      </c>
      <c r="D76" s="31">
        <f t="shared" si="15"/>
        <v>5470.3550080000005</v>
      </c>
    </row>
    <row r="77" spans="1:4" x14ac:dyDescent="0.25">
      <c r="A77" s="2" t="s">
        <v>47</v>
      </c>
      <c r="B77" s="31">
        <v>5978.8610000000008</v>
      </c>
      <c r="C77" s="32">
        <v>2.4470000000000001</v>
      </c>
      <c r="D77" s="31">
        <f t="shared" si="15"/>
        <v>14630.272867000001</v>
      </c>
    </row>
    <row r="78" spans="1:4" x14ac:dyDescent="0.25">
      <c r="A78" s="2" t="s">
        <v>48</v>
      </c>
      <c r="B78" s="31">
        <v>9468.2350000000006</v>
      </c>
      <c r="C78" s="32">
        <v>2.7930000000000001</v>
      </c>
      <c r="D78" s="31">
        <f t="shared" si="15"/>
        <v>26444.780355000003</v>
      </c>
    </row>
    <row r="79" spans="1:4" x14ac:dyDescent="0.25">
      <c r="A79" s="5" t="s">
        <v>15</v>
      </c>
      <c r="B79" s="5"/>
      <c r="C79" s="5"/>
      <c r="D79" s="33">
        <f>SUM(D68:D78)</f>
        <v>147042.68138200001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7F4B-0C72-4EE3-8DA4-102F54F37736}">
  <sheetPr>
    <tabColor rgb="FFFF0000"/>
  </sheetPr>
  <dimension ref="A1:I79"/>
  <sheetViews>
    <sheetView workbookViewId="0">
      <selection activeCell="D84" sqref="D84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1" style="1" bestFit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29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8235.8790000000008</v>
      </c>
      <c r="C3" s="13">
        <v>0.1963</v>
      </c>
      <c r="D3" s="6">
        <f>+C3*B3</f>
        <v>1616.7030477000001</v>
      </c>
      <c r="E3" s="6">
        <f>+D3*0.2</f>
        <v>323.34060954000006</v>
      </c>
      <c r="F3" s="6">
        <f>+D3+E3</f>
        <v>1940.0436572400001</v>
      </c>
      <c r="I3" s="10">
        <f>+D12+D25+D38+D51+D64+D79</f>
        <v>198292.21029966002</v>
      </c>
    </row>
    <row r="4" spans="1:9" x14ac:dyDescent="0.25">
      <c r="A4" s="2" t="s">
        <v>1</v>
      </c>
      <c r="B4" s="17">
        <v>11140</v>
      </c>
      <c r="C4" s="13">
        <v>0.1963</v>
      </c>
      <c r="D4" s="6">
        <f t="shared" ref="D4:D11" si="0">+C4*B4</f>
        <v>2186.7820000000002</v>
      </c>
      <c r="E4" s="6">
        <f t="shared" ref="E4:E11" si="1">+D4*0.2</f>
        <v>437.35640000000006</v>
      </c>
      <c r="F4" s="6">
        <f t="shared" ref="F4:F11" si="2">+D4+E4</f>
        <v>2624.1384000000003</v>
      </c>
    </row>
    <row r="5" spans="1:9" x14ac:dyDescent="0.25">
      <c r="A5" s="2" t="s">
        <v>2</v>
      </c>
      <c r="B5" s="17">
        <v>15762.395</v>
      </c>
      <c r="C5" s="13">
        <v>0.1963</v>
      </c>
      <c r="D5" s="6">
        <f t="shared" si="0"/>
        <v>3094.1581384999999</v>
      </c>
      <c r="E5" s="6">
        <f t="shared" si="1"/>
        <v>618.83162770000001</v>
      </c>
      <c r="F5" s="6">
        <f t="shared" si="2"/>
        <v>3712.9897661999998</v>
      </c>
    </row>
    <row r="6" spans="1:9" x14ac:dyDescent="0.25">
      <c r="A6" s="2" t="s">
        <v>3</v>
      </c>
      <c r="B6" s="17">
        <v>11106.663999999999</v>
      </c>
      <c r="C6" s="13">
        <v>0.1963</v>
      </c>
      <c r="D6" s="6">
        <f t="shared" si="0"/>
        <v>2180.2381431999997</v>
      </c>
      <c r="E6" s="6">
        <f t="shared" si="1"/>
        <v>436.04762863999997</v>
      </c>
      <c r="F6" s="6">
        <f t="shared" si="2"/>
        <v>2616.2857718399996</v>
      </c>
    </row>
    <row r="7" spans="1:9" x14ac:dyDescent="0.25">
      <c r="A7" s="2" t="s">
        <v>4</v>
      </c>
      <c r="B7" s="17">
        <v>14825.582</v>
      </c>
      <c r="C7" s="13">
        <v>0.1963</v>
      </c>
      <c r="D7" s="6">
        <f t="shared" si="0"/>
        <v>2910.2617466000002</v>
      </c>
      <c r="E7" s="6">
        <f t="shared" si="1"/>
        <v>582.05234932000008</v>
      </c>
      <c r="F7" s="6">
        <f t="shared" si="2"/>
        <v>3492.31409592</v>
      </c>
    </row>
    <row r="8" spans="1:9" x14ac:dyDescent="0.25">
      <c r="A8" s="2" t="s">
        <v>5</v>
      </c>
      <c r="B8" s="17">
        <v>14108.745000000001</v>
      </c>
      <c r="C8" s="13">
        <v>0.1963</v>
      </c>
      <c r="D8" s="6">
        <f t="shared" si="0"/>
        <v>2769.5466435000003</v>
      </c>
      <c r="E8" s="6">
        <f t="shared" si="1"/>
        <v>553.90932870000006</v>
      </c>
      <c r="F8" s="6">
        <f t="shared" si="2"/>
        <v>3323.4559722000004</v>
      </c>
    </row>
    <row r="9" spans="1:9" x14ac:dyDescent="0.25">
      <c r="A9" s="2" t="s">
        <v>6</v>
      </c>
      <c r="B9" s="17">
        <v>13825.830000000002</v>
      </c>
      <c r="C9" s="13">
        <v>0.1963</v>
      </c>
      <c r="D9" s="6">
        <f t="shared" si="0"/>
        <v>2714.0104290000004</v>
      </c>
      <c r="E9" s="6">
        <f t="shared" si="1"/>
        <v>542.8020858000001</v>
      </c>
      <c r="F9" s="6">
        <f t="shared" si="2"/>
        <v>3256.8125148000004</v>
      </c>
    </row>
    <row r="10" spans="1:9" x14ac:dyDescent="0.25">
      <c r="A10" s="2" t="s">
        <v>7</v>
      </c>
      <c r="B10" s="17">
        <v>14420.738999999998</v>
      </c>
      <c r="C10" s="13">
        <v>0.1963</v>
      </c>
      <c r="D10" s="6">
        <f t="shared" si="0"/>
        <v>2830.7910656999998</v>
      </c>
      <c r="E10" s="6">
        <f t="shared" si="1"/>
        <v>566.15821313999993</v>
      </c>
      <c r="F10" s="6">
        <f t="shared" si="2"/>
        <v>3396.9492788399998</v>
      </c>
    </row>
    <row r="11" spans="1:9" x14ac:dyDescent="0.25">
      <c r="A11" s="2" t="s">
        <v>8</v>
      </c>
      <c r="B11" s="17">
        <v>13096.153</v>
      </c>
      <c r="C11" s="13">
        <v>0.1963</v>
      </c>
      <c r="D11" s="6">
        <f t="shared" si="0"/>
        <v>2570.7748339</v>
      </c>
      <c r="E11" s="6">
        <f t="shared" si="1"/>
        <v>514.15496678</v>
      </c>
      <c r="F11" s="6">
        <f t="shared" si="2"/>
        <v>3084.92980068</v>
      </c>
    </row>
    <row r="12" spans="1:9" x14ac:dyDescent="0.25">
      <c r="A12" s="5" t="s">
        <v>15</v>
      </c>
      <c r="B12" s="18">
        <f>SUM(B3:B11)</f>
        <v>116521.98700000001</v>
      </c>
      <c r="C12" s="14"/>
      <c r="D12" s="10">
        <f>SUM(D3:D11)</f>
        <v>22873.266048099998</v>
      </c>
      <c r="E12" s="10">
        <f>SUM(E3:E11)</f>
        <v>4574.6532096200008</v>
      </c>
      <c r="F12" s="10">
        <f>SUM(F3:F11)</f>
        <v>27447.919257720001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200</v>
      </c>
      <c r="C16" s="13">
        <v>24.030341666666668</v>
      </c>
      <c r="D16" s="6">
        <f t="shared" ref="D16:D24" si="3">+C16*B16</f>
        <v>4806.0683333333336</v>
      </c>
      <c r="E16" s="6">
        <f t="shared" ref="E16:E24" si="4">+D16*0.2</f>
        <v>961.21366666666677</v>
      </c>
      <c r="F16" s="6">
        <f t="shared" ref="F16:F24" si="5">+D16+E16</f>
        <v>5767.2820000000002</v>
      </c>
      <c r="G16" s="1">
        <v>288.36410000000001</v>
      </c>
    </row>
    <row r="17" spans="1:6" x14ac:dyDescent="0.25">
      <c r="A17" s="2" t="s">
        <v>1</v>
      </c>
      <c r="B17" s="17">
        <v>200</v>
      </c>
      <c r="C17" s="13">
        <v>24.030341666666668</v>
      </c>
      <c r="D17" s="6">
        <f t="shared" si="3"/>
        <v>4806.0683333333336</v>
      </c>
      <c r="E17" s="6">
        <f t="shared" si="4"/>
        <v>961.21366666666677</v>
      </c>
      <c r="F17" s="6">
        <f t="shared" si="5"/>
        <v>5767.2820000000002</v>
      </c>
    </row>
    <row r="18" spans="1:6" x14ac:dyDescent="0.25">
      <c r="A18" s="2" t="s">
        <v>2</v>
      </c>
      <c r="B18" s="17">
        <v>310</v>
      </c>
      <c r="C18" s="13">
        <v>24.030341666666668</v>
      </c>
      <c r="D18" s="6">
        <f t="shared" si="3"/>
        <v>7449.4059166666675</v>
      </c>
      <c r="E18" s="6">
        <f t="shared" si="4"/>
        <v>1489.8811833333336</v>
      </c>
      <c r="F18" s="6">
        <f t="shared" si="5"/>
        <v>8939.2871000000014</v>
      </c>
    </row>
    <row r="19" spans="1:6" x14ac:dyDescent="0.25">
      <c r="A19" s="2" t="s">
        <v>3</v>
      </c>
      <c r="B19" s="17">
        <v>400</v>
      </c>
      <c r="C19" s="13">
        <v>24.030341666666668</v>
      </c>
      <c r="D19" s="6">
        <f t="shared" si="3"/>
        <v>9612.1366666666672</v>
      </c>
      <c r="E19" s="6">
        <f t="shared" si="4"/>
        <v>1922.4273333333335</v>
      </c>
      <c r="F19" s="6">
        <f t="shared" si="5"/>
        <v>11534.564</v>
      </c>
    </row>
    <row r="20" spans="1:6" x14ac:dyDescent="0.25">
      <c r="A20" s="2" t="s">
        <v>4</v>
      </c>
      <c r="B20" s="17">
        <v>600</v>
      </c>
      <c r="C20" s="13">
        <v>24.030341666666668</v>
      </c>
      <c r="D20" s="6">
        <f t="shared" si="3"/>
        <v>14418.205000000002</v>
      </c>
      <c r="E20" s="6">
        <f t="shared" si="4"/>
        <v>2883.6410000000005</v>
      </c>
      <c r="F20" s="6">
        <f t="shared" si="5"/>
        <v>17301.846000000001</v>
      </c>
    </row>
    <row r="21" spans="1:6" x14ac:dyDescent="0.25">
      <c r="A21" s="2" t="s">
        <v>5</v>
      </c>
      <c r="B21" s="17">
        <v>600</v>
      </c>
      <c r="C21" s="13">
        <v>24.030341666666668</v>
      </c>
      <c r="D21" s="6">
        <f t="shared" si="3"/>
        <v>14418.205000000002</v>
      </c>
      <c r="E21" s="6">
        <f t="shared" si="4"/>
        <v>2883.6410000000005</v>
      </c>
      <c r="F21" s="6">
        <f t="shared" si="5"/>
        <v>17301.846000000001</v>
      </c>
    </row>
    <row r="22" spans="1:6" x14ac:dyDescent="0.25">
      <c r="A22" s="2" t="s">
        <v>6</v>
      </c>
      <c r="B22" s="17">
        <v>600</v>
      </c>
      <c r="C22" s="13">
        <v>24.030341666666668</v>
      </c>
      <c r="D22" s="6">
        <f t="shared" si="3"/>
        <v>14418.205000000002</v>
      </c>
      <c r="E22" s="6">
        <f t="shared" si="4"/>
        <v>2883.6410000000005</v>
      </c>
      <c r="F22" s="6">
        <f t="shared" si="5"/>
        <v>17301.846000000001</v>
      </c>
    </row>
    <row r="23" spans="1:6" x14ac:dyDescent="0.25">
      <c r="A23" s="2" t="s">
        <v>7</v>
      </c>
      <c r="B23" s="17">
        <v>600</v>
      </c>
      <c r="C23" s="13">
        <v>24.030341666666668</v>
      </c>
      <c r="D23" s="6">
        <f t="shared" si="3"/>
        <v>14418.205000000002</v>
      </c>
      <c r="E23" s="6">
        <f t="shared" si="4"/>
        <v>2883.6410000000005</v>
      </c>
      <c r="F23" s="6">
        <f t="shared" si="5"/>
        <v>17301.846000000001</v>
      </c>
    </row>
    <row r="24" spans="1:6" x14ac:dyDescent="0.25">
      <c r="A24" s="2" t="s">
        <v>8</v>
      </c>
      <c r="B24" s="17">
        <v>600</v>
      </c>
      <c r="C24" s="13">
        <v>24.030341666666668</v>
      </c>
      <c r="D24" s="6">
        <f t="shared" si="3"/>
        <v>14418.205000000002</v>
      </c>
      <c r="E24" s="6">
        <f t="shared" si="4"/>
        <v>2883.6410000000005</v>
      </c>
      <c r="F24" s="6">
        <f t="shared" si="5"/>
        <v>17301.846000000001</v>
      </c>
    </row>
    <row r="25" spans="1:6" x14ac:dyDescent="0.25">
      <c r="A25" s="5" t="s">
        <v>15</v>
      </c>
      <c r="B25" s="18">
        <f>SUM(B16:B24)</f>
        <v>4110</v>
      </c>
      <c r="C25" s="14"/>
      <c r="D25" s="10">
        <f>SUM(D16:D24)</f>
        <v>98764.70425000001</v>
      </c>
      <c r="E25" s="10">
        <f>SUM(E16:E24)</f>
        <v>19752.940849999999</v>
      </c>
      <c r="F25" s="10">
        <f>SUM(F16:F24)</f>
        <v>118517.64510000002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>
        <v>165</v>
      </c>
      <c r="C29" s="13">
        <v>48.848599999999998</v>
      </c>
      <c r="D29" s="6">
        <f t="shared" ref="D29:D37" si="6">+C29*B29</f>
        <v>8060.0189999999993</v>
      </c>
      <c r="E29" s="6">
        <f t="shared" ref="E29:E37" si="7">+D29*0.2</f>
        <v>1612.0038</v>
      </c>
      <c r="F29" s="6">
        <f t="shared" ref="F29:F37" si="8">+D29+E29</f>
        <v>9672.0227999999988</v>
      </c>
    </row>
    <row r="30" spans="1:6" x14ac:dyDescent="0.25">
      <c r="A30" s="2" t="s">
        <v>1</v>
      </c>
      <c r="B30" s="17">
        <v>180</v>
      </c>
      <c r="C30" s="13">
        <v>45.697000000000003</v>
      </c>
      <c r="D30" s="6">
        <f t="shared" si="6"/>
        <v>8225.4600000000009</v>
      </c>
      <c r="E30" s="6">
        <f t="shared" si="7"/>
        <v>1645.0920000000003</v>
      </c>
      <c r="F30" s="6">
        <f t="shared" si="8"/>
        <v>9870.5520000000015</v>
      </c>
    </row>
    <row r="31" spans="1:6" x14ac:dyDescent="0.25">
      <c r="A31" s="2" t="s">
        <v>2</v>
      </c>
      <c r="B31" s="17">
        <v>200</v>
      </c>
      <c r="C31" s="13">
        <v>48.848599999999998</v>
      </c>
      <c r="D31" s="6">
        <f t="shared" si="6"/>
        <v>9769.7199999999993</v>
      </c>
      <c r="E31" s="6">
        <f t="shared" si="7"/>
        <v>1953.944</v>
      </c>
      <c r="F31" s="6">
        <f t="shared" si="8"/>
        <v>11723.663999999999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545</v>
      </c>
      <c r="C38" s="14"/>
      <c r="D38" s="10">
        <f>SUM(D29:D37)</f>
        <v>26055.199000000001</v>
      </c>
      <c r="E38" s="10">
        <f>SUM(E29:E37)</f>
        <v>5211.0398000000005</v>
      </c>
      <c r="F38" s="10">
        <f>SUM(F29:F37)</f>
        <v>31266.238799999999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>
        <v>10</v>
      </c>
      <c r="C42" s="13">
        <v>2.3635999999999999</v>
      </c>
      <c r="D42" s="6">
        <f t="shared" ref="D42:D50" si="9">+C42*B42</f>
        <v>23.635999999999999</v>
      </c>
      <c r="E42" s="6">
        <f t="shared" ref="E42:E50" si="10">+D42*0.2</f>
        <v>4.7271999999999998</v>
      </c>
      <c r="F42" s="6">
        <f t="shared" ref="F42:F50" si="11">+D42+E42</f>
        <v>28.363199999999999</v>
      </c>
    </row>
    <row r="43" spans="1:6" x14ac:dyDescent="0.25">
      <c r="A43" s="2" t="s">
        <v>1</v>
      </c>
      <c r="B43" s="17">
        <v>120</v>
      </c>
      <c r="C43" s="13">
        <v>2.3635999999999999</v>
      </c>
      <c r="D43" s="6">
        <f t="shared" si="9"/>
        <v>283.63200000000001</v>
      </c>
      <c r="E43" s="6">
        <f t="shared" si="10"/>
        <v>56.726400000000005</v>
      </c>
      <c r="F43" s="6">
        <f t="shared" si="11"/>
        <v>340.35840000000002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130</v>
      </c>
      <c r="C51" s="14"/>
      <c r="D51" s="10">
        <f>SUM(D42:D50)</f>
        <v>307.26800000000003</v>
      </c>
      <c r="E51" s="10">
        <f>SUM(E42:E50)</f>
        <v>61.453600000000009</v>
      </c>
      <c r="F51" s="10">
        <f>SUM(F42:F50)</f>
        <v>368.72160000000002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93.45</v>
      </c>
      <c r="C55" s="13">
        <v>3.9394</v>
      </c>
      <c r="D55" s="6">
        <f t="shared" ref="D55:D63" si="12">+C55*B55</f>
        <v>368.13693000000001</v>
      </c>
      <c r="E55" s="6">
        <f t="shared" ref="E55:E63" si="13">+D55*0.2</f>
        <v>73.627386000000001</v>
      </c>
      <c r="F55" s="6">
        <f t="shared" ref="F55:F63" si="14">+D55+E55</f>
        <v>441.76431600000001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93.45</v>
      </c>
      <c r="C64" s="14"/>
      <c r="D64" s="10">
        <f>SUM(D55:D63)</f>
        <v>368.13693000000001</v>
      </c>
      <c r="E64" s="10">
        <f>SUM(E55:E63)</f>
        <v>73.627386000000001</v>
      </c>
      <c r="F64" s="10">
        <f>SUM(F55:F63)</f>
        <v>441.76431600000001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3281.4809999999993</v>
      </c>
      <c r="C68" s="32">
        <v>4.3599600000000001</v>
      </c>
      <c r="D68" s="31">
        <f>+B68*C68</f>
        <v>14307.125900759997</v>
      </c>
    </row>
    <row r="69" spans="1:4" x14ac:dyDescent="0.25">
      <c r="A69" s="2" t="s">
        <v>39</v>
      </c>
      <c r="B69" s="31">
        <v>120</v>
      </c>
      <c r="C69" s="32">
        <v>4.3599600000000001</v>
      </c>
      <c r="D69" s="31">
        <f t="shared" ref="D69:D78" si="15">+B69*C69</f>
        <v>523.1952</v>
      </c>
    </row>
    <row r="70" spans="1:4" x14ac:dyDescent="0.25">
      <c r="A70" s="2" t="s">
        <v>40</v>
      </c>
      <c r="B70" s="31">
        <v>47.605000000000018</v>
      </c>
      <c r="C70" s="32">
        <v>4.3599600000000001</v>
      </c>
      <c r="D70" s="31">
        <f t="shared" si="15"/>
        <v>207.55589580000009</v>
      </c>
    </row>
    <row r="71" spans="1:4" x14ac:dyDescent="0.25">
      <c r="A71" s="2" t="s">
        <v>41</v>
      </c>
      <c r="B71" s="31">
        <v>893.33600000000001</v>
      </c>
      <c r="C71" s="32">
        <v>2.4950000000000001</v>
      </c>
      <c r="D71" s="31">
        <f t="shared" si="15"/>
        <v>2228.8733200000001</v>
      </c>
    </row>
    <row r="72" spans="1:4" x14ac:dyDescent="0.25">
      <c r="A72" s="2" t="s">
        <v>42</v>
      </c>
      <c r="B72" s="31">
        <v>3382.556</v>
      </c>
      <c r="C72" s="32">
        <v>2.2130000000000001</v>
      </c>
      <c r="D72" s="31">
        <f t="shared" si="15"/>
        <v>7485.5964280000007</v>
      </c>
    </row>
    <row r="73" spans="1:4" x14ac:dyDescent="0.25">
      <c r="A73" s="2" t="s">
        <v>43</v>
      </c>
      <c r="B73" s="31">
        <v>1276.5050000000003</v>
      </c>
      <c r="C73" s="32">
        <v>2.0129999999999999</v>
      </c>
      <c r="D73" s="31">
        <f t="shared" si="15"/>
        <v>2569.6045650000005</v>
      </c>
    </row>
    <row r="74" spans="1:4" x14ac:dyDescent="0.25">
      <c r="A74" s="2" t="s">
        <v>44</v>
      </c>
      <c r="B74" s="31">
        <v>1347.1179999999999</v>
      </c>
      <c r="C74" s="32">
        <v>1.891</v>
      </c>
      <c r="D74" s="31">
        <f t="shared" si="15"/>
        <v>2547.400138</v>
      </c>
    </row>
    <row r="75" spans="1:4" x14ac:dyDescent="0.25">
      <c r="A75" s="2" t="s">
        <v>45</v>
      </c>
      <c r="B75" s="31">
        <v>809.56499999999983</v>
      </c>
      <c r="C75" s="32">
        <v>1.8480000000000001</v>
      </c>
      <c r="D75" s="31">
        <f t="shared" si="15"/>
        <v>1496.0761199999997</v>
      </c>
    </row>
    <row r="76" spans="1:4" x14ac:dyDescent="0.25">
      <c r="A76" s="2" t="s">
        <v>46</v>
      </c>
      <c r="B76" s="31">
        <v>1280.461</v>
      </c>
      <c r="C76" s="32">
        <v>2.2239999999999998</v>
      </c>
      <c r="D76" s="31">
        <f t="shared" si="15"/>
        <v>2847.7452639999997</v>
      </c>
    </row>
    <row r="77" spans="1:4" x14ac:dyDescent="0.25">
      <c r="A77" s="2" t="s">
        <v>47</v>
      </c>
      <c r="B77" s="31">
        <v>753.73799999999994</v>
      </c>
      <c r="C77" s="32">
        <v>2.4470000000000001</v>
      </c>
      <c r="D77" s="31">
        <f t="shared" si="15"/>
        <v>1844.396886</v>
      </c>
    </row>
    <row r="78" spans="1:4" x14ac:dyDescent="0.25">
      <c r="A78" s="2" t="s">
        <v>48</v>
      </c>
      <c r="B78" s="31">
        <v>4964.5780000000004</v>
      </c>
      <c r="C78" s="32">
        <v>2.7930000000000001</v>
      </c>
      <c r="D78" s="31">
        <f t="shared" si="15"/>
        <v>13866.066354000002</v>
      </c>
    </row>
    <row r="79" spans="1:4" x14ac:dyDescent="0.25">
      <c r="A79" s="5" t="s">
        <v>15</v>
      </c>
      <c r="B79" s="5"/>
      <c r="C79" s="5"/>
      <c r="D79" s="33">
        <f>SUM(D68:D78)</f>
        <v>49923.636071560002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7DC2-7C04-4181-AE90-AFACFE00FA0A}">
  <sheetPr>
    <tabColor rgb="FF0070C0"/>
  </sheetPr>
  <dimension ref="A1:I79"/>
  <sheetViews>
    <sheetView workbookViewId="0">
      <selection activeCell="C55" sqref="C55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1" style="1" bestFit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29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8235.8790000000008</v>
      </c>
      <c r="C3" s="13">
        <v>0.1963</v>
      </c>
      <c r="D3" s="6">
        <f>+C3*B3</f>
        <v>1616.7030477000001</v>
      </c>
      <c r="E3" s="6">
        <f>+D3*0.2</f>
        <v>323.34060954000006</v>
      </c>
      <c r="F3" s="6">
        <f>+D3+E3</f>
        <v>1940.0436572400001</v>
      </c>
      <c r="I3" s="10">
        <f>+D12+D25+D38+D51+D64+D79</f>
        <v>135649.12371965998</v>
      </c>
    </row>
    <row r="4" spans="1:9" x14ac:dyDescent="0.25">
      <c r="A4" s="2" t="s">
        <v>1</v>
      </c>
      <c r="B4" s="17">
        <v>11140</v>
      </c>
      <c r="C4" s="13">
        <v>0.1963</v>
      </c>
      <c r="D4" s="6">
        <f t="shared" ref="D4:D11" si="0">+C4*B4</f>
        <v>2186.7820000000002</v>
      </c>
      <c r="E4" s="6">
        <f t="shared" ref="E4:E11" si="1">+D4*0.2</f>
        <v>437.35640000000006</v>
      </c>
      <c r="F4" s="6">
        <f t="shared" ref="F4:F11" si="2">+D4+E4</f>
        <v>2624.1384000000003</v>
      </c>
    </row>
    <row r="5" spans="1:9" x14ac:dyDescent="0.25">
      <c r="A5" s="2" t="s">
        <v>2</v>
      </c>
      <c r="B5" s="17">
        <v>15762.395</v>
      </c>
      <c r="C5" s="13">
        <v>0.1963</v>
      </c>
      <c r="D5" s="6">
        <f t="shared" si="0"/>
        <v>3094.1581384999999</v>
      </c>
      <c r="E5" s="6">
        <f t="shared" si="1"/>
        <v>618.83162770000001</v>
      </c>
      <c r="F5" s="6">
        <f t="shared" si="2"/>
        <v>3712.9897661999998</v>
      </c>
    </row>
    <row r="6" spans="1:9" x14ac:dyDescent="0.25">
      <c r="A6" s="2" t="s">
        <v>3</v>
      </c>
      <c r="B6" s="17">
        <v>11106.663999999999</v>
      </c>
      <c r="C6" s="13">
        <v>0.1963</v>
      </c>
      <c r="D6" s="6">
        <f t="shared" si="0"/>
        <v>2180.2381431999997</v>
      </c>
      <c r="E6" s="6">
        <f t="shared" si="1"/>
        <v>436.04762863999997</v>
      </c>
      <c r="F6" s="6">
        <f t="shared" si="2"/>
        <v>2616.2857718399996</v>
      </c>
    </row>
    <row r="7" spans="1:9" x14ac:dyDescent="0.25">
      <c r="A7" s="2" t="s">
        <v>4</v>
      </c>
      <c r="B7" s="17">
        <v>14825.582</v>
      </c>
      <c r="C7" s="13">
        <v>0.1963</v>
      </c>
      <c r="D7" s="6">
        <f t="shared" si="0"/>
        <v>2910.2617466000002</v>
      </c>
      <c r="E7" s="6">
        <f t="shared" si="1"/>
        <v>582.05234932000008</v>
      </c>
      <c r="F7" s="6">
        <f t="shared" si="2"/>
        <v>3492.31409592</v>
      </c>
    </row>
    <row r="8" spans="1:9" x14ac:dyDescent="0.25">
      <c r="A8" s="2" t="s">
        <v>5</v>
      </c>
      <c r="B8" s="17">
        <v>14108.745000000001</v>
      </c>
      <c r="C8" s="13">
        <v>0.1963</v>
      </c>
      <c r="D8" s="6">
        <f t="shared" si="0"/>
        <v>2769.5466435000003</v>
      </c>
      <c r="E8" s="6">
        <f t="shared" si="1"/>
        <v>553.90932870000006</v>
      </c>
      <c r="F8" s="6">
        <f t="shared" si="2"/>
        <v>3323.4559722000004</v>
      </c>
    </row>
    <row r="9" spans="1:9" x14ac:dyDescent="0.25">
      <c r="A9" s="2" t="s">
        <v>6</v>
      </c>
      <c r="B9" s="17">
        <v>13825.830000000002</v>
      </c>
      <c r="C9" s="13">
        <v>0.1963</v>
      </c>
      <c r="D9" s="6">
        <f t="shared" si="0"/>
        <v>2714.0104290000004</v>
      </c>
      <c r="E9" s="6">
        <f t="shared" si="1"/>
        <v>542.8020858000001</v>
      </c>
      <c r="F9" s="6">
        <f t="shared" si="2"/>
        <v>3256.8125148000004</v>
      </c>
    </row>
    <row r="10" spans="1:9" x14ac:dyDescent="0.25">
      <c r="A10" s="2" t="s">
        <v>7</v>
      </c>
      <c r="B10" s="17">
        <v>14420.738999999998</v>
      </c>
      <c r="C10" s="13">
        <v>0.1963</v>
      </c>
      <c r="D10" s="6">
        <f t="shared" si="0"/>
        <v>2830.7910656999998</v>
      </c>
      <c r="E10" s="6">
        <f t="shared" si="1"/>
        <v>566.15821313999993</v>
      </c>
      <c r="F10" s="6">
        <f t="shared" si="2"/>
        <v>3396.9492788399998</v>
      </c>
    </row>
    <row r="11" spans="1:9" x14ac:dyDescent="0.25">
      <c r="A11" s="2" t="s">
        <v>8</v>
      </c>
      <c r="B11" s="17">
        <v>13096.153</v>
      </c>
      <c r="C11" s="13">
        <v>0.1963</v>
      </c>
      <c r="D11" s="6">
        <f t="shared" si="0"/>
        <v>2570.7748339</v>
      </c>
      <c r="E11" s="6">
        <f t="shared" si="1"/>
        <v>514.15496678</v>
      </c>
      <c r="F11" s="6">
        <f t="shared" si="2"/>
        <v>3084.92980068</v>
      </c>
    </row>
    <row r="12" spans="1:9" x14ac:dyDescent="0.25">
      <c r="A12" s="5" t="s">
        <v>15</v>
      </c>
      <c r="B12" s="18">
        <f>SUM(B3:B11)</f>
        <v>116521.98700000001</v>
      </c>
      <c r="C12" s="14"/>
      <c r="D12" s="10">
        <f>SUM(D3:D11)</f>
        <v>22873.266048099998</v>
      </c>
      <c r="E12" s="10">
        <f>SUM(E3:E11)</f>
        <v>4574.6532096200008</v>
      </c>
      <c r="F12" s="10">
        <f>SUM(F3:F11)</f>
        <v>27447.919257720001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>
        <v>200</v>
      </c>
      <c r="C16" s="13">
        <v>12.035191666666668</v>
      </c>
      <c r="D16" s="6">
        <f t="shared" ref="D16:D24" si="3">+C16*B16</f>
        <v>2407.0383333333334</v>
      </c>
      <c r="E16" s="6">
        <f t="shared" ref="E16:E24" si="4">+D16*0.2</f>
        <v>481.40766666666673</v>
      </c>
      <c r="F16" s="6">
        <f t="shared" ref="F16:F24" si="5">+D16+E16</f>
        <v>2888.4459999999999</v>
      </c>
      <c r="G16" s="1">
        <f>+C16*12</f>
        <v>144.42230000000001</v>
      </c>
    </row>
    <row r="17" spans="1:6" x14ac:dyDescent="0.25">
      <c r="A17" s="2" t="s">
        <v>1</v>
      </c>
      <c r="B17" s="17">
        <v>200</v>
      </c>
      <c r="C17" s="13">
        <v>12.035191666666668</v>
      </c>
      <c r="D17" s="6">
        <f t="shared" si="3"/>
        <v>2407.0383333333334</v>
      </c>
      <c r="E17" s="6">
        <f t="shared" si="4"/>
        <v>481.40766666666673</v>
      </c>
      <c r="F17" s="6">
        <f t="shared" si="5"/>
        <v>2888.4459999999999</v>
      </c>
    </row>
    <row r="18" spans="1:6" x14ac:dyDescent="0.25">
      <c r="A18" s="2" t="s">
        <v>2</v>
      </c>
      <c r="B18" s="17">
        <v>310</v>
      </c>
      <c r="C18" s="13">
        <v>12.035191666666668</v>
      </c>
      <c r="D18" s="6">
        <f t="shared" si="3"/>
        <v>3730.9094166666669</v>
      </c>
      <c r="E18" s="6">
        <f t="shared" si="4"/>
        <v>746.18188333333342</v>
      </c>
      <c r="F18" s="6">
        <f t="shared" si="5"/>
        <v>4477.0913</v>
      </c>
    </row>
    <row r="19" spans="1:6" x14ac:dyDescent="0.25">
      <c r="A19" s="2" t="s">
        <v>3</v>
      </c>
      <c r="B19" s="17">
        <v>400</v>
      </c>
      <c r="C19" s="13">
        <v>12.035191666666668</v>
      </c>
      <c r="D19" s="6">
        <f t="shared" si="3"/>
        <v>4814.0766666666668</v>
      </c>
      <c r="E19" s="6">
        <f t="shared" si="4"/>
        <v>962.81533333333346</v>
      </c>
      <c r="F19" s="6">
        <f t="shared" si="5"/>
        <v>5776.8919999999998</v>
      </c>
    </row>
    <row r="20" spans="1:6" x14ac:dyDescent="0.25">
      <c r="A20" s="2" t="s">
        <v>4</v>
      </c>
      <c r="B20" s="17">
        <v>600</v>
      </c>
      <c r="C20" s="13">
        <v>12.035191666666668</v>
      </c>
      <c r="D20" s="6">
        <f t="shared" si="3"/>
        <v>7221.1150000000007</v>
      </c>
      <c r="E20" s="6">
        <f t="shared" si="4"/>
        <v>1444.2230000000002</v>
      </c>
      <c r="F20" s="6">
        <f t="shared" si="5"/>
        <v>8665.3380000000016</v>
      </c>
    </row>
    <row r="21" spans="1:6" x14ac:dyDescent="0.25">
      <c r="A21" s="2" t="s">
        <v>5</v>
      </c>
      <c r="B21" s="17">
        <v>600</v>
      </c>
      <c r="C21" s="13">
        <v>12.035191666666668</v>
      </c>
      <c r="D21" s="6">
        <f t="shared" si="3"/>
        <v>7221.1150000000007</v>
      </c>
      <c r="E21" s="6">
        <f t="shared" si="4"/>
        <v>1444.2230000000002</v>
      </c>
      <c r="F21" s="6">
        <f t="shared" si="5"/>
        <v>8665.3380000000016</v>
      </c>
    </row>
    <row r="22" spans="1:6" x14ac:dyDescent="0.25">
      <c r="A22" s="2" t="s">
        <v>6</v>
      </c>
      <c r="B22" s="17">
        <v>600</v>
      </c>
      <c r="C22" s="13">
        <v>12.035191666666668</v>
      </c>
      <c r="D22" s="6">
        <f t="shared" si="3"/>
        <v>7221.1150000000007</v>
      </c>
      <c r="E22" s="6">
        <f t="shared" si="4"/>
        <v>1444.2230000000002</v>
      </c>
      <c r="F22" s="6">
        <f t="shared" si="5"/>
        <v>8665.3380000000016</v>
      </c>
    </row>
    <row r="23" spans="1:6" x14ac:dyDescent="0.25">
      <c r="A23" s="2" t="s">
        <v>7</v>
      </c>
      <c r="B23" s="17">
        <v>600</v>
      </c>
      <c r="C23" s="13">
        <v>12.035191666666668</v>
      </c>
      <c r="D23" s="6">
        <f t="shared" si="3"/>
        <v>7221.1150000000007</v>
      </c>
      <c r="E23" s="6">
        <f t="shared" si="4"/>
        <v>1444.2230000000002</v>
      </c>
      <c r="F23" s="6">
        <f t="shared" si="5"/>
        <v>8665.3380000000016</v>
      </c>
    </row>
    <row r="24" spans="1:6" x14ac:dyDescent="0.25">
      <c r="A24" s="2" t="s">
        <v>8</v>
      </c>
      <c r="B24" s="17">
        <v>600</v>
      </c>
      <c r="C24" s="13">
        <v>12.035191666666668</v>
      </c>
      <c r="D24" s="6">
        <f t="shared" si="3"/>
        <v>7221.1150000000007</v>
      </c>
      <c r="E24" s="6">
        <f t="shared" si="4"/>
        <v>1444.2230000000002</v>
      </c>
      <c r="F24" s="6">
        <f t="shared" si="5"/>
        <v>8665.3380000000016</v>
      </c>
    </row>
    <row r="25" spans="1:6" x14ac:dyDescent="0.25">
      <c r="A25" s="5" t="s">
        <v>15</v>
      </c>
      <c r="B25" s="18">
        <f>SUM(B16:B24)</f>
        <v>4110</v>
      </c>
      <c r="C25" s="14"/>
      <c r="D25" s="10">
        <f>SUM(D16:D24)</f>
        <v>49464.637750000002</v>
      </c>
      <c r="E25" s="10">
        <f>SUM(E16:E24)</f>
        <v>9892.9275500000003</v>
      </c>
      <c r="F25" s="10">
        <f>SUM(F16:F24)</f>
        <v>59357.565300000017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>
        <v>165</v>
      </c>
      <c r="C29" s="13">
        <v>24.465</v>
      </c>
      <c r="D29" s="6">
        <f t="shared" ref="D29:D37" si="6">+C29*B29</f>
        <v>4036.7249999999999</v>
      </c>
      <c r="E29" s="6">
        <f t="shared" ref="E29:E37" si="7">+D29*0.2</f>
        <v>807.34500000000003</v>
      </c>
      <c r="F29" s="6">
        <f t="shared" ref="F29:F37" si="8">+D29+E29</f>
        <v>4844.07</v>
      </c>
    </row>
    <row r="30" spans="1:6" x14ac:dyDescent="0.25">
      <c r="A30" s="2" t="s">
        <v>1</v>
      </c>
      <c r="B30" s="17">
        <v>180</v>
      </c>
      <c r="C30" s="13">
        <v>22.886600000000001</v>
      </c>
      <c r="D30" s="6">
        <f t="shared" si="6"/>
        <v>4119.5880000000006</v>
      </c>
      <c r="E30" s="6">
        <f t="shared" si="7"/>
        <v>823.91760000000022</v>
      </c>
      <c r="F30" s="6">
        <f t="shared" si="8"/>
        <v>4943.5056000000004</v>
      </c>
    </row>
    <row r="31" spans="1:6" x14ac:dyDescent="0.25">
      <c r="A31" s="2" t="s">
        <v>2</v>
      </c>
      <c r="B31" s="17">
        <v>200</v>
      </c>
      <c r="C31" s="13">
        <v>24.465</v>
      </c>
      <c r="D31" s="6">
        <f t="shared" si="6"/>
        <v>4893</v>
      </c>
      <c r="E31" s="6">
        <f t="shared" si="7"/>
        <v>978.6</v>
      </c>
      <c r="F31" s="6">
        <f t="shared" si="8"/>
        <v>5871.6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545</v>
      </c>
      <c r="C38" s="14"/>
      <c r="D38" s="10">
        <f>SUM(D29:D37)</f>
        <v>13049.313</v>
      </c>
      <c r="E38" s="10">
        <f>SUM(E29:E37)</f>
        <v>2609.8626000000004</v>
      </c>
      <c r="F38" s="10">
        <f>SUM(F29:F37)</f>
        <v>15659.1756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>
        <v>10</v>
      </c>
      <c r="C42" s="13">
        <v>1.1838</v>
      </c>
      <c r="D42" s="6">
        <f t="shared" ref="D42:D50" si="9">+C42*B42</f>
        <v>11.837999999999999</v>
      </c>
      <c r="E42" s="6">
        <f t="shared" ref="E42:E50" si="10">+D42*0.2</f>
        <v>2.3675999999999999</v>
      </c>
      <c r="F42" s="6">
        <f t="shared" ref="F42:F50" si="11">+D42+E42</f>
        <v>14.205599999999999</v>
      </c>
    </row>
    <row r="43" spans="1:6" x14ac:dyDescent="0.25">
      <c r="A43" s="2" t="s">
        <v>1</v>
      </c>
      <c r="B43" s="17">
        <v>120</v>
      </c>
      <c r="C43" s="13">
        <v>1.1838</v>
      </c>
      <c r="D43" s="6">
        <f t="shared" si="9"/>
        <v>142.05599999999998</v>
      </c>
      <c r="E43" s="6">
        <f t="shared" si="10"/>
        <v>28.411199999999997</v>
      </c>
      <c r="F43" s="6">
        <f t="shared" si="11"/>
        <v>170.46719999999999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/>
      <c r="C48" s="13"/>
      <c r="D48" s="6">
        <f t="shared" si="9"/>
        <v>0</v>
      </c>
      <c r="E48" s="6">
        <f t="shared" si="10"/>
        <v>0</v>
      </c>
      <c r="F48" s="6">
        <f t="shared" si="11"/>
        <v>0</v>
      </c>
    </row>
    <row r="49" spans="1:6" x14ac:dyDescent="0.25">
      <c r="A49" s="2" t="s">
        <v>7</v>
      </c>
      <c r="B49" s="17"/>
      <c r="C49" s="13"/>
      <c r="D49" s="6">
        <f t="shared" si="9"/>
        <v>0</v>
      </c>
      <c r="E49" s="6">
        <f t="shared" si="10"/>
        <v>0</v>
      </c>
      <c r="F49" s="6">
        <f t="shared" si="11"/>
        <v>0</v>
      </c>
    </row>
    <row r="50" spans="1:6" x14ac:dyDescent="0.25">
      <c r="A50" s="2" t="s">
        <v>8</v>
      </c>
      <c r="B50" s="17"/>
      <c r="C50" s="13"/>
      <c r="D50" s="6">
        <f t="shared" si="9"/>
        <v>0</v>
      </c>
      <c r="E50" s="6">
        <f t="shared" si="10"/>
        <v>0</v>
      </c>
      <c r="F50" s="6">
        <f t="shared" si="11"/>
        <v>0</v>
      </c>
    </row>
    <row r="51" spans="1:6" x14ac:dyDescent="0.25">
      <c r="A51" s="5" t="s">
        <v>15</v>
      </c>
      <c r="B51" s="18">
        <f>SUM(B42:B50)</f>
        <v>130</v>
      </c>
      <c r="C51" s="14"/>
      <c r="D51" s="10">
        <f>SUM(D42:D50)</f>
        <v>153.89399999999998</v>
      </c>
      <c r="E51" s="10">
        <f>SUM(E42:E50)</f>
        <v>30.778799999999997</v>
      </c>
      <c r="F51" s="10">
        <f>SUM(F42:F50)</f>
        <v>184.6728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93.45</v>
      </c>
      <c r="C55" s="13">
        <v>1.9730000000000001</v>
      </c>
      <c r="D55" s="6">
        <f t="shared" ref="D55:D63" si="12">+C55*B55</f>
        <v>184.37685000000002</v>
      </c>
      <c r="E55" s="6">
        <f t="shared" ref="E55:E63" si="13">+D55*0.2</f>
        <v>36.875370000000004</v>
      </c>
      <c r="F55" s="6">
        <f t="shared" ref="F55:F63" si="14">+D55+E55</f>
        <v>221.25222000000002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/>
      <c r="C61" s="13"/>
      <c r="D61" s="6">
        <f t="shared" si="12"/>
        <v>0</v>
      </c>
      <c r="E61" s="6">
        <f t="shared" si="13"/>
        <v>0</v>
      </c>
      <c r="F61" s="6">
        <f t="shared" si="14"/>
        <v>0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93.45</v>
      </c>
      <c r="C64" s="14"/>
      <c r="D64" s="10">
        <f>SUM(D55:D63)</f>
        <v>184.37685000000002</v>
      </c>
      <c r="E64" s="10">
        <f>SUM(E55:E63)</f>
        <v>36.875370000000004</v>
      </c>
      <c r="F64" s="10">
        <f>SUM(F55:F63)</f>
        <v>221.25222000000002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3281.4809999999993</v>
      </c>
      <c r="C68" s="32">
        <v>4.3599600000000001</v>
      </c>
      <c r="D68" s="31">
        <f>+B68*C68</f>
        <v>14307.125900759997</v>
      </c>
    </row>
    <row r="69" spans="1:4" x14ac:dyDescent="0.25">
      <c r="A69" s="2" t="s">
        <v>39</v>
      </c>
      <c r="B69" s="31">
        <v>120</v>
      </c>
      <c r="C69" s="32">
        <v>4.3599600000000001</v>
      </c>
      <c r="D69" s="31">
        <f t="shared" ref="D69:D78" si="15">+B69*C69</f>
        <v>523.1952</v>
      </c>
    </row>
    <row r="70" spans="1:4" x14ac:dyDescent="0.25">
      <c r="A70" s="2" t="s">
        <v>40</v>
      </c>
      <c r="B70" s="31">
        <v>47.605000000000018</v>
      </c>
      <c r="C70" s="32">
        <v>4.3599600000000001</v>
      </c>
      <c r="D70" s="31">
        <f t="shared" si="15"/>
        <v>207.55589580000009</v>
      </c>
    </row>
    <row r="71" spans="1:4" x14ac:dyDescent="0.25">
      <c r="A71" s="2" t="s">
        <v>41</v>
      </c>
      <c r="B71" s="31">
        <v>893.33600000000001</v>
      </c>
      <c r="C71" s="32">
        <v>2.4950000000000001</v>
      </c>
      <c r="D71" s="31">
        <f t="shared" si="15"/>
        <v>2228.8733200000001</v>
      </c>
    </row>
    <row r="72" spans="1:4" x14ac:dyDescent="0.25">
      <c r="A72" s="2" t="s">
        <v>42</v>
      </c>
      <c r="B72" s="31">
        <v>3382.556</v>
      </c>
      <c r="C72" s="32">
        <v>2.2130000000000001</v>
      </c>
      <c r="D72" s="31">
        <f t="shared" si="15"/>
        <v>7485.5964280000007</v>
      </c>
    </row>
    <row r="73" spans="1:4" x14ac:dyDescent="0.25">
      <c r="A73" s="2" t="s">
        <v>43</v>
      </c>
      <c r="B73" s="31">
        <v>1276.5050000000003</v>
      </c>
      <c r="C73" s="32">
        <v>2.0129999999999999</v>
      </c>
      <c r="D73" s="31">
        <f t="shared" si="15"/>
        <v>2569.6045650000005</v>
      </c>
    </row>
    <row r="74" spans="1:4" x14ac:dyDescent="0.25">
      <c r="A74" s="2" t="s">
        <v>44</v>
      </c>
      <c r="B74" s="31">
        <v>1347.1179999999999</v>
      </c>
      <c r="C74" s="32">
        <v>1.891</v>
      </c>
      <c r="D74" s="31">
        <f t="shared" si="15"/>
        <v>2547.400138</v>
      </c>
    </row>
    <row r="75" spans="1:4" x14ac:dyDescent="0.25">
      <c r="A75" s="2" t="s">
        <v>45</v>
      </c>
      <c r="B75" s="31">
        <v>809.56499999999983</v>
      </c>
      <c r="C75" s="32">
        <v>1.8480000000000001</v>
      </c>
      <c r="D75" s="31">
        <f t="shared" si="15"/>
        <v>1496.0761199999997</v>
      </c>
    </row>
    <row r="76" spans="1:4" x14ac:dyDescent="0.25">
      <c r="A76" s="2" t="s">
        <v>46</v>
      </c>
      <c r="B76" s="31">
        <v>1280.461</v>
      </c>
      <c r="C76" s="32">
        <v>2.2239999999999998</v>
      </c>
      <c r="D76" s="31">
        <f t="shared" si="15"/>
        <v>2847.7452639999997</v>
      </c>
    </row>
    <row r="77" spans="1:4" x14ac:dyDescent="0.25">
      <c r="A77" s="2" t="s">
        <v>47</v>
      </c>
      <c r="B77" s="31">
        <v>753.73799999999994</v>
      </c>
      <c r="C77" s="32">
        <v>2.4470000000000001</v>
      </c>
      <c r="D77" s="31">
        <f t="shared" si="15"/>
        <v>1844.396886</v>
      </c>
    </row>
    <row r="78" spans="1:4" x14ac:dyDescent="0.25">
      <c r="A78" s="2" t="s">
        <v>48</v>
      </c>
      <c r="B78" s="31">
        <v>4964.5780000000004</v>
      </c>
      <c r="C78" s="32">
        <v>2.7930000000000001</v>
      </c>
      <c r="D78" s="31">
        <f t="shared" si="15"/>
        <v>13866.066354000002</v>
      </c>
    </row>
    <row r="79" spans="1:4" x14ac:dyDescent="0.25">
      <c r="A79" s="5" t="s">
        <v>15</v>
      </c>
      <c r="B79" s="5"/>
      <c r="C79" s="5"/>
      <c r="D79" s="33">
        <f>SUM(D68:D78)</f>
        <v>49923.636071560002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0430-BBF8-48F6-AB08-B54EA40A47F8}">
  <sheetPr>
    <tabColor rgb="FFFF0000"/>
  </sheetPr>
  <dimension ref="A1:I79"/>
  <sheetViews>
    <sheetView workbookViewId="0">
      <selection activeCell="I15" sqref="I15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2.44140625" style="1" bestFit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28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976.26200000000006</v>
      </c>
      <c r="C3" s="13">
        <v>0.1963</v>
      </c>
      <c r="D3" s="6">
        <f>+C3*B3</f>
        <v>191.64023060000002</v>
      </c>
      <c r="E3" s="6">
        <f>+D3*0.2</f>
        <v>38.328046120000003</v>
      </c>
      <c r="F3" s="6">
        <f>+D3+E3</f>
        <v>229.96827672000003</v>
      </c>
      <c r="I3" s="10">
        <f>+D12+D25+D38+D51+D64+D79</f>
        <v>154813.19793841999</v>
      </c>
    </row>
    <row r="4" spans="1:9" x14ac:dyDescent="0.25">
      <c r="A4" s="2" t="s">
        <v>1</v>
      </c>
      <c r="B4" s="17">
        <v>905</v>
      </c>
      <c r="C4" s="13">
        <v>0.1963</v>
      </c>
      <c r="D4" s="6">
        <f t="shared" ref="D4:D11" si="0">+C4*B4</f>
        <v>177.6515</v>
      </c>
      <c r="E4" s="6">
        <f t="shared" ref="E4:E11" si="1">+D4*0.2</f>
        <v>35.530300000000004</v>
      </c>
      <c r="F4" s="6">
        <f t="shared" ref="F4:F11" si="2">+D4+E4</f>
        <v>213.18180000000001</v>
      </c>
    </row>
    <row r="5" spans="1:9" x14ac:dyDescent="0.25">
      <c r="A5" s="2" t="s">
        <v>2</v>
      </c>
      <c r="B5" s="17">
        <v>1969.6409999999998</v>
      </c>
      <c r="C5" s="13">
        <v>0.1963</v>
      </c>
      <c r="D5" s="6">
        <f t="shared" si="0"/>
        <v>386.64052829999997</v>
      </c>
      <c r="E5" s="6">
        <f t="shared" si="1"/>
        <v>77.328105660000006</v>
      </c>
      <c r="F5" s="6">
        <f t="shared" si="2"/>
        <v>463.96863395999998</v>
      </c>
    </row>
    <row r="6" spans="1:9" x14ac:dyDescent="0.25">
      <c r="A6" s="2" t="s">
        <v>3</v>
      </c>
      <c r="B6" s="17">
        <v>308.55500000000001</v>
      </c>
      <c r="C6" s="13">
        <v>0.1963</v>
      </c>
      <c r="D6" s="6">
        <f t="shared" si="0"/>
        <v>60.569346500000002</v>
      </c>
      <c r="E6" s="6">
        <f t="shared" si="1"/>
        <v>12.113869300000001</v>
      </c>
      <c r="F6" s="6">
        <f t="shared" si="2"/>
        <v>72.683215799999999</v>
      </c>
    </row>
    <row r="7" spans="1:9" x14ac:dyDescent="0.25">
      <c r="A7" s="2" t="s">
        <v>4</v>
      </c>
      <c r="B7" s="17">
        <v>23855.296000000002</v>
      </c>
      <c r="C7" s="13">
        <v>0.1963</v>
      </c>
      <c r="D7" s="6">
        <f t="shared" si="0"/>
        <v>4682.7946048000003</v>
      </c>
      <c r="E7" s="6">
        <f t="shared" si="1"/>
        <v>936.55892096000014</v>
      </c>
      <c r="F7" s="6">
        <f t="shared" si="2"/>
        <v>5619.3535257600006</v>
      </c>
    </row>
    <row r="8" spans="1:9" x14ac:dyDescent="0.25">
      <c r="A8" s="2" t="s">
        <v>5</v>
      </c>
      <c r="B8" s="17">
        <v>419.19499999999999</v>
      </c>
      <c r="C8" s="13">
        <v>0.1963</v>
      </c>
      <c r="D8" s="6">
        <f t="shared" si="0"/>
        <v>82.287978499999994</v>
      </c>
      <c r="E8" s="6">
        <f t="shared" si="1"/>
        <v>16.457595699999999</v>
      </c>
      <c r="F8" s="6">
        <f t="shared" si="2"/>
        <v>98.745574199999993</v>
      </c>
    </row>
    <row r="9" spans="1:9" x14ac:dyDescent="0.25">
      <c r="A9" s="2" t="s">
        <v>6</v>
      </c>
      <c r="B9" s="17">
        <v>352.38099999999997</v>
      </c>
      <c r="C9" s="13">
        <v>0.1963</v>
      </c>
      <c r="D9" s="6">
        <f t="shared" si="0"/>
        <v>69.172390299999989</v>
      </c>
      <c r="E9" s="6">
        <f t="shared" si="1"/>
        <v>13.834478059999999</v>
      </c>
      <c r="F9" s="6">
        <f t="shared" si="2"/>
        <v>83.006868359999984</v>
      </c>
    </row>
    <row r="10" spans="1:9" x14ac:dyDescent="0.25">
      <c r="A10" s="2" t="s">
        <v>7</v>
      </c>
      <c r="B10" s="17">
        <v>216.251</v>
      </c>
      <c r="C10" s="13">
        <v>0.1963</v>
      </c>
      <c r="D10" s="6">
        <f t="shared" si="0"/>
        <v>42.450071300000005</v>
      </c>
      <c r="E10" s="6">
        <f t="shared" si="1"/>
        <v>8.4900142600000006</v>
      </c>
      <c r="F10" s="6">
        <f t="shared" si="2"/>
        <v>50.940085560000007</v>
      </c>
    </row>
    <row r="11" spans="1:9" x14ac:dyDescent="0.25">
      <c r="A11" s="2" t="s">
        <v>8</v>
      </c>
      <c r="B11" s="17">
        <v>1317.3600000000001</v>
      </c>
      <c r="C11" s="13">
        <v>0.1963</v>
      </c>
      <c r="D11" s="6">
        <f t="shared" si="0"/>
        <v>258.59776800000003</v>
      </c>
      <c r="E11" s="6">
        <f t="shared" si="1"/>
        <v>51.719553600000012</v>
      </c>
      <c r="F11" s="6">
        <f t="shared" si="2"/>
        <v>310.31732160000001</v>
      </c>
    </row>
    <row r="12" spans="1:9" x14ac:dyDescent="0.25">
      <c r="A12" s="5" t="s">
        <v>15</v>
      </c>
      <c r="B12" s="18">
        <f>SUM(B3:B11)</f>
        <v>30319.941000000003</v>
      </c>
      <c r="C12" s="14"/>
      <c r="D12" s="10">
        <f>SUM(D3:D11)</f>
        <v>5951.8044182999993</v>
      </c>
      <c r="E12" s="10">
        <f>SUM(E3:E11)</f>
        <v>1190.3608836600001</v>
      </c>
      <c r="F12" s="10">
        <f>SUM(F3:F11)</f>
        <v>7142.1653019599999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/>
      <c r="C16" s="13"/>
      <c r="D16" s="6">
        <f t="shared" ref="D16:D24" si="3">+C16*B16</f>
        <v>0</v>
      </c>
      <c r="E16" s="6">
        <f t="shared" ref="E16:E24" si="4">+D16*0.2</f>
        <v>0</v>
      </c>
      <c r="F16" s="6">
        <f t="shared" ref="F16:F24" si="5">+D16+E16</f>
        <v>0</v>
      </c>
    </row>
    <row r="17" spans="1:6" x14ac:dyDescent="0.25">
      <c r="A17" s="2" t="s">
        <v>1</v>
      </c>
      <c r="B17" s="17"/>
      <c r="C17" s="13"/>
      <c r="D17" s="6">
        <f t="shared" si="3"/>
        <v>0</v>
      </c>
      <c r="E17" s="6">
        <f t="shared" si="4"/>
        <v>0</v>
      </c>
      <c r="F17" s="6">
        <f t="shared" si="5"/>
        <v>0</v>
      </c>
    </row>
    <row r="18" spans="1:6" x14ac:dyDescent="0.25">
      <c r="A18" s="2" t="s">
        <v>2</v>
      </c>
      <c r="B18" s="17"/>
      <c r="C18" s="13"/>
      <c r="D18" s="6">
        <f t="shared" si="3"/>
        <v>0</v>
      </c>
      <c r="E18" s="6">
        <f t="shared" si="4"/>
        <v>0</v>
      </c>
      <c r="F18" s="6">
        <f t="shared" si="5"/>
        <v>0</v>
      </c>
    </row>
    <row r="19" spans="1:6" x14ac:dyDescent="0.25">
      <c r="A19" s="2" t="s">
        <v>3</v>
      </c>
      <c r="B19" s="17"/>
      <c r="C19" s="13"/>
      <c r="D19" s="6">
        <f t="shared" si="3"/>
        <v>0</v>
      </c>
      <c r="E19" s="6">
        <f t="shared" si="4"/>
        <v>0</v>
      </c>
      <c r="F19" s="6">
        <f t="shared" si="5"/>
        <v>0</v>
      </c>
    </row>
    <row r="20" spans="1:6" x14ac:dyDescent="0.25">
      <c r="A20" s="2" t="s">
        <v>4</v>
      </c>
      <c r="B20" s="17"/>
      <c r="C20" s="13"/>
      <c r="D20" s="6">
        <f t="shared" si="3"/>
        <v>0</v>
      </c>
      <c r="E20" s="6">
        <f t="shared" si="4"/>
        <v>0</v>
      </c>
      <c r="F20" s="6">
        <f t="shared" si="5"/>
        <v>0</v>
      </c>
    </row>
    <row r="21" spans="1:6" x14ac:dyDescent="0.25">
      <c r="A21" s="2" t="s">
        <v>5</v>
      </c>
      <c r="B21" s="17"/>
      <c r="C21" s="13"/>
      <c r="D21" s="6">
        <f t="shared" si="3"/>
        <v>0</v>
      </c>
      <c r="E21" s="6">
        <f t="shared" si="4"/>
        <v>0</v>
      </c>
      <c r="F21" s="6">
        <f t="shared" si="5"/>
        <v>0</v>
      </c>
    </row>
    <row r="22" spans="1:6" x14ac:dyDescent="0.25">
      <c r="A22" s="2" t="s">
        <v>6</v>
      </c>
      <c r="B22" s="17"/>
      <c r="C22" s="13"/>
      <c r="D22" s="6">
        <f t="shared" si="3"/>
        <v>0</v>
      </c>
      <c r="E22" s="6">
        <f t="shared" si="4"/>
        <v>0</v>
      </c>
      <c r="F22" s="6">
        <f t="shared" si="5"/>
        <v>0</v>
      </c>
    </row>
    <row r="23" spans="1:6" x14ac:dyDescent="0.25">
      <c r="A23" s="2" t="s">
        <v>7</v>
      </c>
      <c r="B23" s="17"/>
      <c r="C23" s="13"/>
      <c r="D23" s="6">
        <f t="shared" si="3"/>
        <v>0</v>
      </c>
      <c r="E23" s="6">
        <f t="shared" si="4"/>
        <v>0</v>
      </c>
      <c r="F23" s="6">
        <f t="shared" si="5"/>
        <v>0</v>
      </c>
    </row>
    <row r="24" spans="1:6" x14ac:dyDescent="0.25">
      <c r="A24" s="2" t="s">
        <v>8</v>
      </c>
      <c r="B24" s="17"/>
      <c r="C24" s="13"/>
      <c r="D24" s="6">
        <f t="shared" si="3"/>
        <v>0</v>
      </c>
      <c r="E24" s="6">
        <f t="shared" si="4"/>
        <v>0</v>
      </c>
      <c r="F24" s="6">
        <f t="shared" si="5"/>
        <v>0</v>
      </c>
    </row>
    <row r="25" spans="1:6" x14ac:dyDescent="0.25">
      <c r="A25" s="5" t="s">
        <v>15</v>
      </c>
      <c r="B25" s="18">
        <f>SUM(B16:B24)</f>
        <v>0</v>
      </c>
      <c r="C25" s="14"/>
      <c r="D25" s="10">
        <f>SUM(D16:D24)</f>
        <v>0</v>
      </c>
      <c r="E25" s="10">
        <f>SUM(E16:E24)</f>
        <v>0</v>
      </c>
      <c r="F25" s="10">
        <f>SUM(F16:F24)</f>
        <v>0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>
        <v>65</v>
      </c>
      <c r="C42" s="13">
        <v>2.3635999999999999</v>
      </c>
      <c r="D42" s="6">
        <f t="shared" ref="D42:D50" si="9">+C42*B42</f>
        <v>153.63399999999999</v>
      </c>
      <c r="E42" s="6">
        <f t="shared" ref="E42:E50" si="10">+D42*0.2</f>
        <v>30.726799999999997</v>
      </c>
      <c r="F42" s="6">
        <f t="shared" ref="F42:F50" si="11">+D42+E42</f>
        <v>184.36079999999998</v>
      </c>
    </row>
    <row r="43" spans="1:6" x14ac:dyDescent="0.25">
      <c r="A43" s="2" t="s">
        <v>1</v>
      </c>
      <c r="B43" s="17">
        <v>939</v>
      </c>
      <c r="C43" s="13">
        <v>2.3635999999999999</v>
      </c>
      <c r="D43" s="6">
        <f t="shared" si="9"/>
        <v>2219.4204</v>
      </c>
      <c r="E43" s="6">
        <f t="shared" si="10"/>
        <v>443.88408000000004</v>
      </c>
      <c r="F43" s="6">
        <f t="shared" si="11"/>
        <v>2663.3044799999998</v>
      </c>
    </row>
    <row r="44" spans="1:6" x14ac:dyDescent="0.25">
      <c r="A44" s="2" t="s">
        <v>2</v>
      </c>
      <c r="B44" s="17">
        <v>1443.49</v>
      </c>
      <c r="C44" s="13">
        <v>2.3635999999999999</v>
      </c>
      <c r="D44" s="6">
        <f t="shared" si="9"/>
        <v>3411.8329639999997</v>
      </c>
      <c r="E44" s="6">
        <f t="shared" si="10"/>
        <v>682.36659280000003</v>
      </c>
      <c r="F44" s="6">
        <f t="shared" si="11"/>
        <v>4094.1995567999998</v>
      </c>
    </row>
    <row r="45" spans="1:6" x14ac:dyDescent="0.25">
      <c r="A45" s="2" t="s">
        <v>3</v>
      </c>
      <c r="B45" s="17">
        <v>410</v>
      </c>
      <c r="C45" s="13">
        <v>1.5758000000000001</v>
      </c>
      <c r="D45" s="6">
        <f t="shared" si="9"/>
        <v>646.07800000000009</v>
      </c>
      <c r="E45" s="6">
        <f t="shared" si="10"/>
        <v>129.21560000000002</v>
      </c>
      <c r="F45" s="6">
        <f t="shared" si="11"/>
        <v>775.29360000000008</v>
      </c>
    </row>
    <row r="46" spans="1:6" x14ac:dyDescent="0.25">
      <c r="A46" s="2" t="s">
        <v>4</v>
      </c>
      <c r="B46" s="17">
        <v>24453.760000000002</v>
      </c>
      <c r="C46" s="13">
        <v>1.5758000000000001</v>
      </c>
      <c r="D46" s="6">
        <f t="shared" si="9"/>
        <v>38534.235008000003</v>
      </c>
      <c r="E46" s="6">
        <f t="shared" si="10"/>
        <v>7706.847001600001</v>
      </c>
      <c r="F46" s="6">
        <f t="shared" si="11"/>
        <v>46241.082009600002</v>
      </c>
    </row>
    <row r="47" spans="1:6" x14ac:dyDescent="0.25">
      <c r="A47" s="2" t="s">
        <v>5</v>
      </c>
      <c r="B47" s="17">
        <v>428.09500000000003</v>
      </c>
      <c r="C47" s="13">
        <v>1.5758000000000001</v>
      </c>
      <c r="D47" s="6">
        <f t="shared" si="9"/>
        <v>674.59210100000007</v>
      </c>
      <c r="E47" s="6">
        <f t="shared" si="10"/>
        <v>134.91842020000001</v>
      </c>
      <c r="F47" s="6">
        <f t="shared" si="11"/>
        <v>809.51052120000008</v>
      </c>
    </row>
    <row r="48" spans="1:6" x14ac:dyDescent="0.25">
      <c r="A48" s="2" t="s">
        <v>6</v>
      </c>
      <c r="B48" s="17">
        <v>280.00900000000001</v>
      </c>
      <c r="C48" s="13">
        <v>1.5758000000000001</v>
      </c>
      <c r="D48" s="6">
        <f t="shared" si="9"/>
        <v>441.23818220000004</v>
      </c>
      <c r="E48" s="6">
        <f t="shared" si="10"/>
        <v>88.247636440000008</v>
      </c>
      <c r="F48" s="6">
        <f t="shared" si="11"/>
        <v>529.48581864000005</v>
      </c>
    </row>
    <row r="49" spans="1:6" x14ac:dyDescent="0.25">
      <c r="A49" s="2" t="s">
        <v>7</v>
      </c>
      <c r="B49" s="17">
        <v>231.51900000000001</v>
      </c>
      <c r="C49" s="13">
        <v>1.5758000000000001</v>
      </c>
      <c r="D49" s="6">
        <f t="shared" si="9"/>
        <v>364.82764020000002</v>
      </c>
      <c r="E49" s="6">
        <f t="shared" si="10"/>
        <v>72.965528040000009</v>
      </c>
      <c r="F49" s="6">
        <f t="shared" si="11"/>
        <v>437.79316824</v>
      </c>
    </row>
    <row r="50" spans="1:6" x14ac:dyDescent="0.25">
      <c r="A50" s="2" t="s">
        <v>8</v>
      </c>
      <c r="B50" s="17">
        <v>1180.0350000000001</v>
      </c>
      <c r="C50" s="13">
        <v>1.5758000000000001</v>
      </c>
      <c r="D50" s="6">
        <f t="shared" si="9"/>
        <v>1859.4991530000002</v>
      </c>
      <c r="E50" s="6">
        <f t="shared" si="10"/>
        <v>371.89983060000009</v>
      </c>
      <c r="F50" s="6">
        <f t="shared" si="11"/>
        <v>2231.3989836000001</v>
      </c>
    </row>
    <row r="51" spans="1:6" x14ac:dyDescent="0.25">
      <c r="A51" s="5" t="s">
        <v>15</v>
      </c>
      <c r="B51" s="18">
        <f>SUM(B42:B50)</f>
        <v>29430.907999999999</v>
      </c>
      <c r="C51" s="14"/>
      <c r="D51" s="10">
        <f>SUM(D42:D50)</f>
        <v>48305.357448400006</v>
      </c>
      <c r="E51" s="10">
        <f>SUM(E42:E50)</f>
        <v>9661.0714896800018</v>
      </c>
      <c r="F51" s="10">
        <f>SUM(F42:F50)</f>
        <v>57966.428938080004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386.94400000000002</v>
      </c>
      <c r="C55" s="13">
        <v>3.9394</v>
      </c>
      <c r="D55" s="6">
        <f t="shared" ref="D55:D63" si="12">+C55*B55</f>
        <v>1524.3271936000001</v>
      </c>
      <c r="E55" s="6">
        <f t="shared" ref="E55:E63" si="13">+D55*0.2</f>
        <v>304.86543872000004</v>
      </c>
      <c r="F55" s="6">
        <f t="shared" ref="F55:F63" si="14">+D55+E55</f>
        <v>1829.19263232</v>
      </c>
    </row>
    <row r="56" spans="1:6" x14ac:dyDescent="0.25">
      <c r="A56" s="2" t="s">
        <v>1</v>
      </c>
      <c r="B56" s="17">
        <v>529</v>
      </c>
      <c r="C56" s="13">
        <v>3.9394</v>
      </c>
      <c r="D56" s="6">
        <f t="shared" si="12"/>
        <v>2083.9425999999999</v>
      </c>
      <c r="E56" s="6">
        <f t="shared" si="13"/>
        <v>416.78852000000001</v>
      </c>
      <c r="F56" s="6">
        <f t="shared" si="14"/>
        <v>2500.7311199999999</v>
      </c>
    </row>
    <row r="57" spans="1:6" x14ac:dyDescent="0.25">
      <c r="A57" s="2" t="s">
        <v>2</v>
      </c>
      <c r="B57" s="17">
        <v>551.65099999999995</v>
      </c>
      <c r="C57" s="13">
        <v>3.9394</v>
      </c>
      <c r="D57" s="6">
        <f t="shared" si="12"/>
        <v>2173.1739493999999</v>
      </c>
      <c r="E57" s="6">
        <f t="shared" si="13"/>
        <v>434.63478987999997</v>
      </c>
      <c r="F57" s="6">
        <f t="shared" si="14"/>
        <v>2607.8087392799998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>
        <v>323.39600000000002</v>
      </c>
      <c r="C59" s="13">
        <v>3.9394</v>
      </c>
      <c r="D59" s="6">
        <f t="shared" si="12"/>
        <v>1273.9862024000001</v>
      </c>
      <c r="E59" s="6">
        <f t="shared" si="13"/>
        <v>254.79724048000003</v>
      </c>
      <c r="F59" s="6">
        <f t="shared" si="14"/>
        <v>1528.7834428800002</v>
      </c>
    </row>
    <row r="60" spans="1:6" x14ac:dyDescent="0.25">
      <c r="A60" s="2" t="s">
        <v>5</v>
      </c>
      <c r="B60" s="17">
        <v>36.787999999999997</v>
      </c>
      <c r="C60" s="13">
        <v>3.9394</v>
      </c>
      <c r="D60" s="6">
        <f t="shared" si="12"/>
        <v>144.9226472</v>
      </c>
      <c r="E60" s="6">
        <f t="shared" si="13"/>
        <v>28.984529440000003</v>
      </c>
      <c r="F60" s="6">
        <f t="shared" si="14"/>
        <v>173.90717663999999</v>
      </c>
    </row>
    <row r="61" spans="1:6" x14ac:dyDescent="0.25">
      <c r="A61" s="2" t="s">
        <v>6</v>
      </c>
      <c r="B61" s="17">
        <v>95.790999999999997</v>
      </c>
      <c r="C61" s="13">
        <v>3.9394</v>
      </c>
      <c r="D61" s="6">
        <f t="shared" si="12"/>
        <v>377.35906539999996</v>
      </c>
      <c r="E61" s="6">
        <f t="shared" si="13"/>
        <v>75.47181307999999</v>
      </c>
      <c r="F61" s="6">
        <f t="shared" si="14"/>
        <v>452.83087847999997</v>
      </c>
    </row>
    <row r="62" spans="1:6" x14ac:dyDescent="0.25">
      <c r="A62" s="2" t="s">
        <v>7</v>
      </c>
      <c r="B62" s="17">
        <v>12.506</v>
      </c>
      <c r="C62" s="13">
        <v>3.9394</v>
      </c>
      <c r="D62" s="6">
        <f t="shared" si="12"/>
        <v>49.266136400000001</v>
      </c>
      <c r="E62" s="6">
        <f t="shared" si="13"/>
        <v>9.8532272800000005</v>
      </c>
      <c r="F62" s="6">
        <f t="shared" si="14"/>
        <v>59.119363679999999</v>
      </c>
    </row>
    <row r="63" spans="1:6" x14ac:dyDescent="0.25">
      <c r="A63" s="2" t="s">
        <v>8</v>
      </c>
      <c r="B63" s="17">
        <v>157.255</v>
      </c>
      <c r="C63" s="13">
        <v>3.9394</v>
      </c>
      <c r="D63" s="6">
        <f t="shared" si="12"/>
        <v>619.49034699999993</v>
      </c>
      <c r="E63" s="6">
        <f t="shared" si="13"/>
        <v>123.8980694</v>
      </c>
      <c r="F63" s="6">
        <f t="shared" si="14"/>
        <v>743.38841639999987</v>
      </c>
    </row>
    <row r="64" spans="1:6" x14ac:dyDescent="0.25">
      <c r="A64" s="5" t="s">
        <v>15</v>
      </c>
      <c r="B64" s="18">
        <f>SUM(B55:B63)</f>
        <v>2093.3309999999997</v>
      </c>
      <c r="C64" s="14"/>
      <c r="D64" s="10">
        <f>SUM(D55:D63)</f>
        <v>8246.4681414000006</v>
      </c>
      <c r="E64" s="10">
        <f>SUM(E55:E63)</f>
        <v>1649.2936282799999</v>
      </c>
      <c r="F64" s="10">
        <f>SUM(F55:F63)</f>
        <v>9895.7617696799971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2597.6260000000002</v>
      </c>
      <c r="C68" s="32">
        <v>4.3599600000000001</v>
      </c>
      <c r="D68" s="31">
        <f>+B68*C68</f>
        <v>11325.545454960002</v>
      </c>
    </row>
    <row r="69" spans="1:4" x14ac:dyDescent="0.25">
      <c r="A69" s="2" t="s">
        <v>39</v>
      </c>
      <c r="B69" s="31">
        <v>905</v>
      </c>
      <c r="C69" s="32">
        <v>4.3599600000000001</v>
      </c>
      <c r="D69" s="31">
        <f t="shared" ref="D69:D78" si="15">+B69*C69</f>
        <v>3945.7638000000002</v>
      </c>
    </row>
    <row r="70" spans="1:4" x14ac:dyDescent="0.25">
      <c r="A70" s="2" t="s">
        <v>40</v>
      </c>
      <c r="B70" s="31">
        <v>1969.6409999999998</v>
      </c>
      <c r="C70" s="32">
        <v>4.3599600000000001</v>
      </c>
      <c r="D70" s="31">
        <f t="shared" si="15"/>
        <v>8587.5559743599988</v>
      </c>
    </row>
    <row r="71" spans="1:4" x14ac:dyDescent="0.25">
      <c r="A71" s="2" t="s">
        <v>41</v>
      </c>
      <c r="B71" s="31">
        <v>308.55500000000001</v>
      </c>
      <c r="C71" s="32">
        <v>2.4950000000000001</v>
      </c>
      <c r="D71" s="31">
        <f t="shared" si="15"/>
        <v>769.84472500000004</v>
      </c>
    </row>
    <row r="72" spans="1:4" x14ac:dyDescent="0.25">
      <c r="A72" s="2" t="s">
        <v>42</v>
      </c>
      <c r="B72" s="31">
        <v>23298.836999999996</v>
      </c>
      <c r="C72" s="32">
        <v>2.2130000000000001</v>
      </c>
      <c r="D72" s="31">
        <f t="shared" si="15"/>
        <v>51560.326280999994</v>
      </c>
    </row>
    <row r="73" spans="1:4" x14ac:dyDescent="0.25">
      <c r="A73" s="2" t="s">
        <v>43</v>
      </c>
      <c r="B73" s="31">
        <v>419.19499999999999</v>
      </c>
      <c r="C73" s="32">
        <v>2.0129999999999999</v>
      </c>
      <c r="D73" s="31">
        <f t="shared" si="15"/>
        <v>843.83953499999996</v>
      </c>
    </row>
    <row r="74" spans="1:4" x14ac:dyDescent="0.25">
      <c r="A74" s="2" t="s">
        <v>44</v>
      </c>
      <c r="B74" s="31">
        <v>352.38100000000003</v>
      </c>
      <c r="C74" s="32">
        <v>1.891</v>
      </c>
      <c r="D74" s="31">
        <f t="shared" si="15"/>
        <v>666.35247100000004</v>
      </c>
    </row>
    <row r="75" spans="1:4" x14ac:dyDescent="0.25">
      <c r="A75" s="2" t="s">
        <v>45</v>
      </c>
      <c r="B75" s="31">
        <v>216.25099999999998</v>
      </c>
      <c r="C75" s="32">
        <v>1.8480000000000001</v>
      </c>
      <c r="D75" s="31">
        <f t="shared" si="15"/>
        <v>399.63184799999999</v>
      </c>
    </row>
    <row r="76" spans="1:4" x14ac:dyDescent="0.25">
      <c r="A76" s="2" t="s">
        <v>46</v>
      </c>
      <c r="B76" s="31">
        <v>1317.3600000000001</v>
      </c>
      <c r="C76" s="32">
        <v>2.2239999999999998</v>
      </c>
      <c r="D76" s="31">
        <f t="shared" si="15"/>
        <v>2929.8086399999997</v>
      </c>
    </row>
    <row r="77" spans="1:4" x14ac:dyDescent="0.25">
      <c r="A77" s="2" t="s">
        <v>47</v>
      </c>
      <c r="B77" s="31">
        <v>3347.6199999999994</v>
      </c>
      <c r="C77" s="32">
        <v>2.4470000000000001</v>
      </c>
      <c r="D77" s="31">
        <f t="shared" si="15"/>
        <v>8191.6261399999985</v>
      </c>
    </row>
    <row r="78" spans="1:4" x14ac:dyDescent="0.25">
      <c r="A78" s="2" t="s">
        <v>48</v>
      </c>
      <c r="B78" s="31">
        <v>1106.077</v>
      </c>
      <c r="C78" s="32">
        <v>2.7930000000000001</v>
      </c>
      <c r="D78" s="31">
        <f t="shared" si="15"/>
        <v>3089.2730610000003</v>
      </c>
    </row>
    <row r="79" spans="1:4" x14ac:dyDescent="0.25">
      <c r="A79" s="5" t="s">
        <v>15</v>
      </c>
      <c r="B79" s="5"/>
      <c r="C79" s="5"/>
      <c r="D79" s="33">
        <f>SUM(D68:D78)</f>
        <v>92309.567930320001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7D65-5567-4F52-89C5-A063A5AE378F}">
  <sheetPr>
    <tabColor rgb="FF0070C0"/>
  </sheetPr>
  <dimension ref="A1:I79"/>
  <sheetViews>
    <sheetView workbookViewId="0">
      <selection activeCell="J10" sqref="J10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2.44140625" style="1" bestFit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28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>
        <v>976.26200000000006</v>
      </c>
      <c r="C3" s="13">
        <v>0.1963</v>
      </c>
      <c r="D3" s="6">
        <f>+C3*B3</f>
        <v>191.64023060000002</v>
      </c>
      <c r="E3" s="6">
        <f>+D3*0.2</f>
        <v>38.328046120000003</v>
      </c>
      <c r="F3" s="6">
        <f>+D3+E3</f>
        <v>229.96827672000003</v>
      </c>
      <c r="I3" s="10">
        <f>+D12+D25+D38+D51+D64+D79</f>
        <v>126584.16655922</v>
      </c>
    </row>
    <row r="4" spans="1:9" x14ac:dyDescent="0.25">
      <c r="A4" s="2" t="s">
        <v>1</v>
      </c>
      <c r="B4" s="17">
        <v>905</v>
      </c>
      <c r="C4" s="13">
        <v>0.1963</v>
      </c>
      <c r="D4" s="6">
        <f t="shared" ref="D4:D11" si="0">+C4*B4</f>
        <v>177.6515</v>
      </c>
      <c r="E4" s="6">
        <f t="shared" ref="E4:E11" si="1">+D4*0.2</f>
        <v>35.530300000000004</v>
      </c>
      <c r="F4" s="6">
        <f t="shared" ref="F4:F11" si="2">+D4+E4</f>
        <v>213.18180000000001</v>
      </c>
    </row>
    <row r="5" spans="1:9" x14ac:dyDescent="0.25">
      <c r="A5" s="2" t="s">
        <v>2</v>
      </c>
      <c r="B5" s="17">
        <v>1969.6409999999998</v>
      </c>
      <c r="C5" s="13">
        <v>0.1963</v>
      </c>
      <c r="D5" s="6">
        <f t="shared" si="0"/>
        <v>386.64052829999997</v>
      </c>
      <c r="E5" s="6">
        <f t="shared" si="1"/>
        <v>77.328105660000006</v>
      </c>
      <c r="F5" s="6">
        <f t="shared" si="2"/>
        <v>463.96863395999998</v>
      </c>
    </row>
    <row r="6" spans="1:9" x14ac:dyDescent="0.25">
      <c r="A6" s="2" t="s">
        <v>3</v>
      </c>
      <c r="B6" s="17">
        <v>308.55500000000001</v>
      </c>
      <c r="C6" s="13">
        <v>0.1963</v>
      </c>
      <c r="D6" s="6">
        <f t="shared" si="0"/>
        <v>60.569346500000002</v>
      </c>
      <c r="E6" s="6">
        <f t="shared" si="1"/>
        <v>12.113869300000001</v>
      </c>
      <c r="F6" s="6">
        <f t="shared" si="2"/>
        <v>72.683215799999999</v>
      </c>
    </row>
    <row r="7" spans="1:9" x14ac:dyDescent="0.25">
      <c r="A7" s="2" t="s">
        <v>4</v>
      </c>
      <c r="B7" s="17">
        <v>23855.296000000002</v>
      </c>
      <c r="C7" s="13">
        <v>0.1963</v>
      </c>
      <c r="D7" s="6">
        <f t="shared" si="0"/>
        <v>4682.7946048000003</v>
      </c>
      <c r="E7" s="6">
        <f t="shared" si="1"/>
        <v>936.55892096000014</v>
      </c>
      <c r="F7" s="6">
        <f t="shared" si="2"/>
        <v>5619.3535257600006</v>
      </c>
    </row>
    <row r="8" spans="1:9" x14ac:dyDescent="0.25">
      <c r="A8" s="2" t="s">
        <v>5</v>
      </c>
      <c r="B8" s="17">
        <v>419.19499999999999</v>
      </c>
      <c r="C8" s="13">
        <v>0.1963</v>
      </c>
      <c r="D8" s="6">
        <f t="shared" si="0"/>
        <v>82.287978499999994</v>
      </c>
      <c r="E8" s="6">
        <f t="shared" si="1"/>
        <v>16.457595699999999</v>
      </c>
      <c r="F8" s="6">
        <f t="shared" si="2"/>
        <v>98.745574199999993</v>
      </c>
    </row>
    <row r="9" spans="1:9" x14ac:dyDescent="0.25">
      <c r="A9" s="2" t="s">
        <v>6</v>
      </c>
      <c r="B9" s="17">
        <v>352.38099999999997</v>
      </c>
      <c r="C9" s="13">
        <v>0.1963</v>
      </c>
      <c r="D9" s="6">
        <f t="shared" si="0"/>
        <v>69.172390299999989</v>
      </c>
      <c r="E9" s="6">
        <f t="shared" si="1"/>
        <v>13.834478059999999</v>
      </c>
      <c r="F9" s="6">
        <f t="shared" si="2"/>
        <v>83.006868359999984</v>
      </c>
    </row>
    <row r="10" spans="1:9" x14ac:dyDescent="0.25">
      <c r="A10" s="2" t="s">
        <v>7</v>
      </c>
      <c r="B10" s="17">
        <v>216.251</v>
      </c>
      <c r="C10" s="13">
        <v>0.1963</v>
      </c>
      <c r="D10" s="6">
        <f t="shared" si="0"/>
        <v>42.450071300000005</v>
      </c>
      <c r="E10" s="6">
        <f t="shared" si="1"/>
        <v>8.4900142600000006</v>
      </c>
      <c r="F10" s="6">
        <f t="shared" si="2"/>
        <v>50.940085560000007</v>
      </c>
    </row>
    <row r="11" spans="1:9" x14ac:dyDescent="0.25">
      <c r="A11" s="2" t="s">
        <v>8</v>
      </c>
      <c r="B11" s="17">
        <v>1317.3600000000001</v>
      </c>
      <c r="C11" s="13">
        <v>0.1963</v>
      </c>
      <c r="D11" s="6">
        <f t="shared" si="0"/>
        <v>258.59776800000003</v>
      </c>
      <c r="E11" s="6">
        <f t="shared" si="1"/>
        <v>51.719553600000012</v>
      </c>
      <c r="F11" s="6">
        <f t="shared" si="2"/>
        <v>310.31732160000001</v>
      </c>
    </row>
    <row r="12" spans="1:9" x14ac:dyDescent="0.25">
      <c r="A12" s="5" t="s">
        <v>15</v>
      </c>
      <c r="B12" s="18">
        <f>SUM(B3:B11)</f>
        <v>30319.941000000003</v>
      </c>
      <c r="C12" s="14"/>
      <c r="D12" s="10">
        <f>SUM(D3:D11)</f>
        <v>5951.8044182999993</v>
      </c>
      <c r="E12" s="10">
        <f>SUM(E3:E11)</f>
        <v>1190.3608836600001</v>
      </c>
      <c r="F12" s="10">
        <f>SUM(F3:F11)</f>
        <v>7142.1653019599999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/>
      <c r="C16" s="13"/>
      <c r="D16" s="6">
        <f t="shared" ref="D16:D24" si="3">+C16*B16</f>
        <v>0</v>
      </c>
      <c r="E16" s="6">
        <f t="shared" ref="E16:E24" si="4">+D16*0.2</f>
        <v>0</v>
      </c>
      <c r="F16" s="6">
        <f t="shared" ref="F16:F24" si="5">+D16+E16</f>
        <v>0</v>
      </c>
    </row>
    <row r="17" spans="1:6" x14ac:dyDescent="0.25">
      <c r="A17" s="2" t="s">
        <v>1</v>
      </c>
      <c r="B17" s="17"/>
      <c r="C17" s="13"/>
      <c r="D17" s="6">
        <f t="shared" si="3"/>
        <v>0</v>
      </c>
      <c r="E17" s="6">
        <f t="shared" si="4"/>
        <v>0</v>
      </c>
      <c r="F17" s="6">
        <f t="shared" si="5"/>
        <v>0</v>
      </c>
    </row>
    <row r="18" spans="1:6" x14ac:dyDescent="0.25">
      <c r="A18" s="2" t="s">
        <v>2</v>
      </c>
      <c r="B18" s="17"/>
      <c r="C18" s="13"/>
      <c r="D18" s="6">
        <f t="shared" si="3"/>
        <v>0</v>
      </c>
      <c r="E18" s="6">
        <f t="shared" si="4"/>
        <v>0</v>
      </c>
      <c r="F18" s="6">
        <f t="shared" si="5"/>
        <v>0</v>
      </c>
    </row>
    <row r="19" spans="1:6" x14ac:dyDescent="0.25">
      <c r="A19" s="2" t="s">
        <v>3</v>
      </c>
      <c r="B19" s="17"/>
      <c r="C19" s="13"/>
      <c r="D19" s="6">
        <f t="shared" si="3"/>
        <v>0</v>
      </c>
      <c r="E19" s="6">
        <f t="shared" si="4"/>
        <v>0</v>
      </c>
      <c r="F19" s="6">
        <f t="shared" si="5"/>
        <v>0</v>
      </c>
    </row>
    <row r="20" spans="1:6" x14ac:dyDescent="0.25">
      <c r="A20" s="2" t="s">
        <v>4</v>
      </c>
      <c r="B20" s="17"/>
      <c r="C20" s="13"/>
      <c r="D20" s="6">
        <f t="shared" si="3"/>
        <v>0</v>
      </c>
      <c r="E20" s="6">
        <f t="shared" si="4"/>
        <v>0</v>
      </c>
      <c r="F20" s="6">
        <f t="shared" si="5"/>
        <v>0</v>
      </c>
    </row>
    <row r="21" spans="1:6" x14ac:dyDescent="0.25">
      <c r="A21" s="2" t="s">
        <v>5</v>
      </c>
      <c r="B21" s="17"/>
      <c r="C21" s="13"/>
      <c r="D21" s="6">
        <f t="shared" si="3"/>
        <v>0</v>
      </c>
      <c r="E21" s="6">
        <f t="shared" si="4"/>
        <v>0</v>
      </c>
      <c r="F21" s="6">
        <f t="shared" si="5"/>
        <v>0</v>
      </c>
    </row>
    <row r="22" spans="1:6" x14ac:dyDescent="0.25">
      <c r="A22" s="2" t="s">
        <v>6</v>
      </c>
      <c r="B22" s="17"/>
      <c r="C22" s="13"/>
      <c r="D22" s="6">
        <f t="shared" si="3"/>
        <v>0</v>
      </c>
      <c r="E22" s="6">
        <f t="shared" si="4"/>
        <v>0</v>
      </c>
      <c r="F22" s="6">
        <f t="shared" si="5"/>
        <v>0</v>
      </c>
    </row>
    <row r="23" spans="1:6" x14ac:dyDescent="0.25">
      <c r="A23" s="2" t="s">
        <v>7</v>
      </c>
      <c r="B23" s="17"/>
      <c r="C23" s="13"/>
      <c r="D23" s="6">
        <f t="shared" si="3"/>
        <v>0</v>
      </c>
      <c r="E23" s="6">
        <f t="shared" si="4"/>
        <v>0</v>
      </c>
      <c r="F23" s="6">
        <f t="shared" si="5"/>
        <v>0</v>
      </c>
    </row>
    <row r="24" spans="1:6" x14ac:dyDescent="0.25">
      <c r="A24" s="2" t="s">
        <v>8</v>
      </c>
      <c r="B24" s="17"/>
      <c r="C24" s="13"/>
      <c r="D24" s="6">
        <f t="shared" si="3"/>
        <v>0</v>
      </c>
      <c r="E24" s="6">
        <f t="shared" si="4"/>
        <v>0</v>
      </c>
      <c r="F24" s="6">
        <f t="shared" si="5"/>
        <v>0</v>
      </c>
    </row>
    <row r="25" spans="1:6" x14ac:dyDescent="0.25">
      <c r="A25" s="5" t="s">
        <v>15</v>
      </c>
      <c r="B25" s="18">
        <f>SUM(B16:B24)</f>
        <v>0</v>
      </c>
      <c r="C25" s="14"/>
      <c r="D25" s="10">
        <f>SUM(D16:D24)</f>
        <v>0</v>
      </c>
      <c r="E25" s="10">
        <f>SUM(E16:E24)</f>
        <v>0</v>
      </c>
      <c r="F25" s="10">
        <f>SUM(F16:F24)</f>
        <v>0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>
        <v>65</v>
      </c>
      <c r="C42" s="13">
        <v>1.1838</v>
      </c>
      <c r="D42" s="6">
        <f t="shared" ref="D42:D50" si="9">+C42*B42</f>
        <v>76.947000000000003</v>
      </c>
      <c r="E42" s="6">
        <f t="shared" ref="E42:E50" si="10">+D42*0.2</f>
        <v>15.389400000000002</v>
      </c>
      <c r="F42" s="6">
        <f t="shared" ref="F42:F50" si="11">+D42+E42</f>
        <v>92.336399999999998</v>
      </c>
    </row>
    <row r="43" spans="1:6" x14ac:dyDescent="0.25">
      <c r="A43" s="2" t="s">
        <v>1</v>
      </c>
      <c r="B43" s="17">
        <v>939</v>
      </c>
      <c r="C43" s="13">
        <v>1.1838</v>
      </c>
      <c r="D43" s="6">
        <f t="shared" si="9"/>
        <v>1111.5881999999999</v>
      </c>
      <c r="E43" s="6">
        <f t="shared" si="10"/>
        <v>222.31763999999998</v>
      </c>
      <c r="F43" s="6">
        <f t="shared" si="11"/>
        <v>1333.9058399999999</v>
      </c>
    </row>
    <row r="44" spans="1:6" x14ac:dyDescent="0.25">
      <c r="A44" s="2" t="s">
        <v>2</v>
      </c>
      <c r="B44" s="17">
        <v>1443.49</v>
      </c>
      <c r="C44" s="13">
        <v>1.1838</v>
      </c>
      <c r="D44" s="6">
        <f t="shared" si="9"/>
        <v>1708.8034619999999</v>
      </c>
      <c r="E44" s="6">
        <f t="shared" si="10"/>
        <v>341.76069239999998</v>
      </c>
      <c r="F44" s="6">
        <f t="shared" si="11"/>
        <v>2050.5641544</v>
      </c>
    </row>
    <row r="45" spans="1:6" x14ac:dyDescent="0.25">
      <c r="A45" s="2" t="s">
        <v>3</v>
      </c>
      <c r="B45" s="17">
        <v>410</v>
      </c>
      <c r="C45" s="13">
        <v>0.78920000000000001</v>
      </c>
      <c r="D45" s="6">
        <f t="shared" si="9"/>
        <v>323.572</v>
      </c>
      <c r="E45" s="6">
        <f t="shared" si="10"/>
        <v>64.714399999999998</v>
      </c>
      <c r="F45" s="6">
        <f t="shared" si="11"/>
        <v>388.28640000000001</v>
      </c>
    </row>
    <row r="46" spans="1:6" x14ac:dyDescent="0.25">
      <c r="A46" s="2" t="s">
        <v>4</v>
      </c>
      <c r="B46" s="17">
        <v>24453.760000000002</v>
      </c>
      <c r="C46" s="13">
        <v>0.78920000000000001</v>
      </c>
      <c r="D46" s="6">
        <f t="shared" si="9"/>
        <v>19298.907392000001</v>
      </c>
      <c r="E46" s="6">
        <f t="shared" si="10"/>
        <v>3859.7814784000002</v>
      </c>
      <c r="F46" s="6">
        <f t="shared" si="11"/>
        <v>23158.688870400001</v>
      </c>
    </row>
    <row r="47" spans="1:6" x14ac:dyDescent="0.25">
      <c r="A47" s="2" t="s">
        <v>5</v>
      </c>
      <c r="B47" s="17">
        <v>428.09500000000003</v>
      </c>
      <c r="C47" s="13">
        <v>0.78920000000000001</v>
      </c>
      <c r="D47" s="6">
        <f t="shared" si="9"/>
        <v>337.852574</v>
      </c>
      <c r="E47" s="6">
        <f t="shared" si="10"/>
        <v>67.570514799999998</v>
      </c>
      <c r="F47" s="6">
        <f t="shared" si="11"/>
        <v>405.42308880000002</v>
      </c>
    </row>
    <row r="48" spans="1:6" x14ac:dyDescent="0.25">
      <c r="A48" s="2" t="s">
        <v>6</v>
      </c>
      <c r="B48" s="17">
        <v>280.00900000000001</v>
      </c>
      <c r="C48" s="13">
        <v>0.78920000000000001</v>
      </c>
      <c r="D48" s="6">
        <f t="shared" si="9"/>
        <v>220.98310280000001</v>
      </c>
      <c r="E48" s="6">
        <f t="shared" si="10"/>
        <v>44.196620560000007</v>
      </c>
      <c r="F48" s="6">
        <f t="shared" si="11"/>
        <v>265.17972336000003</v>
      </c>
    </row>
    <row r="49" spans="1:6" x14ac:dyDescent="0.25">
      <c r="A49" s="2" t="s">
        <v>7</v>
      </c>
      <c r="B49" s="17">
        <v>231.51900000000001</v>
      </c>
      <c r="C49" s="13">
        <v>0.78920000000000001</v>
      </c>
      <c r="D49" s="6">
        <f t="shared" si="9"/>
        <v>182.71479480000002</v>
      </c>
      <c r="E49" s="6">
        <f t="shared" si="10"/>
        <v>36.542958960000007</v>
      </c>
      <c r="F49" s="6">
        <f t="shared" si="11"/>
        <v>219.25775376000001</v>
      </c>
    </row>
    <row r="50" spans="1:6" x14ac:dyDescent="0.25">
      <c r="A50" s="2" t="s">
        <v>8</v>
      </c>
      <c r="B50" s="17">
        <v>1180.0350000000001</v>
      </c>
      <c r="C50" s="13">
        <v>0.78920000000000001</v>
      </c>
      <c r="D50" s="6">
        <f t="shared" si="9"/>
        <v>931.28362200000004</v>
      </c>
      <c r="E50" s="6">
        <f t="shared" si="10"/>
        <v>186.25672440000002</v>
      </c>
      <c r="F50" s="6">
        <f t="shared" si="11"/>
        <v>1117.5403464000001</v>
      </c>
    </row>
    <row r="51" spans="1:6" x14ac:dyDescent="0.25">
      <c r="A51" s="5" t="s">
        <v>15</v>
      </c>
      <c r="B51" s="18">
        <f>SUM(B42:B50)</f>
        <v>29430.907999999999</v>
      </c>
      <c r="C51" s="14"/>
      <c r="D51" s="10">
        <f>SUM(D42:D50)</f>
        <v>24192.652147599998</v>
      </c>
      <c r="E51" s="10">
        <f>SUM(E42:E50)</f>
        <v>4838.5304295200003</v>
      </c>
      <c r="F51" s="10">
        <f>SUM(F42:F50)</f>
        <v>29031.182577120002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>
        <v>386.94400000000002</v>
      </c>
      <c r="C55" s="13">
        <v>1.9730000000000001</v>
      </c>
      <c r="D55" s="6">
        <f t="shared" ref="D55:D63" si="12">+C55*B55</f>
        <v>763.44051200000001</v>
      </c>
      <c r="E55" s="6">
        <f t="shared" ref="E55:E63" si="13">+D55*0.2</f>
        <v>152.68810240000002</v>
      </c>
      <c r="F55" s="6">
        <f t="shared" ref="F55:F63" si="14">+D55+E55</f>
        <v>916.12861440000006</v>
      </c>
    </row>
    <row r="56" spans="1:6" x14ac:dyDescent="0.25">
      <c r="A56" s="2" t="s">
        <v>1</v>
      </c>
      <c r="B56" s="17">
        <v>529</v>
      </c>
      <c r="C56" s="13">
        <v>1.9730000000000001</v>
      </c>
      <c r="D56" s="6">
        <f t="shared" si="12"/>
        <v>1043.7170000000001</v>
      </c>
      <c r="E56" s="6">
        <f t="shared" si="13"/>
        <v>208.74340000000004</v>
      </c>
      <c r="F56" s="6">
        <f t="shared" si="14"/>
        <v>1252.4604000000002</v>
      </c>
    </row>
    <row r="57" spans="1:6" x14ac:dyDescent="0.25">
      <c r="A57" s="2" t="s">
        <v>2</v>
      </c>
      <c r="B57" s="17">
        <v>551.65099999999995</v>
      </c>
      <c r="C57" s="13">
        <v>1.9730000000000001</v>
      </c>
      <c r="D57" s="6">
        <f t="shared" si="12"/>
        <v>1088.4074229999999</v>
      </c>
      <c r="E57" s="6">
        <f t="shared" si="13"/>
        <v>217.68148459999998</v>
      </c>
      <c r="F57" s="6">
        <f t="shared" si="14"/>
        <v>1306.0889075999999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>
        <v>323.39600000000002</v>
      </c>
      <c r="C59" s="13">
        <v>1.9730000000000001</v>
      </c>
      <c r="D59" s="6">
        <f t="shared" si="12"/>
        <v>638.06030800000008</v>
      </c>
      <c r="E59" s="6">
        <f t="shared" si="13"/>
        <v>127.61206160000002</v>
      </c>
      <c r="F59" s="6">
        <f t="shared" si="14"/>
        <v>765.67236960000014</v>
      </c>
    </row>
    <row r="60" spans="1:6" x14ac:dyDescent="0.25">
      <c r="A60" s="2" t="s">
        <v>5</v>
      </c>
      <c r="B60" s="17">
        <v>36.787999999999997</v>
      </c>
      <c r="C60" s="13">
        <v>1.9730000000000001</v>
      </c>
      <c r="D60" s="6">
        <f t="shared" si="12"/>
        <v>72.582723999999999</v>
      </c>
      <c r="E60" s="6">
        <f t="shared" si="13"/>
        <v>14.5165448</v>
      </c>
      <c r="F60" s="6">
        <f t="shared" si="14"/>
        <v>87.099268800000004</v>
      </c>
    </row>
    <row r="61" spans="1:6" x14ac:dyDescent="0.25">
      <c r="A61" s="2" t="s">
        <v>6</v>
      </c>
      <c r="B61" s="17">
        <v>95.790999999999997</v>
      </c>
      <c r="C61" s="13">
        <v>1.9730000000000001</v>
      </c>
      <c r="D61" s="6">
        <f t="shared" si="12"/>
        <v>188.995643</v>
      </c>
      <c r="E61" s="6">
        <f t="shared" si="13"/>
        <v>37.799128600000003</v>
      </c>
      <c r="F61" s="6">
        <f t="shared" si="14"/>
        <v>226.79477159999999</v>
      </c>
    </row>
    <row r="62" spans="1:6" x14ac:dyDescent="0.25">
      <c r="A62" s="2" t="s">
        <v>7</v>
      </c>
      <c r="B62" s="17">
        <v>12.506</v>
      </c>
      <c r="C62" s="13">
        <v>1.9730000000000001</v>
      </c>
      <c r="D62" s="6">
        <f t="shared" si="12"/>
        <v>24.674338000000002</v>
      </c>
      <c r="E62" s="6">
        <f t="shared" si="13"/>
        <v>4.9348676000000005</v>
      </c>
      <c r="F62" s="6">
        <f t="shared" si="14"/>
        <v>29.609205600000003</v>
      </c>
    </row>
    <row r="63" spans="1:6" x14ac:dyDescent="0.25">
      <c r="A63" s="2" t="s">
        <v>8</v>
      </c>
      <c r="B63" s="17">
        <v>157.255</v>
      </c>
      <c r="C63" s="13">
        <v>1.9730000000000001</v>
      </c>
      <c r="D63" s="6">
        <f t="shared" si="12"/>
        <v>310.264115</v>
      </c>
      <c r="E63" s="6">
        <f t="shared" si="13"/>
        <v>62.052823000000004</v>
      </c>
      <c r="F63" s="6">
        <f t="shared" si="14"/>
        <v>372.31693799999999</v>
      </c>
    </row>
    <row r="64" spans="1:6" x14ac:dyDescent="0.25">
      <c r="A64" s="5" t="s">
        <v>15</v>
      </c>
      <c r="B64" s="18">
        <f>SUM(B55:B63)</f>
        <v>2093.3309999999997</v>
      </c>
      <c r="C64" s="14"/>
      <c r="D64" s="10">
        <f>SUM(D55:D63)</f>
        <v>4130.1420630000002</v>
      </c>
      <c r="E64" s="10">
        <f>SUM(E55:E63)</f>
        <v>826.02841260000002</v>
      </c>
      <c r="F64" s="10">
        <f>SUM(F55:F63)</f>
        <v>4956.1704755999999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>
        <v>2597.6260000000002</v>
      </c>
      <c r="C68" s="32">
        <v>4.3599600000000001</v>
      </c>
      <c r="D68" s="31">
        <f>+B68*C68</f>
        <v>11325.545454960002</v>
      </c>
    </row>
    <row r="69" spans="1:4" x14ac:dyDescent="0.25">
      <c r="A69" s="2" t="s">
        <v>39</v>
      </c>
      <c r="B69" s="31">
        <v>905</v>
      </c>
      <c r="C69" s="32">
        <v>4.3599600000000001</v>
      </c>
      <c r="D69" s="31">
        <f t="shared" ref="D69:D78" si="15">+B69*C69</f>
        <v>3945.7638000000002</v>
      </c>
    </row>
    <row r="70" spans="1:4" x14ac:dyDescent="0.25">
      <c r="A70" s="2" t="s">
        <v>40</v>
      </c>
      <c r="B70" s="31">
        <v>1969.6409999999998</v>
      </c>
      <c r="C70" s="32">
        <v>4.3599600000000001</v>
      </c>
      <c r="D70" s="31">
        <f t="shared" si="15"/>
        <v>8587.5559743599988</v>
      </c>
    </row>
    <row r="71" spans="1:4" x14ac:dyDescent="0.25">
      <c r="A71" s="2" t="s">
        <v>41</v>
      </c>
      <c r="B71" s="31">
        <v>308.55500000000001</v>
      </c>
      <c r="C71" s="32">
        <v>2.4950000000000001</v>
      </c>
      <c r="D71" s="31">
        <f t="shared" si="15"/>
        <v>769.84472500000004</v>
      </c>
    </row>
    <row r="72" spans="1:4" x14ac:dyDescent="0.25">
      <c r="A72" s="2" t="s">
        <v>42</v>
      </c>
      <c r="B72" s="31">
        <v>23298.836999999996</v>
      </c>
      <c r="C72" s="32">
        <v>2.2130000000000001</v>
      </c>
      <c r="D72" s="31">
        <f t="shared" si="15"/>
        <v>51560.326280999994</v>
      </c>
    </row>
    <row r="73" spans="1:4" x14ac:dyDescent="0.25">
      <c r="A73" s="2" t="s">
        <v>43</v>
      </c>
      <c r="B73" s="31">
        <v>419.19499999999999</v>
      </c>
      <c r="C73" s="32">
        <v>2.0129999999999999</v>
      </c>
      <c r="D73" s="31">
        <f t="shared" si="15"/>
        <v>843.83953499999996</v>
      </c>
    </row>
    <row r="74" spans="1:4" x14ac:dyDescent="0.25">
      <c r="A74" s="2" t="s">
        <v>44</v>
      </c>
      <c r="B74" s="31">
        <v>352.38100000000003</v>
      </c>
      <c r="C74" s="32">
        <v>1.891</v>
      </c>
      <c r="D74" s="31">
        <f t="shared" si="15"/>
        <v>666.35247100000004</v>
      </c>
    </row>
    <row r="75" spans="1:4" x14ac:dyDescent="0.25">
      <c r="A75" s="2" t="s">
        <v>45</v>
      </c>
      <c r="B75" s="31">
        <v>216.25099999999998</v>
      </c>
      <c r="C75" s="32">
        <v>1.8480000000000001</v>
      </c>
      <c r="D75" s="31">
        <f t="shared" si="15"/>
        <v>399.63184799999999</v>
      </c>
    </row>
    <row r="76" spans="1:4" x14ac:dyDescent="0.25">
      <c r="A76" s="2" t="s">
        <v>46</v>
      </c>
      <c r="B76" s="31">
        <v>1317.3600000000001</v>
      </c>
      <c r="C76" s="32">
        <v>2.2239999999999998</v>
      </c>
      <c r="D76" s="31">
        <f t="shared" si="15"/>
        <v>2929.8086399999997</v>
      </c>
    </row>
    <row r="77" spans="1:4" x14ac:dyDescent="0.25">
      <c r="A77" s="2" t="s">
        <v>47</v>
      </c>
      <c r="B77" s="31">
        <v>3347.6199999999994</v>
      </c>
      <c r="C77" s="32">
        <v>2.4470000000000001</v>
      </c>
      <c r="D77" s="31">
        <f t="shared" si="15"/>
        <v>8191.6261399999985</v>
      </c>
    </row>
    <row r="78" spans="1:4" x14ac:dyDescent="0.25">
      <c r="A78" s="2" t="s">
        <v>48</v>
      </c>
      <c r="B78" s="31">
        <v>1106.077</v>
      </c>
      <c r="C78" s="32">
        <v>2.7930000000000001</v>
      </c>
      <c r="D78" s="31">
        <f t="shared" si="15"/>
        <v>3089.2730610000003</v>
      </c>
    </row>
    <row r="79" spans="1:4" x14ac:dyDescent="0.25">
      <c r="A79" s="5" t="s">
        <v>15</v>
      </c>
      <c r="B79" s="5"/>
      <c r="C79" s="5"/>
      <c r="D79" s="33">
        <f>SUM(D68:D78)</f>
        <v>92309.567930320001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EB81-DC38-4F16-BE5A-A38621B1B22D}">
  <sheetPr>
    <tabColor rgb="FFFF0000"/>
  </sheetPr>
  <dimension ref="A1:I79"/>
  <sheetViews>
    <sheetView workbookViewId="0">
      <selection activeCell="I85" sqref="I85"/>
    </sheetView>
  </sheetViews>
  <sheetFormatPr defaultRowHeight="13.8" x14ac:dyDescent="0.25"/>
  <cols>
    <col min="1" max="1" width="20.44140625" style="1" bestFit="1" customWidth="1"/>
    <col min="2" max="2" width="13.77734375" style="15" customWidth="1"/>
    <col min="3" max="3" width="16" style="11" customWidth="1"/>
    <col min="4" max="4" width="12.6640625" style="7" customWidth="1"/>
    <col min="5" max="5" width="10.33203125" style="7" bestFit="1" customWidth="1"/>
    <col min="6" max="6" width="12.33203125" style="7" customWidth="1"/>
    <col min="7" max="8" width="8.88671875" style="1"/>
    <col min="9" max="9" width="21" style="1" customWidth="1"/>
    <col min="10" max="10" width="10.33203125" style="1" bestFit="1" customWidth="1"/>
    <col min="11" max="11" width="11.88671875" style="1" customWidth="1"/>
    <col min="12" max="16384" width="8.88671875" style="1"/>
  </cols>
  <sheetData>
    <row r="1" spans="1:9" x14ac:dyDescent="0.25">
      <c r="A1" s="4" t="s">
        <v>14</v>
      </c>
      <c r="I1" s="35" t="s">
        <v>27</v>
      </c>
    </row>
    <row r="2" spans="1:9" ht="55.2" x14ac:dyDescent="0.25">
      <c r="A2" s="3" t="s">
        <v>9</v>
      </c>
      <c r="B2" s="16" t="s">
        <v>10</v>
      </c>
      <c r="C2" s="12" t="s">
        <v>16</v>
      </c>
      <c r="D2" s="8" t="s">
        <v>11</v>
      </c>
      <c r="E2" s="9" t="s">
        <v>12</v>
      </c>
      <c r="F2" s="8" t="s">
        <v>13</v>
      </c>
      <c r="I2" s="8" t="s">
        <v>25</v>
      </c>
    </row>
    <row r="3" spans="1:9" x14ac:dyDescent="0.25">
      <c r="A3" s="2" t="s">
        <v>0</v>
      </c>
      <c r="B3" s="17"/>
      <c r="C3" s="13">
        <v>0.1963</v>
      </c>
      <c r="D3" s="6">
        <f>+C3*B3</f>
        <v>0</v>
      </c>
      <c r="E3" s="6">
        <f>+D3*0.2</f>
        <v>0</v>
      </c>
      <c r="F3" s="6">
        <f>+D3+E3</f>
        <v>0</v>
      </c>
      <c r="I3" s="10">
        <f>+D12+D25+D38+D51+D64+D79</f>
        <v>12980.801768700001</v>
      </c>
    </row>
    <row r="4" spans="1:9" x14ac:dyDescent="0.25">
      <c r="A4" s="2" t="s">
        <v>1</v>
      </c>
      <c r="B4" s="17"/>
      <c r="C4" s="13">
        <v>0.1963</v>
      </c>
      <c r="D4" s="6">
        <f t="shared" ref="D4:D11" si="0">+C4*B4</f>
        <v>0</v>
      </c>
      <c r="E4" s="6">
        <f t="shared" ref="E4:E11" si="1">+D4*0.2</f>
        <v>0</v>
      </c>
      <c r="F4" s="6">
        <f t="shared" ref="F4:F11" si="2">+D4+E4</f>
        <v>0</v>
      </c>
    </row>
    <row r="5" spans="1:9" x14ac:dyDescent="0.25">
      <c r="A5" s="2" t="s">
        <v>2</v>
      </c>
      <c r="B5" s="17"/>
      <c r="C5" s="13">
        <v>0.1963</v>
      </c>
      <c r="D5" s="6">
        <f t="shared" si="0"/>
        <v>0</v>
      </c>
      <c r="E5" s="6">
        <f t="shared" si="1"/>
        <v>0</v>
      </c>
      <c r="F5" s="6">
        <f t="shared" si="2"/>
        <v>0</v>
      </c>
    </row>
    <row r="6" spans="1:9" x14ac:dyDescent="0.25">
      <c r="A6" s="2" t="s">
        <v>3</v>
      </c>
      <c r="B6" s="17"/>
      <c r="C6" s="13">
        <v>0.1963</v>
      </c>
      <c r="D6" s="6">
        <f t="shared" si="0"/>
        <v>0</v>
      </c>
      <c r="E6" s="6">
        <f t="shared" si="1"/>
        <v>0</v>
      </c>
      <c r="F6" s="6">
        <f t="shared" si="2"/>
        <v>0</v>
      </c>
    </row>
    <row r="7" spans="1:9" x14ac:dyDescent="0.25">
      <c r="A7" s="2" t="s">
        <v>4</v>
      </c>
      <c r="B7" s="17"/>
      <c r="C7" s="13">
        <v>0.1963</v>
      </c>
      <c r="D7" s="6">
        <f t="shared" si="0"/>
        <v>0</v>
      </c>
      <c r="E7" s="6">
        <f t="shared" si="1"/>
        <v>0</v>
      </c>
      <c r="F7" s="6">
        <f t="shared" si="2"/>
        <v>0</v>
      </c>
    </row>
    <row r="8" spans="1:9" x14ac:dyDescent="0.25">
      <c r="A8" s="2" t="s">
        <v>5</v>
      </c>
      <c r="B8" s="17"/>
      <c r="C8" s="13">
        <v>0.1963</v>
      </c>
      <c r="D8" s="6">
        <f t="shared" si="0"/>
        <v>0</v>
      </c>
      <c r="E8" s="6">
        <f t="shared" si="1"/>
        <v>0</v>
      </c>
      <c r="F8" s="6">
        <f t="shared" si="2"/>
        <v>0</v>
      </c>
    </row>
    <row r="9" spans="1:9" x14ac:dyDescent="0.25">
      <c r="A9" s="2" t="s">
        <v>6</v>
      </c>
      <c r="B9" s="17">
        <v>2490.4229999999998</v>
      </c>
      <c r="C9" s="13">
        <v>0.1963</v>
      </c>
      <c r="D9" s="6">
        <f t="shared" si="0"/>
        <v>488.87003489999995</v>
      </c>
      <c r="E9" s="6">
        <f t="shared" si="1"/>
        <v>97.774006979999996</v>
      </c>
      <c r="F9" s="6">
        <f t="shared" si="2"/>
        <v>586.64404187999992</v>
      </c>
    </row>
    <row r="10" spans="1:9" x14ac:dyDescent="0.25">
      <c r="A10" s="2" t="s">
        <v>7</v>
      </c>
      <c r="B10" s="17">
        <v>525.95100000000002</v>
      </c>
      <c r="C10" s="13">
        <v>0.1963</v>
      </c>
      <c r="D10" s="6">
        <f t="shared" si="0"/>
        <v>103.24418130000001</v>
      </c>
      <c r="E10" s="6">
        <f t="shared" si="1"/>
        <v>20.648836260000003</v>
      </c>
      <c r="F10" s="6">
        <f t="shared" si="2"/>
        <v>123.89301756</v>
      </c>
    </row>
    <row r="11" spans="1:9" x14ac:dyDescent="0.25">
      <c r="A11" s="2" t="s">
        <v>8</v>
      </c>
      <c r="B11" s="17">
        <v>158.36500000000001</v>
      </c>
      <c r="C11" s="13">
        <v>0.1963</v>
      </c>
      <c r="D11" s="6">
        <f t="shared" si="0"/>
        <v>31.087049500000003</v>
      </c>
      <c r="E11" s="6">
        <f t="shared" si="1"/>
        <v>6.2174099000000007</v>
      </c>
      <c r="F11" s="6">
        <f t="shared" si="2"/>
        <v>37.304459400000006</v>
      </c>
    </row>
    <row r="12" spans="1:9" x14ac:dyDescent="0.25">
      <c r="A12" s="5" t="s">
        <v>15</v>
      </c>
      <c r="B12" s="18">
        <f>SUM(B3:B11)</f>
        <v>3174.7389999999996</v>
      </c>
      <c r="C12" s="14"/>
      <c r="D12" s="10">
        <f>SUM(D3:D11)</f>
        <v>623.20126570000002</v>
      </c>
      <c r="E12" s="10">
        <f>SUM(E3:E11)</f>
        <v>124.64025314</v>
      </c>
      <c r="F12" s="10">
        <f>SUM(F3:F11)</f>
        <v>747.84151883999994</v>
      </c>
    </row>
    <row r="14" spans="1:9" x14ac:dyDescent="0.25">
      <c r="A14" s="4" t="s">
        <v>17</v>
      </c>
    </row>
    <row r="15" spans="1:9" ht="69" x14ac:dyDescent="0.25">
      <c r="A15" s="3" t="s">
        <v>9</v>
      </c>
      <c r="B15" s="16" t="s">
        <v>21</v>
      </c>
      <c r="C15" s="12" t="s">
        <v>26</v>
      </c>
      <c r="D15" s="8" t="s">
        <v>11</v>
      </c>
      <c r="E15" s="9" t="s">
        <v>12</v>
      </c>
      <c r="F15" s="8" t="s">
        <v>13</v>
      </c>
    </row>
    <row r="16" spans="1:9" x14ac:dyDescent="0.25">
      <c r="A16" s="2" t="s">
        <v>0</v>
      </c>
      <c r="B16" s="17"/>
      <c r="C16" s="13"/>
      <c r="D16" s="6">
        <f t="shared" ref="D16:D24" si="3">+C16*B16</f>
        <v>0</v>
      </c>
      <c r="E16" s="6">
        <f t="shared" ref="E16:E24" si="4">+D16*0.2</f>
        <v>0</v>
      </c>
      <c r="F16" s="6">
        <f t="shared" ref="F16:F24" si="5">+D16+E16</f>
        <v>0</v>
      </c>
    </row>
    <row r="17" spans="1:6" x14ac:dyDescent="0.25">
      <c r="A17" s="2" t="s">
        <v>1</v>
      </c>
      <c r="B17" s="17"/>
      <c r="C17" s="13"/>
      <c r="D17" s="6">
        <f t="shared" si="3"/>
        <v>0</v>
      </c>
      <c r="E17" s="6">
        <f t="shared" si="4"/>
        <v>0</v>
      </c>
      <c r="F17" s="6">
        <f t="shared" si="5"/>
        <v>0</v>
      </c>
    </row>
    <row r="18" spans="1:6" x14ac:dyDescent="0.25">
      <c r="A18" s="2" t="s">
        <v>2</v>
      </c>
      <c r="B18" s="17"/>
      <c r="C18" s="13"/>
      <c r="D18" s="6">
        <f t="shared" si="3"/>
        <v>0</v>
      </c>
      <c r="E18" s="6">
        <f t="shared" si="4"/>
        <v>0</v>
      </c>
      <c r="F18" s="6">
        <f t="shared" si="5"/>
        <v>0</v>
      </c>
    </row>
    <row r="19" spans="1:6" x14ac:dyDescent="0.25">
      <c r="A19" s="2" t="s">
        <v>3</v>
      </c>
      <c r="B19" s="17"/>
      <c r="C19" s="13"/>
      <c r="D19" s="6">
        <f t="shared" si="3"/>
        <v>0</v>
      </c>
      <c r="E19" s="6">
        <f t="shared" si="4"/>
        <v>0</v>
      </c>
      <c r="F19" s="6">
        <f t="shared" si="5"/>
        <v>0</v>
      </c>
    </row>
    <row r="20" spans="1:6" x14ac:dyDescent="0.25">
      <c r="A20" s="2" t="s">
        <v>4</v>
      </c>
      <c r="B20" s="17"/>
      <c r="C20" s="13"/>
      <c r="D20" s="6">
        <f t="shared" si="3"/>
        <v>0</v>
      </c>
      <c r="E20" s="6">
        <f t="shared" si="4"/>
        <v>0</v>
      </c>
      <c r="F20" s="6">
        <f t="shared" si="5"/>
        <v>0</v>
      </c>
    </row>
    <row r="21" spans="1:6" x14ac:dyDescent="0.25">
      <c r="A21" s="2" t="s">
        <v>5</v>
      </c>
      <c r="B21" s="17"/>
      <c r="C21" s="13"/>
      <c r="D21" s="6">
        <f t="shared" si="3"/>
        <v>0</v>
      </c>
      <c r="E21" s="6">
        <f t="shared" si="4"/>
        <v>0</v>
      </c>
      <c r="F21" s="6">
        <f t="shared" si="5"/>
        <v>0</v>
      </c>
    </row>
    <row r="22" spans="1:6" x14ac:dyDescent="0.25">
      <c r="A22" s="2" t="s">
        <v>6</v>
      </c>
      <c r="B22" s="17"/>
      <c r="C22" s="13"/>
      <c r="D22" s="6">
        <f t="shared" si="3"/>
        <v>0</v>
      </c>
      <c r="E22" s="6">
        <f t="shared" si="4"/>
        <v>0</v>
      </c>
      <c r="F22" s="6">
        <f t="shared" si="5"/>
        <v>0</v>
      </c>
    </row>
    <row r="23" spans="1:6" x14ac:dyDescent="0.25">
      <c r="A23" s="2" t="s">
        <v>7</v>
      </c>
      <c r="B23" s="17"/>
      <c r="C23" s="13"/>
      <c r="D23" s="6">
        <f t="shared" si="3"/>
        <v>0</v>
      </c>
      <c r="E23" s="6">
        <f t="shared" si="4"/>
        <v>0</v>
      </c>
      <c r="F23" s="6">
        <f t="shared" si="5"/>
        <v>0</v>
      </c>
    </row>
    <row r="24" spans="1:6" x14ac:dyDescent="0.25">
      <c r="A24" s="2" t="s">
        <v>8</v>
      </c>
      <c r="B24" s="17"/>
      <c r="C24" s="13"/>
      <c r="D24" s="6">
        <f t="shared" si="3"/>
        <v>0</v>
      </c>
      <c r="E24" s="6">
        <f t="shared" si="4"/>
        <v>0</v>
      </c>
      <c r="F24" s="6">
        <f t="shared" si="5"/>
        <v>0</v>
      </c>
    </row>
    <row r="25" spans="1:6" x14ac:dyDescent="0.25">
      <c r="A25" s="5" t="s">
        <v>15</v>
      </c>
      <c r="B25" s="18">
        <f>SUM(B16:B24)</f>
        <v>0</v>
      </c>
      <c r="C25" s="14"/>
      <c r="D25" s="10">
        <f>SUM(D16:D24)</f>
        <v>0</v>
      </c>
      <c r="E25" s="10">
        <f>SUM(E16:E24)</f>
        <v>0</v>
      </c>
      <c r="F25" s="10">
        <f>SUM(F16:F24)</f>
        <v>0</v>
      </c>
    </row>
    <row r="27" spans="1:6" x14ac:dyDescent="0.25">
      <c r="A27" s="4" t="s">
        <v>18</v>
      </c>
    </row>
    <row r="28" spans="1:6" ht="55.2" x14ac:dyDescent="0.25">
      <c r="A28" s="3" t="s">
        <v>9</v>
      </c>
      <c r="B28" s="16" t="s">
        <v>21</v>
      </c>
      <c r="C28" s="12" t="s">
        <v>22</v>
      </c>
      <c r="D28" s="8" t="s">
        <v>11</v>
      </c>
      <c r="E28" s="9" t="s">
        <v>12</v>
      </c>
      <c r="F28" s="8" t="s">
        <v>13</v>
      </c>
    </row>
    <row r="29" spans="1:6" x14ac:dyDescent="0.25">
      <c r="A29" s="2" t="s">
        <v>0</v>
      </c>
      <c r="B29" s="17"/>
      <c r="C29" s="13"/>
      <c r="D29" s="6">
        <f t="shared" ref="D29:D37" si="6">+C29*B29</f>
        <v>0</v>
      </c>
      <c r="E29" s="6">
        <f t="shared" ref="E29:E37" si="7">+D29*0.2</f>
        <v>0</v>
      </c>
      <c r="F29" s="6">
        <f t="shared" ref="F29:F37" si="8">+D29+E29</f>
        <v>0</v>
      </c>
    </row>
    <row r="30" spans="1:6" x14ac:dyDescent="0.25">
      <c r="A30" s="2" t="s">
        <v>1</v>
      </c>
      <c r="B30" s="17"/>
      <c r="C30" s="13"/>
      <c r="D30" s="6">
        <f t="shared" si="6"/>
        <v>0</v>
      </c>
      <c r="E30" s="6">
        <f t="shared" si="7"/>
        <v>0</v>
      </c>
      <c r="F30" s="6">
        <f t="shared" si="8"/>
        <v>0</v>
      </c>
    </row>
    <row r="31" spans="1:6" x14ac:dyDescent="0.25">
      <c r="A31" s="2" t="s">
        <v>2</v>
      </c>
      <c r="B31" s="17"/>
      <c r="C31" s="13"/>
      <c r="D31" s="6">
        <f t="shared" si="6"/>
        <v>0</v>
      </c>
      <c r="E31" s="6">
        <f t="shared" si="7"/>
        <v>0</v>
      </c>
      <c r="F31" s="6">
        <f t="shared" si="8"/>
        <v>0</v>
      </c>
    </row>
    <row r="32" spans="1:6" x14ac:dyDescent="0.25">
      <c r="A32" s="2" t="s">
        <v>3</v>
      </c>
      <c r="B32" s="17"/>
      <c r="C32" s="13"/>
      <c r="D32" s="6">
        <f t="shared" si="6"/>
        <v>0</v>
      </c>
      <c r="E32" s="6">
        <f t="shared" si="7"/>
        <v>0</v>
      </c>
      <c r="F32" s="6">
        <f t="shared" si="8"/>
        <v>0</v>
      </c>
    </row>
    <row r="33" spans="1:6" x14ac:dyDescent="0.25">
      <c r="A33" s="2" t="s">
        <v>4</v>
      </c>
      <c r="B33" s="17"/>
      <c r="C33" s="13"/>
      <c r="D33" s="6">
        <f t="shared" si="6"/>
        <v>0</v>
      </c>
      <c r="E33" s="6">
        <f t="shared" si="7"/>
        <v>0</v>
      </c>
      <c r="F33" s="6">
        <f t="shared" si="8"/>
        <v>0</v>
      </c>
    </row>
    <row r="34" spans="1:6" x14ac:dyDescent="0.25">
      <c r="A34" s="2" t="s">
        <v>5</v>
      </c>
      <c r="B34" s="17"/>
      <c r="C34" s="13"/>
      <c r="D34" s="6">
        <f t="shared" si="6"/>
        <v>0</v>
      </c>
      <c r="E34" s="6">
        <f t="shared" si="7"/>
        <v>0</v>
      </c>
      <c r="F34" s="6">
        <f t="shared" si="8"/>
        <v>0</v>
      </c>
    </row>
    <row r="35" spans="1:6" x14ac:dyDescent="0.25">
      <c r="A35" s="2" t="s">
        <v>6</v>
      </c>
      <c r="B35" s="17"/>
      <c r="C35" s="13"/>
      <c r="D35" s="6">
        <f t="shared" si="6"/>
        <v>0</v>
      </c>
      <c r="E35" s="6">
        <f t="shared" si="7"/>
        <v>0</v>
      </c>
      <c r="F35" s="6">
        <f t="shared" si="8"/>
        <v>0</v>
      </c>
    </row>
    <row r="36" spans="1:6" x14ac:dyDescent="0.25">
      <c r="A36" s="2" t="s">
        <v>7</v>
      </c>
      <c r="B36" s="17"/>
      <c r="C36" s="13"/>
      <c r="D36" s="6">
        <f t="shared" si="6"/>
        <v>0</v>
      </c>
      <c r="E36" s="6">
        <f t="shared" si="7"/>
        <v>0</v>
      </c>
      <c r="F36" s="6">
        <f t="shared" si="8"/>
        <v>0</v>
      </c>
    </row>
    <row r="37" spans="1:6" x14ac:dyDescent="0.25">
      <c r="A37" s="2" t="s">
        <v>8</v>
      </c>
      <c r="B37" s="17"/>
      <c r="C37" s="13"/>
      <c r="D37" s="6">
        <f t="shared" si="6"/>
        <v>0</v>
      </c>
      <c r="E37" s="6">
        <f t="shared" si="7"/>
        <v>0</v>
      </c>
      <c r="F37" s="6">
        <f t="shared" si="8"/>
        <v>0</v>
      </c>
    </row>
    <row r="38" spans="1:6" x14ac:dyDescent="0.25">
      <c r="A38" s="5" t="s">
        <v>15</v>
      </c>
      <c r="B38" s="18">
        <f>SUM(B29:B37)</f>
        <v>0</v>
      </c>
      <c r="C38" s="14"/>
      <c r="D38" s="10">
        <f>SUM(D29:D37)</f>
        <v>0</v>
      </c>
      <c r="E38" s="10">
        <f>SUM(E29:E37)</f>
        <v>0</v>
      </c>
      <c r="F38" s="10">
        <f>SUM(F29:F37)</f>
        <v>0</v>
      </c>
    </row>
    <row r="40" spans="1:6" x14ac:dyDescent="0.25">
      <c r="A40" s="4" t="s">
        <v>19</v>
      </c>
    </row>
    <row r="41" spans="1:6" ht="55.2" x14ac:dyDescent="0.25">
      <c r="A41" s="3" t="s">
        <v>9</v>
      </c>
      <c r="B41" s="16" t="s">
        <v>21</v>
      </c>
      <c r="C41" s="12" t="s">
        <v>23</v>
      </c>
      <c r="D41" s="8" t="s">
        <v>11</v>
      </c>
      <c r="E41" s="9" t="s">
        <v>12</v>
      </c>
      <c r="F41" s="8" t="s">
        <v>13</v>
      </c>
    </row>
    <row r="42" spans="1:6" x14ac:dyDescent="0.25">
      <c r="A42" s="2" t="s">
        <v>0</v>
      </c>
      <c r="B42" s="17"/>
      <c r="C42" s="13"/>
      <c r="D42" s="6">
        <f t="shared" ref="D42:D50" si="9">+C42*B42</f>
        <v>0</v>
      </c>
      <c r="E42" s="6">
        <f t="shared" ref="E42:E50" si="10">+D42*0.2</f>
        <v>0</v>
      </c>
      <c r="F42" s="6">
        <f t="shared" ref="F42:F50" si="11">+D42+E42</f>
        <v>0</v>
      </c>
    </row>
    <row r="43" spans="1:6" x14ac:dyDescent="0.25">
      <c r="A43" s="2" t="s">
        <v>1</v>
      </c>
      <c r="B43" s="17"/>
      <c r="C43" s="13"/>
      <c r="D43" s="6">
        <f t="shared" si="9"/>
        <v>0</v>
      </c>
      <c r="E43" s="6">
        <f t="shared" si="10"/>
        <v>0</v>
      </c>
      <c r="F43" s="6">
        <f t="shared" si="11"/>
        <v>0</v>
      </c>
    </row>
    <row r="44" spans="1:6" x14ac:dyDescent="0.25">
      <c r="A44" s="2" t="s">
        <v>2</v>
      </c>
      <c r="B44" s="17"/>
      <c r="C44" s="13"/>
      <c r="D44" s="6">
        <f t="shared" si="9"/>
        <v>0</v>
      </c>
      <c r="E44" s="6">
        <f t="shared" si="10"/>
        <v>0</v>
      </c>
      <c r="F44" s="6">
        <f t="shared" si="11"/>
        <v>0</v>
      </c>
    </row>
    <row r="45" spans="1:6" x14ac:dyDescent="0.25">
      <c r="A45" s="2" t="s">
        <v>3</v>
      </c>
      <c r="B45" s="17"/>
      <c r="C45" s="13"/>
      <c r="D45" s="6">
        <f t="shared" si="9"/>
        <v>0</v>
      </c>
      <c r="E45" s="6">
        <f t="shared" si="10"/>
        <v>0</v>
      </c>
      <c r="F45" s="6">
        <f t="shared" si="11"/>
        <v>0</v>
      </c>
    </row>
    <row r="46" spans="1:6" x14ac:dyDescent="0.25">
      <c r="A46" s="2" t="s">
        <v>4</v>
      </c>
      <c r="B46" s="17"/>
      <c r="C46" s="13"/>
      <c r="D46" s="6">
        <f t="shared" si="9"/>
        <v>0</v>
      </c>
      <c r="E46" s="6">
        <f t="shared" si="10"/>
        <v>0</v>
      </c>
      <c r="F46" s="6">
        <f t="shared" si="11"/>
        <v>0</v>
      </c>
    </row>
    <row r="47" spans="1:6" x14ac:dyDescent="0.25">
      <c r="A47" s="2" t="s">
        <v>5</v>
      </c>
      <c r="B47" s="17"/>
      <c r="C47" s="13"/>
      <c r="D47" s="6">
        <f t="shared" si="9"/>
        <v>0</v>
      </c>
      <c r="E47" s="6">
        <f t="shared" si="10"/>
        <v>0</v>
      </c>
      <c r="F47" s="6">
        <f t="shared" si="11"/>
        <v>0</v>
      </c>
    </row>
    <row r="48" spans="1:6" x14ac:dyDescent="0.25">
      <c r="A48" s="2" t="s">
        <v>6</v>
      </c>
      <c r="B48" s="17">
        <v>2503.3630000000003</v>
      </c>
      <c r="C48" s="13">
        <v>1.5758000000000001</v>
      </c>
      <c r="D48" s="6">
        <f t="shared" si="9"/>
        <v>3944.7994154000007</v>
      </c>
      <c r="E48" s="6">
        <f t="shared" si="10"/>
        <v>788.95988308000017</v>
      </c>
      <c r="F48" s="6">
        <f t="shared" si="11"/>
        <v>4733.7592984800012</v>
      </c>
    </row>
    <row r="49" spans="1:6" x14ac:dyDescent="0.25">
      <c r="A49" s="2" t="s">
        <v>7</v>
      </c>
      <c r="B49" s="17">
        <v>539.01900000000001</v>
      </c>
      <c r="C49" s="13">
        <v>1.5758000000000001</v>
      </c>
      <c r="D49" s="6">
        <f t="shared" si="9"/>
        <v>849.38614020000011</v>
      </c>
      <c r="E49" s="6">
        <f t="shared" si="10"/>
        <v>169.87722804000003</v>
      </c>
      <c r="F49" s="6">
        <f t="shared" si="11"/>
        <v>1019.2633682400001</v>
      </c>
    </row>
    <row r="50" spans="1:6" x14ac:dyDescent="0.25">
      <c r="A50" s="2" t="s">
        <v>8</v>
      </c>
      <c r="B50" s="17">
        <v>159.005</v>
      </c>
      <c r="C50" s="13">
        <v>1.5758000000000001</v>
      </c>
      <c r="D50" s="6">
        <f t="shared" si="9"/>
        <v>250.560079</v>
      </c>
      <c r="E50" s="6">
        <f t="shared" si="10"/>
        <v>50.112015800000002</v>
      </c>
      <c r="F50" s="6">
        <f t="shared" si="11"/>
        <v>300.67209480000002</v>
      </c>
    </row>
    <row r="51" spans="1:6" x14ac:dyDescent="0.25">
      <c r="A51" s="5" t="s">
        <v>15</v>
      </c>
      <c r="B51" s="18">
        <f>SUM(B42:B50)</f>
        <v>3201.3870000000006</v>
      </c>
      <c r="C51" s="14"/>
      <c r="D51" s="10">
        <f>SUM(D42:D50)</f>
        <v>5044.7456346000008</v>
      </c>
      <c r="E51" s="10">
        <f>SUM(E42:E50)</f>
        <v>1008.9491269200001</v>
      </c>
      <c r="F51" s="10">
        <f>SUM(F42:F50)</f>
        <v>6053.6947615200015</v>
      </c>
    </row>
    <row r="53" spans="1:6" x14ac:dyDescent="0.25">
      <c r="A53" s="4" t="s">
        <v>20</v>
      </c>
    </row>
    <row r="54" spans="1:6" ht="69" x14ac:dyDescent="0.25">
      <c r="A54" s="3" t="s">
        <v>9</v>
      </c>
      <c r="B54" s="16" t="s">
        <v>10</v>
      </c>
      <c r="C54" s="12" t="s">
        <v>24</v>
      </c>
      <c r="D54" s="8" t="s">
        <v>11</v>
      </c>
      <c r="E54" s="9" t="s">
        <v>12</v>
      </c>
      <c r="F54" s="8" t="s">
        <v>13</v>
      </c>
    </row>
    <row r="55" spans="1:6" x14ac:dyDescent="0.25">
      <c r="A55" s="2" t="s">
        <v>0</v>
      </c>
      <c r="B55" s="17"/>
      <c r="C55" s="13"/>
      <c r="D55" s="6">
        <f t="shared" ref="D55:D63" si="12">+C55*B55</f>
        <v>0</v>
      </c>
      <c r="E55" s="6">
        <f t="shared" ref="E55:E63" si="13">+D55*0.2</f>
        <v>0</v>
      </c>
      <c r="F55" s="6">
        <f t="shared" ref="F55:F63" si="14">+D55+E55</f>
        <v>0</v>
      </c>
    </row>
    <row r="56" spans="1:6" x14ac:dyDescent="0.25">
      <c r="A56" s="2" t="s">
        <v>1</v>
      </c>
      <c r="B56" s="17"/>
      <c r="C56" s="13"/>
      <c r="D56" s="6">
        <f t="shared" si="12"/>
        <v>0</v>
      </c>
      <c r="E56" s="6">
        <f t="shared" si="13"/>
        <v>0</v>
      </c>
      <c r="F56" s="6">
        <f t="shared" si="14"/>
        <v>0</v>
      </c>
    </row>
    <row r="57" spans="1:6" x14ac:dyDescent="0.25">
      <c r="A57" s="2" t="s">
        <v>2</v>
      </c>
      <c r="B57" s="17"/>
      <c r="C57" s="13"/>
      <c r="D57" s="6">
        <f t="shared" si="12"/>
        <v>0</v>
      </c>
      <c r="E57" s="6">
        <f t="shared" si="13"/>
        <v>0</v>
      </c>
      <c r="F57" s="6">
        <f t="shared" si="14"/>
        <v>0</v>
      </c>
    </row>
    <row r="58" spans="1:6" x14ac:dyDescent="0.25">
      <c r="A58" s="2" t="s">
        <v>3</v>
      </c>
      <c r="B58" s="17"/>
      <c r="C58" s="13"/>
      <c r="D58" s="6">
        <f t="shared" si="12"/>
        <v>0</v>
      </c>
      <c r="E58" s="6">
        <f t="shared" si="13"/>
        <v>0</v>
      </c>
      <c r="F58" s="6">
        <f t="shared" si="14"/>
        <v>0</v>
      </c>
    </row>
    <row r="59" spans="1:6" x14ac:dyDescent="0.25">
      <c r="A59" s="2" t="s">
        <v>4</v>
      </c>
      <c r="B59" s="17"/>
      <c r="C59" s="13"/>
      <c r="D59" s="6">
        <f t="shared" si="12"/>
        <v>0</v>
      </c>
      <c r="E59" s="6">
        <f t="shared" si="13"/>
        <v>0</v>
      </c>
      <c r="F59" s="6">
        <f t="shared" si="14"/>
        <v>0</v>
      </c>
    </row>
    <row r="60" spans="1:6" x14ac:dyDescent="0.25">
      <c r="A60" s="2" t="s">
        <v>5</v>
      </c>
      <c r="B60" s="17"/>
      <c r="C60" s="13"/>
      <c r="D60" s="6">
        <f t="shared" si="12"/>
        <v>0</v>
      </c>
      <c r="E60" s="6">
        <f t="shared" si="13"/>
        <v>0</v>
      </c>
      <c r="F60" s="6">
        <f t="shared" si="14"/>
        <v>0</v>
      </c>
    </row>
    <row r="61" spans="1:6" x14ac:dyDescent="0.25">
      <c r="A61" s="2" t="s">
        <v>6</v>
      </c>
      <c r="B61" s="17">
        <v>11.086</v>
      </c>
      <c r="C61" s="13">
        <v>3.9394</v>
      </c>
      <c r="D61" s="6">
        <f t="shared" si="12"/>
        <v>43.672188400000003</v>
      </c>
      <c r="E61" s="6">
        <f t="shared" si="13"/>
        <v>8.734437680000001</v>
      </c>
      <c r="F61" s="6">
        <f t="shared" si="14"/>
        <v>52.406626080000002</v>
      </c>
    </row>
    <row r="62" spans="1:6" x14ac:dyDescent="0.25">
      <c r="A62" s="2" t="s">
        <v>7</v>
      </c>
      <c r="B62" s="17"/>
      <c r="C62" s="13"/>
      <c r="D62" s="6">
        <f t="shared" si="12"/>
        <v>0</v>
      </c>
      <c r="E62" s="6">
        <f t="shared" si="13"/>
        <v>0</v>
      </c>
      <c r="F62" s="6">
        <f t="shared" si="14"/>
        <v>0</v>
      </c>
    </row>
    <row r="63" spans="1:6" x14ac:dyDescent="0.25">
      <c r="A63" s="2" t="s">
        <v>8</v>
      </c>
      <c r="B63" s="17"/>
      <c r="C63" s="13"/>
      <c r="D63" s="6">
        <f t="shared" si="12"/>
        <v>0</v>
      </c>
      <c r="E63" s="6">
        <f t="shared" si="13"/>
        <v>0</v>
      </c>
      <c r="F63" s="6">
        <f t="shared" si="14"/>
        <v>0</v>
      </c>
    </row>
    <row r="64" spans="1:6" x14ac:dyDescent="0.25">
      <c r="A64" s="5" t="s">
        <v>15</v>
      </c>
      <c r="B64" s="18">
        <f>SUM(B55:B63)</f>
        <v>11.086</v>
      </c>
      <c r="C64" s="14"/>
      <c r="D64" s="10">
        <f>SUM(D55:D63)</f>
        <v>43.672188400000003</v>
      </c>
      <c r="E64" s="10">
        <f>SUM(E55:E63)</f>
        <v>8.734437680000001</v>
      </c>
      <c r="F64" s="10">
        <f>SUM(F55:F63)</f>
        <v>52.406626080000002</v>
      </c>
    </row>
    <row r="66" spans="1:4" x14ac:dyDescent="0.25">
      <c r="A66" s="4" t="s">
        <v>36</v>
      </c>
    </row>
    <row r="67" spans="1:4" ht="41.4" x14ac:dyDescent="0.25">
      <c r="A67" s="30" t="s">
        <v>9</v>
      </c>
      <c r="B67" s="30" t="s">
        <v>49</v>
      </c>
      <c r="C67" s="30" t="s">
        <v>50</v>
      </c>
      <c r="D67" s="30" t="s">
        <v>37</v>
      </c>
    </row>
    <row r="68" spans="1:4" x14ac:dyDescent="0.25">
      <c r="A68" s="2" t="s">
        <v>38</v>
      </c>
      <c r="B68" s="31"/>
      <c r="C68" s="32"/>
      <c r="D68" s="31">
        <f>+B68*C68</f>
        <v>0</v>
      </c>
    </row>
    <row r="69" spans="1:4" x14ac:dyDescent="0.25">
      <c r="A69" s="2" t="s">
        <v>39</v>
      </c>
      <c r="B69" s="31"/>
      <c r="C69" s="32"/>
      <c r="D69" s="31">
        <f t="shared" ref="D69:D78" si="15">+B69*C69</f>
        <v>0</v>
      </c>
    </row>
    <row r="70" spans="1:4" x14ac:dyDescent="0.25">
      <c r="A70" s="2" t="s">
        <v>40</v>
      </c>
      <c r="B70" s="31"/>
      <c r="C70" s="32"/>
      <c r="D70" s="31">
        <f t="shared" si="15"/>
        <v>0</v>
      </c>
    </row>
    <row r="71" spans="1:4" x14ac:dyDescent="0.25">
      <c r="A71" s="2" t="s">
        <v>41</v>
      </c>
      <c r="B71" s="31"/>
      <c r="C71" s="32"/>
      <c r="D71" s="31">
        <f t="shared" si="15"/>
        <v>0</v>
      </c>
    </row>
    <row r="72" spans="1:4" x14ac:dyDescent="0.25">
      <c r="A72" s="2" t="s">
        <v>42</v>
      </c>
      <c r="B72" s="31"/>
      <c r="C72" s="32"/>
      <c r="D72" s="31">
        <f t="shared" si="15"/>
        <v>0</v>
      </c>
    </row>
    <row r="73" spans="1:4" x14ac:dyDescent="0.25">
      <c r="A73" s="2" t="s">
        <v>43</v>
      </c>
      <c r="B73" s="31"/>
      <c r="C73" s="32"/>
      <c r="D73" s="31">
        <f t="shared" si="15"/>
        <v>0</v>
      </c>
    </row>
    <row r="74" spans="1:4" x14ac:dyDescent="0.25">
      <c r="A74" s="2" t="s">
        <v>44</v>
      </c>
      <c r="B74" s="31">
        <v>2490.4229999999998</v>
      </c>
      <c r="C74" s="2">
        <v>1.891</v>
      </c>
      <c r="D74" s="31">
        <f t="shared" si="15"/>
        <v>4709.3898929999996</v>
      </c>
    </row>
    <row r="75" spans="1:4" x14ac:dyDescent="0.25">
      <c r="A75" s="2" t="s">
        <v>45</v>
      </c>
      <c r="B75" s="31">
        <v>525.95100000000002</v>
      </c>
      <c r="C75" s="2">
        <v>1.8480000000000001</v>
      </c>
      <c r="D75" s="31">
        <f t="shared" si="15"/>
        <v>971.95744800000011</v>
      </c>
    </row>
    <row r="76" spans="1:4" x14ac:dyDescent="0.25">
      <c r="A76" s="2" t="s">
        <v>46</v>
      </c>
      <c r="B76" s="31">
        <v>158.36500000000001</v>
      </c>
      <c r="C76" s="2">
        <v>2.2239999999999998</v>
      </c>
      <c r="D76" s="31">
        <f t="shared" si="15"/>
        <v>352.20375999999999</v>
      </c>
    </row>
    <row r="77" spans="1:4" x14ac:dyDescent="0.25">
      <c r="A77" s="2" t="s">
        <v>47</v>
      </c>
      <c r="B77" s="31">
        <v>0</v>
      </c>
      <c r="C77" s="2">
        <v>2.4470000000000001</v>
      </c>
      <c r="D77" s="31">
        <f t="shared" si="15"/>
        <v>0</v>
      </c>
    </row>
    <row r="78" spans="1:4" x14ac:dyDescent="0.25">
      <c r="A78" s="2" t="s">
        <v>48</v>
      </c>
      <c r="B78" s="31">
        <v>442.40300000000002</v>
      </c>
      <c r="C78" s="2">
        <v>2.7930000000000001</v>
      </c>
      <c r="D78" s="31">
        <f t="shared" si="15"/>
        <v>1235.6315790000001</v>
      </c>
    </row>
    <row r="79" spans="1:4" x14ac:dyDescent="0.25">
      <c r="A79" s="5" t="s">
        <v>15</v>
      </c>
      <c r="B79" s="5"/>
      <c r="C79" s="5"/>
      <c r="D79" s="33">
        <f>SUM(D68:D78)</f>
        <v>7269.1826799999999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Бургас_Кул_Сиди</vt:lpstr>
      <vt:lpstr>Бургас_Стр_Мал</vt:lpstr>
      <vt:lpstr>Плевен_Кул_Сиди</vt:lpstr>
      <vt:lpstr>Плевен_Стр_Мал</vt:lpstr>
      <vt:lpstr>Враца_Кул_Сиди</vt:lpstr>
      <vt:lpstr>Враца_Стр_Мал</vt:lpstr>
      <vt:lpstr>Перник_Кул_Сиди</vt:lpstr>
      <vt:lpstr>Перник_Стр_Мал</vt:lpstr>
      <vt:lpstr>Русе_Кул_Сиди</vt:lpstr>
      <vt:lpstr>Русе_Стр_Мал</vt:lpstr>
      <vt:lpstr>Общо по топлофикации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2020-10-14T08:05:42Z</cp:lastPrinted>
  <dcterms:created xsi:type="dcterms:W3CDTF">2020-10-07T06:10:18Z</dcterms:created>
  <dcterms:modified xsi:type="dcterms:W3CDTF">2020-12-31T10:56:13Z</dcterms:modified>
</cp:coreProperties>
</file>