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Jan 2025\PPC\Invoices Jan 2025\"/>
    </mc:Choice>
  </mc:AlternateContent>
  <xr:revisionPtr revIDLastSave="0" documentId="13_ncr:1_{87F654CA-05F3-438E-84B0-63D4DF977194}" xr6:coauthVersionLast="47" xr6:coauthVersionMax="47" xr10:uidLastSave="{00000000-0000-0000-0000-000000000000}"/>
  <bookViews>
    <workbookView xWindow="-120" yWindow="-120" windowWidth="29040" windowHeight="15720" xr2:uid="{415FB5EB-6D80-42BC-85DA-292F6EBB6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U17" i="1"/>
  <c r="K6" i="1"/>
  <c r="M6" i="1" s="1"/>
  <c r="I6" i="1"/>
  <c r="H6" i="1"/>
  <c r="G6" i="1"/>
  <c r="W18" i="1"/>
  <c r="V18" i="1"/>
  <c r="V17" i="1"/>
  <c r="N6" i="1" l="1"/>
  <c r="O6" i="1" s="1"/>
  <c r="X18" i="1"/>
  <c r="W17" i="1"/>
  <c r="X17" i="1"/>
  <c r="V21" i="1" l="1"/>
  <c r="V23" i="1"/>
  <c r="AD22" i="1" l="1"/>
  <c r="AD21" i="1"/>
  <c r="X21" i="1"/>
  <c r="AB22" i="1"/>
  <c r="AB21" i="1" l="1"/>
  <c r="U21" i="1"/>
  <c r="V24" i="1" l="1"/>
  <c r="W21" i="1"/>
  <c r="AD20" i="1" s="1"/>
  <c r="AD25" i="1" l="1"/>
</calcChain>
</file>

<file path=xl/sharedStrings.xml><?xml version="1.0" encoding="utf-8"?>
<sst xmlns="http://schemas.openxmlformats.org/spreadsheetml/2006/main" count="34" uniqueCount="30">
  <si>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</si>
  <si>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</si>
  <si>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</si>
  <si>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</si>
  <si>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</si>
  <si>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</si>
  <si>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</si>
  <si>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</si>
  <si>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</si>
  <si>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</si>
  <si>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</si>
  <si>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</si>
  <si>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</si>
  <si>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</si>
  <si>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</si>
  <si>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</si>
  <si>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</si>
  <si>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</si>
  <si>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</si>
  <si>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</si>
  <si>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</si>
  <si>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</si>
  <si>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</si>
  <si>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</si>
  <si>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</si>
  <si>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</si>
  <si>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</si>
  <si>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</si>
  <si>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</si>
  <si>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Natural Gas at VTP - Gas Days 07-08Jan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</si>
</sst>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0" xfId="0" applyNumberFormat="1" applyBorder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26"/>
  <sheetViews>
    <sheetView tabSelected="1" topLeftCell="I1" workbookViewId="0">
      <selection activeCell="AB24" sqref="AB24"/>
    </sheetView>
  </sheetViews>
  <sheetFormatPr defaultRowHeight="15" x14ac:dyDescent="0.25"/>
  <cols>
    <col min="2" max="3" width="10.140625" bestFit="1" customWidth="1"/>
    <col min="6" max="6" width="9.7109375" bestFit="1" customWidth="1"/>
    <col min="8" max="8" width="14.42578125" bestFit="1" customWidth="1"/>
    <col min="9" max="9" width="10.28515625" bestFit="1" customWidth="1"/>
    <col min="14" max="14" width="7.28515625" bestFit="1" customWidth="1"/>
    <col min="15" max="15" width="10.285156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31" x14ac:dyDescent="0.25">
      <c r="Q1" t="s">
        <v>21</v>
      </c>
      <c r="R1">
        <v>1.95583</v>
      </c>
      <c r="S1">
        <v>1.95583</v>
      </c>
    </row>
    <row r="4" spans="2:31" ht="15.75" thickBot="1" x14ac:dyDescent="0.3"/>
    <row r="5" spans="2:31" ht="75.75" thickBot="1" x14ac:dyDescent="0.3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5" t="s">
        <v>14</v>
      </c>
    </row>
    <row r="6" spans="2:31" ht="15.75" thickTop="1" x14ac:dyDescent="0.25">
      <c r="B6" s="37">
        <v>45663</v>
      </c>
      <c r="C6" s="37">
        <v>45664</v>
      </c>
      <c r="D6" s="38" t="s">
        <v>0</v>
      </c>
      <c r="E6" s="39">
        <v>500</v>
      </c>
      <c r="F6" s="40">
        <v>86</v>
      </c>
      <c r="G6" s="41">
        <f t="shared" ref="G6" si="0">+F6/$R$1</f>
        <v>43.97110178287479</v>
      </c>
      <c r="H6" s="40">
        <f>+E6*F6</f>
        <v>43000</v>
      </c>
      <c r="I6" s="41">
        <f t="shared" ref="I6" si="1">+H6/S$1</f>
        <v>21985.550891437397</v>
      </c>
      <c r="J6" s="42">
        <v>1</v>
      </c>
      <c r="K6" s="41">
        <f t="shared" ref="K6" si="2">IF(ISBLANK(J6),0,IF(J6=1,0.35,IF(J6=2,0.5,0.9)))</f>
        <v>0.35</v>
      </c>
      <c r="L6" s="43">
        <v>2.5000000000000001E-2</v>
      </c>
      <c r="M6" s="41">
        <f t="shared" ref="M6" si="3">+SUM(K6:L6)</f>
        <v>0.375</v>
      </c>
      <c r="N6" s="41">
        <f t="shared" ref="N6" si="4">+G6+M6</f>
        <v>44.34610178287479</v>
      </c>
      <c r="O6" s="41">
        <f>ROUND(N6*E6,2)</f>
        <v>22173.05</v>
      </c>
    </row>
    <row r="7" spans="2:31" x14ac:dyDescent="0.25">
      <c r="B7" s="37"/>
      <c r="C7" s="37"/>
      <c r="D7" s="38"/>
      <c r="E7" s="39"/>
      <c r="F7" s="40"/>
      <c r="G7" s="41"/>
      <c r="H7" s="40"/>
      <c r="I7" s="41"/>
      <c r="J7" s="42"/>
      <c r="K7" s="41"/>
      <c r="L7" s="43"/>
      <c r="M7" s="41"/>
      <c r="N7" s="41"/>
      <c r="O7" s="41"/>
    </row>
    <row r="8" spans="2:31" ht="15.75" thickBot="1" x14ac:dyDescent="0.3">
      <c r="B8" s="7"/>
      <c r="C8" s="7"/>
      <c r="D8" s="8"/>
      <c r="E8" s="9"/>
      <c r="F8" s="10"/>
      <c r="G8" s="11"/>
      <c r="H8" s="10"/>
      <c r="I8" s="11"/>
      <c r="J8" s="12"/>
      <c r="K8" s="11"/>
      <c r="L8" s="13"/>
      <c r="M8" s="11"/>
      <c r="N8" s="11"/>
      <c r="O8" s="11"/>
    </row>
    <row r="9" spans="2:31" ht="15.75" thickTop="1" x14ac:dyDescent="0.25">
      <c r="B9" s="1">
        <v>45664</v>
      </c>
      <c r="C9" s="1">
        <v>45665</v>
      </c>
      <c r="D9" t="s">
        <v>0</v>
      </c>
      <c r="E9" s="2">
        <v>500</v>
      </c>
      <c r="F9" s="3">
        <v>83.4</v>
      </c>
      <c r="G9" s="4">
        <v>42.641742891764622</v>
      </c>
      <c r="H9" s="3">
        <v>41700</v>
      </c>
      <c r="I9" s="4">
        <v>21320.871445882312</v>
      </c>
      <c r="J9" s="5">
        <v>1</v>
      </c>
      <c r="K9" s="4">
        <v>0.35</v>
      </c>
      <c r="L9" s="6">
        <v>2.5000000000000001E-2</v>
      </c>
      <c r="M9" s="4">
        <v>0.375</v>
      </c>
      <c r="N9" s="4">
        <v>43.016742891764622</v>
      </c>
      <c r="O9" s="4">
        <v>21508.37</v>
      </c>
    </row>
    <row r="10" spans="2:31" x14ac:dyDescent="0.25">
      <c r="B10" s="1">
        <v>45664</v>
      </c>
      <c r="C10" s="1">
        <v>45665</v>
      </c>
      <c r="D10" t="s">
        <v>0</v>
      </c>
      <c r="E10" s="2">
        <v>500</v>
      </c>
      <c r="F10" s="3">
        <v>83.2</v>
      </c>
      <c r="G10" s="4">
        <v>42.53948451552538</v>
      </c>
      <c r="H10" s="3">
        <v>41600</v>
      </c>
      <c r="I10" s="4">
        <v>21269.742257762689</v>
      </c>
      <c r="J10" s="5">
        <v>1</v>
      </c>
      <c r="K10" s="4">
        <v>0.35</v>
      </c>
      <c r="L10" s="6">
        <v>2.5000000000000001E-2</v>
      </c>
      <c r="M10" s="4">
        <v>0.375</v>
      </c>
      <c r="N10" s="4">
        <v>42.91448451552538</v>
      </c>
      <c r="O10" s="4">
        <v>21457.24</v>
      </c>
    </row>
    <row r="11" spans="2:31" x14ac:dyDescent="0.25">
      <c r="B11" s="1">
        <v>45664</v>
      </c>
      <c r="C11" s="1">
        <v>45665</v>
      </c>
      <c r="D11" t="s">
        <v>0</v>
      </c>
      <c r="E11" s="2">
        <v>500</v>
      </c>
      <c r="F11" s="3">
        <v>83.2</v>
      </c>
      <c r="G11" s="4">
        <v>42.53948451552538</v>
      </c>
      <c r="H11" s="3">
        <v>41600</v>
      </c>
      <c r="I11" s="4">
        <v>21269.742257762689</v>
      </c>
      <c r="J11" s="5">
        <v>1</v>
      </c>
      <c r="K11" s="4">
        <v>0.35</v>
      </c>
      <c r="L11" s="6">
        <v>2.5000000000000001E-2</v>
      </c>
      <c r="M11" s="4">
        <v>0.375</v>
      </c>
      <c r="N11" s="4">
        <v>42.91448451552538</v>
      </c>
      <c r="O11" s="4">
        <v>21457.24</v>
      </c>
    </row>
    <row r="12" spans="2:31" ht="15.75" thickBot="1" x14ac:dyDescent="0.3">
      <c r="B12" s="7"/>
      <c r="C12" s="7"/>
      <c r="D12" s="8"/>
      <c r="E12" s="9"/>
      <c r="F12" s="10"/>
      <c r="G12" s="11"/>
      <c r="H12" s="10"/>
      <c r="I12" s="11"/>
      <c r="J12" s="12"/>
      <c r="K12" s="11"/>
      <c r="L12" s="13"/>
      <c r="M12" s="11"/>
      <c r="N12" s="11"/>
      <c r="O12" s="11"/>
    </row>
    <row r="13" spans="2:31" ht="15.75" thickTop="1" x14ac:dyDescent="0.25">
      <c r="B13" s="1"/>
      <c r="C13" s="1"/>
      <c r="E13" s="2"/>
      <c r="F13" s="3"/>
      <c r="G13" s="4"/>
      <c r="H13" s="3"/>
      <c r="I13" s="4"/>
      <c r="J13" s="5"/>
      <c r="K13" s="4"/>
      <c r="L13" s="6"/>
      <c r="M13" s="4"/>
      <c r="N13" s="4"/>
      <c r="O13" s="4"/>
    </row>
    <row r="14" spans="2:31" x14ac:dyDescent="0.25">
      <c r="B14" s="1"/>
      <c r="C14" s="1"/>
      <c r="E14" s="2"/>
      <c r="F14" s="3"/>
      <c r="G14" s="4"/>
      <c r="H14" s="3"/>
      <c r="I14" s="4"/>
      <c r="J14" s="5"/>
      <c r="K14" s="4"/>
      <c r="L14" s="6"/>
      <c r="M14" s="4"/>
      <c r="N14" s="4"/>
      <c r="O14" s="4"/>
    </row>
    <row r="15" spans="2:31" ht="15.75" thickBot="1" x14ac:dyDescent="0.3">
      <c r="B15" s="7"/>
      <c r="C15" s="7"/>
      <c r="D15" s="8"/>
      <c r="E15" s="9"/>
      <c r="F15" s="10"/>
      <c r="G15" s="11"/>
      <c r="H15" s="10"/>
      <c r="I15" s="11"/>
      <c r="J15" s="12"/>
      <c r="K15" s="11"/>
      <c r="L15" s="13"/>
      <c r="M15" s="11"/>
      <c r="N15" s="11"/>
      <c r="O15" s="11"/>
    </row>
    <row r="16" spans="2:31" ht="16.5" thickTop="1" thickBot="1" x14ac:dyDescent="0.3">
      <c r="B16" s="1"/>
      <c r="C16" s="1"/>
      <c r="E16" s="2"/>
      <c r="F16" s="3"/>
      <c r="G16" s="4"/>
      <c r="H16" s="3"/>
      <c r="I16" s="4"/>
      <c r="J16" s="5"/>
      <c r="K16" s="4"/>
      <c r="L16" s="6"/>
      <c r="M16" s="4"/>
      <c r="N16" s="4"/>
      <c r="O16" s="4"/>
      <c r="T16" s="22" t="s">
        <v>1</v>
      </c>
      <c r="U16" s="23" t="s">
        <v>15</v>
      </c>
      <c r="V16" s="23" t="s">
        <v>16</v>
      </c>
      <c r="W16" s="23" t="s">
        <v>17</v>
      </c>
      <c r="X16" s="23" t="s">
        <v>18</v>
      </c>
      <c r="Z16" s="24"/>
      <c r="AE16" s="25"/>
    </row>
    <row r="17" spans="2:31" ht="15.75" thickBot="1" x14ac:dyDescent="0.3">
      <c r="B17" s="1"/>
      <c r="C17" s="1"/>
      <c r="E17" s="2"/>
      <c r="F17" s="3"/>
      <c r="G17" s="4"/>
      <c r="H17" s="3"/>
      <c r="I17" s="4"/>
      <c r="J17" s="5"/>
      <c r="K17" s="4"/>
      <c r="L17" s="6"/>
      <c r="M17" s="4"/>
      <c r="N17" s="4"/>
      <c r="O17" s="4"/>
      <c r="T17" s="16">
        <v>45664</v>
      </c>
      <c r="U17" s="17">
        <f>+SUM(E6:E8)*0.35</f>
        <v>175</v>
      </c>
      <c r="V17" s="17">
        <f>+SUM(E6:E8)*0.025</f>
        <v>12.5</v>
      </c>
      <c r="W17" s="20">
        <f>+SUM(I6:I8)</f>
        <v>21985.550891437397</v>
      </c>
      <c r="X17" s="36">
        <f>+SUM(U17:W17)</f>
        <v>22173.050891437397</v>
      </c>
      <c r="Z17" s="24"/>
      <c r="AB17" s="26" t="s">
        <v>23</v>
      </c>
      <c r="AE17" s="25"/>
    </row>
    <row r="18" spans="2:31" ht="15.75" thickBot="1" x14ac:dyDescent="0.3">
      <c r="B18" s="1"/>
      <c r="C18" s="1"/>
      <c r="E18" s="2"/>
      <c r="F18" s="3"/>
      <c r="G18" s="4"/>
      <c r="H18" s="3"/>
      <c r="I18" s="4"/>
      <c r="J18" s="5"/>
      <c r="K18" s="4"/>
      <c r="L18" s="6"/>
      <c r="M18" s="4"/>
      <c r="N18" s="4"/>
      <c r="O18" s="4"/>
      <c r="T18" s="16">
        <v>45665</v>
      </c>
      <c r="U18" s="17">
        <f>+SUM(E9:E12)*0.35</f>
        <v>525</v>
      </c>
      <c r="V18" s="17">
        <f>+SUM(E9:E12)*0.025</f>
        <v>37.5</v>
      </c>
      <c r="W18" s="20">
        <f>SUM(I9:I12)</f>
        <v>63860.355961407695</v>
      </c>
      <c r="X18" s="36">
        <f>+SUM(U18:W18)</f>
        <v>64422.855961407695</v>
      </c>
      <c r="Z18" s="24"/>
      <c r="AE18" s="25"/>
    </row>
    <row r="19" spans="2:31" ht="15.75" thickBot="1" x14ac:dyDescent="0.3"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O19" s="4"/>
      <c r="T19" s="16"/>
      <c r="U19" s="17"/>
      <c r="V19" s="17"/>
      <c r="W19" s="20"/>
      <c r="X19" s="36"/>
      <c r="Z19" s="24"/>
      <c r="AA19" s="27" t="s">
        <v>24</v>
      </c>
      <c r="AB19" s="26" t="s">
        <v>25</v>
      </c>
      <c r="AC19" s="26" t="s">
        <v>26</v>
      </c>
      <c r="AD19" s="26" t="s">
        <v>27</v>
      </c>
      <c r="AE19" s="25"/>
    </row>
    <row r="20" spans="2:31" ht="15.75" thickBot="1" x14ac:dyDescent="0.3">
      <c r="B20" s="1"/>
      <c r="C20" s="1"/>
      <c r="E20" s="2"/>
      <c r="F20" s="3"/>
      <c r="G20" s="4"/>
      <c r="H20" s="3"/>
      <c r="I20" s="4"/>
      <c r="J20" s="5"/>
      <c r="K20" s="4"/>
      <c r="L20" s="6"/>
      <c r="M20" s="4"/>
      <c r="N20" s="4"/>
      <c r="O20" s="4"/>
      <c r="T20" s="16"/>
      <c r="U20" s="17"/>
      <c r="V20" s="17"/>
      <c r="W20" s="20"/>
      <c r="X20" s="36"/>
      <c r="Z20" s="24"/>
      <c r="AA20">
        <v>1</v>
      </c>
      <c r="AB20" t="s">
        <v>29</v>
      </c>
      <c r="AC20">
        <v>1</v>
      </c>
      <c r="AD20" s="28">
        <f>+W21</f>
        <v>85845.906852845088</v>
      </c>
      <c r="AE20" s="25"/>
    </row>
    <row r="21" spans="2:31" ht="15.75" thickBot="1" x14ac:dyDescent="0.3">
      <c r="T21" s="18" t="s">
        <v>19</v>
      </c>
      <c r="U21" s="19">
        <f>+SUM(U17:U20)</f>
        <v>700</v>
      </c>
      <c r="V21" s="19">
        <f>+SUM(V17:V20)</f>
        <v>50</v>
      </c>
      <c r="W21" s="21">
        <f>+SUM(W17:W20)</f>
        <v>85845.906852845088</v>
      </c>
      <c r="X21" s="21">
        <f>+SUM(X17:X20)</f>
        <v>86595.906852845088</v>
      </c>
      <c r="Z21" s="24"/>
      <c r="AA21">
        <v>2</v>
      </c>
      <c r="AB21" s="29" t="str">
        <f>+"Service Fee "&amp;V23&amp;"*0,35"</f>
        <v>Service Fee 2000*0,35</v>
      </c>
      <c r="AC21">
        <v>1</v>
      </c>
      <c r="AD21" s="30">
        <f>0.35*V23</f>
        <v>700</v>
      </c>
      <c r="AE21" s="25"/>
    </row>
    <row r="22" spans="2:31" x14ac:dyDescent="0.25">
      <c r="Z22" s="24"/>
      <c r="AA22">
        <v>3</v>
      </c>
      <c r="AB22" s="29" t="str">
        <f>+"BGH Fee "&amp;V23&amp;"*0,025"</f>
        <v>BGH Fee 2000*0,025</v>
      </c>
      <c r="AC22">
        <v>1</v>
      </c>
      <c r="AD22" s="30">
        <f>0.025*V23</f>
        <v>50</v>
      </c>
      <c r="AE22" s="25"/>
    </row>
    <row r="23" spans="2:31" x14ac:dyDescent="0.25">
      <c r="T23" t="s">
        <v>20</v>
      </c>
      <c r="V23" s="35">
        <f>+SUM(E6:E20)</f>
        <v>2000</v>
      </c>
      <c r="Z23" s="24"/>
      <c r="AE23" s="25"/>
    </row>
    <row r="24" spans="2:31" x14ac:dyDescent="0.25">
      <c r="T24" t="s">
        <v>22</v>
      </c>
      <c r="V24" s="4">
        <f>+X21</f>
        <v>86595.906852845088</v>
      </c>
      <c r="Z24" s="24"/>
      <c r="AE24" s="25"/>
    </row>
    <row r="25" spans="2:31" x14ac:dyDescent="0.25">
      <c r="Z25" s="24"/>
      <c r="AC25" t="s">
        <v>28</v>
      </c>
      <c r="AD25" s="31">
        <f>+SUM(AD20:AD22)</f>
        <v>86595.906852845088</v>
      </c>
      <c r="AE25" s="25"/>
    </row>
    <row r="26" spans="2:31" ht="15.75" thickBot="1" x14ac:dyDescent="0.3">
      <c r="Z26" s="32"/>
      <c r="AA26" s="33"/>
      <c r="AB26" s="33"/>
      <c r="AC26" s="33"/>
      <c r="AD26" s="33"/>
      <c r="AE2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2025-01-09T07:35:33Z</dcterms:modified>
</cp:coreProperties>
</file>