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0FA3246B-D08E-433A-94FC-B797605F15D8}" xr6:coauthVersionLast="47" xr6:coauthVersionMax="47" xr10:uidLastSave="{00000000-0000-0000-0000-000000000000}"/>
  <bookViews>
    <workbookView xWindow="2295" yWindow="2295" windowWidth="21600" windowHeight="11235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W20" i="1"/>
  <c r="X21" i="1"/>
  <c r="V21" i="1"/>
  <c r="V20" i="1"/>
  <c r="V19" i="1"/>
  <c r="U21" i="1"/>
  <c r="U20" i="1"/>
  <c r="U19" i="1"/>
  <c r="U18" i="1"/>
  <c r="K22" i="1"/>
  <c r="M22" i="1" s="1"/>
  <c r="H22" i="1"/>
  <c r="I22" i="1" s="1"/>
  <c r="G22" i="1"/>
  <c r="N22" i="1" s="1"/>
  <c r="O22" i="1" s="1"/>
  <c r="K21" i="1"/>
  <c r="M21" i="1" s="1"/>
  <c r="I21" i="1"/>
  <c r="H21" i="1"/>
  <c r="G21" i="1"/>
  <c r="K20" i="1"/>
  <c r="M20" i="1" s="1"/>
  <c r="N20" i="1" s="1"/>
  <c r="O20" i="1" s="1"/>
  <c r="H20" i="1"/>
  <c r="I20" i="1" s="1"/>
  <c r="G20" i="1"/>
  <c r="K19" i="1"/>
  <c r="M19" i="1" s="1"/>
  <c r="N19" i="1" s="1"/>
  <c r="O19" i="1" s="1"/>
  <c r="H19" i="1"/>
  <c r="I19" i="1" s="1"/>
  <c r="G19" i="1"/>
  <c r="M18" i="1"/>
  <c r="K18" i="1"/>
  <c r="I18" i="1"/>
  <c r="H18" i="1"/>
  <c r="G18" i="1"/>
  <c r="N18" i="1" s="1"/>
  <c r="O18" i="1" s="1"/>
  <c r="K17" i="1"/>
  <c r="M17" i="1" s="1"/>
  <c r="N17" i="1" s="1"/>
  <c r="O17" i="1" s="1"/>
  <c r="H17" i="1"/>
  <c r="I17" i="1" s="1"/>
  <c r="G17" i="1"/>
  <c r="M16" i="1"/>
  <c r="K16" i="1"/>
  <c r="I16" i="1"/>
  <c r="H16" i="1"/>
  <c r="G16" i="1"/>
  <c r="N16" i="1" s="1"/>
  <c r="O16" i="1" s="1"/>
  <c r="K15" i="1"/>
  <c r="M15" i="1" s="1"/>
  <c r="N15" i="1" s="1"/>
  <c r="O15" i="1" s="1"/>
  <c r="H15" i="1"/>
  <c r="I15" i="1" s="1"/>
  <c r="G15" i="1"/>
  <c r="K14" i="1"/>
  <c r="M14" i="1" s="1"/>
  <c r="H14" i="1"/>
  <c r="I14" i="1" s="1"/>
  <c r="G14" i="1"/>
  <c r="K13" i="1"/>
  <c r="M13" i="1" s="1"/>
  <c r="N13" i="1" s="1"/>
  <c r="O13" i="1" s="1"/>
  <c r="H13" i="1"/>
  <c r="I13" i="1" s="1"/>
  <c r="G13" i="1"/>
  <c r="K12" i="1"/>
  <c r="M12" i="1" s="1"/>
  <c r="H12" i="1"/>
  <c r="I12" i="1" s="1"/>
  <c r="G12" i="1"/>
  <c r="K11" i="1"/>
  <c r="M11" i="1" s="1"/>
  <c r="H11" i="1"/>
  <c r="I11" i="1" s="1"/>
  <c r="G11" i="1"/>
  <c r="K10" i="1"/>
  <c r="M10" i="1" s="1"/>
  <c r="H10" i="1"/>
  <c r="I10" i="1" s="1"/>
  <c r="W19" i="1" s="1"/>
  <c r="G10" i="1"/>
  <c r="K9" i="1"/>
  <c r="M9" i="1" s="1"/>
  <c r="H9" i="1"/>
  <c r="I9" i="1" s="1"/>
  <c r="G9" i="1"/>
  <c r="K8" i="1"/>
  <c r="M8" i="1" s="1"/>
  <c r="H8" i="1"/>
  <c r="I8" i="1" s="1"/>
  <c r="G8" i="1"/>
  <c r="K7" i="1"/>
  <c r="M7" i="1" s="1"/>
  <c r="H7" i="1"/>
  <c r="I7" i="1" s="1"/>
  <c r="G7" i="1"/>
  <c r="K6" i="1"/>
  <c r="M6" i="1" s="1"/>
  <c r="H6" i="1"/>
  <c r="I6" i="1" s="1"/>
  <c r="W18" i="1" s="1"/>
  <c r="G6" i="1"/>
  <c r="N21" i="1" l="1"/>
  <c r="O21" i="1" s="1"/>
  <c r="N14" i="1"/>
  <c r="O14" i="1" s="1"/>
  <c r="N12" i="1"/>
  <c r="O12" i="1" s="1"/>
  <c r="N10" i="1"/>
  <c r="O10" i="1" s="1"/>
  <c r="N11" i="1"/>
  <c r="O11" i="1" s="1"/>
  <c r="N7" i="1"/>
  <c r="O7" i="1" s="1"/>
  <c r="N9" i="1"/>
  <c r="O9" i="1" s="1"/>
  <c r="N6" i="1"/>
  <c r="O6" i="1" s="1"/>
  <c r="N8" i="1"/>
  <c r="O8" i="1" s="1"/>
  <c r="V18" i="1" l="1"/>
  <c r="X20" i="1" l="1"/>
  <c r="X19" i="1"/>
  <c r="X18" i="1" l="1"/>
  <c r="V22" i="1" l="1"/>
  <c r="V24" i="1"/>
  <c r="AD23" i="1" l="1"/>
  <c r="AD22" i="1"/>
  <c r="X22" i="1"/>
  <c r="AB23" i="1"/>
  <c r="AB22" i="1" l="1"/>
  <c r="U22" i="1"/>
  <c r="V25" i="1" l="1"/>
  <c r="W22" i="1"/>
  <c r="AD21" i="1" s="1"/>
  <c r="AD26" i="1" l="1"/>
</calcChain>
</file>

<file path=xl/sharedStrings.xml><?xml version="1.0" encoding="utf-8"?>
<sst xmlns="http://schemas.openxmlformats.org/spreadsheetml/2006/main" count="47" uniqueCount="30">
  <si>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</si>
  <si>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</si>
  <si>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</si>
  <si>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</si>
  <si>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</si>
  <si>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</si>
  <si>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</si>
  <si>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</si>
  <si>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</si>
  <si>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</si>
  <si>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</si>
  <si>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</si>
  <si>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</si>
  <si>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</si>
  <si>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</si>
  <si>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</si>
  <si>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</si>
  <si>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</si>
  <si>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</si>
  <si>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</si>
  <si>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</si>
  <si>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</si>
  <si>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</si>
  <si>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</si>
  <si>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</si>
  <si>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</si>
  <si>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</si>
  <si>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</si>
  <si>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</si>
  <si>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13-16Dec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</si>
</sst>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31"/>
  <sheetViews>
    <sheetView tabSelected="1" topLeftCell="AA14" workbookViewId="0">
      <selection activeCell="AA5" sqref="A5:XFD13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0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5" max="26" width="0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19" x14ac:dyDescent="0.25">
      <c r="Q1" t="s">
        <v>21</v>
      </c>
      <c r="R1">
        <v>1.95583</v>
      </c>
      <c r="S1">
        <v>1.95583</v>
      </c>
    </row>
    <row r="5" spans="2:19" ht="75.75" hidden="1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19" ht="15.75" hidden="1" thickTop="1" x14ac:dyDescent="0.25">
      <c r="B6" s="37">
        <v>45638</v>
      </c>
      <c r="C6" s="37">
        <v>45639</v>
      </c>
      <c r="D6" s="38" t="s">
        <v>0</v>
      </c>
      <c r="E6" s="39">
        <v>500</v>
      </c>
      <c r="F6" s="40">
        <v>90.36</v>
      </c>
      <c r="G6" s="41">
        <f t="shared" ref="G6:G22" si="0">+F6/$R$1</f>
        <v>46.200334384890304</v>
      </c>
      <c r="H6" s="40">
        <f t="shared" ref="H6:H22" si="1">+E6*F6</f>
        <v>45180</v>
      </c>
      <c r="I6" s="41">
        <f t="shared" ref="I6:I22" si="2">+H6/S$1</f>
        <v>23100.167192445151</v>
      </c>
      <c r="J6" s="42">
        <v>1</v>
      </c>
      <c r="K6" s="41">
        <f t="shared" ref="K6:K22" si="3">IF(ISBLANK(J6),0,IF(J6=1,0.35,IF(J6=2,0.5,0.9)))</f>
        <v>0.35</v>
      </c>
      <c r="L6" s="43">
        <v>2.5000000000000001E-2</v>
      </c>
      <c r="M6" s="41">
        <f t="shared" ref="M6:M22" si="4">+SUM(K6:L6)</f>
        <v>0.375</v>
      </c>
      <c r="N6" s="41">
        <f t="shared" ref="N6:N22" si="5">+G6+M6</f>
        <v>46.575334384890304</v>
      </c>
      <c r="O6" s="41">
        <f t="shared" ref="O6:O22" si="6">ROUND(N6*E6,2)</f>
        <v>23287.67</v>
      </c>
    </row>
    <row r="7" spans="2:19" hidden="1" x14ac:dyDescent="0.25">
      <c r="B7" s="1">
        <v>45638</v>
      </c>
      <c r="C7" s="1">
        <v>45639</v>
      </c>
      <c r="D7" t="s">
        <v>0</v>
      </c>
      <c r="E7" s="2">
        <v>300</v>
      </c>
      <c r="F7" s="3">
        <v>82.65</v>
      </c>
      <c r="G7" s="4">
        <f t="shared" si="0"/>
        <v>42.258273980867465</v>
      </c>
      <c r="H7" s="3">
        <f t="shared" si="1"/>
        <v>24795</v>
      </c>
      <c r="I7" s="4">
        <f t="shared" si="2"/>
        <v>12677.482194260238</v>
      </c>
      <c r="J7" s="5">
        <v>1</v>
      </c>
      <c r="K7" s="4">
        <f t="shared" si="3"/>
        <v>0.35</v>
      </c>
      <c r="L7" s="6">
        <v>2.5000000000000001E-2</v>
      </c>
      <c r="M7" s="4">
        <f t="shared" si="4"/>
        <v>0.375</v>
      </c>
      <c r="N7" s="4">
        <f t="shared" si="5"/>
        <v>42.633273980867465</v>
      </c>
      <c r="O7" s="4">
        <f t="shared" si="6"/>
        <v>12789.98</v>
      </c>
    </row>
    <row r="8" spans="2:19" hidden="1" x14ac:dyDescent="0.25">
      <c r="B8" s="1">
        <v>45638</v>
      </c>
      <c r="C8" s="1">
        <v>45639</v>
      </c>
      <c r="D8" t="s">
        <v>0</v>
      </c>
      <c r="E8" s="2">
        <v>300</v>
      </c>
      <c r="F8" s="3">
        <v>82.7</v>
      </c>
      <c r="G8" s="4">
        <f t="shared" si="0"/>
        <v>42.283838574927273</v>
      </c>
      <c r="H8" s="3">
        <f t="shared" si="1"/>
        <v>24810</v>
      </c>
      <c r="I8" s="4">
        <f t="shared" si="2"/>
        <v>12685.15157247818</v>
      </c>
      <c r="J8" s="5">
        <v>1</v>
      </c>
      <c r="K8" s="4">
        <f t="shared" si="3"/>
        <v>0.35</v>
      </c>
      <c r="L8" s="6">
        <v>2.5000000000000001E-2</v>
      </c>
      <c r="M8" s="4">
        <f t="shared" si="4"/>
        <v>0.375</v>
      </c>
      <c r="N8" s="4">
        <f t="shared" si="5"/>
        <v>42.658838574927273</v>
      </c>
      <c r="O8" s="4">
        <f t="shared" si="6"/>
        <v>12797.65</v>
      </c>
    </row>
    <row r="9" spans="2:19" ht="15.75" hidden="1" thickBot="1" x14ac:dyDescent="0.3">
      <c r="B9" s="7">
        <v>45638</v>
      </c>
      <c r="C9" s="7">
        <v>45639</v>
      </c>
      <c r="D9" s="8" t="s">
        <v>0</v>
      </c>
      <c r="E9" s="9">
        <v>400</v>
      </c>
      <c r="F9" s="10">
        <v>82.8</v>
      </c>
      <c r="G9" s="11">
        <f t="shared" si="0"/>
        <v>42.33496776304689</v>
      </c>
      <c r="H9" s="10">
        <f t="shared" si="1"/>
        <v>33120</v>
      </c>
      <c r="I9" s="11">
        <f t="shared" si="2"/>
        <v>16933.987105218755</v>
      </c>
      <c r="J9" s="12">
        <v>1</v>
      </c>
      <c r="K9" s="11">
        <f t="shared" si="3"/>
        <v>0.35</v>
      </c>
      <c r="L9" s="13">
        <v>2.5000000000000001E-2</v>
      </c>
      <c r="M9" s="11">
        <f t="shared" si="4"/>
        <v>0.375</v>
      </c>
      <c r="N9" s="11">
        <f t="shared" si="5"/>
        <v>42.70996776304689</v>
      </c>
      <c r="O9" s="11">
        <f t="shared" si="6"/>
        <v>17083.990000000002</v>
      </c>
    </row>
    <row r="10" spans="2:19" ht="15.75" hidden="1" thickTop="1" x14ac:dyDescent="0.25">
      <c r="B10" s="37">
        <v>45639</v>
      </c>
      <c r="C10" s="37">
        <v>45640</v>
      </c>
      <c r="D10" s="38" t="s">
        <v>0</v>
      </c>
      <c r="E10" s="39">
        <v>500</v>
      </c>
      <c r="F10" s="40">
        <v>90.36</v>
      </c>
      <c r="G10" s="41">
        <f t="shared" si="0"/>
        <v>46.200334384890304</v>
      </c>
      <c r="H10" s="40">
        <f t="shared" si="1"/>
        <v>45180</v>
      </c>
      <c r="I10" s="41">
        <f t="shared" si="2"/>
        <v>23100.167192445151</v>
      </c>
      <c r="J10" s="42">
        <v>1</v>
      </c>
      <c r="K10" s="41">
        <f t="shared" si="3"/>
        <v>0.35</v>
      </c>
      <c r="L10" s="43">
        <v>2.5000000000000001E-2</v>
      </c>
      <c r="M10" s="41">
        <f t="shared" si="4"/>
        <v>0.375</v>
      </c>
      <c r="N10" s="41">
        <f t="shared" si="5"/>
        <v>46.575334384890304</v>
      </c>
      <c r="O10" s="41">
        <f t="shared" si="6"/>
        <v>23287.67</v>
      </c>
    </row>
    <row r="11" spans="2:19" hidden="1" x14ac:dyDescent="0.25">
      <c r="B11" s="1">
        <v>45639</v>
      </c>
      <c r="C11" s="1">
        <v>45640</v>
      </c>
      <c r="D11" t="s">
        <v>0</v>
      </c>
      <c r="E11" s="2">
        <v>300</v>
      </c>
      <c r="F11" s="3">
        <v>82.2</v>
      </c>
      <c r="G11" s="4">
        <f t="shared" si="0"/>
        <v>42.028192634329159</v>
      </c>
      <c r="H11" s="3">
        <f t="shared" si="1"/>
        <v>24660</v>
      </c>
      <c r="I11" s="4">
        <f t="shared" si="2"/>
        <v>12608.457790298748</v>
      </c>
      <c r="J11" s="5">
        <v>1</v>
      </c>
      <c r="K11" s="4">
        <f t="shared" si="3"/>
        <v>0.35</v>
      </c>
      <c r="L11" s="6">
        <v>2.5000000000000001E-2</v>
      </c>
      <c r="M11" s="4">
        <f t="shared" si="4"/>
        <v>0.375</v>
      </c>
      <c r="N11" s="4">
        <f t="shared" si="5"/>
        <v>42.403192634329159</v>
      </c>
      <c r="O11" s="4">
        <f t="shared" si="6"/>
        <v>12720.96</v>
      </c>
    </row>
    <row r="12" spans="2:19" hidden="1" x14ac:dyDescent="0.25">
      <c r="B12" s="1">
        <v>45639</v>
      </c>
      <c r="C12" s="1">
        <v>45640</v>
      </c>
      <c r="D12" t="s">
        <v>0</v>
      </c>
      <c r="E12" s="2">
        <v>300</v>
      </c>
      <c r="F12" s="3">
        <v>82.1</v>
      </c>
      <c r="G12" s="4">
        <f t="shared" si="0"/>
        <v>41.977063446209534</v>
      </c>
      <c r="H12" s="3">
        <f t="shared" si="1"/>
        <v>24630</v>
      </c>
      <c r="I12" s="4">
        <f t="shared" si="2"/>
        <v>12593.119033862862</v>
      </c>
      <c r="J12" s="5">
        <v>1</v>
      </c>
      <c r="K12" s="4">
        <f t="shared" si="3"/>
        <v>0.35</v>
      </c>
      <c r="L12" s="6">
        <v>2.5000000000000001E-2</v>
      </c>
      <c r="M12" s="4">
        <f t="shared" si="4"/>
        <v>0.375</v>
      </c>
      <c r="N12" s="4">
        <f t="shared" si="5"/>
        <v>42.352063446209534</v>
      </c>
      <c r="O12" s="4">
        <f t="shared" si="6"/>
        <v>12705.62</v>
      </c>
    </row>
    <row r="13" spans="2:19" hidden="1" x14ac:dyDescent="0.25">
      <c r="B13" s="1">
        <v>45639</v>
      </c>
      <c r="C13" s="1">
        <v>45640</v>
      </c>
      <c r="D13" t="s">
        <v>0</v>
      </c>
      <c r="E13" s="2">
        <v>200</v>
      </c>
      <c r="F13" s="3">
        <v>81.849999999999994</v>
      </c>
      <c r="G13" s="4">
        <f t="shared" si="0"/>
        <v>41.849240475910484</v>
      </c>
      <c r="H13" s="3">
        <f t="shared" si="1"/>
        <v>16369.999999999998</v>
      </c>
      <c r="I13" s="4">
        <f t="shared" si="2"/>
        <v>8369.8480951820966</v>
      </c>
      <c r="J13" s="5">
        <v>1</v>
      </c>
      <c r="K13" s="4">
        <f t="shared" si="3"/>
        <v>0.35</v>
      </c>
      <c r="L13" s="6">
        <v>2.5000000000000001E-2</v>
      </c>
      <c r="M13" s="4">
        <f t="shared" si="4"/>
        <v>0.375</v>
      </c>
      <c r="N13" s="4">
        <f t="shared" si="5"/>
        <v>42.224240475910484</v>
      </c>
      <c r="O13" s="4">
        <f t="shared" si="6"/>
        <v>8444.85</v>
      </c>
    </row>
    <row r="14" spans="2:19" ht="15.75" thickBot="1" x14ac:dyDescent="0.3">
      <c r="B14" s="7">
        <v>45639</v>
      </c>
      <c r="C14" s="7">
        <v>45640</v>
      </c>
      <c r="D14" s="8" t="s">
        <v>0</v>
      </c>
      <c r="E14" s="9">
        <v>200</v>
      </c>
      <c r="F14" s="10">
        <v>81.849999999999994</v>
      </c>
      <c r="G14" s="11">
        <f t="shared" si="0"/>
        <v>41.849240475910484</v>
      </c>
      <c r="H14" s="10">
        <f t="shared" si="1"/>
        <v>16369.999999999998</v>
      </c>
      <c r="I14" s="11">
        <f t="shared" si="2"/>
        <v>8369.8480951820966</v>
      </c>
      <c r="J14" s="12">
        <v>1</v>
      </c>
      <c r="K14" s="11">
        <f t="shared" si="3"/>
        <v>0.35</v>
      </c>
      <c r="L14" s="13">
        <v>2.5000000000000001E-2</v>
      </c>
      <c r="M14" s="11">
        <f t="shared" si="4"/>
        <v>0.375</v>
      </c>
      <c r="N14" s="11">
        <f t="shared" si="5"/>
        <v>42.224240475910484</v>
      </c>
      <c r="O14" s="11">
        <f t="shared" si="6"/>
        <v>8444.85</v>
      </c>
    </row>
    <row r="15" spans="2:19" ht="15.75" thickTop="1" x14ac:dyDescent="0.25">
      <c r="B15" s="37">
        <v>45639</v>
      </c>
      <c r="C15" s="37">
        <v>45641</v>
      </c>
      <c r="D15" s="38" t="s">
        <v>0</v>
      </c>
      <c r="E15" s="39">
        <v>500</v>
      </c>
      <c r="F15" s="40">
        <v>90.36</v>
      </c>
      <c r="G15" s="41">
        <f t="shared" si="0"/>
        <v>46.200334384890304</v>
      </c>
      <c r="H15" s="40">
        <f t="shared" si="1"/>
        <v>45180</v>
      </c>
      <c r="I15" s="41">
        <f t="shared" si="2"/>
        <v>23100.167192445151</v>
      </c>
      <c r="J15" s="42">
        <v>1</v>
      </c>
      <c r="K15" s="41">
        <f t="shared" si="3"/>
        <v>0.35</v>
      </c>
      <c r="L15" s="43">
        <v>2.5000000000000001E-2</v>
      </c>
      <c r="M15" s="41">
        <f t="shared" si="4"/>
        <v>0.375</v>
      </c>
      <c r="N15" s="41">
        <f t="shared" si="5"/>
        <v>46.575334384890304</v>
      </c>
      <c r="O15" s="41">
        <f t="shared" si="6"/>
        <v>23287.67</v>
      </c>
    </row>
    <row r="16" spans="2:19" ht="15.75" thickBot="1" x14ac:dyDescent="0.3">
      <c r="B16" s="1">
        <v>45639</v>
      </c>
      <c r="C16" s="1">
        <v>45641</v>
      </c>
      <c r="D16" t="s">
        <v>0</v>
      </c>
      <c r="E16" s="2">
        <v>300</v>
      </c>
      <c r="F16" s="3">
        <v>82.2</v>
      </c>
      <c r="G16" s="4">
        <f t="shared" si="0"/>
        <v>42.028192634329159</v>
      </c>
      <c r="H16" s="3">
        <f t="shared" si="1"/>
        <v>24660</v>
      </c>
      <c r="I16" s="4">
        <f t="shared" si="2"/>
        <v>12608.457790298748</v>
      </c>
      <c r="J16" s="5">
        <v>1</v>
      </c>
      <c r="K16" s="4">
        <f t="shared" si="3"/>
        <v>0.35</v>
      </c>
      <c r="L16" s="6">
        <v>2.5000000000000001E-2</v>
      </c>
      <c r="M16" s="4">
        <f t="shared" si="4"/>
        <v>0.375</v>
      </c>
      <c r="N16" s="4">
        <f t="shared" si="5"/>
        <v>42.403192634329159</v>
      </c>
      <c r="O16" s="4">
        <f t="shared" si="6"/>
        <v>12720.96</v>
      </c>
    </row>
    <row r="17" spans="2:31" ht="15.75" thickBot="1" x14ac:dyDescent="0.3">
      <c r="B17" s="1">
        <v>45639</v>
      </c>
      <c r="C17" s="1">
        <v>45641</v>
      </c>
      <c r="D17" t="s">
        <v>0</v>
      </c>
      <c r="E17" s="2">
        <v>300</v>
      </c>
      <c r="F17" s="3">
        <v>82.1</v>
      </c>
      <c r="G17" s="4">
        <f t="shared" si="0"/>
        <v>41.977063446209534</v>
      </c>
      <c r="H17" s="3">
        <f t="shared" si="1"/>
        <v>24630</v>
      </c>
      <c r="I17" s="4">
        <f t="shared" si="2"/>
        <v>12593.119033862862</v>
      </c>
      <c r="J17" s="5">
        <v>1</v>
      </c>
      <c r="K17" s="4">
        <f t="shared" si="3"/>
        <v>0.35</v>
      </c>
      <c r="L17" s="6">
        <v>2.5000000000000001E-2</v>
      </c>
      <c r="M17" s="4">
        <f t="shared" si="4"/>
        <v>0.375</v>
      </c>
      <c r="N17" s="4">
        <f t="shared" si="5"/>
        <v>42.352063446209534</v>
      </c>
      <c r="O17" s="4">
        <f t="shared" si="6"/>
        <v>12705.62</v>
      </c>
      <c r="T17" s="22" t="s">
        <v>1</v>
      </c>
      <c r="U17" s="23" t="s">
        <v>15</v>
      </c>
      <c r="V17" s="23" t="s">
        <v>16</v>
      </c>
      <c r="W17" s="23" t="s">
        <v>17</v>
      </c>
      <c r="X17" s="23" t="s">
        <v>18</v>
      </c>
      <c r="Z17" s="24"/>
      <c r="AE17" s="25"/>
    </row>
    <row r="18" spans="2:31" ht="15.75" thickBot="1" x14ac:dyDescent="0.3">
      <c r="B18" s="1">
        <v>45639</v>
      </c>
      <c r="C18" s="1">
        <v>45641</v>
      </c>
      <c r="D18" t="s">
        <v>0</v>
      </c>
      <c r="E18" s="2">
        <v>200</v>
      </c>
      <c r="F18" s="3">
        <v>81.849999999999994</v>
      </c>
      <c r="G18" s="4">
        <f t="shared" si="0"/>
        <v>41.849240475910484</v>
      </c>
      <c r="H18" s="3">
        <f t="shared" si="1"/>
        <v>16369.999999999998</v>
      </c>
      <c r="I18" s="4">
        <f t="shared" si="2"/>
        <v>8369.8480951820966</v>
      </c>
      <c r="J18" s="5">
        <v>1</v>
      </c>
      <c r="K18" s="4">
        <f t="shared" si="3"/>
        <v>0.35</v>
      </c>
      <c r="L18" s="6">
        <v>2.5000000000000001E-2</v>
      </c>
      <c r="M18" s="4">
        <f t="shared" si="4"/>
        <v>0.375</v>
      </c>
      <c r="N18" s="4">
        <f t="shared" si="5"/>
        <v>42.224240475910484</v>
      </c>
      <c r="O18" s="4">
        <f t="shared" si="6"/>
        <v>8444.85</v>
      </c>
      <c r="T18" s="16">
        <v>45639</v>
      </c>
      <c r="U18" s="17">
        <f>+SUM(E6:E9)*0.35</f>
        <v>525</v>
      </c>
      <c r="V18" s="17">
        <f>+SUM(E6:E9)*0.025</f>
        <v>37.5</v>
      </c>
      <c r="W18" s="20">
        <f>+SUM(I6:I9)</f>
        <v>65396.788064402324</v>
      </c>
      <c r="X18" s="36">
        <f>+SUM(U18:W18)</f>
        <v>65959.288064402324</v>
      </c>
      <c r="Z18" s="24"/>
      <c r="AB18" s="26" t="s">
        <v>23</v>
      </c>
      <c r="AE18" s="25"/>
    </row>
    <row r="19" spans="2:31" ht="15.75" thickBot="1" x14ac:dyDescent="0.3">
      <c r="B19" s="7">
        <v>45639</v>
      </c>
      <c r="C19" s="7">
        <v>45641</v>
      </c>
      <c r="D19" s="8" t="s">
        <v>0</v>
      </c>
      <c r="E19" s="9">
        <v>200</v>
      </c>
      <c r="F19" s="10">
        <v>81.849999999999994</v>
      </c>
      <c r="G19" s="11">
        <f t="shared" si="0"/>
        <v>41.849240475910484</v>
      </c>
      <c r="H19" s="10">
        <f t="shared" si="1"/>
        <v>16369.999999999998</v>
      </c>
      <c r="I19" s="11">
        <f t="shared" si="2"/>
        <v>8369.8480951820966</v>
      </c>
      <c r="J19" s="12">
        <v>1</v>
      </c>
      <c r="K19" s="11">
        <f t="shared" si="3"/>
        <v>0.35</v>
      </c>
      <c r="L19" s="13">
        <v>2.5000000000000001E-2</v>
      </c>
      <c r="M19" s="11">
        <f t="shared" si="4"/>
        <v>0.375</v>
      </c>
      <c r="N19" s="11">
        <f t="shared" si="5"/>
        <v>42.224240475910484</v>
      </c>
      <c r="O19" s="11">
        <f t="shared" si="6"/>
        <v>8444.85</v>
      </c>
      <c r="T19" s="16">
        <v>45640</v>
      </c>
      <c r="U19" s="17">
        <f>+SUM(E10:E14)*0.35</f>
        <v>525</v>
      </c>
      <c r="V19" s="17">
        <f>+SUM(E10:E14)*0.025</f>
        <v>37.5</v>
      </c>
      <c r="W19" s="20">
        <f>SUM(I10:I14)</f>
        <v>65041.440206970961</v>
      </c>
      <c r="X19" s="36">
        <f>+SUM(U19:W19)</f>
        <v>65603.940206970961</v>
      </c>
      <c r="Z19" s="24"/>
      <c r="AE19" s="25"/>
    </row>
    <row r="20" spans="2:31" ht="16.5" thickTop="1" thickBot="1" x14ac:dyDescent="0.3">
      <c r="B20" s="37">
        <v>45641</v>
      </c>
      <c r="C20" s="37">
        <v>45642</v>
      </c>
      <c r="D20" s="38" t="s">
        <v>0</v>
      </c>
      <c r="E20" s="39">
        <v>500</v>
      </c>
      <c r="F20" s="40">
        <v>90.36</v>
      </c>
      <c r="G20" s="41">
        <f t="shared" si="0"/>
        <v>46.200334384890304</v>
      </c>
      <c r="H20" s="40">
        <f t="shared" si="1"/>
        <v>45180</v>
      </c>
      <c r="I20" s="41">
        <f t="shared" si="2"/>
        <v>23100.167192445151</v>
      </c>
      <c r="J20" s="42">
        <v>1</v>
      </c>
      <c r="K20" s="41">
        <f t="shared" si="3"/>
        <v>0.35</v>
      </c>
      <c r="L20" s="43">
        <v>2.5000000000000001E-2</v>
      </c>
      <c r="M20" s="41">
        <f t="shared" si="4"/>
        <v>0.375</v>
      </c>
      <c r="N20" s="41">
        <f t="shared" si="5"/>
        <v>46.575334384890304</v>
      </c>
      <c r="O20" s="41">
        <f t="shared" si="6"/>
        <v>23287.67</v>
      </c>
      <c r="T20" s="16">
        <v>45641</v>
      </c>
      <c r="U20" s="17">
        <f>+SUM(E15:E19)*0.35</f>
        <v>525</v>
      </c>
      <c r="V20" s="17">
        <f>+SUM(E15:E19)*0.025</f>
        <v>37.5</v>
      </c>
      <c r="W20" s="20">
        <f>SUM(I15:I19)</f>
        <v>65041.440206970961</v>
      </c>
      <c r="X20" s="36">
        <f>+SUM(U20:W20)</f>
        <v>65603.940206970961</v>
      </c>
      <c r="Z20" s="24"/>
      <c r="AA20" s="27" t="s">
        <v>24</v>
      </c>
      <c r="AB20" s="26" t="s">
        <v>25</v>
      </c>
      <c r="AC20" s="26" t="s">
        <v>26</v>
      </c>
      <c r="AD20" s="26" t="s">
        <v>27</v>
      </c>
      <c r="AE20" s="25"/>
    </row>
    <row r="21" spans="2:31" ht="15.75" thickBot="1" x14ac:dyDescent="0.3">
      <c r="B21" s="1">
        <v>45641</v>
      </c>
      <c r="C21" s="1">
        <v>45642</v>
      </c>
      <c r="D21" t="s">
        <v>0</v>
      </c>
      <c r="E21" s="2">
        <v>500</v>
      </c>
      <c r="F21" s="3">
        <v>82</v>
      </c>
      <c r="G21" s="4">
        <f t="shared" si="0"/>
        <v>41.925934258089917</v>
      </c>
      <c r="H21" s="3">
        <f t="shared" si="1"/>
        <v>41000</v>
      </c>
      <c r="I21" s="4">
        <f t="shared" si="2"/>
        <v>20962.967129044959</v>
      </c>
      <c r="J21" s="5">
        <v>1</v>
      </c>
      <c r="K21" s="4">
        <f t="shared" si="3"/>
        <v>0.35</v>
      </c>
      <c r="L21" s="6">
        <v>2.5000000000000001E-2</v>
      </c>
      <c r="M21" s="4">
        <f t="shared" si="4"/>
        <v>0.375</v>
      </c>
      <c r="N21" s="4">
        <f t="shared" si="5"/>
        <v>42.300934258089917</v>
      </c>
      <c r="O21" s="4">
        <f t="shared" si="6"/>
        <v>21150.47</v>
      </c>
      <c r="T21" s="16">
        <v>45642</v>
      </c>
      <c r="U21" s="17">
        <f>+SUM(E20:E22)*0.35</f>
        <v>525</v>
      </c>
      <c r="V21" s="17">
        <f>+SUM(E20:E22)*0.025</f>
        <v>37.5</v>
      </c>
      <c r="W21" s="20">
        <f>SUM(I20:I22)</f>
        <v>65026.101450535076</v>
      </c>
      <c r="X21" s="36">
        <f>+SUM(U21:W21)</f>
        <v>65588.601450535076</v>
      </c>
      <c r="Z21" s="24"/>
      <c r="AA21">
        <v>1</v>
      </c>
      <c r="AB21" t="s">
        <v>29</v>
      </c>
      <c r="AC21">
        <v>1</v>
      </c>
      <c r="AD21" s="28">
        <f>+W22</f>
        <v>260505.76992887934</v>
      </c>
      <c r="AE21" s="25"/>
    </row>
    <row r="22" spans="2:31" ht="15.75" thickBot="1" x14ac:dyDescent="0.3">
      <c r="B22" s="7">
        <v>45641</v>
      </c>
      <c r="C22" s="7">
        <v>45642</v>
      </c>
      <c r="D22" s="8" t="s">
        <v>0</v>
      </c>
      <c r="E22" s="9">
        <v>500</v>
      </c>
      <c r="F22" s="10">
        <v>82</v>
      </c>
      <c r="G22" s="11">
        <f t="shared" si="0"/>
        <v>41.925934258089917</v>
      </c>
      <c r="H22" s="10">
        <f t="shared" si="1"/>
        <v>41000</v>
      </c>
      <c r="I22" s="11">
        <f t="shared" si="2"/>
        <v>20962.967129044959</v>
      </c>
      <c r="J22" s="12">
        <v>1</v>
      </c>
      <c r="K22" s="11">
        <f t="shared" si="3"/>
        <v>0.35</v>
      </c>
      <c r="L22" s="13">
        <v>2.5000000000000001E-2</v>
      </c>
      <c r="M22" s="11">
        <f t="shared" si="4"/>
        <v>0.375</v>
      </c>
      <c r="N22" s="11">
        <f t="shared" si="5"/>
        <v>42.300934258089917</v>
      </c>
      <c r="O22" s="11">
        <f t="shared" si="6"/>
        <v>21150.47</v>
      </c>
      <c r="T22" s="18" t="s">
        <v>19</v>
      </c>
      <c r="U22" s="19">
        <f>+SUM(U18:U21)</f>
        <v>2100</v>
      </c>
      <c r="V22" s="19">
        <f>+SUM(V18:V21)</f>
        <v>150</v>
      </c>
      <c r="W22" s="21">
        <f>+SUM(W18:W21)</f>
        <v>260505.76992887934</v>
      </c>
      <c r="X22" s="21">
        <f>+SUM(X18:X21)</f>
        <v>262755.76992887934</v>
      </c>
      <c r="Z22" s="24"/>
      <c r="AA22">
        <v>2</v>
      </c>
      <c r="AB22" s="29" t="str">
        <f>+"Service Fee "&amp;V24&amp;"*0,35"</f>
        <v>Service Fee 6000*0,35</v>
      </c>
      <c r="AC22">
        <v>1</v>
      </c>
      <c r="AD22" s="30">
        <f>0.35*V24</f>
        <v>2100</v>
      </c>
      <c r="AE22" s="25"/>
    </row>
    <row r="23" spans="2:31" ht="15.75" thickTop="1" x14ac:dyDescent="0.25">
      <c r="B23" s="37"/>
      <c r="C23" s="37"/>
      <c r="D23" s="38"/>
      <c r="E23" s="39"/>
      <c r="F23" s="40"/>
      <c r="G23" s="41"/>
      <c r="H23" s="40"/>
      <c r="I23" s="41"/>
      <c r="J23" s="42"/>
      <c r="K23" s="41"/>
      <c r="L23" s="43"/>
      <c r="M23" s="41"/>
      <c r="N23" s="41"/>
      <c r="O23" s="41"/>
      <c r="Z23" s="24"/>
      <c r="AA23">
        <v>3</v>
      </c>
      <c r="AB23" s="29" t="str">
        <f>+"BGH Fee "&amp;V24&amp;"*0,025"</f>
        <v>BGH Fee 6000*0,025</v>
      </c>
      <c r="AC23">
        <v>1</v>
      </c>
      <c r="AD23" s="30">
        <f>0.025*V24</f>
        <v>150</v>
      </c>
      <c r="AE23" s="25"/>
    </row>
    <row r="24" spans="2:31" x14ac:dyDescent="0.25"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O24" s="4"/>
      <c r="T24" t="s">
        <v>20</v>
      </c>
      <c r="V24" s="35">
        <f>+SUM(E6:E31)</f>
        <v>6000</v>
      </c>
      <c r="Z24" s="24"/>
      <c r="AE24" s="25"/>
    </row>
    <row r="25" spans="2:31" x14ac:dyDescent="0.25">
      <c r="B25" s="1"/>
      <c r="C25" s="1"/>
      <c r="E25" s="2"/>
      <c r="F25" s="3"/>
      <c r="G25" s="4"/>
      <c r="H25" s="3"/>
      <c r="I25" s="4"/>
      <c r="J25" s="5"/>
      <c r="K25" s="4"/>
      <c r="L25" s="6"/>
      <c r="M25" s="4"/>
      <c r="N25" s="4"/>
      <c r="O25" s="4"/>
      <c r="T25" t="s">
        <v>22</v>
      </c>
      <c r="V25" s="4">
        <f>+X22</f>
        <v>262755.76992887934</v>
      </c>
      <c r="Z25" s="24"/>
      <c r="AE25" s="25"/>
    </row>
    <row r="26" spans="2:31" ht="15.75" thickBot="1" x14ac:dyDescent="0.3">
      <c r="B26" s="7"/>
      <c r="C26" s="7"/>
      <c r="D26" s="8"/>
      <c r="E26" s="9"/>
      <c r="F26" s="10"/>
      <c r="G26" s="11"/>
      <c r="H26" s="10"/>
      <c r="I26" s="11"/>
      <c r="J26" s="12"/>
      <c r="K26" s="11"/>
      <c r="L26" s="13"/>
      <c r="M26" s="11"/>
      <c r="N26" s="11"/>
      <c r="O26" s="11"/>
      <c r="Z26" s="24"/>
      <c r="AC26" t="s">
        <v>28</v>
      </c>
      <c r="AD26" s="31">
        <f>+SUM(AD21:AD23)</f>
        <v>262755.76992887934</v>
      </c>
      <c r="AE26" s="25"/>
    </row>
    <row r="27" spans="2:31" ht="16.5" thickTop="1" thickBot="1" x14ac:dyDescent="0.3">
      <c r="B27" s="1"/>
      <c r="C27" s="1"/>
      <c r="E27" s="2"/>
      <c r="F27" s="3"/>
      <c r="G27" s="4"/>
      <c r="H27" s="3"/>
      <c r="I27" s="4"/>
      <c r="J27" s="5"/>
      <c r="K27" s="4"/>
      <c r="L27" s="6"/>
      <c r="M27" s="4"/>
      <c r="N27" s="4"/>
      <c r="O27" s="4"/>
      <c r="Z27" s="32"/>
      <c r="AA27" s="33"/>
      <c r="AB27" s="33"/>
      <c r="AC27" s="33"/>
      <c r="AD27" s="33"/>
      <c r="AE27" s="34"/>
    </row>
    <row r="28" spans="2:31" x14ac:dyDescent="0.25">
      <c r="B28" s="1"/>
      <c r="C28" s="1"/>
      <c r="E28" s="2"/>
      <c r="F28" s="3"/>
      <c r="G28" s="4"/>
      <c r="H28" s="3"/>
      <c r="I28" s="4"/>
      <c r="J28" s="5"/>
      <c r="K28" s="4"/>
      <c r="L28" s="6"/>
      <c r="M28" s="4"/>
      <c r="N28" s="4"/>
      <c r="O28" s="4"/>
    </row>
    <row r="29" spans="2:31" x14ac:dyDescent="0.25">
      <c r="B29" s="1"/>
      <c r="C29" s="1"/>
      <c r="E29" s="2"/>
      <c r="F29" s="3"/>
      <c r="G29" s="4"/>
      <c r="H29" s="3"/>
      <c r="I29" s="4"/>
      <c r="J29" s="5"/>
      <c r="K29" s="4"/>
      <c r="L29" s="6"/>
      <c r="M29" s="4"/>
      <c r="N29" s="4"/>
      <c r="O29" s="4"/>
    </row>
    <row r="30" spans="2:31" x14ac:dyDescent="0.25">
      <c r="B30" s="1"/>
      <c r="C30" s="1"/>
      <c r="E30" s="2"/>
      <c r="F30" s="3"/>
      <c r="G30" s="4"/>
      <c r="H30" s="3"/>
      <c r="I30" s="4"/>
      <c r="J30" s="5"/>
      <c r="K30" s="4"/>
      <c r="L30" s="6"/>
      <c r="M30" s="4"/>
      <c r="N30" s="4"/>
      <c r="O30" s="4"/>
    </row>
    <row r="31" spans="2:31" x14ac:dyDescent="0.25">
      <c r="B31" s="1"/>
      <c r="C31" s="1"/>
      <c r="E31" s="2"/>
      <c r="F31" s="3"/>
      <c r="G31" s="4"/>
      <c r="H31" s="3"/>
      <c r="I31" s="4"/>
      <c r="J31" s="5"/>
      <c r="K31" s="4"/>
      <c r="L31" s="6"/>
      <c r="M31" s="4"/>
      <c r="N31" s="4"/>
      <c r="O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2024-12-17T07:31:11Z</dcterms:modified>
</cp:coreProperties>
</file>