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18" windowWidth="16665" windowHeight="980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27" i="1"/>
  <c r="L25"/>
  <c r="Q23"/>
  <c r="Q20"/>
  <c r="Q19"/>
  <c r="Q18"/>
  <c r="Q16"/>
  <c r="L21"/>
  <c r="L20"/>
  <c r="L19"/>
  <c r="L18"/>
  <c r="L14"/>
  <c r="L16"/>
  <c r="L15"/>
  <c r="E38"/>
  <c r="E36"/>
  <c r="M36" s="1"/>
  <c r="J49"/>
  <c r="J43"/>
  <c r="J38"/>
  <c r="M38" s="1"/>
  <c r="J36"/>
  <c r="H45"/>
  <c r="J45" s="1"/>
  <c r="M45" s="1"/>
  <c r="M49" s="1"/>
  <c r="E47"/>
  <c r="E49" s="1"/>
  <c r="E43"/>
  <c r="M43" s="1"/>
  <c r="B49"/>
  <c r="Q14"/>
  <c r="Q27" s="1"/>
  <c r="G23"/>
  <c r="G27" s="1"/>
  <c r="F20"/>
  <c r="S20" s="1"/>
  <c r="F19"/>
  <c r="N23"/>
  <c r="C27"/>
  <c r="O23"/>
  <c r="O27" s="1"/>
  <c r="J23"/>
  <c r="J27" s="1"/>
  <c r="H23"/>
  <c r="M21"/>
  <c r="M23" s="1"/>
  <c r="M27" s="1"/>
  <c r="S19"/>
  <c r="B21"/>
  <c r="F21" s="1"/>
  <c r="D21"/>
  <c r="D23" s="1"/>
  <c r="D27" s="1"/>
  <c r="H27"/>
  <c r="M10"/>
  <c r="F25"/>
  <c r="S25" s="1"/>
  <c r="F18"/>
  <c r="S18" s="1"/>
  <c r="F16"/>
  <c r="S16" s="1"/>
  <c r="F14"/>
  <c r="S14" s="1"/>
  <c r="D10"/>
  <c r="B10"/>
  <c r="F8"/>
  <c r="F7"/>
  <c r="F6"/>
  <c r="F4"/>
  <c r="F10" s="1"/>
  <c r="F2"/>
  <c r="S21" l="1"/>
  <c r="S23" s="1"/>
  <c r="S27" s="1"/>
  <c r="F23"/>
  <c r="F27" s="1"/>
  <c r="B23"/>
  <c r="B27" s="1"/>
</calcChain>
</file>

<file path=xl/sharedStrings.xml><?xml version="1.0" encoding="utf-8"?>
<sst xmlns="http://schemas.openxmlformats.org/spreadsheetml/2006/main" count="21" uniqueCount="14">
  <si>
    <t>204-маш</t>
  </si>
  <si>
    <t>група 20</t>
  </si>
  <si>
    <t>група 241</t>
  </si>
  <si>
    <t>204 -съор</t>
  </si>
  <si>
    <t>АО 2018</t>
  </si>
  <si>
    <t xml:space="preserve">БАЛАНСОВА </t>
  </si>
  <si>
    <t>ИЗЛЕЗЛИ</t>
  </si>
  <si>
    <t>НАТРУПАНА АО</t>
  </si>
  <si>
    <t>ПРИХОД 2018</t>
  </si>
  <si>
    <t>РАЗХОД 2018</t>
  </si>
  <si>
    <t>ОТЧ.СТ.31.12.2018</t>
  </si>
  <si>
    <t>ОТЧ.СТ.01.01.2018</t>
  </si>
  <si>
    <t>БАЛ.СТ.</t>
  </si>
  <si>
    <t>САЛДО ГР.20 31.12.18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</si>
</sst>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4" fontId="0" fillId="0" borderId="2" xfId="0" applyNumberFormat="1" applyFill="1" applyBorder="1"/>
    <xf numFmtId="0" fontId="0" fillId="0" borderId="3" xfId="0" applyBorder="1"/>
    <xf numFmtId="4" fontId="0" fillId="0" borderId="1" xfId="0" applyNumberFormat="1" applyFill="1" applyBorder="1"/>
    <xf numFmtId="4" fontId="0" fillId="0" borderId="0" xfId="0" applyNumberFormat="1" applyFill="1" applyBorder="1"/>
    <xf numFmtId="4" fontId="0" fillId="0" borderId="0" xfId="0" applyNumberFormat="1" applyBorder="1"/>
    <xf numFmtId="0" fontId="0" fillId="0" borderId="0" xfId="0" applyBorder="1"/>
    <xf numFmtId="0" fontId="1" fillId="0" borderId="3" xfId="0" applyFont="1" applyBorder="1"/>
    <xf numFmtId="4" fontId="1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Fill="1" applyBorder="1"/>
    <xf numFmtId="3" fontId="0" fillId="0" borderId="1" xfId="0" applyNumberFormat="1" applyBorder="1"/>
    <xf numFmtId="3" fontId="1" fillId="0" borderId="1" xfId="0" applyNumberFormat="1" applyFont="1" applyBorder="1"/>
    <xf numFmtId="3" fontId="0" fillId="0" borderId="0" xfId="0" applyNumberFormat="1"/>
    <xf numFmtId="3" fontId="0" fillId="0" borderId="0" xfId="0" applyNumberFormat="1" applyBorder="1"/>
    <xf numFmtId="1" fontId="0" fillId="0" borderId="0" xfId="0" applyNumberFormat="1"/>
    <xf numFmtId="1" fontId="0" fillId="0" borderId="1" xfId="0" applyNumberFormat="1" applyBorder="1"/>
    <xf numFmtId="1" fontId="1" fillId="0" borderId="1" xfId="0" applyNumberFormat="1" applyFont="1" applyBorder="1"/>
    <xf numFmtId="1" fontId="0" fillId="0" borderId="0" xfId="0" applyNumberFormat="1" applyFill="1" applyBorder="1"/>
    <xf numFmtId="1" fontId="0" fillId="0" borderId="1" xfId="0" applyNumberFormat="1" applyFill="1" applyBorder="1"/>
    <xf numFmtId="1" fontId="1" fillId="0" borderId="1" xfId="0" applyNumberFormat="1" applyFont="1" applyFill="1" applyBorder="1"/>
    <xf numFmtId="1" fontId="0" fillId="0" borderId="0" xfId="0" applyNumberFormat="1" applyBorder="1"/>
    <xf numFmtId="1" fontId="1" fillId="0" borderId="0" xfId="0" applyNumberFormat="1" applyFont="1" applyBorder="1"/>
    <xf numFmtId="3" fontId="2" fillId="0" borderId="1" xfId="0" applyNumberFormat="1" applyFont="1" applyBorder="1"/>
    <xf numFmtId="3" fontId="1" fillId="0" borderId="0" xfId="0" applyNumberFormat="1" applyFont="1"/>
    <xf numFmtId="2" fontId="0" fillId="0" borderId="0" xfId="0" applyNumberFormat="1"/>
    <xf numFmtId="2" fontId="0" fillId="0" borderId="1" xfId="0" applyNumberFormat="1" applyBorder="1"/>
    <xf numFmtId="2" fontId="1" fillId="0" borderId="1" xfId="0" applyNumberFormat="1" applyFont="1" applyBorder="1"/>
    <xf numFmtId="4" fontId="1" fillId="0" borderId="0" xfId="0" applyNumberFormat="1" applyFont="1" applyBorder="1"/>
    <xf numFmtId="3" fontId="1" fillId="0" borderId="0" xfId="0" applyNumberFormat="1" applyFont="1" applyBorder="1"/>
    <xf numFmtId="2" fontId="1" fillId="0" borderId="0" xfId="0" applyNumberFormat="1" applyFont="1" applyBorder="1"/>
  </cellXfs>
  <cellStyles count="1"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9"/>
  <sheetViews>
    <sheetView tabSelected="1" workbookViewId="0">
      <selection activeCell="B8" sqref="B8"/>
    </sheetView>
  </sheetViews>
  <sheetFormatPr defaultRowHeight="15.05"/>
  <cols>
    <col min="2" max="2" width="15.44140625" style="1" customWidth="1"/>
    <col min="3" max="3" width="12.77734375" style="17" customWidth="1"/>
    <col min="4" max="4" width="12.88671875" style="1" customWidth="1"/>
    <col min="5" max="5" width="12.5546875" style="17" customWidth="1"/>
    <col min="6" max="6" width="15.109375" style="1" customWidth="1"/>
    <col min="7" max="7" width="14.6640625" style="17" customWidth="1"/>
    <col min="8" max="8" width="11.88671875" style="1" customWidth="1"/>
    <col min="9" max="9" width="8.109375" style="17" customWidth="1"/>
    <col min="11" max="11" width="6.44140625" style="19" customWidth="1"/>
    <col min="12" max="12" width="18.88671875" style="29" customWidth="1"/>
    <col min="13" max="13" width="11.21875" customWidth="1"/>
    <col min="14" max="14" width="7.33203125" style="19" customWidth="1"/>
    <col min="15" max="15" width="11.21875" customWidth="1"/>
    <col min="16" max="16" width="7.5546875" style="19" customWidth="1"/>
    <col min="17" max="17" width="14.44140625" customWidth="1"/>
    <col min="18" max="18" width="7.44140625" style="19" customWidth="1"/>
    <col min="19" max="19" width="11.6640625" customWidth="1"/>
    <col min="20" max="20" width="11.6640625" style="19" customWidth="1"/>
  </cols>
  <sheetData>
    <row r="1" spans="1:20">
      <c r="A1" s="2"/>
      <c r="B1" s="3" t="s">
        <v>1</v>
      </c>
      <c r="C1" s="15"/>
      <c r="D1" s="3" t="s">
        <v>2</v>
      </c>
      <c r="E1" s="15"/>
      <c r="F1" s="3"/>
      <c r="G1" s="18"/>
      <c r="H1" s="8"/>
      <c r="I1" s="18"/>
      <c r="M1" t="s">
        <v>4</v>
      </c>
      <c r="O1" t="s">
        <v>6</v>
      </c>
    </row>
    <row r="2" spans="1:20">
      <c r="A2" s="2">
        <v>203</v>
      </c>
      <c r="B2" s="3">
        <v>657017</v>
      </c>
      <c r="C2" s="15"/>
      <c r="D2" s="3">
        <v>2190.0500000000002</v>
      </c>
      <c r="E2" s="15"/>
      <c r="F2" s="3">
        <f>SUM(B2-D2)</f>
        <v>654826.94999999995</v>
      </c>
      <c r="G2" s="18"/>
      <c r="H2" s="8"/>
      <c r="I2" s="18"/>
      <c r="M2" s="4">
        <v>6570.15</v>
      </c>
      <c r="N2" s="22"/>
      <c r="O2" s="7"/>
      <c r="P2" s="22"/>
    </row>
    <row r="3" spans="1:20">
      <c r="A3" s="2"/>
      <c r="B3" s="3"/>
      <c r="C3" s="15"/>
      <c r="D3" s="3"/>
      <c r="E3" s="15"/>
      <c r="F3" s="3"/>
      <c r="G3" s="18"/>
      <c r="H3" s="8"/>
      <c r="I3" s="18"/>
    </row>
    <row r="4" spans="1:20">
      <c r="A4" s="2" t="s">
        <v>0</v>
      </c>
      <c r="B4" s="3">
        <v>1771071.84</v>
      </c>
      <c r="C4" s="15"/>
      <c r="D4" s="3">
        <v>737191.13</v>
      </c>
      <c r="E4" s="15"/>
      <c r="F4" s="3">
        <f>SUM(B4-D4)</f>
        <v>1033880.7100000001</v>
      </c>
      <c r="G4" s="18"/>
      <c r="H4" s="8"/>
      <c r="I4" s="18"/>
      <c r="M4">
        <v>319273.48</v>
      </c>
    </row>
    <row r="5" spans="1:20">
      <c r="A5" s="2"/>
      <c r="B5" s="3"/>
      <c r="C5" s="15"/>
      <c r="D5" s="3"/>
      <c r="E5" s="15"/>
      <c r="F5" s="3"/>
      <c r="G5" s="18"/>
      <c r="H5" s="8"/>
      <c r="I5" s="18"/>
    </row>
    <row r="6" spans="1:20">
      <c r="A6" s="2" t="s">
        <v>3</v>
      </c>
      <c r="B6" s="3">
        <v>105925.15</v>
      </c>
      <c r="C6" s="15"/>
      <c r="D6" s="3">
        <v>533.5</v>
      </c>
      <c r="E6" s="15"/>
      <c r="F6" s="3">
        <f>SUM(B6-D6)</f>
        <v>105391.65</v>
      </c>
      <c r="G6" s="18"/>
      <c r="H6" s="8"/>
      <c r="I6" s="18"/>
      <c r="M6">
        <v>1059</v>
      </c>
    </row>
    <row r="7" spans="1:20">
      <c r="A7" s="2">
        <v>205</v>
      </c>
      <c r="B7" s="3">
        <v>450273.71</v>
      </c>
      <c r="C7" s="15"/>
      <c r="D7" s="3">
        <v>216219.07</v>
      </c>
      <c r="E7" s="15"/>
      <c r="F7" s="3">
        <f t="shared" ref="F7:F8" si="0">SUM(B7-D7)</f>
        <v>234054.64</v>
      </c>
      <c r="G7" s="18"/>
      <c r="H7" s="8"/>
      <c r="I7" s="18"/>
      <c r="M7" s="4">
        <v>32210.400000000001</v>
      </c>
      <c r="N7" s="22"/>
      <c r="O7" s="7"/>
      <c r="P7" s="22"/>
    </row>
    <row r="8" spans="1:20">
      <c r="A8" s="2">
        <v>206</v>
      </c>
      <c r="B8" s="3">
        <v>22682.04</v>
      </c>
      <c r="C8" s="15"/>
      <c r="D8" s="3">
        <v>13602.09</v>
      </c>
      <c r="E8" s="15"/>
      <c r="F8" s="3">
        <f t="shared" si="0"/>
        <v>9079.9500000000007</v>
      </c>
      <c r="G8" s="18"/>
      <c r="H8" s="8"/>
      <c r="I8" s="18"/>
      <c r="M8" s="4">
        <v>281.37</v>
      </c>
      <c r="N8" s="22"/>
      <c r="O8" s="7"/>
      <c r="P8" s="22"/>
    </row>
    <row r="9" spans="1:20">
      <c r="A9" s="2"/>
      <c r="B9" s="3"/>
      <c r="C9" s="15"/>
      <c r="D9" s="3"/>
      <c r="E9" s="15"/>
      <c r="F9" s="3"/>
      <c r="G9" s="18"/>
      <c r="H9" s="8"/>
      <c r="I9" s="18"/>
    </row>
    <row r="10" spans="1:20">
      <c r="A10" s="2"/>
      <c r="B10" s="3">
        <f>SUM(B2:B9)</f>
        <v>3006969.7399999998</v>
      </c>
      <c r="C10" s="15"/>
      <c r="D10" s="3">
        <f>SUM(D2:D9)</f>
        <v>969735.84</v>
      </c>
      <c r="E10" s="15"/>
      <c r="F10" s="3">
        <f>SUM(F2:F9)</f>
        <v>2037233.9000000001</v>
      </c>
      <c r="G10" s="18"/>
      <c r="H10" s="8"/>
      <c r="I10" s="18"/>
      <c r="M10" s="1">
        <f>SUM(M2:M9)</f>
        <v>359394.4</v>
      </c>
      <c r="O10" s="1"/>
    </row>
    <row r="13" spans="1:20">
      <c r="A13" s="5"/>
      <c r="B13" s="3" t="s">
        <v>1</v>
      </c>
      <c r="C13" s="15"/>
      <c r="D13" s="3" t="s">
        <v>2</v>
      </c>
      <c r="E13" s="15"/>
      <c r="F13" s="3"/>
      <c r="G13" s="15"/>
      <c r="H13" s="3"/>
      <c r="I13" s="15"/>
      <c r="J13" s="2"/>
      <c r="K13" s="20"/>
      <c r="L13" s="30" t="s">
        <v>13</v>
      </c>
      <c r="M13" s="2"/>
      <c r="N13" s="20"/>
      <c r="O13" s="2"/>
      <c r="P13" s="20"/>
      <c r="Q13" s="2" t="s">
        <v>7</v>
      </c>
      <c r="R13" s="20"/>
      <c r="S13" s="2" t="s">
        <v>5</v>
      </c>
      <c r="T13" s="25"/>
    </row>
    <row r="14" spans="1:20">
      <c r="A14" s="5">
        <v>203</v>
      </c>
      <c r="B14" s="3">
        <v>657017</v>
      </c>
      <c r="C14" s="16">
        <v>657</v>
      </c>
      <c r="D14" s="3">
        <v>2190.0500000000002</v>
      </c>
      <c r="E14" s="15">
        <v>2</v>
      </c>
      <c r="F14" s="3">
        <f>SUM(B14-D14)</f>
        <v>654826.94999999995</v>
      </c>
      <c r="G14" s="16">
        <v>655</v>
      </c>
      <c r="H14" s="3"/>
      <c r="I14" s="15"/>
      <c r="J14" s="2"/>
      <c r="K14" s="20"/>
      <c r="L14" s="30">
        <f>SUM(B14)</f>
        <v>657017</v>
      </c>
      <c r="M14" s="6">
        <v>6570.15</v>
      </c>
      <c r="N14" s="23">
        <v>7</v>
      </c>
      <c r="O14" s="6"/>
      <c r="P14" s="23"/>
      <c r="Q14" s="3">
        <f>SUM(D14+M14-O14)</f>
        <v>8760.2000000000007</v>
      </c>
      <c r="R14" s="20">
        <v>9</v>
      </c>
      <c r="S14" s="11">
        <f>SUM(F14+H14-J14-M14+O14)</f>
        <v>648256.79999999993</v>
      </c>
      <c r="T14" s="26"/>
    </row>
    <row r="15" spans="1:20">
      <c r="A15" s="5"/>
      <c r="B15" s="3"/>
      <c r="C15" s="15"/>
      <c r="D15" s="3"/>
      <c r="E15" s="15"/>
      <c r="F15" s="3"/>
      <c r="G15" s="16"/>
      <c r="H15" s="3"/>
      <c r="I15" s="15"/>
      <c r="J15" s="2"/>
      <c r="K15" s="20"/>
      <c r="L15" s="30">
        <f t="shared" ref="L15" si="1">SUM(G15:K15)</f>
        <v>0</v>
      </c>
      <c r="M15" s="2"/>
      <c r="N15" s="20"/>
      <c r="O15" s="2"/>
      <c r="P15" s="20"/>
      <c r="Q15" s="2"/>
      <c r="R15" s="20"/>
      <c r="S15" s="2"/>
      <c r="T15" s="25"/>
    </row>
    <row r="16" spans="1:20">
      <c r="A16" s="5" t="s">
        <v>0</v>
      </c>
      <c r="B16" s="3">
        <v>1771071.84</v>
      </c>
      <c r="C16" s="16">
        <v>1771</v>
      </c>
      <c r="D16" s="3">
        <v>737191.13</v>
      </c>
      <c r="E16" s="15">
        <v>737</v>
      </c>
      <c r="F16" s="3">
        <f>SUM(B16-D16)</f>
        <v>1033880.7100000001</v>
      </c>
      <c r="G16" s="16">
        <v>1034</v>
      </c>
      <c r="H16" s="3">
        <v>4500</v>
      </c>
      <c r="I16" s="15">
        <v>5</v>
      </c>
      <c r="J16" s="2">
        <v>22153.95</v>
      </c>
      <c r="K16" s="20">
        <v>22</v>
      </c>
      <c r="L16" s="30">
        <f>SUM(B16+H16-J16)</f>
        <v>1753417.8900000001</v>
      </c>
      <c r="M16" s="2">
        <v>319273.48</v>
      </c>
      <c r="N16" s="20">
        <v>319</v>
      </c>
      <c r="O16" s="2">
        <v>1661.55</v>
      </c>
      <c r="P16" s="20">
        <v>1</v>
      </c>
      <c r="Q16" s="2">
        <f>SUM(D16+M16-O16)</f>
        <v>1054803.0599999998</v>
      </c>
      <c r="R16" s="20"/>
      <c r="S16" s="11">
        <f>SUM(F16+H16-J16-M16+O16)</f>
        <v>698614.83000000019</v>
      </c>
      <c r="T16" s="26"/>
    </row>
    <row r="17" spans="1:20">
      <c r="A17" s="5"/>
      <c r="B17" s="3"/>
      <c r="C17" s="15"/>
      <c r="D17" s="3"/>
      <c r="E17" s="15"/>
      <c r="F17" s="3"/>
      <c r="G17" s="15"/>
      <c r="H17" s="3"/>
      <c r="I17" s="15"/>
      <c r="J17" s="2"/>
      <c r="K17" s="20"/>
      <c r="L17" s="30"/>
      <c r="M17" s="2"/>
      <c r="N17" s="20"/>
      <c r="O17" s="2"/>
      <c r="P17" s="20"/>
      <c r="Q17" s="2"/>
      <c r="R17" s="20"/>
      <c r="S17" s="2"/>
      <c r="T17" s="25"/>
    </row>
    <row r="18" spans="1:20">
      <c r="A18" s="5" t="s">
        <v>3</v>
      </c>
      <c r="B18" s="3">
        <v>105925.15</v>
      </c>
      <c r="C18" s="15"/>
      <c r="D18" s="3">
        <v>533.5</v>
      </c>
      <c r="E18" s="15"/>
      <c r="F18" s="3">
        <f>SUM(B18-D18)</f>
        <v>105391.65</v>
      </c>
      <c r="G18" s="15"/>
      <c r="H18" s="3"/>
      <c r="I18" s="15"/>
      <c r="J18" s="2"/>
      <c r="K18" s="20"/>
      <c r="L18" s="30">
        <f>SUM(B18+H18-J18)</f>
        <v>105925.15</v>
      </c>
      <c r="M18" s="2">
        <v>1059</v>
      </c>
      <c r="N18" s="20"/>
      <c r="O18" s="2"/>
      <c r="P18" s="20"/>
      <c r="Q18" s="2">
        <f>SUM(D18+M18-O18)</f>
        <v>1592.5</v>
      </c>
      <c r="R18" s="20"/>
      <c r="S18" s="3">
        <f>SUM(F18+H18-J18-M18+O18)</f>
        <v>104332.65</v>
      </c>
      <c r="T18" s="25"/>
    </row>
    <row r="19" spans="1:20">
      <c r="A19" s="5">
        <v>205</v>
      </c>
      <c r="B19" s="3">
        <v>450273.71</v>
      </c>
      <c r="C19" s="15"/>
      <c r="D19" s="3">
        <v>216219.07</v>
      </c>
      <c r="E19" s="15"/>
      <c r="F19" s="3">
        <f t="shared" ref="F19:F20" si="2">SUM(B19-D19)</f>
        <v>234054.64</v>
      </c>
      <c r="G19" s="15"/>
      <c r="H19" s="3"/>
      <c r="I19" s="15"/>
      <c r="J19" s="2"/>
      <c r="K19" s="20"/>
      <c r="L19" s="30">
        <f t="shared" ref="L19:L20" si="3">SUM(B19+H19-J19)</f>
        <v>450273.71</v>
      </c>
      <c r="M19" s="6">
        <v>32210.400000000001</v>
      </c>
      <c r="N19" s="23"/>
      <c r="O19" s="6"/>
      <c r="P19" s="23"/>
      <c r="Q19" s="2">
        <f>SUM(D19+M19-O19)</f>
        <v>248429.47</v>
      </c>
      <c r="R19" s="20"/>
      <c r="S19" s="3">
        <f>SUM(F19+H19-J19-M19+O19)</f>
        <v>201844.24000000002</v>
      </c>
      <c r="T19" s="25"/>
    </row>
    <row r="20" spans="1:20">
      <c r="A20" s="5">
        <v>206</v>
      </c>
      <c r="B20" s="3">
        <v>22682.04</v>
      </c>
      <c r="C20" s="15"/>
      <c r="D20" s="3">
        <v>13602.09</v>
      </c>
      <c r="E20" s="15"/>
      <c r="F20" s="3">
        <f t="shared" si="2"/>
        <v>9079.9500000000007</v>
      </c>
      <c r="G20" s="15"/>
      <c r="H20" s="3"/>
      <c r="I20" s="15"/>
      <c r="J20" s="2"/>
      <c r="K20" s="20"/>
      <c r="L20" s="30">
        <f t="shared" si="3"/>
        <v>22682.04</v>
      </c>
      <c r="M20" s="6">
        <v>281.37</v>
      </c>
      <c r="N20" s="23"/>
      <c r="O20" s="6"/>
      <c r="P20" s="23"/>
      <c r="Q20" s="2">
        <f>SUM(D20+M20-O20)</f>
        <v>13883.460000000001</v>
      </c>
      <c r="R20" s="20"/>
      <c r="S20" s="3">
        <f>SUM(F20+H20-J20-M20+O20)</f>
        <v>8798.58</v>
      </c>
      <c r="T20" s="25"/>
    </row>
    <row r="21" spans="1:20" s="13" customFormat="1">
      <c r="A21" s="10"/>
      <c r="B21" s="11">
        <f>SUM(B18:B20)</f>
        <v>578880.9</v>
      </c>
      <c r="C21" s="16">
        <v>579</v>
      </c>
      <c r="D21" s="11">
        <f>SUM(D18:D20)</f>
        <v>230354.66</v>
      </c>
      <c r="E21" s="27">
        <v>231</v>
      </c>
      <c r="F21" s="3">
        <f>SUM(B21-D21)</f>
        <v>348526.24</v>
      </c>
      <c r="G21" s="16">
        <v>348</v>
      </c>
      <c r="H21" s="11"/>
      <c r="I21" s="16"/>
      <c r="J21" s="12"/>
      <c r="K21" s="21"/>
      <c r="L21" s="31">
        <f>SUM(L18:L20)</f>
        <v>578880.9</v>
      </c>
      <c r="M21" s="14">
        <f>SUM(M18:M20)</f>
        <v>33550.770000000004</v>
      </c>
      <c r="N21" s="24">
        <v>33</v>
      </c>
      <c r="O21" s="14"/>
      <c r="P21" s="24"/>
      <c r="Q21" s="12"/>
      <c r="R21" s="21"/>
      <c r="S21" s="11">
        <f>SUM(S18:S20)</f>
        <v>314975.47000000003</v>
      </c>
      <c r="T21" s="26"/>
    </row>
    <row r="22" spans="1:20">
      <c r="A22" s="5"/>
      <c r="B22" s="3"/>
      <c r="C22" s="15"/>
      <c r="D22" s="3"/>
      <c r="E22" s="15"/>
      <c r="F22" s="3"/>
      <c r="G22" s="15"/>
      <c r="H22" s="3"/>
      <c r="I22" s="15"/>
      <c r="J22" s="2"/>
      <c r="K22" s="20"/>
      <c r="L22" s="30"/>
      <c r="M22" s="2"/>
      <c r="N22" s="20"/>
      <c r="O22" s="2"/>
      <c r="P22" s="20"/>
      <c r="Q22" s="2"/>
      <c r="R22" s="20"/>
      <c r="S22" s="2"/>
      <c r="T22" s="25"/>
    </row>
    <row r="23" spans="1:20" s="13" customFormat="1">
      <c r="A23" s="10"/>
      <c r="B23" s="11">
        <f>SUM(B14+B16+B21)</f>
        <v>3006969.7399999998</v>
      </c>
      <c r="C23" s="16">
        <v>3007</v>
      </c>
      <c r="D23" s="11">
        <f t="shared" ref="D23:S23" si="4">SUM(D14+D16+D21)</f>
        <v>969735.84000000008</v>
      </c>
      <c r="E23" s="27">
        <v>970</v>
      </c>
      <c r="F23" s="11">
        <f t="shared" si="4"/>
        <v>2037233.9000000001</v>
      </c>
      <c r="G23" s="16">
        <f>SUM(G14:G22)</f>
        <v>2037</v>
      </c>
      <c r="H23" s="11">
        <f t="shared" si="4"/>
        <v>4500</v>
      </c>
      <c r="I23" s="16">
        <v>5</v>
      </c>
      <c r="J23" s="11">
        <f t="shared" si="4"/>
        <v>22153.95</v>
      </c>
      <c r="K23" s="21">
        <v>22</v>
      </c>
      <c r="L23" s="31"/>
      <c r="M23" s="11">
        <f t="shared" si="4"/>
        <v>359394.4</v>
      </c>
      <c r="N23" s="21">
        <f>SUM(N14:N22)</f>
        <v>359</v>
      </c>
      <c r="O23" s="11">
        <f t="shared" si="4"/>
        <v>1661.55</v>
      </c>
      <c r="P23" s="21">
        <v>1</v>
      </c>
      <c r="Q23" s="11">
        <f>SUM(Q14:Q22)</f>
        <v>1327468.6899999997</v>
      </c>
      <c r="R23" s="21"/>
      <c r="S23" s="11">
        <f t="shared" si="4"/>
        <v>1661847.1</v>
      </c>
      <c r="T23" s="26"/>
    </row>
    <row r="24" spans="1:20">
      <c r="A24" s="9"/>
      <c r="B24" s="3"/>
      <c r="C24" s="15"/>
      <c r="D24" s="3"/>
      <c r="E24" s="15"/>
      <c r="F24" s="3"/>
      <c r="G24" s="15"/>
      <c r="H24" s="3"/>
      <c r="I24" s="15"/>
      <c r="J24" s="2"/>
      <c r="K24" s="20"/>
      <c r="L24" s="30"/>
      <c r="M24" s="3"/>
      <c r="N24" s="20"/>
      <c r="O24" s="3"/>
      <c r="P24" s="20"/>
      <c r="Q24" s="2"/>
      <c r="R24" s="20"/>
      <c r="S24" s="3"/>
      <c r="T24" s="25"/>
    </row>
    <row r="25" spans="1:20">
      <c r="A25">
        <v>613</v>
      </c>
      <c r="B25" s="3">
        <v>367167.44</v>
      </c>
      <c r="C25" s="16">
        <v>367</v>
      </c>
      <c r="D25" s="3">
        <v>0</v>
      </c>
      <c r="E25" s="15"/>
      <c r="F25" s="3">
        <f t="shared" ref="F25" si="5">SUM(B25-D25)</f>
        <v>367167.44</v>
      </c>
      <c r="G25" s="15">
        <v>367</v>
      </c>
      <c r="H25" s="3"/>
      <c r="I25" s="15"/>
      <c r="J25" s="2">
        <v>10000</v>
      </c>
      <c r="K25" s="20"/>
      <c r="L25" s="30">
        <f>SUM(B25-J25)</f>
        <v>357167.44</v>
      </c>
      <c r="M25" s="2"/>
      <c r="N25" s="20"/>
      <c r="O25" s="2"/>
      <c r="P25" s="20"/>
      <c r="Q25" s="2"/>
      <c r="R25" s="20"/>
      <c r="S25" s="11">
        <f>SUM(F25+H25-J25-M25+O25)</f>
        <v>357167.44</v>
      </c>
      <c r="T25" s="26"/>
    </row>
    <row r="26" spans="1:20">
      <c r="B26" s="3"/>
      <c r="C26" s="15"/>
      <c r="D26" s="3"/>
      <c r="E26" s="15"/>
      <c r="F26" s="3"/>
      <c r="G26" s="15"/>
      <c r="H26" s="3"/>
      <c r="I26" s="15"/>
      <c r="J26" s="2"/>
      <c r="K26" s="20"/>
      <c r="L26" s="30"/>
      <c r="M26" s="2"/>
      <c r="N26" s="20"/>
      <c r="O26" s="2"/>
      <c r="P26" s="20"/>
      <c r="Q26" s="2"/>
      <c r="R26" s="20"/>
      <c r="S26" s="2"/>
      <c r="T26" s="25"/>
    </row>
    <row r="27" spans="1:20" s="13" customFormat="1">
      <c r="B27" s="11">
        <f t="shared" ref="B27:D27" si="6">SUM(B23+B25)</f>
        <v>3374137.1799999997</v>
      </c>
      <c r="C27" s="16">
        <f>SUM(C23+C25)</f>
        <v>3374</v>
      </c>
      <c r="D27" s="11">
        <f t="shared" si="6"/>
        <v>969735.84000000008</v>
      </c>
      <c r="E27" s="16">
        <v>970</v>
      </c>
      <c r="F27" s="11">
        <f>SUM(F23+F25)</f>
        <v>2404401.3400000003</v>
      </c>
      <c r="G27" s="16">
        <f>SUM(G23:G26)</f>
        <v>2404</v>
      </c>
      <c r="H27" s="11">
        <f t="shared" ref="H27:J27" si="7">SUM(H23+H25)</f>
        <v>4500</v>
      </c>
      <c r="I27" s="16">
        <v>5</v>
      </c>
      <c r="J27" s="11">
        <f t="shared" si="7"/>
        <v>32153.95</v>
      </c>
      <c r="K27" s="21">
        <v>32</v>
      </c>
      <c r="L27" s="31">
        <f>SUM(L14+L16+L21+L25)</f>
        <v>3346483.23</v>
      </c>
      <c r="M27" s="11">
        <f>SUM(M23)</f>
        <v>359394.4</v>
      </c>
      <c r="N27" s="21">
        <v>359</v>
      </c>
      <c r="O27" s="11">
        <f t="shared" ref="O27:S27" si="8">SUM(O23+O25)</f>
        <v>1661.55</v>
      </c>
      <c r="P27" s="21">
        <v>1</v>
      </c>
      <c r="Q27" s="11">
        <f t="shared" si="8"/>
        <v>1327468.6899999997</v>
      </c>
      <c r="R27" s="21"/>
      <c r="S27" s="11">
        <f t="shared" si="8"/>
        <v>2019014.54</v>
      </c>
      <c r="T27" s="26"/>
    </row>
    <row r="28" spans="1:20" s="13" customFormat="1">
      <c r="B28" s="32"/>
      <c r="C28" s="33"/>
      <c r="D28" s="32"/>
      <c r="E28" s="33"/>
      <c r="F28" s="32"/>
      <c r="G28" s="33"/>
      <c r="H28" s="32"/>
      <c r="I28" s="33"/>
      <c r="J28" s="32"/>
      <c r="K28" s="26"/>
      <c r="L28" s="34"/>
      <c r="M28" s="32"/>
      <c r="N28" s="26"/>
      <c r="O28" s="32"/>
      <c r="P28" s="26"/>
      <c r="Q28" s="32"/>
      <c r="R28" s="26"/>
      <c r="S28" s="32"/>
      <c r="T28" s="26"/>
    </row>
    <row r="29" spans="1:20" s="13" customFormat="1">
      <c r="B29" s="32"/>
      <c r="C29" s="33"/>
      <c r="D29" s="32"/>
      <c r="E29" s="33"/>
      <c r="F29" s="32"/>
      <c r="G29" s="33"/>
      <c r="H29" s="32"/>
      <c r="I29" s="33"/>
      <c r="J29" s="32"/>
      <c r="K29" s="26"/>
      <c r="L29" s="34"/>
      <c r="M29" s="32"/>
      <c r="N29" s="26"/>
      <c r="O29" s="32"/>
      <c r="P29" s="26"/>
      <c r="Q29" s="32"/>
      <c r="R29" s="26"/>
      <c r="S29" s="32"/>
      <c r="T29" s="26"/>
    </row>
    <row r="30" spans="1:20" s="13" customFormat="1">
      <c r="B30" s="32"/>
      <c r="C30" s="33"/>
      <c r="D30" s="32"/>
      <c r="E30" s="33"/>
      <c r="F30" s="32"/>
      <c r="G30" s="33"/>
      <c r="H30" s="32"/>
      <c r="I30" s="33"/>
      <c r="J30" s="32"/>
      <c r="K30" s="26"/>
      <c r="L30" s="34"/>
      <c r="M30" s="32"/>
      <c r="N30" s="26"/>
      <c r="O30" s="32"/>
      <c r="P30" s="26"/>
      <c r="Q30" s="32"/>
      <c r="R30" s="26"/>
      <c r="S30" s="32"/>
      <c r="T30" s="26"/>
    </row>
    <row r="31" spans="1:20" s="13" customFormat="1">
      <c r="B31" s="32"/>
      <c r="C31" s="33"/>
      <c r="D31" s="32"/>
      <c r="E31" s="33"/>
      <c r="F31" s="32"/>
      <c r="G31" s="33"/>
      <c r="H31" s="32"/>
      <c r="I31" s="33"/>
      <c r="J31" s="32"/>
      <c r="K31" s="26"/>
      <c r="L31" s="34"/>
      <c r="M31" s="32"/>
      <c r="N31" s="26"/>
      <c r="O31" s="32"/>
      <c r="P31" s="26"/>
      <c r="Q31" s="32"/>
      <c r="R31" s="26"/>
      <c r="S31" s="32"/>
      <c r="T31" s="26"/>
    </row>
    <row r="32" spans="1:20" s="13" customFormat="1">
      <c r="B32" s="32"/>
      <c r="C32" s="33"/>
      <c r="D32" s="32"/>
      <c r="E32" s="33"/>
      <c r="F32" s="32"/>
      <c r="G32" s="33"/>
      <c r="H32" s="32"/>
      <c r="I32" s="33"/>
      <c r="J32" s="32"/>
      <c r="K32" s="26"/>
      <c r="L32" s="34"/>
      <c r="M32" s="32"/>
      <c r="N32" s="26"/>
      <c r="O32" s="32"/>
      <c r="P32" s="26"/>
      <c r="Q32" s="32"/>
      <c r="R32" s="26"/>
      <c r="S32" s="32"/>
      <c r="T32" s="26"/>
    </row>
    <row r="35" spans="1:13">
      <c r="A35" s="2"/>
      <c r="B35" s="15" t="s">
        <v>11</v>
      </c>
      <c r="C35" s="16" t="s">
        <v>8</v>
      </c>
      <c r="D35" s="21" t="s">
        <v>9</v>
      </c>
      <c r="E35" s="15" t="s">
        <v>10</v>
      </c>
      <c r="G35" s="3" t="s">
        <v>2</v>
      </c>
      <c r="H35" s="3"/>
      <c r="I35" s="15"/>
      <c r="J35" s="2"/>
      <c r="M35" t="s">
        <v>12</v>
      </c>
    </row>
    <row r="36" spans="1:13">
      <c r="A36" s="2">
        <v>203</v>
      </c>
      <c r="B36" s="16">
        <v>657</v>
      </c>
      <c r="C36" s="15"/>
      <c r="D36" s="20"/>
      <c r="E36" s="16">
        <f>SUM(B36+C36-D36)</f>
        <v>657</v>
      </c>
      <c r="G36" s="15">
        <v>2</v>
      </c>
      <c r="H36" s="23">
        <v>7</v>
      </c>
      <c r="I36" s="23"/>
      <c r="J36" s="15">
        <f>SUM(G36+H36-I36)</f>
        <v>9</v>
      </c>
      <c r="M36" s="28">
        <f>SUM(E36-J36)</f>
        <v>648</v>
      </c>
    </row>
    <row r="37" spans="1:13">
      <c r="A37" s="2"/>
      <c r="B37" s="15"/>
      <c r="C37" s="15"/>
      <c r="D37" s="20"/>
      <c r="E37" s="15"/>
      <c r="G37" s="15"/>
      <c r="H37" s="20"/>
      <c r="I37" s="20"/>
      <c r="J37" s="2"/>
    </row>
    <row r="38" spans="1:13">
      <c r="A38" s="2" t="s">
        <v>0</v>
      </c>
      <c r="B38" s="16">
        <v>1771</v>
      </c>
      <c r="C38" s="15">
        <v>5</v>
      </c>
      <c r="D38" s="20">
        <v>22</v>
      </c>
      <c r="E38" s="16">
        <f>SUM(B38+C38-D38)</f>
        <v>1754</v>
      </c>
      <c r="G38" s="15">
        <v>737</v>
      </c>
      <c r="H38" s="20">
        <v>319</v>
      </c>
      <c r="I38" s="20">
        <v>1</v>
      </c>
      <c r="J38" s="15">
        <f>SUM(G38+H38-I38)</f>
        <v>1055</v>
      </c>
      <c r="M38" s="28">
        <f>SUM(E38-J38)</f>
        <v>699</v>
      </c>
    </row>
    <row r="39" spans="1:13">
      <c r="A39" s="2"/>
      <c r="B39" s="15"/>
      <c r="C39" s="15"/>
      <c r="D39" s="20"/>
      <c r="E39" s="15"/>
      <c r="G39" s="15"/>
      <c r="H39" s="20"/>
      <c r="I39" s="20"/>
      <c r="J39" s="2"/>
    </row>
    <row r="40" spans="1:13">
      <c r="A40" s="2" t="s">
        <v>3</v>
      </c>
      <c r="B40" s="15"/>
      <c r="C40" s="15"/>
      <c r="D40" s="20"/>
      <c r="E40" s="15"/>
      <c r="G40" s="15"/>
      <c r="H40" s="20"/>
      <c r="I40" s="20"/>
      <c r="J40" s="2"/>
    </row>
    <row r="41" spans="1:13">
      <c r="A41" s="2">
        <v>205</v>
      </c>
      <c r="B41" s="15"/>
      <c r="C41" s="15"/>
      <c r="D41" s="20"/>
      <c r="E41" s="15"/>
      <c r="G41" s="15"/>
      <c r="H41" s="23"/>
      <c r="I41" s="23"/>
      <c r="J41" s="2"/>
    </row>
    <row r="42" spans="1:13">
      <c r="A42" s="2">
        <v>206</v>
      </c>
      <c r="B42" s="15"/>
      <c r="C42" s="15"/>
      <c r="D42" s="20"/>
      <c r="E42" s="15"/>
      <c r="G42" s="15"/>
      <c r="H42" s="23"/>
      <c r="I42" s="23"/>
      <c r="J42" s="2"/>
    </row>
    <row r="43" spans="1:13">
      <c r="A43" s="12"/>
      <c r="B43" s="16">
        <v>579</v>
      </c>
      <c r="C43" s="16"/>
      <c r="D43" s="21"/>
      <c r="E43" s="16">
        <f>SUM(B43-+C43-D43)</f>
        <v>579</v>
      </c>
      <c r="G43" s="27">
        <v>231</v>
      </c>
      <c r="H43" s="24">
        <v>33</v>
      </c>
      <c r="I43" s="24"/>
      <c r="J43" s="15">
        <f>SUM(G43+H43-I43)</f>
        <v>264</v>
      </c>
      <c r="M43" s="28">
        <f>SUM(E43-J43)</f>
        <v>315</v>
      </c>
    </row>
    <row r="44" spans="1:13">
      <c r="A44" s="2"/>
      <c r="B44" s="15"/>
      <c r="C44" s="15"/>
      <c r="D44" s="20"/>
      <c r="E44" s="15"/>
      <c r="G44" s="15"/>
      <c r="H44" s="20"/>
      <c r="I44" s="20"/>
      <c r="J44" s="2"/>
    </row>
    <row r="45" spans="1:13">
      <c r="A45" s="12"/>
      <c r="B45" s="16">
        <v>3007</v>
      </c>
      <c r="C45" s="16">
        <v>5</v>
      </c>
      <c r="D45" s="21">
        <v>22</v>
      </c>
      <c r="E45" s="15">
        <v>2990</v>
      </c>
      <c r="G45" s="27">
        <v>970</v>
      </c>
      <c r="H45" s="21">
        <f>SUM(H36:H44)</f>
        <v>359</v>
      </c>
      <c r="I45" s="21">
        <v>1</v>
      </c>
      <c r="J45" s="15">
        <f>SUM(G45+H45-I45)</f>
        <v>1328</v>
      </c>
      <c r="M45" s="17">
        <f>SUM(E45-J45)</f>
        <v>1662</v>
      </c>
    </row>
    <row r="46" spans="1:13">
      <c r="A46" s="2"/>
      <c r="B46" s="15"/>
      <c r="C46" s="15"/>
      <c r="D46" s="20"/>
      <c r="E46" s="15"/>
      <c r="G46" s="15"/>
      <c r="H46" s="20"/>
      <c r="I46" s="20"/>
      <c r="J46" s="2"/>
    </row>
    <row r="47" spans="1:13">
      <c r="A47" s="2">
        <v>613</v>
      </c>
      <c r="B47" s="16">
        <v>367</v>
      </c>
      <c r="C47" s="15"/>
      <c r="D47" s="20">
        <v>10</v>
      </c>
      <c r="E47" s="16">
        <f>SUM(B47-+C47-D47)</f>
        <v>357</v>
      </c>
      <c r="G47" s="15"/>
      <c r="H47" s="20"/>
      <c r="I47" s="20"/>
      <c r="J47" s="2"/>
      <c r="M47" s="13">
        <v>357</v>
      </c>
    </row>
    <row r="48" spans="1:13">
      <c r="A48" s="2"/>
      <c r="B48" s="15"/>
      <c r="C48" s="15"/>
      <c r="D48" s="20"/>
      <c r="E48" s="15"/>
      <c r="G48" s="15"/>
      <c r="H48" s="20"/>
      <c r="I48" s="20"/>
      <c r="J48" s="2"/>
    </row>
    <row r="49" spans="1:13">
      <c r="A49" s="12"/>
      <c r="B49" s="16">
        <f>SUM(B45+B47)</f>
        <v>3374</v>
      </c>
      <c r="C49" s="16">
        <v>5</v>
      </c>
      <c r="D49" s="21">
        <v>32</v>
      </c>
      <c r="E49" s="16">
        <f>SUM(E45:E48)</f>
        <v>3347</v>
      </c>
      <c r="G49" s="16">
        <v>970</v>
      </c>
      <c r="H49" s="21">
        <v>359</v>
      </c>
      <c r="I49" s="21">
        <v>1</v>
      </c>
      <c r="J49" s="15">
        <f>SUM(G49+H49-I49)</f>
        <v>1328</v>
      </c>
      <c r="M49" s="28">
        <f>SUM(M45:M48)</f>
        <v>2019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2019-04-24T09:20:18Z</cp:lastPrinted>
  <dcterms:created xsi:type="dcterms:W3CDTF">2019-03-26T07:24:26Z</dcterms:created>
  <dcterms:modified xsi:type="dcterms:W3CDTF">2019-04-24T11:47:03Z</dcterms:modified>
</cp:coreProperties>
</file>