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JUNI_2024/FAKTURI/Топлофикации/DRUGI_KLIENTI/"/>
    </mc:Choice>
  </mc:AlternateContent>
  <xr:revisionPtr revIDLastSave="256" documentId="13_ncr:1_{22211FAB-D5FA-419A-9AA0-FEFA41CB047F}" xr6:coauthVersionLast="47" xr6:coauthVersionMax="47" xr10:uidLastSave="{A220B046-F82C-428F-BD9F-B7615F79E834}"/>
  <bookViews>
    <workbookView xWindow="-120" yWindow="-120" windowWidth="29040" windowHeight="15840" tabRatio="787" xr2:uid="{D93E4178-CC31-4D87-86F4-CC1B2ECB3685}"/>
  </bookViews>
  <sheets>
    <sheet name="Ав.плащане ТРУД" sheetId="23" r:id="rId1"/>
    <sheet name="Ав.плащане Бултекс" sheetId="27" r:id="rId2"/>
    <sheet name="Ав.плащане Доминекс" sheetId="5" r:id="rId3"/>
    <sheet name="РВД" sheetId="33" r:id="rId4"/>
    <sheet name="Ав.плащане Алуком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33" l="1"/>
  <c r="E7" i="33"/>
  <c r="G7" i="33" l="1"/>
  <c r="G6" i="5"/>
  <c r="G5" i="27"/>
  <c r="E6" i="33"/>
  <c r="G6" i="33" s="1"/>
  <c r="H6" i="5" l="1"/>
  <c r="I6" i="5" s="1"/>
  <c r="H5" i="27"/>
  <c r="I5" i="27" s="1"/>
  <c r="H6" i="33"/>
  <c r="I6" i="33" s="1"/>
  <c r="H7" i="33"/>
  <c r="I7" i="33" s="1"/>
  <c r="E5" i="33"/>
  <c r="G5" i="33" s="1"/>
  <c r="G4" i="33"/>
  <c r="H4" i="33" l="1"/>
  <c r="I4" i="33" s="1"/>
  <c r="H5" i="33"/>
  <c r="I5" i="33" s="1"/>
  <c r="I8" i="33" l="1"/>
  <c r="G5" i="5"/>
  <c r="G5" i="23"/>
  <c r="H5" i="23" s="1"/>
  <c r="H5" i="5" l="1"/>
  <c r="I5" i="5" s="1"/>
  <c r="I5" i="23"/>
  <c r="G4" i="27" l="1"/>
  <c r="H4" i="27" l="1"/>
  <c r="I4" i="27" s="1"/>
  <c r="G4" i="23" l="1"/>
  <c r="H4" i="23" s="1"/>
  <c r="I4" i="23" l="1"/>
  <c r="G4" i="5" l="1"/>
  <c r="H4" i="5" s="1"/>
  <c r="G4" i="12"/>
  <c r="H4" i="12" s="1"/>
  <c r="I4" i="5" l="1"/>
  <c r="I4" i="12" l="1"/>
</calcChain>
</file>

<file path=xl/sharedStrings.xml><?xml version="1.0" encoding="utf-8"?>
<sst xmlns="http://schemas.openxmlformats.org/spreadsheetml/2006/main" count="69" uniqueCount="22">
  <si>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</si>
  <si>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</si>
  <si>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</si>
  <si>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</si>
  <si>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</si>
  <si>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</si>
  <si>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</t>
  </si>
  <si>
    <t>Стойност с ДДС</t>
  </si>
  <si>
    <t>MWh</t>
  </si>
  <si>
    <t xml:space="preserve">Годишен капацитет </t>
  </si>
  <si>
    <t>Месечен капацитет</t>
  </si>
  <si>
    <t>ДДС 20%</t>
  </si>
  <si>
    <t xml:space="preserve">Осигурен годишен капацитет </t>
  </si>
  <si>
    <t>ТРУД</t>
  </si>
  <si>
    <t xml:space="preserve"> Бултекс</t>
  </si>
  <si>
    <t>Доминекс</t>
  </si>
  <si>
    <t>РВД</t>
  </si>
  <si>
    <t>Алуком</t>
  </si>
  <si>
    <t>Авансово плащане 50% - доставка на природен газ 01.06.-30.06.2024</t>
  </si>
  <si>
    <t>Доставка на природен газ м.Юни 2024 1-во  плащане 50%</t>
  </si>
  <si>
    <t>Търговска надбавка за доставка на природен газ м. Юни 2024 1-во  плащане 50%</t>
  </si>
  <si>
    <t>Пренос на природен газ м.Юни 2024 1-во  плащане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</si>
</sst>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8"/>
      <color rgb="FF212529"/>
      <name val="Arial"/>
      <family val="2"/>
      <charset val="204"/>
    </font>
    <font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165" fontId="2" fillId="0" borderId="0" xfId="0" applyNumberFormat="1" applyFont="1"/>
    <xf numFmtId="0" fontId="2" fillId="3" borderId="0" xfId="0" applyFont="1" applyFill="1"/>
    <xf numFmtId="4" fontId="2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wrapText="1"/>
    </xf>
    <xf numFmtId="0" fontId="3" fillId="3" borderId="0" xfId="0" applyFont="1" applyFill="1"/>
    <xf numFmtId="2" fontId="5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6" fillId="0" borderId="0" xfId="0" applyFont="1"/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wrapText="1"/>
    </xf>
    <xf numFmtId="164" fontId="2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164" fontId="7" fillId="3" borderId="1" xfId="0" applyNumberFormat="1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17EB-2B48-40CA-BB67-736E5C6BC061}">
  <sheetPr>
    <tabColor theme="0"/>
  </sheetPr>
  <dimension ref="B2:I8"/>
  <sheetViews>
    <sheetView tabSelected="1" topLeftCell="A2" workbookViewId="0">
      <selection activeCell="E5" sqref="E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13</v>
      </c>
    </row>
    <row r="3" spans="2:9" s="8" customFormat="1" ht="31.5" x14ac:dyDescent="0.25">
      <c r="B3" s="9" t="s">
        <v>0</v>
      </c>
      <c r="C3" s="9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</row>
    <row r="4" spans="2:9" s="12" customFormat="1" ht="47.25" x14ac:dyDescent="0.25">
      <c r="B4" s="16">
        <v>1</v>
      </c>
      <c r="C4" s="11" t="s">
        <v>18</v>
      </c>
      <c r="D4" s="16" t="s">
        <v>8</v>
      </c>
      <c r="E4" s="17">
        <v>145</v>
      </c>
      <c r="F4" s="13">
        <v>61.44</v>
      </c>
      <c r="G4" s="18">
        <f>E4*F4</f>
        <v>8908.7999999999993</v>
      </c>
      <c r="H4" s="18">
        <f>G4*0.2</f>
        <v>1781.76</v>
      </c>
      <c r="I4" s="18">
        <f>G4+H4</f>
        <v>10690.56</v>
      </c>
    </row>
    <row r="5" spans="2:9" s="8" customFormat="1" x14ac:dyDescent="0.25">
      <c r="B5" s="20">
        <v>2</v>
      </c>
      <c r="C5" s="21" t="s">
        <v>9</v>
      </c>
      <c r="D5" s="20" t="s">
        <v>8</v>
      </c>
      <c r="E5" s="22">
        <v>20</v>
      </c>
      <c r="F5" s="23">
        <v>25.1752833</v>
      </c>
      <c r="G5" s="24">
        <f>E5*F5</f>
        <v>503.50566600000002</v>
      </c>
      <c r="H5" s="24">
        <f>G5*0.2</f>
        <v>100.70113320000002</v>
      </c>
      <c r="I5" s="24">
        <f>G5+H5</f>
        <v>604.20679919999998</v>
      </c>
    </row>
    <row r="6" spans="2:9" x14ac:dyDescent="0.25">
      <c r="B6" s="8"/>
      <c r="C6" s="8"/>
      <c r="D6" s="8"/>
      <c r="E6" s="8"/>
      <c r="F6" s="8"/>
      <c r="G6" s="8"/>
      <c r="H6" s="8"/>
      <c r="I6" s="8"/>
    </row>
    <row r="7" spans="2:9" x14ac:dyDescent="0.25">
      <c r="C7" s="4"/>
      <c r="E7" s="5"/>
    </row>
    <row r="8" spans="2:9" x14ac:dyDescent="0.25">
      <c r="C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1AE3-6FDA-4F48-87B1-7F5BDDDE23EA}">
  <sheetPr>
    <tabColor theme="0"/>
  </sheetPr>
  <dimension ref="B2:I7"/>
  <sheetViews>
    <sheetView workbookViewId="0">
      <selection activeCell="E6" sqref="E6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14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4">
        <v>1</v>
      </c>
      <c r="C4" s="11" t="s">
        <v>18</v>
      </c>
      <c r="D4" s="14" t="s">
        <v>8</v>
      </c>
      <c r="E4" s="15">
        <v>26.5</v>
      </c>
      <c r="F4" s="13">
        <v>61.44</v>
      </c>
      <c r="G4" s="7">
        <f>+E4*F4</f>
        <v>1628.1599999999999</v>
      </c>
      <c r="H4" s="7">
        <f>+G4*0.2</f>
        <v>325.63200000000001</v>
      </c>
      <c r="I4" s="7">
        <f>G4+H4</f>
        <v>1953.7919999999999</v>
      </c>
    </row>
    <row r="5" spans="2:9" x14ac:dyDescent="0.25">
      <c r="B5" s="14">
        <v>2</v>
      </c>
      <c r="C5" s="11" t="s">
        <v>10</v>
      </c>
      <c r="D5" s="20" t="s">
        <v>8</v>
      </c>
      <c r="E5" s="15">
        <v>1.77</v>
      </c>
      <c r="F5" s="25">
        <v>21.4939</v>
      </c>
      <c r="G5" s="26">
        <f>E5*F5</f>
        <v>38.044203000000003</v>
      </c>
      <c r="H5" s="26">
        <f>G5*0.2</f>
        <v>7.6088406000000006</v>
      </c>
      <c r="I5" s="26">
        <f>G5+H5</f>
        <v>45.653043600000004</v>
      </c>
    </row>
    <row r="6" spans="2:9" x14ac:dyDescent="0.25">
      <c r="C6" s="4"/>
      <c r="E6" s="5"/>
      <c r="I6" s="19"/>
    </row>
    <row r="7" spans="2:9" x14ac:dyDescent="0.25">
      <c r="C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sheetPr>
    <tabColor theme="0"/>
  </sheetPr>
  <dimension ref="B2:I9"/>
  <sheetViews>
    <sheetView topLeftCell="A2" workbookViewId="0">
      <selection activeCell="E5" sqref="E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15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4">
        <v>1</v>
      </c>
      <c r="C4" s="11" t="s">
        <v>18</v>
      </c>
      <c r="D4" s="14" t="s">
        <v>8</v>
      </c>
      <c r="E4" s="15">
        <v>205</v>
      </c>
      <c r="F4" s="13">
        <v>61.44</v>
      </c>
      <c r="G4" s="7">
        <f>+F4*E4</f>
        <v>12595.199999999999</v>
      </c>
      <c r="H4" s="7">
        <f>+G4*0.2</f>
        <v>2519.04</v>
      </c>
      <c r="I4" s="7">
        <f>+G4+H4</f>
        <v>15114.239999999998</v>
      </c>
    </row>
    <row r="5" spans="2:9" x14ac:dyDescent="0.25">
      <c r="B5" s="20">
        <v>2</v>
      </c>
      <c r="C5" s="21" t="s">
        <v>9</v>
      </c>
      <c r="D5" s="20" t="s">
        <v>8</v>
      </c>
      <c r="E5" s="22">
        <v>18</v>
      </c>
      <c r="F5" s="23">
        <v>25.1752833</v>
      </c>
      <c r="G5" s="24">
        <f>E5*F5</f>
        <v>453.15509939999998</v>
      </c>
      <c r="H5" s="24">
        <f>G5*0.2</f>
        <v>90.631019879999997</v>
      </c>
      <c r="I5" s="24">
        <f>G5+H5</f>
        <v>543.78611927999998</v>
      </c>
    </row>
    <row r="6" spans="2:9" x14ac:dyDescent="0.25">
      <c r="B6" s="14">
        <v>3</v>
      </c>
      <c r="C6" s="11" t="s">
        <v>10</v>
      </c>
      <c r="D6" s="20" t="s">
        <v>8</v>
      </c>
      <c r="E6" s="15">
        <v>1</v>
      </c>
      <c r="F6" s="25">
        <v>21.4939</v>
      </c>
      <c r="G6" s="26">
        <f>E6*F6</f>
        <v>21.4939</v>
      </c>
      <c r="H6" s="26">
        <f>G6*0.2</f>
        <v>4.2987799999999998</v>
      </c>
      <c r="I6" s="26">
        <f>G6+H6</f>
        <v>25.792680000000001</v>
      </c>
    </row>
    <row r="7" spans="2:9" x14ac:dyDescent="0.25">
      <c r="B7" s="8"/>
      <c r="C7" s="8"/>
      <c r="D7" s="8"/>
      <c r="E7" s="8"/>
      <c r="F7" s="8"/>
      <c r="G7" s="8"/>
      <c r="H7" s="8"/>
      <c r="I7" s="8"/>
    </row>
    <row r="8" spans="2:9" x14ac:dyDescent="0.25">
      <c r="C8" s="4"/>
      <c r="E8" s="5"/>
    </row>
    <row r="9" spans="2:9" x14ac:dyDescent="0.25">
      <c r="C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D5E9-D22F-4783-A3EF-A418DE296EC4}">
  <sheetPr>
    <tabColor theme="0"/>
  </sheetPr>
  <dimension ref="A2:J8"/>
  <sheetViews>
    <sheetView workbookViewId="0">
      <selection activeCell="E4" sqref="E4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40" style="3" customWidth="1"/>
    <col min="4" max="4" width="8.7109375" style="3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1:10" x14ac:dyDescent="0.25">
      <c r="C2" s="3" t="s">
        <v>16</v>
      </c>
    </row>
    <row r="3" spans="1:10" ht="31.5" x14ac:dyDescent="0.25">
      <c r="B3" s="27" t="s">
        <v>0</v>
      </c>
      <c r="C3" s="27" t="s">
        <v>1</v>
      </c>
      <c r="D3" s="27" t="s">
        <v>2</v>
      </c>
      <c r="E3" s="28" t="s">
        <v>3</v>
      </c>
      <c r="F3" s="28" t="s">
        <v>4</v>
      </c>
      <c r="G3" s="28" t="s">
        <v>5</v>
      </c>
      <c r="H3" s="28" t="s">
        <v>11</v>
      </c>
      <c r="I3" s="28" t="s">
        <v>7</v>
      </c>
    </row>
    <row r="4" spans="1:10" ht="31.5" x14ac:dyDescent="0.25">
      <c r="B4" s="20">
        <v>1</v>
      </c>
      <c r="C4" s="29" t="s">
        <v>19</v>
      </c>
      <c r="D4" s="20" t="s">
        <v>8</v>
      </c>
      <c r="E4" s="22">
        <f>2.83*15</f>
        <v>42.45</v>
      </c>
      <c r="F4" s="15">
        <v>59.44</v>
      </c>
      <c r="G4" s="24">
        <f>E4*F4</f>
        <v>2523.2280000000001</v>
      </c>
      <c r="H4" s="24">
        <f>G4*0.2</f>
        <v>504.64560000000006</v>
      </c>
      <c r="I4" s="24">
        <f>G4+H4</f>
        <v>3027.8735999999999</v>
      </c>
      <c r="J4" s="30"/>
    </row>
    <row r="5" spans="1:10" ht="47.25" x14ac:dyDescent="0.25">
      <c r="B5" s="20">
        <v>2</v>
      </c>
      <c r="C5" s="21" t="s">
        <v>20</v>
      </c>
      <c r="D5" s="20" t="s">
        <v>8</v>
      </c>
      <c r="E5" s="22">
        <f>+E4</f>
        <v>42.45</v>
      </c>
      <c r="F5" s="31">
        <v>0.5</v>
      </c>
      <c r="G5" s="24">
        <f t="shared" ref="G5:G7" si="0">E5*F5</f>
        <v>21.225000000000001</v>
      </c>
      <c r="H5" s="24">
        <f t="shared" ref="H5:H7" si="1">G5*0.2</f>
        <v>4.2450000000000001</v>
      </c>
      <c r="I5" s="24">
        <f t="shared" ref="I5:I6" si="2">G5+H5</f>
        <v>25.470000000000002</v>
      </c>
      <c r="J5" s="32"/>
    </row>
    <row r="6" spans="1:10" ht="31.5" x14ac:dyDescent="0.25">
      <c r="B6" s="33">
        <v>3</v>
      </c>
      <c r="C6" s="34" t="s">
        <v>21</v>
      </c>
      <c r="D6" s="33" t="s">
        <v>8</v>
      </c>
      <c r="E6" s="35">
        <f>+E4</f>
        <v>42.45</v>
      </c>
      <c r="F6" s="36">
        <v>0.52290000000000003</v>
      </c>
      <c r="G6" s="37">
        <f t="shared" si="0"/>
        <v>22.197105000000004</v>
      </c>
      <c r="H6" s="37">
        <f t="shared" si="1"/>
        <v>4.4394210000000012</v>
      </c>
      <c r="I6" s="37">
        <f t="shared" si="2"/>
        <v>26.636526000000003</v>
      </c>
      <c r="J6" s="32"/>
    </row>
    <row r="7" spans="1:10" x14ac:dyDescent="0.25">
      <c r="A7" s="38"/>
      <c r="B7" s="39">
        <v>4</v>
      </c>
      <c r="C7" s="40" t="s">
        <v>12</v>
      </c>
      <c r="D7" s="39" t="s">
        <v>8</v>
      </c>
      <c r="E7" s="41">
        <f>3*30</f>
        <v>90</v>
      </c>
      <c r="F7" s="42">
        <v>0.82769999999999999</v>
      </c>
      <c r="G7" s="24">
        <f t="shared" si="0"/>
        <v>74.492999999999995</v>
      </c>
      <c r="H7" s="24">
        <f t="shared" si="1"/>
        <v>14.8986</v>
      </c>
      <c r="I7" s="24">
        <f>G7+H7</f>
        <v>89.391599999999997</v>
      </c>
    </row>
    <row r="8" spans="1:10" x14ac:dyDescent="0.25">
      <c r="I8" s="19">
        <f>SUM(I4:I7)</f>
        <v>3169.3717259999994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A-CBFB-4048-B82D-77BF766CD21A}">
  <sheetPr>
    <tabColor theme="0"/>
  </sheetPr>
  <dimension ref="B2:I7"/>
  <sheetViews>
    <sheetView workbookViewId="0">
      <selection activeCell="C25" sqref="C2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17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4">
        <v>1</v>
      </c>
      <c r="C4" s="11" t="s">
        <v>18</v>
      </c>
      <c r="D4" s="14" t="s">
        <v>8</v>
      </c>
      <c r="E4" s="15">
        <v>13</v>
      </c>
      <c r="F4" s="13">
        <v>61.44</v>
      </c>
      <c r="G4" s="7">
        <f>+E4*F4</f>
        <v>798.72</v>
      </c>
      <c r="H4" s="7">
        <f>+G4*0.2</f>
        <v>159.74400000000003</v>
      </c>
      <c r="I4" s="7">
        <f>G4+H4</f>
        <v>958.46400000000006</v>
      </c>
    </row>
    <row r="5" spans="2:9" x14ac:dyDescent="0.25">
      <c r="B5" s="8"/>
      <c r="C5" s="8"/>
      <c r="D5" s="8"/>
      <c r="E5" s="8"/>
      <c r="F5" s="8"/>
      <c r="G5" s="8"/>
      <c r="H5" s="8"/>
      <c r="I5" s="8"/>
    </row>
    <row r="6" spans="2:9" x14ac:dyDescent="0.25">
      <c r="C6" s="4"/>
      <c r="E6" s="5"/>
      <c r="I6" s="19"/>
    </row>
    <row r="7" spans="2:9" x14ac:dyDescent="0.25">
      <c r="C7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41A56D-52CF-48B6-BB94-FB16CB79A59A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CD4D4648-D695-41D4-9BA4-78042D21D9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54BA05-93F6-4E83-8EF7-D58221135D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Ав.плащане ТРУД</vt:lpstr>
      <vt:lpstr>Ав.плащане Бултекс</vt:lpstr>
      <vt:lpstr>Ав.плащане Доминекс</vt:lpstr>
      <vt:lpstr>РВД</vt:lpstr>
      <vt:lpstr>Ав.плащане Алуком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2024-06-11T08:16:34Z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