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APRIL_2024/FAKTURI/Топлофикации/"/>
    </mc:Choice>
  </mc:AlternateContent>
  <xr:revisionPtr revIDLastSave="1456" documentId="8_{4787745F-0F81-4ED3-8635-230621C462B2}" xr6:coauthVersionLast="47" xr6:coauthVersionMax="47" xr10:uidLastSave="{D4EBAEC6-C1F5-4DCD-AEE9-2109398E295A}"/>
  <bookViews>
    <workbookView xWindow="-120" yWindow="-120" windowWidth="29040" windowHeight="15840" tabRatio="897" xr2:uid="{6181C59F-D665-4BC0-B758-0A74609C04CD}"/>
  </bookViews>
  <sheets>
    <sheet name="Плевен 21.04.-30.04.2024" sheetId="11" r:id="rId1"/>
    <sheet name="Бургас 21.04.-30.04.2024" sheetId="12" r:id="rId2"/>
    <sheet name="Враца 21.04.-30.04.2024" sheetId="13" r:id="rId3"/>
    <sheet name="ВеликоТърново21.04.-30.04.2024" sheetId="15" r:id="rId4"/>
    <sheet name="Перник 21.04.-30.04.2024" sheetId="16" r:id="rId5"/>
    <sheet name="Русе 21.04.-30.04.2024" sheetId="1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15" l="1"/>
  <c r="I8" i="15" s="1"/>
  <c r="J8" i="15" s="1"/>
  <c r="C8" i="15"/>
  <c r="C9" i="15" s="1"/>
  <c r="C6" i="16"/>
  <c r="C7" i="16" s="1"/>
  <c r="C8" i="16" s="1"/>
  <c r="C9" i="13"/>
  <c r="H7" i="15" l="1"/>
  <c r="C7" i="15"/>
  <c r="H8" i="11"/>
  <c r="C8" i="11"/>
  <c r="I7" i="15" l="1"/>
  <c r="J7" i="15" s="1"/>
  <c r="I8" i="11"/>
  <c r="J8" i="11" s="1"/>
  <c r="H9" i="15"/>
  <c r="H6" i="15"/>
  <c r="H5" i="15"/>
  <c r="C5" i="15"/>
  <c r="H4" i="15"/>
  <c r="I6" i="15" l="1"/>
  <c r="J6" i="15" s="1"/>
  <c r="I9" i="15"/>
  <c r="J9" i="15" s="1"/>
  <c r="I4" i="15"/>
  <c r="J4" i="15" s="1"/>
  <c r="I5" i="15"/>
  <c r="J5" i="15" s="1"/>
  <c r="H5" i="17" l="1"/>
  <c r="I5" i="17" s="1"/>
  <c r="J5" i="17" s="1"/>
  <c r="C5" i="17"/>
  <c r="H4" i="17"/>
  <c r="I4" i="17" s="1"/>
  <c r="J4" i="17" s="1"/>
  <c r="H8" i="16"/>
  <c r="H7" i="13"/>
  <c r="I7" i="13" s="1"/>
  <c r="H8" i="13"/>
  <c r="I8" i="13" s="1"/>
  <c r="H9" i="13"/>
  <c r="I9" i="13" s="1"/>
  <c r="H6" i="12"/>
  <c r="H7" i="12"/>
  <c r="I7" i="12" s="1"/>
  <c r="H5" i="11"/>
  <c r="H6" i="11"/>
  <c r="I6" i="11" s="1"/>
  <c r="J6" i="11" s="1"/>
  <c r="H7" i="11"/>
  <c r="I7" i="11" s="1"/>
  <c r="H9" i="11"/>
  <c r="H5" i="16"/>
  <c r="H6" i="16"/>
  <c r="I6" i="16" s="1"/>
  <c r="J6" i="16" s="1"/>
  <c r="H7" i="16"/>
  <c r="I7" i="16" s="1"/>
  <c r="J9" i="13" l="1"/>
  <c r="J7" i="12"/>
  <c r="I9" i="11"/>
  <c r="J9" i="11" s="1"/>
  <c r="J7" i="13"/>
  <c r="J8" i="13"/>
  <c r="I6" i="12"/>
  <c r="J6" i="12" s="1"/>
  <c r="J7" i="11"/>
  <c r="I5" i="11"/>
  <c r="J5" i="11" s="1"/>
  <c r="J8" i="16"/>
  <c r="I5" i="16"/>
  <c r="J5" i="16" s="1"/>
  <c r="J7" i="16"/>
  <c r="C5" i="16"/>
  <c r="C7" i="13"/>
  <c r="C8" i="13" s="1"/>
  <c r="C6" i="12"/>
  <c r="H4" i="16" l="1"/>
  <c r="I4" i="16" s="1"/>
  <c r="J4" i="16" l="1"/>
  <c r="H6" i="13" l="1"/>
  <c r="H5" i="12"/>
  <c r="I5" i="12" s="1"/>
  <c r="H4" i="11"/>
  <c r="I6" i="13" l="1"/>
  <c r="J6" i="13" s="1"/>
  <c r="I4" i="11"/>
  <c r="J4" i="11" s="1"/>
  <c r="J5" i="12"/>
  <c r="J10" i="13" l="1"/>
</calcChain>
</file>

<file path=xl/sharedStrings.xml><?xml version="1.0" encoding="utf-8"?>
<sst xmlns="http://schemas.openxmlformats.org/spreadsheetml/2006/main" count="113" uniqueCount="34">
  <si>
    <t>№</t>
  </si>
  <si>
    <t>Стока/Услуга</t>
  </si>
  <si>
    <t>Мярка</t>
  </si>
  <si>
    <t>Ед. цена без ДДС</t>
  </si>
  <si>
    <t>Стойност в лева</t>
  </si>
  <si>
    <t>MWh</t>
  </si>
  <si>
    <t xml:space="preserve">Количество </t>
  </si>
  <si>
    <t>Стойност с ДДС</t>
  </si>
  <si>
    <t>Фактуриран природен газ в газообразно състояние на линия C102P01</t>
  </si>
  <si>
    <t>Фактуриран на природен газ в газообразно състояние на линия C104P01</t>
  </si>
  <si>
    <r>
      <t xml:space="preserve">Доставен природен газ в газообразно състояние на линия </t>
    </r>
    <r>
      <rPr>
        <sz val="12"/>
        <rFont val="Times New Roman"/>
        <family val="1"/>
        <charset val="204"/>
      </rPr>
      <t>C041P03</t>
    </r>
  </si>
  <si>
    <t>ДДС, 20%</t>
  </si>
  <si>
    <t>бр.</t>
  </si>
  <si>
    <t>Фактуриран природен газ в газообразно състояние на линия C059P02</t>
  </si>
  <si>
    <t>Договор № ПГ-0106/Дг22/015/15.12.2021</t>
  </si>
  <si>
    <t>Капацитет в рамките на деня</t>
  </si>
  <si>
    <t>ДДС,20%</t>
  </si>
  <si>
    <t>Превишен капацитет</t>
  </si>
  <si>
    <t>Р-ди по чл.18 от Дог.№ ПГ-0106/ДГ23/028/19.04.2023 г.</t>
  </si>
  <si>
    <t>Р-ди по чл.18 от Дог.№ ПГ-0106/ДГ23/025/19.04.2023г.</t>
  </si>
  <si>
    <t>Р-ди по чл.18 от Дог.№ ПГ-0106/ДГ23/026/19.04.2023 г.</t>
  </si>
  <si>
    <t>Р-ди по чл.18 от Дог.№ ПГ-0106/ДГ23/027/19.04.2023 г.</t>
  </si>
  <si>
    <r>
      <t xml:space="preserve">Доставен природен газ в газообразно състояние на линия </t>
    </r>
    <r>
      <rPr>
        <sz val="12"/>
        <rFont val="Times New Roman"/>
        <family val="1"/>
        <charset val="204"/>
      </rPr>
      <t>C025P01</t>
    </r>
  </si>
  <si>
    <t>Дневен капацитет</t>
  </si>
  <si>
    <t>Неустойка по договор</t>
  </si>
  <si>
    <t>Доставен природен газ в газообразно състояние на линия C025P01</t>
  </si>
  <si>
    <t>ТОПЛОФИКАЦИЯ РУСЕ</t>
  </si>
  <si>
    <t>ТОПЛОФИКАЦИЯ ПЕРНИК</t>
  </si>
  <si>
    <t>ТОПЛОФИКАЦИЯ ВЕЛИКО ТЪРНОВО</t>
  </si>
  <si>
    <t>ТОПЛОФИКАЦИЯ ВРАЦА</t>
  </si>
  <si>
    <t>ТОПЛОФИКАЦИЯ БУРГАС</t>
  </si>
  <si>
    <t>ТОПЛОФИКАЦИЯ ПЛЕВЕН</t>
  </si>
  <si>
    <t>Пренос на природен газ м. Април 2024 г.</t>
  </si>
  <si>
    <t>Период на доставка:21.04.2024 г. 07:00:00 –01.05.2024 г. 07:00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</si>
</sst>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0.000"/>
    <numFmt numFmtId="166" formatCode="0.00000"/>
    <numFmt numFmtId="167" formatCode="0.0000"/>
  </numFmts>
  <fonts count="4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3" fontId="0" fillId="0" borderId="0" xfId="0" applyNumberFormat="1"/>
    <xf numFmtId="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4" fontId="2" fillId="3" borderId="1" xfId="0" applyNumberFormat="1" applyFont="1" applyFill="1" applyBorder="1" applyAlignment="1">
      <alignment horizontal="right" vertical="center"/>
    </xf>
    <xf numFmtId="165" fontId="2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164" fontId="2" fillId="3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4" fontId="2" fillId="3" borderId="0" xfId="0" applyNumberFormat="1" applyFont="1" applyFill="1"/>
    <xf numFmtId="0" fontId="2" fillId="3" borderId="0" xfId="0" applyFont="1" applyFill="1"/>
    <xf numFmtId="2" fontId="2" fillId="3" borderId="1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" fontId="2" fillId="0" borderId="0" xfId="0" applyNumberFormat="1" applyFont="1"/>
    <xf numFmtId="4" fontId="2" fillId="3" borderId="0" xfId="0" applyNumberFormat="1" applyFont="1" applyFill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left" wrapText="1"/>
    </xf>
    <xf numFmtId="167" fontId="2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2" fontId="0" fillId="0" borderId="0" xfId="0" applyNumberFormat="1"/>
    <xf numFmtId="167" fontId="0" fillId="0" borderId="0" xfId="0" applyNumberFormat="1"/>
    <xf numFmtId="4" fontId="2" fillId="0" borderId="1" xfId="0" applyNumberFormat="1" applyFont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applyNumberFormat="1" applyFont="1"/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4F8F3-400A-4244-8A9C-F14DFB2A5220}">
  <dimension ref="C2:K17"/>
  <sheetViews>
    <sheetView tabSelected="1" topLeftCell="D1" zoomScaleNormal="100" workbookViewId="0">
      <selection activeCell="M13" sqref="M13"/>
    </sheetView>
  </sheetViews>
  <sheetFormatPr defaultColWidth="8.85546875" defaultRowHeight="15.75" x14ac:dyDescent="0.25"/>
  <cols>
    <col min="1" max="3" width="8.85546875" style="10"/>
    <col min="4" max="4" width="30.7109375" style="10" customWidth="1"/>
    <col min="5" max="5" width="9.85546875" style="10" bestFit="1" customWidth="1"/>
    <col min="6" max="6" width="13.7109375" style="10" customWidth="1"/>
    <col min="7" max="7" width="19.7109375" style="10" customWidth="1"/>
    <col min="8" max="8" width="17.7109375" style="10" bestFit="1" customWidth="1"/>
    <col min="9" max="9" width="17.42578125" style="10" customWidth="1"/>
    <col min="10" max="10" width="14" style="10" customWidth="1"/>
    <col min="11" max="11" width="11" style="10" bestFit="1" customWidth="1"/>
    <col min="12" max="16384" width="8.85546875" style="10"/>
  </cols>
  <sheetData>
    <row r="2" spans="3:11" x14ac:dyDescent="0.25">
      <c r="D2" s="10" t="s">
        <v>31</v>
      </c>
    </row>
    <row r="3" spans="3:11" ht="31.5" x14ac:dyDescent="0.25">
      <c r="C3" s="3" t="s">
        <v>0</v>
      </c>
      <c r="D3" s="3" t="s">
        <v>1</v>
      </c>
      <c r="E3" s="3" t="s">
        <v>2</v>
      </c>
      <c r="F3" s="4" t="s">
        <v>6</v>
      </c>
      <c r="G3" s="4" t="s">
        <v>3</v>
      </c>
      <c r="H3" s="4" t="s">
        <v>4</v>
      </c>
      <c r="I3" s="4" t="s">
        <v>11</v>
      </c>
      <c r="J3" s="4" t="s">
        <v>7</v>
      </c>
    </row>
    <row r="4" spans="3:11" s="15" customFormat="1" ht="47.25" x14ac:dyDescent="0.25">
      <c r="C4" s="6">
        <v>1</v>
      </c>
      <c r="D4" s="7" t="s">
        <v>10</v>
      </c>
      <c r="E4" s="6" t="s">
        <v>5</v>
      </c>
      <c r="F4" s="12">
        <v>1178.32</v>
      </c>
      <c r="G4" s="16">
        <v>58.84</v>
      </c>
      <c r="H4" s="13">
        <f>F4*G4</f>
        <v>69332.348800000007</v>
      </c>
      <c r="I4" s="13">
        <f>H4*0.2</f>
        <v>13866.469760000002</v>
      </c>
      <c r="J4" s="13">
        <f>H4+I4</f>
        <v>83198.818560000014</v>
      </c>
      <c r="K4" s="14"/>
    </row>
    <row r="5" spans="3:11" customFormat="1" ht="31.5" x14ac:dyDescent="0.25">
      <c r="C5" s="6">
        <v>2</v>
      </c>
      <c r="D5" s="7" t="s">
        <v>32</v>
      </c>
      <c r="E5" s="6" t="s">
        <v>5</v>
      </c>
      <c r="F5" s="12">
        <v>13753.874</v>
      </c>
      <c r="G5" s="28">
        <v>1.0194000000000001</v>
      </c>
      <c r="H5" s="13">
        <f t="shared" ref="H5:H9" si="0">F5*G5</f>
        <v>14020.699155600001</v>
      </c>
      <c r="I5" s="13">
        <f t="shared" ref="I5:I9" si="1">H5*0.2</f>
        <v>2804.1398311200005</v>
      </c>
      <c r="J5" s="13">
        <f t="shared" ref="J5:J9" si="2">H5+I5</f>
        <v>16824.838986720002</v>
      </c>
    </row>
    <row r="6" spans="3:11" customFormat="1" x14ac:dyDescent="0.25">
      <c r="C6" s="6">
        <v>3</v>
      </c>
      <c r="D6" s="7" t="s">
        <v>23</v>
      </c>
      <c r="E6" s="6" t="s">
        <v>5</v>
      </c>
      <c r="F6" s="12">
        <v>5980</v>
      </c>
      <c r="G6" s="28">
        <v>4.2628000000000004</v>
      </c>
      <c r="H6" s="13">
        <f t="shared" si="0"/>
        <v>25491.544000000002</v>
      </c>
      <c r="I6" s="13">
        <f t="shared" si="1"/>
        <v>5098.3088000000007</v>
      </c>
      <c r="J6" s="13">
        <f t="shared" si="2"/>
        <v>30589.852800000001</v>
      </c>
    </row>
    <row r="7" spans="3:11" customFormat="1" x14ac:dyDescent="0.25">
      <c r="C7" s="6">
        <v>4</v>
      </c>
      <c r="D7" s="7" t="s">
        <v>15</v>
      </c>
      <c r="E7" s="6" t="s">
        <v>5</v>
      </c>
      <c r="F7" s="12">
        <v>793</v>
      </c>
      <c r="G7" s="28">
        <v>5.3284000000000002</v>
      </c>
      <c r="H7" s="13">
        <f t="shared" si="0"/>
        <v>4225.4211999999998</v>
      </c>
      <c r="I7" s="13">
        <f t="shared" si="1"/>
        <v>845.08424000000002</v>
      </c>
      <c r="J7" s="13">
        <f t="shared" si="2"/>
        <v>5070.5054399999999</v>
      </c>
    </row>
    <row r="8" spans="3:11" customFormat="1" x14ac:dyDescent="0.25">
      <c r="C8" s="6">
        <f t="shared" ref="C8" si="3">+C7+1</f>
        <v>5</v>
      </c>
      <c r="D8" s="7" t="s">
        <v>17</v>
      </c>
      <c r="E8" s="6" t="s">
        <v>5</v>
      </c>
      <c r="F8" s="12">
        <v>14.069999999999936</v>
      </c>
      <c r="G8" s="23">
        <v>8.3582999999999998</v>
      </c>
      <c r="H8" s="13">
        <f t="shared" si="0"/>
        <v>117.60128099999946</v>
      </c>
      <c r="I8" s="13">
        <f t="shared" si="1"/>
        <v>23.520256199999892</v>
      </c>
      <c r="J8" s="13">
        <f t="shared" si="2"/>
        <v>141.12153719999935</v>
      </c>
    </row>
    <row r="9" spans="3:11" ht="31.5" x14ac:dyDescent="0.25">
      <c r="C9" s="6">
        <v>6</v>
      </c>
      <c r="D9" s="7" t="s">
        <v>18</v>
      </c>
      <c r="E9" s="6" t="s">
        <v>12</v>
      </c>
      <c r="F9" s="12">
        <v>1</v>
      </c>
      <c r="G9" s="16">
        <v>63493.2</v>
      </c>
      <c r="H9" s="13">
        <f t="shared" si="0"/>
        <v>63493.2</v>
      </c>
      <c r="I9" s="13">
        <f t="shared" si="1"/>
        <v>12698.64</v>
      </c>
      <c r="J9" s="13">
        <f t="shared" si="2"/>
        <v>76191.839999999997</v>
      </c>
    </row>
    <row r="10" spans="3:11" x14ac:dyDescent="0.25">
      <c r="C10" s="17"/>
      <c r="D10" s="11"/>
      <c r="J10" s="18"/>
    </row>
    <row r="11" spans="3:11" x14ac:dyDescent="0.25">
      <c r="D11" s="11" t="s">
        <v>33</v>
      </c>
    </row>
    <row r="12" spans="3:11" x14ac:dyDescent="0.25">
      <c r="C12" s="17"/>
      <c r="D12" s="11"/>
    </row>
    <row r="16" spans="3:11" x14ac:dyDescent="0.25">
      <c r="C16" s="30"/>
      <c r="D16" s="30"/>
      <c r="E16" s="30"/>
      <c r="G16" s="18"/>
      <c r="H16" s="18"/>
      <c r="K16" s="18"/>
    </row>
    <row r="17" spans="4:4" x14ac:dyDescent="0.25">
      <c r="D17" s="29"/>
    </row>
  </sheetData>
  <mergeCells count="1">
    <mergeCell ref="C16:E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E7C54-61BB-48A6-9CCC-96E468B6805E}">
  <dimension ref="B3:K14"/>
  <sheetViews>
    <sheetView workbookViewId="0">
      <selection activeCell="G5" sqref="G5"/>
    </sheetView>
  </sheetViews>
  <sheetFormatPr defaultRowHeight="15" x14ac:dyDescent="0.25"/>
  <cols>
    <col min="3" max="3" width="3.28515625" bestFit="1" customWidth="1"/>
    <col min="4" max="4" width="32.85546875" customWidth="1"/>
    <col min="5" max="5" width="13.140625" bestFit="1" customWidth="1"/>
    <col min="6" max="6" width="15.7109375" customWidth="1"/>
    <col min="7" max="7" width="14.7109375" bestFit="1" customWidth="1"/>
    <col min="8" max="8" width="14.5703125" customWidth="1"/>
    <col min="9" max="9" width="13.5703125" bestFit="1" customWidth="1"/>
    <col min="10" max="10" width="11.42578125" customWidth="1"/>
  </cols>
  <sheetData>
    <row r="3" spans="2:11" x14ac:dyDescent="0.25">
      <c r="D3" t="s">
        <v>30</v>
      </c>
    </row>
    <row r="4" spans="2:11" s="10" customFormat="1" ht="27.6" customHeight="1" x14ac:dyDescent="0.25">
      <c r="C4" s="3" t="s">
        <v>0</v>
      </c>
      <c r="D4" s="3" t="s">
        <v>1</v>
      </c>
      <c r="E4" s="3" t="s">
        <v>2</v>
      </c>
      <c r="F4" s="4" t="s">
        <v>6</v>
      </c>
      <c r="G4" s="4" t="s">
        <v>3</v>
      </c>
      <c r="H4" s="4" t="s">
        <v>4</v>
      </c>
      <c r="I4" s="4" t="s">
        <v>11</v>
      </c>
      <c r="J4" s="4" t="s">
        <v>7</v>
      </c>
    </row>
    <row r="5" spans="2:11" s="15" customFormat="1" ht="52.9" customHeight="1" x14ac:dyDescent="0.25">
      <c r="C5" s="6">
        <v>1</v>
      </c>
      <c r="D5" s="7" t="s">
        <v>13</v>
      </c>
      <c r="E5" s="6" t="s">
        <v>5</v>
      </c>
      <c r="F5" s="12">
        <v>1065.58</v>
      </c>
      <c r="G5" s="9">
        <v>58.84</v>
      </c>
      <c r="H5" s="5">
        <f t="shared" ref="H5:H7" si="0">F5*G5</f>
        <v>62698.727200000001</v>
      </c>
      <c r="I5" s="8">
        <f t="shared" ref="I5:I7" si="1">H5*0.2</f>
        <v>12539.745440000001</v>
      </c>
      <c r="J5" s="8">
        <f t="shared" ref="J5:J7" si="2">H5+I5</f>
        <v>75238.472640000007</v>
      </c>
      <c r="K5" s="14"/>
    </row>
    <row r="6" spans="2:11" s="10" customFormat="1" ht="31.5" x14ac:dyDescent="0.25">
      <c r="C6" s="6">
        <f>+C5+1</f>
        <v>2</v>
      </c>
      <c r="D6" s="7" t="s">
        <v>32</v>
      </c>
      <c r="E6" s="6" t="s">
        <v>5</v>
      </c>
      <c r="F6" s="12">
        <v>2144.4169999999999</v>
      </c>
      <c r="G6" s="28">
        <v>1.0194000000000001</v>
      </c>
      <c r="H6" s="5">
        <f t="shared" si="0"/>
        <v>2186.0186898000002</v>
      </c>
      <c r="I6" s="8">
        <f t="shared" si="1"/>
        <v>437.20373796000007</v>
      </c>
      <c r="J6" s="8">
        <f t="shared" si="2"/>
        <v>2623.2224277600003</v>
      </c>
    </row>
    <row r="7" spans="2:11" s="10" customFormat="1" ht="31.5" x14ac:dyDescent="0.25">
      <c r="C7" s="6">
        <v>6</v>
      </c>
      <c r="D7" s="7" t="s">
        <v>19</v>
      </c>
      <c r="E7" s="6" t="s">
        <v>12</v>
      </c>
      <c r="F7" s="12">
        <v>1</v>
      </c>
      <c r="G7" s="16">
        <v>23809.95</v>
      </c>
      <c r="H7" s="5">
        <f t="shared" si="0"/>
        <v>23809.95</v>
      </c>
      <c r="I7" s="8">
        <f t="shared" si="1"/>
        <v>4761.9900000000007</v>
      </c>
      <c r="J7" s="8">
        <f t="shared" si="2"/>
        <v>28571.940000000002</v>
      </c>
    </row>
    <row r="8" spans="2:11" x14ac:dyDescent="0.25">
      <c r="J8" s="2"/>
    </row>
    <row r="9" spans="2:11" s="10" customFormat="1" ht="15.75" x14ac:dyDescent="0.25">
      <c r="D9" s="11" t="s">
        <v>33</v>
      </c>
    </row>
    <row r="10" spans="2:11" x14ac:dyDescent="0.25">
      <c r="J10" s="2"/>
    </row>
    <row r="11" spans="2:11" x14ac:dyDescent="0.25">
      <c r="J11" s="2"/>
    </row>
    <row r="12" spans="2:11" x14ac:dyDescent="0.25">
      <c r="J12" s="2"/>
    </row>
    <row r="13" spans="2:11" x14ac:dyDescent="0.25">
      <c r="J13" s="2"/>
    </row>
    <row r="14" spans="2:11" ht="15.75" x14ac:dyDescent="0.25">
      <c r="B14" s="30" t="s">
        <v>14</v>
      </c>
      <c r="C14" s="30"/>
      <c r="D14" s="30"/>
    </row>
  </sheetData>
  <mergeCells count="1">
    <mergeCell ref="B14:D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22B34-8ABF-4D2F-987E-C99CC5DCB128}">
  <dimension ref="C3:J17"/>
  <sheetViews>
    <sheetView workbookViewId="0">
      <selection activeCell="G16" sqref="G16"/>
    </sheetView>
  </sheetViews>
  <sheetFormatPr defaultRowHeight="15" x14ac:dyDescent="0.25"/>
  <cols>
    <col min="4" max="4" width="30.5703125" bestFit="1" customWidth="1"/>
    <col min="5" max="5" width="9.5703125" customWidth="1"/>
    <col min="6" max="6" width="15.28515625" customWidth="1"/>
    <col min="7" max="7" width="15.85546875" customWidth="1"/>
    <col min="8" max="8" width="13.85546875" bestFit="1" customWidth="1"/>
    <col min="9" max="9" width="14.42578125" customWidth="1"/>
    <col min="10" max="10" width="13.42578125" customWidth="1"/>
  </cols>
  <sheetData>
    <row r="3" spans="3:10" x14ac:dyDescent="0.25">
      <c r="F3" s="2"/>
    </row>
    <row r="4" spans="3:10" x14ac:dyDescent="0.25">
      <c r="D4" t="s">
        <v>29</v>
      </c>
      <c r="F4" s="2"/>
    </row>
    <row r="5" spans="3:10" ht="31.5" x14ac:dyDescent="0.25">
      <c r="C5" s="3" t="s">
        <v>0</v>
      </c>
      <c r="D5" s="3" t="s">
        <v>1</v>
      </c>
      <c r="E5" s="3" t="s">
        <v>2</v>
      </c>
      <c r="F5" s="4" t="s">
        <v>6</v>
      </c>
      <c r="G5" s="4" t="s">
        <v>3</v>
      </c>
      <c r="H5" s="4" t="s">
        <v>4</v>
      </c>
      <c r="I5" s="4" t="s">
        <v>16</v>
      </c>
      <c r="J5" s="4" t="s">
        <v>7</v>
      </c>
    </row>
    <row r="6" spans="3:10" ht="47.25" x14ac:dyDescent="0.25">
      <c r="C6" s="6">
        <v>1</v>
      </c>
      <c r="D6" s="7" t="s">
        <v>8</v>
      </c>
      <c r="E6" s="6" t="s">
        <v>5</v>
      </c>
      <c r="F6" s="12">
        <v>0</v>
      </c>
      <c r="G6" s="9">
        <v>0</v>
      </c>
      <c r="H6" s="8">
        <f t="shared" ref="H6:H9" si="0">F6*G6</f>
        <v>0</v>
      </c>
      <c r="I6" s="8">
        <f t="shared" ref="I6:I9" si="1">H6*0.2</f>
        <v>0</v>
      </c>
      <c r="J6" s="8">
        <f t="shared" ref="J6:J9" si="2">H6+I6</f>
        <v>0</v>
      </c>
    </row>
    <row r="7" spans="3:10" ht="47.25" x14ac:dyDescent="0.25">
      <c r="C7" s="6">
        <f>+C6+1</f>
        <v>2</v>
      </c>
      <c r="D7" s="7" t="s">
        <v>9</v>
      </c>
      <c r="E7" s="6" t="s">
        <v>5</v>
      </c>
      <c r="F7" s="12">
        <v>0</v>
      </c>
      <c r="G7" s="9">
        <v>0</v>
      </c>
      <c r="H7" s="8">
        <f t="shared" si="0"/>
        <v>0</v>
      </c>
      <c r="I7" s="8">
        <f t="shared" si="1"/>
        <v>0</v>
      </c>
      <c r="J7" s="8">
        <f t="shared" si="2"/>
        <v>0</v>
      </c>
    </row>
    <row r="8" spans="3:10" ht="31.5" x14ac:dyDescent="0.25">
      <c r="C8" s="6">
        <f t="shared" ref="C8:C9" si="3">+C7+1</f>
        <v>3</v>
      </c>
      <c r="D8" s="7" t="s">
        <v>32</v>
      </c>
      <c r="E8" s="6" t="s">
        <v>5</v>
      </c>
      <c r="F8" s="12">
        <v>0</v>
      </c>
      <c r="G8" s="28">
        <v>0</v>
      </c>
      <c r="H8" s="8">
        <f t="shared" si="0"/>
        <v>0</v>
      </c>
      <c r="I8" s="8">
        <f t="shared" si="1"/>
        <v>0</v>
      </c>
      <c r="J8" s="8">
        <f t="shared" si="2"/>
        <v>0</v>
      </c>
    </row>
    <row r="9" spans="3:10" ht="31.5" x14ac:dyDescent="0.25">
      <c r="C9" s="6">
        <f t="shared" si="3"/>
        <v>4</v>
      </c>
      <c r="D9" s="7" t="s">
        <v>20</v>
      </c>
      <c r="E9" s="6" t="s">
        <v>12</v>
      </c>
      <c r="F9" s="12">
        <v>1</v>
      </c>
      <c r="G9" s="16">
        <v>15873.3</v>
      </c>
      <c r="H9" s="8">
        <f t="shared" si="0"/>
        <v>15873.3</v>
      </c>
      <c r="I9" s="8">
        <f t="shared" si="1"/>
        <v>3174.66</v>
      </c>
      <c r="J9" s="8">
        <f t="shared" si="2"/>
        <v>19047.96</v>
      </c>
    </row>
    <row r="10" spans="3:10" ht="15.75" x14ac:dyDescent="0.25">
      <c r="C10" s="17"/>
      <c r="D10" s="22"/>
      <c r="E10" s="17"/>
      <c r="F10" s="21"/>
      <c r="G10" s="20"/>
      <c r="H10" s="19"/>
      <c r="I10" s="19"/>
      <c r="J10" s="19">
        <f>SUM(J8:J9)</f>
        <v>19047.96</v>
      </c>
    </row>
    <row r="11" spans="3:10" s="10" customFormat="1" ht="15.75" x14ac:dyDescent="0.25">
      <c r="D11" s="11" t="s">
        <v>33</v>
      </c>
    </row>
    <row r="12" spans="3:10" x14ac:dyDescent="0.25">
      <c r="F12" s="2"/>
    </row>
    <row r="13" spans="3:10" x14ac:dyDescent="0.25">
      <c r="F13" s="2"/>
    </row>
    <row r="14" spans="3:10" ht="15.75" x14ac:dyDescent="0.25">
      <c r="C14" s="30"/>
      <c r="D14" s="30"/>
      <c r="E14" s="30"/>
      <c r="F14" s="1"/>
      <c r="G14" s="2"/>
    </row>
    <row r="15" spans="3:10" x14ac:dyDescent="0.25">
      <c r="F15" s="2"/>
    </row>
    <row r="16" spans="3:10" x14ac:dyDescent="0.25">
      <c r="G16" s="2"/>
    </row>
    <row r="17" spans="7:7" x14ac:dyDescent="0.25">
      <c r="G17" s="2"/>
    </row>
  </sheetData>
  <mergeCells count="1">
    <mergeCell ref="C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DC056-E2B2-4279-BD9A-CB9033DCB03C}">
  <dimension ref="C2:J18"/>
  <sheetViews>
    <sheetView topLeftCell="D1" workbookViewId="0">
      <selection activeCell="G4" sqref="G4"/>
    </sheetView>
  </sheetViews>
  <sheetFormatPr defaultRowHeight="15" x14ac:dyDescent="0.25"/>
  <cols>
    <col min="3" max="3" width="9.7109375" bestFit="1" customWidth="1"/>
    <col min="4" max="4" width="30.7109375" customWidth="1"/>
    <col min="5" max="5" width="7.7109375" bestFit="1" customWidth="1"/>
    <col min="6" max="6" width="13.7109375" customWidth="1"/>
    <col min="7" max="7" width="21.140625" customWidth="1"/>
    <col min="8" max="8" width="17.7109375" bestFit="1" customWidth="1"/>
    <col min="9" max="9" width="16.7109375" customWidth="1"/>
    <col min="10" max="10" width="12.42578125" customWidth="1"/>
  </cols>
  <sheetData>
    <row r="2" spans="3:10" x14ac:dyDescent="0.25">
      <c r="D2" t="s">
        <v>28</v>
      </c>
    </row>
    <row r="3" spans="3:10" ht="31.5" x14ac:dyDescent="0.25">
      <c r="C3" s="3" t="s">
        <v>0</v>
      </c>
      <c r="D3" s="3" t="s">
        <v>1</v>
      </c>
      <c r="E3" s="3" t="s">
        <v>2</v>
      </c>
      <c r="F3" s="4" t="s">
        <v>6</v>
      </c>
      <c r="G3" s="4" t="s">
        <v>3</v>
      </c>
      <c r="H3" s="4" t="s">
        <v>4</v>
      </c>
      <c r="I3" s="4" t="s">
        <v>11</v>
      </c>
      <c r="J3" s="4" t="s">
        <v>7</v>
      </c>
    </row>
    <row r="4" spans="3:10" s="24" customFormat="1" ht="47.25" x14ac:dyDescent="0.25">
      <c r="C4" s="6">
        <v>1</v>
      </c>
      <c r="D4" s="7" t="s">
        <v>13</v>
      </c>
      <c r="E4" s="6" t="s">
        <v>5</v>
      </c>
      <c r="F4" s="12">
        <v>334.43700000000001</v>
      </c>
      <c r="G4" s="9">
        <v>58.84</v>
      </c>
      <c r="H4" s="5">
        <f t="shared" ref="H4:H9" si="0">F4*G4</f>
        <v>19678.273080000003</v>
      </c>
      <c r="I4" s="8">
        <f t="shared" ref="I4:I9" si="1">H4*0.2</f>
        <v>3935.6546160000007</v>
      </c>
      <c r="J4" s="8">
        <f t="shared" ref="J4:J9" si="2">H4+I4</f>
        <v>23613.927696000002</v>
      </c>
    </row>
    <row r="5" spans="3:10" ht="31.5" x14ac:dyDescent="0.25">
      <c r="C5" s="6">
        <f>+C4+1</f>
        <v>2</v>
      </c>
      <c r="D5" s="7" t="s">
        <v>32</v>
      </c>
      <c r="E5" s="6" t="s">
        <v>5</v>
      </c>
      <c r="F5" s="12">
        <v>1117.1400000000001</v>
      </c>
      <c r="G5" s="28">
        <v>1.0194000000000001</v>
      </c>
      <c r="H5" s="5">
        <f t="shared" si="0"/>
        <v>1138.8125160000002</v>
      </c>
      <c r="I5" s="8">
        <f t="shared" si="1"/>
        <v>227.76250320000005</v>
      </c>
      <c r="J5" s="8">
        <f t="shared" si="2"/>
        <v>1366.5750192000003</v>
      </c>
    </row>
    <row r="6" spans="3:10" ht="15.75" x14ac:dyDescent="0.25">
      <c r="C6" s="6">
        <v>3</v>
      </c>
      <c r="D6" s="7" t="s">
        <v>23</v>
      </c>
      <c r="E6" s="6" t="s">
        <v>5</v>
      </c>
      <c r="F6" s="12">
        <v>123</v>
      </c>
      <c r="G6" s="28">
        <v>4.2628000000000004</v>
      </c>
      <c r="H6" s="5">
        <f t="shared" si="0"/>
        <v>524.32440000000008</v>
      </c>
      <c r="I6" s="8">
        <f t="shared" si="1"/>
        <v>104.86488000000003</v>
      </c>
      <c r="J6" s="8">
        <f t="shared" si="2"/>
        <v>629.18928000000005</v>
      </c>
    </row>
    <row r="7" spans="3:10" ht="15.75" x14ac:dyDescent="0.25">
      <c r="C7" s="6">
        <f t="shared" ref="C7:C9" si="3">+C6+1</f>
        <v>4</v>
      </c>
      <c r="D7" s="7" t="s">
        <v>15</v>
      </c>
      <c r="E7" s="6" t="s">
        <v>5</v>
      </c>
      <c r="F7" s="12">
        <v>22</v>
      </c>
      <c r="G7" s="23">
        <v>5.3284000000000002</v>
      </c>
      <c r="H7" s="8">
        <f t="shared" si="0"/>
        <v>117.2248</v>
      </c>
      <c r="I7" s="8">
        <f t="shared" si="1"/>
        <v>23.444960000000002</v>
      </c>
      <c r="J7" s="8">
        <f t="shared" si="2"/>
        <v>140.66976</v>
      </c>
    </row>
    <row r="8" spans="3:10" ht="15.75" x14ac:dyDescent="0.25">
      <c r="C8" s="6">
        <f t="shared" si="3"/>
        <v>5</v>
      </c>
      <c r="D8" s="7" t="s">
        <v>17</v>
      </c>
      <c r="E8" s="6" t="s">
        <v>5</v>
      </c>
      <c r="F8" s="12">
        <v>32.47999999999999</v>
      </c>
      <c r="G8" s="23">
        <v>8.3582999999999998</v>
      </c>
      <c r="H8" s="8">
        <f t="shared" ref="H8" si="4">F8*G8</f>
        <v>271.47758399999992</v>
      </c>
      <c r="I8" s="8">
        <f t="shared" ref="I8" si="5">H8*0.2</f>
        <v>54.295516799999987</v>
      </c>
      <c r="J8" s="8">
        <f t="shared" ref="J8" si="6">H8+I8</f>
        <v>325.7731007999999</v>
      </c>
    </row>
    <row r="9" spans="3:10" ht="31.5" x14ac:dyDescent="0.25">
      <c r="C9" s="6">
        <f t="shared" si="3"/>
        <v>6</v>
      </c>
      <c r="D9" s="7" t="s">
        <v>21</v>
      </c>
      <c r="E9" s="6" t="s">
        <v>12</v>
      </c>
      <c r="F9" s="12">
        <v>1</v>
      </c>
      <c r="G9" s="27">
        <v>4761.99</v>
      </c>
      <c r="H9" s="5">
        <f t="shared" si="0"/>
        <v>4761.99</v>
      </c>
      <c r="I9" s="8">
        <f t="shared" si="1"/>
        <v>952.39800000000002</v>
      </c>
      <c r="J9" s="8">
        <f t="shared" si="2"/>
        <v>5714.3879999999999</v>
      </c>
    </row>
    <row r="10" spans="3:10" x14ac:dyDescent="0.25">
      <c r="H10" s="2"/>
    </row>
    <row r="11" spans="3:10" s="10" customFormat="1" ht="15.75" x14ac:dyDescent="0.25">
      <c r="D11" s="11" t="s">
        <v>33</v>
      </c>
    </row>
    <row r="12" spans="3:10" x14ac:dyDescent="0.25">
      <c r="H12" s="2"/>
    </row>
    <row r="13" spans="3:10" x14ac:dyDescent="0.25">
      <c r="G13" s="2"/>
    </row>
    <row r="14" spans="3:10" x14ac:dyDescent="0.25">
      <c r="D14" s="25"/>
      <c r="F14" s="26"/>
    </row>
    <row r="18" spans="3:8" ht="15.75" x14ac:dyDescent="0.25">
      <c r="C18" s="30"/>
      <c r="D18" s="30"/>
      <c r="E18" s="30"/>
      <c r="F18" s="1"/>
      <c r="G18" s="2"/>
      <c r="H18" s="2"/>
    </row>
  </sheetData>
  <mergeCells count="1">
    <mergeCell ref="C18:E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EBDCE-348A-4A4C-8772-B62C34AA635F}">
  <dimension ref="C2:K11"/>
  <sheetViews>
    <sheetView workbookViewId="0">
      <selection activeCell="G4" sqref="G4"/>
    </sheetView>
  </sheetViews>
  <sheetFormatPr defaultRowHeight="15" x14ac:dyDescent="0.25"/>
  <cols>
    <col min="4" max="4" width="30.5703125" customWidth="1"/>
    <col min="5" max="5" width="7.7109375" bestFit="1" customWidth="1"/>
    <col min="6" max="6" width="15.5703125" customWidth="1"/>
    <col min="7" max="7" width="13" customWidth="1"/>
    <col min="8" max="8" width="12.7109375" bestFit="1" customWidth="1"/>
    <col min="9" max="9" width="11" bestFit="1" customWidth="1"/>
    <col min="10" max="10" width="12.7109375" bestFit="1" customWidth="1"/>
  </cols>
  <sheetData>
    <row r="2" spans="3:11" x14ac:dyDescent="0.25">
      <c r="D2" t="s">
        <v>27</v>
      </c>
    </row>
    <row r="3" spans="3:11" s="10" customFormat="1" ht="31.5" x14ac:dyDescent="0.25">
      <c r="C3" s="3" t="s">
        <v>0</v>
      </c>
      <c r="D3" s="3" t="s">
        <v>1</v>
      </c>
      <c r="E3" s="3" t="s">
        <v>2</v>
      </c>
      <c r="F3" s="4" t="s">
        <v>6</v>
      </c>
      <c r="G3" s="4" t="s">
        <v>3</v>
      </c>
      <c r="H3" s="4" t="s">
        <v>4</v>
      </c>
      <c r="I3" s="4" t="s">
        <v>11</v>
      </c>
      <c r="J3" s="4" t="s">
        <v>7</v>
      </c>
    </row>
    <row r="4" spans="3:11" s="15" customFormat="1" ht="47.25" x14ac:dyDescent="0.25">
      <c r="C4" s="6">
        <v>1</v>
      </c>
      <c r="D4" s="7" t="s">
        <v>22</v>
      </c>
      <c r="E4" s="6" t="s">
        <v>5</v>
      </c>
      <c r="F4" s="12">
        <v>11.618</v>
      </c>
      <c r="G4" s="9">
        <v>58.84</v>
      </c>
      <c r="H4" s="13">
        <f>F4*G4</f>
        <v>683.6031200000001</v>
      </c>
      <c r="I4" s="13">
        <f>H4*0.2</f>
        <v>136.72062400000002</v>
      </c>
      <c r="J4" s="13">
        <f>H4+I4</f>
        <v>820.32374400000015</v>
      </c>
      <c r="K4" s="14"/>
    </row>
    <row r="5" spans="3:11" ht="31.5" x14ac:dyDescent="0.25">
      <c r="C5" s="6">
        <f>+C4+1</f>
        <v>2</v>
      </c>
      <c r="D5" s="7" t="s">
        <v>32</v>
      </c>
      <c r="E5" s="6" t="s">
        <v>5</v>
      </c>
      <c r="F5" s="12">
        <v>469.45800000000003</v>
      </c>
      <c r="G5" s="28">
        <v>1.0194000000000001</v>
      </c>
      <c r="H5" s="13">
        <f t="shared" ref="H5:H7" si="0">F5*G5</f>
        <v>478.56548520000007</v>
      </c>
      <c r="I5" s="13">
        <f t="shared" ref="I5:I7" si="1">H5*0.2</f>
        <v>95.713097040000022</v>
      </c>
      <c r="J5" s="13">
        <f t="shared" ref="J5:J7" si="2">H5+I5</f>
        <v>574.27858224000011</v>
      </c>
    </row>
    <row r="6" spans="3:11" ht="15.75" x14ac:dyDescent="0.25">
      <c r="C6" s="6">
        <f t="shared" ref="C6:C8" si="3">+C5+1</f>
        <v>3</v>
      </c>
      <c r="D6" s="7" t="s">
        <v>15</v>
      </c>
      <c r="E6" s="6" t="s">
        <v>5</v>
      </c>
      <c r="F6" s="12">
        <v>329</v>
      </c>
      <c r="G6" s="28">
        <v>5.3284000000000002</v>
      </c>
      <c r="H6" s="13">
        <f t="shared" si="0"/>
        <v>1753.0436</v>
      </c>
      <c r="I6" s="13">
        <f t="shared" si="1"/>
        <v>350.60872000000001</v>
      </c>
      <c r="J6" s="13">
        <f t="shared" si="2"/>
        <v>2103.6523200000001</v>
      </c>
    </row>
    <row r="7" spans="3:11" ht="15.75" x14ac:dyDescent="0.25">
      <c r="C7" s="6">
        <f t="shared" si="3"/>
        <v>4</v>
      </c>
      <c r="D7" s="7" t="s">
        <v>17</v>
      </c>
      <c r="E7" s="6" t="s">
        <v>5</v>
      </c>
      <c r="F7" s="12">
        <v>138.85500000000002</v>
      </c>
      <c r="G7" s="23">
        <v>8.3582999999999998</v>
      </c>
      <c r="H7" s="13">
        <f t="shared" si="0"/>
        <v>1160.5917465000002</v>
      </c>
      <c r="I7" s="13">
        <f t="shared" si="1"/>
        <v>232.11834930000006</v>
      </c>
      <c r="J7" s="13">
        <f t="shared" si="2"/>
        <v>1392.7100958000003</v>
      </c>
    </row>
    <row r="8" spans="3:11" ht="15.75" x14ac:dyDescent="0.25">
      <c r="C8" s="6">
        <f t="shared" si="3"/>
        <v>5</v>
      </c>
      <c r="D8" s="7" t="s">
        <v>24</v>
      </c>
      <c r="E8" s="6" t="s">
        <v>5</v>
      </c>
      <c r="F8" s="12">
        <v>135.23700000000008</v>
      </c>
      <c r="G8" s="23">
        <v>5.8840000000000003</v>
      </c>
      <c r="H8" s="13">
        <f t="shared" ref="H8" si="4">F8*G8</f>
        <v>795.73450800000057</v>
      </c>
      <c r="I8" s="13">
        <v>0</v>
      </c>
      <c r="J8" s="13">
        <f t="shared" ref="J8" si="5">H8+I8</f>
        <v>795.73450800000057</v>
      </c>
    </row>
    <row r="11" spans="3:11" s="10" customFormat="1" ht="15.75" x14ac:dyDescent="0.25">
      <c r="D11" s="11" t="s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2C0BD-5035-42FC-818D-FCBEC615D575}">
  <dimension ref="C2:K8"/>
  <sheetViews>
    <sheetView workbookViewId="0">
      <selection activeCell="D21" sqref="D21"/>
    </sheetView>
  </sheetViews>
  <sheetFormatPr defaultRowHeight="15" x14ac:dyDescent="0.25"/>
  <cols>
    <col min="4" max="4" width="30.5703125" customWidth="1"/>
    <col min="5" max="5" width="7.7109375" bestFit="1" customWidth="1"/>
    <col min="6" max="6" width="15.5703125" customWidth="1"/>
    <col min="7" max="7" width="13" customWidth="1"/>
    <col min="8" max="8" width="12.7109375" bestFit="1" customWidth="1"/>
    <col min="9" max="9" width="11" bestFit="1" customWidth="1"/>
    <col min="10" max="10" width="12.7109375" bestFit="1" customWidth="1"/>
  </cols>
  <sheetData>
    <row r="2" spans="3:11" x14ac:dyDescent="0.25">
      <c r="D2" t="s">
        <v>26</v>
      </c>
    </row>
    <row r="3" spans="3:11" s="10" customFormat="1" ht="31.5" x14ac:dyDescent="0.25">
      <c r="C3" s="3" t="s">
        <v>0</v>
      </c>
      <c r="D3" s="3" t="s">
        <v>1</v>
      </c>
      <c r="E3" s="3" t="s">
        <v>2</v>
      </c>
      <c r="F3" s="4" t="s">
        <v>6</v>
      </c>
      <c r="G3" s="4" t="s">
        <v>3</v>
      </c>
      <c r="H3" s="4" t="s">
        <v>4</v>
      </c>
      <c r="I3" s="4" t="s">
        <v>11</v>
      </c>
      <c r="J3" s="4" t="s">
        <v>7</v>
      </c>
    </row>
    <row r="4" spans="3:11" s="15" customFormat="1" ht="47.25" x14ac:dyDescent="0.25">
      <c r="C4" s="6">
        <v>1</v>
      </c>
      <c r="D4" s="7" t="s">
        <v>25</v>
      </c>
      <c r="E4" s="6" t="s">
        <v>5</v>
      </c>
      <c r="F4" s="12">
        <v>746.83399999999995</v>
      </c>
      <c r="G4" s="9">
        <v>58.84</v>
      </c>
      <c r="H4" s="13">
        <f>F4*G4</f>
        <v>43943.71256</v>
      </c>
      <c r="I4" s="13">
        <f>H4*0.2</f>
        <v>8788.7425120000007</v>
      </c>
      <c r="J4" s="13">
        <f>H4+I4</f>
        <v>52732.455071999997</v>
      </c>
      <c r="K4" s="14"/>
    </row>
    <row r="5" spans="3:11" ht="31.5" x14ac:dyDescent="0.25">
      <c r="C5" s="6">
        <f>+C4+1</f>
        <v>2</v>
      </c>
      <c r="D5" s="7" t="s">
        <v>32</v>
      </c>
      <c r="E5" s="6" t="s">
        <v>5</v>
      </c>
      <c r="F5" s="12">
        <v>3206.75</v>
      </c>
      <c r="G5" s="28">
        <v>1.0194000000000001</v>
      </c>
      <c r="H5" s="13">
        <f t="shared" ref="H5" si="0">F5*G5</f>
        <v>3268.9609500000001</v>
      </c>
      <c r="I5" s="13">
        <f t="shared" ref="I5" si="1">H5*0.2</f>
        <v>653.79219000000012</v>
      </c>
      <c r="J5" s="13">
        <f t="shared" ref="J5" si="2">H5+I5</f>
        <v>3922.7531400000003</v>
      </c>
    </row>
    <row r="8" spans="3:11" s="10" customFormat="1" ht="15.75" x14ac:dyDescent="0.25">
      <c r="D8" s="11" t="s">
        <v>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1FE9B1-FA42-47E1-AC3D-F256E3D23265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2.xml><?xml version="1.0" encoding="utf-8"?>
<ds:datastoreItem xmlns:ds="http://schemas.openxmlformats.org/officeDocument/2006/customXml" ds:itemID="{833CE2B7-3476-4D96-BF37-1942E68484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0BBB0C5-B722-4E5D-9304-3AAE7346D9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Плевен 21.04.-30.04.2024</vt:lpstr>
      <vt:lpstr>Бургас 21.04.-30.04.2024</vt:lpstr>
      <vt:lpstr>Враца 21.04.-30.04.2024</vt:lpstr>
      <vt:lpstr>ВеликоТърново21.04.-30.04.2024</vt:lpstr>
      <vt:lpstr>Перник 21.04.-30.04.2024</vt:lpstr>
      <vt:lpstr>Русе 21.04.-30.04.2024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Aneta Ivanova</cp:lastModifiedBy>
  <dcterms:created xsi:type="dcterms:W3CDTF">2019-10-09T06:16:32Z</dcterms:created>
  <dcterms:modified xsi:type="dcterms:W3CDTF">2024-05-08T08:10:39Z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