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6.11 - 10.11.2021Г\"/>
    </mc:Choice>
  </mc:AlternateContent>
  <xr:revisionPtr revIDLastSave="0" documentId="8_{669AF7FB-A124-42C5-A1A8-5ECACB8F535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Прр-Гс- М-17-2021-11- общо" sheetId="5" r:id="rId1"/>
    <sheet name="Прр-Гс- М-17-2021-11- 01" sheetId="6" r:id="rId2"/>
    <sheet name="Лист2" sheetId="2" r:id="rId3"/>
    <sheet name="Лист3" sheetId="3" r:id="rId4"/>
  </sheets>
  <definedNames>
    <definedName name="_xlnm._FilterDatabase" localSheetId="1" hidden="1">'Прр-Гс- М-17-2021-11- 01'!$A$2:$O$14</definedName>
    <definedName name="_xlnm._FilterDatabase" localSheetId="0" hidden="1">'Прр-Гс- М-17-2021-11- общо'!$A$2:$O$26</definedName>
    <definedName name="_xlnm.Print_Titles" localSheetId="1">'Прр-Гс- М-17-2021-11- 01'!$2:$2</definedName>
    <definedName name="_xlnm.Print_Titles" localSheetId="0">'Прр-Гс- М-17-2021-11- общо'!$2:$2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6" l="1"/>
  <c r="H16" i="6"/>
  <c r="I15" i="6"/>
  <c r="H15" i="6"/>
  <c r="L14" i="6"/>
  <c r="J14" i="6"/>
  <c r="K14" i="6" s="1"/>
  <c r="L13" i="6"/>
  <c r="J13" i="6"/>
  <c r="K13" i="6" s="1"/>
  <c r="L12" i="6"/>
  <c r="J12" i="6"/>
  <c r="K12" i="6" s="1"/>
  <c r="L11" i="6"/>
  <c r="J11" i="6"/>
  <c r="K11" i="6" s="1"/>
  <c r="L10" i="6"/>
  <c r="J10" i="6"/>
  <c r="K10" i="6" s="1"/>
  <c r="L9" i="6"/>
  <c r="J9" i="6"/>
  <c r="K9" i="6" s="1"/>
  <c r="L8" i="6"/>
  <c r="J8" i="6"/>
  <c r="K8" i="6" s="1"/>
  <c r="L7" i="6"/>
  <c r="J7" i="6"/>
  <c r="K7" i="6" s="1"/>
  <c r="L6" i="6"/>
  <c r="J6" i="6"/>
  <c r="K6" i="6" s="1"/>
  <c r="L5" i="6"/>
  <c r="J5" i="6"/>
  <c r="K5" i="6" s="1"/>
  <c r="L4" i="6"/>
  <c r="J4" i="6"/>
  <c r="K4" i="6" s="1"/>
  <c r="M3" i="6"/>
  <c r="M16" i="6" s="1"/>
  <c r="L3" i="6"/>
  <c r="L16" i="6" s="1"/>
  <c r="J3" i="6"/>
  <c r="K3" i="6" s="1"/>
  <c r="K16" i="6" s="1"/>
  <c r="O16" i="5"/>
  <c r="O17" i="5"/>
  <c r="K15" i="5"/>
  <c r="K16" i="5"/>
  <c r="K17" i="5"/>
  <c r="K18" i="5"/>
  <c r="K19" i="5"/>
  <c r="K20" i="5"/>
  <c r="K21" i="5"/>
  <c r="K22" i="5"/>
  <c r="K23" i="5"/>
  <c r="K24" i="5"/>
  <c r="K25" i="5"/>
  <c r="K26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4" i="5"/>
  <c r="L3" i="5"/>
  <c r="M15" i="6" l="1"/>
  <c r="J15" i="6"/>
  <c r="J16" i="6"/>
  <c r="L15" i="6"/>
  <c r="K15" i="6"/>
  <c r="N3" i="6"/>
  <c r="N9" i="6"/>
  <c r="O9" i="6" s="1"/>
  <c r="N13" i="6"/>
  <c r="O13" i="6" s="1"/>
  <c r="N5" i="6"/>
  <c r="O5" i="6" s="1"/>
  <c r="N4" i="6"/>
  <c r="O4" i="6" s="1"/>
  <c r="N7" i="6"/>
  <c r="O7" i="6" s="1"/>
  <c r="N12" i="6"/>
  <c r="O12" i="6" s="1"/>
  <c r="N8" i="6"/>
  <c r="O8" i="6" s="1"/>
  <c r="N11" i="6"/>
  <c r="O11" i="6" s="1"/>
  <c r="O3" i="6"/>
  <c r="N6" i="6"/>
  <c r="O6" i="6" s="1"/>
  <c r="N10" i="6"/>
  <c r="O10" i="6" s="1"/>
  <c r="N14" i="6"/>
  <c r="O14" i="6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4" i="5"/>
  <c r="K4" i="5" s="1"/>
  <c r="N16" i="6" l="1"/>
  <c r="N15" i="6"/>
  <c r="O16" i="6"/>
  <c r="O15" i="6"/>
  <c r="N10" i="5"/>
  <c r="O10" i="5" s="1"/>
  <c r="N9" i="5"/>
  <c r="O9" i="5" s="1"/>
  <c r="N13" i="5"/>
  <c r="O13" i="5" s="1"/>
  <c r="N12" i="5"/>
  <c r="O12" i="5" s="1"/>
  <c r="N8" i="5"/>
  <c r="O8" i="5" s="1"/>
  <c r="N6" i="5"/>
  <c r="O6" i="5" s="1"/>
  <c r="N5" i="5"/>
  <c r="O5" i="5" s="1"/>
  <c r="N11" i="5"/>
  <c r="O11" i="5" s="1"/>
  <c r="N7" i="5"/>
  <c r="O7" i="5" s="1"/>
  <c r="N4" i="5"/>
  <c r="O4" i="5" s="1"/>
  <c r="M3" i="5" l="1"/>
  <c r="J3" i="5" l="1"/>
  <c r="K3" i="5" s="1"/>
  <c r="J14" i="5"/>
  <c r="K14" i="5" s="1"/>
  <c r="J15" i="5"/>
  <c r="J16" i="5"/>
  <c r="J17" i="5"/>
  <c r="J18" i="5"/>
  <c r="N17" i="5" l="1"/>
  <c r="N15" i="5"/>
  <c r="O15" i="5" s="1"/>
  <c r="N18" i="5"/>
  <c r="O18" i="5" s="1"/>
  <c r="N14" i="5"/>
  <c r="O14" i="5" s="1"/>
  <c r="N16" i="5"/>
  <c r="N3" i="5"/>
  <c r="O3" i="5" s="1"/>
  <c r="J23" i="5" l="1"/>
  <c r="J24" i="5"/>
  <c r="J25" i="5"/>
  <c r="J26" i="5"/>
  <c r="N24" i="5" l="1"/>
  <c r="O24" i="5" s="1"/>
  <c r="N23" i="5"/>
  <c r="O23" i="5" s="1"/>
  <c r="N25" i="5"/>
  <c r="O25" i="5" s="1"/>
  <c r="N26" i="5"/>
  <c r="O26" i="5" s="1"/>
  <c r="J19" i="5"/>
  <c r="N19" i="5" l="1"/>
  <c r="O19" i="5" s="1"/>
  <c r="J20" i="5"/>
  <c r="J21" i="5"/>
  <c r="J22" i="5"/>
  <c r="N20" i="5" l="1"/>
  <c r="O20" i="5" s="1"/>
  <c r="N22" i="5"/>
  <c r="O22" i="5" s="1"/>
  <c r="N21" i="5"/>
  <c r="O21" i="5" s="1"/>
</calcChain>
</file>

<file path=xl/sharedStrings.xml><?xml version="1.0" encoding="utf-8"?>
<sst xmlns="http://schemas.openxmlformats.org/spreadsheetml/2006/main" count="150" uniqueCount="27">
  <si>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</si>
  <si>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</si>
  <si>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</si>
  <si>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</si>
  <si>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</si>
  <si>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</si>
  <si>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</si>
  <si>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>Превозна цена 
(без ДДС)</t>
  </si>
  <si>
    <t>обща сума
(с ДДС)</t>
  </si>
  <si>
    <t xml:space="preserve">вид товар, NHM
</t>
  </si>
  <si>
    <t>Нето
кг</t>
  </si>
  <si>
    <t>Тара
кг</t>
  </si>
  <si>
    <t>таксувана маса тона</t>
  </si>
  <si>
    <t>по договор №</t>
  </si>
  <si>
    <t>Изготвил:</t>
  </si>
  <si>
    <t>Прр -  Гс</t>
  </si>
  <si>
    <t>Товарителница
(без ДДС)</t>
  </si>
  <si>
    <t>Красимира Суруджийска</t>
  </si>
  <si>
    <t>Експерт ОКТД</t>
  </si>
  <si>
    <t>17 / 2021</t>
  </si>
  <si>
    <t>2530.00</t>
  </si>
  <si>
    <t>Опис М-2021-17-11-----   към фактура №</t>
  </si>
  <si>
    <t>Опис М-2021-17-11-01   към фактура №</t>
  </si>
  <si>
    <t>Съгласувал: Нина Монова</t>
  </si>
  <si>
    <t>Ръководител отдел "ПЦП"</t>
  </si>
  <si>
    <t>100003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</si>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</sst>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9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zoomScale="130" zoomScaleNormal="130" workbookViewId="0">
      <selection activeCell="H3" sqref="H3:I16"/>
    </sheetView>
  </sheetViews>
  <sheetFormatPr defaultColWidth="8.85546875" defaultRowHeight="15" x14ac:dyDescent="0.25"/>
  <cols>
    <col min="1" max="1" width="5.140625" style="18" customWidth="1"/>
    <col min="2" max="2" width="10" style="18" customWidth="1"/>
    <col min="3" max="3" width="9.5703125" style="18" customWidth="1"/>
    <col min="4" max="4" width="11.42578125" style="18" customWidth="1"/>
    <col min="5" max="5" width="11.7109375" style="18" customWidth="1"/>
    <col min="6" max="6" width="8.5703125" style="18" customWidth="1"/>
    <col min="7" max="7" width="14" style="18" customWidth="1"/>
    <col min="8" max="8" width="8" style="18" customWidth="1"/>
    <col min="9" max="9" width="8.85546875" style="18" customWidth="1"/>
    <col min="10" max="10" width="8.5703125" style="18" customWidth="1"/>
    <col min="11" max="11" width="11.28515625" style="18" customWidth="1"/>
    <col min="12" max="12" width="8.42578125" style="18" customWidth="1"/>
    <col min="13" max="13" width="9" style="18" customWidth="1"/>
    <col min="14" max="14" width="7.5703125" style="18" customWidth="1"/>
    <col min="15" max="15" width="10.28515625" style="18" customWidth="1"/>
    <col min="16" max="21" width="16.140625" style="1" customWidth="1"/>
    <col min="22" max="16384" width="8.85546875" style="1"/>
  </cols>
  <sheetData>
    <row r="1" spans="1:15" ht="15.75" thickBot="1" x14ac:dyDescent="0.3">
      <c r="A1" s="45" t="s">
        <v>21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</row>
    <row r="2" spans="1:15" ht="53.25" customHeight="1" thickBot="1" x14ac:dyDescent="0.3">
      <c r="A2" s="2" t="s">
        <v>0</v>
      </c>
      <c r="B2" s="3" t="s">
        <v>1</v>
      </c>
      <c r="C2" s="3" t="s">
        <v>13</v>
      </c>
      <c r="D2" s="3" t="s">
        <v>4</v>
      </c>
      <c r="E2" s="4" t="s">
        <v>5</v>
      </c>
      <c r="F2" s="3" t="s">
        <v>9</v>
      </c>
      <c r="G2" s="5" t="s">
        <v>2</v>
      </c>
      <c r="H2" s="6" t="s">
        <v>11</v>
      </c>
      <c r="I2" s="3" t="s">
        <v>10</v>
      </c>
      <c r="J2" s="5" t="s">
        <v>12</v>
      </c>
      <c r="K2" s="3" t="s">
        <v>7</v>
      </c>
      <c r="L2" s="5" t="s">
        <v>6</v>
      </c>
      <c r="M2" s="3" t="s">
        <v>16</v>
      </c>
      <c r="N2" s="3" t="s">
        <v>3</v>
      </c>
      <c r="O2" s="6" t="s">
        <v>8</v>
      </c>
    </row>
    <row r="3" spans="1:15" ht="15.75" customHeight="1" x14ac:dyDescent="0.25">
      <c r="A3" s="7">
        <v>1</v>
      </c>
      <c r="B3" s="8" t="s">
        <v>15</v>
      </c>
      <c r="C3" s="9" t="s">
        <v>19</v>
      </c>
      <c r="D3" s="10">
        <v>100003</v>
      </c>
      <c r="E3" s="11">
        <v>44506</v>
      </c>
      <c r="F3" s="10" t="s">
        <v>20</v>
      </c>
      <c r="G3" s="12">
        <v>335266500321</v>
      </c>
      <c r="H3" s="9">
        <v>24400</v>
      </c>
      <c r="I3" s="13">
        <v>55020</v>
      </c>
      <c r="J3" s="14">
        <f t="shared" ref="J3:J18" si="0">ROUNDUP((I3/1000),1)</f>
        <v>55.1</v>
      </c>
      <c r="K3" s="15">
        <f>ROUND((1.96*1.95583*J3),2)</f>
        <v>211.22</v>
      </c>
      <c r="L3" s="15">
        <f>ROUND((8.4*1.95583),2)</f>
        <v>16.43</v>
      </c>
      <c r="M3" s="15">
        <f>ROUND((2*1.95583),2)</f>
        <v>3.91</v>
      </c>
      <c r="N3" s="15">
        <f t="shared" ref="N3" si="1">ROUND(((SUM(K3:M3))*20/100),2)</f>
        <v>46.31</v>
      </c>
      <c r="O3" s="16">
        <f t="shared" ref="O3:O17" si="2">SUM(K3:N3)</f>
        <v>277.87</v>
      </c>
    </row>
    <row r="4" spans="1:15" ht="15.75" customHeight="1" x14ac:dyDescent="0.25">
      <c r="A4" s="7">
        <v>2</v>
      </c>
      <c r="B4" s="8" t="s">
        <v>15</v>
      </c>
      <c r="C4" s="9" t="s">
        <v>19</v>
      </c>
      <c r="D4" s="10">
        <v>100003</v>
      </c>
      <c r="E4" s="11">
        <v>44506</v>
      </c>
      <c r="F4" s="10" t="s">
        <v>20</v>
      </c>
      <c r="G4" s="12">
        <v>335266500040</v>
      </c>
      <c r="H4" s="9">
        <v>24400</v>
      </c>
      <c r="I4" s="13">
        <v>54820</v>
      </c>
      <c r="J4" s="14">
        <f t="shared" ref="J4:J5" si="3">ROUNDUP((I4/1000),1)</f>
        <v>54.9</v>
      </c>
      <c r="K4" s="15">
        <f t="shared" ref="K4:K26" si="4">ROUND((1.96*1.95583*J4),2)</f>
        <v>210.46</v>
      </c>
      <c r="L4" s="15">
        <f>ROUND((8.4*1.95583),2)</f>
        <v>16.43</v>
      </c>
      <c r="M4" s="15"/>
      <c r="N4" s="15">
        <f t="shared" ref="N4" si="5">ROUND(((SUM(K4:M4))*20/100),2)</f>
        <v>45.38</v>
      </c>
      <c r="O4" s="16">
        <f t="shared" si="2"/>
        <v>272.27000000000004</v>
      </c>
    </row>
    <row r="5" spans="1:15" ht="15.75" customHeight="1" x14ac:dyDescent="0.25">
      <c r="A5" s="7">
        <v>3</v>
      </c>
      <c r="B5" s="8" t="s">
        <v>15</v>
      </c>
      <c r="C5" s="9" t="s">
        <v>19</v>
      </c>
      <c r="D5" s="10">
        <v>100003</v>
      </c>
      <c r="E5" s="11">
        <v>44506</v>
      </c>
      <c r="F5" s="10" t="s">
        <v>20</v>
      </c>
      <c r="G5" s="12">
        <v>845266660222</v>
      </c>
      <c r="H5" s="9">
        <v>24100</v>
      </c>
      <c r="I5" s="13">
        <v>55560</v>
      </c>
      <c r="J5" s="14">
        <f t="shared" si="3"/>
        <v>55.6</v>
      </c>
      <c r="K5" s="15">
        <f t="shared" si="4"/>
        <v>213.14</v>
      </c>
      <c r="L5" s="15">
        <f t="shared" ref="L5:L26" si="6">ROUND((8.4*1.95583),2)</f>
        <v>16.43</v>
      </c>
      <c r="M5" s="15"/>
      <c r="N5" s="15">
        <f t="shared" ref="N5:N26" si="7">ROUND(((SUM(K5:M5))*20/100),2)</f>
        <v>45.91</v>
      </c>
      <c r="O5" s="16">
        <f t="shared" si="2"/>
        <v>275.48</v>
      </c>
    </row>
    <row r="6" spans="1:15" ht="15.75" customHeight="1" x14ac:dyDescent="0.25">
      <c r="A6" s="7">
        <v>4</v>
      </c>
      <c r="B6" s="8" t="s">
        <v>15</v>
      </c>
      <c r="C6" s="9" t="s">
        <v>19</v>
      </c>
      <c r="D6" s="10">
        <v>100003</v>
      </c>
      <c r="E6" s="11">
        <v>44506</v>
      </c>
      <c r="F6" s="10" t="s">
        <v>20</v>
      </c>
      <c r="G6" s="12">
        <v>845266660115</v>
      </c>
      <c r="H6" s="9">
        <v>23700</v>
      </c>
      <c r="I6" s="13">
        <v>55460</v>
      </c>
      <c r="J6" s="14">
        <f t="shared" ref="J6:J13" si="8">ROUNDUP((I6/1000),1)</f>
        <v>55.5</v>
      </c>
      <c r="K6" s="15">
        <f t="shared" si="4"/>
        <v>212.76</v>
      </c>
      <c r="L6" s="15">
        <f t="shared" si="6"/>
        <v>16.43</v>
      </c>
      <c r="M6" s="15"/>
      <c r="N6" s="15">
        <f t="shared" si="7"/>
        <v>45.84</v>
      </c>
      <c r="O6" s="16">
        <f t="shared" si="2"/>
        <v>275.02999999999997</v>
      </c>
    </row>
    <row r="7" spans="1:15" ht="15.75" customHeight="1" x14ac:dyDescent="0.25">
      <c r="A7" s="7">
        <v>5</v>
      </c>
      <c r="B7" s="8" t="s">
        <v>15</v>
      </c>
      <c r="C7" s="9" t="s">
        <v>19</v>
      </c>
      <c r="D7" s="10">
        <v>100003</v>
      </c>
      <c r="E7" s="11">
        <v>44506</v>
      </c>
      <c r="F7" s="10" t="s">
        <v>20</v>
      </c>
      <c r="G7" s="12">
        <v>335266530849</v>
      </c>
      <c r="H7" s="9">
        <v>22900</v>
      </c>
      <c r="I7" s="13">
        <v>56420</v>
      </c>
      <c r="J7" s="14">
        <f t="shared" si="8"/>
        <v>56.5</v>
      </c>
      <c r="K7" s="15">
        <f t="shared" si="4"/>
        <v>216.59</v>
      </c>
      <c r="L7" s="15">
        <f t="shared" si="6"/>
        <v>16.43</v>
      </c>
      <c r="M7" s="15"/>
      <c r="N7" s="15">
        <f t="shared" si="7"/>
        <v>46.6</v>
      </c>
      <c r="O7" s="16">
        <f t="shared" si="2"/>
        <v>279.62</v>
      </c>
    </row>
    <row r="8" spans="1:15" ht="15.75" customHeight="1" x14ac:dyDescent="0.25">
      <c r="A8" s="7">
        <v>6</v>
      </c>
      <c r="B8" s="8" t="s">
        <v>15</v>
      </c>
      <c r="C8" s="9" t="s">
        <v>19</v>
      </c>
      <c r="D8" s="10">
        <v>100003</v>
      </c>
      <c r="E8" s="11">
        <v>44506</v>
      </c>
      <c r="F8" s="10" t="s">
        <v>20</v>
      </c>
      <c r="G8" s="12">
        <v>845266660891</v>
      </c>
      <c r="H8" s="9">
        <v>25100</v>
      </c>
      <c r="I8" s="13">
        <v>52280</v>
      </c>
      <c r="J8" s="14">
        <f t="shared" si="8"/>
        <v>52.300000000000004</v>
      </c>
      <c r="K8" s="15">
        <f t="shared" si="4"/>
        <v>200.49</v>
      </c>
      <c r="L8" s="15">
        <f t="shared" si="6"/>
        <v>16.43</v>
      </c>
      <c r="M8" s="15"/>
      <c r="N8" s="15">
        <f t="shared" si="7"/>
        <v>43.38</v>
      </c>
      <c r="O8" s="16">
        <f t="shared" si="2"/>
        <v>260.3</v>
      </c>
    </row>
    <row r="9" spans="1:15" ht="15.75" customHeight="1" x14ac:dyDescent="0.25">
      <c r="A9" s="7">
        <v>7</v>
      </c>
      <c r="B9" s="8" t="s">
        <v>15</v>
      </c>
      <c r="C9" s="9" t="s">
        <v>19</v>
      </c>
      <c r="D9" s="10">
        <v>100003</v>
      </c>
      <c r="E9" s="11">
        <v>44506</v>
      </c>
      <c r="F9" s="10" t="s">
        <v>20</v>
      </c>
      <c r="G9" s="12">
        <v>335266508662</v>
      </c>
      <c r="H9" s="9">
        <v>22750</v>
      </c>
      <c r="I9" s="13">
        <v>54690</v>
      </c>
      <c r="J9" s="14">
        <f t="shared" si="8"/>
        <v>54.7</v>
      </c>
      <c r="K9" s="15">
        <f t="shared" si="4"/>
        <v>209.69</v>
      </c>
      <c r="L9" s="15">
        <f t="shared" si="6"/>
        <v>16.43</v>
      </c>
      <c r="M9" s="15"/>
      <c r="N9" s="15">
        <f t="shared" si="7"/>
        <v>45.22</v>
      </c>
      <c r="O9" s="16">
        <f t="shared" si="2"/>
        <v>271.34000000000003</v>
      </c>
    </row>
    <row r="10" spans="1:15" ht="15.75" customHeight="1" x14ac:dyDescent="0.25">
      <c r="A10" s="7">
        <v>8</v>
      </c>
      <c r="B10" s="8" t="s">
        <v>15</v>
      </c>
      <c r="C10" s="9" t="s">
        <v>19</v>
      </c>
      <c r="D10" s="10">
        <v>100003</v>
      </c>
      <c r="E10" s="11">
        <v>44506</v>
      </c>
      <c r="F10" s="10" t="s">
        <v>20</v>
      </c>
      <c r="G10" s="12">
        <v>845266510542</v>
      </c>
      <c r="H10" s="9">
        <v>23300</v>
      </c>
      <c r="I10" s="13">
        <v>56660</v>
      </c>
      <c r="J10" s="14">
        <f t="shared" si="8"/>
        <v>56.7</v>
      </c>
      <c r="K10" s="15">
        <f t="shared" si="4"/>
        <v>217.36</v>
      </c>
      <c r="L10" s="15">
        <f t="shared" si="6"/>
        <v>16.43</v>
      </c>
      <c r="M10" s="15"/>
      <c r="N10" s="15">
        <f t="shared" si="7"/>
        <v>46.76</v>
      </c>
      <c r="O10" s="16">
        <f t="shared" si="2"/>
        <v>280.55</v>
      </c>
    </row>
    <row r="11" spans="1:15" ht="15.75" customHeight="1" x14ac:dyDescent="0.25">
      <c r="A11" s="7">
        <v>9</v>
      </c>
      <c r="B11" s="8" t="s">
        <v>15</v>
      </c>
      <c r="C11" s="9" t="s">
        <v>19</v>
      </c>
      <c r="D11" s="10">
        <v>100003</v>
      </c>
      <c r="E11" s="11">
        <v>44506</v>
      </c>
      <c r="F11" s="10" t="s">
        <v>20</v>
      </c>
      <c r="G11" s="12">
        <v>845266510666</v>
      </c>
      <c r="H11" s="9">
        <v>23000</v>
      </c>
      <c r="I11" s="13">
        <v>56880</v>
      </c>
      <c r="J11" s="14">
        <f t="shared" si="8"/>
        <v>56.9</v>
      </c>
      <c r="K11" s="15">
        <f t="shared" si="4"/>
        <v>218.12</v>
      </c>
      <c r="L11" s="15">
        <f t="shared" si="6"/>
        <v>16.43</v>
      </c>
      <c r="M11" s="15"/>
      <c r="N11" s="15">
        <f t="shared" si="7"/>
        <v>46.91</v>
      </c>
      <c r="O11" s="16">
        <f t="shared" si="2"/>
        <v>281.46000000000004</v>
      </c>
    </row>
    <row r="12" spans="1:15" ht="15.75" customHeight="1" x14ac:dyDescent="0.25">
      <c r="A12" s="7">
        <v>10</v>
      </c>
      <c r="B12" s="8" t="s">
        <v>15</v>
      </c>
      <c r="C12" s="9" t="s">
        <v>19</v>
      </c>
      <c r="D12" s="10">
        <v>100003</v>
      </c>
      <c r="E12" s="11">
        <v>44506</v>
      </c>
      <c r="F12" s="10" t="s">
        <v>20</v>
      </c>
      <c r="G12" s="12">
        <v>845266512217</v>
      </c>
      <c r="H12" s="9">
        <v>24300</v>
      </c>
      <c r="I12" s="13">
        <v>53700</v>
      </c>
      <c r="J12" s="14">
        <f t="shared" si="8"/>
        <v>53.7</v>
      </c>
      <c r="K12" s="15">
        <f t="shared" si="4"/>
        <v>205.86</v>
      </c>
      <c r="L12" s="15">
        <f t="shared" si="6"/>
        <v>16.43</v>
      </c>
      <c r="M12" s="15"/>
      <c r="N12" s="15">
        <f t="shared" si="7"/>
        <v>44.46</v>
      </c>
      <c r="O12" s="16">
        <f t="shared" si="2"/>
        <v>266.75</v>
      </c>
    </row>
    <row r="13" spans="1:15" ht="15.75" customHeight="1" x14ac:dyDescent="0.25">
      <c r="A13" s="7">
        <v>11</v>
      </c>
      <c r="B13" s="8" t="s">
        <v>15</v>
      </c>
      <c r="C13" s="9" t="s">
        <v>19</v>
      </c>
      <c r="D13" s="10">
        <v>100003</v>
      </c>
      <c r="E13" s="11">
        <v>44506</v>
      </c>
      <c r="F13" s="10" t="s">
        <v>20</v>
      </c>
      <c r="G13" s="12">
        <v>845266513124</v>
      </c>
      <c r="H13" s="9">
        <v>24240</v>
      </c>
      <c r="I13" s="13">
        <v>53840</v>
      </c>
      <c r="J13" s="14">
        <f t="shared" si="8"/>
        <v>53.9</v>
      </c>
      <c r="K13" s="15">
        <f t="shared" si="4"/>
        <v>206.62</v>
      </c>
      <c r="L13" s="15">
        <f t="shared" si="6"/>
        <v>16.43</v>
      </c>
      <c r="M13" s="15"/>
      <c r="N13" s="15">
        <f t="shared" si="7"/>
        <v>44.61</v>
      </c>
      <c r="O13" s="16">
        <f t="shared" si="2"/>
        <v>267.66000000000003</v>
      </c>
    </row>
    <row r="14" spans="1:15" ht="15.75" customHeight="1" x14ac:dyDescent="0.25">
      <c r="A14" s="7">
        <v>12</v>
      </c>
      <c r="B14" s="8" t="s">
        <v>15</v>
      </c>
      <c r="C14" s="9" t="s">
        <v>19</v>
      </c>
      <c r="D14" s="10">
        <v>100003</v>
      </c>
      <c r="E14" s="11">
        <v>44506</v>
      </c>
      <c r="F14" s="10" t="s">
        <v>20</v>
      </c>
      <c r="G14" s="12">
        <v>845266512324</v>
      </c>
      <c r="H14" s="9">
        <v>24000</v>
      </c>
      <c r="I14" s="13">
        <v>55440</v>
      </c>
      <c r="J14" s="14">
        <f t="shared" si="0"/>
        <v>55.5</v>
      </c>
      <c r="K14" s="15">
        <f t="shared" si="4"/>
        <v>212.76</v>
      </c>
      <c r="L14" s="15">
        <f t="shared" si="6"/>
        <v>16.43</v>
      </c>
      <c r="M14" s="15"/>
      <c r="N14" s="15">
        <f t="shared" si="7"/>
        <v>45.84</v>
      </c>
      <c r="O14" s="16">
        <f t="shared" si="2"/>
        <v>275.02999999999997</v>
      </c>
    </row>
    <row r="15" spans="1:15" ht="15.75" customHeight="1" x14ac:dyDescent="0.25">
      <c r="A15" s="7">
        <v>13</v>
      </c>
      <c r="B15" s="8" t="s">
        <v>15</v>
      </c>
      <c r="C15" s="9" t="s">
        <v>19</v>
      </c>
      <c r="D15" s="10"/>
      <c r="E15" s="11"/>
      <c r="F15" s="10" t="s">
        <v>20</v>
      </c>
      <c r="G15" s="12"/>
      <c r="H15" s="9"/>
      <c r="I15" s="13"/>
      <c r="J15" s="14">
        <f t="shared" si="0"/>
        <v>0</v>
      </c>
      <c r="K15" s="15">
        <f t="shared" si="4"/>
        <v>0</v>
      </c>
      <c r="L15" s="15">
        <f t="shared" si="6"/>
        <v>16.43</v>
      </c>
      <c r="M15" s="15"/>
      <c r="N15" s="15">
        <f t="shared" si="7"/>
        <v>3.29</v>
      </c>
      <c r="O15" s="16">
        <f t="shared" si="2"/>
        <v>19.72</v>
      </c>
    </row>
    <row r="16" spans="1:15" ht="15.75" customHeight="1" x14ac:dyDescent="0.25">
      <c r="A16" s="7">
        <v>14</v>
      </c>
      <c r="B16" s="8" t="s">
        <v>15</v>
      </c>
      <c r="C16" s="9" t="s">
        <v>19</v>
      </c>
      <c r="D16" s="10"/>
      <c r="E16" s="11"/>
      <c r="F16" s="10" t="s">
        <v>20</v>
      </c>
      <c r="G16" s="12"/>
      <c r="H16" s="9"/>
      <c r="I16" s="13"/>
      <c r="J16" s="14">
        <f t="shared" si="0"/>
        <v>0</v>
      </c>
      <c r="K16" s="15">
        <f t="shared" si="4"/>
        <v>0</v>
      </c>
      <c r="L16" s="15">
        <f t="shared" si="6"/>
        <v>16.43</v>
      </c>
      <c r="M16" s="15"/>
      <c r="N16" s="15">
        <f t="shared" si="7"/>
        <v>3.29</v>
      </c>
      <c r="O16" s="16">
        <f t="shared" si="2"/>
        <v>19.72</v>
      </c>
    </row>
    <row r="17" spans="1:15" ht="15.75" customHeight="1" x14ac:dyDescent="0.25">
      <c r="A17" s="7">
        <v>15</v>
      </c>
      <c r="B17" s="8" t="s">
        <v>15</v>
      </c>
      <c r="C17" s="9" t="s">
        <v>19</v>
      </c>
      <c r="D17" s="10"/>
      <c r="E17" s="11"/>
      <c r="F17" s="10" t="s">
        <v>20</v>
      </c>
      <c r="G17" s="12"/>
      <c r="H17" s="9"/>
      <c r="I17" s="13"/>
      <c r="J17" s="14">
        <f t="shared" si="0"/>
        <v>0</v>
      </c>
      <c r="K17" s="15">
        <f t="shared" si="4"/>
        <v>0</v>
      </c>
      <c r="L17" s="15">
        <f t="shared" si="6"/>
        <v>16.43</v>
      </c>
      <c r="M17" s="15"/>
      <c r="N17" s="15">
        <f t="shared" si="7"/>
        <v>3.29</v>
      </c>
      <c r="O17" s="16">
        <f t="shared" si="2"/>
        <v>19.72</v>
      </c>
    </row>
    <row r="18" spans="1:15" ht="15.75" customHeight="1" x14ac:dyDescent="0.25">
      <c r="A18" s="7">
        <v>16</v>
      </c>
      <c r="B18" s="8" t="s">
        <v>15</v>
      </c>
      <c r="C18" s="9" t="s">
        <v>19</v>
      </c>
      <c r="D18" s="10"/>
      <c r="E18" s="11"/>
      <c r="F18" s="10" t="s">
        <v>20</v>
      </c>
      <c r="G18" s="12"/>
      <c r="H18" s="9"/>
      <c r="I18" s="13"/>
      <c r="J18" s="14">
        <f t="shared" si="0"/>
        <v>0</v>
      </c>
      <c r="K18" s="15">
        <f t="shared" si="4"/>
        <v>0</v>
      </c>
      <c r="L18" s="15">
        <f t="shared" si="6"/>
        <v>16.43</v>
      </c>
      <c r="M18" s="15"/>
      <c r="N18" s="15">
        <f t="shared" si="7"/>
        <v>3.29</v>
      </c>
      <c r="O18" s="16">
        <f t="shared" ref="O18:O26" si="9">SUM(K18:N18)</f>
        <v>19.72</v>
      </c>
    </row>
    <row r="19" spans="1:15" ht="15.75" customHeight="1" x14ac:dyDescent="0.25">
      <c r="A19" s="7">
        <v>17</v>
      </c>
      <c r="B19" s="8" t="s">
        <v>15</v>
      </c>
      <c r="C19" s="9" t="s">
        <v>19</v>
      </c>
      <c r="D19" s="10"/>
      <c r="E19" s="11"/>
      <c r="F19" s="10" t="s">
        <v>20</v>
      </c>
      <c r="G19" s="12"/>
      <c r="H19" s="9"/>
      <c r="I19" s="13"/>
      <c r="J19" s="14">
        <f>ROUNDUP((I19/1000),1)</f>
        <v>0</v>
      </c>
      <c r="K19" s="15">
        <f t="shared" si="4"/>
        <v>0</v>
      </c>
      <c r="L19" s="15">
        <f t="shared" si="6"/>
        <v>16.43</v>
      </c>
      <c r="M19" s="15"/>
      <c r="N19" s="15">
        <f t="shared" si="7"/>
        <v>3.29</v>
      </c>
      <c r="O19" s="16">
        <f t="shared" si="9"/>
        <v>19.72</v>
      </c>
    </row>
    <row r="20" spans="1:15" ht="15.75" customHeight="1" x14ac:dyDescent="0.25">
      <c r="A20" s="7">
        <v>18</v>
      </c>
      <c r="B20" s="8" t="s">
        <v>15</v>
      </c>
      <c r="C20" s="9" t="s">
        <v>19</v>
      </c>
      <c r="D20" s="10"/>
      <c r="E20" s="11"/>
      <c r="F20" s="10" t="s">
        <v>20</v>
      </c>
      <c r="G20" s="12"/>
      <c r="H20" s="9"/>
      <c r="I20" s="13"/>
      <c r="J20" s="14">
        <f t="shared" ref="J20:J22" si="10">ROUNDUP((I20/1000),1)</f>
        <v>0</v>
      </c>
      <c r="K20" s="15">
        <f t="shared" si="4"/>
        <v>0</v>
      </c>
      <c r="L20" s="15">
        <f t="shared" si="6"/>
        <v>16.43</v>
      </c>
      <c r="M20" s="15"/>
      <c r="N20" s="15">
        <f t="shared" si="7"/>
        <v>3.29</v>
      </c>
      <c r="O20" s="16">
        <f t="shared" si="9"/>
        <v>19.72</v>
      </c>
    </row>
    <row r="21" spans="1:15" ht="15.75" customHeight="1" x14ac:dyDescent="0.25">
      <c r="A21" s="7">
        <v>19</v>
      </c>
      <c r="B21" s="8" t="s">
        <v>15</v>
      </c>
      <c r="C21" s="9" t="s">
        <v>19</v>
      </c>
      <c r="D21" s="10"/>
      <c r="E21" s="11"/>
      <c r="F21" s="10" t="s">
        <v>20</v>
      </c>
      <c r="G21" s="12"/>
      <c r="H21" s="9"/>
      <c r="I21" s="13"/>
      <c r="J21" s="14">
        <f t="shared" si="10"/>
        <v>0</v>
      </c>
      <c r="K21" s="15">
        <f t="shared" si="4"/>
        <v>0</v>
      </c>
      <c r="L21" s="15">
        <f t="shared" si="6"/>
        <v>16.43</v>
      </c>
      <c r="M21" s="15"/>
      <c r="N21" s="15">
        <f t="shared" si="7"/>
        <v>3.29</v>
      </c>
      <c r="O21" s="16">
        <f t="shared" si="9"/>
        <v>19.72</v>
      </c>
    </row>
    <row r="22" spans="1:15" ht="15.75" customHeight="1" x14ac:dyDescent="0.25">
      <c r="A22" s="7">
        <v>20</v>
      </c>
      <c r="B22" s="8" t="s">
        <v>15</v>
      </c>
      <c r="C22" s="9" t="s">
        <v>19</v>
      </c>
      <c r="D22" s="10"/>
      <c r="E22" s="11"/>
      <c r="F22" s="10" t="s">
        <v>20</v>
      </c>
      <c r="G22" s="12"/>
      <c r="H22" s="9"/>
      <c r="I22" s="13"/>
      <c r="J22" s="14">
        <f t="shared" si="10"/>
        <v>0</v>
      </c>
      <c r="K22" s="15">
        <f t="shared" si="4"/>
        <v>0</v>
      </c>
      <c r="L22" s="15">
        <f t="shared" si="6"/>
        <v>16.43</v>
      </c>
      <c r="M22" s="15"/>
      <c r="N22" s="15">
        <f t="shared" si="7"/>
        <v>3.29</v>
      </c>
      <c r="O22" s="16">
        <f t="shared" si="9"/>
        <v>19.72</v>
      </c>
    </row>
    <row r="23" spans="1:15" ht="15.75" customHeight="1" x14ac:dyDescent="0.25">
      <c r="A23" s="7">
        <v>21</v>
      </c>
      <c r="B23" s="8" t="s">
        <v>15</v>
      </c>
      <c r="C23" s="9" t="s">
        <v>19</v>
      </c>
      <c r="D23" s="10"/>
      <c r="E23" s="11"/>
      <c r="F23" s="10" t="s">
        <v>20</v>
      </c>
      <c r="G23" s="12"/>
      <c r="H23" s="9"/>
      <c r="I23" s="13"/>
      <c r="J23" s="14">
        <f t="shared" ref="J23:J26" si="11">ROUNDUP((I23/1000),1)</f>
        <v>0</v>
      </c>
      <c r="K23" s="15">
        <f t="shared" si="4"/>
        <v>0</v>
      </c>
      <c r="L23" s="15">
        <f t="shared" si="6"/>
        <v>16.43</v>
      </c>
      <c r="M23" s="15"/>
      <c r="N23" s="15">
        <f t="shared" si="7"/>
        <v>3.29</v>
      </c>
      <c r="O23" s="16">
        <f t="shared" si="9"/>
        <v>19.72</v>
      </c>
    </row>
    <row r="24" spans="1:15" ht="15.75" customHeight="1" x14ac:dyDescent="0.25">
      <c r="A24" s="7">
        <v>22</v>
      </c>
      <c r="B24" s="8" t="s">
        <v>15</v>
      </c>
      <c r="C24" s="9" t="s">
        <v>19</v>
      </c>
      <c r="D24" s="10"/>
      <c r="E24" s="11"/>
      <c r="F24" s="10" t="s">
        <v>20</v>
      </c>
      <c r="G24" s="12"/>
      <c r="H24" s="9"/>
      <c r="I24" s="13"/>
      <c r="J24" s="14">
        <f t="shared" si="11"/>
        <v>0</v>
      </c>
      <c r="K24" s="15">
        <f t="shared" si="4"/>
        <v>0</v>
      </c>
      <c r="L24" s="15">
        <f t="shared" si="6"/>
        <v>16.43</v>
      </c>
      <c r="M24" s="15"/>
      <c r="N24" s="15">
        <f t="shared" si="7"/>
        <v>3.29</v>
      </c>
      <c r="O24" s="16">
        <f t="shared" si="9"/>
        <v>19.72</v>
      </c>
    </row>
    <row r="25" spans="1:15" ht="15.75" customHeight="1" x14ac:dyDescent="0.25">
      <c r="A25" s="7">
        <v>23</v>
      </c>
      <c r="B25" s="8" t="s">
        <v>15</v>
      </c>
      <c r="C25" s="9" t="s">
        <v>19</v>
      </c>
      <c r="D25" s="10"/>
      <c r="E25" s="11"/>
      <c r="F25" s="10" t="s">
        <v>20</v>
      </c>
      <c r="G25" s="12"/>
      <c r="H25" s="9"/>
      <c r="I25" s="13"/>
      <c r="J25" s="14">
        <f t="shared" si="11"/>
        <v>0</v>
      </c>
      <c r="K25" s="15">
        <f t="shared" si="4"/>
        <v>0</v>
      </c>
      <c r="L25" s="15">
        <f t="shared" si="6"/>
        <v>16.43</v>
      </c>
      <c r="M25" s="15"/>
      <c r="N25" s="15">
        <f t="shared" si="7"/>
        <v>3.29</v>
      </c>
      <c r="O25" s="16">
        <f t="shared" si="9"/>
        <v>19.72</v>
      </c>
    </row>
    <row r="26" spans="1:15" ht="15.75" customHeight="1" x14ac:dyDescent="0.25">
      <c r="A26" s="7">
        <v>24</v>
      </c>
      <c r="B26" s="8" t="s">
        <v>15</v>
      </c>
      <c r="C26" s="9" t="s">
        <v>19</v>
      </c>
      <c r="D26" s="10"/>
      <c r="E26" s="11"/>
      <c r="F26" s="10" t="s">
        <v>20</v>
      </c>
      <c r="G26" s="12"/>
      <c r="H26" s="9"/>
      <c r="I26" s="13"/>
      <c r="J26" s="14">
        <f t="shared" si="11"/>
        <v>0</v>
      </c>
      <c r="K26" s="15">
        <f t="shared" si="4"/>
        <v>0</v>
      </c>
      <c r="L26" s="15">
        <f t="shared" si="6"/>
        <v>16.43</v>
      </c>
      <c r="M26" s="15"/>
      <c r="N26" s="15">
        <f t="shared" si="7"/>
        <v>3.29</v>
      </c>
      <c r="O26" s="16">
        <f t="shared" si="9"/>
        <v>19.72</v>
      </c>
    </row>
    <row r="27" spans="1:15" x14ac:dyDescent="0.25">
      <c r="I27" s="19"/>
      <c r="J27" s="20"/>
      <c r="K27" s="21"/>
      <c r="L27" s="22"/>
      <c r="M27" s="21"/>
      <c r="N27" s="22"/>
      <c r="O27" s="21"/>
    </row>
    <row r="29" spans="1:15" x14ac:dyDescent="0.25">
      <c r="G29" s="17"/>
      <c r="H29" s="17"/>
      <c r="I29" s="17"/>
      <c r="J29" s="17"/>
      <c r="K29" s="17"/>
      <c r="L29" s="23"/>
      <c r="M29" s="17"/>
      <c r="N29" s="17"/>
      <c r="O29" s="17"/>
    </row>
    <row r="30" spans="1:15" x14ac:dyDescent="0.25">
      <c r="G30" s="17"/>
      <c r="H30" s="17"/>
      <c r="I30" s="17"/>
      <c r="J30" s="17"/>
      <c r="K30" s="17"/>
      <c r="L30" s="17"/>
      <c r="M30" s="23"/>
      <c r="N30" s="23"/>
      <c r="O30" s="23"/>
    </row>
    <row r="31" spans="1:15" x14ac:dyDescent="0.25">
      <c r="G31" s="17"/>
      <c r="H31" s="17"/>
      <c r="I31" s="17"/>
      <c r="J31" s="17"/>
      <c r="K31" s="17"/>
      <c r="L31" s="23"/>
      <c r="M31" s="23"/>
      <c r="N31" s="23"/>
      <c r="O31" s="23"/>
    </row>
    <row r="32" spans="1:15" x14ac:dyDescent="0.25">
      <c r="G32" s="17"/>
      <c r="H32" s="17"/>
      <c r="I32" s="17"/>
      <c r="J32" s="17"/>
      <c r="K32" s="23"/>
      <c r="L32" s="23"/>
      <c r="M32" s="23"/>
      <c r="N32" s="23"/>
      <c r="O32" s="23"/>
    </row>
    <row r="33" spans="2:15" x14ac:dyDescent="0.25">
      <c r="G33" s="24"/>
      <c r="H33" s="24"/>
      <c r="I33" s="24"/>
      <c r="J33" s="24"/>
      <c r="K33" s="24"/>
      <c r="L33" s="25"/>
      <c r="M33" s="24"/>
      <c r="N33" s="24"/>
      <c r="O33" s="24"/>
    </row>
    <row r="46" spans="2:15" x14ac:dyDescent="0.25">
      <c r="B46" s="18" t="s">
        <v>14</v>
      </c>
    </row>
    <row r="47" spans="2:15" x14ac:dyDescent="0.25">
      <c r="B47" s="18" t="s">
        <v>17</v>
      </c>
    </row>
    <row r="48" spans="2:15" x14ac:dyDescent="0.25">
      <c r="B48" s="18" t="s">
        <v>18</v>
      </c>
    </row>
  </sheetData>
  <autoFilter ref="A2:O26" xr:uid="{00000000-0009-0000-0000-000000000000}"/>
  <mergeCells count="1">
    <mergeCell ref="A1:O1"/>
  </mergeCells>
  <phoneticPr fontId="1" type="noConversion"/>
  <pageMargins left="0.25" right="0.25" top="0.75" bottom="0.75" header="0.3" footer="0.3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C140-B73B-4C19-8A1D-56D5E1271B51}">
  <dimension ref="A1:O23"/>
  <sheetViews>
    <sheetView tabSelected="1" topLeftCell="A6" zoomScale="130" zoomScaleNormal="130" workbookViewId="0">
      <selection activeCell="A16" sqref="A16"/>
    </sheetView>
  </sheetViews>
  <sheetFormatPr defaultColWidth="8.85546875" defaultRowHeight="15" outlineLevelRow="2" x14ac:dyDescent="0.25"/>
  <cols>
    <col min="1" max="1" width="5.140625" style="18" customWidth="1"/>
    <col min="2" max="2" width="10" style="18" customWidth="1"/>
    <col min="3" max="3" width="9.5703125" style="18" customWidth="1"/>
    <col min="4" max="4" width="11.42578125" style="18" customWidth="1"/>
    <col min="5" max="5" width="11.7109375" style="18" customWidth="1"/>
    <col min="6" max="6" width="8.5703125" style="18" customWidth="1"/>
    <col min="7" max="7" width="14" style="18" customWidth="1"/>
    <col min="8" max="8" width="8" style="18" customWidth="1"/>
    <col min="9" max="9" width="8.85546875" style="18" customWidth="1"/>
    <col min="10" max="10" width="8.5703125" style="18" customWidth="1"/>
    <col min="11" max="11" width="11.28515625" style="18" customWidth="1"/>
    <col min="12" max="12" width="8.42578125" style="18" customWidth="1"/>
    <col min="13" max="13" width="9" style="18" customWidth="1"/>
    <col min="14" max="14" width="7.5703125" style="18" customWidth="1"/>
    <col min="15" max="15" width="10.28515625" style="18" customWidth="1"/>
    <col min="16" max="21" width="16.140625" style="1" customWidth="1"/>
    <col min="22" max="16384" width="8.85546875" style="1"/>
  </cols>
  <sheetData>
    <row r="1" spans="1:15" ht="15.75" thickBot="1" x14ac:dyDescent="0.3">
      <c r="A1" s="45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</row>
    <row r="2" spans="1:15" ht="53.25" customHeight="1" thickBot="1" x14ac:dyDescent="0.3">
      <c r="A2" s="2" t="s">
        <v>0</v>
      </c>
      <c r="B2" s="3" t="s">
        <v>1</v>
      </c>
      <c r="C2" s="3" t="s">
        <v>13</v>
      </c>
      <c r="D2" s="3" t="s">
        <v>4</v>
      </c>
      <c r="E2" s="4" t="s">
        <v>5</v>
      </c>
      <c r="F2" s="3" t="s">
        <v>9</v>
      </c>
      <c r="G2" s="5" t="s">
        <v>2</v>
      </c>
      <c r="H2" s="6" t="s">
        <v>11</v>
      </c>
      <c r="I2" s="3" t="s">
        <v>10</v>
      </c>
      <c r="J2" s="5" t="s">
        <v>12</v>
      </c>
      <c r="K2" s="3" t="s">
        <v>7</v>
      </c>
      <c r="L2" s="5" t="s">
        <v>6</v>
      </c>
      <c r="M2" s="3" t="s">
        <v>16</v>
      </c>
      <c r="N2" s="3" t="s">
        <v>3</v>
      </c>
      <c r="O2" s="6" t="s">
        <v>8</v>
      </c>
    </row>
    <row r="3" spans="1:15" ht="15.75" customHeight="1" outlineLevel="2" x14ac:dyDescent="0.25">
      <c r="A3" s="7">
        <v>1</v>
      </c>
      <c r="B3" s="8" t="s">
        <v>15</v>
      </c>
      <c r="C3" s="9" t="s">
        <v>19</v>
      </c>
      <c r="D3" s="10">
        <v>100003</v>
      </c>
      <c r="E3" s="11">
        <v>44506</v>
      </c>
      <c r="F3" s="10" t="s">
        <v>20</v>
      </c>
      <c r="G3" s="12">
        <v>335266500321</v>
      </c>
      <c r="H3" s="9">
        <v>24400</v>
      </c>
      <c r="I3" s="13">
        <v>55020</v>
      </c>
      <c r="J3" s="14">
        <f t="shared" ref="J3:J14" si="0">ROUNDUP((I3/1000),1)</f>
        <v>55.1</v>
      </c>
      <c r="K3" s="15">
        <f>ROUND((1.96*1.95583*J3),2)</f>
        <v>211.22</v>
      </c>
      <c r="L3" s="15">
        <f>ROUND((8.4*1.95583),2)</f>
        <v>16.43</v>
      </c>
      <c r="M3" s="15">
        <f>ROUND((2*1.95583),2)</f>
        <v>3.91</v>
      </c>
      <c r="N3" s="15">
        <f t="shared" ref="N3" si="1">ROUND(((SUM(K3:M3))*20/100),2)</f>
        <v>46.31</v>
      </c>
      <c r="O3" s="16">
        <f t="shared" ref="O3:O14" si="2">SUM(K3:N3)</f>
        <v>277.87</v>
      </c>
    </row>
    <row r="4" spans="1:15" ht="15.75" customHeight="1" outlineLevel="2" x14ac:dyDescent="0.25">
      <c r="A4" s="7">
        <v>2</v>
      </c>
      <c r="B4" s="8" t="s">
        <v>15</v>
      </c>
      <c r="C4" s="9" t="s">
        <v>19</v>
      </c>
      <c r="D4" s="10">
        <v>100003</v>
      </c>
      <c r="E4" s="11">
        <v>44506</v>
      </c>
      <c r="F4" s="10" t="s">
        <v>20</v>
      </c>
      <c r="G4" s="12">
        <v>335266500040</v>
      </c>
      <c r="H4" s="9">
        <v>24400</v>
      </c>
      <c r="I4" s="13">
        <v>54820</v>
      </c>
      <c r="J4" s="14">
        <f t="shared" si="0"/>
        <v>54.9</v>
      </c>
      <c r="K4" s="15">
        <f t="shared" ref="K4:K14" si="3">ROUND((1.96*1.95583*J4),2)</f>
        <v>210.46</v>
      </c>
      <c r="L4" s="15">
        <f>ROUND((8.4*1.95583),2)</f>
        <v>16.43</v>
      </c>
      <c r="M4" s="15"/>
      <c r="N4" s="15">
        <f t="shared" ref="N4:N14" si="4">ROUND(((SUM(K4:M4))*20/100),2)</f>
        <v>45.38</v>
      </c>
      <c r="O4" s="16">
        <f t="shared" si="2"/>
        <v>272.27000000000004</v>
      </c>
    </row>
    <row r="5" spans="1:15" ht="15.75" customHeight="1" outlineLevel="2" x14ac:dyDescent="0.25">
      <c r="A5" s="7">
        <v>3</v>
      </c>
      <c r="B5" s="8" t="s">
        <v>15</v>
      </c>
      <c r="C5" s="9" t="s">
        <v>19</v>
      </c>
      <c r="D5" s="10">
        <v>100003</v>
      </c>
      <c r="E5" s="11">
        <v>44506</v>
      </c>
      <c r="F5" s="10" t="s">
        <v>20</v>
      </c>
      <c r="G5" s="12">
        <v>845266660222</v>
      </c>
      <c r="H5" s="9">
        <v>24100</v>
      </c>
      <c r="I5" s="13">
        <v>55560</v>
      </c>
      <c r="J5" s="14">
        <f t="shared" si="0"/>
        <v>55.6</v>
      </c>
      <c r="K5" s="15">
        <f t="shared" si="3"/>
        <v>213.14</v>
      </c>
      <c r="L5" s="15">
        <f t="shared" ref="L5:L14" si="5">ROUND((8.4*1.95583),2)</f>
        <v>16.43</v>
      </c>
      <c r="M5" s="15"/>
      <c r="N5" s="15">
        <f t="shared" si="4"/>
        <v>45.91</v>
      </c>
      <c r="O5" s="16">
        <f t="shared" si="2"/>
        <v>275.48</v>
      </c>
    </row>
    <row r="6" spans="1:15" ht="15.75" customHeight="1" outlineLevel="2" x14ac:dyDescent="0.25">
      <c r="A6" s="7">
        <v>4</v>
      </c>
      <c r="B6" s="8" t="s">
        <v>15</v>
      </c>
      <c r="C6" s="9" t="s">
        <v>19</v>
      </c>
      <c r="D6" s="10">
        <v>100003</v>
      </c>
      <c r="E6" s="11">
        <v>44506</v>
      </c>
      <c r="F6" s="10" t="s">
        <v>20</v>
      </c>
      <c r="G6" s="12">
        <v>845266660115</v>
      </c>
      <c r="H6" s="9">
        <v>23700</v>
      </c>
      <c r="I6" s="13">
        <v>55460</v>
      </c>
      <c r="J6" s="14">
        <f t="shared" si="0"/>
        <v>55.5</v>
      </c>
      <c r="K6" s="15">
        <f t="shared" si="3"/>
        <v>212.76</v>
      </c>
      <c r="L6" s="15">
        <f t="shared" si="5"/>
        <v>16.43</v>
      </c>
      <c r="M6" s="15"/>
      <c r="N6" s="15">
        <f t="shared" si="4"/>
        <v>45.84</v>
      </c>
      <c r="O6" s="16">
        <f t="shared" si="2"/>
        <v>275.02999999999997</v>
      </c>
    </row>
    <row r="7" spans="1:15" ht="15.75" customHeight="1" outlineLevel="2" x14ac:dyDescent="0.25">
      <c r="A7" s="7">
        <v>5</v>
      </c>
      <c r="B7" s="8" t="s">
        <v>15</v>
      </c>
      <c r="C7" s="9" t="s">
        <v>19</v>
      </c>
      <c r="D7" s="10">
        <v>100003</v>
      </c>
      <c r="E7" s="11">
        <v>44506</v>
      </c>
      <c r="F7" s="10" t="s">
        <v>20</v>
      </c>
      <c r="G7" s="12">
        <v>335266530849</v>
      </c>
      <c r="H7" s="9">
        <v>22900</v>
      </c>
      <c r="I7" s="13">
        <v>56420</v>
      </c>
      <c r="J7" s="14">
        <f t="shared" si="0"/>
        <v>56.5</v>
      </c>
      <c r="K7" s="15">
        <f t="shared" si="3"/>
        <v>216.59</v>
      </c>
      <c r="L7" s="15">
        <f t="shared" si="5"/>
        <v>16.43</v>
      </c>
      <c r="M7" s="15"/>
      <c r="N7" s="15">
        <f t="shared" si="4"/>
        <v>46.6</v>
      </c>
      <c r="O7" s="16">
        <f t="shared" si="2"/>
        <v>279.62</v>
      </c>
    </row>
    <row r="8" spans="1:15" ht="15.75" customHeight="1" outlineLevel="2" x14ac:dyDescent="0.25">
      <c r="A8" s="7">
        <v>6</v>
      </c>
      <c r="B8" s="8" t="s">
        <v>15</v>
      </c>
      <c r="C8" s="9" t="s">
        <v>19</v>
      </c>
      <c r="D8" s="10">
        <v>100003</v>
      </c>
      <c r="E8" s="11">
        <v>44506</v>
      </c>
      <c r="F8" s="10" t="s">
        <v>20</v>
      </c>
      <c r="G8" s="12">
        <v>845266660891</v>
      </c>
      <c r="H8" s="9">
        <v>25100</v>
      </c>
      <c r="I8" s="13">
        <v>52280</v>
      </c>
      <c r="J8" s="14">
        <f t="shared" si="0"/>
        <v>52.300000000000004</v>
      </c>
      <c r="K8" s="15">
        <f t="shared" si="3"/>
        <v>200.49</v>
      </c>
      <c r="L8" s="15">
        <f t="shared" si="5"/>
        <v>16.43</v>
      </c>
      <c r="M8" s="15"/>
      <c r="N8" s="15">
        <f t="shared" si="4"/>
        <v>43.38</v>
      </c>
      <c r="O8" s="16">
        <f t="shared" si="2"/>
        <v>260.3</v>
      </c>
    </row>
    <row r="9" spans="1:15" ht="15.75" customHeight="1" outlineLevel="2" x14ac:dyDescent="0.25">
      <c r="A9" s="7">
        <v>7</v>
      </c>
      <c r="B9" s="8" t="s">
        <v>15</v>
      </c>
      <c r="C9" s="9" t="s">
        <v>19</v>
      </c>
      <c r="D9" s="10">
        <v>100003</v>
      </c>
      <c r="E9" s="11">
        <v>44506</v>
      </c>
      <c r="F9" s="10" t="s">
        <v>20</v>
      </c>
      <c r="G9" s="12">
        <v>335266508662</v>
      </c>
      <c r="H9" s="9">
        <v>22750</v>
      </c>
      <c r="I9" s="13">
        <v>54690</v>
      </c>
      <c r="J9" s="14">
        <f t="shared" si="0"/>
        <v>54.7</v>
      </c>
      <c r="K9" s="15">
        <f t="shared" si="3"/>
        <v>209.69</v>
      </c>
      <c r="L9" s="15">
        <f t="shared" si="5"/>
        <v>16.43</v>
      </c>
      <c r="M9" s="15"/>
      <c r="N9" s="15">
        <f t="shared" si="4"/>
        <v>45.22</v>
      </c>
      <c r="O9" s="16">
        <f t="shared" si="2"/>
        <v>271.34000000000003</v>
      </c>
    </row>
    <row r="10" spans="1:15" ht="15.75" customHeight="1" outlineLevel="2" x14ac:dyDescent="0.25">
      <c r="A10" s="7">
        <v>8</v>
      </c>
      <c r="B10" s="8" t="s">
        <v>15</v>
      </c>
      <c r="C10" s="9" t="s">
        <v>19</v>
      </c>
      <c r="D10" s="10">
        <v>100003</v>
      </c>
      <c r="E10" s="11">
        <v>44506</v>
      </c>
      <c r="F10" s="10" t="s">
        <v>20</v>
      </c>
      <c r="G10" s="12">
        <v>845266510542</v>
      </c>
      <c r="H10" s="9">
        <v>23300</v>
      </c>
      <c r="I10" s="13">
        <v>56660</v>
      </c>
      <c r="J10" s="14">
        <f t="shared" si="0"/>
        <v>56.7</v>
      </c>
      <c r="K10" s="15">
        <f t="shared" si="3"/>
        <v>217.36</v>
      </c>
      <c r="L10" s="15">
        <f t="shared" si="5"/>
        <v>16.43</v>
      </c>
      <c r="M10" s="15"/>
      <c r="N10" s="15">
        <f t="shared" si="4"/>
        <v>46.76</v>
      </c>
      <c r="O10" s="16">
        <f t="shared" si="2"/>
        <v>280.55</v>
      </c>
    </row>
    <row r="11" spans="1:15" ht="15.75" customHeight="1" outlineLevel="2" x14ac:dyDescent="0.25">
      <c r="A11" s="7">
        <v>9</v>
      </c>
      <c r="B11" s="8" t="s">
        <v>15</v>
      </c>
      <c r="C11" s="9" t="s">
        <v>19</v>
      </c>
      <c r="D11" s="10">
        <v>100003</v>
      </c>
      <c r="E11" s="11">
        <v>44506</v>
      </c>
      <c r="F11" s="10" t="s">
        <v>20</v>
      </c>
      <c r="G11" s="12">
        <v>845266510666</v>
      </c>
      <c r="H11" s="9">
        <v>23000</v>
      </c>
      <c r="I11" s="13">
        <v>56880</v>
      </c>
      <c r="J11" s="14">
        <f t="shared" si="0"/>
        <v>56.9</v>
      </c>
      <c r="K11" s="15">
        <f t="shared" si="3"/>
        <v>218.12</v>
      </c>
      <c r="L11" s="15">
        <f t="shared" si="5"/>
        <v>16.43</v>
      </c>
      <c r="M11" s="15"/>
      <c r="N11" s="15">
        <f t="shared" si="4"/>
        <v>46.91</v>
      </c>
      <c r="O11" s="16">
        <f t="shared" si="2"/>
        <v>281.46000000000004</v>
      </c>
    </row>
    <row r="12" spans="1:15" ht="15.75" customHeight="1" outlineLevel="2" x14ac:dyDescent="0.25">
      <c r="A12" s="7">
        <v>10</v>
      </c>
      <c r="B12" s="8" t="s">
        <v>15</v>
      </c>
      <c r="C12" s="9" t="s">
        <v>19</v>
      </c>
      <c r="D12" s="10">
        <v>100003</v>
      </c>
      <c r="E12" s="11">
        <v>44506</v>
      </c>
      <c r="F12" s="10" t="s">
        <v>20</v>
      </c>
      <c r="G12" s="12">
        <v>845266512217</v>
      </c>
      <c r="H12" s="9">
        <v>24300</v>
      </c>
      <c r="I12" s="13">
        <v>53700</v>
      </c>
      <c r="J12" s="14">
        <f t="shared" si="0"/>
        <v>53.7</v>
      </c>
      <c r="K12" s="15">
        <f t="shared" si="3"/>
        <v>205.86</v>
      </c>
      <c r="L12" s="15">
        <f t="shared" si="5"/>
        <v>16.43</v>
      </c>
      <c r="M12" s="15"/>
      <c r="N12" s="15">
        <f t="shared" si="4"/>
        <v>44.46</v>
      </c>
      <c r="O12" s="16">
        <f t="shared" si="2"/>
        <v>266.75</v>
      </c>
    </row>
    <row r="13" spans="1:15" ht="15.75" customHeight="1" outlineLevel="2" x14ac:dyDescent="0.25">
      <c r="A13" s="7">
        <v>11</v>
      </c>
      <c r="B13" s="8" t="s">
        <v>15</v>
      </c>
      <c r="C13" s="9" t="s">
        <v>19</v>
      </c>
      <c r="D13" s="10">
        <v>100003</v>
      </c>
      <c r="E13" s="11">
        <v>44506</v>
      </c>
      <c r="F13" s="10" t="s">
        <v>20</v>
      </c>
      <c r="G13" s="12">
        <v>845266513124</v>
      </c>
      <c r="H13" s="9">
        <v>24240</v>
      </c>
      <c r="I13" s="13">
        <v>53840</v>
      </c>
      <c r="J13" s="14">
        <f t="shared" si="0"/>
        <v>53.9</v>
      </c>
      <c r="K13" s="15">
        <f t="shared" si="3"/>
        <v>206.62</v>
      </c>
      <c r="L13" s="15">
        <f t="shared" si="5"/>
        <v>16.43</v>
      </c>
      <c r="M13" s="15"/>
      <c r="N13" s="15">
        <f t="shared" si="4"/>
        <v>44.61</v>
      </c>
      <c r="O13" s="16">
        <f t="shared" si="2"/>
        <v>267.66000000000003</v>
      </c>
    </row>
    <row r="14" spans="1:15" ht="15.75" customHeight="1" outlineLevel="2" x14ac:dyDescent="0.25">
      <c r="A14" s="7">
        <v>12</v>
      </c>
      <c r="B14" s="8" t="s">
        <v>15</v>
      </c>
      <c r="C14" s="9" t="s">
        <v>19</v>
      </c>
      <c r="D14" s="10">
        <v>100003</v>
      </c>
      <c r="E14" s="11">
        <v>44506</v>
      </c>
      <c r="F14" s="10" t="s">
        <v>20</v>
      </c>
      <c r="G14" s="12">
        <v>845266512324</v>
      </c>
      <c r="H14" s="9">
        <v>24000</v>
      </c>
      <c r="I14" s="13">
        <v>55440</v>
      </c>
      <c r="J14" s="14">
        <f t="shared" si="0"/>
        <v>55.5</v>
      </c>
      <c r="K14" s="15">
        <f t="shared" si="3"/>
        <v>212.76</v>
      </c>
      <c r="L14" s="15">
        <f t="shared" si="5"/>
        <v>16.43</v>
      </c>
      <c r="M14" s="15"/>
      <c r="N14" s="15">
        <f t="shared" si="4"/>
        <v>45.84</v>
      </c>
      <c r="O14" s="16">
        <f t="shared" si="2"/>
        <v>275.02999999999997</v>
      </c>
    </row>
    <row r="15" spans="1:15" ht="15.75" customHeight="1" outlineLevel="1" x14ac:dyDescent="0.25">
      <c r="A15" s="17"/>
      <c r="B15" s="26"/>
      <c r="C15" s="27"/>
      <c r="D15" s="34" t="s">
        <v>25</v>
      </c>
      <c r="E15" s="29"/>
      <c r="F15" s="28"/>
      <c r="G15" s="30">
        <v>12</v>
      </c>
      <c r="H15" s="27">
        <f t="shared" ref="H15:O15" si="6">SUBTOTAL(9,H3:H14)</f>
        <v>286190</v>
      </c>
      <c r="I15" s="31">
        <f t="shared" si="6"/>
        <v>660770</v>
      </c>
      <c r="J15" s="32">
        <f t="shared" si="6"/>
        <v>661.3</v>
      </c>
      <c r="K15" s="33">
        <f t="shared" si="6"/>
        <v>2535.0699999999997</v>
      </c>
      <c r="L15" s="33">
        <f t="shared" si="6"/>
        <v>197.16000000000005</v>
      </c>
      <c r="M15" s="33">
        <f t="shared" si="6"/>
        <v>3.91</v>
      </c>
      <c r="N15" s="33">
        <f t="shared" si="6"/>
        <v>547.21999999999991</v>
      </c>
      <c r="O15" s="33">
        <f t="shared" si="6"/>
        <v>3283.3599999999997</v>
      </c>
    </row>
    <row r="16" spans="1:15" s="44" customFormat="1" ht="15.75" customHeight="1" x14ac:dyDescent="0.25">
      <c r="A16" s="35"/>
      <c r="B16" s="36"/>
      <c r="C16" s="37"/>
      <c r="D16" s="38" t="s">
        <v>26</v>
      </c>
      <c r="E16" s="39"/>
      <c r="F16" s="38"/>
      <c r="G16" s="40">
        <v>12</v>
      </c>
      <c r="H16" s="37">
        <f t="shared" ref="H16:O16" si="7">SUBTOTAL(9,H3:H14)</f>
        <v>286190</v>
      </c>
      <c r="I16" s="41">
        <f t="shared" si="7"/>
        <v>660770</v>
      </c>
      <c r="J16" s="42">
        <f t="shared" si="7"/>
        <v>661.3</v>
      </c>
      <c r="K16" s="43">
        <f t="shared" si="7"/>
        <v>2535.0699999999997</v>
      </c>
      <c r="L16" s="43">
        <f t="shared" si="7"/>
        <v>197.16000000000005</v>
      </c>
      <c r="M16" s="43">
        <f t="shared" si="7"/>
        <v>3.91</v>
      </c>
      <c r="N16" s="43">
        <f t="shared" si="7"/>
        <v>547.21999999999991</v>
      </c>
      <c r="O16" s="43">
        <f t="shared" si="7"/>
        <v>3283.3599999999997</v>
      </c>
    </row>
    <row r="21" spans="2:9" x14ac:dyDescent="0.25">
      <c r="B21" s="18" t="s">
        <v>14</v>
      </c>
      <c r="I21" s="18" t="s">
        <v>23</v>
      </c>
    </row>
    <row r="22" spans="2:9" x14ac:dyDescent="0.25">
      <c r="B22" s="18" t="s">
        <v>17</v>
      </c>
      <c r="I22" s="18" t="s">
        <v>24</v>
      </c>
    </row>
    <row r="23" spans="2:9" x14ac:dyDescent="0.25">
      <c r="B23" s="18" t="s">
        <v>18</v>
      </c>
    </row>
  </sheetData>
  <autoFilter ref="A2:O14" xr:uid="{00000000-0009-0000-0000-000000000000}"/>
  <mergeCells count="1">
    <mergeCell ref="A1:O1"/>
  </mergeCells>
  <pageMargins left="0.25" right="0.25" top="0.75" bottom="0.75" header="0.3" footer="0.3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Прр-Гс- М-17-2021-11- общо</vt:lpstr>
      <vt:lpstr>Прр-Гс- М-17-2021-11- 01</vt:lpstr>
      <vt:lpstr>Лист2</vt:lpstr>
      <vt:lpstr>Лист3</vt:lpstr>
      <vt:lpstr>'Прр-Гс- М-17-2021-11- 01'!Print_Titles</vt:lpstr>
      <vt:lpstr>'Прр-Гс- М-17-2021-11- общо'!Print_Titles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2021-11-04T13:03:24Z</cp:lastPrinted>
  <dcterms:created xsi:type="dcterms:W3CDTF">2014-03-13T08:23:56Z</dcterms:created>
  <dcterms:modified xsi:type="dcterms:W3CDTF">2021-11-18T07:52:45Z</dcterms:modified>
</cp:coreProperties>
</file>