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OKTOMVRI_2024/FAKTURI/Топлофикации/DRUGI_KLIENTI/Второ плащане/"/>
    </mc:Choice>
  </mc:AlternateContent>
  <xr:revisionPtr revIDLastSave="405" documentId="13_ncr:1_{22211FAB-D5FA-419A-9AA0-FEFA41CB047F}" xr6:coauthVersionLast="47" xr6:coauthVersionMax="47" xr10:uidLastSave="{6AF043E9-D1CB-4D04-AE80-CED77DFE3520}"/>
  <bookViews>
    <workbookView xWindow="-120" yWindow="-120" windowWidth="29040" windowHeight="15840" tabRatio="787" activeTab="4" xr2:uid="{D93E4178-CC31-4D87-86F4-CC1B2ECB3685}"/>
  </bookViews>
  <sheets>
    <sheet name="Ав.плащане ТРУД" sheetId="23" r:id="rId1"/>
    <sheet name="Ав.плащане Бултекс 1" sheetId="27" r:id="rId2"/>
    <sheet name="Ав.плащане Доминекс" sheetId="5" r:id="rId3"/>
    <sheet name="РВД" sheetId="33" r:id="rId4"/>
    <sheet name="Ав.плащане Алуком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7" l="1"/>
  <c r="G4" i="23" l="1"/>
  <c r="H4" i="23" l="1"/>
  <c r="I4" i="23" s="1"/>
  <c r="E6" i="33"/>
  <c r="G6" i="33" s="1"/>
  <c r="H6" i="33" l="1"/>
  <c r="I6" i="33" s="1"/>
  <c r="E5" i="33"/>
  <c r="G5" i="33" s="1"/>
  <c r="G4" i="33"/>
  <c r="H4" i="33" l="1"/>
  <c r="I4" i="33" s="1"/>
  <c r="H5" i="33"/>
  <c r="I5" i="33" s="1"/>
  <c r="I7" i="33" l="1"/>
  <c r="G4" i="27" l="1"/>
  <c r="H4" i="27" l="1"/>
  <c r="I4" i="27" s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<sst xmlns="http://schemas.openxmlformats.org/spreadsheetml/2006/main" count="59" uniqueCount="19">
  <si>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</si>
  <si>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</si>
  <si>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</si>
  <si>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</si>
  <si>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</si>
  <si>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</si>
  <si>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</si>
  <si>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</si>
  <si>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</si>
  <si>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ДДС 20%</t>
  </si>
  <si>
    <t>ТРУД</t>
  </si>
  <si>
    <t>Доминекс</t>
  </si>
  <si>
    <t>РВД</t>
  </si>
  <si>
    <t>Алуком</t>
  </si>
  <si>
    <t xml:space="preserve"> Бултекс 1</t>
  </si>
  <si>
    <t>Авансово плащане 50% - доставка на природен газ 01.10.-31.10.2024</t>
  </si>
  <si>
    <t>Доставка на природен газ м.Октомври 2024 2-ро  плащане 50%</t>
  </si>
  <si>
    <t>Търговска надбавка за доставка на природен газ м. Октомври 2024 2-ро  плащане 50%</t>
  </si>
  <si>
    <t>Пренос на природен газ м.Октомври 2024 2-ро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</si>
</sst>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6"/>
  <sheetViews>
    <sheetView topLeftCell="A2" workbookViewId="0">
      <selection activeCell="E11" sqref="E11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10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8" customFormat="1" ht="47.25" x14ac:dyDescent="0.25">
      <c r="B4" s="13">
        <v>1</v>
      </c>
      <c r="C4" s="11" t="s">
        <v>15</v>
      </c>
      <c r="D4" s="13" t="s">
        <v>8</v>
      </c>
      <c r="E4" s="14">
        <v>177</v>
      </c>
      <c r="F4" s="12">
        <v>67.38</v>
      </c>
      <c r="G4" s="7">
        <f>+E4*F4</f>
        <v>11926.259999999998</v>
      </c>
      <c r="H4" s="7">
        <f>+G4*0.2</f>
        <v>2385.252</v>
      </c>
      <c r="I4" s="7">
        <f>G4+H4</f>
        <v>14311.511999999999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E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5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15</v>
      </c>
      <c r="D4" s="13" t="s">
        <v>8</v>
      </c>
      <c r="E4" s="14">
        <f>48.15/2</f>
        <v>24.074999999999999</v>
      </c>
      <c r="F4" s="12">
        <v>67.38</v>
      </c>
      <c r="G4" s="7">
        <f>+E4*F4</f>
        <v>1622.1734999999999</v>
      </c>
      <c r="H4" s="7">
        <f>+G4*0.2</f>
        <v>324.43470000000002</v>
      </c>
      <c r="I4" s="7">
        <f>G4+H4</f>
        <v>1946.6081999999999</v>
      </c>
    </row>
    <row r="5" spans="2:9" x14ac:dyDescent="0.25">
      <c r="C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5"/>
  <sheetViews>
    <sheetView topLeftCell="A2" workbookViewId="0">
      <selection activeCell="A5" sqref="A5:XFD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11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15</v>
      </c>
      <c r="D4" s="13" t="s">
        <v>8</v>
      </c>
      <c r="E4" s="14">
        <v>221</v>
      </c>
      <c r="F4" s="12">
        <v>67.38</v>
      </c>
      <c r="G4" s="7">
        <f>+F4*E4</f>
        <v>14890.98</v>
      </c>
      <c r="H4" s="7">
        <f>+G4*0.2</f>
        <v>2978.1959999999999</v>
      </c>
      <c r="I4" s="7">
        <f>+G4+H4</f>
        <v>17869.175999999999</v>
      </c>
    </row>
    <row r="5" spans="2:9" x14ac:dyDescent="0.25">
      <c r="C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B2:J7"/>
  <sheetViews>
    <sheetView workbookViewId="0">
      <selection activeCell="E18" sqref="E18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10" x14ac:dyDescent="0.25">
      <c r="C2" s="3" t="s">
        <v>12</v>
      </c>
    </row>
    <row r="3" spans="2:10" ht="31.5" x14ac:dyDescent="0.25">
      <c r="B3" s="20" t="s">
        <v>0</v>
      </c>
      <c r="C3" s="20" t="s">
        <v>1</v>
      </c>
      <c r="D3" s="20" t="s">
        <v>2</v>
      </c>
      <c r="E3" s="21" t="s">
        <v>3</v>
      </c>
      <c r="F3" s="21" t="s">
        <v>4</v>
      </c>
      <c r="G3" s="21" t="s">
        <v>5</v>
      </c>
      <c r="H3" s="21" t="s">
        <v>9</v>
      </c>
      <c r="I3" s="21" t="s">
        <v>7</v>
      </c>
    </row>
    <row r="4" spans="2:10" ht="31.5" x14ac:dyDescent="0.25">
      <c r="B4" s="16">
        <v>1</v>
      </c>
      <c r="C4" s="22" t="s">
        <v>16</v>
      </c>
      <c r="D4" s="16" t="s">
        <v>8</v>
      </c>
      <c r="E4" s="18">
        <v>174</v>
      </c>
      <c r="F4" s="14">
        <v>65.38</v>
      </c>
      <c r="G4" s="19">
        <f>E4*F4</f>
        <v>11376.119999999999</v>
      </c>
      <c r="H4" s="19">
        <f>G4*0.2</f>
        <v>2275.2239999999997</v>
      </c>
      <c r="I4" s="19">
        <f>G4+H4</f>
        <v>13651.343999999999</v>
      </c>
      <c r="J4" s="23"/>
    </row>
    <row r="5" spans="2:10" ht="47.25" x14ac:dyDescent="0.25">
      <c r="B5" s="16">
        <v>2</v>
      </c>
      <c r="C5" s="17" t="s">
        <v>17</v>
      </c>
      <c r="D5" s="16" t="s">
        <v>8</v>
      </c>
      <c r="E5" s="18">
        <f>+E4</f>
        <v>174</v>
      </c>
      <c r="F5" s="24">
        <v>0.5</v>
      </c>
      <c r="G5" s="19">
        <f t="shared" ref="G5:G6" si="0">E5*F5</f>
        <v>87</v>
      </c>
      <c r="H5" s="19">
        <f t="shared" ref="H5:H6" si="1">G5*0.2</f>
        <v>17.400000000000002</v>
      </c>
      <c r="I5" s="19">
        <f t="shared" ref="I5:I6" si="2">G5+H5</f>
        <v>104.4</v>
      </c>
      <c r="J5" s="25"/>
    </row>
    <row r="6" spans="2:10" ht="31.5" x14ac:dyDescent="0.25">
      <c r="B6" s="26">
        <v>3</v>
      </c>
      <c r="C6" s="27" t="s">
        <v>18</v>
      </c>
      <c r="D6" s="26" t="s">
        <v>8</v>
      </c>
      <c r="E6" s="28">
        <f>+E4</f>
        <v>174</v>
      </c>
      <c r="F6" s="29">
        <v>0.54989999999999994</v>
      </c>
      <c r="G6" s="30">
        <f t="shared" si="0"/>
        <v>95.682599999999994</v>
      </c>
      <c r="H6" s="30">
        <f t="shared" si="1"/>
        <v>19.136520000000001</v>
      </c>
      <c r="I6" s="30">
        <f t="shared" si="2"/>
        <v>114.81912</v>
      </c>
      <c r="J6" s="25"/>
    </row>
    <row r="7" spans="2:10" x14ac:dyDescent="0.25">
      <c r="I7" s="15">
        <f>SUM(I4:I6)</f>
        <v>13870.563119999999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tabSelected="1" workbookViewId="0">
      <selection activeCell="C16" sqref="C1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13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15</v>
      </c>
      <c r="D4" s="13" t="s">
        <v>8</v>
      </c>
      <c r="E4" s="14">
        <v>13</v>
      </c>
      <c r="F4" s="12">
        <v>67.38</v>
      </c>
      <c r="G4" s="7">
        <f>+E4*F4</f>
        <v>875.93999999999994</v>
      </c>
      <c r="H4" s="7">
        <f>+G4*0.2</f>
        <v>175.18799999999999</v>
      </c>
      <c r="I4" s="7">
        <f>G4+H4</f>
        <v>1051.1279999999999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5"/>
    </row>
    <row r="7" spans="2:9" x14ac:dyDescent="0.25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Ав.плащане ТРУД</vt:lpstr>
      <vt:lpstr>Ав.плащане Бултекс 1</vt:lpstr>
      <vt:lpstr>Ав.плащане Доминекс</vt:lpstr>
      <vt:lpstr>РВД</vt:lpstr>
      <vt:lpstr>Ав.плащане Алуком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2024-10-21T07:30:29Z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