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vana.Juleva\Desktop\КЛИЕНТИ М.12.2021Г\01.12 - 05.12.2021Г\"/>
    </mc:Choice>
  </mc:AlternateContent>
  <xr:revisionPtr revIDLastSave="0" documentId="8_{9FE9CF35-24B3-4E06-8013-70FC922CBC01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Прр-Гс- М-17-2021-12- общо" sheetId="5" r:id="rId1"/>
    <sheet name="Прр-Гс- М-17-2021-12-01" sheetId="6" r:id="rId2"/>
    <sheet name="Лист2" sheetId="2" r:id="rId3"/>
    <sheet name="Лист3" sheetId="3" r:id="rId4"/>
  </sheets>
  <definedNames>
    <definedName name="_xlnm._FilterDatabase" localSheetId="0" hidden="1">'Прр-Гс- М-17-2021-12- общо'!$A$2:$O$26</definedName>
    <definedName name="_xlnm._FilterDatabase" localSheetId="1" hidden="1">'Прр-Гс- М-17-2021-12-01'!$A$2:$O$14</definedName>
    <definedName name="_xlnm.Print_Titles" localSheetId="0">'Прр-Гс- М-17-2021-12- общо'!$2:$2</definedName>
    <definedName name="_xlnm.Print_Titles" localSheetId="1">'Прр-Гс- М-17-2021-12-01'!$2:$2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6" i="6" l="1"/>
  <c r="H16" i="6"/>
  <c r="I15" i="6"/>
  <c r="H15" i="6"/>
  <c r="L14" i="6"/>
  <c r="J14" i="6"/>
  <c r="K14" i="6" s="1"/>
  <c r="L13" i="6"/>
  <c r="J13" i="6"/>
  <c r="K13" i="6" s="1"/>
  <c r="L12" i="6"/>
  <c r="J12" i="6"/>
  <c r="K12" i="6" s="1"/>
  <c r="L11" i="6"/>
  <c r="J11" i="6"/>
  <c r="K11" i="6" s="1"/>
  <c r="L10" i="6"/>
  <c r="J10" i="6"/>
  <c r="K10" i="6" s="1"/>
  <c r="L9" i="6"/>
  <c r="K9" i="6"/>
  <c r="N9" i="6" s="1"/>
  <c r="J9" i="6"/>
  <c r="L8" i="6"/>
  <c r="J8" i="6"/>
  <c r="K8" i="6" s="1"/>
  <c r="L7" i="6"/>
  <c r="J7" i="6"/>
  <c r="K7" i="6" s="1"/>
  <c r="L6" i="6"/>
  <c r="J6" i="6"/>
  <c r="K6" i="6" s="1"/>
  <c r="L5" i="6"/>
  <c r="L15" i="6" s="1"/>
  <c r="J5" i="6"/>
  <c r="K5" i="6" s="1"/>
  <c r="L4" i="6"/>
  <c r="J4" i="6"/>
  <c r="K4" i="6" s="1"/>
  <c r="M3" i="6"/>
  <c r="M16" i="6" s="1"/>
  <c r="L3" i="6"/>
  <c r="J3" i="6"/>
  <c r="K3" i="6" s="1"/>
  <c r="K16" i="6" s="1"/>
  <c r="J28" i="5"/>
  <c r="K28" i="5" s="1"/>
  <c r="L28" i="5"/>
  <c r="J29" i="5"/>
  <c r="K29" i="5" s="1"/>
  <c r="L29" i="5"/>
  <c r="J30" i="5"/>
  <c r="K30" i="5" s="1"/>
  <c r="L30" i="5"/>
  <c r="J31" i="5"/>
  <c r="K31" i="5" s="1"/>
  <c r="L31" i="5"/>
  <c r="J32" i="5"/>
  <c r="K32" i="5" s="1"/>
  <c r="L32" i="5"/>
  <c r="J33" i="5"/>
  <c r="K33" i="5" s="1"/>
  <c r="L33" i="5"/>
  <c r="J34" i="5"/>
  <c r="K34" i="5" s="1"/>
  <c r="L34" i="5"/>
  <c r="J35" i="5"/>
  <c r="K35" i="5" s="1"/>
  <c r="L35" i="5"/>
  <c r="J36" i="5"/>
  <c r="K36" i="5" s="1"/>
  <c r="L36" i="5"/>
  <c r="J37" i="5"/>
  <c r="K37" i="5" s="1"/>
  <c r="L37" i="5"/>
  <c r="J38" i="5"/>
  <c r="K38" i="5" s="1"/>
  <c r="L38" i="5"/>
  <c r="M45" i="5"/>
  <c r="M39" i="5"/>
  <c r="M27" i="5"/>
  <c r="M15" i="5"/>
  <c r="J27" i="5"/>
  <c r="K27" i="5" s="1"/>
  <c r="L27" i="5"/>
  <c r="J39" i="5"/>
  <c r="K39" i="5" s="1"/>
  <c r="L39" i="5"/>
  <c r="J40" i="5"/>
  <c r="K40" i="5" s="1"/>
  <c r="L40" i="5"/>
  <c r="J41" i="5"/>
  <c r="K41" i="5" s="1"/>
  <c r="L41" i="5"/>
  <c r="J42" i="5"/>
  <c r="K42" i="5" s="1"/>
  <c r="L42" i="5"/>
  <c r="J43" i="5"/>
  <c r="K43" i="5" s="1"/>
  <c r="L43" i="5"/>
  <c r="J44" i="5"/>
  <c r="K44" i="5" s="1"/>
  <c r="L44" i="5"/>
  <c r="J45" i="5"/>
  <c r="K45" i="5" s="1"/>
  <c r="L45" i="5"/>
  <c r="J46" i="5"/>
  <c r="K46" i="5" s="1"/>
  <c r="L46" i="5"/>
  <c r="J47" i="5"/>
  <c r="K47" i="5" s="1"/>
  <c r="L47" i="5"/>
  <c r="J48" i="5"/>
  <c r="K48" i="5" s="1"/>
  <c r="L48" i="5"/>
  <c r="J49" i="5"/>
  <c r="K49" i="5" s="1"/>
  <c r="L49" i="5"/>
  <c r="J50" i="5"/>
  <c r="K50" i="5" s="1"/>
  <c r="L50" i="5"/>
  <c r="J51" i="5"/>
  <c r="K51" i="5" s="1"/>
  <c r="L51" i="5"/>
  <c r="J52" i="5"/>
  <c r="K52" i="5" s="1"/>
  <c r="L52" i="5"/>
  <c r="J53" i="5"/>
  <c r="K53" i="5" s="1"/>
  <c r="L53" i="5"/>
  <c r="J54" i="5"/>
  <c r="K54" i="5" s="1"/>
  <c r="L5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4" i="5"/>
  <c r="L3" i="5"/>
  <c r="L16" i="6" l="1"/>
  <c r="M15" i="6"/>
  <c r="J15" i="6"/>
  <c r="J16" i="6"/>
  <c r="K15" i="6"/>
  <c r="N13" i="6"/>
  <c r="O13" i="6" s="1"/>
  <c r="N5" i="6"/>
  <c r="O5" i="6" s="1"/>
  <c r="O9" i="6"/>
  <c r="N8" i="6"/>
  <c r="O8" i="6" s="1"/>
  <c r="N4" i="6"/>
  <c r="O4" i="6"/>
  <c r="N10" i="6"/>
  <c r="O10" i="6" s="1"/>
  <c r="N14" i="6"/>
  <c r="O14" i="6" s="1"/>
  <c r="N3" i="6"/>
  <c r="N6" i="6"/>
  <c r="O6" i="6"/>
  <c r="N12" i="6"/>
  <c r="O12" i="6" s="1"/>
  <c r="N7" i="6"/>
  <c r="O7" i="6" s="1"/>
  <c r="N11" i="6"/>
  <c r="O11" i="6" s="1"/>
  <c r="N36" i="5"/>
  <c r="O36" i="5" s="1"/>
  <c r="N34" i="5"/>
  <c r="O34" i="5" s="1"/>
  <c r="N32" i="5"/>
  <c r="O32" i="5" s="1"/>
  <c r="N30" i="5"/>
  <c r="O30" i="5" s="1"/>
  <c r="N28" i="5"/>
  <c r="O28" i="5" s="1"/>
  <c r="N35" i="5"/>
  <c r="O35" i="5" s="1"/>
  <c r="N33" i="5"/>
  <c r="O33" i="5" s="1"/>
  <c r="N31" i="5"/>
  <c r="O31" i="5" s="1"/>
  <c r="N29" i="5"/>
  <c r="O29" i="5" s="1"/>
  <c r="N37" i="5"/>
  <c r="O37" i="5" s="1"/>
  <c r="N38" i="5"/>
  <c r="O38" i="5" s="1"/>
  <c r="N27" i="5"/>
  <c r="O27" i="5" s="1"/>
  <c r="N52" i="5"/>
  <c r="O52" i="5" s="1"/>
  <c r="N48" i="5"/>
  <c r="N44" i="5"/>
  <c r="O44" i="5" s="1"/>
  <c r="N40" i="5"/>
  <c r="O40" i="5" s="1"/>
  <c r="N54" i="5"/>
  <c r="O54" i="5" s="1"/>
  <c r="N50" i="5"/>
  <c r="O50" i="5" s="1"/>
  <c r="N46" i="5"/>
  <c r="O46" i="5" s="1"/>
  <c r="N42" i="5"/>
  <c r="O42" i="5" s="1"/>
  <c r="N45" i="5"/>
  <c r="O45" i="5" s="1"/>
  <c r="N39" i="5"/>
  <c r="O39" i="5" s="1"/>
  <c r="N49" i="5"/>
  <c r="O49" i="5" s="1"/>
  <c r="N43" i="5"/>
  <c r="O43" i="5" s="1"/>
  <c r="N53" i="5"/>
  <c r="O53" i="5" s="1"/>
  <c r="N47" i="5"/>
  <c r="O47" i="5" s="1"/>
  <c r="N51" i="5"/>
  <c r="O51" i="5" s="1"/>
  <c r="N41" i="5"/>
  <c r="O41" i="5" s="1"/>
  <c r="O48" i="5"/>
  <c r="J5" i="5"/>
  <c r="K5" i="5" s="1"/>
  <c r="J6" i="5"/>
  <c r="K6" i="5" s="1"/>
  <c r="J7" i="5"/>
  <c r="K7" i="5" s="1"/>
  <c r="J8" i="5"/>
  <c r="K8" i="5" s="1"/>
  <c r="J9" i="5"/>
  <c r="K9" i="5" s="1"/>
  <c r="J10" i="5"/>
  <c r="K10" i="5" s="1"/>
  <c r="J11" i="5"/>
  <c r="K11" i="5" s="1"/>
  <c r="J12" i="5"/>
  <c r="K12" i="5" s="1"/>
  <c r="J13" i="5"/>
  <c r="K13" i="5" s="1"/>
  <c r="J4" i="5"/>
  <c r="K4" i="5" s="1"/>
  <c r="O3" i="6" l="1"/>
  <c r="N16" i="6"/>
  <c r="N15" i="6"/>
  <c r="N10" i="5"/>
  <c r="O10" i="5" s="1"/>
  <c r="N9" i="5"/>
  <c r="O9" i="5" s="1"/>
  <c r="N13" i="5"/>
  <c r="O13" i="5" s="1"/>
  <c r="N12" i="5"/>
  <c r="O12" i="5" s="1"/>
  <c r="N8" i="5"/>
  <c r="O8" i="5" s="1"/>
  <c r="N6" i="5"/>
  <c r="O6" i="5" s="1"/>
  <c r="N5" i="5"/>
  <c r="O5" i="5" s="1"/>
  <c r="N11" i="5"/>
  <c r="O11" i="5" s="1"/>
  <c r="N7" i="5"/>
  <c r="O7" i="5" s="1"/>
  <c r="N4" i="5"/>
  <c r="O4" i="5" s="1"/>
  <c r="O16" i="6" l="1"/>
  <c r="O15" i="6"/>
  <c r="M3" i="5"/>
  <c r="J3" i="5" l="1"/>
  <c r="K3" i="5" s="1"/>
  <c r="J14" i="5"/>
  <c r="K14" i="5" s="1"/>
  <c r="J15" i="5"/>
  <c r="K15" i="5" s="1"/>
  <c r="J16" i="5"/>
  <c r="K16" i="5" s="1"/>
  <c r="J17" i="5"/>
  <c r="K17" i="5" s="1"/>
  <c r="J18" i="5"/>
  <c r="K18" i="5" s="1"/>
  <c r="N17" i="5" l="1"/>
  <c r="O17" i="5" s="1"/>
  <c r="N15" i="5"/>
  <c r="O15" i="5" s="1"/>
  <c r="N18" i="5"/>
  <c r="O18" i="5" s="1"/>
  <c r="N14" i="5"/>
  <c r="O14" i="5" s="1"/>
  <c r="N16" i="5"/>
  <c r="O16" i="5" s="1"/>
  <c r="N3" i="5"/>
  <c r="O3" i="5" s="1"/>
  <c r="J23" i="5" l="1"/>
  <c r="K23" i="5" s="1"/>
  <c r="J24" i="5"/>
  <c r="K24" i="5" s="1"/>
  <c r="J25" i="5"/>
  <c r="K25" i="5" s="1"/>
  <c r="J26" i="5"/>
  <c r="K26" i="5" s="1"/>
  <c r="N26" i="5" s="1"/>
  <c r="O26" i="5" s="1"/>
  <c r="N24" i="5" l="1"/>
  <c r="O24" i="5" s="1"/>
  <c r="N23" i="5"/>
  <c r="O23" i="5" s="1"/>
  <c r="N25" i="5"/>
  <c r="O25" i="5" s="1"/>
  <c r="J19" i="5"/>
  <c r="K19" i="5" s="1"/>
  <c r="N19" i="5" l="1"/>
  <c r="O19" i="5" s="1"/>
  <c r="J20" i="5"/>
  <c r="K20" i="5" s="1"/>
  <c r="J21" i="5"/>
  <c r="K21" i="5" s="1"/>
  <c r="J22" i="5"/>
  <c r="K22" i="5" s="1"/>
  <c r="N20" i="5" l="1"/>
  <c r="O20" i="5" s="1"/>
  <c r="N22" i="5"/>
  <c r="O22" i="5" s="1"/>
  <c r="N21" i="5"/>
  <c r="O21" i="5" s="1"/>
</calcChain>
</file>

<file path=xl/sharedStrings.xml><?xml version="1.0" encoding="utf-8"?>
<sst xmlns="http://schemas.openxmlformats.org/spreadsheetml/2006/main" count="238" uniqueCount="28">
  <si>
    <t>№ по ред</t>
  </si>
  <si>
    <t>Релация</t>
  </si>
  <si>
    <t>№ вагон</t>
  </si>
  <si>
    <t>ДДС</t>
  </si>
  <si>
    <t>Товарителница
№</t>
  </si>
  <si>
    <t>Дата</t>
  </si>
  <si>
    <t>Маневра
(без ДДС)</t>
  </si>
  <si>
    <t>Превозна цена 
(без ДДС)</t>
  </si>
  <si>
    <t>обща сума
(с ДДС)</t>
  </si>
  <si>
    <t xml:space="preserve">вид товар, NHM
</t>
  </si>
  <si>
    <t>Нето
кг</t>
  </si>
  <si>
    <t>Тара
кг</t>
  </si>
  <si>
    <t>таксувана маса тона</t>
  </si>
  <si>
    <t>по договор №</t>
  </si>
  <si>
    <t>Изготвил:</t>
  </si>
  <si>
    <t>Прр -  Гс</t>
  </si>
  <si>
    <t>Товарителница
(без ДДС)</t>
  </si>
  <si>
    <t>Красимира Суруджийска</t>
  </si>
  <si>
    <t>Експерт ОКТД</t>
  </si>
  <si>
    <t>17 / 2021</t>
  </si>
  <si>
    <t>2530.00</t>
  </si>
  <si>
    <t>Опис М-2021-17-12-----   към фактура №</t>
  </si>
  <si>
    <t>Опис М-2021-17-12-01   към фактура №</t>
  </si>
  <si>
    <t>Съгласувал:</t>
  </si>
  <si>
    <t>Нина Монова</t>
  </si>
  <si>
    <t>Ръководител отдел ПЦП</t>
  </si>
  <si>
    <t>10008 Total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</si>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</sst>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d\.m\.yyyy\ &quot;г.&quot;;@"/>
  </numFmts>
  <fonts count="7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0"/>
      <name val="Times New Roman"/>
      <family val="1"/>
      <charset val="204"/>
    </font>
    <font>
      <b/>
      <sz val="1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3" fillId="0" borderId="0" xfId="0" applyFont="1"/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165" fontId="2" fillId="2" borderId="4" xfId="0" applyNumberFormat="1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5" fillId="0" borderId="1" xfId="0" applyFont="1" applyBorder="1"/>
    <xf numFmtId="0" fontId="5" fillId="0" borderId="1" xfId="0" applyFont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165" fontId="5" fillId="0" borderId="1" xfId="0" applyNumberFormat="1" applyFont="1" applyFill="1" applyBorder="1" applyAlignment="1">
      <alignment horizontal="center"/>
    </xf>
    <xf numFmtId="1" fontId="5" fillId="0" borderId="1" xfId="0" applyNumberFormat="1" applyFont="1" applyFill="1" applyBorder="1" applyAlignment="1">
      <alignment horizontal="center"/>
    </xf>
    <xf numFmtId="1" fontId="5" fillId="0" borderId="1" xfId="0" applyNumberFormat="1" applyFont="1" applyBorder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4" fontId="5" fillId="0" borderId="1" xfId="0" applyNumberFormat="1" applyFont="1" applyBorder="1" applyAlignment="1">
      <alignment horizontal="center"/>
    </xf>
    <xf numFmtId="4" fontId="5" fillId="0" borderId="9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Border="1"/>
    <xf numFmtId="0" fontId="5" fillId="0" borderId="0" xfId="0" applyFont="1" applyBorder="1"/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5" fontId="5" fillId="0" borderId="0" xfId="0" applyNumberFormat="1" applyFont="1" applyFill="1" applyBorder="1" applyAlignment="1">
      <alignment horizontal="center"/>
    </xf>
    <xf numFmtId="1" fontId="5" fillId="0" borderId="0" xfId="0" applyNumberFormat="1" applyFont="1" applyFill="1" applyBorder="1" applyAlignment="1">
      <alignment horizontal="center"/>
    </xf>
    <xf numFmtId="1" fontId="5" fillId="0" borderId="0" xfId="0" applyNumberFormat="1" applyFont="1" applyBorder="1" applyAlignment="1">
      <alignment horizontal="center"/>
    </xf>
    <xf numFmtId="164" fontId="5" fillId="0" borderId="0" xfId="0" applyNumberFormat="1" applyFont="1" applyBorder="1" applyAlignment="1">
      <alignment horizontal="center"/>
    </xf>
    <xf numFmtId="4" fontId="5" fillId="0" borderId="0" xfId="0" applyNumberFormat="1" applyFont="1" applyBorder="1" applyAlignment="1">
      <alignment horizontal="center"/>
    </xf>
    <xf numFmtId="1" fontId="5" fillId="0" borderId="10" xfId="0" applyNumberFormat="1" applyFont="1" applyFill="1" applyBorder="1" applyAlignment="1">
      <alignment horizontal="center"/>
    </xf>
    <xf numFmtId="164" fontId="5" fillId="0" borderId="9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8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1"/>
  <sheetViews>
    <sheetView topLeftCell="A54" zoomScale="130" zoomScaleNormal="130" workbookViewId="0">
      <selection activeCell="I59" sqref="I59:K61"/>
    </sheetView>
  </sheetViews>
  <sheetFormatPr defaultColWidth="8.85546875" defaultRowHeight="15" x14ac:dyDescent="0.25"/>
  <cols>
    <col min="1" max="1" width="5.140625" style="18" customWidth="1"/>
    <col min="2" max="2" width="10" style="18" customWidth="1"/>
    <col min="3" max="3" width="9.5703125" style="18" customWidth="1"/>
    <col min="4" max="4" width="11.42578125" style="18" customWidth="1"/>
    <col min="5" max="5" width="11.7109375" style="18" customWidth="1"/>
    <col min="6" max="6" width="8.5703125" style="18" customWidth="1"/>
    <col min="7" max="7" width="14" style="18" customWidth="1"/>
    <col min="8" max="8" width="8" style="18" customWidth="1"/>
    <col min="9" max="9" width="8.85546875" style="18" customWidth="1"/>
    <col min="10" max="10" width="8.5703125" style="18" customWidth="1"/>
    <col min="11" max="11" width="11.28515625" style="18" customWidth="1"/>
    <col min="12" max="12" width="8.42578125" style="18" customWidth="1"/>
    <col min="13" max="13" width="9" style="18" customWidth="1"/>
    <col min="14" max="14" width="7.5703125" style="18" customWidth="1"/>
    <col min="15" max="15" width="10.28515625" style="18" customWidth="1"/>
    <col min="16" max="21" width="16.140625" style="1" customWidth="1"/>
    <col min="22" max="16384" width="8.85546875" style="1"/>
  </cols>
  <sheetData>
    <row r="1" spans="1:15" ht="15.75" thickBot="1" x14ac:dyDescent="0.3">
      <c r="A1" s="31" t="s">
        <v>21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3"/>
    </row>
    <row r="2" spans="1:15" ht="53.25" customHeight="1" thickBot="1" x14ac:dyDescent="0.3">
      <c r="A2" s="2" t="s">
        <v>0</v>
      </c>
      <c r="B2" s="3" t="s">
        <v>1</v>
      </c>
      <c r="C2" s="3" t="s">
        <v>13</v>
      </c>
      <c r="D2" s="3" t="s">
        <v>4</v>
      </c>
      <c r="E2" s="4" t="s">
        <v>5</v>
      </c>
      <c r="F2" s="3" t="s">
        <v>9</v>
      </c>
      <c r="G2" s="5" t="s">
        <v>2</v>
      </c>
      <c r="H2" s="6" t="s">
        <v>11</v>
      </c>
      <c r="I2" s="3" t="s">
        <v>10</v>
      </c>
      <c r="J2" s="5" t="s">
        <v>12</v>
      </c>
      <c r="K2" s="3" t="s">
        <v>7</v>
      </c>
      <c r="L2" s="5" t="s">
        <v>6</v>
      </c>
      <c r="M2" s="3" t="s">
        <v>16</v>
      </c>
      <c r="N2" s="3" t="s">
        <v>3</v>
      </c>
      <c r="O2" s="6" t="s">
        <v>8</v>
      </c>
    </row>
    <row r="3" spans="1:15" ht="15.75" customHeight="1" x14ac:dyDescent="0.25">
      <c r="A3" s="7">
        <v>1</v>
      </c>
      <c r="B3" s="8" t="s">
        <v>15</v>
      </c>
      <c r="C3" s="9" t="s">
        <v>19</v>
      </c>
      <c r="D3" s="10">
        <v>10008</v>
      </c>
      <c r="E3" s="11">
        <v>44534</v>
      </c>
      <c r="F3" s="10" t="s">
        <v>20</v>
      </c>
      <c r="G3" s="12">
        <v>845266510880</v>
      </c>
      <c r="H3" s="9">
        <v>23900</v>
      </c>
      <c r="I3" s="13">
        <v>53340</v>
      </c>
      <c r="J3" s="14">
        <f t="shared" ref="J3:J18" si="0">ROUNDUP((I3/1000),1)</f>
        <v>53.4</v>
      </c>
      <c r="K3" s="15">
        <f>ROUND((1.96*1.95583*J3),2)</f>
        <v>204.7</v>
      </c>
      <c r="L3" s="15">
        <f>ROUND((8.4*1.95583),2)</f>
        <v>16.43</v>
      </c>
      <c r="M3" s="15">
        <f>ROUND((2*1.95583),2)</f>
        <v>3.91</v>
      </c>
      <c r="N3" s="15">
        <f t="shared" ref="N3" si="1">ROUND(((SUM(K3:M3))*20/100),2)</f>
        <v>45.01</v>
      </c>
      <c r="O3" s="16">
        <f t="shared" ref="O3:O17" si="2">SUM(K3:N3)</f>
        <v>270.05</v>
      </c>
    </row>
    <row r="4" spans="1:15" ht="15.75" customHeight="1" x14ac:dyDescent="0.25">
      <c r="A4" s="7">
        <v>2</v>
      </c>
      <c r="B4" s="8" t="s">
        <v>15</v>
      </c>
      <c r="C4" s="9" t="s">
        <v>19</v>
      </c>
      <c r="D4" s="10">
        <v>10008</v>
      </c>
      <c r="E4" s="11">
        <v>44534</v>
      </c>
      <c r="F4" s="10" t="s">
        <v>20</v>
      </c>
      <c r="G4" s="12">
        <v>845266510823</v>
      </c>
      <c r="H4" s="9">
        <v>24600</v>
      </c>
      <c r="I4" s="13">
        <v>52820</v>
      </c>
      <c r="J4" s="14">
        <f t="shared" ref="J4:J5" si="3">ROUNDUP((I4/1000),1)</f>
        <v>52.9</v>
      </c>
      <c r="K4" s="15">
        <f t="shared" ref="K4:K26" si="4">ROUND((1.96*1.95583*J4),2)</f>
        <v>202.79</v>
      </c>
      <c r="L4" s="15">
        <f>ROUND((8.4*1.95583),2)</f>
        <v>16.43</v>
      </c>
      <c r="M4" s="15"/>
      <c r="N4" s="15">
        <f t="shared" ref="N4" si="5">ROUND(((SUM(K4:M4))*20/100),2)</f>
        <v>43.84</v>
      </c>
      <c r="O4" s="16">
        <f t="shared" si="2"/>
        <v>263.06</v>
      </c>
    </row>
    <row r="5" spans="1:15" ht="15.75" customHeight="1" x14ac:dyDescent="0.25">
      <c r="A5" s="7">
        <v>3</v>
      </c>
      <c r="B5" s="8" t="s">
        <v>15</v>
      </c>
      <c r="C5" s="9" t="s">
        <v>19</v>
      </c>
      <c r="D5" s="10">
        <v>10008</v>
      </c>
      <c r="E5" s="11">
        <v>44534</v>
      </c>
      <c r="F5" s="10" t="s">
        <v>20</v>
      </c>
      <c r="G5" s="12">
        <v>845266510104</v>
      </c>
      <c r="H5" s="9">
        <v>24900</v>
      </c>
      <c r="I5" s="13">
        <v>52560</v>
      </c>
      <c r="J5" s="14">
        <f t="shared" si="3"/>
        <v>52.6</v>
      </c>
      <c r="K5" s="15">
        <f t="shared" si="4"/>
        <v>201.64</v>
      </c>
      <c r="L5" s="15">
        <f t="shared" ref="L5:L54" si="6">ROUND((8.4*1.95583),2)</f>
        <v>16.43</v>
      </c>
      <c r="M5" s="15"/>
      <c r="N5" s="15">
        <f t="shared" ref="N5:N25" si="7">ROUND(((SUM(K5:M5))*20/100),2)</f>
        <v>43.61</v>
      </c>
      <c r="O5" s="16">
        <f t="shared" si="2"/>
        <v>261.68</v>
      </c>
    </row>
    <row r="6" spans="1:15" ht="15.75" customHeight="1" x14ac:dyDescent="0.25">
      <c r="A6" s="7">
        <v>4</v>
      </c>
      <c r="B6" s="8" t="s">
        <v>15</v>
      </c>
      <c r="C6" s="9" t="s">
        <v>19</v>
      </c>
      <c r="D6" s="10">
        <v>10008</v>
      </c>
      <c r="E6" s="11">
        <v>44534</v>
      </c>
      <c r="F6" s="10" t="s">
        <v>20</v>
      </c>
      <c r="G6" s="12">
        <v>335266576677</v>
      </c>
      <c r="H6" s="9">
        <v>24800</v>
      </c>
      <c r="I6" s="13">
        <v>52240</v>
      </c>
      <c r="J6" s="14">
        <f t="shared" ref="J6:J13" si="8">ROUNDUP((I6/1000),1)</f>
        <v>52.300000000000004</v>
      </c>
      <c r="K6" s="15">
        <f t="shared" si="4"/>
        <v>200.49</v>
      </c>
      <c r="L6" s="15">
        <f t="shared" si="6"/>
        <v>16.43</v>
      </c>
      <c r="M6" s="15"/>
      <c r="N6" s="15">
        <f t="shared" si="7"/>
        <v>43.38</v>
      </c>
      <c r="O6" s="16">
        <f t="shared" si="2"/>
        <v>260.3</v>
      </c>
    </row>
    <row r="7" spans="1:15" ht="15.75" customHeight="1" x14ac:dyDescent="0.25">
      <c r="A7" s="7">
        <v>5</v>
      </c>
      <c r="B7" s="8" t="s">
        <v>15</v>
      </c>
      <c r="C7" s="9" t="s">
        <v>19</v>
      </c>
      <c r="D7" s="10">
        <v>10008</v>
      </c>
      <c r="E7" s="11">
        <v>44534</v>
      </c>
      <c r="F7" s="10" t="s">
        <v>20</v>
      </c>
      <c r="G7" s="12">
        <v>845266660818</v>
      </c>
      <c r="H7" s="9">
        <v>24360</v>
      </c>
      <c r="I7" s="13">
        <v>51780</v>
      </c>
      <c r="J7" s="14">
        <f t="shared" si="8"/>
        <v>51.800000000000004</v>
      </c>
      <c r="K7" s="15">
        <f t="shared" si="4"/>
        <v>198.57</v>
      </c>
      <c r="L7" s="15">
        <f t="shared" si="6"/>
        <v>16.43</v>
      </c>
      <c r="M7" s="15"/>
      <c r="N7" s="15">
        <f t="shared" si="7"/>
        <v>43</v>
      </c>
      <c r="O7" s="16">
        <f t="shared" si="2"/>
        <v>258</v>
      </c>
    </row>
    <row r="8" spans="1:15" ht="15.75" customHeight="1" x14ac:dyDescent="0.25">
      <c r="A8" s="7">
        <v>6</v>
      </c>
      <c r="B8" s="8" t="s">
        <v>15</v>
      </c>
      <c r="C8" s="9" t="s">
        <v>19</v>
      </c>
      <c r="D8" s="10">
        <v>10008</v>
      </c>
      <c r="E8" s="11">
        <v>44534</v>
      </c>
      <c r="F8" s="10" t="s">
        <v>20</v>
      </c>
      <c r="G8" s="12">
        <v>845266510385</v>
      </c>
      <c r="H8" s="9">
        <v>24000</v>
      </c>
      <c r="I8" s="13">
        <v>52140</v>
      </c>
      <c r="J8" s="14">
        <f t="shared" si="8"/>
        <v>52.2</v>
      </c>
      <c r="K8" s="15">
        <f t="shared" si="4"/>
        <v>200.1</v>
      </c>
      <c r="L8" s="15">
        <f t="shared" si="6"/>
        <v>16.43</v>
      </c>
      <c r="M8" s="15"/>
      <c r="N8" s="15">
        <f t="shared" si="7"/>
        <v>43.31</v>
      </c>
      <c r="O8" s="16">
        <f t="shared" si="2"/>
        <v>259.84000000000003</v>
      </c>
    </row>
    <row r="9" spans="1:15" ht="15.75" customHeight="1" x14ac:dyDescent="0.25">
      <c r="A9" s="7">
        <v>7</v>
      </c>
      <c r="B9" s="8" t="s">
        <v>15</v>
      </c>
      <c r="C9" s="9" t="s">
        <v>19</v>
      </c>
      <c r="D9" s="10">
        <v>10008</v>
      </c>
      <c r="E9" s="11">
        <v>44534</v>
      </c>
      <c r="F9" s="10" t="s">
        <v>20</v>
      </c>
      <c r="G9" s="12">
        <v>845266660438</v>
      </c>
      <c r="H9" s="9">
        <v>24300</v>
      </c>
      <c r="I9" s="13">
        <v>50980</v>
      </c>
      <c r="J9" s="14">
        <f t="shared" si="8"/>
        <v>51</v>
      </c>
      <c r="K9" s="15">
        <f t="shared" si="4"/>
        <v>195.5</v>
      </c>
      <c r="L9" s="15">
        <f t="shared" si="6"/>
        <v>16.43</v>
      </c>
      <c r="M9" s="15"/>
      <c r="N9" s="15">
        <f t="shared" si="7"/>
        <v>42.39</v>
      </c>
      <c r="O9" s="16">
        <f t="shared" si="2"/>
        <v>254.32</v>
      </c>
    </row>
    <row r="10" spans="1:15" ht="15.75" customHeight="1" x14ac:dyDescent="0.25">
      <c r="A10" s="7">
        <v>8</v>
      </c>
      <c r="B10" s="8" t="s">
        <v>15</v>
      </c>
      <c r="C10" s="9" t="s">
        <v>19</v>
      </c>
      <c r="D10" s="10">
        <v>10008</v>
      </c>
      <c r="E10" s="11">
        <v>44534</v>
      </c>
      <c r="F10" s="10" t="s">
        <v>20</v>
      </c>
      <c r="G10" s="12">
        <v>845266510237</v>
      </c>
      <c r="H10" s="9">
        <v>24500</v>
      </c>
      <c r="I10" s="13">
        <v>53900</v>
      </c>
      <c r="J10" s="14">
        <f t="shared" si="8"/>
        <v>53.9</v>
      </c>
      <c r="K10" s="15">
        <f t="shared" si="4"/>
        <v>206.62</v>
      </c>
      <c r="L10" s="15">
        <f t="shared" si="6"/>
        <v>16.43</v>
      </c>
      <c r="M10" s="15"/>
      <c r="N10" s="15">
        <f t="shared" si="7"/>
        <v>44.61</v>
      </c>
      <c r="O10" s="16">
        <f t="shared" si="2"/>
        <v>267.66000000000003</v>
      </c>
    </row>
    <row r="11" spans="1:15" ht="15.75" customHeight="1" x14ac:dyDescent="0.25">
      <c r="A11" s="7">
        <v>9</v>
      </c>
      <c r="B11" s="8" t="s">
        <v>15</v>
      </c>
      <c r="C11" s="9" t="s">
        <v>19</v>
      </c>
      <c r="D11" s="10">
        <v>10008</v>
      </c>
      <c r="E11" s="11">
        <v>44534</v>
      </c>
      <c r="F11" s="10" t="s">
        <v>20</v>
      </c>
      <c r="G11" s="12">
        <v>845266512605</v>
      </c>
      <c r="H11" s="9">
        <v>24260</v>
      </c>
      <c r="I11" s="13">
        <v>50760</v>
      </c>
      <c r="J11" s="14">
        <f t="shared" si="8"/>
        <v>50.800000000000004</v>
      </c>
      <c r="K11" s="15">
        <f t="shared" si="4"/>
        <v>194.74</v>
      </c>
      <c r="L11" s="15">
        <f t="shared" si="6"/>
        <v>16.43</v>
      </c>
      <c r="M11" s="15"/>
      <c r="N11" s="15">
        <f t="shared" si="7"/>
        <v>42.23</v>
      </c>
      <c r="O11" s="16">
        <f t="shared" si="2"/>
        <v>253.4</v>
      </c>
    </row>
    <row r="12" spans="1:15" ht="15.75" customHeight="1" x14ac:dyDescent="0.25">
      <c r="A12" s="7">
        <v>10</v>
      </c>
      <c r="B12" s="8" t="s">
        <v>15</v>
      </c>
      <c r="C12" s="9" t="s">
        <v>19</v>
      </c>
      <c r="D12" s="10">
        <v>10008</v>
      </c>
      <c r="E12" s="11">
        <v>44534</v>
      </c>
      <c r="F12" s="10" t="s">
        <v>20</v>
      </c>
      <c r="G12" s="12">
        <v>845266660396</v>
      </c>
      <c r="H12" s="9">
        <v>24600</v>
      </c>
      <c r="I12" s="13">
        <v>50720</v>
      </c>
      <c r="J12" s="14">
        <f t="shared" si="8"/>
        <v>50.800000000000004</v>
      </c>
      <c r="K12" s="15">
        <f t="shared" si="4"/>
        <v>194.74</v>
      </c>
      <c r="L12" s="15">
        <f t="shared" si="6"/>
        <v>16.43</v>
      </c>
      <c r="M12" s="15"/>
      <c r="N12" s="15">
        <f t="shared" si="7"/>
        <v>42.23</v>
      </c>
      <c r="O12" s="16">
        <f t="shared" si="2"/>
        <v>253.4</v>
      </c>
    </row>
    <row r="13" spans="1:15" ht="15.75" customHeight="1" x14ac:dyDescent="0.25">
      <c r="A13" s="7">
        <v>11</v>
      </c>
      <c r="B13" s="8" t="s">
        <v>15</v>
      </c>
      <c r="C13" s="9" t="s">
        <v>19</v>
      </c>
      <c r="D13" s="10">
        <v>10008</v>
      </c>
      <c r="E13" s="11">
        <v>44534</v>
      </c>
      <c r="F13" s="10" t="s">
        <v>20</v>
      </c>
      <c r="G13" s="12">
        <v>335266530856</v>
      </c>
      <c r="H13" s="9">
        <v>23200</v>
      </c>
      <c r="I13" s="13">
        <v>54520</v>
      </c>
      <c r="J13" s="14">
        <f t="shared" si="8"/>
        <v>54.6</v>
      </c>
      <c r="K13" s="15">
        <f t="shared" si="4"/>
        <v>209.31</v>
      </c>
      <c r="L13" s="15">
        <f t="shared" si="6"/>
        <v>16.43</v>
      </c>
      <c r="M13" s="15"/>
      <c r="N13" s="15">
        <f t="shared" si="7"/>
        <v>45.15</v>
      </c>
      <c r="O13" s="16">
        <f t="shared" si="2"/>
        <v>270.89</v>
      </c>
    </row>
    <row r="14" spans="1:15" ht="15.75" customHeight="1" x14ac:dyDescent="0.25">
      <c r="A14" s="7">
        <v>12</v>
      </c>
      <c r="B14" s="8" t="s">
        <v>15</v>
      </c>
      <c r="C14" s="9" t="s">
        <v>19</v>
      </c>
      <c r="D14" s="10">
        <v>10008</v>
      </c>
      <c r="E14" s="11">
        <v>44534</v>
      </c>
      <c r="F14" s="10" t="s">
        <v>20</v>
      </c>
      <c r="G14" s="12">
        <v>845266660982</v>
      </c>
      <c r="H14" s="9">
        <v>23900</v>
      </c>
      <c r="I14" s="13">
        <v>52040</v>
      </c>
      <c r="J14" s="14">
        <f t="shared" si="0"/>
        <v>52.1</v>
      </c>
      <c r="K14" s="15">
        <f t="shared" si="4"/>
        <v>199.72</v>
      </c>
      <c r="L14" s="15">
        <f t="shared" si="6"/>
        <v>16.43</v>
      </c>
      <c r="M14" s="15"/>
      <c r="N14" s="15">
        <f t="shared" si="7"/>
        <v>43.23</v>
      </c>
      <c r="O14" s="16">
        <f t="shared" si="2"/>
        <v>259.38</v>
      </c>
    </row>
    <row r="15" spans="1:15" ht="15.75" customHeight="1" x14ac:dyDescent="0.25">
      <c r="A15" s="7">
        <v>13</v>
      </c>
      <c r="B15" s="8" t="s">
        <v>15</v>
      </c>
      <c r="C15" s="9" t="s">
        <v>19</v>
      </c>
      <c r="D15" s="10"/>
      <c r="E15" s="11"/>
      <c r="F15" s="10" t="s">
        <v>20</v>
      </c>
      <c r="G15" s="12"/>
      <c r="H15" s="9"/>
      <c r="I15" s="13"/>
      <c r="J15" s="14">
        <f t="shared" si="0"/>
        <v>0</v>
      </c>
      <c r="K15" s="15">
        <f t="shared" si="4"/>
        <v>0</v>
      </c>
      <c r="L15" s="15">
        <f t="shared" si="6"/>
        <v>16.43</v>
      </c>
      <c r="M15" s="15">
        <f>ROUND((2*1.95583),2)</f>
        <v>3.91</v>
      </c>
      <c r="N15" s="15">
        <f t="shared" si="7"/>
        <v>4.07</v>
      </c>
      <c r="O15" s="16">
        <f t="shared" si="2"/>
        <v>24.41</v>
      </c>
    </row>
    <row r="16" spans="1:15" ht="15.75" customHeight="1" x14ac:dyDescent="0.25">
      <c r="A16" s="7">
        <v>14</v>
      </c>
      <c r="B16" s="8" t="s">
        <v>15</v>
      </c>
      <c r="C16" s="9" t="s">
        <v>19</v>
      </c>
      <c r="D16" s="10"/>
      <c r="E16" s="11"/>
      <c r="F16" s="10" t="s">
        <v>20</v>
      </c>
      <c r="G16" s="12"/>
      <c r="H16" s="9"/>
      <c r="I16" s="13"/>
      <c r="J16" s="14">
        <f t="shared" si="0"/>
        <v>0</v>
      </c>
      <c r="K16" s="15">
        <f t="shared" si="4"/>
        <v>0</v>
      </c>
      <c r="L16" s="15">
        <f t="shared" si="6"/>
        <v>16.43</v>
      </c>
      <c r="M16" s="15"/>
      <c r="N16" s="15">
        <f t="shared" si="7"/>
        <v>3.29</v>
      </c>
      <c r="O16" s="16">
        <f t="shared" si="2"/>
        <v>19.72</v>
      </c>
    </row>
    <row r="17" spans="1:15" ht="15.75" customHeight="1" x14ac:dyDescent="0.25">
      <c r="A17" s="7">
        <v>15</v>
      </c>
      <c r="B17" s="8" t="s">
        <v>15</v>
      </c>
      <c r="C17" s="9" t="s">
        <v>19</v>
      </c>
      <c r="D17" s="10"/>
      <c r="E17" s="11"/>
      <c r="F17" s="10" t="s">
        <v>20</v>
      </c>
      <c r="G17" s="12"/>
      <c r="H17" s="9"/>
      <c r="I17" s="13"/>
      <c r="J17" s="14">
        <f t="shared" si="0"/>
        <v>0</v>
      </c>
      <c r="K17" s="15">
        <f t="shared" si="4"/>
        <v>0</v>
      </c>
      <c r="L17" s="15">
        <f t="shared" si="6"/>
        <v>16.43</v>
      </c>
      <c r="M17" s="15"/>
      <c r="N17" s="15">
        <f t="shared" si="7"/>
        <v>3.29</v>
      </c>
      <c r="O17" s="16">
        <f t="shared" si="2"/>
        <v>19.72</v>
      </c>
    </row>
    <row r="18" spans="1:15" ht="15.75" customHeight="1" x14ac:dyDescent="0.25">
      <c r="A18" s="7">
        <v>16</v>
      </c>
      <c r="B18" s="8" t="s">
        <v>15</v>
      </c>
      <c r="C18" s="9" t="s">
        <v>19</v>
      </c>
      <c r="D18" s="10"/>
      <c r="E18" s="11"/>
      <c r="F18" s="10" t="s">
        <v>20</v>
      </c>
      <c r="G18" s="12"/>
      <c r="H18" s="9"/>
      <c r="I18" s="13"/>
      <c r="J18" s="14">
        <f t="shared" si="0"/>
        <v>0</v>
      </c>
      <c r="K18" s="15">
        <f t="shared" si="4"/>
        <v>0</v>
      </c>
      <c r="L18" s="15">
        <f t="shared" si="6"/>
        <v>16.43</v>
      </c>
      <c r="M18" s="15"/>
      <c r="N18" s="15">
        <f t="shared" si="7"/>
        <v>3.29</v>
      </c>
      <c r="O18" s="16">
        <f t="shared" ref="O18:O25" si="9">SUM(K18:N18)</f>
        <v>19.72</v>
      </c>
    </row>
    <row r="19" spans="1:15" ht="15.75" customHeight="1" x14ac:dyDescent="0.25">
      <c r="A19" s="7">
        <v>17</v>
      </c>
      <c r="B19" s="8" t="s">
        <v>15</v>
      </c>
      <c r="C19" s="9" t="s">
        <v>19</v>
      </c>
      <c r="D19" s="10"/>
      <c r="E19" s="11"/>
      <c r="F19" s="10" t="s">
        <v>20</v>
      </c>
      <c r="G19" s="12"/>
      <c r="H19" s="9"/>
      <c r="I19" s="13"/>
      <c r="J19" s="14">
        <f>ROUNDUP((I19/1000),1)</f>
        <v>0</v>
      </c>
      <c r="K19" s="15">
        <f t="shared" si="4"/>
        <v>0</v>
      </c>
      <c r="L19" s="15">
        <f t="shared" si="6"/>
        <v>16.43</v>
      </c>
      <c r="M19" s="15"/>
      <c r="N19" s="15">
        <f t="shared" si="7"/>
        <v>3.29</v>
      </c>
      <c r="O19" s="16">
        <f t="shared" si="9"/>
        <v>19.72</v>
      </c>
    </row>
    <row r="20" spans="1:15" ht="15.75" customHeight="1" x14ac:dyDescent="0.25">
      <c r="A20" s="7">
        <v>18</v>
      </c>
      <c r="B20" s="8" t="s">
        <v>15</v>
      </c>
      <c r="C20" s="9" t="s">
        <v>19</v>
      </c>
      <c r="D20" s="10"/>
      <c r="E20" s="11"/>
      <c r="F20" s="10" t="s">
        <v>20</v>
      </c>
      <c r="G20" s="12"/>
      <c r="H20" s="9"/>
      <c r="I20" s="13"/>
      <c r="J20" s="14">
        <f t="shared" ref="J20:J22" si="10">ROUNDUP((I20/1000),1)</f>
        <v>0</v>
      </c>
      <c r="K20" s="15">
        <f t="shared" si="4"/>
        <v>0</v>
      </c>
      <c r="L20" s="15">
        <f t="shared" si="6"/>
        <v>16.43</v>
      </c>
      <c r="M20" s="15"/>
      <c r="N20" s="15">
        <f t="shared" si="7"/>
        <v>3.29</v>
      </c>
      <c r="O20" s="16">
        <f t="shared" si="9"/>
        <v>19.72</v>
      </c>
    </row>
    <row r="21" spans="1:15" ht="15.75" customHeight="1" x14ac:dyDescent="0.25">
      <c r="A21" s="7">
        <v>19</v>
      </c>
      <c r="B21" s="8" t="s">
        <v>15</v>
      </c>
      <c r="C21" s="9" t="s">
        <v>19</v>
      </c>
      <c r="D21" s="10"/>
      <c r="E21" s="11"/>
      <c r="F21" s="10" t="s">
        <v>20</v>
      </c>
      <c r="G21" s="12"/>
      <c r="H21" s="9"/>
      <c r="I21" s="13"/>
      <c r="J21" s="14">
        <f t="shared" si="10"/>
        <v>0</v>
      </c>
      <c r="K21" s="15">
        <f t="shared" si="4"/>
        <v>0</v>
      </c>
      <c r="L21" s="15">
        <f t="shared" si="6"/>
        <v>16.43</v>
      </c>
      <c r="M21" s="15"/>
      <c r="N21" s="15">
        <f t="shared" si="7"/>
        <v>3.29</v>
      </c>
      <c r="O21" s="16">
        <f t="shared" si="9"/>
        <v>19.72</v>
      </c>
    </row>
    <row r="22" spans="1:15" ht="15.75" customHeight="1" x14ac:dyDescent="0.25">
      <c r="A22" s="7">
        <v>20</v>
      </c>
      <c r="B22" s="8" t="s">
        <v>15</v>
      </c>
      <c r="C22" s="9" t="s">
        <v>19</v>
      </c>
      <c r="D22" s="10"/>
      <c r="E22" s="11"/>
      <c r="F22" s="10" t="s">
        <v>20</v>
      </c>
      <c r="G22" s="12"/>
      <c r="H22" s="9"/>
      <c r="I22" s="13"/>
      <c r="J22" s="14">
        <f t="shared" si="10"/>
        <v>0</v>
      </c>
      <c r="K22" s="15">
        <f t="shared" si="4"/>
        <v>0</v>
      </c>
      <c r="L22" s="15">
        <f t="shared" si="6"/>
        <v>16.43</v>
      </c>
      <c r="M22" s="15"/>
      <c r="N22" s="15">
        <f t="shared" si="7"/>
        <v>3.29</v>
      </c>
      <c r="O22" s="16">
        <f t="shared" si="9"/>
        <v>19.72</v>
      </c>
    </row>
    <row r="23" spans="1:15" ht="15.75" customHeight="1" x14ac:dyDescent="0.25">
      <c r="A23" s="7">
        <v>21</v>
      </c>
      <c r="B23" s="8" t="s">
        <v>15</v>
      </c>
      <c r="C23" s="9" t="s">
        <v>19</v>
      </c>
      <c r="D23" s="10"/>
      <c r="E23" s="11"/>
      <c r="F23" s="10" t="s">
        <v>20</v>
      </c>
      <c r="G23" s="12"/>
      <c r="H23" s="9"/>
      <c r="I23" s="13"/>
      <c r="J23" s="14">
        <f t="shared" ref="J23:J26" si="11">ROUNDUP((I23/1000),1)</f>
        <v>0</v>
      </c>
      <c r="K23" s="15">
        <f t="shared" si="4"/>
        <v>0</v>
      </c>
      <c r="L23" s="15">
        <f t="shared" si="6"/>
        <v>16.43</v>
      </c>
      <c r="M23" s="15"/>
      <c r="N23" s="15">
        <f t="shared" si="7"/>
        <v>3.29</v>
      </c>
      <c r="O23" s="16">
        <f t="shared" si="9"/>
        <v>19.72</v>
      </c>
    </row>
    <row r="24" spans="1:15" ht="15.75" customHeight="1" x14ac:dyDescent="0.25">
      <c r="A24" s="7">
        <v>22</v>
      </c>
      <c r="B24" s="8" t="s">
        <v>15</v>
      </c>
      <c r="C24" s="9" t="s">
        <v>19</v>
      </c>
      <c r="D24" s="10"/>
      <c r="E24" s="11"/>
      <c r="F24" s="10" t="s">
        <v>20</v>
      </c>
      <c r="G24" s="12"/>
      <c r="H24" s="9"/>
      <c r="I24" s="13"/>
      <c r="J24" s="14">
        <f t="shared" si="11"/>
        <v>0</v>
      </c>
      <c r="K24" s="15">
        <f t="shared" si="4"/>
        <v>0</v>
      </c>
      <c r="L24" s="15">
        <f t="shared" si="6"/>
        <v>16.43</v>
      </c>
      <c r="M24" s="15"/>
      <c r="N24" s="15">
        <f t="shared" si="7"/>
        <v>3.29</v>
      </c>
      <c r="O24" s="16">
        <f t="shared" si="9"/>
        <v>19.72</v>
      </c>
    </row>
    <row r="25" spans="1:15" ht="15.75" customHeight="1" x14ac:dyDescent="0.25">
      <c r="A25" s="7">
        <v>23</v>
      </c>
      <c r="B25" s="8" t="s">
        <v>15</v>
      </c>
      <c r="C25" s="9" t="s">
        <v>19</v>
      </c>
      <c r="D25" s="10"/>
      <c r="E25" s="11"/>
      <c r="F25" s="10" t="s">
        <v>20</v>
      </c>
      <c r="G25" s="12"/>
      <c r="H25" s="9"/>
      <c r="I25" s="13"/>
      <c r="J25" s="14">
        <f t="shared" si="11"/>
        <v>0</v>
      </c>
      <c r="K25" s="15">
        <f t="shared" si="4"/>
        <v>0</v>
      </c>
      <c r="L25" s="15">
        <f t="shared" si="6"/>
        <v>16.43</v>
      </c>
      <c r="M25" s="15"/>
      <c r="N25" s="15">
        <f t="shared" si="7"/>
        <v>3.29</v>
      </c>
      <c r="O25" s="16">
        <f t="shared" si="9"/>
        <v>19.72</v>
      </c>
    </row>
    <row r="26" spans="1:15" ht="15.75" customHeight="1" x14ac:dyDescent="0.25">
      <c r="A26" s="7">
        <v>24</v>
      </c>
      <c r="B26" s="8" t="s">
        <v>15</v>
      </c>
      <c r="C26" s="9" t="s">
        <v>19</v>
      </c>
      <c r="D26" s="10"/>
      <c r="E26" s="11"/>
      <c r="F26" s="10" t="s">
        <v>20</v>
      </c>
      <c r="G26" s="12"/>
      <c r="H26" s="9"/>
      <c r="I26" s="13"/>
      <c r="J26" s="14">
        <f t="shared" si="11"/>
        <v>0</v>
      </c>
      <c r="K26" s="15">
        <f t="shared" si="4"/>
        <v>0</v>
      </c>
      <c r="L26" s="15">
        <f t="shared" si="6"/>
        <v>16.43</v>
      </c>
      <c r="M26" s="15"/>
      <c r="N26" s="15">
        <f t="shared" ref="N26:N33" si="12">ROUND(((SUM(K26:M26))*20/100),2)</f>
        <v>3.29</v>
      </c>
      <c r="O26" s="16">
        <f t="shared" ref="O26:O33" si="13">SUM(K26:N26)</f>
        <v>19.72</v>
      </c>
    </row>
    <row r="27" spans="1:15" x14ac:dyDescent="0.25">
      <c r="A27" s="7">
        <v>25</v>
      </c>
      <c r="B27" s="8" t="s">
        <v>15</v>
      </c>
      <c r="C27" s="9" t="s">
        <v>19</v>
      </c>
      <c r="D27" s="10"/>
      <c r="E27" s="11"/>
      <c r="F27" s="10" t="s">
        <v>20</v>
      </c>
      <c r="G27" s="27"/>
      <c r="H27" s="29"/>
      <c r="I27" s="29"/>
      <c r="J27" s="28">
        <f t="shared" ref="J27:J54" si="14">ROUNDUP((I27/1000),1)</f>
        <v>0</v>
      </c>
      <c r="K27" s="15">
        <f t="shared" ref="K27:K54" si="15">ROUND((1.96*1.95583*J27),2)</f>
        <v>0</v>
      </c>
      <c r="L27" s="15">
        <f t="shared" si="6"/>
        <v>16.43</v>
      </c>
      <c r="M27" s="15">
        <f>ROUND((2*1.95583),2)</f>
        <v>3.91</v>
      </c>
      <c r="N27" s="15">
        <f t="shared" si="12"/>
        <v>4.07</v>
      </c>
      <c r="O27" s="16">
        <f t="shared" si="13"/>
        <v>24.41</v>
      </c>
    </row>
    <row r="28" spans="1:15" x14ac:dyDescent="0.25">
      <c r="A28" s="7">
        <v>26</v>
      </c>
      <c r="B28" s="8" t="s">
        <v>15</v>
      </c>
      <c r="C28" s="9" t="s">
        <v>19</v>
      </c>
      <c r="D28" s="10"/>
      <c r="E28" s="11"/>
      <c r="F28" s="10" t="s">
        <v>20</v>
      </c>
      <c r="G28" s="27"/>
      <c r="H28" s="29"/>
      <c r="I28" s="29"/>
      <c r="J28" s="28">
        <f t="shared" si="14"/>
        <v>0</v>
      </c>
      <c r="K28" s="15">
        <f t="shared" si="15"/>
        <v>0</v>
      </c>
      <c r="L28" s="15">
        <f t="shared" si="6"/>
        <v>16.43</v>
      </c>
      <c r="M28" s="15"/>
      <c r="N28" s="15">
        <f t="shared" si="12"/>
        <v>3.29</v>
      </c>
      <c r="O28" s="16">
        <f t="shared" si="13"/>
        <v>19.72</v>
      </c>
    </row>
    <row r="29" spans="1:15" x14ac:dyDescent="0.25">
      <c r="A29" s="7">
        <v>27</v>
      </c>
      <c r="B29" s="8" t="s">
        <v>15</v>
      </c>
      <c r="C29" s="9" t="s">
        <v>19</v>
      </c>
      <c r="D29" s="10"/>
      <c r="E29" s="11"/>
      <c r="F29" s="10" t="s">
        <v>20</v>
      </c>
      <c r="G29" s="27"/>
      <c r="H29" s="29"/>
      <c r="I29" s="29"/>
      <c r="J29" s="28">
        <f t="shared" ref="J29:J38" si="16">ROUNDUP((I29/1000),1)</f>
        <v>0</v>
      </c>
      <c r="K29" s="15">
        <f t="shared" ref="K29:K38" si="17">ROUND((1.96*1.95583*J29),2)</f>
        <v>0</v>
      </c>
      <c r="L29" s="15">
        <f t="shared" si="6"/>
        <v>16.43</v>
      </c>
      <c r="M29" s="15"/>
      <c r="N29" s="15">
        <f t="shared" si="12"/>
        <v>3.29</v>
      </c>
      <c r="O29" s="16">
        <f t="shared" si="13"/>
        <v>19.72</v>
      </c>
    </row>
    <row r="30" spans="1:15" x14ac:dyDescent="0.25">
      <c r="A30" s="7">
        <v>28</v>
      </c>
      <c r="B30" s="8" t="s">
        <v>15</v>
      </c>
      <c r="C30" s="9" t="s">
        <v>19</v>
      </c>
      <c r="D30" s="10"/>
      <c r="E30" s="11"/>
      <c r="F30" s="10" t="s">
        <v>20</v>
      </c>
      <c r="G30" s="27"/>
      <c r="H30" s="29"/>
      <c r="I30" s="29"/>
      <c r="J30" s="28">
        <f t="shared" si="16"/>
        <v>0</v>
      </c>
      <c r="K30" s="15">
        <f t="shared" si="17"/>
        <v>0</v>
      </c>
      <c r="L30" s="15">
        <f t="shared" si="6"/>
        <v>16.43</v>
      </c>
      <c r="M30" s="15"/>
      <c r="N30" s="15">
        <f t="shared" si="12"/>
        <v>3.29</v>
      </c>
      <c r="O30" s="16">
        <f t="shared" si="13"/>
        <v>19.72</v>
      </c>
    </row>
    <row r="31" spans="1:15" x14ac:dyDescent="0.25">
      <c r="A31" s="7">
        <v>29</v>
      </c>
      <c r="B31" s="8" t="s">
        <v>15</v>
      </c>
      <c r="C31" s="9" t="s">
        <v>19</v>
      </c>
      <c r="D31" s="10"/>
      <c r="E31" s="11"/>
      <c r="F31" s="10" t="s">
        <v>20</v>
      </c>
      <c r="G31" s="27"/>
      <c r="H31" s="29"/>
      <c r="I31" s="29"/>
      <c r="J31" s="28">
        <f t="shared" si="16"/>
        <v>0</v>
      </c>
      <c r="K31" s="15">
        <f t="shared" si="17"/>
        <v>0</v>
      </c>
      <c r="L31" s="15">
        <f t="shared" si="6"/>
        <v>16.43</v>
      </c>
      <c r="M31" s="15"/>
      <c r="N31" s="15">
        <f t="shared" si="12"/>
        <v>3.29</v>
      </c>
      <c r="O31" s="16">
        <f t="shared" si="13"/>
        <v>19.72</v>
      </c>
    </row>
    <row r="32" spans="1:15" x14ac:dyDescent="0.25">
      <c r="A32" s="7">
        <v>30</v>
      </c>
      <c r="B32" s="8" t="s">
        <v>15</v>
      </c>
      <c r="C32" s="9" t="s">
        <v>19</v>
      </c>
      <c r="D32" s="10"/>
      <c r="E32" s="11"/>
      <c r="F32" s="10" t="s">
        <v>20</v>
      </c>
      <c r="G32" s="27"/>
      <c r="H32" s="29"/>
      <c r="I32" s="29"/>
      <c r="J32" s="28">
        <f t="shared" si="16"/>
        <v>0</v>
      </c>
      <c r="K32" s="15">
        <f t="shared" si="17"/>
        <v>0</v>
      </c>
      <c r="L32" s="15">
        <f t="shared" si="6"/>
        <v>16.43</v>
      </c>
      <c r="M32" s="15"/>
      <c r="N32" s="15">
        <f t="shared" si="12"/>
        <v>3.29</v>
      </c>
      <c r="O32" s="16">
        <f t="shared" si="13"/>
        <v>19.72</v>
      </c>
    </row>
    <row r="33" spans="1:15" x14ac:dyDescent="0.25">
      <c r="A33" s="7">
        <v>31</v>
      </c>
      <c r="B33" s="8" t="s">
        <v>15</v>
      </c>
      <c r="C33" s="9" t="s">
        <v>19</v>
      </c>
      <c r="D33" s="10"/>
      <c r="E33" s="11"/>
      <c r="F33" s="10" t="s">
        <v>20</v>
      </c>
      <c r="G33" s="27"/>
      <c r="H33" s="29"/>
      <c r="I33" s="29"/>
      <c r="J33" s="28">
        <f t="shared" si="16"/>
        <v>0</v>
      </c>
      <c r="K33" s="15">
        <f t="shared" si="17"/>
        <v>0</v>
      </c>
      <c r="L33" s="15">
        <f t="shared" si="6"/>
        <v>16.43</v>
      </c>
      <c r="M33" s="15"/>
      <c r="N33" s="15">
        <f t="shared" si="12"/>
        <v>3.29</v>
      </c>
      <c r="O33" s="16">
        <f t="shared" si="13"/>
        <v>19.72</v>
      </c>
    </row>
    <row r="34" spans="1:15" x14ac:dyDescent="0.25">
      <c r="A34" s="7">
        <v>32</v>
      </c>
      <c r="B34" s="8" t="s">
        <v>15</v>
      </c>
      <c r="C34" s="9" t="s">
        <v>19</v>
      </c>
      <c r="D34" s="10"/>
      <c r="E34" s="11"/>
      <c r="F34" s="10" t="s">
        <v>20</v>
      </c>
      <c r="G34" s="27"/>
      <c r="H34" s="29"/>
      <c r="I34" s="29"/>
      <c r="J34" s="28">
        <f t="shared" si="16"/>
        <v>0</v>
      </c>
      <c r="K34" s="15">
        <f t="shared" si="17"/>
        <v>0</v>
      </c>
      <c r="L34" s="15">
        <f t="shared" si="6"/>
        <v>16.43</v>
      </c>
      <c r="M34" s="15"/>
      <c r="N34" s="15">
        <f t="shared" ref="N34:N38" si="18">ROUND(((SUM(K34:M34))*20/100),2)</f>
        <v>3.29</v>
      </c>
      <c r="O34" s="16">
        <f t="shared" ref="O34:O38" si="19">SUM(K34:N34)</f>
        <v>19.72</v>
      </c>
    </row>
    <row r="35" spans="1:15" x14ac:dyDescent="0.25">
      <c r="A35" s="7">
        <v>33</v>
      </c>
      <c r="B35" s="8" t="s">
        <v>15</v>
      </c>
      <c r="C35" s="9" t="s">
        <v>19</v>
      </c>
      <c r="D35" s="10"/>
      <c r="E35" s="11"/>
      <c r="F35" s="10" t="s">
        <v>20</v>
      </c>
      <c r="G35" s="27"/>
      <c r="H35" s="29"/>
      <c r="I35" s="29"/>
      <c r="J35" s="28">
        <f t="shared" si="16"/>
        <v>0</v>
      </c>
      <c r="K35" s="15">
        <f t="shared" si="17"/>
        <v>0</v>
      </c>
      <c r="L35" s="15">
        <f t="shared" si="6"/>
        <v>16.43</v>
      </c>
      <c r="M35" s="15"/>
      <c r="N35" s="15">
        <f t="shared" si="18"/>
        <v>3.29</v>
      </c>
      <c r="O35" s="16">
        <f t="shared" si="19"/>
        <v>19.72</v>
      </c>
    </row>
    <row r="36" spans="1:15" x14ac:dyDescent="0.25">
      <c r="A36" s="7">
        <v>34</v>
      </c>
      <c r="B36" s="8" t="s">
        <v>15</v>
      </c>
      <c r="C36" s="9" t="s">
        <v>19</v>
      </c>
      <c r="D36" s="10"/>
      <c r="E36" s="11"/>
      <c r="F36" s="10" t="s">
        <v>20</v>
      </c>
      <c r="G36" s="27"/>
      <c r="H36" s="29"/>
      <c r="I36" s="29"/>
      <c r="J36" s="28">
        <f t="shared" si="16"/>
        <v>0</v>
      </c>
      <c r="K36" s="15">
        <f t="shared" si="17"/>
        <v>0</v>
      </c>
      <c r="L36" s="15">
        <f t="shared" si="6"/>
        <v>16.43</v>
      </c>
      <c r="M36" s="15"/>
      <c r="N36" s="15">
        <f t="shared" si="18"/>
        <v>3.29</v>
      </c>
      <c r="O36" s="16">
        <f t="shared" si="19"/>
        <v>19.72</v>
      </c>
    </row>
    <row r="37" spans="1:15" x14ac:dyDescent="0.25">
      <c r="A37" s="7">
        <v>35</v>
      </c>
      <c r="B37" s="8" t="s">
        <v>15</v>
      </c>
      <c r="C37" s="9" t="s">
        <v>19</v>
      </c>
      <c r="D37" s="10"/>
      <c r="E37" s="11"/>
      <c r="F37" s="10" t="s">
        <v>20</v>
      </c>
      <c r="G37" s="27"/>
      <c r="H37" s="29"/>
      <c r="I37" s="29"/>
      <c r="J37" s="28">
        <f t="shared" si="16"/>
        <v>0</v>
      </c>
      <c r="K37" s="15">
        <f t="shared" si="17"/>
        <v>0</v>
      </c>
      <c r="L37" s="15">
        <f t="shared" si="6"/>
        <v>16.43</v>
      </c>
      <c r="M37" s="15"/>
      <c r="N37" s="15">
        <f t="shared" si="18"/>
        <v>3.29</v>
      </c>
      <c r="O37" s="16">
        <f t="shared" si="19"/>
        <v>19.72</v>
      </c>
    </row>
    <row r="38" spans="1:15" x14ac:dyDescent="0.25">
      <c r="A38" s="7">
        <v>36</v>
      </c>
      <c r="B38" s="8" t="s">
        <v>15</v>
      </c>
      <c r="C38" s="9" t="s">
        <v>19</v>
      </c>
      <c r="D38" s="10"/>
      <c r="E38" s="11"/>
      <c r="F38" s="10" t="s">
        <v>20</v>
      </c>
      <c r="G38" s="27"/>
      <c r="H38" s="29"/>
      <c r="I38" s="29"/>
      <c r="J38" s="28">
        <f t="shared" si="16"/>
        <v>0</v>
      </c>
      <c r="K38" s="15">
        <f t="shared" si="17"/>
        <v>0</v>
      </c>
      <c r="L38" s="15">
        <f t="shared" si="6"/>
        <v>16.43</v>
      </c>
      <c r="M38" s="15"/>
      <c r="N38" s="15">
        <f t="shared" si="18"/>
        <v>3.29</v>
      </c>
      <c r="O38" s="16">
        <f t="shared" si="19"/>
        <v>19.72</v>
      </c>
    </row>
    <row r="39" spans="1:15" x14ac:dyDescent="0.25">
      <c r="A39" s="7">
        <v>37</v>
      </c>
      <c r="B39" s="8" t="s">
        <v>15</v>
      </c>
      <c r="C39" s="9" t="s">
        <v>19</v>
      </c>
      <c r="D39" s="10"/>
      <c r="E39" s="11"/>
      <c r="F39" s="10" t="s">
        <v>20</v>
      </c>
      <c r="G39" s="27"/>
      <c r="H39" s="9"/>
      <c r="I39" s="13"/>
      <c r="J39" s="28">
        <f t="shared" si="14"/>
        <v>0</v>
      </c>
      <c r="K39" s="15">
        <f t="shared" si="15"/>
        <v>0</v>
      </c>
      <c r="L39" s="15">
        <f t="shared" si="6"/>
        <v>16.43</v>
      </c>
      <c r="M39" s="15">
        <f>ROUND((2*1.95583),2)</f>
        <v>3.91</v>
      </c>
      <c r="N39" s="15">
        <f t="shared" ref="N39:N54" si="20">ROUND(((SUM(K39:M39))*20/100),2)</f>
        <v>4.07</v>
      </c>
      <c r="O39" s="16">
        <f t="shared" ref="O39:O54" si="21">SUM(K39:N39)</f>
        <v>24.41</v>
      </c>
    </row>
    <row r="40" spans="1:15" x14ac:dyDescent="0.25">
      <c r="A40" s="7">
        <v>38</v>
      </c>
      <c r="B40" s="8" t="s">
        <v>15</v>
      </c>
      <c r="C40" s="9" t="s">
        <v>19</v>
      </c>
      <c r="D40" s="10"/>
      <c r="E40" s="11"/>
      <c r="F40" s="10" t="s">
        <v>20</v>
      </c>
      <c r="G40" s="12"/>
      <c r="H40" s="9"/>
      <c r="I40" s="13"/>
      <c r="J40" s="28">
        <f t="shared" si="14"/>
        <v>0</v>
      </c>
      <c r="K40" s="15">
        <f t="shared" si="15"/>
        <v>0</v>
      </c>
      <c r="L40" s="15">
        <f t="shared" si="6"/>
        <v>16.43</v>
      </c>
      <c r="M40" s="15"/>
      <c r="N40" s="15">
        <f t="shared" si="20"/>
        <v>3.29</v>
      </c>
      <c r="O40" s="16">
        <f t="shared" si="21"/>
        <v>19.72</v>
      </c>
    </row>
    <row r="41" spans="1:15" x14ac:dyDescent="0.25">
      <c r="A41" s="7">
        <v>39</v>
      </c>
      <c r="B41" s="8" t="s">
        <v>15</v>
      </c>
      <c r="C41" s="9" t="s">
        <v>19</v>
      </c>
      <c r="D41" s="10"/>
      <c r="E41" s="11"/>
      <c r="F41" s="10" t="s">
        <v>20</v>
      </c>
      <c r="G41" s="12"/>
      <c r="H41" s="9"/>
      <c r="I41" s="13"/>
      <c r="J41" s="28">
        <f t="shared" si="14"/>
        <v>0</v>
      </c>
      <c r="K41" s="15">
        <f t="shared" si="15"/>
        <v>0</v>
      </c>
      <c r="L41" s="15">
        <f t="shared" si="6"/>
        <v>16.43</v>
      </c>
      <c r="M41" s="15"/>
      <c r="N41" s="15">
        <f t="shared" si="20"/>
        <v>3.29</v>
      </c>
      <c r="O41" s="16">
        <f t="shared" si="21"/>
        <v>19.72</v>
      </c>
    </row>
    <row r="42" spans="1:15" x14ac:dyDescent="0.25">
      <c r="A42" s="7">
        <v>40</v>
      </c>
      <c r="B42" s="8" t="s">
        <v>15</v>
      </c>
      <c r="C42" s="9" t="s">
        <v>19</v>
      </c>
      <c r="D42" s="10"/>
      <c r="E42" s="11"/>
      <c r="F42" s="10" t="s">
        <v>20</v>
      </c>
      <c r="G42" s="12"/>
      <c r="H42" s="9"/>
      <c r="I42" s="13"/>
      <c r="J42" s="28">
        <f t="shared" si="14"/>
        <v>0</v>
      </c>
      <c r="K42" s="15">
        <f t="shared" si="15"/>
        <v>0</v>
      </c>
      <c r="L42" s="15">
        <f t="shared" si="6"/>
        <v>16.43</v>
      </c>
      <c r="M42" s="15"/>
      <c r="N42" s="15">
        <f t="shared" si="20"/>
        <v>3.29</v>
      </c>
      <c r="O42" s="16">
        <f t="shared" si="21"/>
        <v>19.72</v>
      </c>
    </row>
    <row r="43" spans="1:15" x14ac:dyDescent="0.25">
      <c r="A43" s="7">
        <v>41</v>
      </c>
      <c r="B43" s="8" t="s">
        <v>15</v>
      </c>
      <c r="C43" s="9" t="s">
        <v>19</v>
      </c>
      <c r="D43" s="10"/>
      <c r="E43" s="11"/>
      <c r="F43" s="10" t="s">
        <v>20</v>
      </c>
      <c r="G43" s="12"/>
      <c r="H43" s="9"/>
      <c r="I43" s="13"/>
      <c r="J43" s="14">
        <f t="shared" si="14"/>
        <v>0</v>
      </c>
      <c r="K43" s="15">
        <f t="shared" si="15"/>
        <v>0</v>
      </c>
      <c r="L43" s="15">
        <f t="shared" si="6"/>
        <v>16.43</v>
      </c>
      <c r="M43" s="15"/>
      <c r="N43" s="15">
        <f t="shared" si="20"/>
        <v>3.29</v>
      </c>
      <c r="O43" s="16">
        <f t="shared" si="21"/>
        <v>19.72</v>
      </c>
    </row>
    <row r="44" spans="1:15" x14ac:dyDescent="0.25">
      <c r="A44" s="7">
        <v>42</v>
      </c>
      <c r="B44" s="8" t="s">
        <v>15</v>
      </c>
      <c r="C44" s="9" t="s">
        <v>19</v>
      </c>
      <c r="D44" s="10"/>
      <c r="E44" s="11"/>
      <c r="F44" s="10" t="s">
        <v>20</v>
      </c>
      <c r="G44" s="12"/>
      <c r="H44" s="9"/>
      <c r="I44" s="13"/>
      <c r="J44" s="14">
        <f t="shared" si="14"/>
        <v>0</v>
      </c>
      <c r="K44" s="15">
        <f t="shared" si="15"/>
        <v>0</v>
      </c>
      <c r="L44" s="15">
        <f t="shared" si="6"/>
        <v>16.43</v>
      </c>
      <c r="M44" s="15"/>
      <c r="N44" s="15">
        <f t="shared" si="20"/>
        <v>3.29</v>
      </c>
      <c r="O44" s="16">
        <f t="shared" si="21"/>
        <v>19.72</v>
      </c>
    </row>
    <row r="45" spans="1:15" x14ac:dyDescent="0.25">
      <c r="A45" s="7">
        <v>43</v>
      </c>
      <c r="B45" s="8" t="s">
        <v>15</v>
      </c>
      <c r="C45" s="9" t="s">
        <v>19</v>
      </c>
      <c r="D45" s="10"/>
      <c r="E45" s="11"/>
      <c r="F45" s="10" t="s">
        <v>20</v>
      </c>
      <c r="G45" s="12"/>
      <c r="H45" s="9"/>
      <c r="I45" s="13"/>
      <c r="J45" s="14">
        <f t="shared" si="14"/>
        <v>0</v>
      </c>
      <c r="K45" s="15">
        <f t="shared" si="15"/>
        <v>0</v>
      </c>
      <c r="L45" s="15">
        <f t="shared" si="6"/>
        <v>16.43</v>
      </c>
      <c r="M45" s="15">
        <f>ROUND((2*1.95583),2)</f>
        <v>3.91</v>
      </c>
      <c r="N45" s="15">
        <f t="shared" si="20"/>
        <v>4.07</v>
      </c>
      <c r="O45" s="16">
        <f t="shared" si="21"/>
        <v>24.41</v>
      </c>
    </row>
    <row r="46" spans="1:15" x14ac:dyDescent="0.25">
      <c r="A46" s="7">
        <v>44</v>
      </c>
      <c r="B46" s="8" t="s">
        <v>15</v>
      </c>
      <c r="C46" s="9" t="s">
        <v>19</v>
      </c>
      <c r="D46" s="10"/>
      <c r="E46" s="11"/>
      <c r="F46" s="10" t="s">
        <v>20</v>
      </c>
      <c r="G46" s="12"/>
      <c r="H46" s="9"/>
      <c r="I46" s="13"/>
      <c r="J46" s="14">
        <f t="shared" si="14"/>
        <v>0</v>
      </c>
      <c r="K46" s="15">
        <f t="shared" si="15"/>
        <v>0</v>
      </c>
      <c r="L46" s="15">
        <f t="shared" si="6"/>
        <v>16.43</v>
      </c>
      <c r="M46" s="15"/>
      <c r="N46" s="15">
        <f t="shared" si="20"/>
        <v>3.29</v>
      </c>
      <c r="O46" s="16">
        <f t="shared" si="21"/>
        <v>19.72</v>
      </c>
    </row>
    <row r="47" spans="1:15" x14ac:dyDescent="0.25">
      <c r="A47" s="7">
        <v>45</v>
      </c>
      <c r="B47" s="8" t="s">
        <v>15</v>
      </c>
      <c r="C47" s="9" t="s">
        <v>19</v>
      </c>
      <c r="D47" s="10"/>
      <c r="E47" s="11"/>
      <c r="F47" s="10" t="s">
        <v>20</v>
      </c>
      <c r="G47" s="12"/>
      <c r="H47" s="9"/>
      <c r="I47" s="13"/>
      <c r="J47" s="14">
        <f t="shared" si="14"/>
        <v>0</v>
      </c>
      <c r="K47" s="15">
        <f t="shared" si="15"/>
        <v>0</v>
      </c>
      <c r="L47" s="15">
        <f t="shared" si="6"/>
        <v>16.43</v>
      </c>
      <c r="M47" s="15"/>
      <c r="N47" s="15">
        <f t="shared" si="20"/>
        <v>3.29</v>
      </c>
      <c r="O47" s="16">
        <f t="shared" si="21"/>
        <v>19.72</v>
      </c>
    </row>
    <row r="48" spans="1:15" x14ac:dyDescent="0.25">
      <c r="A48" s="7">
        <v>46</v>
      </c>
      <c r="B48" s="8" t="s">
        <v>15</v>
      </c>
      <c r="C48" s="9" t="s">
        <v>19</v>
      </c>
      <c r="D48" s="10"/>
      <c r="E48" s="11"/>
      <c r="F48" s="10" t="s">
        <v>20</v>
      </c>
      <c r="G48" s="12"/>
      <c r="H48" s="9"/>
      <c r="I48" s="13"/>
      <c r="J48" s="14">
        <f t="shared" si="14"/>
        <v>0</v>
      </c>
      <c r="K48" s="15">
        <f t="shared" si="15"/>
        <v>0</v>
      </c>
      <c r="L48" s="15">
        <f t="shared" si="6"/>
        <v>16.43</v>
      </c>
      <c r="M48" s="15"/>
      <c r="N48" s="15">
        <f t="shared" si="20"/>
        <v>3.29</v>
      </c>
      <c r="O48" s="16">
        <f t="shared" si="21"/>
        <v>19.72</v>
      </c>
    </row>
    <row r="49" spans="1:15" x14ac:dyDescent="0.25">
      <c r="A49" s="7">
        <v>47</v>
      </c>
      <c r="B49" s="8" t="s">
        <v>15</v>
      </c>
      <c r="C49" s="9" t="s">
        <v>19</v>
      </c>
      <c r="D49" s="10"/>
      <c r="E49" s="11"/>
      <c r="F49" s="10" t="s">
        <v>20</v>
      </c>
      <c r="G49" s="12"/>
      <c r="H49" s="9"/>
      <c r="I49" s="13"/>
      <c r="J49" s="14">
        <f t="shared" si="14"/>
        <v>0</v>
      </c>
      <c r="K49" s="15">
        <f t="shared" si="15"/>
        <v>0</v>
      </c>
      <c r="L49" s="15">
        <f t="shared" si="6"/>
        <v>16.43</v>
      </c>
      <c r="M49" s="15"/>
      <c r="N49" s="15">
        <f t="shared" si="20"/>
        <v>3.29</v>
      </c>
      <c r="O49" s="16">
        <f t="shared" si="21"/>
        <v>19.72</v>
      </c>
    </row>
    <row r="50" spans="1:15" x14ac:dyDescent="0.25">
      <c r="A50" s="7">
        <v>48</v>
      </c>
      <c r="B50" s="8" t="s">
        <v>15</v>
      </c>
      <c r="C50" s="9" t="s">
        <v>19</v>
      </c>
      <c r="D50" s="10"/>
      <c r="E50" s="11"/>
      <c r="F50" s="10" t="s">
        <v>20</v>
      </c>
      <c r="G50" s="12"/>
      <c r="H50" s="9"/>
      <c r="I50" s="13"/>
      <c r="J50" s="14">
        <f t="shared" si="14"/>
        <v>0</v>
      </c>
      <c r="K50" s="15">
        <f t="shared" si="15"/>
        <v>0</v>
      </c>
      <c r="L50" s="15">
        <f t="shared" si="6"/>
        <v>16.43</v>
      </c>
      <c r="M50" s="15"/>
      <c r="N50" s="15">
        <f t="shared" si="20"/>
        <v>3.29</v>
      </c>
      <c r="O50" s="16">
        <f t="shared" si="21"/>
        <v>19.72</v>
      </c>
    </row>
    <row r="51" spans="1:15" x14ac:dyDescent="0.25">
      <c r="A51" s="7">
        <v>49</v>
      </c>
      <c r="B51" s="8" t="s">
        <v>15</v>
      </c>
      <c r="C51" s="9" t="s">
        <v>19</v>
      </c>
      <c r="D51" s="10"/>
      <c r="E51" s="11"/>
      <c r="F51" s="10" t="s">
        <v>20</v>
      </c>
      <c r="G51" s="12"/>
      <c r="H51" s="9"/>
      <c r="I51" s="13"/>
      <c r="J51" s="14">
        <f t="shared" si="14"/>
        <v>0</v>
      </c>
      <c r="K51" s="15">
        <f t="shared" si="15"/>
        <v>0</v>
      </c>
      <c r="L51" s="15">
        <f t="shared" si="6"/>
        <v>16.43</v>
      </c>
      <c r="M51" s="15"/>
      <c r="N51" s="15">
        <f t="shared" si="20"/>
        <v>3.29</v>
      </c>
      <c r="O51" s="16">
        <f t="shared" si="21"/>
        <v>19.72</v>
      </c>
    </row>
    <row r="52" spans="1:15" x14ac:dyDescent="0.25">
      <c r="A52" s="7">
        <v>50</v>
      </c>
      <c r="B52" s="8" t="s">
        <v>15</v>
      </c>
      <c r="C52" s="9" t="s">
        <v>19</v>
      </c>
      <c r="D52" s="10"/>
      <c r="E52" s="11"/>
      <c r="F52" s="10" t="s">
        <v>20</v>
      </c>
      <c r="G52" s="12"/>
      <c r="H52" s="9"/>
      <c r="I52" s="13"/>
      <c r="J52" s="14">
        <f t="shared" si="14"/>
        <v>0</v>
      </c>
      <c r="K52" s="15">
        <f t="shared" si="15"/>
        <v>0</v>
      </c>
      <c r="L52" s="15">
        <f t="shared" si="6"/>
        <v>16.43</v>
      </c>
      <c r="M52" s="15"/>
      <c r="N52" s="15">
        <f t="shared" si="20"/>
        <v>3.29</v>
      </c>
      <c r="O52" s="16">
        <f t="shared" si="21"/>
        <v>19.72</v>
      </c>
    </row>
    <row r="53" spans="1:15" x14ac:dyDescent="0.25">
      <c r="A53" s="7">
        <v>51</v>
      </c>
      <c r="B53" s="8" t="s">
        <v>15</v>
      </c>
      <c r="C53" s="9" t="s">
        <v>19</v>
      </c>
      <c r="D53" s="10"/>
      <c r="E53" s="11"/>
      <c r="F53" s="10" t="s">
        <v>20</v>
      </c>
      <c r="G53" s="12"/>
      <c r="H53" s="9"/>
      <c r="I53" s="13"/>
      <c r="J53" s="14">
        <f t="shared" si="14"/>
        <v>0</v>
      </c>
      <c r="K53" s="15">
        <f t="shared" si="15"/>
        <v>0</v>
      </c>
      <c r="L53" s="15">
        <f t="shared" si="6"/>
        <v>16.43</v>
      </c>
      <c r="M53" s="15"/>
      <c r="N53" s="15">
        <f t="shared" si="20"/>
        <v>3.29</v>
      </c>
      <c r="O53" s="16">
        <f t="shared" si="21"/>
        <v>19.72</v>
      </c>
    </row>
    <row r="54" spans="1:15" x14ac:dyDescent="0.25">
      <c r="A54" s="7">
        <v>52</v>
      </c>
      <c r="B54" s="8" t="s">
        <v>15</v>
      </c>
      <c r="C54" s="9" t="s">
        <v>19</v>
      </c>
      <c r="D54" s="10"/>
      <c r="E54" s="11"/>
      <c r="F54" s="10" t="s">
        <v>20</v>
      </c>
      <c r="G54" s="12"/>
      <c r="H54" s="9"/>
      <c r="I54" s="13"/>
      <c r="J54" s="14">
        <f t="shared" si="14"/>
        <v>0</v>
      </c>
      <c r="K54" s="15">
        <f t="shared" si="15"/>
        <v>0</v>
      </c>
      <c r="L54" s="15">
        <f t="shared" si="6"/>
        <v>16.43</v>
      </c>
      <c r="M54" s="15"/>
      <c r="N54" s="15">
        <f t="shared" si="20"/>
        <v>3.29</v>
      </c>
      <c r="O54" s="16">
        <f t="shared" si="21"/>
        <v>19.72</v>
      </c>
    </row>
    <row r="55" spans="1:15" x14ac:dyDescent="0.25">
      <c r="A55" s="17"/>
      <c r="B55" s="19"/>
      <c r="C55" s="20"/>
      <c r="D55" s="21"/>
      <c r="E55" s="22"/>
      <c r="F55" s="21"/>
      <c r="G55" s="23"/>
      <c r="H55" s="20"/>
      <c r="I55" s="24"/>
      <c r="J55" s="25"/>
      <c r="K55" s="26"/>
      <c r="L55" s="26"/>
      <c r="M55" s="26"/>
      <c r="N55" s="26"/>
      <c r="O55" s="26"/>
    </row>
    <row r="56" spans="1:15" x14ac:dyDescent="0.25">
      <c r="A56" s="17"/>
      <c r="B56" s="19"/>
      <c r="C56" s="20"/>
      <c r="D56" s="21"/>
      <c r="E56" s="22"/>
      <c r="F56" s="21"/>
      <c r="G56" s="23"/>
      <c r="H56" s="20"/>
      <c r="I56" s="24"/>
      <c r="J56" s="25"/>
      <c r="K56" s="26"/>
      <c r="L56" s="26"/>
      <c r="M56" s="26"/>
      <c r="N56" s="26"/>
      <c r="O56" s="26"/>
    </row>
    <row r="57" spans="1:15" x14ac:dyDescent="0.25">
      <c r="A57" s="17"/>
      <c r="B57" s="19"/>
      <c r="C57" s="20"/>
      <c r="D57" s="21"/>
      <c r="E57" s="22"/>
      <c r="F57" s="21"/>
      <c r="G57" s="23"/>
      <c r="H57" s="20"/>
      <c r="I57" s="24"/>
      <c r="J57" s="25"/>
      <c r="K57" s="26"/>
      <c r="L57" s="26"/>
      <c r="M57" s="26"/>
      <c r="N57" s="26"/>
      <c r="O57" s="26"/>
    </row>
    <row r="59" spans="1:15" x14ac:dyDescent="0.25">
      <c r="B59" s="18" t="s">
        <v>14</v>
      </c>
      <c r="I59" s="18" t="s">
        <v>23</v>
      </c>
    </row>
    <row r="60" spans="1:15" x14ac:dyDescent="0.25">
      <c r="B60" s="18" t="s">
        <v>17</v>
      </c>
      <c r="I60" s="18" t="s">
        <v>24</v>
      </c>
    </row>
    <row r="61" spans="1:15" x14ac:dyDescent="0.25">
      <c r="B61" s="18" t="s">
        <v>18</v>
      </c>
      <c r="I61" s="18" t="s">
        <v>25</v>
      </c>
    </row>
  </sheetData>
  <autoFilter ref="A2:O26" xr:uid="{00000000-0009-0000-0000-000000000000}"/>
  <mergeCells count="1">
    <mergeCell ref="A1:O1"/>
  </mergeCells>
  <phoneticPr fontId="1" type="noConversion"/>
  <pageMargins left="0.25" right="0.25" top="0.75" bottom="0.75" header="0.3" footer="0.3"/>
  <pageSetup paperSize="9" fitToHeight="0" orientation="landscape" r:id="rId1"/>
  <headerFooter>
    <oddFooter>&amp;R - &amp;P -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BC8BB-94DE-4CD5-AB82-C9B58F2182F4}">
  <dimension ref="A1:O23"/>
  <sheetViews>
    <sheetView tabSelected="1" topLeftCell="A6" zoomScale="130" zoomScaleNormal="130" workbookViewId="0">
      <selection activeCell="G18" sqref="G18"/>
    </sheetView>
  </sheetViews>
  <sheetFormatPr defaultColWidth="8.85546875" defaultRowHeight="15" outlineLevelRow="2" x14ac:dyDescent="0.25"/>
  <cols>
    <col min="1" max="1" width="5.140625" style="18" customWidth="1"/>
    <col min="2" max="2" width="10" style="18" customWidth="1"/>
    <col min="3" max="3" width="9.5703125" style="18" customWidth="1"/>
    <col min="4" max="4" width="11.42578125" style="18" customWidth="1"/>
    <col min="5" max="5" width="11.7109375" style="18" customWidth="1"/>
    <col min="6" max="6" width="8.5703125" style="18" customWidth="1"/>
    <col min="7" max="7" width="14" style="18" customWidth="1"/>
    <col min="8" max="8" width="8" style="18" customWidth="1"/>
    <col min="9" max="9" width="8.85546875" style="18" customWidth="1"/>
    <col min="10" max="10" width="8.5703125" style="18" customWidth="1"/>
    <col min="11" max="11" width="11.28515625" style="18" customWidth="1"/>
    <col min="12" max="12" width="8.42578125" style="18" customWidth="1"/>
    <col min="13" max="13" width="9" style="18" customWidth="1"/>
    <col min="14" max="14" width="7.5703125" style="18" customWidth="1"/>
    <col min="15" max="15" width="10.28515625" style="18" customWidth="1"/>
    <col min="16" max="21" width="16.140625" style="1" customWidth="1"/>
    <col min="22" max="16384" width="8.85546875" style="1"/>
  </cols>
  <sheetData>
    <row r="1" spans="1:15" ht="15.75" thickBot="1" x14ac:dyDescent="0.3">
      <c r="A1" s="31" t="s">
        <v>22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3"/>
    </row>
    <row r="2" spans="1:15" ht="53.25" customHeight="1" thickBot="1" x14ac:dyDescent="0.3">
      <c r="A2" s="2" t="s">
        <v>0</v>
      </c>
      <c r="B2" s="3" t="s">
        <v>1</v>
      </c>
      <c r="C2" s="3" t="s">
        <v>13</v>
      </c>
      <c r="D2" s="3" t="s">
        <v>4</v>
      </c>
      <c r="E2" s="4" t="s">
        <v>5</v>
      </c>
      <c r="F2" s="3" t="s">
        <v>9</v>
      </c>
      <c r="G2" s="5" t="s">
        <v>2</v>
      </c>
      <c r="H2" s="6" t="s">
        <v>11</v>
      </c>
      <c r="I2" s="3" t="s">
        <v>10</v>
      </c>
      <c r="J2" s="5" t="s">
        <v>12</v>
      </c>
      <c r="K2" s="3" t="s">
        <v>7</v>
      </c>
      <c r="L2" s="5" t="s">
        <v>6</v>
      </c>
      <c r="M2" s="3" t="s">
        <v>16</v>
      </c>
      <c r="N2" s="3" t="s">
        <v>3</v>
      </c>
      <c r="O2" s="6" t="s">
        <v>8</v>
      </c>
    </row>
    <row r="3" spans="1:15" ht="15.75" customHeight="1" outlineLevel="2" x14ac:dyDescent="0.25">
      <c r="A3" s="7">
        <v>1</v>
      </c>
      <c r="B3" s="8" t="s">
        <v>15</v>
      </c>
      <c r="C3" s="9" t="s">
        <v>19</v>
      </c>
      <c r="D3" s="10">
        <v>10008</v>
      </c>
      <c r="E3" s="11">
        <v>44534</v>
      </c>
      <c r="F3" s="10" t="s">
        <v>20</v>
      </c>
      <c r="G3" s="12">
        <v>845266510880</v>
      </c>
      <c r="H3" s="9">
        <v>23900</v>
      </c>
      <c r="I3" s="13">
        <v>53340</v>
      </c>
      <c r="J3" s="14">
        <f t="shared" ref="J3:J14" si="0">ROUNDUP((I3/1000),1)</f>
        <v>53.4</v>
      </c>
      <c r="K3" s="15">
        <f>ROUND((1.96*1.95583*J3),2)</f>
        <v>204.7</v>
      </c>
      <c r="L3" s="15">
        <f>ROUND((8.4*1.95583),2)</f>
        <v>16.43</v>
      </c>
      <c r="M3" s="15">
        <f>ROUND((2*1.95583),2)</f>
        <v>3.91</v>
      </c>
      <c r="N3" s="15">
        <f t="shared" ref="N3" si="1">ROUND(((SUM(K3:M3))*20/100),2)</f>
        <v>45.01</v>
      </c>
      <c r="O3" s="16">
        <f t="shared" ref="O3:O14" si="2">SUM(K3:N3)</f>
        <v>270.05</v>
      </c>
    </row>
    <row r="4" spans="1:15" ht="15.75" customHeight="1" outlineLevel="2" x14ac:dyDescent="0.25">
      <c r="A4" s="7">
        <v>2</v>
      </c>
      <c r="B4" s="8" t="s">
        <v>15</v>
      </c>
      <c r="C4" s="9" t="s">
        <v>19</v>
      </c>
      <c r="D4" s="10">
        <v>10008</v>
      </c>
      <c r="E4" s="11">
        <v>44534</v>
      </c>
      <c r="F4" s="10" t="s">
        <v>20</v>
      </c>
      <c r="G4" s="12">
        <v>845266510823</v>
      </c>
      <c r="H4" s="9">
        <v>24600</v>
      </c>
      <c r="I4" s="13">
        <v>52820</v>
      </c>
      <c r="J4" s="14">
        <f t="shared" si="0"/>
        <v>52.9</v>
      </c>
      <c r="K4" s="15">
        <f t="shared" ref="K4:K14" si="3">ROUND((1.96*1.95583*J4),2)</f>
        <v>202.79</v>
      </c>
      <c r="L4" s="15">
        <f>ROUND((8.4*1.95583),2)</f>
        <v>16.43</v>
      </c>
      <c r="M4" s="15"/>
      <c r="N4" s="15">
        <f t="shared" ref="N4:N14" si="4">ROUND(((SUM(K4:M4))*20/100),2)</f>
        <v>43.84</v>
      </c>
      <c r="O4" s="16">
        <f t="shared" si="2"/>
        <v>263.06</v>
      </c>
    </row>
    <row r="5" spans="1:15" ht="15.75" customHeight="1" outlineLevel="2" x14ac:dyDescent="0.25">
      <c r="A5" s="7">
        <v>3</v>
      </c>
      <c r="B5" s="8" t="s">
        <v>15</v>
      </c>
      <c r="C5" s="9" t="s">
        <v>19</v>
      </c>
      <c r="D5" s="10">
        <v>10008</v>
      </c>
      <c r="E5" s="11">
        <v>44534</v>
      </c>
      <c r="F5" s="10" t="s">
        <v>20</v>
      </c>
      <c r="G5" s="12">
        <v>845266510104</v>
      </c>
      <c r="H5" s="9">
        <v>24900</v>
      </c>
      <c r="I5" s="13">
        <v>52560</v>
      </c>
      <c r="J5" s="14">
        <f t="shared" si="0"/>
        <v>52.6</v>
      </c>
      <c r="K5" s="15">
        <f t="shared" si="3"/>
        <v>201.64</v>
      </c>
      <c r="L5" s="15">
        <f t="shared" ref="L5:L14" si="5">ROUND((8.4*1.95583),2)</f>
        <v>16.43</v>
      </c>
      <c r="M5" s="15"/>
      <c r="N5" s="15">
        <f t="shared" si="4"/>
        <v>43.61</v>
      </c>
      <c r="O5" s="16">
        <f t="shared" si="2"/>
        <v>261.68</v>
      </c>
    </row>
    <row r="6" spans="1:15" ht="15.75" customHeight="1" outlineLevel="2" x14ac:dyDescent="0.25">
      <c r="A6" s="7">
        <v>4</v>
      </c>
      <c r="B6" s="8" t="s">
        <v>15</v>
      </c>
      <c r="C6" s="9" t="s">
        <v>19</v>
      </c>
      <c r="D6" s="10">
        <v>10008</v>
      </c>
      <c r="E6" s="11">
        <v>44534</v>
      </c>
      <c r="F6" s="10" t="s">
        <v>20</v>
      </c>
      <c r="G6" s="12">
        <v>335266576677</v>
      </c>
      <c r="H6" s="9">
        <v>24800</v>
      </c>
      <c r="I6" s="13">
        <v>52240</v>
      </c>
      <c r="J6" s="14">
        <f t="shared" si="0"/>
        <v>52.300000000000004</v>
      </c>
      <c r="K6" s="15">
        <f t="shared" si="3"/>
        <v>200.49</v>
      </c>
      <c r="L6" s="15">
        <f t="shared" si="5"/>
        <v>16.43</v>
      </c>
      <c r="M6" s="15"/>
      <c r="N6" s="15">
        <f t="shared" si="4"/>
        <v>43.38</v>
      </c>
      <c r="O6" s="16">
        <f t="shared" si="2"/>
        <v>260.3</v>
      </c>
    </row>
    <row r="7" spans="1:15" ht="15.75" customHeight="1" outlineLevel="2" x14ac:dyDescent="0.25">
      <c r="A7" s="7">
        <v>5</v>
      </c>
      <c r="B7" s="8" t="s">
        <v>15</v>
      </c>
      <c r="C7" s="9" t="s">
        <v>19</v>
      </c>
      <c r="D7" s="10">
        <v>10008</v>
      </c>
      <c r="E7" s="11">
        <v>44534</v>
      </c>
      <c r="F7" s="10" t="s">
        <v>20</v>
      </c>
      <c r="G7" s="12">
        <v>845266660818</v>
      </c>
      <c r="H7" s="9">
        <v>24360</v>
      </c>
      <c r="I7" s="13">
        <v>51780</v>
      </c>
      <c r="J7" s="14">
        <f t="shared" si="0"/>
        <v>51.800000000000004</v>
      </c>
      <c r="K7" s="15">
        <f t="shared" si="3"/>
        <v>198.57</v>
      </c>
      <c r="L7" s="15">
        <f t="shared" si="5"/>
        <v>16.43</v>
      </c>
      <c r="M7" s="15"/>
      <c r="N7" s="15">
        <f t="shared" si="4"/>
        <v>43</v>
      </c>
      <c r="O7" s="16">
        <f t="shared" si="2"/>
        <v>258</v>
      </c>
    </row>
    <row r="8" spans="1:15" ht="15.75" customHeight="1" outlineLevel="2" x14ac:dyDescent="0.25">
      <c r="A8" s="7">
        <v>6</v>
      </c>
      <c r="B8" s="8" t="s">
        <v>15</v>
      </c>
      <c r="C8" s="9" t="s">
        <v>19</v>
      </c>
      <c r="D8" s="10">
        <v>10008</v>
      </c>
      <c r="E8" s="11">
        <v>44534</v>
      </c>
      <c r="F8" s="10" t="s">
        <v>20</v>
      </c>
      <c r="G8" s="12">
        <v>845266510385</v>
      </c>
      <c r="H8" s="9">
        <v>24000</v>
      </c>
      <c r="I8" s="13">
        <v>52140</v>
      </c>
      <c r="J8" s="14">
        <f t="shared" si="0"/>
        <v>52.2</v>
      </c>
      <c r="K8" s="15">
        <f t="shared" si="3"/>
        <v>200.1</v>
      </c>
      <c r="L8" s="15">
        <f t="shared" si="5"/>
        <v>16.43</v>
      </c>
      <c r="M8" s="15"/>
      <c r="N8" s="15">
        <f t="shared" si="4"/>
        <v>43.31</v>
      </c>
      <c r="O8" s="16">
        <f t="shared" si="2"/>
        <v>259.84000000000003</v>
      </c>
    </row>
    <row r="9" spans="1:15" ht="15.75" customHeight="1" outlineLevel="2" x14ac:dyDescent="0.25">
      <c r="A9" s="7">
        <v>7</v>
      </c>
      <c r="B9" s="8" t="s">
        <v>15</v>
      </c>
      <c r="C9" s="9" t="s">
        <v>19</v>
      </c>
      <c r="D9" s="10">
        <v>10008</v>
      </c>
      <c r="E9" s="11">
        <v>44534</v>
      </c>
      <c r="F9" s="10" t="s">
        <v>20</v>
      </c>
      <c r="G9" s="12">
        <v>845266660438</v>
      </c>
      <c r="H9" s="9">
        <v>24300</v>
      </c>
      <c r="I9" s="13">
        <v>50980</v>
      </c>
      <c r="J9" s="14">
        <f t="shared" si="0"/>
        <v>51</v>
      </c>
      <c r="K9" s="15">
        <f t="shared" si="3"/>
        <v>195.5</v>
      </c>
      <c r="L9" s="15">
        <f t="shared" si="5"/>
        <v>16.43</v>
      </c>
      <c r="M9" s="15"/>
      <c r="N9" s="15">
        <f t="shared" si="4"/>
        <v>42.39</v>
      </c>
      <c r="O9" s="16">
        <f t="shared" si="2"/>
        <v>254.32</v>
      </c>
    </row>
    <row r="10" spans="1:15" ht="15.75" customHeight="1" outlineLevel="2" x14ac:dyDescent="0.25">
      <c r="A10" s="7">
        <v>8</v>
      </c>
      <c r="B10" s="8" t="s">
        <v>15</v>
      </c>
      <c r="C10" s="9" t="s">
        <v>19</v>
      </c>
      <c r="D10" s="10">
        <v>10008</v>
      </c>
      <c r="E10" s="11">
        <v>44534</v>
      </c>
      <c r="F10" s="10" t="s">
        <v>20</v>
      </c>
      <c r="G10" s="12">
        <v>845266510237</v>
      </c>
      <c r="H10" s="9">
        <v>24500</v>
      </c>
      <c r="I10" s="13">
        <v>53900</v>
      </c>
      <c r="J10" s="14">
        <f t="shared" si="0"/>
        <v>53.9</v>
      </c>
      <c r="K10" s="15">
        <f t="shared" si="3"/>
        <v>206.62</v>
      </c>
      <c r="L10" s="15">
        <f t="shared" si="5"/>
        <v>16.43</v>
      </c>
      <c r="M10" s="15"/>
      <c r="N10" s="15">
        <f t="shared" si="4"/>
        <v>44.61</v>
      </c>
      <c r="O10" s="16">
        <f t="shared" si="2"/>
        <v>267.66000000000003</v>
      </c>
    </row>
    <row r="11" spans="1:15" ht="15.75" customHeight="1" outlineLevel="2" x14ac:dyDescent="0.25">
      <c r="A11" s="7">
        <v>9</v>
      </c>
      <c r="B11" s="8" t="s">
        <v>15</v>
      </c>
      <c r="C11" s="9" t="s">
        <v>19</v>
      </c>
      <c r="D11" s="10">
        <v>10008</v>
      </c>
      <c r="E11" s="11">
        <v>44534</v>
      </c>
      <c r="F11" s="10" t="s">
        <v>20</v>
      </c>
      <c r="G11" s="12">
        <v>845266512605</v>
      </c>
      <c r="H11" s="9">
        <v>24260</v>
      </c>
      <c r="I11" s="13">
        <v>50760</v>
      </c>
      <c r="J11" s="14">
        <f t="shared" si="0"/>
        <v>50.800000000000004</v>
      </c>
      <c r="K11" s="15">
        <f t="shared" si="3"/>
        <v>194.74</v>
      </c>
      <c r="L11" s="15">
        <f t="shared" si="5"/>
        <v>16.43</v>
      </c>
      <c r="M11" s="15"/>
      <c r="N11" s="15">
        <f t="shared" si="4"/>
        <v>42.23</v>
      </c>
      <c r="O11" s="16">
        <f t="shared" si="2"/>
        <v>253.4</v>
      </c>
    </row>
    <row r="12" spans="1:15" ht="15.75" customHeight="1" outlineLevel="2" x14ac:dyDescent="0.25">
      <c r="A12" s="7">
        <v>10</v>
      </c>
      <c r="B12" s="8" t="s">
        <v>15</v>
      </c>
      <c r="C12" s="9" t="s">
        <v>19</v>
      </c>
      <c r="D12" s="10">
        <v>10008</v>
      </c>
      <c r="E12" s="11">
        <v>44534</v>
      </c>
      <c r="F12" s="10" t="s">
        <v>20</v>
      </c>
      <c r="G12" s="12">
        <v>845266660396</v>
      </c>
      <c r="H12" s="9">
        <v>24600</v>
      </c>
      <c r="I12" s="13">
        <v>50720</v>
      </c>
      <c r="J12" s="14">
        <f t="shared" si="0"/>
        <v>50.800000000000004</v>
      </c>
      <c r="K12" s="15">
        <f t="shared" si="3"/>
        <v>194.74</v>
      </c>
      <c r="L12" s="15">
        <f t="shared" si="5"/>
        <v>16.43</v>
      </c>
      <c r="M12" s="15"/>
      <c r="N12" s="15">
        <f t="shared" si="4"/>
        <v>42.23</v>
      </c>
      <c r="O12" s="16">
        <f t="shared" si="2"/>
        <v>253.4</v>
      </c>
    </row>
    <row r="13" spans="1:15" ht="15.75" customHeight="1" outlineLevel="2" x14ac:dyDescent="0.25">
      <c r="A13" s="7">
        <v>11</v>
      </c>
      <c r="B13" s="8" t="s">
        <v>15</v>
      </c>
      <c r="C13" s="9" t="s">
        <v>19</v>
      </c>
      <c r="D13" s="10">
        <v>10008</v>
      </c>
      <c r="E13" s="11">
        <v>44534</v>
      </c>
      <c r="F13" s="10" t="s">
        <v>20</v>
      </c>
      <c r="G13" s="12">
        <v>335266530856</v>
      </c>
      <c r="H13" s="9">
        <v>23200</v>
      </c>
      <c r="I13" s="13">
        <v>54520</v>
      </c>
      <c r="J13" s="14">
        <f t="shared" si="0"/>
        <v>54.6</v>
      </c>
      <c r="K13" s="15">
        <f t="shared" si="3"/>
        <v>209.31</v>
      </c>
      <c r="L13" s="15">
        <f t="shared" si="5"/>
        <v>16.43</v>
      </c>
      <c r="M13" s="15"/>
      <c r="N13" s="15">
        <f t="shared" si="4"/>
        <v>45.15</v>
      </c>
      <c r="O13" s="16">
        <f t="shared" si="2"/>
        <v>270.89</v>
      </c>
    </row>
    <row r="14" spans="1:15" ht="15.75" customHeight="1" outlineLevel="2" x14ac:dyDescent="0.25">
      <c r="A14" s="7">
        <v>12</v>
      </c>
      <c r="B14" s="8" t="s">
        <v>15</v>
      </c>
      <c r="C14" s="9" t="s">
        <v>19</v>
      </c>
      <c r="D14" s="10">
        <v>10008</v>
      </c>
      <c r="E14" s="11">
        <v>44534</v>
      </c>
      <c r="F14" s="10" t="s">
        <v>20</v>
      </c>
      <c r="G14" s="12">
        <v>845266660982</v>
      </c>
      <c r="H14" s="9">
        <v>23900</v>
      </c>
      <c r="I14" s="13">
        <v>52040</v>
      </c>
      <c r="J14" s="14">
        <f t="shared" si="0"/>
        <v>52.1</v>
      </c>
      <c r="K14" s="15">
        <f t="shared" si="3"/>
        <v>199.72</v>
      </c>
      <c r="L14" s="15">
        <f t="shared" si="5"/>
        <v>16.43</v>
      </c>
      <c r="M14" s="15"/>
      <c r="N14" s="15">
        <f t="shared" si="4"/>
        <v>43.23</v>
      </c>
      <c r="O14" s="16">
        <f t="shared" si="2"/>
        <v>259.38</v>
      </c>
    </row>
    <row r="15" spans="1:15" ht="15.75" customHeight="1" outlineLevel="1" x14ac:dyDescent="0.25">
      <c r="A15" s="17"/>
      <c r="B15" s="19"/>
      <c r="C15" s="20"/>
      <c r="D15" s="30" t="s">
        <v>26</v>
      </c>
      <c r="E15" s="22"/>
      <c r="F15" s="21"/>
      <c r="G15" s="23">
        <v>12</v>
      </c>
      <c r="H15" s="20">
        <f t="shared" ref="H15:O15" si="6">SUBTOTAL(9,H3:H14)</f>
        <v>291320</v>
      </c>
      <c r="I15" s="24">
        <f t="shared" si="6"/>
        <v>627800</v>
      </c>
      <c r="J15" s="25">
        <f t="shared" si="6"/>
        <v>628.4</v>
      </c>
      <c r="K15" s="26">
        <f t="shared" si="6"/>
        <v>2408.9199999999996</v>
      </c>
      <c r="L15" s="26">
        <f t="shared" si="6"/>
        <v>197.16000000000005</v>
      </c>
      <c r="M15" s="26">
        <f t="shared" si="6"/>
        <v>3.91</v>
      </c>
      <c r="N15" s="26">
        <f t="shared" si="6"/>
        <v>521.99</v>
      </c>
      <c r="O15" s="26">
        <f t="shared" si="6"/>
        <v>3131.98</v>
      </c>
    </row>
    <row r="16" spans="1:15" ht="15.75" customHeight="1" x14ac:dyDescent="0.25">
      <c r="A16" s="17"/>
      <c r="B16" s="19"/>
      <c r="C16" s="20"/>
      <c r="D16" s="30" t="s">
        <v>27</v>
      </c>
      <c r="E16" s="22"/>
      <c r="F16" s="21"/>
      <c r="G16" s="23">
        <v>12</v>
      </c>
      <c r="H16" s="20">
        <f t="shared" ref="H16:O16" si="7">SUBTOTAL(9,H3:H14)</f>
        <v>291320</v>
      </c>
      <c r="I16" s="24">
        <f t="shared" si="7"/>
        <v>627800</v>
      </c>
      <c r="J16" s="25">
        <f t="shared" si="7"/>
        <v>628.4</v>
      </c>
      <c r="K16" s="26">
        <f t="shared" si="7"/>
        <v>2408.9199999999996</v>
      </c>
      <c r="L16" s="26">
        <f t="shared" si="7"/>
        <v>197.16000000000005</v>
      </c>
      <c r="M16" s="26">
        <f t="shared" si="7"/>
        <v>3.91</v>
      </c>
      <c r="N16" s="26">
        <f t="shared" si="7"/>
        <v>521.99</v>
      </c>
      <c r="O16" s="26">
        <f t="shared" si="7"/>
        <v>3131.98</v>
      </c>
    </row>
    <row r="17" spans="1:15" x14ac:dyDescent="0.25">
      <c r="A17" s="17"/>
      <c r="B17" s="19"/>
      <c r="C17" s="20"/>
      <c r="D17" s="21"/>
      <c r="E17" s="22"/>
      <c r="F17" s="21"/>
      <c r="G17" s="23"/>
      <c r="H17" s="20"/>
      <c r="I17" s="24"/>
      <c r="J17" s="25"/>
      <c r="K17" s="26"/>
      <c r="L17" s="26"/>
      <c r="M17" s="26"/>
      <c r="N17" s="26"/>
      <c r="O17" s="26"/>
    </row>
    <row r="18" spans="1:15" x14ac:dyDescent="0.25">
      <c r="A18" s="17"/>
      <c r="B18" s="19"/>
      <c r="C18" s="20"/>
      <c r="D18" s="21"/>
      <c r="E18" s="22"/>
      <c r="F18" s="21"/>
      <c r="G18" s="23"/>
      <c r="H18" s="20"/>
      <c r="I18" s="24"/>
      <c r="J18" s="25"/>
      <c r="K18" s="26"/>
      <c r="L18" s="26"/>
      <c r="M18" s="26"/>
      <c r="N18" s="26"/>
      <c r="O18" s="26"/>
    </row>
    <row r="19" spans="1:15" x14ac:dyDescent="0.25">
      <c r="A19" s="17"/>
      <c r="B19" s="19"/>
      <c r="C19" s="20"/>
      <c r="D19" s="21"/>
      <c r="E19" s="22"/>
      <c r="F19" s="21"/>
      <c r="G19" s="23"/>
      <c r="H19" s="20"/>
      <c r="I19" s="24"/>
      <c r="J19" s="25"/>
      <c r="K19" s="26"/>
      <c r="L19" s="26"/>
      <c r="M19" s="26"/>
      <c r="N19" s="26"/>
      <c r="O19" s="26"/>
    </row>
    <row r="21" spans="1:15" x14ac:dyDescent="0.25">
      <c r="B21" s="18" t="s">
        <v>14</v>
      </c>
      <c r="H21" s="18" t="s">
        <v>23</v>
      </c>
    </row>
    <row r="22" spans="1:15" x14ac:dyDescent="0.25">
      <c r="B22" s="18" t="s">
        <v>17</v>
      </c>
      <c r="H22" s="18" t="s">
        <v>24</v>
      </c>
    </row>
    <row r="23" spans="1:15" x14ac:dyDescent="0.25">
      <c r="B23" s="18" t="s">
        <v>18</v>
      </c>
      <c r="H23" s="18" t="s">
        <v>25</v>
      </c>
    </row>
  </sheetData>
  <autoFilter ref="A2:O14" xr:uid="{00000000-0009-0000-0000-000000000000}"/>
  <mergeCells count="1">
    <mergeCell ref="A1:O1"/>
  </mergeCells>
  <pageMargins left="0.25" right="0.25" top="0.75" bottom="0.75" header="0.3" footer="0.3"/>
  <pageSetup paperSize="9" fitToHeight="0" orientation="landscape" r:id="rId1"/>
  <headerFooter>
    <oddFooter>&amp;R - &amp;P -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C13" sqref="C13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Прр-Гс- М-17-2021-12- общо</vt:lpstr>
      <vt:lpstr>Прр-Гс- М-17-2021-12-01</vt:lpstr>
      <vt:lpstr>Лист2</vt:lpstr>
      <vt:lpstr>Лист3</vt:lpstr>
      <vt:lpstr>'Прр-Гс- М-17-2021-12- общо'!Print_Titles</vt:lpstr>
      <vt:lpstr>'Прр-Гс- М-17-2021-12-01'!Print_Titles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</dc:creator>
  <cp:lastModifiedBy>Ivana Juleva</cp:lastModifiedBy>
  <cp:lastPrinted>2021-12-02T14:32:14Z</cp:lastPrinted>
  <dcterms:created xsi:type="dcterms:W3CDTF">2014-03-13T08:23:56Z</dcterms:created>
  <dcterms:modified xsi:type="dcterms:W3CDTF">2021-12-10T09:52:06Z</dcterms:modified>
</cp:coreProperties>
</file>