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16995" windowHeight="7458"/>
  </bookViews>
  <sheets>
    <sheet name="задължения" sheetId="1" r:id="rId1"/>
    <sheet name="вземания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5" i="1"/>
  <c r="D118" i="2"/>
  <c r="H64"/>
  <c r="H80"/>
  <c r="H111" s="1"/>
  <c r="H68"/>
  <c r="H25" i="1"/>
  <c r="E60" i="2"/>
  <c r="E91" s="1"/>
  <c r="E68"/>
  <c r="E80"/>
  <c r="H60"/>
  <c r="H19"/>
  <c r="H5"/>
  <c r="I55" i="1"/>
  <c r="H55"/>
  <c r="H78" s="1"/>
  <c r="H85" s="1"/>
  <c r="I64" i="2"/>
  <c r="I60" s="1"/>
  <c r="H36"/>
  <c r="E36"/>
  <c r="H95" l="1"/>
  <c r="H91"/>
  <c r="J92"/>
  <c r="I91"/>
  <c r="H75" i="1"/>
  <c r="E19" i="2"/>
  <c r="E95" s="1"/>
  <c r="E5"/>
  <c r="I19"/>
  <c r="D116" s="1"/>
  <c r="D120" s="1"/>
  <c r="I5"/>
  <c r="I15" i="1"/>
  <c r="J72" s="1"/>
  <c r="E15"/>
  <c r="I6"/>
  <c r="E55"/>
  <c r="E6"/>
  <c r="E25"/>
  <c r="I97" i="2" l="1"/>
  <c r="I111"/>
  <c r="I95"/>
  <c r="E111"/>
  <c r="I100"/>
  <c r="E75" i="1"/>
</calcChain>
</file>

<file path=xl/comments1.xml><?xml version="1.0" encoding="utf-8"?>
<comments xmlns="http://schemas.openxmlformats.org/spreadsheetml/2006/main">
  <authors>
    <author>Автор</author>
  </authors>
  <commentList>
    <comment ref="G3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МОЛЯ НАНЕСЕТЕ ИМЕТО НА ДРУЖЕСТВОТО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G2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МОЛЯ НАНЕСЕТЕ ИМЕТО НА ДРУЖЕСТВОТО</t>
        </r>
      </text>
    </comment>
  </commentList>
</comments>
</file>

<file path=xl/sharedStrings.xml><?xml version="1.0" encoding="utf-8"?>
<sst xmlns="http://schemas.openxmlformats.org/spreadsheetml/2006/main" count="337" uniqueCount="187">
  <si>
    <t>№ по ред</t>
  </si>
  <si>
    <t>сч. Сметка</t>
  </si>
  <si>
    <t>сума</t>
  </si>
  <si>
    <t>срок на погасяване</t>
  </si>
  <si>
    <t>лихвен процент</t>
  </si>
  <si>
    <t>сума за погасяване до 1 година</t>
  </si>
  <si>
    <t>сума за погасяване над 1 година</t>
  </si>
  <si>
    <t>Анекс дата</t>
  </si>
  <si>
    <t>промени в Анекса</t>
  </si>
  <si>
    <t>Дата договор /фактура</t>
  </si>
  <si>
    <t>предмет на сделката</t>
  </si>
  <si>
    <t xml:space="preserve">СПРАВКА ЗА ЗАДЪЛЖЕНИЯТА </t>
  </si>
  <si>
    <t>Дружество</t>
  </si>
  <si>
    <t>към дата</t>
  </si>
  <si>
    <t>СПРАВКА ЗА ВЗЕМАНИЯТА</t>
  </si>
  <si>
    <t>31.12.2019г.</t>
  </si>
  <si>
    <t>ТИБИЕЛ</t>
  </si>
  <si>
    <t xml:space="preserve">АГРОПОЛИХИМ АД           </t>
  </si>
  <si>
    <t>АДВОКАТСКО ДРУЖЕСТВО ГРИГ</t>
  </si>
  <si>
    <t xml:space="preserve">АДМИРАЛ ОЙЛ ЕООД         </t>
  </si>
  <si>
    <t xml:space="preserve">АЙ ВИ ПИ КОМЪРШЪЛ        </t>
  </si>
  <si>
    <t xml:space="preserve">АНГЕЛ СТОИЛОВ 96 АД      </t>
  </si>
  <si>
    <t xml:space="preserve">БДЖ-ТОВАРНИ ПРЕВОЗИ ЕООД </t>
  </si>
  <si>
    <t xml:space="preserve">ВИП СЕКЮРИТИ ЕООД        </t>
  </si>
  <si>
    <t>ВЪГЛЕДОБИВ БОБОВ ДОЛ ЕООД</t>
  </si>
  <si>
    <t xml:space="preserve">ВЪГЛИЩА ПЕРНИК ООД       </t>
  </si>
  <si>
    <t xml:space="preserve">ГЛОБАЛ ЕКСПРЕС ЕООД      </t>
  </si>
  <si>
    <t xml:space="preserve">ЕЛИТ ГРУП 2003 ЕООД      </t>
  </si>
  <si>
    <t xml:space="preserve">ЕНСИС ООД                </t>
  </si>
  <si>
    <t>ЕТ БАЛАРО ТРАНС - КРАСИМИ</t>
  </si>
  <si>
    <t xml:space="preserve">КОНИКА ТРЕЙД ЕООД        </t>
  </si>
  <si>
    <t xml:space="preserve">МИНА БЕЛИ БРЕГ АД        </t>
  </si>
  <si>
    <t xml:space="preserve">МИНА СТАНЯНЦИ АД         </t>
  </si>
  <si>
    <t>РОСИНИ - ЕТ РОСИЦА  ИВАНО</t>
  </si>
  <si>
    <t xml:space="preserve">ТБД ТОВАРНИ ПРЕВОЗИ ЕАД  </t>
  </si>
  <si>
    <t xml:space="preserve">ТЕЛЕНОР БЪЛГАРИЯ ООД     </t>
  </si>
  <si>
    <t xml:space="preserve">ТОП ИНЖЕНЕРИНГ ООД       </t>
  </si>
  <si>
    <t xml:space="preserve">ТОПЛОФИКАЦИЯ-ПЛЕВЕН ЕАД  </t>
  </si>
  <si>
    <t xml:space="preserve">ФИЛИПОВ И ПАРТНЬОРИ ООД  </t>
  </si>
  <si>
    <t xml:space="preserve">ФУЛ ДИСТРИБЮШЪН ЕООД     </t>
  </si>
  <si>
    <t xml:space="preserve">ХИДРОТЕХНИКА АД          </t>
  </si>
  <si>
    <t xml:space="preserve">ХИЙТ ЕНЕРДЖИ ЕООД        </t>
  </si>
  <si>
    <t>ЧЕЗ РАЗПРЕДЕЛЕНИЕ БЪЛГАРИ</t>
  </si>
  <si>
    <t>KOLMAR</t>
  </si>
  <si>
    <t>С-КА 401- ДОСТАВЧИЦИ</t>
  </si>
  <si>
    <t>ГРАНД ЕНЕРДЖИ ДИСТРИБЮШЪН</t>
  </si>
  <si>
    <t xml:space="preserve">ТЕЦ БОБОВ ДОЛ ЕАД        </t>
  </si>
  <si>
    <t>БУЛТРЕЙД КОРПОРЕЙШЪН ЕООД</t>
  </si>
  <si>
    <t xml:space="preserve">АТОМЕНЕРГОРЕМОНТ АД      </t>
  </si>
  <si>
    <t xml:space="preserve">КОРНИКОМ ООД             </t>
  </si>
  <si>
    <t xml:space="preserve">ТРЕЙД-ДИ 2004  ЕООД      </t>
  </si>
  <si>
    <t xml:space="preserve">ТОПЛОФИКАЦИЯ ВРАЦА ЕАД   </t>
  </si>
  <si>
    <t>С-КА 151 - ПОЛУЧЕНИ ЗАЕМИ</t>
  </si>
  <si>
    <t>МИНИ ОТКРИТ ВЪГЛЕДОБИВ ЕА</t>
  </si>
  <si>
    <t>РАЗХОДИ, ДОКУМ. ПРЕЗ СЛЕД</t>
  </si>
  <si>
    <t xml:space="preserve">ОДИТИНГ ГЕОРГИЕВА ЕООД   </t>
  </si>
  <si>
    <t xml:space="preserve">ДАОС                     </t>
  </si>
  <si>
    <t xml:space="preserve">КРЕДИТОРИ ПО ЗАПЛАТИ     </t>
  </si>
  <si>
    <t>СПОРТЕН КОМПЛЕКС БАНЯ-ЦЕД</t>
  </si>
  <si>
    <t>КОЙБА - ЗАДЪЛЖЕНИЯ ПО ЦЕС</t>
  </si>
  <si>
    <t xml:space="preserve">ДРУГИ ПРЕВОДИ            </t>
  </si>
  <si>
    <t>ТОПЛИФИКАЦИЯ ВЕЛИКО ТЪРНО</t>
  </si>
  <si>
    <t>ТОПЛОФИКАЦИЯ ПЛЕВЕН ЕАД З</t>
  </si>
  <si>
    <t xml:space="preserve">МИН ИНДЪСТРИ ЕООД        </t>
  </si>
  <si>
    <t>С-КА 499 -ДРУГИ КРЕДИТОРИ</t>
  </si>
  <si>
    <t xml:space="preserve">БУЛТРЕЙДКОРПОРЕЙШЪН ЕООД </t>
  </si>
  <si>
    <t xml:space="preserve">КОРНИКОМ ЕООД            </t>
  </si>
  <si>
    <t xml:space="preserve">ТРЕЙД-ДИ 2004 ООД        </t>
  </si>
  <si>
    <t>496 ЛИХВИ ПО ПОЛУЧЕНИ ЗАЕМИ</t>
  </si>
  <si>
    <t>заем</t>
  </si>
  <si>
    <t>финансова помощ</t>
  </si>
  <si>
    <t>удължен срок с 5 години</t>
  </si>
  <si>
    <t>по фактури</t>
  </si>
  <si>
    <t>одит 2019</t>
  </si>
  <si>
    <t>удр.рз м.12</t>
  </si>
  <si>
    <t>върнати суми</t>
  </si>
  <si>
    <t>цесия</t>
  </si>
  <si>
    <t>превод в полза на ТБЛ</t>
  </si>
  <si>
    <t>удр.рз м.12.19</t>
  </si>
  <si>
    <t xml:space="preserve"> 06.03.2014 </t>
  </si>
  <si>
    <t>05.08.2014 г.</t>
  </si>
  <si>
    <t>Анекс от 30.06.2013 удължавене на срока с още 5 години</t>
  </si>
  <si>
    <t>ЦЕСИЯ - ЗАДЪЛЖЕНИЕ КЪМ ДАЙНИНГ</t>
  </si>
  <si>
    <t>ЦЕСИЯ -ЗАДЪЛЖЕНИЕ КЪМ ФЛАЙ ПАУР</t>
  </si>
  <si>
    <t>БДЖ дебитни известия в м.01.2020</t>
  </si>
  <si>
    <t xml:space="preserve">ЕКО АНАЛИЗ ЕООД          </t>
  </si>
  <si>
    <t>МИНА ЧЕРНО МОРЕ-БУРГАС АД</t>
  </si>
  <si>
    <t xml:space="preserve">ТОПЛОФИКАЦИЯ ПЕРНИК ЕООД </t>
  </si>
  <si>
    <t xml:space="preserve">ЩАЙН ИНВЕСТИЦИОН ЕООД    </t>
  </si>
  <si>
    <t xml:space="preserve">КОНСОРЦИУМ ЕНЕРГИЯ МК АД </t>
  </si>
  <si>
    <t xml:space="preserve">МИНА БАЛКАН 2000 ЕАД     </t>
  </si>
  <si>
    <t xml:space="preserve">ФОРЕСТ КЛЪБ ЕООД         </t>
  </si>
  <si>
    <t>ВЪГЛЕДОБИВ ЧЕРНО МОРЕ ООД</t>
  </si>
  <si>
    <t xml:space="preserve">ТРЕЙ ДИ 2004 ООД         </t>
  </si>
  <si>
    <t xml:space="preserve">КАМИБО ЕООД              </t>
  </si>
  <si>
    <t>С-КА 229 - ПРЕДОСТАВЕНИ ЗАЕМИ</t>
  </si>
  <si>
    <t xml:space="preserve">ЕКО АНАЛИЗ               </t>
  </si>
  <si>
    <t xml:space="preserve">ГРАНД СЕКЮРИТИ           </t>
  </si>
  <si>
    <t xml:space="preserve">ДАЙНИНГ ЕНЕРЖИ ООД       </t>
  </si>
  <si>
    <t xml:space="preserve">МАХ-2003 ЕООД            </t>
  </si>
  <si>
    <t xml:space="preserve">МИНА ЧУКУРОВО            </t>
  </si>
  <si>
    <t xml:space="preserve">ТОПЛОФИКАЦИЯ ПЕРНИК      </t>
  </si>
  <si>
    <t xml:space="preserve">МИНА ЧЕРНО МОРЕ АД       </t>
  </si>
  <si>
    <t xml:space="preserve">ТРАШ ЕНЕРДЖИ ЕООД        </t>
  </si>
  <si>
    <t xml:space="preserve">ФОРЕСТ БЛЪБ ЕООД         </t>
  </si>
  <si>
    <t>ВЪГЛЕДОБИВ ЧЕРНО МОРЕ ЕОО</t>
  </si>
  <si>
    <t xml:space="preserve">ТРЕЙ ДИ  2004 ООД        </t>
  </si>
  <si>
    <t>496- ЛИХВИ ПО С-КА 229</t>
  </si>
  <si>
    <t>Д-р фин помощ</t>
  </si>
  <si>
    <t>Д-р заем</t>
  </si>
  <si>
    <t>01.12.2014 -удължен срок с още 3 години</t>
  </si>
  <si>
    <t>18.1.2016-увеличен размер</t>
  </si>
  <si>
    <t>текущ.</t>
  </si>
  <si>
    <t xml:space="preserve">ФУНДАМЕНТАЛ ЕООД         </t>
  </si>
  <si>
    <t xml:space="preserve">ТЕЦ МАРИЦА 3 АД          </t>
  </si>
  <si>
    <t xml:space="preserve">ТОПЛОФИКАЦИЯ СЛИВЕН ЕАД  </t>
  </si>
  <si>
    <t xml:space="preserve">БРИКЕЛ ЕАД               </t>
  </si>
  <si>
    <t xml:space="preserve">ТОПЛОФИКАЦИЯ - ПЕРНИК АД </t>
  </si>
  <si>
    <t xml:space="preserve">МАРИЦА ЕНЕРДЖИ ЕООД      </t>
  </si>
  <si>
    <t xml:space="preserve">ДАЙНИНГ ЕНЕРДЖИ          </t>
  </si>
  <si>
    <t>АТОМЕНЕРГОРЕМОНТ ТРАНС ЕО</t>
  </si>
  <si>
    <t xml:space="preserve">М ТЕХНИК ЕООД            </t>
  </si>
  <si>
    <t>НОВА ВАРОВА КОМПАНИЯ ЕООД</t>
  </si>
  <si>
    <t xml:space="preserve">СА.И.Е. ЕООД             </t>
  </si>
  <si>
    <t xml:space="preserve">ТРАШ ЕКО ПАК ЕООД        </t>
  </si>
  <si>
    <t xml:space="preserve">КОУЛ ЕНЕРДЖИ ЕООД        </t>
  </si>
  <si>
    <t xml:space="preserve">ТОПЛОФИКАЦИЯ ПЛЕВЕН ЕАД  </t>
  </si>
  <si>
    <t xml:space="preserve">ТОПЛОФИКАЦИЯ БУРГАС ЕАД  </t>
  </si>
  <si>
    <t xml:space="preserve">БУЛГАРТРАНСГАЗ ЕАД       </t>
  </si>
  <si>
    <t>с-ка 411- клиенти</t>
  </si>
  <si>
    <t>ЕЛИТ ГРУП 2003 ЕООД - СУБ</t>
  </si>
  <si>
    <t>ВЪГЛЕДОБИВНА КОМПАНИЯ ООД</t>
  </si>
  <si>
    <t>БУЛГАРПЛОД СОФИЯ АД - СУБ</t>
  </si>
  <si>
    <t>МАГАЗИНИ ЕВРОПА АД - СУБР</t>
  </si>
  <si>
    <t>ЧЕСТИЙМ ЕООД / СУБРОГАЦИЯ</t>
  </si>
  <si>
    <t>КОРНИКОМ ООД - СУБРОГАЦИЯ</t>
  </si>
  <si>
    <t>ТРАЯЛ БЪЛГАРИЯ ЕООД - СУБ</t>
  </si>
  <si>
    <t xml:space="preserve">БРИКЕЛ ЕАД /СУБРОГАЦИЯ   </t>
  </si>
  <si>
    <t>ТЕЦ МАРИЦА 3 АД / СУБРОГА</t>
  </si>
  <si>
    <t>ИНТЕРКОМЕРС ГРУП ПЛЮС ЦЕС</t>
  </si>
  <si>
    <t>ЦЕСИЯ-ВЗЕМАНЕ ОТ БРИКЕЛ -</t>
  </si>
  <si>
    <t xml:space="preserve">ДОСТАВЧИЦИ ПО АВАНСИ     </t>
  </si>
  <si>
    <t xml:space="preserve">с-ка 498 -други дебитори </t>
  </si>
  <si>
    <t>за връщане</t>
  </si>
  <si>
    <t>2015-2016</t>
  </si>
  <si>
    <t>субрагация</t>
  </si>
  <si>
    <t>ПАУЪР ФУЛ ЕООД</t>
  </si>
  <si>
    <t>ЦЕСИЯ-ВЗЕМАНЕ ОТ ЕКО АНАЛИЗ</t>
  </si>
  <si>
    <t xml:space="preserve">ОБЕЗЦЕНЕНА </t>
  </si>
  <si>
    <t>ЦЕСИЯ -ТОПЛОФИКАЦИЯ РУСЕ</t>
  </si>
  <si>
    <t>ФАКТУРИ</t>
  </si>
  <si>
    <t>БЕЗ СРОК</t>
  </si>
  <si>
    <t>ЛИХВИ-</t>
  </si>
  <si>
    <t xml:space="preserve">ЕЛИТ ГРУП 2003 ООД       </t>
  </si>
  <si>
    <t xml:space="preserve">ВЪГЛЕДОБИВНА КОМПАНИЯ    </t>
  </si>
  <si>
    <t>МАГАЗИНИ ЕВРОПА -ЛИХВИ СУ</t>
  </si>
  <si>
    <t>ТРАЯЛ БЪЛГАРИЯ  ЕООД-СУБР</t>
  </si>
  <si>
    <t>ВЪГЛЕДОБИВ ЧЕРНО МОРЕ-СУБ</t>
  </si>
  <si>
    <t>БУЛГАРПЛОД СУБРОГАЦИЯ ЛИХ</t>
  </si>
  <si>
    <t>ЧЕСТИЙМ ЕООД СУБРОГАЦИЯ Л</t>
  </si>
  <si>
    <t xml:space="preserve">КОРНИКОМ ЕООД СУБРОГАЦИЯ </t>
  </si>
  <si>
    <t xml:space="preserve">БРИКЕЛ                   </t>
  </si>
  <si>
    <t xml:space="preserve">ТЕЦ МАРИЦА 3             </t>
  </si>
  <si>
    <t>С-КА 496-СУБРОГАЦИИ</t>
  </si>
  <si>
    <t>ЛИХВИ СУБ.</t>
  </si>
  <si>
    <t>С-КА 496- ЛИХВИ КЛИЕНТИ</t>
  </si>
  <si>
    <t>ВЪГЛЕДОБИВ Б.ДОЛ</t>
  </si>
  <si>
    <t>ЛИХВИ ПО Ф-РИ</t>
  </si>
  <si>
    <t>С-КА 496 -ЛИХВИ ДОСТАВЧИЦИ</t>
  </si>
  <si>
    <t xml:space="preserve">ТБД ТОВАРНИ ПРЕВОЗИ </t>
  </si>
  <si>
    <t>ЛИВИ ПО Ф-РИ</t>
  </si>
  <si>
    <t>шифър 07401 от Баланса</t>
  </si>
  <si>
    <t>за шифър 07801</t>
  </si>
  <si>
    <t>плюс:</t>
  </si>
  <si>
    <t xml:space="preserve"> шифър 07801 от Баланса</t>
  </si>
  <si>
    <t>за шифър 03241 в баланса</t>
  </si>
  <si>
    <t>Други вземания над 1г.</t>
  </si>
  <si>
    <t>ще има анекс за удължаване 01.09.2020</t>
  </si>
  <si>
    <t>ще има анекс за удължаване до 26.08.2023</t>
  </si>
  <si>
    <t xml:space="preserve">с-ка </t>
  </si>
  <si>
    <t xml:space="preserve">сума </t>
  </si>
  <si>
    <t>Вземания над 1 година</t>
  </si>
  <si>
    <t>Лихви по отпуснати заеми</t>
  </si>
  <si>
    <t>Други дебитори и кредитори</t>
  </si>
  <si>
    <t>РЕКАПИТУЛАЦИЯ 2019 ГОДИНА</t>
  </si>
  <si>
    <t>о</t>
  </si>
  <si>
    <t>ж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</si>
</sst>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3"/>
      <name val="Calibri"/>
      <family val="2"/>
    </font>
    <font>
      <sz val="9"/>
      <name val="Calibri"/>
      <family val="2"/>
    </font>
    <font>
      <b/>
      <sz val="8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8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0" borderId="0" xfId="0" applyFont="1"/>
    <xf numFmtId="4" fontId="3" fillId="0" borderId="0" xfId="0" applyNumberFormat="1" applyFont="1"/>
    <xf numFmtId="0" fontId="4" fillId="0" borderId="0" xfId="0" applyFont="1" applyAlignment="1"/>
    <xf numFmtId="0" fontId="4" fillId="0" borderId="0" xfId="0" applyFont="1" applyAlignment="1">
      <alignment wrapText="1"/>
    </xf>
    <xf numFmtId="4" fontId="4" fillId="0" borderId="0" xfId="0" applyNumberFormat="1" applyFont="1" applyAlignment="1">
      <alignment wrapText="1"/>
    </xf>
    <xf numFmtId="0" fontId="3" fillId="0" borderId="1" xfId="0" applyFont="1" applyBorder="1"/>
    <xf numFmtId="0" fontId="3" fillId="0" borderId="1" xfId="0" applyNumberFormat="1" applyFont="1" applyFill="1" applyBorder="1" applyAlignment="1" applyProtection="1"/>
    <xf numFmtId="14" fontId="3" fillId="0" borderId="1" xfId="0" applyNumberFormat="1" applyFont="1" applyBorder="1"/>
    <xf numFmtId="0" fontId="3" fillId="0" borderId="3" xfId="0" applyFont="1" applyBorder="1"/>
    <xf numFmtId="4" fontId="3" fillId="0" borderId="1" xfId="0" applyNumberFormat="1" applyFont="1" applyFill="1" applyBorder="1" applyAlignment="1" applyProtection="1"/>
    <xf numFmtId="9" fontId="3" fillId="0" borderId="1" xfId="0" applyNumberFormat="1" applyFont="1" applyBorder="1"/>
    <xf numFmtId="0" fontId="3" fillId="0" borderId="0" xfId="0" applyFont="1" applyBorder="1"/>
    <xf numFmtId="0" fontId="3" fillId="0" borderId="0" xfId="0" applyNumberFormat="1" applyFont="1" applyFill="1" applyBorder="1" applyAlignment="1" applyProtection="1"/>
    <xf numFmtId="4" fontId="3" fillId="0" borderId="0" xfId="0" applyNumberFormat="1" applyFont="1" applyBorder="1"/>
    <xf numFmtId="4" fontId="3" fillId="0" borderId="1" xfId="0" applyNumberFormat="1" applyFont="1" applyBorder="1"/>
    <xf numFmtId="0" fontId="4" fillId="0" borderId="0" xfId="0" applyFont="1"/>
    <xf numFmtId="14" fontId="3" fillId="0" borderId="0" xfId="0" applyNumberFormat="1" applyFont="1"/>
    <xf numFmtId="0" fontId="5" fillId="0" borderId="0" xfId="0" applyFont="1"/>
    <xf numFmtId="4" fontId="5" fillId="0" borderId="0" xfId="0" applyNumberFormat="1" applyFont="1"/>
    <xf numFmtId="0" fontId="6" fillId="0" borderId="0" xfId="0" applyFont="1" applyAlignment="1"/>
    <xf numFmtId="0" fontId="6" fillId="0" borderId="0" xfId="0" applyFont="1" applyAlignment="1">
      <alignment wrapText="1"/>
    </xf>
    <xf numFmtId="4" fontId="6" fillId="0" borderId="0" xfId="0" applyNumberFormat="1" applyFont="1" applyAlignment="1">
      <alignment wrapText="1"/>
    </xf>
    <xf numFmtId="0" fontId="5" fillId="0" borderId="1" xfId="0" applyFont="1" applyBorder="1"/>
    <xf numFmtId="4" fontId="6" fillId="0" borderId="1" xfId="0" applyNumberFormat="1" applyFont="1" applyBorder="1"/>
    <xf numFmtId="0" fontId="5" fillId="0" borderId="1" xfId="0" applyNumberFormat="1" applyFont="1" applyFill="1" applyBorder="1" applyAlignment="1" applyProtection="1"/>
    <xf numFmtId="14" fontId="5" fillId="0" borderId="1" xfId="0" applyNumberFormat="1" applyFont="1" applyBorder="1"/>
    <xf numFmtId="0" fontId="5" fillId="0" borderId="3" xfId="0" applyFont="1" applyBorder="1"/>
    <xf numFmtId="4" fontId="5" fillId="0" borderId="1" xfId="0" applyNumberFormat="1" applyFont="1" applyFill="1" applyBorder="1" applyAlignment="1" applyProtection="1"/>
    <xf numFmtId="14" fontId="5" fillId="0" borderId="5" xfId="0" applyNumberFormat="1" applyFont="1" applyBorder="1"/>
    <xf numFmtId="9" fontId="5" fillId="0" borderId="1" xfId="0" applyNumberFormat="1" applyFont="1" applyBorder="1"/>
    <xf numFmtId="4" fontId="5" fillId="0" borderId="3" xfId="0" applyNumberFormat="1" applyFont="1" applyBorder="1"/>
    <xf numFmtId="0" fontId="5" fillId="0" borderId="5" xfId="0" applyFont="1" applyBorder="1"/>
    <xf numFmtId="0" fontId="5" fillId="0" borderId="0" xfId="0" applyFont="1" applyBorder="1"/>
    <xf numFmtId="0" fontId="5" fillId="0" borderId="0" xfId="0" applyNumberFormat="1" applyFont="1" applyFill="1" applyBorder="1" applyAlignment="1" applyProtection="1"/>
    <xf numFmtId="4" fontId="5" fillId="0" borderId="0" xfId="0" applyNumberFormat="1" applyFont="1" applyBorder="1"/>
    <xf numFmtId="4" fontId="5" fillId="0" borderId="1" xfId="0" applyNumberFormat="1" applyFont="1" applyBorder="1"/>
    <xf numFmtId="0" fontId="5" fillId="0" borderId="2" xfId="0" applyNumberFormat="1" applyFont="1" applyFill="1" applyBorder="1" applyAlignment="1" applyProtection="1"/>
    <xf numFmtId="14" fontId="5" fillId="0" borderId="2" xfId="0" applyNumberFormat="1" applyFont="1" applyBorder="1"/>
    <xf numFmtId="0" fontId="5" fillId="0" borderId="4" xfId="0" applyFont="1" applyBorder="1"/>
    <xf numFmtId="14" fontId="5" fillId="0" borderId="6" xfId="0" applyNumberFormat="1" applyFont="1" applyBorder="1"/>
    <xf numFmtId="9" fontId="5" fillId="0" borderId="2" xfId="0" applyNumberFormat="1" applyFont="1" applyBorder="1"/>
    <xf numFmtId="4" fontId="5" fillId="0" borderId="4" xfId="0" applyNumberFormat="1" applyFont="1" applyBorder="1"/>
    <xf numFmtId="0" fontId="5" fillId="0" borderId="6" xfId="0" applyFont="1" applyBorder="1"/>
    <xf numFmtId="0" fontId="5" fillId="0" borderId="2" xfId="0" applyFont="1" applyBorder="1"/>
    <xf numFmtId="0" fontId="5" fillId="0" borderId="3" xfId="0" applyFont="1" applyFill="1" applyBorder="1"/>
    <xf numFmtId="0" fontId="6" fillId="0" borderId="1" xfId="0" applyFont="1" applyBorder="1"/>
    <xf numFmtId="0" fontId="6" fillId="0" borderId="0" xfId="0" applyFont="1"/>
    <xf numFmtId="14" fontId="7" fillId="0" borderId="1" xfId="0" applyNumberFormat="1" applyFont="1" applyFill="1" applyBorder="1" applyAlignment="1">
      <alignment wrapText="1"/>
    </xf>
    <xf numFmtId="0" fontId="8" fillId="0" borderId="1" xfId="0" applyFont="1" applyFill="1" applyBorder="1" applyAlignment="1">
      <alignment wrapText="1"/>
    </xf>
    <xf numFmtId="14" fontId="8" fillId="3" borderId="1" xfId="0" applyNumberFormat="1" applyFont="1" applyFill="1" applyBorder="1" applyAlignment="1">
      <alignment wrapText="1"/>
    </xf>
    <xf numFmtId="14" fontId="5" fillId="0" borderId="0" xfId="0" applyNumberFormat="1" applyFont="1"/>
    <xf numFmtId="4" fontId="4" fillId="0" borderId="0" xfId="0" applyNumberFormat="1" applyFont="1"/>
    <xf numFmtId="4" fontId="3" fillId="0" borderId="0" xfId="0" applyNumberFormat="1" applyFont="1" applyFill="1" applyBorder="1" applyAlignment="1" applyProtection="1"/>
    <xf numFmtId="4" fontId="4" fillId="0" borderId="0" xfId="0" applyNumberFormat="1" applyFont="1" applyFill="1" applyBorder="1" applyAlignment="1" applyProtection="1"/>
    <xf numFmtId="14" fontId="3" fillId="0" borderId="1" xfId="0" applyNumberFormat="1" applyFont="1" applyFill="1" applyBorder="1" applyAlignment="1" applyProtection="1"/>
    <xf numFmtId="0" fontId="3" fillId="0" borderId="1" xfId="0" applyFont="1" applyBorder="1" applyAlignment="1">
      <alignment horizontal="right"/>
    </xf>
    <xf numFmtId="49" fontId="3" fillId="0" borderId="1" xfId="0" applyNumberFormat="1" applyFont="1" applyBorder="1"/>
    <xf numFmtId="0" fontId="3" fillId="2" borderId="0" xfId="0" applyFont="1" applyFill="1" applyAlignment="1"/>
    <xf numFmtId="4" fontId="9" fillId="0" borderId="1" xfId="0" applyNumberFormat="1" applyFont="1" applyBorder="1"/>
    <xf numFmtId="4" fontId="9" fillId="0" borderId="0" xfId="0" applyNumberFormat="1" applyFont="1"/>
    <xf numFmtId="0" fontId="10" fillId="4" borderId="0" xfId="0" applyFont="1" applyFill="1" applyAlignment="1">
      <alignment wrapText="1"/>
    </xf>
    <xf numFmtId="4" fontId="10" fillId="4" borderId="0" xfId="0" applyNumberFormat="1" applyFont="1" applyFill="1"/>
    <xf numFmtId="0" fontId="5" fillId="4" borderId="0" xfId="0" applyFont="1" applyFill="1"/>
    <xf numFmtId="4" fontId="9" fillId="4" borderId="0" xfId="0" applyNumberFormat="1" applyFont="1" applyFill="1"/>
    <xf numFmtId="0" fontId="9" fillId="4" borderId="0" xfId="0" applyFont="1" applyFill="1"/>
    <xf numFmtId="14" fontId="3" fillId="4" borderId="1" xfId="0" applyNumberFormat="1" applyFont="1" applyFill="1" applyBorder="1"/>
    <xf numFmtId="4" fontId="3" fillId="4" borderId="1" xfId="0" applyNumberFormat="1" applyFont="1" applyFill="1" applyBorder="1" applyAlignment="1" applyProtection="1"/>
    <xf numFmtId="0" fontId="3" fillId="4" borderId="1" xfId="0" applyFont="1" applyFill="1" applyBorder="1"/>
    <xf numFmtId="14" fontId="5" fillId="4" borderId="5" xfId="0" applyNumberFormat="1" applyFont="1" applyFill="1" applyBorder="1"/>
    <xf numFmtId="4" fontId="3" fillId="4" borderId="1" xfId="0" applyNumberFormat="1" applyFont="1" applyFill="1" applyBorder="1"/>
    <xf numFmtId="4" fontId="11" fillId="0" borderId="1" xfId="0" applyNumberFormat="1" applyFont="1" applyBorder="1"/>
    <xf numFmtId="0" fontId="12" fillId="0" borderId="1" xfId="0" applyFont="1" applyBorder="1"/>
    <xf numFmtId="14" fontId="3" fillId="5" borderId="1" xfId="0" applyNumberFormat="1" applyFont="1" applyFill="1" applyBorder="1"/>
    <xf numFmtId="4" fontId="3" fillId="5" borderId="1" xfId="0" applyNumberFormat="1" applyFont="1" applyFill="1" applyBorder="1" applyAlignment="1" applyProtection="1"/>
    <xf numFmtId="0" fontId="9" fillId="4" borderId="1" xfId="0" applyFont="1" applyFill="1" applyBorder="1"/>
    <xf numFmtId="4" fontId="3" fillId="4" borderId="0" xfId="0" applyNumberFormat="1" applyFont="1" applyFill="1"/>
    <xf numFmtId="0" fontId="3" fillId="5" borderId="0" xfId="0" applyFont="1" applyFill="1"/>
    <xf numFmtId="4" fontId="3" fillId="5" borderId="0" xfId="0" applyNumberFormat="1" applyFont="1" applyFill="1"/>
    <xf numFmtId="0" fontId="9" fillId="0" borderId="0" xfId="0" applyFont="1"/>
    <xf numFmtId="0" fontId="9" fillId="0" borderId="1" xfId="0" applyFont="1" applyBorder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95"/>
  <sheetViews>
    <sheetView tabSelected="1" topLeftCell="C1" workbookViewId="0">
      <selection activeCell="H85" sqref="H85"/>
    </sheetView>
  </sheetViews>
  <sheetFormatPr defaultColWidth="8.875" defaultRowHeight="11.55"/>
  <cols>
    <col min="1" max="1" width="8.875" style="18"/>
    <col min="2" max="2" width="35.5" style="18" customWidth="1"/>
    <col min="3" max="3" width="12" style="18" customWidth="1"/>
    <col min="4" max="4" width="12.625" style="18" customWidth="1"/>
    <col min="5" max="5" width="13.375" style="19" customWidth="1"/>
    <col min="6" max="6" width="13.375" style="18" customWidth="1"/>
    <col min="7" max="7" width="11.375" style="18" customWidth="1"/>
    <col min="8" max="8" width="12.625" style="19" customWidth="1"/>
    <col min="9" max="9" width="14.375" style="19" customWidth="1"/>
    <col min="10" max="10" width="14.375" style="18" customWidth="1"/>
    <col min="11" max="11" width="9.125" style="18" customWidth="1"/>
    <col min="12" max="16384" width="8.875" style="18"/>
  </cols>
  <sheetData>
    <row r="2" spans="1:11">
      <c r="B2" s="81" t="s">
        <v>11</v>
      </c>
      <c r="C2" s="81"/>
      <c r="D2" s="81"/>
      <c r="E2" s="81"/>
      <c r="F2" s="81"/>
      <c r="G2" s="81"/>
      <c r="H2" s="81"/>
      <c r="I2" s="81"/>
      <c r="J2" s="81"/>
    </row>
    <row r="3" spans="1:11">
      <c r="B3" s="81" t="s">
        <v>12</v>
      </c>
      <c r="C3" s="81"/>
      <c r="D3" s="81"/>
      <c r="E3" s="81"/>
      <c r="F3" s="81"/>
      <c r="G3" s="83" t="s">
        <v>16</v>
      </c>
      <c r="H3" s="83"/>
      <c r="I3" s="83"/>
      <c r="J3" s="83"/>
    </row>
    <row r="4" spans="1:11">
      <c r="B4" s="82" t="s">
        <v>13</v>
      </c>
      <c r="C4" s="82"/>
      <c r="D4" s="82"/>
      <c r="E4" s="82"/>
      <c r="F4" s="82"/>
      <c r="G4" s="18" t="s">
        <v>15</v>
      </c>
    </row>
    <row r="5" spans="1:11" ht="57.75">
      <c r="A5" s="20" t="s">
        <v>0</v>
      </c>
      <c r="B5" s="21" t="s">
        <v>1</v>
      </c>
      <c r="C5" s="21" t="s">
        <v>9</v>
      </c>
      <c r="D5" s="21" t="s">
        <v>10</v>
      </c>
      <c r="E5" s="22" t="s">
        <v>2</v>
      </c>
      <c r="F5" s="21" t="s">
        <v>3</v>
      </c>
      <c r="G5" s="21" t="s">
        <v>4</v>
      </c>
      <c r="H5" s="22" t="s">
        <v>5</v>
      </c>
      <c r="I5" s="22" t="s">
        <v>6</v>
      </c>
      <c r="J5" s="21" t="s">
        <v>7</v>
      </c>
      <c r="K5" s="21" t="s">
        <v>8</v>
      </c>
    </row>
    <row r="6" spans="1:11">
      <c r="B6" s="23" t="s">
        <v>52</v>
      </c>
      <c r="E6" s="24">
        <f>SUM(E7:E13)</f>
        <v>9933839.6799999997</v>
      </c>
      <c r="I6" s="24">
        <f>SUM(I7:I13)</f>
        <v>9933839.6799999997</v>
      </c>
    </row>
    <row r="7" spans="1:11" s="23" customFormat="1">
      <c r="B7" s="25" t="s">
        <v>45</v>
      </c>
      <c r="C7" s="26">
        <v>41963</v>
      </c>
      <c r="D7" s="27" t="s">
        <v>70</v>
      </c>
      <c r="E7" s="28">
        <v>6202201.4900000002</v>
      </c>
      <c r="F7" s="29">
        <v>45250</v>
      </c>
      <c r="G7" s="30">
        <v>7.0000000000000007E-2</v>
      </c>
      <c r="H7" s="31"/>
      <c r="I7" s="28">
        <v>6202201.4900000002</v>
      </c>
      <c r="J7" s="29">
        <v>43059</v>
      </c>
      <c r="K7" s="23" t="s">
        <v>71</v>
      </c>
    </row>
    <row r="8" spans="1:11" s="23" customFormat="1">
      <c r="B8" s="25" t="s">
        <v>46</v>
      </c>
      <c r="C8" s="26">
        <v>43531</v>
      </c>
      <c r="D8" s="27" t="s">
        <v>69</v>
      </c>
      <c r="E8" s="28">
        <v>200000</v>
      </c>
      <c r="F8" s="29">
        <v>45358</v>
      </c>
      <c r="G8" s="30">
        <v>7.0000000000000007E-2</v>
      </c>
      <c r="H8" s="31"/>
      <c r="I8" s="28">
        <v>200000</v>
      </c>
      <c r="J8" s="32"/>
    </row>
    <row r="9" spans="1:11" s="23" customFormat="1">
      <c r="B9" s="25" t="s">
        <v>47</v>
      </c>
      <c r="C9" s="26">
        <v>43035</v>
      </c>
      <c r="D9" s="27" t="s">
        <v>69</v>
      </c>
      <c r="E9" s="28">
        <v>12000</v>
      </c>
      <c r="F9" s="29">
        <v>44861</v>
      </c>
      <c r="G9" s="30">
        <v>0.05</v>
      </c>
      <c r="H9" s="31"/>
      <c r="I9" s="28">
        <v>12000</v>
      </c>
      <c r="J9" s="32"/>
    </row>
    <row r="10" spans="1:11" s="23" customFormat="1">
      <c r="B10" s="25" t="s">
        <v>48</v>
      </c>
      <c r="C10" s="26">
        <v>42724</v>
      </c>
      <c r="D10" s="27" t="s">
        <v>69</v>
      </c>
      <c r="E10" s="28">
        <v>2782500</v>
      </c>
      <c r="F10" s="29">
        <v>44550</v>
      </c>
      <c r="G10" s="30">
        <v>7.0000000000000007E-2</v>
      </c>
      <c r="H10" s="31"/>
      <c r="I10" s="28">
        <v>2782500</v>
      </c>
      <c r="J10" s="32"/>
    </row>
    <row r="11" spans="1:11" s="23" customFormat="1">
      <c r="B11" s="25" t="s">
        <v>49</v>
      </c>
      <c r="C11" s="26">
        <v>42979</v>
      </c>
      <c r="D11" s="27" t="s">
        <v>69</v>
      </c>
      <c r="E11" s="28">
        <v>3000</v>
      </c>
      <c r="F11" s="69">
        <v>44075</v>
      </c>
      <c r="G11" s="30">
        <v>7.0000000000000007E-2</v>
      </c>
      <c r="H11" s="31"/>
      <c r="I11" s="28">
        <v>3000</v>
      </c>
      <c r="J11" s="32"/>
      <c r="K11" s="72" t="s">
        <v>177</v>
      </c>
    </row>
    <row r="12" spans="1:11" s="23" customFormat="1">
      <c r="B12" s="25" t="s">
        <v>50</v>
      </c>
      <c r="C12" s="26">
        <v>43004</v>
      </c>
      <c r="D12" s="27" t="s">
        <v>69</v>
      </c>
      <c r="E12" s="28">
        <v>27000</v>
      </c>
      <c r="F12" s="29">
        <v>44830</v>
      </c>
      <c r="G12" s="30">
        <v>7.0000000000000007E-2</v>
      </c>
      <c r="H12" s="31"/>
      <c r="I12" s="28">
        <v>27000</v>
      </c>
      <c r="J12" s="32"/>
    </row>
    <row r="13" spans="1:11" s="23" customFormat="1">
      <c r="B13" s="25" t="s">
        <v>51</v>
      </c>
      <c r="C13" s="26">
        <v>43435</v>
      </c>
      <c r="D13" s="27" t="s">
        <v>69</v>
      </c>
      <c r="E13" s="28">
        <v>707138.19</v>
      </c>
      <c r="F13" s="29">
        <v>45261</v>
      </c>
      <c r="G13" s="30">
        <v>0.06</v>
      </c>
      <c r="H13" s="31"/>
      <c r="I13" s="28">
        <v>707138.19</v>
      </c>
      <c r="J13" s="32"/>
    </row>
    <row r="14" spans="1:11" s="33" customFormat="1">
      <c r="B14" s="34"/>
      <c r="E14" s="28"/>
      <c r="H14" s="35"/>
      <c r="I14" s="36"/>
    </row>
    <row r="15" spans="1:11" s="33" customFormat="1">
      <c r="B15" s="25" t="s">
        <v>68</v>
      </c>
      <c r="E15" s="28">
        <f>SUM(E16:E23)</f>
        <v>1674688.94</v>
      </c>
      <c r="H15" s="35"/>
      <c r="I15" s="36">
        <f>SUM(I16:I23)</f>
        <v>1674688.94</v>
      </c>
    </row>
    <row r="16" spans="1:11" s="23" customFormat="1">
      <c r="B16" s="25" t="s">
        <v>45</v>
      </c>
      <c r="C16" s="26">
        <v>41963</v>
      </c>
      <c r="D16" s="27" t="s">
        <v>70</v>
      </c>
      <c r="E16" s="28">
        <v>796970.57</v>
      </c>
      <c r="F16" s="29">
        <v>45250</v>
      </c>
      <c r="G16" s="30">
        <v>7.0000000000000007E-2</v>
      </c>
      <c r="H16" s="31"/>
      <c r="I16" s="28">
        <v>796970.57</v>
      </c>
      <c r="J16" s="29">
        <v>43059</v>
      </c>
      <c r="K16" s="23" t="s">
        <v>71</v>
      </c>
    </row>
    <row r="17" spans="2:11" s="23" customFormat="1">
      <c r="B17" s="25" t="s">
        <v>46</v>
      </c>
      <c r="C17" s="26">
        <v>43531</v>
      </c>
      <c r="D17" s="27" t="s">
        <v>69</v>
      </c>
      <c r="E17" s="28">
        <v>311900.87</v>
      </c>
      <c r="F17" s="29">
        <v>45358</v>
      </c>
      <c r="G17" s="30">
        <v>7.0000000000000007E-2</v>
      </c>
      <c r="H17" s="31"/>
      <c r="I17" s="28">
        <v>311900.87</v>
      </c>
      <c r="J17" s="32"/>
    </row>
    <row r="18" spans="2:11" s="23" customFormat="1">
      <c r="B18" s="25" t="s">
        <v>48</v>
      </c>
      <c r="C18" s="26">
        <v>43035</v>
      </c>
      <c r="D18" s="27" t="s">
        <v>69</v>
      </c>
      <c r="E18" s="28">
        <v>487891.5</v>
      </c>
      <c r="F18" s="29">
        <v>44861</v>
      </c>
      <c r="G18" s="30">
        <v>0.05</v>
      </c>
      <c r="H18" s="31"/>
      <c r="I18" s="28">
        <v>487891.5</v>
      </c>
      <c r="J18" s="32"/>
    </row>
    <row r="19" spans="2:11" s="23" customFormat="1">
      <c r="B19" s="25" t="s">
        <v>65</v>
      </c>
      <c r="C19" s="26">
        <v>42724</v>
      </c>
      <c r="D19" s="27" t="s">
        <v>69</v>
      </c>
      <c r="E19" s="28">
        <v>2650.05</v>
      </c>
      <c r="F19" s="29">
        <v>44550</v>
      </c>
      <c r="G19" s="30">
        <v>7.0000000000000007E-2</v>
      </c>
      <c r="H19" s="31"/>
      <c r="I19" s="28">
        <v>2650.05</v>
      </c>
      <c r="J19" s="32"/>
    </row>
    <row r="20" spans="2:11" s="23" customFormat="1">
      <c r="B20" s="25" t="s">
        <v>66</v>
      </c>
      <c r="C20" s="26">
        <v>42979</v>
      </c>
      <c r="D20" s="27" t="s">
        <v>69</v>
      </c>
      <c r="E20" s="28">
        <v>1292.05</v>
      </c>
      <c r="F20" s="69">
        <v>44075</v>
      </c>
      <c r="G20" s="30">
        <v>7.0000000000000007E-2</v>
      </c>
      <c r="H20" s="31"/>
      <c r="I20" s="28">
        <v>1292.05</v>
      </c>
      <c r="J20" s="32"/>
      <c r="K20" s="72" t="s">
        <v>177</v>
      </c>
    </row>
    <row r="21" spans="2:11" s="23" customFormat="1">
      <c r="B21" s="25" t="s">
        <v>67</v>
      </c>
      <c r="C21" s="26">
        <v>43004</v>
      </c>
      <c r="D21" s="27" t="s">
        <v>69</v>
      </c>
      <c r="E21" s="28">
        <v>3093.49</v>
      </c>
      <c r="F21" s="29">
        <v>44830</v>
      </c>
      <c r="G21" s="30">
        <v>7.0000000000000007E-2</v>
      </c>
      <c r="H21" s="31"/>
      <c r="I21" s="28">
        <v>3093.49</v>
      </c>
      <c r="J21" s="32"/>
    </row>
    <row r="22" spans="2:11" s="44" customFormat="1">
      <c r="B22" s="37" t="s">
        <v>51</v>
      </c>
      <c r="C22" s="38">
        <v>43435</v>
      </c>
      <c r="D22" s="39" t="s">
        <v>69</v>
      </c>
      <c r="E22" s="28">
        <v>41435.379999999997</v>
      </c>
      <c r="F22" s="40">
        <v>45261</v>
      </c>
      <c r="G22" s="41">
        <v>0.06</v>
      </c>
      <c r="H22" s="42"/>
      <c r="I22" s="28">
        <v>41435.379999999997</v>
      </c>
      <c r="J22" s="43"/>
    </row>
    <row r="23" spans="2:11" s="23" customFormat="1">
      <c r="B23" s="25" t="s">
        <v>32</v>
      </c>
      <c r="C23" s="26">
        <v>43208</v>
      </c>
      <c r="D23" s="45" t="s">
        <v>69</v>
      </c>
      <c r="E23" s="28">
        <v>29455.03</v>
      </c>
      <c r="F23" s="29">
        <v>45034</v>
      </c>
      <c r="G23" s="30">
        <v>7.0000000000000007E-2</v>
      </c>
      <c r="H23" s="31"/>
      <c r="I23" s="36">
        <v>29455.03</v>
      </c>
      <c r="J23" s="32"/>
    </row>
    <row r="24" spans="2:11">
      <c r="B24" s="34"/>
      <c r="E24" s="28"/>
      <c r="I24" s="36"/>
    </row>
    <row r="25" spans="2:11">
      <c r="B25" s="23" t="s">
        <v>44</v>
      </c>
      <c r="E25" s="24">
        <f>SUM(E26:E52)</f>
        <v>6785181.1099999994</v>
      </c>
      <c r="H25" s="24">
        <f>SUM(H26:H52)</f>
        <v>6785181.1099999994</v>
      </c>
      <c r="I25" s="24"/>
      <c r="J25" s="63" t="s">
        <v>171</v>
      </c>
    </row>
    <row r="26" spans="2:11" s="23" customFormat="1">
      <c r="B26" s="25" t="s">
        <v>17</v>
      </c>
      <c r="C26" s="23" t="s">
        <v>72</v>
      </c>
      <c r="D26" s="27"/>
      <c r="E26" s="28">
        <v>3440511.4</v>
      </c>
      <c r="F26" s="32"/>
      <c r="H26" s="28">
        <v>3440511.4</v>
      </c>
      <c r="I26" s="28"/>
      <c r="J26" s="32"/>
    </row>
    <row r="27" spans="2:11" s="23" customFormat="1">
      <c r="B27" s="25" t="s">
        <v>18</v>
      </c>
      <c r="C27" s="23" t="s">
        <v>72</v>
      </c>
      <c r="D27" s="27"/>
      <c r="E27" s="28">
        <v>9600</v>
      </c>
      <c r="F27" s="32"/>
      <c r="H27" s="28">
        <v>9600</v>
      </c>
      <c r="I27" s="28"/>
      <c r="J27" s="32"/>
    </row>
    <row r="28" spans="2:11" s="23" customFormat="1">
      <c r="B28" s="25" t="s">
        <v>19</v>
      </c>
      <c r="C28" s="23" t="s">
        <v>72</v>
      </c>
      <c r="D28" s="27"/>
      <c r="E28" s="28">
        <v>305.3</v>
      </c>
      <c r="F28" s="32"/>
      <c r="H28" s="28">
        <v>305.3</v>
      </c>
      <c r="I28" s="28"/>
      <c r="J28" s="32"/>
    </row>
    <row r="29" spans="2:11" s="23" customFormat="1">
      <c r="B29" s="25" t="s">
        <v>20</v>
      </c>
      <c r="C29" s="23" t="s">
        <v>72</v>
      </c>
      <c r="D29" s="27"/>
      <c r="E29" s="28">
        <v>32.020000000000003</v>
      </c>
      <c r="F29" s="32"/>
      <c r="H29" s="28">
        <v>32.020000000000003</v>
      </c>
      <c r="I29" s="28"/>
      <c r="J29" s="32"/>
    </row>
    <row r="30" spans="2:11" s="23" customFormat="1">
      <c r="B30" s="25" t="s">
        <v>21</v>
      </c>
      <c r="C30" s="23" t="s">
        <v>72</v>
      </c>
      <c r="D30" s="27"/>
      <c r="E30" s="28">
        <v>0</v>
      </c>
      <c r="F30" s="32"/>
      <c r="H30" s="28">
        <v>0</v>
      </c>
      <c r="I30" s="28"/>
      <c r="J30" s="32"/>
    </row>
    <row r="31" spans="2:11" s="23" customFormat="1">
      <c r="B31" s="25" t="s">
        <v>22</v>
      </c>
      <c r="C31" s="23" t="s">
        <v>72</v>
      </c>
      <c r="D31" s="27"/>
      <c r="E31" s="28">
        <v>234665.36</v>
      </c>
      <c r="F31" s="32"/>
      <c r="H31" s="28">
        <v>234665.36</v>
      </c>
      <c r="I31" s="28"/>
      <c r="J31" s="32"/>
    </row>
    <row r="32" spans="2:11" s="23" customFormat="1">
      <c r="B32" s="25" t="s">
        <v>23</v>
      </c>
      <c r="C32" s="23" t="s">
        <v>72</v>
      </c>
      <c r="D32" s="27"/>
      <c r="E32" s="28">
        <v>84</v>
      </c>
      <c r="F32" s="32"/>
      <c r="H32" s="28">
        <v>84</v>
      </c>
      <c r="I32" s="28"/>
      <c r="J32" s="32"/>
    </row>
    <row r="33" spans="1:10" s="23" customFormat="1">
      <c r="B33" s="25" t="s">
        <v>24</v>
      </c>
      <c r="C33" s="23" t="s">
        <v>72</v>
      </c>
      <c r="D33" s="27"/>
      <c r="E33" s="28">
        <v>2764.32</v>
      </c>
      <c r="F33" s="32"/>
      <c r="H33" s="28">
        <v>2764.32</v>
      </c>
      <c r="I33" s="28"/>
      <c r="J33" s="32"/>
    </row>
    <row r="34" spans="1:10" s="23" customFormat="1">
      <c r="B34" s="25" t="s">
        <v>25</v>
      </c>
      <c r="C34" s="23" t="s">
        <v>72</v>
      </c>
      <c r="D34" s="27"/>
      <c r="E34" s="28">
        <v>147956.78</v>
      </c>
      <c r="F34" s="32"/>
      <c r="H34" s="28">
        <v>147956.78</v>
      </c>
      <c r="I34" s="28"/>
      <c r="J34" s="32"/>
    </row>
    <row r="35" spans="1:10" s="23" customFormat="1">
      <c r="B35" s="25" t="s">
        <v>26</v>
      </c>
      <c r="C35" s="23" t="s">
        <v>72</v>
      </c>
      <c r="D35" s="27"/>
      <c r="E35" s="28">
        <v>28174.560000000001</v>
      </c>
      <c r="F35" s="32"/>
      <c r="H35" s="28">
        <v>28174.560000000001</v>
      </c>
      <c r="I35" s="28"/>
      <c r="J35" s="32"/>
    </row>
    <row r="36" spans="1:10" s="23" customFormat="1">
      <c r="B36" s="25" t="s">
        <v>27</v>
      </c>
      <c r="C36" s="23" t="s">
        <v>72</v>
      </c>
      <c r="D36" s="27"/>
      <c r="E36" s="28">
        <v>385.48</v>
      </c>
      <c r="F36" s="32"/>
      <c r="H36" s="28">
        <v>385.48</v>
      </c>
      <c r="I36" s="28"/>
      <c r="J36" s="32"/>
    </row>
    <row r="37" spans="1:10" s="23" customFormat="1">
      <c r="B37" s="25" t="s">
        <v>28</v>
      </c>
      <c r="C37" s="23" t="s">
        <v>72</v>
      </c>
      <c r="D37" s="27"/>
      <c r="E37" s="28">
        <v>205.68</v>
      </c>
      <c r="F37" s="32"/>
      <c r="H37" s="28">
        <v>205.68</v>
      </c>
      <c r="I37" s="28"/>
      <c r="J37" s="32"/>
    </row>
    <row r="38" spans="1:10" s="23" customFormat="1">
      <c r="A38" s="46"/>
      <c r="B38" s="25" t="s">
        <v>29</v>
      </c>
      <c r="C38" s="23" t="s">
        <v>72</v>
      </c>
      <c r="D38" s="27"/>
      <c r="E38" s="28">
        <v>60</v>
      </c>
      <c r="F38" s="32"/>
      <c r="H38" s="28">
        <v>60</v>
      </c>
      <c r="I38" s="28"/>
      <c r="J38" s="32"/>
    </row>
    <row r="39" spans="1:10" s="23" customFormat="1">
      <c r="B39" s="25" t="s">
        <v>30</v>
      </c>
      <c r="C39" s="23" t="s">
        <v>72</v>
      </c>
      <c r="D39" s="27"/>
      <c r="E39" s="28">
        <v>331.2</v>
      </c>
      <c r="F39" s="32"/>
      <c r="H39" s="28">
        <v>331.2</v>
      </c>
      <c r="I39" s="28"/>
      <c r="J39" s="32"/>
    </row>
    <row r="40" spans="1:10" s="23" customFormat="1">
      <c r="B40" s="25" t="s">
        <v>31</v>
      </c>
      <c r="C40" s="23" t="s">
        <v>72</v>
      </c>
      <c r="D40" s="27"/>
      <c r="E40" s="28">
        <v>197989.45</v>
      </c>
      <c r="F40" s="32"/>
      <c r="H40" s="28">
        <v>197989.45</v>
      </c>
      <c r="I40" s="28"/>
      <c r="J40" s="32"/>
    </row>
    <row r="41" spans="1:10" s="23" customFormat="1">
      <c r="B41" s="25" t="s">
        <v>32</v>
      </c>
      <c r="C41" s="23" t="s">
        <v>72</v>
      </c>
      <c r="D41" s="27"/>
      <c r="E41" s="28">
        <v>118349.25</v>
      </c>
      <c r="F41" s="32"/>
      <c r="H41" s="28">
        <v>118349.25</v>
      </c>
      <c r="I41" s="28"/>
      <c r="J41" s="32"/>
    </row>
    <row r="42" spans="1:10" s="23" customFormat="1">
      <c r="B42" s="25" t="s">
        <v>33</v>
      </c>
      <c r="C42" s="23" t="s">
        <v>72</v>
      </c>
      <c r="D42" s="27"/>
      <c r="E42" s="28">
        <v>80.58</v>
      </c>
      <c r="F42" s="32"/>
      <c r="H42" s="28">
        <v>80.58</v>
      </c>
      <c r="I42" s="28"/>
      <c r="J42" s="32"/>
    </row>
    <row r="43" spans="1:10" s="23" customFormat="1">
      <c r="B43" s="25" t="s">
        <v>34</v>
      </c>
      <c r="C43" s="23" t="s">
        <v>72</v>
      </c>
      <c r="D43" s="27"/>
      <c r="E43" s="28">
        <v>2299956.23</v>
      </c>
      <c r="F43" s="32"/>
      <c r="H43" s="28">
        <v>2299956.23</v>
      </c>
      <c r="I43" s="28"/>
      <c r="J43" s="32"/>
    </row>
    <row r="44" spans="1:10" s="23" customFormat="1">
      <c r="B44" s="25" t="s">
        <v>35</v>
      </c>
      <c r="C44" s="23" t="s">
        <v>72</v>
      </c>
      <c r="D44" s="27"/>
      <c r="E44" s="28">
        <v>11.6</v>
      </c>
      <c r="F44" s="32"/>
      <c r="H44" s="28">
        <v>11.6</v>
      </c>
      <c r="I44" s="28"/>
      <c r="J44" s="32"/>
    </row>
    <row r="45" spans="1:10" s="23" customFormat="1">
      <c r="B45" s="25" t="s">
        <v>36</v>
      </c>
      <c r="C45" s="23" t="s">
        <v>72</v>
      </c>
      <c r="D45" s="27"/>
      <c r="E45" s="28">
        <v>3168</v>
      </c>
      <c r="F45" s="32"/>
      <c r="H45" s="28">
        <v>3168</v>
      </c>
      <c r="I45" s="28"/>
      <c r="J45" s="32"/>
    </row>
    <row r="46" spans="1:10" s="23" customFormat="1">
      <c r="B46" s="25" t="s">
        <v>37</v>
      </c>
      <c r="C46" s="23" t="s">
        <v>72</v>
      </c>
      <c r="D46" s="27"/>
      <c r="E46" s="28">
        <v>177966.9</v>
      </c>
      <c r="F46" s="32"/>
      <c r="H46" s="28">
        <v>177966.9</v>
      </c>
      <c r="I46" s="28"/>
      <c r="J46" s="32"/>
    </row>
    <row r="47" spans="1:10" s="23" customFormat="1">
      <c r="B47" s="25" t="s">
        <v>38</v>
      </c>
      <c r="C47" s="23" t="s">
        <v>72</v>
      </c>
      <c r="D47" s="27"/>
      <c r="E47" s="28">
        <v>9600</v>
      </c>
      <c r="F47" s="32"/>
      <c r="H47" s="28">
        <v>9600</v>
      </c>
      <c r="I47" s="28"/>
      <c r="J47" s="32"/>
    </row>
    <row r="48" spans="1:10" s="23" customFormat="1">
      <c r="B48" s="25" t="s">
        <v>39</v>
      </c>
      <c r="C48" s="23" t="s">
        <v>72</v>
      </c>
      <c r="D48" s="27"/>
      <c r="E48" s="28">
        <v>2020</v>
      </c>
      <c r="F48" s="32"/>
      <c r="H48" s="28">
        <v>2020</v>
      </c>
      <c r="I48" s="28"/>
      <c r="J48" s="32"/>
    </row>
    <row r="49" spans="2:10" s="23" customFormat="1">
      <c r="B49" s="25" t="s">
        <v>40</v>
      </c>
      <c r="C49" s="23" t="s">
        <v>72</v>
      </c>
      <c r="D49" s="27"/>
      <c r="E49" s="28">
        <v>7263.36</v>
      </c>
      <c r="F49" s="32"/>
      <c r="H49" s="28">
        <v>7263.36</v>
      </c>
      <c r="I49" s="28"/>
      <c r="J49" s="32"/>
    </row>
    <row r="50" spans="2:10" s="23" customFormat="1">
      <c r="B50" s="25" t="s">
        <v>41</v>
      </c>
      <c r="C50" s="23" t="s">
        <v>72</v>
      </c>
      <c r="D50" s="27"/>
      <c r="E50" s="28">
        <v>383.02</v>
      </c>
      <c r="F50" s="32"/>
      <c r="H50" s="28">
        <v>383.02</v>
      </c>
      <c r="I50" s="28"/>
      <c r="J50" s="32"/>
    </row>
    <row r="51" spans="2:10" s="23" customFormat="1">
      <c r="B51" s="25" t="s">
        <v>42</v>
      </c>
      <c r="C51" s="23" t="s">
        <v>72</v>
      </c>
      <c r="D51" s="27"/>
      <c r="E51" s="28">
        <v>161.63</v>
      </c>
      <c r="F51" s="32"/>
      <c r="H51" s="28">
        <v>161.63</v>
      </c>
      <c r="I51" s="28"/>
      <c r="J51" s="32"/>
    </row>
    <row r="52" spans="2:10" s="23" customFormat="1">
      <c r="B52" s="25" t="s">
        <v>43</v>
      </c>
      <c r="C52" s="23" t="s">
        <v>72</v>
      </c>
      <c r="D52" s="27"/>
      <c r="E52" s="28">
        <v>103154.99</v>
      </c>
      <c r="F52" s="32"/>
      <c r="H52" s="28">
        <v>103154.99</v>
      </c>
      <c r="I52" s="28"/>
      <c r="J52" s="32"/>
    </row>
    <row r="53" spans="2:10">
      <c r="E53" s="36"/>
      <c r="I53" s="36"/>
    </row>
    <row r="54" spans="2:10">
      <c r="E54" s="36"/>
      <c r="I54" s="36"/>
    </row>
    <row r="55" spans="2:10">
      <c r="B55" s="47" t="s">
        <v>64</v>
      </c>
      <c r="E55" s="24">
        <f>SUM(E56:E68)</f>
        <v>21540551.339999996</v>
      </c>
      <c r="H55" s="19">
        <f>SUM(H56:H68)</f>
        <v>21533301.339999996</v>
      </c>
      <c r="I55" s="36">
        <f>SUM(I56:I68)</f>
        <v>7250</v>
      </c>
    </row>
    <row r="56" spans="2:10" s="23" customFormat="1">
      <c r="B56" s="25" t="s">
        <v>53</v>
      </c>
      <c r="C56" s="23">
        <v>2019</v>
      </c>
      <c r="D56" s="23" t="s">
        <v>77</v>
      </c>
      <c r="E56" s="28">
        <v>945.16</v>
      </c>
      <c r="F56" s="32"/>
      <c r="H56" s="31">
        <v>945.16</v>
      </c>
      <c r="I56" s="36"/>
      <c r="J56" s="32"/>
    </row>
    <row r="57" spans="2:10" s="23" customFormat="1">
      <c r="B57" s="25" t="s">
        <v>54</v>
      </c>
      <c r="C57" s="23">
        <v>2019</v>
      </c>
      <c r="D57" s="23" t="s">
        <v>84</v>
      </c>
      <c r="E57" s="28">
        <v>44845.63</v>
      </c>
      <c r="F57" s="32"/>
      <c r="H57" s="31">
        <v>44845.63</v>
      </c>
      <c r="I57" s="36"/>
      <c r="J57" s="32"/>
    </row>
    <row r="58" spans="2:10" s="23" customFormat="1">
      <c r="B58" s="25" t="s">
        <v>55</v>
      </c>
      <c r="C58" s="23" t="s">
        <v>73</v>
      </c>
      <c r="D58" s="23" t="s">
        <v>73</v>
      </c>
      <c r="E58" s="28">
        <v>2500</v>
      </c>
      <c r="F58" s="32"/>
      <c r="H58" s="31">
        <v>2500</v>
      </c>
      <c r="I58" s="36"/>
      <c r="J58" s="32"/>
    </row>
    <row r="59" spans="2:10" s="23" customFormat="1">
      <c r="B59" s="25" t="s">
        <v>56</v>
      </c>
      <c r="C59" s="48">
        <v>41455</v>
      </c>
      <c r="D59" s="23" t="s">
        <v>76</v>
      </c>
      <c r="E59" s="28">
        <v>71340.86</v>
      </c>
      <c r="F59" s="29">
        <v>43281</v>
      </c>
      <c r="H59" s="31">
        <v>71340.86</v>
      </c>
      <c r="I59" s="36"/>
      <c r="J59" s="32" t="s">
        <v>81</v>
      </c>
    </row>
    <row r="60" spans="2:10" s="23" customFormat="1">
      <c r="B60" s="25" t="s">
        <v>57</v>
      </c>
      <c r="C60" s="23" t="s">
        <v>78</v>
      </c>
      <c r="D60" s="23" t="s">
        <v>74</v>
      </c>
      <c r="E60" s="28">
        <v>800</v>
      </c>
      <c r="F60" s="32"/>
      <c r="H60" s="31">
        <v>800</v>
      </c>
      <c r="I60" s="36"/>
      <c r="J60" s="32"/>
    </row>
    <row r="61" spans="2:10" s="23" customFormat="1">
      <c r="B61" s="25" t="s">
        <v>58</v>
      </c>
      <c r="C61" s="49" t="s">
        <v>80</v>
      </c>
      <c r="D61" s="23" t="s">
        <v>76</v>
      </c>
      <c r="E61" s="28">
        <v>1556056.91</v>
      </c>
      <c r="F61" s="29">
        <v>43682</v>
      </c>
      <c r="H61" s="31">
        <v>1556056.91</v>
      </c>
      <c r="I61" s="36"/>
      <c r="J61" s="32"/>
    </row>
    <row r="62" spans="2:10" s="23" customFormat="1">
      <c r="B62" s="25" t="s">
        <v>59</v>
      </c>
      <c r="C62" s="49" t="s">
        <v>79</v>
      </c>
      <c r="D62" s="23" t="s">
        <v>76</v>
      </c>
      <c r="E62" s="28">
        <v>1629933</v>
      </c>
      <c r="F62" s="29">
        <v>42800</v>
      </c>
      <c r="H62" s="31">
        <v>1629933</v>
      </c>
      <c r="I62" s="36"/>
      <c r="J62" s="32"/>
    </row>
    <row r="63" spans="2:10" s="23" customFormat="1">
      <c r="B63" s="25" t="s">
        <v>60</v>
      </c>
      <c r="C63" s="23" t="s">
        <v>75</v>
      </c>
      <c r="D63" s="23" t="s">
        <v>75</v>
      </c>
      <c r="E63" s="28">
        <v>940.75</v>
      </c>
      <c r="F63" s="32"/>
      <c r="H63" s="31">
        <v>940.75</v>
      </c>
      <c r="I63" s="36"/>
      <c r="J63" s="32"/>
    </row>
    <row r="64" spans="2:10" s="23" customFormat="1">
      <c r="B64" s="25" t="s">
        <v>61</v>
      </c>
      <c r="C64" s="50">
        <v>43047</v>
      </c>
      <c r="D64" s="23" t="s">
        <v>76</v>
      </c>
      <c r="E64" s="28">
        <v>4100</v>
      </c>
      <c r="F64" s="29">
        <v>43047</v>
      </c>
      <c r="H64" s="31">
        <v>4100</v>
      </c>
      <c r="I64" s="36"/>
      <c r="J64" s="32"/>
    </row>
    <row r="65" spans="2:10" s="23" customFormat="1">
      <c r="B65" s="25" t="s">
        <v>62</v>
      </c>
      <c r="C65" s="26">
        <v>43054</v>
      </c>
      <c r="D65" s="23" t="s">
        <v>76</v>
      </c>
      <c r="E65" s="28">
        <v>71726.179999999993</v>
      </c>
      <c r="F65" s="29">
        <v>43100</v>
      </c>
      <c r="H65" s="31">
        <v>71726.179999999993</v>
      </c>
      <c r="I65" s="36"/>
      <c r="J65" s="32"/>
    </row>
    <row r="66" spans="2:10" s="23" customFormat="1">
      <c r="B66" s="25" t="s">
        <v>83</v>
      </c>
      <c r="C66" s="26">
        <v>43446</v>
      </c>
      <c r="D66" s="23" t="s">
        <v>76</v>
      </c>
      <c r="E66" s="28">
        <v>18147592.469999999</v>
      </c>
      <c r="F66" s="29">
        <v>43461</v>
      </c>
      <c r="H66" s="31">
        <v>18147592.469999999</v>
      </c>
      <c r="I66" s="36"/>
      <c r="J66" s="32"/>
    </row>
    <row r="67" spans="2:10" s="23" customFormat="1">
      <c r="B67" s="25" t="s">
        <v>82</v>
      </c>
      <c r="C67" s="26">
        <v>43410</v>
      </c>
      <c r="D67" s="23" t="s">
        <v>76</v>
      </c>
      <c r="E67" s="28">
        <v>7250</v>
      </c>
      <c r="F67" s="29">
        <v>44506</v>
      </c>
      <c r="H67" s="31"/>
      <c r="I67" s="36">
        <v>7250</v>
      </c>
      <c r="J67" s="32"/>
    </row>
    <row r="68" spans="2:10" s="23" customFormat="1">
      <c r="B68" s="25" t="s">
        <v>63</v>
      </c>
      <c r="C68" s="23">
        <v>2019</v>
      </c>
      <c r="D68" s="23" t="s">
        <v>77</v>
      </c>
      <c r="E68" s="28">
        <v>2520.38</v>
      </c>
      <c r="F68" s="32"/>
      <c r="H68" s="31">
        <v>2520.38</v>
      </c>
      <c r="I68" s="36"/>
      <c r="J68" s="32"/>
    </row>
    <row r="71" spans="2:10">
      <c r="B71" s="18" t="s">
        <v>168</v>
      </c>
    </row>
    <row r="72" spans="2:10">
      <c r="B72" s="18" t="s">
        <v>169</v>
      </c>
      <c r="C72" s="51">
        <v>43646</v>
      </c>
      <c r="D72" s="18" t="s">
        <v>170</v>
      </c>
      <c r="E72" s="19">
        <v>862.56</v>
      </c>
      <c r="H72" s="19">
        <v>862.56</v>
      </c>
      <c r="J72" s="19">
        <f>SUM(I15+I55)</f>
        <v>1681938.94</v>
      </c>
    </row>
    <row r="75" spans="2:10">
      <c r="E75" s="19">
        <f>SUM(E72+E55+E25+E6)</f>
        <v>38260434.689999998</v>
      </c>
      <c r="H75" s="19">
        <f>SUM(H72+H55+H25+H6)</f>
        <v>28319345.009999994</v>
      </c>
      <c r="I75" s="19">
        <f>SUM(I72+I55+I25+I6)</f>
        <v>9941089.6799999997</v>
      </c>
    </row>
    <row r="78" spans="2:10">
      <c r="G78" s="18" t="s">
        <v>172</v>
      </c>
      <c r="H78" s="19">
        <f>SUM(H72+H55+H6)</f>
        <v>21534163.899999995</v>
      </c>
    </row>
    <row r="79" spans="2:10">
      <c r="G79" s="18" t="s">
        <v>173</v>
      </c>
    </row>
    <row r="80" spans="2:10">
      <c r="G80" s="18">
        <v>421</v>
      </c>
      <c r="H80" s="19">
        <v>184000</v>
      </c>
    </row>
    <row r="81" spans="2:10">
      <c r="G81" s="18">
        <v>455</v>
      </c>
      <c r="H81" s="19">
        <v>35000</v>
      </c>
    </row>
    <row r="82" spans="2:10">
      <c r="G82" s="18">
        <v>45</v>
      </c>
      <c r="H82" s="19">
        <v>347000</v>
      </c>
    </row>
    <row r="85" spans="2:10" ht="24.45" customHeight="1">
      <c r="G85" s="61" t="s">
        <v>174</v>
      </c>
      <c r="H85" s="62">
        <f>SUM(H78+H80+H81+H82)</f>
        <v>22100163.899999995</v>
      </c>
    </row>
    <row r="93" spans="2:10">
      <c r="J93" s="18" t="s">
        <v>185</v>
      </c>
    </row>
    <row r="95" spans="2:10">
      <c r="B95" s="18" t="s">
        <v>186</v>
      </c>
    </row>
  </sheetData>
  <mergeCells count="4">
    <mergeCell ref="B3:F3"/>
    <mergeCell ref="B4:F4"/>
    <mergeCell ref="B2:J2"/>
    <mergeCell ref="G3:J3"/>
  </mergeCells>
  <pageMargins left="0.70866141732283472" right="0.70866141732283472" top="0.74803149606299213" bottom="0.74803149606299213" header="0.31496062992125984" footer="0.31496062992125984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1"/>
  <sheetViews>
    <sheetView topLeftCell="A49" workbookViewId="0">
      <selection activeCell="E68" sqref="E68"/>
    </sheetView>
  </sheetViews>
  <sheetFormatPr defaultColWidth="8.875" defaultRowHeight="10.9"/>
  <cols>
    <col min="1" max="1" width="0.5" style="1" customWidth="1"/>
    <col min="2" max="2" width="29.625" style="1" customWidth="1"/>
    <col min="3" max="3" width="10.5" style="1" customWidth="1"/>
    <col min="4" max="4" width="10.75" style="1" customWidth="1"/>
    <col min="5" max="5" width="11.125" style="2" customWidth="1"/>
    <col min="6" max="6" width="11" style="1" customWidth="1"/>
    <col min="7" max="7" width="8.5" style="1" customWidth="1"/>
    <col min="8" max="8" width="16.75" style="2" customWidth="1"/>
    <col min="9" max="9" width="13.75" style="1" customWidth="1"/>
    <col min="10" max="10" width="9.875" style="1" customWidth="1"/>
    <col min="11" max="11" width="11.5" style="1" customWidth="1"/>
    <col min="12" max="16384" width="8.875" style="1"/>
  </cols>
  <sheetData>
    <row r="1" spans="1:11">
      <c r="B1" s="85" t="s">
        <v>14</v>
      </c>
      <c r="C1" s="85"/>
      <c r="D1" s="85"/>
      <c r="E1" s="85"/>
      <c r="F1" s="85"/>
      <c r="G1" s="85"/>
      <c r="H1" s="85"/>
      <c r="I1" s="85"/>
      <c r="J1" s="85"/>
    </row>
    <row r="2" spans="1:11">
      <c r="B2" s="85" t="s">
        <v>12</v>
      </c>
      <c r="C2" s="85"/>
      <c r="D2" s="85"/>
      <c r="E2" s="85"/>
      <c r="F2" s="85"/>
      <c r="G2" s="58" t="s">
        <v>16</v>
      </c>
      <c r="H2" s="58"/>
      <c r="I2" s="58"/>
      <c r="J2" s="58"/>
    </row>
    <row r="3" spans="1:11">
      <c r="B3" s="84" t="s">
        <v>13</v>
      </c>
      <c r="C3" s="84"/>
      <c r="D3" s="84"/>
      <c r="E3" s="84"/>
      <c r="F3" s="84"/>
      <c r="G3" s="1" t="s">
        <v>15</v>
      </c>
    </row>
    <row r="4" spans="1:11" ht="21.75">
      <c r="A4" s="3" t="s">
        <v>0</v>
      </c>
      <c r="B4" s="4" t="s">
        <v>1</v>
      </c>
      <c r="C4" s="4" t="s">
        <v>9</v>
      </c>
      <c r="D4" s="4" t="s">
        <v>10</v>
      </c>
      <c r="E4" s="5" t="s">
        <v>2</v>
      </c>
      <c r="F4" s="4" t="s">
        <v>3</v>
      </c>
      <c r="G4" s="4" t="s">
        <v>4</v>
      </c>
      <c r="H4" s="5" t="s">
        <v>5</v>
      </c>
      <c r="I4" s="4" t="s">
        <v>6</v>
      </c>
      <c r="J4" s="4" t="s">
        <v>7</v>
      </c>
      <c r="K4" s="4" t="s">
        <v>8</v>
      </c>
    </row>
    <row r="5" spans="1:11">
      <c r="B5" s="16" t="s">
        <v>95</v>
      </c>
      <c r="C5" s="16"/>
      <c r="D5" s="16"/>
      <c r="E5" s="52">
        <f>SUM(E6:E17)</f>
        <v>7035317.0600000005</v>
      </c>
      <c r="F5" s="16"/>
      <c r="G5" s="16"/>
      <c r="H5" s="52">
        <f>SUM(H6:H17)</f>
        <v>6417566.1000000006</v>
      </c>
      <c r="I5" s="52">
        <f>SUM(I6:I17)</f>
        <v>617750.96</v>
      </c>
    </row>
    <row r="6" spans="1:11" s="6" customFormat="1">
      <c r="B6" s="7" t="s">
        <v>85</v>
      </c>
      <c r="C6" s="8">
        <v>41244</v>
      </c>
      <c r="D6" s="6" t="s">
        <v>108</v>
      </c>
      <c r="E6" s="10">
        <v>6095000</v>
      </c>
      <c r="F6" s="8">
        <v>43070</v>
      </c>
      <c r="G6" s="11">
        <v>0.05</v>
      </c>
      <c r="H6" s="10">
        <v>6095000</v>
      </c>
      <c r="I6" s="10"/>
      <c r="J6" s="6" t="s">
        <v>110</v>
      </c>
    </row>
    <row r="7" spans="1:11" s="6" customFormat="1">
      <c r="B7" s="7" t="s">
        <v>41</v>
      </c>
      <c r="C7" s="8">
        <v>43801</v>
      </c>
      <c r="D7" s="6" t="s">
        <v>109</v>
      </c>
      <c r="E7" s="10">
        <v>5000</v>
      </c>
      <c r="F7" s="73">
        <v>45628</v>
      </c>
      <c r="G7" s="11">
        <v>0.06</v>
      </c>
      <c r="H7" s="15"/>
      <c r="I7" s="74">
        <v>5000</v>
      </c>
    </row>
    <row r="8" spans="1:11" s="6" customFormat="1">
      <c r="B8" s="7" t="s">
        <v>86</v>
      </c>
      <c r="C8" s="8">
        <v>42241</v>
      </c>
      <c r="D8" s="6" t="s">
        <v>108</v>
      </c>
      <c r="E8" s="10">
        <v>64518.66</v>
      </c>
      <c r="F8" s="8">
        <v>43337</v>
      </c>
      <c r="G8" s="11">
        <v>0.08</v>
      </c>
      <c r="H8" s="15">
        <v>64518.66</v>
      </c>
      <c r="I8" s="10"/>
    </row>
    <row r="9" spans="1:11" s="6" customFormat="1">
      <c r="B9" s="7" t="s">
        <v>87</v>
      </c>
      <c r="C9" s="8">
        <v>42359</v>
      </c>
      <c r="D9" s="6" t="s">
        <v>108</v>
      </c>
      <c r="E9" s="10">
        <v>78832</v>
      </c>
      <c r="F9" s="8">
        <v>43455</v>
      </c>
      <c r="G9" s="11">
        <v>0.08</v>
      </c>
      <c r="H9" s="15">
        <v>78832</v>
      </c>
      <c r="I9" s="10"/>
    </row>
    <row r="10" spans="1:11" s="6" customFormat="1">
      <c r="B10" s="7" t="s">
        <v>88</v>
      </c>
      <c r="C10" s="8">
        <v>41296</v>
      </c>
      <c r="D10" s="6" t="s">
        <v>109</v>
      </c>
      <c r="E10" s="10">
        <v>179215.44</v>
      </c>
      <c r="F10" s="8">
        <v>43122</v>
      </c>
      <c r="G10" s="11">
        <v>7.0000000000000007E-2</v>
      </c>
      <c r="H10" s="15">
        <v>179215.44</v>
      </c>
      <c r="I10" s="10"/>
      <c r="J10" s="8" t="s">
        <v>111</v>
      </c>
    </row>
    <row r="11" spans="1:11" s="6" customFormat="1">
      <c r="B11" s="7" t="s">
        <v>88</v>
      </c>
      <c r="C11" s="8">
        <v>42738</v>
      </c>
      <c r="D11" s="6" t="s">
        <v>109</v>
      </c>
      <c r="E11" s="10">
        <v>24100</v>
      </c>
      <c r="F11" s="8">
        <v>44564</v>
      </c>
      <c r="G11" s="11">
        <v>7.0000000000000007E-2</v>
      </c>
      <c r="H11" s="15"/>
      <c r="I11" s="10">
        <v>24100</v>
      </c>
      <c r="J11" s="8"/>
    </row>
    <row r="12" spans="1:11" s="6" customFormat="1">
      <c r="B12" s="7" t="s">
        <v>89</v>
      </c>
      <c r="C12" s="8">
        <v>42940</v>
      </c>
      <c r="D12" s="6" t="s">
        <v>109</v>
      </c>
      <c r="E12" s="10">
        <v>276768</v>
      </c>
      <c r="F12" s="8">
        <v>44766</v>
      </c>
      <c r="G12" s="11">
        <v>0.08</v>
      </c>
      <c r="H12" s="15"/>
      <c r="I12" s="10">
        <v>276768</v>
      </c>
    </row>
    <row r="13" spans="1:11" s="6" customFormat="1" ht="11.55">
      <c r="B13" s="7" t="s">
        <v>90</v>
      </c>
      <c r="C13" s="8">
        <v>43070</v>
      </c>
      <c r="D13" s="6" t="s">
        <v>109</v>
      </c>
      <c r="E13" s="10">
        <v>10000</v>
      </c>
      <c r="F13" s="66">
        <v>44166</v>
      </c>
      <c r="G13" s="11">
        <v>7.0000000000000007E-2</v>
      </c>
      <c r="H13" s="15"/>
      <c r="I13" s="67">
        <v>10000</v>
      </c>
      <c r="J13" s="72"/>
    </row>
    <row r="14" spans="1:11" s="6" customFormat="1">
      <c r="B14" s="7" t="s">
        <v>91</v>
      </c>
      <c r="C14" s="8">
        <v>42948</v>
      </c>
      <c r="D14" s="6" t="s">
        <v>109</v>
      </c>
      <c r="E14" s="10">
        <v>7133.61</v>
      </c>
      <c r="F14" s="8">
        <v>44774</v>
      </c>
      <c r="G14" s="11">
        <v>7.0000000000000007E-2</v>
      </c>
      <c r="H14" s="15"/>
      <c r="I14" s="10">
        <v>7133.61</v>
      </c>
    </row>
    <row r="15" spans="1:11" s="6" customFormat="1">
      <c r="B15" s="7" t="s">
        <v>92</v>
      </c>
      <c r="C15" s="8">
        <v>43335</v>
      </c>
      <c r="D15" s="6" t="s">
        <v>109</v>
      </c>
      <c r="E15" s="10">
        <v>27699.35</v>
      </c>
      <c r="F15" s="8">
        <v>45161</v>
      </c>
      <c r="G15" s="11">
        <v>7.0000000000000007E-2</v>
      </c>
      <c r="H15" s="15"/>
      <c r="I15" s="10">
        <v>27699.35</v>
      </c>
    </row>
    <row r="16" spans="1:11" s="6" customFormat="1">
      <c r="B16" s="7" t="s">
        <v>93</v>
      </c>
      <c r="C16" s="8">
        <v>43332</v>
      </c>
      <c r="D16" s="6" t="s">
        <v>109</v>
      </c>
      <c r="E16" s="10">
        <v>229050</v>
      </c>
      <c r="F16" s="6">
        <v>2308.2022999999999</v>
      </c>
      <c r="G16" s="11">
        <v>0.05</v>
      </c>
      <c r="H16" s="15"/>
      <c r="I16" s="10">
        <v>229050</v>
      </c>
    </row>
    <row r="17" spans="1:9" s="6" customFormat="1">
      <c r="B17" s="7" t="s">
        <v>94</v>
      </c>
      <c r="C17" s="8">
        <v>43307</v>
      </c>
      <c r="D17" s="6" t="s">
        <v>109</v>
      </c>
      <c r="E17" s="10">
        <v>38000</v>
      </c>
      <c r="F17" s="8">
        <v>45133</v>
      </c>
      <c r="G17" s="11">
        <v>0.05</v>
      </c>
      <c r="H17" s="15"/>
      <c r="I17" s="10">
        <v>38000</v>
      </c>
    </row>
    <row r="18" spans="1:9" s="12" customFormat="1">
      <c r="B18" s="13"/>
      <c r="E18" s="53"/>
      <c r="H18" s="14"/>
      <c r="I18" s="53"/>
    </row>
    <row r="19" spans="1:9">
      <c r="B19" s="13" t="s">
        <v>107</v>
      </c>
      <c r="E19" s="52">
        <f>SUM(E20:E34)</f>
        <v>1946611.9900000002</v>
      </c>
      <c r="H19" s="60">
        <f>SUM(H20:H34)</f>
        <v>1651779.84</v>
      </c>
      <c r="I19" s="60">
        <f>SUM(I20:I34)</f>
        <v>294832.15000000002</v>
      </c>
    </row>
    <row r="20" spans="1:9" s="6" customFormat="1">
      <c r="A20" s="6" t="s">
        <v>112</v>
      </c>
      <c r="B20" s="7" t="s">
        <v>96</v>
      </c>
      <c r="C20" s="8">
        <v>41244</v>
      </c>
      <c r="D20" s="6" t="s">
        <v>108</v>
      </c>
      <c r="E20" s="10">
        <v>1583887.05</v>
      </c>
      <c r="G20" s="11">
        <v>0.05</v>
      </c>
      <c r="H20" s="15">
        <v>1583887.05</v>
      </c>
      <c r="I20" s="10"/>
    </row>
    <row r="21" spans="1:9" s="6" customFormat="1">
      <c r="B21" s="7" t="s">
        <v>97</v>
      </c>
      <c r="C21" s="8">
        <v>40970</v>
      </c>
      <c r="D21" s="6" t="s">
        <v>109</v>
      </c>
      <c r="E21" s="10">
        <v>8338.02</v>
      </c>
      <c r="G21" s="11">
        <v>0.06</v>
      </c>
      <c r="H21" s="15">
        <v>8338.02</v>
      </c>
      <c r="I21" s="10"/>
    </row>
    <row r="22" spans="1:9" s="6" customFormat="1">
      <c r="B22" s="7" t="s">
        <v>98</v>
      </c>
      <c r="C22" s="8">
        <v>42012</v>
      </c>
      <c r="D22" s="6" t="s">
        <v>108</v>
      </c>
      <c r="E22" s="10">
        <v>141504.15</v>
      </c>
      <c r="H22" s="15"/>
      <c r="I22" s="10">
        <v>141504.15</v>
      </c>
    </row>
    <row r="23" spans="1:9" s="6" customFormat="1">
      <c r="B23" s="7" t="s">
        <v>99</v>
      </c>
      <c r="C23" s="8">
        <v>41295</v>
      </c>
      <c r="D23" s="6" t="s">
        <v>108</v>
      </c>
      <c r="E23" s="10">
        <v>1095.3900000000001</v>
      </c>
      <c r="H23" s="15"/>
      <c r="I23" s="10">
        <v>1095.3900000000001</v>
      </c>
    </row>
    <row r="24" spans="1:9" s="6" customFormat="1">
      <c r="B24" s="7" t="s">
        <v>100</v>
      </c>
      <c r="C24" s="8">
        <v>42009</v>
      </c>
      <c r="D24" s="6" t="s">
        <v>108</v>
      </c>
      <c r="E24" s="10">
        <v>62883.519999999997</v>
      </c>
      <c r="H24" s="15"/>
      <c r="I24" s="10">
        <v>62883.519999999997</v>
      </c>
    </row>
    <row r="25" spans="1:9" s="6" customFormat="1">
      <c r="B25" s="7" t="s">
        <v>101</v>
      </c>
      <c r="C25" s="8">
        <v>42359</v>
      </c>
      <c r="D25" s="6" t="s">
        <v>108</v>
      </c>
      <c r="E25" s="10">
        <v>5772.04</v>
      </c>
      <c r="F25" s="8">
        <v>43455</v>
      </c>
      <c r="G25" s="11">
        <v>0.08</v>
      </c>
      <c r="H25" s="15">
        <v>5772.04</v>
      </c>
      <c r="I25" s="10"/>
    </row>
    <row r="26" spans="1:9" s="6" customFormat="1">
      <c r="B26" s="7" t="s">
        <v>102</v>
      </c>
      <c r="C26" s="8">
        <v>42241</v>
      </c>
      <c r="D26" s="6" t="s">
        <v>108</v>
      </c>
      <c r="E26" s="10">
        <v>6548.79</v>
      </c>
      <c r="G26" s="11">
        <v>0.08</v>
      </c>
      <c r="H26" s="15"/>
      <c r="I26" s="10">
        <v>6548.79</v>
      </c>
    </row>
    <row r="27" spans="1:9" s="6" customFormat="1">
      <c r="B27" s="7" t="s">
        <v>103</v>
      </c>
      <c r="C27" s="8">
        <v>42387</v>
      </c>
      <c r="D27" s="6" t="s">
        <v>109</v>
      </c>
      <c r="E27" s="10">
        <v>152</v>
      </c>
      <c r="F27" s="8">
        <v>44214</v>
      </c>
      <c r="G27" s="11">
        <v>0.08</v>
      </c>
      <c r="H27" s="15">
        <v>152</v>
      </c>
      <c r="I27" s="7"/>
    </row>
    <row r="28" spans="1:9" s="6" customFormat="1">
      <c r="A28" s="6" t="s">
        <v>112</v>
      </c>
      <c r="B28" s="7" t="s">
        <v>88</v>
      </c>
      <c r="C28" s="8">
        <v>42738</v>
      </c>
      <c r="D28" s="6" t="s">
        <v>109</v>
      </c>
      <c r="E28" s="10">
        <v>53630.73</v>
      </c>
      <c r="G28" s="11">
        <v>7.0000000000000007E-2</v>
      </c>
      <c r="H28" s="15">
        <v>53630.73</v>
      </c>
      <c r="I28" s="10"/>
    </row>
    <row r="29" spans="1:9" s="6" customFormat="1">
      <c r="B29" s="7" t="s">
        <v>89</v>
      </c>
      <c r="C29" s="8">
        <v>42940</v>
      </c>
      <c r="D29" s="6" t="s">
        <v>109</v>
      </c>
      <c r="E29" s="10">
        <v>47588.61</v>
      </c>
      <c r="G29" s="11">
        <v>7.0000000000000007E-2</v>
      </c>
      <c r="H29" s="15"/>
      <c r="I29" s="10">
        <v>47588.61</v>
      </c>
    </row>
    <row r="30" spans="1:9" s="6" customFormat="1">
      <c r="B30" s="7" t="s">
        <v>104</v>
      </c>
      <c r="C30" s="8">
        <v>42948</v>
      </c>
      <c r="D30" s="6" t="s">
        <v>109</v>
      </c>
      <c r="E30" s="10">
        <v>10317.9</v>
      </c>
      <c r="G30" s="11">
        <v>7.0000000000000007E-2</v>
      </c>
      <c r="H30" s="15"/>
      <c r="I30" s="10">
        <v>10317.9</v>
      </c>
    </row>
    <row r="31" spans="1:9" s="6" customFormat="1">
      <c r="B31" s="7" t="s">
        <v>90</v>
      </c>
      <c r="C31" s="8">
        <v>43070</v>
      </c>
      <c r="D31" s="6" t="s">
        <v>109</v>
      </c>
      <c r="E31" s="10">
        <v>1479.72</v>
      </c>
      <c r="G31" s="11">
        <v>7.0000000000000007E-2</v>
      </c>
      <c r="H31" s="15"/>
      <c r="I31" s="10">
        <v>1479.72</v>
      </c>
    </row>
    <row r="32" spans="1:9" s="6" customFormat="1">
      <c r="B32" s="7" t="s">
        <v>105</v>
      </c>
      <c r="C32" s="8">
        <v>43335</v>
      </c>
      <c r="D32" s="6" t="s">
        <v>109</v>
      </c>
      <c r="E32" s="10">
        <v>3931.84</v>
      </c>
      <c r="G32" s="11">
        <v>7.0000000000000007E-2</v>
      </c>
      <c r="H32" s="15"/>
      <c r="I32" s="10">
        <v>3931.84</v>
      </c>
    </row>
    <row r="33" spans="2:9" s="6" customFormat="1">
      <c r="B33" s="7" t="s">
        <v>106</v>
      </c>
      <c r="C33" s="8">
        <v>43332</v>
      </c>
      <c r="D33" s="6" t="s">
        <v>109</v>
      </c>
      <c r="E33" s="10">
        <v>16699.87</v>
      </c>
      <c r="G33" s="11">
        <v>0.05</v>
      </c>
      <c r="H33" s="15"/>
      <c r="I33" s="10">
        <v>16699.87</v>
      </c>
    </row>
    <row r="34" spans="2:9" s="6" customFormat="1">
      <c r="B34" s="7" t="s">
        <v>94</v>
      </c>
      <c r="C34" s="8">
        <v>43307</v>
      </c>
      <c r="D34" s="6" t="s">
        <v>109</v>
      </c>
      <c r="E34" s="10">
        <v>2782.36</v>
      </c>
      <c r="G34" s="11">
        <v>0.05</v>
      </c>
      <c r="H34" s="15"/>
      <c r="I34" s="10">
        <v>2782.36</v>
      </c>
    </row>
    <row r="36" spans="2:9" s="16" customFormat="1">
      <c r="B36" s="16" t="s">
        <v>129</v>
      </c>
      <c r="E36" s="52">
        <f>SUM(E37:E58)</f>
        <v>22765367.670000002</v>
      </c>
      <c r="H36" s="52">
        <f>SUM(H37:H58)</f>
        <v>22765367.670000002</v>
      </c>
    </row>
    <row r="37" spans="2:9" s="6" customFormat="1">
      <c r="B37" s="7" t="s">
        <v>113</v>
      </c>
      <c r="E37" s="10">
        <v>798491.11</v>
      </c>
      <c r="H37" s="10">
        <v>798491.11</v>
      </c>
    </row>
    <row r="38" spans="2:9" s="6" customFormat="1">
      <c r="B38" s="7" t="s">
        <v>114</v>
      </c>
      <c r="E38" s="10">
        <v>97288.36</v>
      </c>
      <c r="H38" s="10">
        <v>97288.36</v>
      </c>
    </row>
    <row r="39" spans="2:9" s="6" customFormat="1">
      <c r="B39" s="7" t="s">
        <v>115</v>
      </c>
      <c r="E39" s="10">
        <v>526251.81999999995</v>
      </c>
      <c r="H39" s="10">
        <v>526251.81999999995</v>
      </c>
    </row>
    <row r="40" spans="2:9" s="6" customFormat="1">
      <c r="B40" s="7" t="s">
        <v>116</v>
      </c>
      <c r="E40" s="10">
        <v>60860.89</v>
      </c>
      <c r="H40" s="10">
        <v>60860.89</v>
      </c>
    </row>
    <row r="41" spans="2:9" s="6" customFormat="1">
      <c r="B41" s="7" t="s">
        <v>41</v>
      </c>
      <c r="E41" s="10">
        <v>96219.57</v>
      </c>
      <c r="H41" s="10">
        <v>96219.57</v>
      </c>
    </row>
    <row r="42" spans="2:9" s="6" customFormat="1">
      <c r="B42" s="7" t="s">
        <v>117</v>
      </c>
      <c r="E42" s="10">
        <v>198084.16</v>
      </c>
      <c r="H42" s="10">
        <v>198084.16</v>
      </c>
    </row>
    <row r="43" spans="2:9" s="6" customFormat="1">
      <c r="B43" s="7" t="s">
        <v>118</v>
      </c>
      <c r="E43" s="10">
        <v>599664.55000000005</v>
      </c>
      <c r="H43" s="10">
        <v>599664.55000000005</v>
      </c>
    </row>
    <row r="44" spans="2:9" s="6" customFormat="1">
      <c r="B44" s="7" t="s">
        <v>89</v>
      </c>
      <c r="E44" s="10">
        <v>2651608.7999999998</v>
      </c>
      <c r="H44" s="10">
        <v>2651608.7999999998</v>
      </c>
    </row>
    <row r="45" spans="2:9" s="6" customFormat="1">
      <c r="B45" s="7" t="s">
        <v>119</v>
      </c>
      <c r="E45" s="10">
        <v>7906.68</v>
      </c>
      <c r="H45" s="10">
        <v>7906.68</v>
      </c>
    </row>
    <row r="46" spans="2:9" s="6" customFormat="1">
      <c r="B46" s="7" t="s">
        <v>103</v>
      </c>
      <c r="E46" s="10">
        <v>141887.28</v>
      </c>
      <c r="H46" s="10">
        <v>141887.28</v>
      </c>
    </row>
    <row r="47" spans="2:9" s="6" customFormat="1">
      <c r="B47" s="7" t="s">
        <v>45</v>
      </c>
      <c r="E47" s="10">
        <v>81880.02</v>
      </c>
      <c r="H47" s="10">
        <v>81880.02</v>
      </c>
    </row>
    <row r="48" spans="2:9" s="6" customFormat="1">
      <c r="B48" s="7" t="s">
        <v>120</v>
      </c>
      <c r="E48" s="10">
        <v>33300</v>
      </c>
      <c r="H48" s="10">
        <v>33300</v>
      </c>
    </row>
    <row r="49" spans="1:9" s="6" customFormat="1">
      <c r="B49" s="7" t="s">
        <v>121</v>
      </c>
      <c r="E49" s="10">
        <v>1247.6300000000001</v>
      </c>
      <c r="H49" s="10">
        <v>1247.6300000000001</v>
      </c>
    </row>
    <row r="50" spans="1:9" s="6" customFormat="1">
      <c r="B50" s="7" t="s">
        <v>122</v>
      </c>
      <c r="E50" s="10">
        <v>40320</v>
      </c>
      <c r="H50" s="10">
        <v>40320</v>
      </c>
    </row>
    <row r="51" spans="1:9" s="6" customFormat="1">
      <c r="B51" s="7" t="s">
        <v>123</v>
      </c>
      <c r="E51" s="10">
        <v>35100</v>
      </c>
      <c r="H51" s="10">
        <v>35100</v>
      </c>
    </row>
    <row r="52" spans="1:9" s="6" customFormat="1">
      <c r="B52" s="7" t="s">
        <v>39</v>
      </c>
      <c r="E52" s="10">
        <v>11536886.550000001</v>
      </c>
      <c r="H52" s="10">
        <v>11536886.550000001</v>
      </c>
    </row>
    <row r="53" spans="1:9" s="6" customFormat="1">
      <c r="B53" s="7" t="s">
        <v>124</v>
      </c>
      <c r="E53" s="10">
        <v>349170.3</v>
      </c>
      <c r="H53" s="10">
        <v>349170.3</v>
      </c>
    </row>
    <row r="54" spans="1:9" s="6" customFormat="1">
      <c r="B54" s="7" t="s">
        <v>125</v>
      </c>
      <c r="E54" s="10">
        <v>1032498.28</v>
      </c>
      <c r="H54" s="10">
        <v>1032498.28</v>
      </c>
    </row>
    <row r="55" spans="1:9" s="6" customFormat="1">
      <c r="B55" s="7" t="s">
        <v>126</v>
      </c>
      <c r="E55" s="10">
        <v>2111176.48</v>
      </c>
      <c r="H55" s="10">
        <v>2111176.48</v>
      </c>
    </row>
    <row r="56" spans="1:9" s="6" customFormat="1">
      <c r="B56" s="7" t="s">
        <v>51</v>
      </c>
      <c r="E56" s="10">
        <v>1168193.1499999999</v>
      </c>
      <c r="H56" s="10">
        <v>1168193.1499999999</v>
      </c>
    </row>
    <row r="57" spans="1:9" s="6" customFormat="1">
      <c r="B57" s="7" t="s">
        <v>127</v>
      </c>
      <c r="E57" s="10">
        <v>1073546.04</v>
      </c>
      <c r="H57" s="10">
        <v>1073546.04</v>
      </c>
    </row>
    <row r="58" spans="1:9" s="6" customFormat="1">
      <c r="B58" s="7" t="s">
        <v>128</v>
      </c>
      <c r="E58" s="10">
        <v>123786</v>
      </c>
      <c r="H58" s="10">
        <v>123786</v>
      </c>
    </row>
    <row r="59" spans="1:9">
      <c r="E59" s="13"/>
    </row>
    <row r="60" spans="1:9">
      <c r="B60" s="16" t="s">
        <v>142</v>
      </c>
      <c r="C60" s="54"/>
      <c r="D60" s="16"/>
      <c r="E60" s="52">
        <f>SUM(E61:E67)</f>
        <v>19008491.620000001</v>
      </c>
      <c r="H60" s="60">
        <f>SUM(H61:H67)</f>
        <v>9409374.459999999</v>
      </c>
      <c r="I60" s="60">
        <f>SUM(I61:I67)</f>
        <v>9599117.6600000001</v>
      </c>
    </row>
    <row r="61" spans="1:9" s="6" customFormat="1">
      <c r="A61" s="6" t="s">
        <v>148</v>
      </c>
      <c r="B61" s="7" t="s">
        <v>139</v>
      </c>
      <c r="C61" s="55">
        <v>42565</v>
      </c>
      <c r="D61" s="6" t="s">
        <v>76</v>
      </c>
      <c r="E61" s="10">
        <v>30555.72</v>
      </c>
      <c r="H61" s="15">
        <v>30555.72</v>
      </c>
    </row>
    <row r="62" spans="1:9" s="6" customFormat="1">
      <c r="B62" s="7" t="s">
        <v>146</v>
      </c>
      <c r="C62" s="55">
        <v>43070</v>
      </c>
      <c r="D62" s="6" t="s">
        <v>76</v>
      </c>
      <c r="E62" s="10">
        <v>88580.5</v>
      </c>
      <c r="F62" s="66">
        <v>44166</v>
      </c>
      <c r="H62" s="71">
        <v>88580.5</v>
      </c>
      <c r="I62" s="68"/>
    </row>
    <row r="63" spans="1:9" s="6" customFormat="1">
      <c r="B63" s="7" t="s">
        <v>149</v>
      </c>
      <c r="C63" s="55" t="s">
        <v>150</v>
      </c>
      <c r="D63" s="6" t="s">
        <v>76</v>
      </c>
      <c r="E63" s="10">
        <v>821400</v>
      </c>
      <c r="H63" s="15">
        <v>821400.5</v>
      </c>
    </row>
    <row r="64" spans="1:9" s="6" customFormat="1">
      <c r="B64" s="7" t="s">
        <v>140</v>
      </c>
      <c r="C64" s="55">
        <v>43775</v>
      </c>
      <c r="D64" s="6" t="s">
        <v>76</v>
      </c>
      <c r="E64" s="10">
        <v>7951173.1399999997</v>
      </c>
      <c r="F64" s="68" t="s">
        <v>151</v>
      </c>
      <c r="G64" s="56" t="s">
        <v>152</v>
      </c>
      <c r="H64" s="71">
        <f>684785.37+7266387.77</f>
        <v>7951173.1399999997</v>
      </c>
      <c r="I64" s="70">
        <f>SUM(E64-H64)</f>
        <v>0</v>
      </c>
    </row>
    <row r="65" spans="2:10" s="6" customFormat="1" ht="11.55">
      <c r="B65" s="7" t="s">
        <v>147</v>
      </c>
      <c r="C65" s="55" t="s">
        <v>150</v>
      </c>
      <c r="D65" s="6" t="s">
        <v>76</v>
      </c>
      <c r="E65" s="10">
        <v>9599117.6600000001</v>
      </c>
      <c r="F65" s="66">
        <v>43338</v>
      </c>
      <c r="H65" s="71"/>
      <c r="I65" s="70">
        <v>9599117.6600000001</v>
      </c>
      <c r="J65" s="72" t="s">
        <v>178</v>
      </c>
    </row>
    <row r="66" spans="2:10" s="6" customFormat="1">
      <c r="B66" s="7" t="s">
        <v>141</v>
      </c>
      <c r="C66" s="55"/>
      <c r="E66" s="7">
        <v>575.26</v>
      </c>
      <c r="H66" s="15">
        <v>575.26</v>
      </c>
    </row>
    <row r="67" spans="2:10" s="6" customFormat="1">
      <c r="B67" s="7" t="s">
        <v>60</v>
      </c>
      <c r="C67" s="55">
        <v>43830</v>
      </c>
      <c r="D67" s="6" t="s">
        <v>143</v>
      </c>
      <c r="E67" s="10">
        <v>517089.34</v>
      </c>
      <c r="H67" s="15">
        <v>517089.34</v>
      </c>
    </row>
    <row r="68" spans="2:10" s="6" customFormat="1">
      <c r="B68" s="7"/>
      <c r="C68" s="55"/>
      <c r="E68" s="59">
        <f>SUM(E69:E78)</f>
        <v>17550983.659999996</v>
      </c>
      <c r="H68" s="59">
        <f>SUM(H69:H78)</f>
        <v>17550983.659999996</v>
      </c>
      <c r="I68" s="59"/>
    </row>
    <row r="69" spans="2:10" s="6" customFormat="1">
      <c r="B69" s="7" t="s">
        <v>130</v>
      </c>
      <c r="C69" s="8" t="s">
        <v>144</v>
      </c>
      <c r="D69" s="6" t="s">
        <v>145</v>
      </c>
      <c r="E69" s="10">
        <v>4387606.67</v>
      </c>
      <c r="H69" s="10">
        <v>4387606.67</v>
      </c>
      <c r="I69" s="10"/>
    </row>
    <row r="70" spans="2:10" s="6" customFormat="1">
      <c r="B70" s="7" t="s">
        <v>131</v>
      </c>
      <c r="C70" s="8" t="s">
        <v>144</v>
      </c>
      <c r="D70" s="6" t="s">
        <v>145</v>
      </c>
      <c r="E70" s="10">
        <v>11036700.859999999</v>
      </c>
      <c r="H70" s="10">
        <v>11036700.859999999</v>
      </c>
      <c r="I70" s="10"/>
    </row>
    <row r="71" spans="2:10" s="6" customFormat="1">
      <c r="B71" s="7" t="s">
        <v>132</v>
      </c>
      <c r="C71" s="8" t="s">
        <v>144</v>
      </c>
      <c r="D71" s="6" t="s">
        <v>145</v>
      </c>
      <c r="E71" s="10">
        <v>178274.94</v>
      </c>
      <c r="H71" s="10">
        <v>178274.94</v>
      </c>
      <c r="I71" s="10"/>
    </row>
    <row r="72" spans="2:10" s="6" customFormat="1">
      <c r="B72" s="7" t="s">
        <v>133</v>
      </c>
      <c r="C72" s="8" t="s">
        <v>144</v>
      </c>
      <c r="D72" s="6" t="s">
        <v>145</v>
      </c>
      <c r="E72" s="10">
        <v>226910.47</v>
      </c>
      <c r="H72" s="10">
        <v>226910.47</v>
      </c>
      <c r="I72" s="10"/>
    </row>
    <row r="73" spans="2:10" s="6" customFormat="1">
      <c r="B73" s="7" t="s">
        <v>92</v>
      </c>
      <c r="C73" s="8" t="s">
        <v>144</v>
      </c>
      <c r="D73" s="6" t="s">
        <v>145</v>
      </c>
      <c r="E73" s="10">
        <v>69518.259999999995</v>
      </c>
      <c r="H73" s="10">
        <v>69518.259999999995</v>
      </c>
      <c r="I73" s="10"/>
    </row>
    <row r="74" spans="2:10" s="6" customFormat="1">
      <c r="B74" s="7" t="s">
        <v>134</v>
      </c>
      <c r="C74" s="8" t="s">
        <v>144</v>
      </c>
      <c r="D74" s="6" t="s">
        <v>145</v>
      </c>
      <c r="E74" s="10">
        <v>82163.509999999995</v>
      </c>
      <c r="H74" s="10">
        <v>82163.509999999995</v>
      </c>
      <c r="I74" s="10"/>
    </row>
    <row r="75" spans="2:10" s="6" customFormat="1">
      <c r="B75" s="7" t="s">
        <v>135</v>
      </c>
      <c r="C75" s="8" t="s">
        <v>144</v>
      </c>
      <c r="D75" s="6" t="s">
        <v>145</v>
      </c>
      <c r="E75" s="10">
        <v>137417.62</v>
      </c>
      <c r="H75" s="10">
        <v>137417.62</v>
      </c>
      <c r="I75" s="10"/>
    </row>
    <row r="76" spans="2:10" s="6" customFormat="1">
      <c r="B76" s="7" t="s">
        <v>136</v>
      </c>
      <c r="C76" s="8" t="s">
        <v>144</v>
      </c>
      <c r="D76" s="6" t="s">
        <v>145</v>
      </c>
      <c r="E76" s="10">
        <v>82496.78</v>
      </c>
      <c r="H76" s="10">
        <v>82496.78</v>
      </c>
      <c r="I76" s="10"/>
    </row>
    <row r="77" spans="2:10" s="6" customFormat="1">
      <c r="B77" s="7" t="s">
        <v>137</v>
      </c>
      <c r="C77" s="57">
        <v>2016</v>
      </c>
      <c r="D77" s="6" t="s">
        <v>145</v>
      </c>
      <c r="E77" s="10">
        <v>340190.32</v>
      </c>
      <c r="H77" s="10">
        <v>340190.32</v>
      </c>
      <c r="I77" s="10"/>
    </row>
    <row r="78" spans="2:10" s="6" customFormat="1">
      <c r="B78" s="7" t="s">
        <v>138</v>
      </c>
      <c r="C78" s="57">
        <v>2016</v>
      </c>
      <c r="D78" s="6" t="s">
        <v>145</v>
      </c>
      <c r="E78" s="10">
        <v>1009704.23</v>
      </c>
      <c r="H78" s="10">
        <v>1009704.23</v>
      </c>
      <c r="I78" s="10"/>
    </row>
    <row r="79" spans="2:10" s="6" customFormat="1">
      <c r="C79" s="8"/>
      <c r="E79" s="15"/>
      <c r="H79" s="15"/>
      <c r="I79" s="15"/>
    </row>
    <row r="80" spans="2:10">
      <c r="B80" s="1" t="s">
        <v>163</v>
      </c>
      <c r="E80" s="59">
        <f>SUM(E81:E90)</f>
        <v>330545.0199999999</v>
      </c>
      <c r="H80" s="59">
        <f>SUM(H81:H90)</f>
        <v>330545.0199999999</v>
      </c>
      <c r="I80" s="59"/>
    </row>
    <row r="81" spans="2:10" s="6" customFormat="1">
      <c r="B81" s="7" t="s">
        <v>153</v>
      </c>
      <c r="C81" s="8" t="s">
        <v>144</v>
      </c>
      <c r="D81" s="6" t="s">
        <v>164</v>
      </c>
      <c r="E81" s="53">
        <v>134868.74</v>
      </c>
      <c r="G81" s="9"/>
      <c r="H81" s="10">
        <v>134868.74</v>
      </c>
      <c r="I81" s="10"/>
    </row>
    <row r="82" spans="2:10" s="6" customFormat="1">
      <c r="B82" s="7" t="s">
        <v>154</v>
      </c>
      <c r="C82" s="8" t="s">
        <v>144</v>
      </c>
      <c r="D82" s="6" t="s">
        <v>164</v>
      </c>
      <c r="E82" s="53">
        <v>159336.99</v>
      </c>
      <c r="G82" s="9"/>
      <c r="H82" s="10">
        <v>159336.99</v>
      </c>
      <c r="I82" s="10"/>
    </row>
    <row r="83" spans="2:10" s="6" customFormat="1">
      <c r="B83" s="7" t="s">
        <v>155</v>
      </c>
      <c r="C83" s="8" t="s">
        <v>144</v>
      </c>
      <c r="D83" s="6" t="s">
        <v>164</v>
      </c>
      <c r="E83" s="53">
        <v>7270.57</v>
      </c>
      <c r="G83" s="9"/>
      <c r="H83" s="10">
        <v>7270.57</v>
      </c>
      <c r="I83" s="10"/>
    </row>
    <row r="84" spans="2:10" s="6" customFormat="1">
      <c r="B84" s="7" t="s">
        <v>156</v>
      </c>
      <c r="C84" s="8" t="s">
        <v>144</v>
      </c>
      <c r="D84" s="6" t="s">
        <v>164</v>
      </c>
      <c r="E84" s="53">
        <v>4824.29</v>
      </c>
      <c r="G84" s="9"/>
      <c r="H84" s="10">
        <v>4824.29</v>
      </c>
      <c r="I84" s="10"/>
    </row>
    <row r="85" spans="2:10" s="6" customFormat="1">
      <c r="B85" s="7" t="s">
        <v>157</v>
      </c>
      <c r="C85" s="8" t="s">
        <v>144</v>
      </c>
      <c r="D85" s="6" t="s">
        <v>164</v>
      </c>
      <c r="E85" s="53">
        <v>1878.79</v>
      </c>
      <c r="G85" s="9"/>
      <c r="H85" s="10">
        <v>1878.79</v>
      </c>
      <c r="I85" s="10"/>
    </row>
    <row r="86" spans="2:10" s="6" customFormat="1">
      <c r="B86" s="7" t="s">
        <v>158</v>
      </c>
      <c r="C86" s="8" t="s">
        <v>144</v>
      </c>
      <c r="D86" s="6" t="s">
        <v>164</v>
      </c>
      <c r="E86" s="53">
        <v>1302.92</v>
      </c>
      <c r="G86" s="9"/>
      <c r="H86" s="10">
        <v>1302.92</v>
      </c>
      <c r="I86" s="10"/>
    </row>
    <row r="87" spans="2:10" s="6" customFormat="1">
      <c r="B87" s="7" t="s">
        <v>159</v>
      </c>
      <c r="C87" s="8" t="s">
        <v>144</v>
      </c>
      <c r="D87" s="6" t="s">
        <v>164</v>
      </c>
      <c r="E87" s="53">
        <v>1540.17</v>
      </c>
      <c r="G87" s="9"/>
      <c r="H87" s="10">
        <v>1540.17</v>
      </c>
      <c r="I87" s="10"/>
    </row>
    <row r="88" spans="2:10" s="6" customFormat="1">
      <c r="B88" s="7" t="s">
        <v>160</v>
      </c>
      <c r="C88" s="8" t="s">
        <v>144</v>
      </c>
      <c r="D88" s="6" t="s">
        <v>164</v>
      </c>
      <c r="E88" s="53">
        <v>7182.01</v>
      </c>
      <c r="G88" s="9"/>
      <c r="H88" s="10">
        <v>7182.01</v>
      </c>
      <c r="I88" s="10"/>
    </row>
    <row r="89" spans="2:10" s="6" customFormat="1">
      <c r="B89" s="7" t="s">
        <v>161</v>
      </c>
      <c r="C89" s="57">
        <v>2016</v>
      </c>
      <c r="D89" s="6" t="s">
        <v>164</v>
      </c>
      <c r="E89" s="53">
        <v>2536.86</v>
      </c>
      <c r="G89" s="9"/>
      <c r="H89" s="10">
        <v>2536.86</v>
      </c>
      <c r="I89" s="10"/>
    </row>
    <row r="90" spans="2:10" s="6" customFormat="1">
      <c r="B90" s="7" t="s">
        <v>162</v>
      </c>
      <c r="C90" s="57">
        <v>2016</v>
      </c>
      <c r="D90" s="6" t="s">
        <v>164</v>
      </c>
      <c r="E90" s="53">
        <v>9803.68</v>
      </c>
      <c r="G90" s="9"/>
      <c r="H90" s="10">
        <v>9803.68</v>
      </c>
      <c r="I90" s="10"/>
    </row>
    <row r="91" spans="2:10">
      <c r="E91" s="2">
        <f>SUM(E60+E68)</f>
        <v>36559475.280000001</v>
      </c>
      <c r="H91" s="2">
        <f>SUM(H60+H68)</f>
        <v>26960358.119999997</v>
      </c>
      <c r="I91" s="2">
        <f>SUM(I60+I68)</f>
        <v>9599117.6600000001</v>
      </c>
    </row>
    <row r="92" spans="2:10">
      <c r="B92" s="1" t="s">
        <v>165</v>
      </c>
      <c r="I92" s="2"/>
      <c r="J92" s="2">
        <f>SUM(I80+I68+I60)</f>
        <v>9599117.6600000001</v>
      </c>
    </row>
    <row r="93" spans="2:10">
      <c r="B93" s="1" t="s">
        <v>166</v>
      </c>
      <c r="C93" s="17">
        <v>43281</v>
      </c>
      <c r="D93" s="1" t="s">
        <v>167</v>
      </c>
      <c r="E93" s="2">
        <v>8365.4599999999991</v>
      </c>
      <c r="H93" s="60">
        <v>8365.4599999999991</v>
      </c>
    </row>
    <row r="95" spans="2:10">
      <c r="B95" s="77"/>
      <c r="C95" s="77"/>
      <c r="D95" s="77"/>
      <c r="E95" s="78">
        <f>SUM(E93+E80+E68+E60+E36+E19+E5)</f>
        <v>68645682.480000004</v>
      </c>
      <c r="F95" s="77"/>
      <c r="G95" s="77"/>
      <c r="H95" s="78">
        <f>SUM(H93+H80+H68+H60+H36+H19+H5)</f>
        <v>58133982.210000001</v>
      </c>
      <c r="I95" s="78">
        <f>SUM(I93+I80+I68+I60+I36+I19+I5)</f>
        <v>10511700.77</v>
      </c>
    </row>
    <row r="97" spans="3:10">
      <c r="H97" s="2" t="s">
        <v>176</v>
      </c>
      <c r="I97" s="2">
        <f>I60+I19</f>
        <v>9893949.8100000005</v>
      </c>
    </row>
    <row r="100" spans="3:10">
      <c r="I100" s="64">
        <f>SUM(I95-I5)</f>
        <v>9893949.8099999987</v>
      </c>
      <c r="J100" s="65" t="s">
        <v>175</v>
      </c>
    </row>
    <row r="103" spans="3:10">
      <c r="C103" s="1">
        <v>252</v>
      </c>
      <c r="E103" s="2">
        <v>-30555.72</v>
      </c>
      <c r="H103" s="2">
        <v>-30555.72</v>
      </c>
    </row>
    <row r="105" spans="3:10">
      <c r="C105" s="1">
        <v>444</v>
      </c>
      <c r="E105" s="2">
        <v>117942.78</v>
      </c>
      <c r="H105" s="2">
        <v>117942.78</v>
      </c>
    </row>
    <row r="107" spans="3:10">
      <c r="C107" s="1">
        <v>492</v>
      </c>
      <c r="E107" s="2">
        <v>125514.23</v>
      </c>
      <c r="H107" s="2">
        <v>125514.23</v>
      </c>
    </row>
    <row r="109" spans="3:10">
      <c r="C109" s="1">
        <v>402</v>
      </c>
      <c r="E109" s="2">
        <v>1468662.25</v>
      </c>
      <c r="H109" s="2">
        <v>1468662.25</v>
      </c>
    </row>
    <row r="111" spans="3:10">
      <c r="E111" s="76">
        <f>SUM(E93+E80+E68+E60++E36+E19+E105+E107+E109+E103)</f>
        <v>63291928.960000001</v>
      </c>
      <c r="H111" s="76">
        <f>SUM(H93+H80+H68+H60++H36+H19+H105+H107+H109+H103)</f>
        <v>53397979.649999999</v>
      </c>
      <c r="I111" s="76">
        <f>SUM(I93+I80+I68+I60++I36+I19+I105+I107+I109)</f>
        <v>9893949.8100000005</v>
      </c>
    </row>
    <row r="113" spans="2:4">
      <c r="B113" s="79" t="s">
        <v>184</v>
      </c>
      <c r="C113" s="79"/>
      <c r="D113" s="79"/>
    </row>
    <row r="114" spans="2:4">
      <c r="B114" s="79"/>
      <c r="C114" s="79"/>
      <c r="D114" s="79"/>
    </row>
    <row r="115" spans="2:4">
      <c r="B115" s="80" t="s">
        <v>181</v>
      </c>
      <c r="C115" s="80" t="s">
        <v>179</v>
      </c>
      <c r="D115" s="80" t="s">
        <v>180</v>
      </c>
    </row>
    <row r="116" spans="2:4">
      <c r="B116" s="80" t="s">
        <v>182</v>
      </c>
      <c r="C116" s="80">
        <v>496</v>
      </c>
      <c r="D116" s="59">
        <f>SUM(I19)</f>
        <v>294832.15000000002</v>
      </c>
    </row>
    <row r="117" spans="2:4">
      <c r="B117" s="80"/>
      <c r="C117" s="80"/>
      <c r="D117" s="80"/>
    </row>
    <row r="118" spans="2:4">
      <c r="B118" s="80" t="s">
        <v>183</v>
      </c>
      <c r="C118" s="80">
        <v>498</v>
      </c>
      <c r="D118" s="59">
        <f>SUM(I65)</f>
        <v>9599117.6600000001</v>
      </c>
    </row>
    <row r="119" spans="2:4">
      <c r="B119" s="80"/>
      <c r="C119" s="80"/>
      <c r="D119" s="80"/>
    </row>
    <row r="120" spans="2:4">
      <c r="B120" s="75" t="s">
        <v>175</v>
      </c>
      <c r="C120" s="80"/>
      <c r="D120" s="59">
        <f>SUM(D116:D119)</f>
        <v>9893949.8100000005</v>
      </c>
    </row>
    <row r="121" spans="2:4">
      <c r="B121" s="79"/>
      <c r="C121" s="79"/>
      <c r="D121" s="79"/>
    </row>
  </sheetData>
  <mergeCells count="3">
    <mergeCell ref="B3:F3"/>
    <mergeCell ref="B2:F2"/>
    <mergeCell ref="B1:J1"/>
  </mergeCells>
  <pageMargins left="0.70866141732283472" right="0.70866141732283472" top="0.74803149606299213" bottom="0.74803149606299213" header="0.31496062992125984" footer="0.31496062992125984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задължения</vt:lpstr>
      <vt:lpstr>вземания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2020-06-05T11:49:47Z</dcterms:modified>
</cp:coreProperties>
</file>