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\\VASUTP\shared\NOMAD_KmpaniEOOD\БАНКИ\м.09-12 2022г\"/>
    </mc:Choice>
  </mc:AlternateContent>
  <xr:revisionPtr revIDLastSave="0" documentId="13_ncr:1_{CB9BE9C9-75BA-4A85-8E39-89939CEC481E}" xr6:coauthVersionLast="47" xr6:coauthVersionMax="47" xr10:uidLastSave="{00000000-0000-0000-0000-000000000000}"/>
  <bookViews>
    <workbookView xWindow="30" yWindow="15" windowWidth="12915" windowHeight="15480" tabRatio="661" xr2:uid="{00000000-000D-0000-FFFF-FFFF00000000}"/>
  </bookViews>
  <sheets>
    <sheet name="ОБОРОТИ ПО КОРЕСПОНДЕНЦИИ" sheetId="1" r:id="rId1"/>
  </sheets>
  <calcPr calcId="191029"/>
</workbook>
</file>

<file path=xl/calcChain.xml><?xml version="1.0" encoding="utf-8"?>
<calcChain xmlns="http://schemas.openxmlformats.org/spreadsheetml/2006/main">
  <c r="I14" i="1" l="1"/>
  <c r="I17" i="1"/>
  <c r="I7" i="1"/>
  <c r="I11" i="1"/>
  <c r="C18" i="1"/>
  <c r="I29" i="1" l="1"/>
  <c r="E13" i="1" l="1"/>
  <c r="C30" i="1"/>
  <c r="E15" i="1" l="1"/>
  <c r="E16" i="1"/>
  <c r="C10" i="1"/>
  <c r="C29" i="1"/>
  <c r="E12" i="1"/>
  <c r="C31" i="1" l="1"/>
</calcChain>
</file>

<file path=xl/sharedStrings.xml><?xml version="1.0" encoding="utf-8"?>
<sst xmlns="http://schemas.openxmlformats.org/spreadsheetml/2006/main" count="51" uniqueCount="47">
  <si>
    <t>Номад Енерджи Къмпани ЕООД</t>
  </si>
  <si>
    <t>Протоколи за прихващане с :</t>
  </si>
  <si>
    <t xml:space="preserve">СПРАВКА ЗА ОБОРОТИ ПО КОРЕСПОНДЕНЦИИ за КЛИЕНТИ ЗА ПЕРИОДА </t>
  </si>
  <si>
    <t>Контрагент</t>
  </si>
  <si>
    <t>Сума</t>
  </si>
  <si>
    <t xml:space="preserve">                     </t>
  </si>
  <si>
    <t xml:space="preserve">Постъпления </t>
  </si>
  <si>
    <t xml:space="preserve">                                        </t>
  </si>
  <si>
    <t xml:space="preserve">Брикел-Омникар - Сити Лоджи / Огняново </t>
  </si>
  <si>
    <t xml:space="preserve">Протоколи за прихващане </t>
  </si>
  <si>
    <t>Търг. Контрагенти</t>
  </si>
  <si>
    <t>503-3</t>
  </si>
  <si>
    <t xml:space="preserve">ИНВЕСТ БАНК АД  </t>
  </si>
  <si>
    <t>+</t>
  </si>
  <si>
    <t>ОБЩО :</t>
  </si>
  <si>
    <t>503-2</t>
  </si>
  <si>
    <t>Юробанк България АД</t>
  </si>
  <si>
    <t>504-1</t>
  </si>
  <si>
    <t>Общо  по банки:</t>
  </si>
  <si>
    <t xml:space="preserve">         Общо        Кт- 411</t>
  </si>
  <si>
    <t>( лв.)</t>
  </si>
  <si>
    <t xml:space="preserve">Общо постъпления : </t>
  </si>
  <si>
    <t>Обороти през ИнвестБанк:</t>
  </si>
  <si>
    <t>Процент:</t>
  </si>
  <si>
    <t>Изготвил :   ЗЛАТИНА МИХАЙЛОВА</t>
  </si>
  <si>
    <t xml:space="preserve">ГРАДУС-1 ЕООД                           </t>
  </si>
  <si>
    <t>EPAY / EASYPAY</t>
  </si>
  <si>
    <t>HSE - Депозит</t>
  </si>
  <si>
    <t>Мини Марица Изток</t>
  </si>
  <si>
    <t>КОМПЕНСАЦИИ  РМС 739 ( отбив от ел. енергия)</t>
  </si>
  <si>
    <t>504-6</t>
  </si>
  <si>
    <t>ЕСО ЕАД  / Цесия на вз ТЕЦ Бдол</t>
  </si>
  <si>
    <t>Атоменергоремонт АД / ТЕЦ Бдол</t>
  </si>
  <si>
    <t>Брикел-  Металик АД  / ДечкоКолев/ Енерг. Гълъбово ; ФАЙЕР инж.</t>
  </si>
  <si>
    <t>БНЕБ  + Депозит</t>
  </si>
  <si>
    <t>Енерджи 2 ООД</t>
  </si>
  <si>
    <t xml:space="preserve">ХидроПауър Трейд ЕАД </t>
  </si>
  <si>
    <t>Мина Бели брег / Станянци</t>
  </si>
  <si>
    <t>ТБД Товарни превози</t>
  </si>
  <si>
    <t xml:space="preserve">Чугунолеене Първомай АД </t>
  </si>
  <si>
    <t>Комет Инвест</t>
  </si>
  <si>
    <t>KELER ZRT  / OPCOM</t>
  </si>
  <si>
    <t xml:space="preserve">ЕлектроХолд   ЕАД </t>
  </si>
  <si>
    <t xml:space="preserve">Юропиан Трейд оф Енерджи АД </t>
  </si>
  <si>
    <t>За периода 01.12.2022 - 31.12.2022</t>
  </si>
  <si>
    <t>Крайни клиенти със собствени произв. топлофикации</t>
  </si>
  <si>
    <t>За месец : 12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</si>
</sst>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00000"/>
  </numFmts>
  <fonts count="10" x14ac:knownFonts="1">
    <font>
      <sz val="10"/>
      <color indexed="8"/>
      <name val="MS Sans Serif"/>
      <family val="2"/>
      <charset val="204"/>
    </font>
    <font>
      <sz val="10"/>
      <color indexed="8"/>
      <name val="Bookman Old Style"/>
      <family val="1"/>
      <charset val="204"/>
    </font>
    <font>
      <b/>
      <sz val="12"/>
      <color indexed="8"/>
      <name val="Bookman Old Style"/>
      <family val="1"/>
      <charset val="204"/>
    </font>
    <font>
      <sz val="9.9499999999999993"/>
      <color indexed="8"/>
      <name val="Bookman Old Style"/>
      <family val="1"/>
      <charset val="204"/>
    </font>
    <font>
      <b/>
      <sz val="10"/>
      <color indexed="8"/>
      <name val="Bookman Old Style"/>
      <family val="1"/>
      <charset val="204"/>
    </font>
    <font>
      <sz val="10"/>
      <color indexed="10"/>
      <name val="Bookman Old Style"/>
      <family val="1"/>
      <charset val="204"/>
    </font>
    <font>
      <sz val="24"/>
      <color indexed="8"/>
      <name val="Bookman Old Style"/>
      <family val="1"/>
      <charset val="204"/>
    </font>
    <font>
      <sz val="10"/>
      <color indexed="8"/>
      <name val="MS Sans Serif"/>
      <family val="2"/>
      <charset val="204"/>
    </font>
    <font>
      <sz val="12"/>
      <color indexed="8"/>
      <name val="Bookman Old Style"/>
      <family val="1"/>
      <charset val="204"/>
    </font>
    <font>
      <sz val="10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3" borderId="0" xfId="0" applyFont="1" applyFill="1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/>
    <xf numFmtId="0" fontId="3" fillId="0" borderId="0" xfId="0" applyFont="1" applyAlignment="1">
      <alignment horizontal="left" vertical="center"/>
    </xf>
    <xf numFmtId="0" fontId="1" fillId="0" borderId="5" xfId="0" applyFont="1" applyBorder="1"/>
    <xf numFmtId="0" fontId="1" fillId="0" borderId="6" xfId="0" applyFont="1" applyBorder="1"/>
    <xf numFmtId="0" fontId="1" fillId="3" borderId="4" xfId="0" applyFont="1" applyFill="1" applyBorder="1"/>
    <xf numFmtId="0" fontId="4" fillId="3" borderId="0" xfId="0" applyFont="1" applyFill="1"/>
    <xf numFmtId="0" fontId="1" fillId="3" borderId="6" xfId="0" applyFont="1" applyFill="1" applyBorder="1"/>
    <xf numFmtId="4" fontId="5" fillId="0" borderId="7" xfId="0" applyNumberFormat="1" applyFont="1" applyBorder="1"/>
    <xf numFmtId="0" fontId="1" fillId="0" borderId="4" xfId="0" applyFont="1" applyBorder="1"/>
    <xf numFmtId="0" fontId="1" fillId="2" borderId="4" xfId="0" applyFont="1" applyFill="1" applyBorder="1"/>
    <xf numFmtId="0" fontId="1" fillId="2" borderId="0" xfId="0" applyFont="1" applyFill="1"/>
    <xf numFmtId="4" fontId="4" fillId="2" borderId="0" xfId="0" applyNumberFormat="1" applyFont="1" applyFill="1"/>
    <xf numFmtId="164" fontId="4" fillId="0" borderId="5" xfId="1" applyNumberFormat="1" applyFont="1" applyFill="1" applyBorder="1" applyAlignment="1" applyProtection="1"/>
    <xf numFmtId="4" fontId="4" fillId="0" borderId="0" xfId="0" applyNumberFormat="1" applyFont="1"/>
    <xf numFmtId="9" fontId="1" fillId="0" borderId="5" xfId="1" applyFont="1" applyFill="1" applyBorder="1" applyAlignment="1" applyProtection="1"/>
    <xf numFmtId="4" fontId="4" fillId="3" borderId="0" xfId="0" applyNumberFormat="1" applyFont="1" applyFill="1"/>
    <xf numFmtId="0" fontId="4" fillId="0" borderId="0" xfId="0" applyFont="1"/>
    <xf numFmtId="4" fontId="4" fillId="0" borderId="6" xfId="0" applyNumberFormat="1" applyFont="1" applyBorder="1"/>
    <xf numFmtId="0" fontId="1" fillId="0" borderId="8" xfId="0" applyFont="1" applyBorder="1"/>
    <xf numFmtId="4" fontId="1" fillId="0" borderId="7" xfId="0" applyNumberFormat="1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9" fontId="6" fillId="0" borderId="0" xfId="0" applyNumberFormat="1" applyFont="1"/>
    <xf numFmtId="4" fontId="1" fillId="0" borderId="6" xfId="0" applyNumberFormat="1" applyFont="1" applyBorder="1"/>
    <xf numFmtId="0" fontId="1" fillId="0" borderId="6" xfId="0" applyFont="1" applyBorder="1" applyAlignment="1">
      <alignment wrapText="1"/>
    </xf>
    <xf numFmtId="0" fontId="4" fillId="0" borderId="6" xfId="0" applyFont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4" fontId="4" fillId="0" borderId="6" xfId="0" applyNumberFormat="1" applyFont="1" applyBorder="1" applyAlignment="1">
      <alignment vertical="center"/>
    </xf>
    <xf numFmtId="4" fontId="8" fillId="0" borderId="6" xfId="0" applyNumberFormat="1" applyFont="1" applyBorder="1"/>
    <xf numFmtId="164" fontId="1" fillId="0" borderId="5" xfId="1" applyNumberFormat="1" applyFont="1" applyFill="1" applyBorder="1" applyAlignment="1" applyProtection="1"/>
    <xf numFmtId="4" fontId="1" fillId="0" borderId="0" xfId="0" applyNumberFormat="1" applyFont="1"/>
    <xf numFmtId="0" fontId="9" fillId="0" borderId="6" xfId="0" applyFont="1" applyBorder="1"/>
    <xf numFmtId="0" fontId="9" fillId="0" borderId="6" xfId="0" applyFont="1" applyBorder="1" applyAlignment="1">
      <alignment wrapText="1"/>
    </xf>
    <xf numFmtId="0" fontId="9" fillId="0" borderId="0" xfId="0" applyFont="1"/>
  </cellXfs>
  <cellStyles count="2">
    <cellStyle name="Нормален" xfId="0" builtinId="0"/>
    <cellStyle name="Процент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110" workbookViewId="0">
      <selection activeCell="A4" sqref="A4"/>
    </sheetView>
  </sheetViews>
  <sheetFormatPr defaultColWidth="11.42578125" defaultRowHeight="15" x14ac:dyDescent="0.3"/>
  <cols>
    <col min="1" max="1" width="27.28515625" style="2" customWidth="1"/>
    <col min="2" max="2" width="2.85546875" style="2" customWidth="1"/>
    <col min="3" max="3" width="17.85546875" style="2" customWidth="1"/>
    <col min="4" max="4" width="36.85546875" style="2" bestFit="1" customWidth="1"/>
    <col min="5" max="5" width="13.42578125" style="2" customWidth="1"/>
    <col min="6" max="6" width="3.5703125" style="2" customWidth="1"/>
    <col min="7" max="7" width="11.42578125" style="2" customWidth="1"/>
    <col min="8" max="8" width="37.5703125" style="2" customWidth="1"/>
    <col min="9" max="9" width="21.5703125" style="2" bestFit="1" customWidth="1"/>
    <col min="10" max="16384" width="11.42578125" style="2"/>
  </cols>
  <sheetData>
    <row r="1" spans="1:9" x14ac:dyDescent="0.3">
      <c r="A1" s="2" t="s">
        <v>0</v>
      </c>
    </row>
    <row r="3" spans="1:9" ht="12.75" customHeight="1" x14ac:dyDescent="0.3">
      <c r="A3" s="2" t="s">
        <v>46</v>
      </c>
      <c r="H3" t="s">
        <v>1</v>
      </c>
      <c r="I3"/>
    </row>
    <row r="4" spans="1:9" ht="15.75" x14ac:dyDescent="0.3">
      <c r="A4" s="3" t="s">
        <v>2</v>
      </c>
      <c r="B4" s="4"/>
      <c r="C4" s="4"/>
      <c r="D4" s="4"/>
      <c r="E4" s="5"/>
      <c r="H4"/>
      <c r="I4"/>
    </row>
    <row r="5" spans="1:9" ht="9" customHeight="1" x14ac:dyDescent="0.3">
      <c r="A5" s="6"/>
      <c r="B5" s="1"/>
      <c r="C5" s="1"/>
      <c r="D5" s="1"/>
      <c r="E5" s="7"/>
      <c r="H5"/>
      <c r="I5"/>
    </row>
    <row r="6" spans="1:9" x14ac:dyDescent="0.3">
      <c r="A6" s="6"/>
      <c r="B6" s="1"/>
      <c r="C6" s="1"/>
      <c r="D6" s="1"/>
      <c r="E6" s="7"/>
      <c r="H6" s="36" t="s">
        <v>3</v>
      </c>
      <c r="I6" s="36" t="s">
        <v>4</v>
      </c>
    </row>
    <row r="7" spans="1:9" x14ac:dyDescent="0.3">
      <c r="A7" s="8" t="s">
        <v>44</v>
      </c>
      <c r="C7" s="1"/>
      <c r="D7" s="1"/>
      <c r="E7" s="9"/>
      <c r="H7" s="10" t="s">
        <v>34</v>
      </c>
      <c r="I7" s="32">
        <f>365615.06+538000</f>
        <v>903615.06</v>
      </c>
    </row>
    <row r="8" spans="1:9" x14ac:dyDescent="0.3">
      <c r="A8" s="11" t="s">
        <v>5</v>
      </c>
      <c r="B8" s="1"/>
      <c r="C8" s="12" t="s">
        <v>6</v>
      </c>
      <c r="D8" s="1" t="s">
        <v>7</v>
      </c>
      <c r="E8" s="7"/>
      <c r="H8" s="10" t="s">
        <v>31</v>
      </c>
      <c r="I8" s="32">
        <v>5285904.87</v>
      </c>
    </row>
    <row r="9" spans="1:9" x14ac:dyDescent="0.3">
      <c r="A9" s="11"/>
      <c r="B9" s="1"/>
      <c r="C9" s="1"/>
      <c r="D9" s="1"/>
      <c r="E9" s="7"/>
      <c r="H9" s="10" t="s">
        <v>35</v>
      </c>
      <c r="I9" s="32">
        <v>582.38</v>
      </c>
    </row>
    <row r="10" spans="1:9" x14ac:dyDescent="0.3">
      <c r="A10" s="10" t="s">
        <v>9</v>
      </c>
      <c r="B10" s="13"/>
      <c r="C10" s="14">
        <f>C19-C18</f>
        <v>57100325.269999981</v>
      </c>
      <c r="D10" s="13" t="s">
        <v>10</v>
      </c>
      <c r="E10" s="9"/>
      <c r="H10" s="10" t="s">
        <v>38</v>
      </c>
      <c r="I10" s="32">
        <v>241182.24</v>
      </c>
    </row>
    <row r="11" spans="1:9" ht="28.5" customHeight="1" x14ac:dyDescent="0.3">
      <c r="A11" s="15"/>
      <c r="E11" s="9"/>
      <c r="H11" s="33" t="s">
        <v>8</v>
      </c>
      <c r="I11" s="32">
        <f>98080.2+340705.52</f>
        <v>438785.72000000003</v>
      </c>
    </row>
    <row r="12" spans="1:9" x14ac:dyDescent="0.3">
      <c r="A12" s="16" t="s">
        <v>11</v>
      </c>
      <c r="B12" s="17"/>
      <c r="C12" s="18">
        <v>19179428.350000001</v>
      </c>
      <c r="D12" s="17" t="s">
        <v>12</v>
      </c>
      <c r="E12" s="19">
        <f>C12/C18</f>
        <v>0.18756337428328898</v>
      </c>
      <c r="F12" s="2" t="s">
        <v>13</v>
      </c>
      <c r="H12" s="10" t="s">
        <v>41</v>
      </c>
      <c r="I12" s="32">
        <v>18761396.989999998</v>
      </c>
    </row>
    <row r="13" spans="1:9" x14ac:dyDescent="0.3">
      <c r="A13" s="15" t="s">
        <v>15</v>
      </c>
      <c r="C13" s="20">
        <v>41482421.950000003</v>
      </c>
      <c r="D13" s="2" t="s">
        <v>16</v>
      </c>
      <c r="E13" s="21">
        <f>C13/C18</f>
        <v>0.40567335440866631</v>
      </c>
      <c r="H13" s="10" t="s">
        <v>27</v>
      </c>
      <c r="I13" s="32"/>
    </row>
    <row r="14" spans="1:9" ht="30" x14ac:dyDescent="0.3">
      <c r="A14" s="15"/>
      <c r="C14" s="20"/>
      <c r="E14" s="21"/>
      <c r="H14" s="33" t="s">
        <v>33</v>
      </c>
      <c r="I14" s="32">
        <f>44946.26+59520.85+121047.71+13265.46+84940.74</f>
        <v>323721.02</v>
      </c>
    </row>
    <row r="15" spans="1:9" x14ac:dyDescent="0.3">
      <c r="A15" s="16" t="s">
        <v>17</v>
      </c>
      <c r="B15" s="17"/>
      <c r="C15" s="18">
        <v>4042.15</v>
      </c>
      <c r="D15" s="17" t="s">
        <v>12</v>
      </c>
      <c r="E15" s="19">
        <f>C15/C18</f>
        <v>3.952981702706465E-5</v>
      </c>
      <c r="F15" s="2" t="s">
        <v>13</v>
      </c>
      <c r="H15" s="10" t="s">
        <v>39</v>
      </c>
      <c r="I15" s="32"/>
    </row>
    <row r="16" spans="1:9" s="1" customFormat="1" ht="16.5" x14ac:dyDescent="0.3">
      <c r="A16" s="11" t="s">
        <v>30</v>
      </c>
      <c r="C16" s="22">
        <v>41589830.039999999</v>
      </c>
      <c r="D16" s="2" t="s">
        <v>16</v>
      </c>
      <c r="E16" s="39">
        <f>C16/C18</f>
        <v>0.40672374149101759</v>
      </c>
      <c r="G16" s="2"/>
      <c r="H16" s="10" t="s">
        <v>28</v>
      </c>
      <c r="I16" s="38">
        <v>4801768.62</v>
      </c>
    </row>
    <row r="17" spans="1:9" x14ac:dyDescent="0.3">
      <c r="A17" s="15"/>
      <c r="C17" s="23"/>
      <c r="E17" s="21"/>
      <c r="G17" s="1"/>
      <c r="H17" s="10" t="s">
        <v>26</v>
      </c>
      <c r="I17" s="32">
        <f>19.02+55.15+42.23+2221.32+28316.86+955.79+328.44+301.11+10740.31+15000+32018.15+3372.26</f>
        <v>93370.64</v>
      </c>
    </row>
    <row r="18" spans="1:9" x14ac:dyDescent="0.3">
      <c r="A18" s="10" t="s">
        <v>18</v>
      </c>
      <c r="B18" s="10"/>
      <c r="C18" s="37">
        <f>SUM(C12:C17)</f>
        <v>102255722.49000001</v>
      </c>
      <c r="E18" s="9"/>
      <c r="H18" s="10" t="s">
        <v>25</v>
      </c>
      <c r="I18" s="32">
        <v>316015.87</v>
      </c>
    </row>
    <row r="19" spans="1:9" ht="30" x14ac:dyDescent="0.3">
      <c r="A19" s="25" t="s">
        <v>19</v>
      </c>
      <c r="B19" s="26"/>
      <c r="C19" s="14">
        <v>159356047.75999999</v>
      </c>
      <c r="D19" s="27" t="s">
        <v>7</v>
      </c>
      <c r="E19" s="28"/>
      <c r="H19" s="33" t="s">
        <v>29</v>
      </c>
      <c r="I19" s="38">
        <v>14029584.32</v>
      </c>
    </row>
    <row r="20" spans="1:9" x14ac:dyDescent="0.3">
      <c r="H20" s="41" t="s">
        <v>32</v>
      </c>
      <c r="I20" s="32"/>
    </row>
    <row r="21" spans="1:9" x14ac:dyDescent="0.3">
      <c r="H21" s="41" t="s">
        <v>37</v>
      </c>
      <c r="I21" s="32"/>
    </row>
    <row r="22" spans="1:9" ht="30" x14ac:dyDescent="0.3">
      <c r="H22" s="33" t="s">
        <v>45</v>
      </c>
      <c r="I22" s="32">
        <v>6461335.9400000004</v>
      </c>
    </row>
    <row r="23" spans="1:9" x14ac:dyDescent="0.3">
      <c r="H23" s="41" t="s">
        <v>42</v>
      </c>
      <c r="I23" s="32"/>
    </row>
    <row r="24" spans="1:9" x14ac:dyDescent="0.3">
      <c r="H24" s="41" t="s">
        <v>36</v>
      </c>
      <c r="I24" s="10"/>
    </row>
    <row r="25" spans="1:9" x14ac:dyDescent="0.3">
      <c r="C25" s="29" t="s">
        <v>20</v>
      </c>
      <c r="H25" s="42" t="s">
        <v>43</v>
      </c>
      <c r="I25" s="32">
        <v>5427871.29</v>
      </c>
    </row>
    <row r="26" spans="1:9" x14ac:dyDescent="0.3">
      <c r="C26" s="29"/>
      <c r="H26" s="43" t="s">
        <v>40</v>
      </c>
      <c r="I26" s="32">
        <v>15190.31</v>
      </c>
    </row>
    <row r="27" spans="1:9" x14ac:dyDescent="0.3">
      <c r="C27" s="29"/>
      <c r="I27" s="32"/>
    </row>
    <row r="28" spans="1:9" x14ac:dyDescent="0.3">
      <c r="C28" s="29"/>
      <c r="I28" s="32"/>
    </row>
    <row r="29" spans="1:9" x14ac:dyDescent="0.3">
      <c r="A29" s="2" t="s">
        <v>21</v>
      </c>
      <c r="C29" s="30">
        <f>C18</f>
        <v>102255722.49000001</v>
      </c>
      <c r="H29" s="34" t="s">
        <v>14</v>
      </c>
      <c r="I29" s="24">
        <f>SUM(I7:I28)</f>
        <v>57100325.270000003</v>
      </c>
    </row>
    <row r="30" spans="1:9" x14ac:dyDescent="0.3">
      <c r="A30" s="2" t="s">
        <v>22</v>
      </c>
      <c r="C30" s="30">
        <f>C12+C15</f>
        <v>19183470.5</v>
      </c>
      <c r="H30" s="40"/>
    </row>
    <row r="31" spans="1:9" ht="31.5" x14ac:dyDescent="0.45">
      <c r="A31" s="2" t="s">
        <v>23</v>
      </c>
      <c r="C31" s="31">
        <f>+E12+E15</f>
        <v>0.18760290410031605</v>
      </c>
      <c r="H31" s="23"/>
      <c r="I31" s="40"/>
    </row>
    <row r="32" spans="1:9" x14ac:dyDescent="0.3">
      <c r="I32" s="35"/>
    </row>
    <row r="33" spans="1:1" x14ac:dyDescent="0.3">
      <c r="A33" s="2" t="s">
        <v>24</v>
      </c>
    </row>
  </sheetData>
  <pageMargins left="0.75" right="0.75" top="1" bottom="1" header="0" footer="0"/>
  <pageSetup paperSize="9" orientation="portrait" errors="NA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ОБОРОТИ ПО КОРЕСПОНДЕНЦИИ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SCHET</dc:creator>
  <cp:keywords/>
  <dc:description/>
  <cp:lastModifiedBy>user</cp:lastModifiedBy>
  <cp:revision>1</cp:revision>
  <dcterms:created xsi:type="dcterms:W3CDTF">2018-05-15T06:33:26Z</dcterms:created>
  <dcterms:modified xsi:type="dcterms:W3CDTF">2023-04-04T08:53:11Z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