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NIEL OLD C\SchetPricluchvane\Godishno 2021\m.09\Т Заеми\"/>
    </mc:Choice>
  </mc:AlternateContent>
  <bookViews>
    <workbookView xWindow="0" yWindow="0" windowWidth="25200" windowHeight="11685"/>
  </bookViews>
  <sheets>
    <sheet name="ТЕЦ - совекс" sheetId="1" r:id="rId1"/>
  </sheets>
  <calcPr calcId="152511"/>
</workbook>
</file>

<file path=xl/calcChain.xml><?xml version="1.0" encoding="utf-8"?>
<calcChain xmlns="http://schemas.openxmlformats.org/spreadsheetml/2006/main">
  <c r="H16" i="1" l="1"/>
  <c r="F23" i="1"/>
  <c r="F22" i="1"/>
  <c r="F21" i="1"/>
  <c r="F20" i="1"/>
  <c r="F19" i="1"/>
  <c r="F18" i="1"/>
  <c r="F17" i="1"/>
  <c r="F16" i="1"/>
  <c r="F15" i="1"/>
  <c r="F14" i="1"/>
  <c r="F13" i="1"/>
  <c r="F12" i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D13" i="1" l="1"/>
  <c r="D14" i="1"/>
  <c r="H14" i="1" s="1"/>
  <c r="D15" i="1"/>
  <c r="H15" i="1" s="1"/>
  <c r="D16" i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H23" i="1"/>
  <c r="D12" i="1"/>
  <c r="G14" i="1" l="1"/>
  <c r="H12" i="1"/>
  <c r="G12" i="1" s="1"/>
  <c r="H13" i="1"/>
  <c r="G13" i="1" s="1"/>
  <c r="G15" i="1" l="1"/>
  <c r="G16" i="1" l="1"/>
  <c r="G17" i="1" l="1"/>
  <c r="G18" i="1" l="1"/>
  <c r="G19" i="1" l="1"/>
  <c r="G20" i="1" l="1"/>
  <c r="G21" i="1" l="1"/>
  <c r="G22" i="1" l="1"/>
  <c r="G23" i="1" l="1"/>
  <c r="G37" i="1" l="1"/>
  <c r="E40" i="1" s="1"/>
  <c r="E41" i="1" s="1"/>
</calcChain>
</file>

<file path=xl/sharedStrings.xml><?xml version="1.0" encoding="utf-8"?>
<sst xmlns="http://schemas.openxmlformats.org/spreadsheetml/2006/main" count="38" uniqueCount="27">
  <si>
    <t>ОЛП + 1</t>
  </si>
  <si>
    <t>Заемател</t>
  </si>
  <si>
    <t xml:space="preserve">Лихвен ЛИСТ  </t>
  </si>
  <si>
    <t>Заемодател</t>
  </si>
  <si>
    <t xml:space="preserve">С. Големо село </t>
  </si>
  <si>
    <t xml:space="preserve">ТЕЦ БОБОВ ДОЛ ЕАД </t>
  </si>
  <si>
    <t>Град.</t>
  </si>
  <si>
    <t>Адрес :</t>
  </si>
  <si>
    <t xml:space="preserve">ЕИК: </t>
  </si>
  <si>
    <t>номер</t>
  </si>
  <si>
    <t>Предмет</t>
  </si>
  <si>
    <t xml:space="preserve">От </t>
  </si>
  <si>
    <t xml:space="preserve">До </t>
  </si>
  <si>
    <t xml:space="preserve">Главница </t>
  </si>
  <si>
    <t>Лихва на ден</t>
  </si>
  <si>
    <t xml:space="preserve">Дължима лихва </t>
  </si>
  <si>
    <t>Дни</t>
  </si>
  <si>
    <t xml:space="preserve">Лихва по договор </t>
  </si>
  <si>
    <t xml:space="preserve">ОБЩО вземане : </t>
  </si>
  <si>
    <t xml:space="preserve">ТЕЦ - БОБОВ ДОЛ </t>
  </si>
  <si>
    <t xml:space="preserve">Гл. Счетоводител : </t>
  </si>
  <si>
    <t xml:space="preserve">Изп. директор: </t>
  </si>
  <si>
    <t xml:space="preserve">Начално салдо на лихви към  01.01.2021 г. : </t>
  </si>
  <si>
    <t xml:space="preserve">Салдо  на лихва към  30.09.2021 г. </t>
  </si>
  <si>
    <t xml:space="preserve">Управител :  </t>
  </si>
  <si>
    <t>Совекс</t>
  </si>
  <si>
    <t>Лихва 7.4 %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</si>
</sst>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$_-;\-* #,##0.00\ _$_-;_-* &quot;-&quot;??\ _$_-;_-@_-"/>
    <numFmt numFmtId="165" formatCode="_-* #,##0.00000000\ _$_-;\-* #,##0.00000000\ _$_-;_-* &quot;-&quot;??\ _$_-;_-@_-"/>
    <numFmt numFmtId="166" formatCode="#,##0.00\ [$лв-402]"/>
  </numFmts>
  <fonts count="21" x14ac:knownFonts="1">
    <font>
      <sz val="10"/>
      <name val="Tahoma"/>
      <charset val="204"/>
    </font>
    <font>
      <b/>
      <sz val="11"/>
      <color indexed="63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7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20"/>
      <name val="Calibri"/>
      <family val="2"/>
      <charset val="204"/>
    </font>
    <font>
      <sz val="11"/>
      <color indexed="6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43"/>
      <name val="Tahoma"/>
      <family val="2"/>
      <charset val="204"/>
    </font>
    <font>
      <b/>
      <sz val="10"/>
      <name val="Tahoma"/>
      <family val="2"/>
      <charset val="204"/>
    </font>
    <font>
      <sz val="10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2" fontId="20" fillId="0" borderId="1" applyFont="0" applyFill="0" applyProtection="0">
      <alignment vertical="center"/>
    </xf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2" borderId="0" applyNumberFormat="0" applyBorder="0" applyAlignment="0" applyProtection="0"/>
    <xf numFmtId="0" fontId="20" fillId="5" borderId="2" applyNumberFormat="0" applyFont="0" applyAlignment="0" applyProtection="0"/>
    <xf numFmtId="0" fontId="17" fillId="3" borderId="3" applyNumberFormat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164" fontId="20" fillId="0" borderId="0" applyFont="0" applyFill="0" applyBorder="0" applyAlignment="0" applyProtection="0"/>
    <xf numFmtId="0" fontId="1" fillId="9" borderId="7" applyNumberFormat="0" applyAlignment="0" applyProtection="0"/>
    <xf numFmtId="0" fontId="15" fillId="9" borderId="3" applyNumberFormat="0" applyAlignment="0" applyProtection="0"/>
    <xf numFmtId="0" fontId="4" fillId="14" borderId="8" applyNumberFormat="0" applyAlignment="0" applyProtection="0"/>
    <xf numFmtId="0" fontId="8" fillId="17" borderId="0" applyNumberFormat="0" applyBorder="0" applyAlignment="0" applyProtection="0"/>
    <xf numFmtId="0" fontId="9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16" fillId="0" borderId="10" applyNumberFormat="0" applyFill="0" applyAlignment="0" applyProtection="0"/>
  </cellStyleXfs>
  <cellXfs count="29">
    <xf numFmtId="0" fontId="0" fillId="0" borderId="0" xfId="0"/>
    <xf numFmtId="0" fontId="18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1" xfId="0" applyBorder="1"/>
    <xf numFmtId="0" fontId="0" fillId="0" borderId="11" xfId="0" applyFill="1" applyBorder="1"/>
    <xf numFmtId="0" fontId="0" fillId="0" borderId="1" xfId="0" applyFill="1" applyBorder="1"/>
    <xf numFmtId="14" fontId="0" fillId="0" borderId="1" xfId="0" applyNumberFormat="1" applyFont="1" applyFill="1" applyBorder="1"/>
    <xf numFmtId="14" fontId="0" fillId="0" borderId="1" xfId="0" applyNumberFormat="1" applyFill="1" applyBorder="1"/>
    <xf numFmtId="164" fontId="0" fillId="18" borderId="1" xfId="0" applyNumberFormat="1" applyFill="1" applyBorder="1"/>
    <xf numFmtId="165" fontId="0" fillId="0" borderId="1" xfId="34" applyNumberFormat="1" applyFont="1" applyFill="1" applyBorder="1"/>
    <xf numFmtId="166" fontId="0" fillId="19" borderId="1" xfId="0" applyNumberFormat="1" applyFill="1" applyBorder="1"/>
    <xf numFmtId="3" fontId="0" fillId="0" borderId="1" xfId="0" applyNumberFormat="1" applyBorder="1"/>
    <xf numFmtId="0" fontId="0" fillId="0" borderId="1" xfId="0" applyFont="1" applyFill="1" applyBorder="1"/>
    <xf numFmtId="164" fontId="0" fillId="18" borderId="1" xfId="0" applyNumberFormat="1" applyFont="1" applyFill="1" applyBorder="1"/>
    <xf numFmtId="166" fontId="0" fillId="19" borderId="1" xfId="0" applyNumberFormat="1" applyFont="1" applyFill="1" applyBorder="1"/>
    <xf numFmtId="3" fontId="0" fillId="0" borderId="1" xfId="0" applyNumberFormat="1" applyFont="1" applyBorder="1"/>
    <xf numFmtId="0" fontId="0" fillId="0" borderId="11" xfId="0" applyFont="1" applyFill="1" applyBorder="1" applyAlignment="1"/>
    <xf numFmtId="166" fontId="0" fillId="0" borderId="0" xfId="0" applyNumberFormat="1"/>
    <xf numFmtId="166" fontId="0" fillId="0" borderId="1" xfId="0" applyNumberFormat="1" applyBorder="1"/>
    <xf numFmtId="4" fontId="0" fillId="0" borderId="0" xfId="0" applyNumberFormat="1"/>
    <xf numFmtId="166" fontId="19" fillId="0" borderId="1" xfId="0" applyNumberFormat="1" applyFont="1" applyBorder="1"/>
    <xf numFmtId="0" fontId="0" fillId="0" borderId="0" xfId="0" applyFill="1" applyBorder="1"/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</cellXfs>
  <cellStyles count="44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FormatedNumberBorderPatern" xfId="19"/>
    <cellStyle name="Акцент1" xfId="20" builtinId="29" customBuiltin="1"/>
    <cellStyle name="Акцент2" xfId="21" builtinId="33" customBuiltin="1"/>
    <cellStyle name="Акцент3" xfId="22" builtinId="37" customBuiltin="1"/>
    <cellStyle name="Акцент4" xfId="23" builtinId="41" customBuiltin="1"/>
    <cellStyle name="Акцент5" xfId="24" builtinId="45" customBuiltin="1"/>
    <cellStyle name="Акцент6" xfId="25" builtinId="49" customBuiltin="1"/>
    <cellStyle name="Бележка" xfId="26" builtinId="10" customBuiltin="1"/>
    <cellStyle name="Вход" xfId="27" builtinId="20" customBuiltin="1"/>
    <cellStyle name="Добър" xfId="28" builtinId="26" customBuiltin="1"/>
    <cellStyle name="Заглавие" xfId="29" builtinId="15" customBuiltin="1"/>
    <cellStyle name="Заглавие 1" xfId="30" builtinId="16" customBuiltin="1"/>
    <cellStyle name="Заглавие 2" xfId="31" builtinId="17" customBuiltin="1"/>
    <cellStyle name="Заглавие 3" xfId="32" builtinId="18" customBuiltin="1"/>
    <cellStyle name="Заглавие 4" xfId="33" builtinId="19" customBuiltin="1"/>
    <cellStyle name="Запетая" xfId="34" builtinId="3"/>
    <cellStyle name="Изход" xfId="35" builtinId="21" customBuiltin="1"/>
    <cellStyle name="Изчисление" xfId="36" builtinId="22" customBuiltin="1"/>
    <cellStyle name="Контролна клетка" xfId="37" builtinId="23" customBuiltin="1"/>
    <cellStyle name="Лош" xfId="38" builtinId="27" customBuiltin="1"/>
    <cellStyle name="Неутрален" xfId="39" builtinId="28" customBuiltin="1"/>
    <cellStyle name="Нормален" xfId="0" builtinId="0"/>
    <cellStyle name="Обяснителен текст" xfId="40" builtinId="53" customBuiltin="1"/>
    <cellStyle name="Предупредителен текст" xfId="41" builtinId="11" customBuiltin="1"/>
    <cellStyle name="Свързана клетка" xfId="42" builtinId="24" customBuiltin="1"/>
    <cellStyle name="Сума" xfId="43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4"/>
  <sheetViews>
    <sheetView tabSelected="1" zoomScale="85" workbookViewId="0">
      <selection activeCell="B43" sqref="B43"/>
    </sheetView>
  </sheetViews>
  <sheetFormatPr defaultColWidth="8.85546875" defaultRowHeight="12.75" x14ac:dyDescent="0.2"/>
  <cols>
    <col min="1" max="1" width="5" customWidth="1"/>
    <col min="2" max="2" width="21.5703125" customWidth="1"/>
    <col min="3" max="3" width="11.28515625" bestFit="1" customWidth="1"/>
    <col min="4" max="4" width="10.5703125" bestFit="1" customWidth="1"/>
    <col min="5" max="5" width="17.5703125" bestFit="1" customWidth="1"/>
    <col min="6" max="6" width="16.5703125" customWidth="1"/>
    <col min="7" max="7" width="13" customWidth="1"/>
    <col min="8" max="8" width="4.7109375" bestFit="1" customWidth="1"/>
  </cols>
  <sheetData>
    <row r="3" spans="1:8" x14ac:dyDescent="0.2">
      <c r="E3" s="1" t="s">
        <v>0</v>
      </c>
    </row>
    <row r="4" spans="1:8" x14ac:dyDescent="0.2">
      <c r="A4" s="26" t="s">
        <v>1</v>
      </c>
      <c r="B4" s="26"/>
      <c r="C4" s="26"/>
      <c r="D4" s="26"/>
      <c r="E4" s="3" t="s">
        <v>2</v>
      </c>
      <c r="F4" s="3" t="s">
        <v>3</v>
      </c>
      <c r="G4" s="3"/>
    </row>
    <row r="5" spans="1:8" x14ac:dyDescent="0.2">
      <c r="A5" s="27" t="s">
        <v>5</v>
      </c>
      <c r="B5" s="27"/>
      <c r="C5" s="27"/>
      <c r="D5" s="27"/>
      <c r="E5" s="3" t="s">
        <v>4</v>
      </c>
      <c r="F5" s="27" t="s">
        <v>25</v>
      </c>
      <c r="G5" s="27"/>
    </row>
    <row r="6" spans="1:8" x14ac:dyDescent="0.2">
      <c r="A6" s="3" t="s">
        <v>6</v>
      </c>
      <c r="B6" s="26"/>
      <c r="C6" s="26"/>
      <c r="D6" s="26"/>
      <c r="E6" s="3"/>
      <c r="F6" s="26"/>
      <c r="G6" s="26"/>
    </row>
    <row r="7" spans="1:8" x14ac:dyDescent="0.2">
      <c r="A7" s="3" t="s">
        <v>7</v>
      </c>
      <c r="B7" s="28"/>
      <c r="C7" s="26"/>
      <c r="D7" s="26"/>
      <c r="E7" s="3"/>
    </row>
    <row r="8" spans="1:8" x14ac:dyDescent="0.2">
      <c r="A8" s="3" t="s">
        <v>8</v>
      </c>
      <c r="B8" s="26"/>
      <c r="C8" s="26"/>
      <c r="D8" s="26"/>
      <c r="E8" s="3"/>
      <c r="F8" s="26"/>
      <c r="G8" s="26"/>
    </row>
    <row r="9" spans="1:8" x14ac:dyDescent="0.2">
      <c r="A9" s="24" t="s">
        <v>24</v>
      </c>
      <c r="B9" s="4"/>
      <c r="C9" s="2"/>
      <c r="D9" s="2"/>
      <c r="E9" s="3"/>
      <c r="F9" s="25"/>
      <c r="G9" s="2"/>
    </row>
    <row r="10" spans="1:8" x14ac:dyDescent="0.2">
      <c r="A10" s="3"/>
      <c r="B10" s="3"/>
      <c r="C10" s="3"/>
      <c r="D10" s="3"/>
      <c r="E10" s="3"/>
      <c r="F10" s="3"/>
      <c r="G10" s="3"/>
    </row>
    <row r="11" spans="1:8" x14ac:dyDescent="0.2">
      <c r="A11" s="3" t="s">
        <v>9</v>
      </c>
      <c r="B11" s="5" t="s">
        <v>10</v>
      </c>
      <c r="C11" s="5" t="s">
        <v>11</v>
      </c>
      <c r="D11" s="5" t="s">
        <v>12</v>
      </c>
      <c r="E11" s="5" t="s">
        <v>13</v>
      </c>
      <c r="F11" s="5" t="s">
        <v>14</v>
      </c>
      <c r="G11" s="5" t="s">
        <v>15</v>
      </c>
      <c r="H11" s="6" t="s">
        <v>16</v>
      </c>
    </row>
    <row r="12" spans="1:8" x14ac:dyDescent="0.2">
      <c r="A12" s="7">
        <v>1</v>
      </c>
      <c r="B12" s="7" t="s">
        <v>17</v>
      </c>
      <c r="C12" s="8">
        <v>44454</v>
      </c>
      <c r="D12" s="9">
        <f>C13-1</f>
        <v>44454</v>
      </c>
      <c r="E12" s="10">
        <v>1600000</v>
      </c>
      <c r="F12" s="11">
        <f>(7.4)/100/360</f>
        <v>2.0555555555555559E-4</v>
      </c>
      <c r="G12" s="12">
        <f>E12*F12*H12</f>
        <v>328.88888888888891</v>
      </c>
      <c r="H12" s="13">
        <f>D12-C12+1</f>
        <v>1</v>
      </c>
    </row>
    <row r="13" spans="1:8" x14ac:dyDescent="0.2">
      <c r="A13" s="7">
        <v>2</v>
      </c>
      <c r="B13" s="7" t="s">
        <v>17</v>
      </c>
      <c r="C13" s="8">
        <v>44455</v>
      </c>
      <c r="D13" s="9">
        <f t="shared" ref="D13:D22" si="0">C14-1</f>
        <v>44459</v>
      </c>
      <c r="E13" s="10">
        <f>+E12+5179000</f>
        <v>6779000</v>
      </c>
      <c r="F13" s="11">
        <f t="shared" ref="F13:F23" si="1">(7.4)/100/360</f>
        <v>2.0555555555555559E-4</v>
      </c>
      <c r="G13" s="12">
        <f>E13*F13*H13</f>
        <v>6967.3055555555566</v>
      </c>
      <c r="H13" s="13">
        <f>D13-C13+1</f>
        <v>5</v>
      </c>
    </row>
    <row r="14" spans="1:8" x14ac:dyDescent="0.2">
      <c r="A14" s="7">
        <v>3</v>
      </c>
      <c r="B14" s="7" t="s">
        <v>17</v>
      </c>
      <c r="C14" s="8">
        <v>44460</v>
      </c>
      <c r="D14" s="9">
        <f t="shared" si="0"/>
        <v>44462</v>
      </c>
      <c r="E14" s="10">
        <f>+E13+3930000</f>
        <v>10709000</v>
      </c>
      <c r="F14" s="11">
        <f t="shared" si="1"/>
        <v>2.0555555555555559E-4</v>
      </c>
      <c r="G14" s="12">
        <f t="shared" ref="G14:G23" si="2">E14*F14*H14</f>
        <v>6603.8833333333341</v>
      </c>
      <c r="H14" s="13">
        <f t="shared" ref="H14:H23" si="3">D14-C14+1</f>
        <v>3</v>
      </c>
    </row>
    <row r="15" spans="1:8" x14ac:dyDescent="0.2">
      <c r="A15" s="7">
        <v>4</v>
      </c>
      <c r="B15" s="7" t="s">
        <v>17</v>
      </c>
      <c r="C15" s="8">
        <v>44463</v>
      </c>
      <c r="D15" s="9">
        <f t="shared" si="0"/>
        <v>44469</v>
      </c>
      <c r="E15" s="10">
        <f>+E14+19171000</f>
        <v>29880000</v>
      </c>
      <c r="F15" s="11">
        <f t="shared" si="1"/>
        <v>2.0555555555555559E-4</v>
      </c>
      <c r="G15" s="12">
        <f t="shared" si="2"/>
        <v>42994.000000000007</v>
      </c>
      <c r="H15" s="13">
        <f t="shared" si="3"/>
        <v>7</v>
      </c>
    </row>
    <row r="16" spans="1:8" x14ac:dyDescent="0.2">
      <c r="A16" s="7">
        <v>5</v>
      </c>
      <c r="B16" s="7" t="s">
        <v>17</v>
      </c>
      <c r="C16" s="8">
        <v>44470</v>
      </c>
      <c r="D16" s="9">
        <f t="shared" si="0"/>
        <v>44507</v>
      </c>
      <c r="E16" s="10">
        <f>+E15</f>
        <v>29880000</v>
      </c>
      <c r="F16" s="11">
        <f t="shared" si="1"/>
        <v>2.0555555555555559E-4</v>
      </c>
      <c r="G16" s="12">
        <f t="shared" si="2"/>
        <v>233396.00000000003</v>
      </c>
      <c r="H16" s="13">
        <f t="shared" si="3"/>
        <v>38</v>
      </c>
    </row>
    <row r="17" spans="1:8" x14ac:dyDescent="0.2">
      <c r="A17" s="7">
        <v>6</v>
      </c>
      <c r="B17" s="7" t="s">
        <v>17</v>
      </c>
      <c r="C17" s="8">
        <v>44508</v>
      </c>
      <c r="D17" s="9">
        <f t="shared" si="0"/>
        <v>44517</v>
      </c>
      <c r="E17" s="10">
        <f>+E16+3000000</f>
        <v>32880000</v>
      </c>
      <c r="F17" s="11">
        <f t="shared" si="1"/>
        <v>2.0555555555555559E-4</v>
      </c>
      <c r="G17" s="12">
        <f t="shared" si="2"/>
        <v>67586.666666666686</v>
      </c>
      <c r="H17" s="13">
        <f t="shared" si="3"/>
        <v>10</v>
      </c>
    </row>
    <row r="18" spans="1:8" x14ac:dyDescent="0.2">
      <c r="A18" s="7">
        <v>7</v>
      </c>
      <c r="B18" s="7" t="s">
        <v>17</v>
      </c>
      <c r="C18" s="8">
        <v>44518</v>
      </c>
      <c r="D18" s="9">
        <f t="shared" si="0"/>
        <v>44518</v>
      </c>
      <c r="E18" s="10">
        <f>+E17-3990000</f>
        <v>28890000</v>
      </c>
      <c r="F18" s="11">
        <f t="shared" si="1"/>
        <v>2.0555555555555559E-4</v>
      </c>
      <c r="G18" s="12">
        <f t="shared" si="2"/>
        <v>5938.5000000000009</v>
      </c>
      <c r="H18" s="13">
        <f t="shared" si="3"/>
        <v>1</v>
      </c>
    </row>
    <row r="19" spans="1:8" x14ac:dyDescent="0.2">
      <c r="A19" s="7">
        <v>8</v>
      </c>
      <c r="B19" s="7" t="s">
        <v>17</v>
      </c>
      <c r="C19" s="8">
        <v>44519</v>
      </c>
      <c r="D19" s="9">
        <f t="shared" si="0"/>
        <v>44524</v>
      </c>
      <c r="E19" s="10">
        <f>+E18-4500000</f>
        <v>24390000</v>
      </c>
      <c r="F19" s="11">
        <f t="shared" si="1"/>
        <v>2.0555555555555559E-4</v>
      </c>
      <c r="G19" s="12">
        <f t="shared" si="2"/>
        <v>30081.000000000007</v>
      </c>
      <c r="H19" s="13">
        <f t="shared" si="3"/>
        <v>6</v>
      </c>
    </row>
    <row r="20" spans="1:8" x14ac:dyDescent="0.2">
      <c r="A20" s="7">
        <v>9</v>
      </c>
      <c r="B20" s="7" t="s">
        <v>17</v>
      </c>
      <c r="C20" s="8">
        <v>44525</v>
      </c>
      <c r="D20" s="9">
        <f t="shared" si="0"/>
        <v>44528</v>
      </c>
      <c r="E20" s="10">
        <f>+E19-3000000</f>
        <v>21390000</v>
      </c>
      <c r="F20" s="11">
        <f t="shared" si="1"/>
        <v>2.0555555555555559E-4</v>
      </c>
      <c r="G20" s="12">
        <f t="shared" si="2"/>
        <v>17587.333333333336</v>
      </c>
      <c r="H20" s="13">
        <f t="shared" si="3"/>
        <v>4</v>
      </c>
    </row>
    <row r="21" spans="1:8" x14ac:dyDescent="0.2">
      <c r="A21" s="7">
        <v>10</v>
      </c>
      <c r="B21" s="7" t="s">
        <v>17</v>
      </c>
      <c r="C21" s="8">
        <v>44529</v>
      </c>
      <c r="D21" s="9">
        <f t="shared" si="0"/>
        <v>44530</v>
      </c>
      <c r="E21" s="10">
        <f>+E20-5000000</f>
        <v>16390000</v>
      </c>
      <c r="F21" s="11">
        <f t="shared" si="1"/>
        <v>2.0555555555555559E-4</v>
      </c>
      <c r="G21" s="12">
        <f t="shared" si="2"/>
        <v>6738.1111111111122</v>
      </c>
      <c r="H21" s="13">
        <f t="shared" si="3"/>
        <v>2</v>
      </c>
    </row>
    <row r="22" spans="1:8" x14ac:dyDescent="0.2">
      <c r="A22" s="7">
        <v>11</v>
      </c>
      <c r="B22" s="7" t="s">
        <v>17</v>
      </c>
      <c r="C22" s="8">
        <v>44531</v>
      </c>
      <c r="D22" s="9">
        <f t="shared" si="0"/>
        <v>44532</v>
      </c>
      <c r="E22" s="10">
        <f>+E21-13730000</f>
        <v>2660000</v>
      </c>
      <c r="F22" s="11">
        <f t="shared" si="1"/>
        <v>2.0555555555555559E-4</v>
      </c>
      <c r="G22" s="12">
        <f t="shared" si="2"/>
        <v>1093.5555555555557</v>
      </c>
      <c r="H22" s="13">
        <f t="shared" si="3"/>
        <v>2</v>
      </c>
    </row>
    <row r="23" spans="1:8" x14ac:dyDescent="0.2">
      <c r="A23" s="7">
        <v>12</v>
      </c>
      <c r="B23" s="7" t="s">
        <v>17</v>
      </c>
      <c r="C23" s="8">
        <v>44533</v>
      </c>
      <c r="D23" s="9">
        <v>44533</v>
      </c>
      <c r="E23" s="10">
        <f>+E22-2660000</f>
        <v>0</v>
      </c>
      <c r="F23" s="11">
        <f t="shared" si="1"/>
        <v>2.0555555555555559E-4</v>
      </c>
      <c r="G23" s="12">
        <f t="shared" si="2"/>
        <v>0</v>
      </c>
      <c r="H23" s="13">
        <f t="shared" si="3"/>
        <v>1</v>
      </c>
    </row>
    <row r="24" spans="1:8" x14ac:dyDescent="0.2">
      <c r="A24" s="7"/>
      <c r="B24" s="7"/>
      <c r="C24" s="8"/>
      <c r="D24" s="9"/>
      <c r="E24" s="10"/>
      <c r="F24" s="11"/>
      <c r="G24" s="12"/>
      <c r="H24" s="13"/>
    </row>
    <row r="25" spans="1:8" x14ac:dyDescent="0.2">
      <c r="A25" s="7"/>
      <c r="B25" s="7"/>
      <c r="C25" s="8"/>
      <c r="D25" s="9"/>
      <c r="E25" s="10"/>
      <c r="F25" s="11"/>
      <c r="G25" s="12"/>
      <c r="H25" s="13"/>
    </row>
    <row r="26" spans="1:8" hidden="1" x14ac:dyDescent="0.2">
      <c r="A26" s="14"/>
      <c r="B26" s="14"/>
      <c r="C26" s="8"/>
      <c r="D26" s="8"/>
      <c r="E26" s="15"/>
      <c r="F26" s="11"/>
      <c r="G26" s="16"/>
      <c r="H26" s="17"/>
    </row>
    <row r="27" spans="1:8" hidden="1" x14ac:dyDescent="0.2">
      <c r="A27" s="14"/>
      <c r="B27" s="14"/>
      <c r="C27" s="8"/>
      <c r="D27" s="8"/>
      <c r="E27" s="15"/>
      <c r="F27" s="11"/>
      <c r="G27" s="16"/>
      <c r="H27" s="17"/>
    </row>
    <row r="28" spans="1:8" hidden="1" x14ac:dyDescent="0.2">
      <c r="A28" s="18"/>
      <c r="B28" s="18"/>
      <c r="C28" s="8"/>
      <c r="D28" s="8"/>
      <c r="E28" s="15"/>
      <c r="F28" s="11"/>
      <c r="G28" s="16"/>
      <c r="H28" s="17"/>
    </row>
    <row r="29" spans="1:8" hidden="1" x14ac:dyDescent="0.2">
      <c r="A29" s="14"/>
      <c r="B29" s="14"/>
      <c r="C29" s="8"/>
      <c r="D29" s="8"/>
      <c r="E29" s="15"/>
      <c r="F29" s="11"/>
      <c r="G29" s="16"/>
      <c r="H29" s="17"/>
    </row>
    <row r="30" spans="1:8" hidden="1" x14ac:dyDescent="0.2">
      <c r="A30" s="14"/>
      <c r="B30" s="14"/>
      <c r="C30" s="8"/>
      <c r="D30" s="8"/>
      <c r="E30" s="15"/>
      <c r="F30" s="11"/>
      <c r="G30" s="16"/>
      <c r="H30" s="17"/>
    </row>
    <row r="31" spans="1:8" hidden="1" x14ac:dyDescent="0.2">
      <c r="A31" s="14"/>
      <c r="B31" s="14"/>
      <c r="C31" s="8"/>
      <c r="D31" s="8"/>
      <c r="E31" s="15"/>
      <c r="F31" s="11"/>
      <c r="G31" s="16"/>
      <c r="H31" s="17"/>
    </row>
    <row r="32" spans="1:8" hidden="1" x14ac:dyDescent="0.2">
      <c r="A32" s="14"/>
      <c r="B32" s="14"/>
      <c r="C32" s="8"/>
      <c r="D32" s="8"/>
      <c r="E32" s="15"/>
      <c r="F32" s="11"/>
      <c r="G32" s="16"/>
      <c r="H32" s="17"/>
    </row>
    <row r="33" spans="1:8" hidden="1" x14ac:dyDescent="0.2">
      <c r="A33" s="14"/>
      <c r="B33" s="14"/>
      <c r="C33" s="8"/>
      <c r="D33" s="8"/>
      <c r="E33" s="15"/>
      <c r="F33" s="11"/>
      <c r="G33" s="16"/>
      <c r="H33" s="17"/>
    </row>
    <row r="34" spans="1:8" hidden="1" x14ac:dyDescent="0.2">
      <c r="A34" s="14"/>
      <c r="B34" s="14"/>
      <c r="C34" s="8"/>
      <c r="D34" s="8"/>
      <c r="E34" s="15"/>
      <c r="F34" s="11"/>
      <c r="G34" s="16"/>
      <c r="H34" s="17"/>
    </row>
    <row r="35" spans="1:8" hidden="1" x14ac:dyDescent="0.2">
      <c r="A35" s="14"/>
      <c r="B35" s="14"/>
      <c r="C35" s="8"/>
      <c r="D35" s="8"/>
      <c r="E35" s="15"/>
      <c r="F35" s="11"/>
      <c r="G35" s="16"/>
      <c r="H35" s="17"/>
    </row>
    <row r="37" spans="1:8" x14ac:dyDescent="0.2">
      <c r="G37" s="19">
        <f>SUM(G12:G36)</f>
        <v>419315.24444444448</v>
      </c>
    </row>
    <row r="39" spans="1:8" x14ac:dyDescent="0.2">
      <c r="B39" s="3" t="s">
        <v>22</v>
      </c>
      <c r="C39" s="3"/>
      <c r="D39" s="3"/>
      <c r="E39" s="20">
        <v>0</v>
      </c>
    </row>
    <row r="40" spans="1:8" x14ac:dyDescent="0.2">
      <c r="B40" s="3" t="s">
        <v>23</v>
      </c>
      <c r="C40" s="3"/>
      <c r="D40" s="3"/>
      <c r="E40" s="20">
        <f>E39+G37</f>
        <v>419315.24444444448</v>
      </c>
      <c r="G40" s="21"/>
    </row>
    <row r="41" spans="1:8" x14ac:dyDescent="0.2">
      <c r="B41" s="3" t="s">
        <v>18</v>
      </c>
      <c r="C41" s="3"/>
      <c r="D41" s="3"/>
      <c r="E41" s="22">
        <f>E40+E25</f>
        <v>419315.24444444448</v>
      </c>
    </row>
    <row r="42" spans="1:8" x14ac:dyDescent="0.2">
      <c r="B42" s="23" t="s">
        <v>26</v>
      </c>
    </row>
    <row r="43" spans="1:8" x14ac:dyDescent="0.2">
      <c r="C43" t="s">
        <v>19</v>
      </c>
      <c r="G43" s="19"/>
    </row>
    <row r="44" spans="1:8" x14ac:dyDescent="0.2">
      <c r="B44" t="s">
        <v>20</v>
      </c>
      <c r="E44" t="s">
        <v>21</v>
      </c>
    </row>
  </sheetData>
  <mergeCells count="8">
    <mergeCell ref="B8:D8"/>
    <mergeCell ref="F8:G8"/>
    <mergeCell ref="A4:D4"/>
    <mergeCell ref="A5:D5"/>
    <mergeCell ref="F5:G5"/>
    <mergeCell ref="B6:D6"/>
    <mergeCell ref="F6:G6"/>
    <mergeCell ref="B7:D7"/>
  </mergeCells>
  <pageMargins left="0.25" right="0.23958333333333334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ТЕЦ - совекс</vt:lpstr>
    </vt:vector>
  </TitlesOfParts>
  <Manager/>
  <Company>TEC Bobov dol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usr4-Daniel</dc:creator>
  <cp:keywords/>
  <dc:description/>
  <cp:lastModifiedBy>SCHET</cp:lastModifiedBy>
  <cp:revision/>
  <cp:lastPrinted>2021-12-09T10:27:30Z</cp:lastPrinted>
  <dcterms:created xsi:type="dcterms:W3CDTF">2012-12-17T12:45:50Z</dcterms:created>
  <dcterms:modified xsi:type="dcterms:W3CDTF">2021-12-09T10:27:33Z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