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ibiell.sharepoint.com/sites/Tibiel/Shared Documents/IKONOMIKA/Aneta_TIBIEL/Analiz 2017-2022/DOSTAVKI_2024/FEVRUARI_2024/FAKTURI/Топлофикации/"/>
    </mc:Choice>
  </mc:AlternateContent>
  <xr:revisionPtr revIDLastSave="1240" documentId="8_{4787745F-0F81-4ED3-8635-230621C462B2}" xr6:coauthVersionLast="47" xr6:coauthVersionMax="47" xr10:uidLastSave="{CD8C632B-76E3-4002-A01C-029D942117DE}"/>
  <bookViews>
    <workbookView xWindow="-120" yWindow="-120" windowWidth="29040" windowHeight="15840" tabRatio="897" activeTab="5" xr2:uid="{6181C59F-D665-4BC0-B758-0A74609C04CD}"/>
  </bookViews>
  <sheets>
    <sheet name="Плевен 21.02.-28.02.2024" sheetId="11" r:id="rId1"/>
    <sheet name="Бургас 21.02.-28.02.2024" sheetId="12" r:id="rId2"/>
    <sheet name="Враца 21.02.-28.02.2024" sheetId="13" r:id="rId3"/>
    <sheet name="ВеликоТърново 21.02.-28.02.2024" sheetId="15" r:id="rId4"/>
    <sheet name="Перник 21.02.-28.02.2024" sheetId="16" r:id="rId5"/>
    <sheet name="Русе 21.02.-28.02.2024" sheetId="1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6" i="17" l="1"/>
  <c r="C6" i="17"/>
  <c r="I6" i="17" l="1"/>
  <c r="J6" i="17" s="1"/>
  <c r="H7" i="15"/>
  <c r="H6" i="15"/>
  <c r="H5" i="15"/>
  <c r="C5" i="15"/>
  <c r="H4" i="15"/>
  <c r="I6" i="15" l="1"/>
  <c r="J6" i="15" s="1"/>
  <c r="I7" i="15"/>
  <c r="J7" i="15" s="1"/>
  <c r="I4" i="15"/>
  <c r="J4" i="15" s="1"/>
  <c r="I5" i="15"/>
  <c r="J5" i="15" s="1"/>
  <c r="H8" i="17" l="1"/>
  <c r="I8" i="17" s="1"/>
  <c r="J8" i="17" s="1"/>
  <c r="H7" i="17"/>
  <c r="I7" i="17" s="1"/>
  <c r="J7" i="17" s="1"/>
  <c r="H5" i="17"/>
  <c r="I5" i="17" s="1"/>
  <c r="J5" i="17" s="1"/>
  <c r="C5" i="17"/>
  <c r="H4" i="17"/>
  <c r="I4" i="17" s="1"/>
  <c r="J4" i="17" s="1"/>
  <c r="H9" i="16"/>
  <c r="J12" i="13"/>
  <c r="I12" i="13"/>
  <c r="H7" i="13"/>
  <c r="I7" i="13" s="1"/>
  <c r="H8" i="13"/>
  <c r="I8" i="13" s="1"/>
  <c r="H9" i="13"/>
  <c r="H10" i="13"/>
  <c r="I10" i="13" s="1"/>
  <c r="J10" i="13" s="1"/>
  <c r="H11" i="13"/>
  <c r="H12" i="13"/>
  <c r="J10" i="12"/>
  <c r="I10" i="12"/>
  <c r="H6" i="12"/>
  <c r="H7" i="12"/>
  <c r="H8" i="12"/>
  <c r="H9" i="12"/>
  <c r="H10" i="12"/>
  <c r="H5" i="11"/>
  <c r="H6" i="11"/>
  <c r="I6" i="11" s="1"/>
  <c r="J6" i="11" s="1"/>
  <c r="H7" i="11"/>
  <c r="I7" i="11" s="1"/>
  <c r="H8" i="11"/>
  <c r="H5" i="16"/>
  <c r="H6" i="16"/>
  <c r="I6" i="16" s="1"/>
  <c r="H7" i="16"/>
  <c r="I7" i="16" s="1"/>
  <c r="J7" i="16" s="1"/>
  <c r="H8" i="16"/>
  <c r="I8" i="16" s="1"/>
  <c r="C9" i="13"/>
  <c r="C10" i="13" s="1"/>
  <c r="C11" i="13" s="1"/>
  <c r="C12" i="13" s="1"/>
  <c r="I9" i="12" l="1"/>
  <c r="J9" i="12" s="1"/>
  <c r="I8" i="11"/>
  <c r="J8" i="11" s="1"/>
  <c r="J7" i="13"/>
  <c r="I9" i="13"/>
  <c r="J9" i="13" s="1"/>
  <c r="I11" i="13"/>
  <c r="J11" i="13" s="1"/>
  <c r="J8" i="13"/>
  <c r="I8" i="12"/>
  <c r="J8" i="12" s="1"/>
  <c r="I7" i="12"/>
  <c r="J7" i="12" s="1"/>
  <c r="I6" i="12"/>
  <c r="J6" i="12" s="1"/>
  <c r="J7" i="11"/>
  <c r="I5" i="11"/>
  <c r="J5" i="11" s="1"/>
  <c r="J9" i="16"/>
  <c r="J6" i="16"/>
  <c r="I5" i="16"/>
  <c r="J5" i="16" s="1"/>
  <c r="J8" i="16"/>
  <c r="C5" i="16"/>
  <c r="C6" i="16" s="1"/>
  <c r="C7" i="16" s="1"/>
  <c r="C8" i="16" s="1"/>
  <c r="C9" i="16" s="1"/>
  <c r="C7" i="13"/>
  <c r="C8" i="13" s="1"/>
  <c r="C6" i="12"/>
  <c r="H4" i="16" l="1"/>
  <c r="I4" i="16" s="1"/>
  <c r="J4" i="16" l="1"/>
  <c r="H6" i="13" l="1"/>
  <c r="H5" i="12"/>
  <c r="I5" i="12" s="1"/>
  <c r="H4" i="11"/>
  <c r="I6" i="13" l="1"/>
  <c r="J6" i="13" s="1"/>
  <c r="I4" i="11"/>
  <c r="J4" i="11" s="1"/>
  <c r="J5" i="12"/>
  <c r="J13" i="13" l="1"/>
</calcChain>
</file>

<file path=xl/sharedStrings.xml><?xml version="1.0" encoding="utf-8"?>
<sst xmlns="http://schemas.openxmlformats.org/spreadsheetml/2006/main" count="123" uniqueCount="30">
  <si>
    <t>№</t>
  </si>
  <si>
    <t>Стока/Услуга</t>
  </si>
  <si>
    <t>Мярка</t>
  </si>
  <si>
    <t>Ед. цена без ДДС</t>
  </si>
  <si>
    <t>Стойност в лева</t>
  </si>
  <si>
    <t>MWh</t>
  </si>
  <si>
    <t xml:space="preserve">Количество </t>
  </si>
  <si>
    <t>Стойност с ДДС</t>
  </si>
  <si>
    <t>Фактуриран природен газ в газообразно състояние на линия C102P01</t>
  </si>
  <si>
    <t>Фактуриран на природен газ в газообразно състояние на линия C104P01</t>
  </si>
  <si>
    <r>
      <t xml:space="preserve">Доставен природен газ в газообразно състояние на линия </t>
    </r>
    <r>
      <rPr>
        <sz val="12"/>
        <rFont val="Times New Roman"/>
        <family val="1"/>
        <charset val="204"/>
      </rPr>
      <t>C041P03</t>
    </r>
  </si>
  <si>
    <t>ДДС, 20%</t>
  </si>
  <si>
    <t>бр.</t>
  </si>
  <si>
    <t>Договор № ПГ-0106/Дг22/014/15.12.2021</t>
  </si>
  <si>
    <t>Фактуриран природен газ в газообразно състояние на линия C059P02</t>
  </si>
  <si>
    <t>Договор № ПГ-0106/Дг22/015/15.12.2021</t>
  </si>
  <si>
    <t>Договор № ПГ-0106/Дг22/016/15.12.2021</t>
  </si>
  <si>
    <t>Капацитет в рамките на деня</t>
  </si>
  <si>
    <t>ДДС,20%</t>
  </si>
  <si>
    <t>Превишен капацитет</t>
  </si>
  <si>
    <t>Р-ди по чл.18 от Дог.№ ПГ-0106/ДГ23/028/19.04.2023 г.</t>
  </si>
  <si>
    <t>Р-ди по чл.18 от Дог.№ ПГ-0106/ДГ23/025/19.04.2023г.</t>
  </si>
  <si>
    <t>Р-ди по чл.18 от Дог.№ ПГ-0106/ДГ23/026/19.04.2023 г.</t>
  </si>
  <si>
    <t>Р-ди по чл.18 от Дог.№ ПГ-0106/ДГ23/027/19.04.2023 г.</t>
  </si>
  <si>
    <r>
      <t xml:space="preserve">Доставен природен газ в газообразно състояние на линия </t>
    </r>
    <r>
      <rPr>
        <sz val="12"/>
        <rFont val="Times New Roman"/>
        <family val="1"/>
        <charset val="204"/>
      </rPr>
      <t>C025P01</t>
    </r>
  </si>
  <si>
    <t>Дневен капацитет</t>
  </si>
  <si>
    <t>Неустойка по договор</t>
  </si>
  <si>
    <t>Доставен природен газ в газообразно състояние на линия C025P01</t>
  </si>
  <si>
    <t>Период на доставка: 01.02.2024 г. 07:00:00 –01.03.2024 г. 07:00</t>
  </si>
  <si>
    <t>Пренос на природен газ м. Февруари 2024 г.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</si>
</sst>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0"/>
    <numFmt numFmtId="165" formatCode="0.000"/>
    <numFmt numFmtId="166" formatCode="0.00000"/>
    <numFmt numFmtId="167" formatCode="0.0000"/>
  </numFmts>
  <fonts count="4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2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0">
    <xf numFmtId="0" fontId="0" fillId="0" borderId="0" xfId="0"/>
    <xf numFmtId="3" fontId="0" fillId="0" borderId="0" xfId="0" applyNumberFormat="1"/>
    <xf numFmtId="4" fontId="0" fillId="0" borderId="0" xfId="0" applyNumberFormat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64" fontId="2" fillId="3" borderId="1" xfId="0" applyNumberFormat="1" applyFont="1" applyFill="1" applyBorder="1" applyAlignment="1">
      <alignment horizontal="right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wrapText="1"/>
    </xf>
    <xf numFmtId="4" fontId="2" fillId="3" borderId="1" xfId="0" applyNumberFormat="1" applyFont="1" applyFill="1" applyBorder="1" applyAlignment="1">
      <alignment horizontal="right" vertical="center"/>
    </xf>
    <xf numFmtId="165" fontId="2" fillId="3" borderId="1" xfId="0" applyNumberFormat="1" applyFont="1" applyFill="1" applyBorder="1" applyAlignment="1">
      <alignment horizontal="center" vertical="center"/>
    </xf>
    <xf numFmtId="0" fontId="2" fillId="0" borderId="0" xfId="0" applyFont="1"/>
    <xf numFmtId="0" fontId="1" fillId="0" borderId="0" xfId="0" applyFont="1"/>
    <xf numFmtId="164" fontId="2" fillId="3" borderId="1" xfId="0" applyNumberFormat="1" applyFont="1" applyFill="1" applyBorder="1" applyAlignment="1">
      <alignment horizontal="center" vertical="center"/>
    </xf>
    <xf numFmtId="4" fontId="2" fillId="3" borderId="1" xfId="0" applyNumberFormat="1" applyFont="1" applyFill="1" applyBorder="1" applyAlignment="1">
      <alignment horizontal="center" vertical="center"/>
    </xf>
    <xf numFmtId="4" fontId="2" fillId="3" borderId="0" xfId="0" applyNumberFormat="1" applyFont="1" applyFill="1"/>
    <xf numFmtId="0" fontId="2" fillId="3" borderId="0" xfId="0" applyFont="1" applyFill="1"/>
    <xf numFmtId="2" fontId="2" fillId="3" borderId="1" xfId="0" applyNumberFormat="1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4" fontId="2" fillId="0" borderId="0" xfId="0" applyNumberFormat="1" applyFont="1"/>
    <xf numFmtId="4" fontId="2" fillId="3" borderId="0" xfId="0" applyNumberFormat="1" applyFont="1" applyFill="1" applyAlignment="1">
      <alignment horizontal="center" vertical="center"/>
    </xf>
    <xf numFmtId="166" fontId="2" fillId="3" borderId="0" xfId="0" applyNumberFormat="1" applyFont="1" applyFill="1" applyAlignment="1">
      <alignment horizontal="center" vertical="center"/>
    </xf>
    <xf numFmtId="164" fontId="2" fillId="3" borderId="0" xfId="0" applyNumberFormat="1" applyFont="1" applyFill="1" applyAlignment="1">
      <alignment horizontal="center" vertical="center"/>
    </xf>
    <xf numFmtId="0" fontId="2" fillId="3" borderId="0" xfId="0" applyFont="1" applyFill="1" applyAlignment="1">
      <alignment horizontal="left" wrapText="1"/>
    </xf>
    <xf numFmtId="167" fontId="2" fillId="3" borderId="1" xfId="0" applyNumberFormat="1" applyFont="1" applyFill="1" applyBorder="1" applyAlignment="1">
      <alignment horizontal="center" vertical="center"/>
    </xf>
    <xf numFmtId="0" fontId="0" fillId="3" borderId="0" xfId="0" applyFill="1"/>
    <xf numFmtId="2" fontId="0" fillId="0" borderId="0" xfId="0" applyNumberFormat="1"/>
    <xf numFmtId="167" fontId="0" fillId="0" borderId="0" xfId="0" applyNumberFormat="1"/>
    <xf numFmtId="4" fontId="2" fillId="0" borderId="1" xfId="0" applyNumberFormat="1" applyFont="1" applyBorder="1" applyAlignment="1">
      <alignment horizontal="center" vertical="center"/>
    </xf>
    <xf numFmtId="167" fontId="2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4F8F3-400A-4244-8A9C-F14DFB2A5220}">
  <dimension ref="C3:K15"/>
  <sheetViews>
    <sheetView zoomScaleNormal="100" workbookViewId="0">
      <selection activeCell="H24" sqref="H24"/>
    </sheetView>
  </sheetViews>
  <sheetFormatPr defaultColWidth="8.85546875" defaultRowHeight="15.75" x14ac:dyDescent="0.25"/>
  <cols>
    <col min="1" max="3" width="8.85546875" style="10"/>
    <col min="4" max="4" width="30.7109375" style="10" customWidth="1"/>
    <col min="5" max="5" width="9.85546875" style="10" bestFit="1" customWidth="1"/>
    <col min="6" max="6" width="13.7109375" style="10" customWidth="1"/>
    <col min="7" max="7" width="19.7109375" style="10" customWidth="1"/>
    <col min="8" max="8" width="17.7109375" style="10" bestFit="1" customWidth="1"/>
    <col min="9" max="9" width="17.42578125" style="10" customWidth="1"/>
    <col min="10" max="10" width="14" style="10" customWidth="1"/>
    <col min="11" max="11" width="11" style="10" bestFit="1" customWidth="1"/>
    <col min="12" max="16384" width="8.85546875" style="10"/>
  </cols>
  <sheetData>
    <row r="3" spans="3:11" ht="31.5" x14ac:dyDescent="0.25">
      <c r="C3" s="3" t="s">
        <v>0</v>
      </c>
      <c r="D3" s="3" t="s">
        <v>1</v>
      </c>
      <c r="E3" s="3" t="s">
        <v>2</v>
      </c>
      <c r="F3" s="4" t="s">
        <v>6</v>
      </c>
      <c r="G3" s="4" t="s">
        <v>3</v>
      </c>
      <c r="H3" s="4" t="s">
        <v>4</v>
      </c>
      <c r="I3" s="4" t="s">
        <v>11</v>
      </c>
      <c r="J3" s="4" t="s">
        <v>7</v>
      </c>
    </row>
    <row r="4" spans="3:11" s="15" customFormat="1" ht="47.25" x14ac:dyDescent="0.25">
      <c r="C4" s="6">
        <v>1</v>
      </c>
      <c r="D4" s="7" t="s">
        <v>10</v>
      </c>
      <c r="E4" s="6" t="s">
        <v>5</v>
      </c>
      <c r="F4" s="12">
        <v>26948.986000000001</v>
      </c>
      <c r="G4" s="9">
        <v>71.08</v>
      </c>
      <c r="H4" s="13">
        <f>F4*G4</f>
        <v>1915533.9248800001</v>
      </c>
      <c r="I4" s="13">
        <f>H4*0.2</f>
        <v>383106.78497600002</v>
      </c>
      <c r="J4" s="13">
        <f>H4+I4</f>
        <v>2298640.7098560003</v>
      </c>
      <c r="K4" s="14"/>
    </row>
    <row r="5" spans="3:11" customFormat="1" ht="31.5" x14ac:dyDescent="0.25">
      <c r="C5" s="6">
        <v>2</v>
      </c>
      <c r="D5" s="7" t="s">
        <v>29</v>
      </c>
      <c r="E5" s="6" t="s">
        <v>5</v>
      </c>
      <c r="F5" s="12">
        <v>89008.587000000014</v>
      </c>
      <c r="G5" s="28">
        <v>1.0194000000000001</v>
      </c>
      <c r="H5" s="13">
        <f t="shared" ref="H5:H8" si="0">F5*G5</f>
        <v>90735.353587800026</v>
      </c>
      <c r="I5" s="13">
        <f t="shared" ref="I5:I8" si="1">H5*0.2</f>
        <v>18147.070717560007</v>
      </c>
      <c r="J5" s="13">
        <f t="shared" ref="J5:J8" si="2">H5+I5</f>
        <v>108882.42430536004</v>
      </c>
    </row>
    <row r="6" spans="3:11" customFormat="1" x14ac:dyDescent="0.25">
      <c r="C6" s="6">
        <v>3</v>
      </c>
      <c r="D6" s="7" t="s">
        <v>25</v>
      </c>
      <c r="E6" s="6" t="s">
        <v>5</v>
      </c>
      <c r="F6" s="12">
        <v>600</v>
      </c>
      <c r="G6" s="28">
        <v>5.8925999999999998</v>
      </c>
      <c r="H6" s="13">
        <f t="shared" si="0"/>
        <v>3535.56</v>
      </c>
      <c r="I6" s="13">
        <f t="shared" si="1"/>
        <v>707.11200000000008</v>
      </c>
      <c r="J6" s="13">
        <f t="shared" si="2"/>
        <v>4242.6720000000005</v>
      </c>
    </row>
    <row r="7" spans="3:11" customFormat="1" x14ac:dyDescent="0.25">
      <c r="C7" s="6">
        <v>4</v>
      </c>
      <c r="D7" s="7" t="s">
        <v>17</v>
      </c>
      <c r="E7" s="6" t="s">
        <v>5</v>
      </c>
      <c r="F7" s="12">
        <v>50</v>
      </c>
      <c r="G7" s="28">
        <v>7.3657000000000004</v>
      </c>
      <c r="H7" s="13">
        <f t="shared" si="0"/>
        <v>368.28500000000003</v>
      </c>
      <c r="I7" s="13">
        <f t="shared" si="1"/>
        <v>73.657000000000011</v>
      </c>
      <c r="J7" s="13">
        <f t="shared" si="2"/>
        <v>441.94200000000001</v>
      </c>
    </row>
    <row r="8" spans="3:11" ht="31.5" x14ac:dyDescent="0.25">
      <c r="C8" s="6">
        <v>5</v>
      </c>
      <c r="D8" s="7" t="s">
        <v>20</v>
      </c>
      <c r="E8" s="6" t="s">
        <v>12</v>
      </c>
      <c r="F8" s="12">
        <v>1</v>
      </c>
      <c r="G8" s="16">
        <v>63493.2</v>
      </c>
      <c r="H8" s="13">
        <f t="shared" si="0"/>
        <v>63493.2</v>
      </c>
      <c r="I8" s="13">
        <f t="shared" si="1"/>
        <v>12698.64</v>
      </c>
      <c r="J8" s="13">
        <f t="shared" si="2"/>
        <v>76191.839999999997</v>
      </c>
    </row>
    <row r="9" spans="3:11" x14ac:dyDescent="0.25">
      <c r="C9" s="17"/>
      <c r="D9" s="11"/>
      <c r="J9" s="18"/>
    </row>
    <row r="10" spans="3:11" x14ac:dyDescent="0.25">
      <c r="D10" s="11" t="s">
        <v>28</v>
      </c>
    </row>
    <row r="11" spans="3:11" x14ac:dyDescent="0.25">
      <c r="C11" s="17"/>
      <c r="D11" s="11"/>
    </row>
    <row r="15" spans="3:11" x14ac:dyDescent="0.25">
      <c r="C15" s="29" t="s">
        <v>13</v>
      </c>
      <c r="D15" s="29"/>
      <c r="E15" s="29"/>
      <c r="G15" s="18"/>
      <c r="H15" s="18"/>
      <c r="K15" s="18"/>
    </row>
  </sheetData>
  <mergeCells count="1">
    <mergeCell ref="C15:E1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3E7C54-61BB-48A6-9CCC-96E468B6805E}">
  <dimension ref="B4:K17"/>
  <sheetViews>
    <sheetView workbookViewId="0">
      <selection activeCell="F23" sqref="F23"/>
    </sheetView>
  </sheetViews>
  <sheetFormatPr defaultRowHeight="15" x14ac:dyDescent="0.25"/>
  <cols>
    <col min="3" max="3" width="3.28515625" bestFit="1" customWidth="1"/>
    <col min="4" max="4" width="32.85546875" customWidth="1"/>
    <col min="5" max="5" width="13.140625" bestFit="1" customWidth="1"/>
    <col min="6" max="6" width="15.7109375" customWidth="1"/>
    <col min="7" max="7" width="14.7109375" bestFit="1" customWidth="1"/>
    <col min="8" max="8" width="14.5703125" customWidth="1"/>
    <col min="9" max="9" width="13.5703125" bestFit="1" customWidth="1"/>
    <col min="10" max="10" width="11.42578125" customWidth="1"/>
  </cols>
  <sheetData>
    <row r="4" spans="3:11" s="10" customFormat="1" ht="27.6" customHeight="1" x14ac:dyDescent="0.25">
      <c r="C4" s="3" t="s">
        <v>0</v>
      </c>
      <c r="D4" s="3" t="s">
        <v>1</v>
      </c>
      <c r="E4" s="3" t="s">
        <v>2</v>
      </c>
      <c r="F4" s="4" t="s">
        <v>6</v>
      </c>
      <c r="G4" s="4" t="s">
        <v>3</v>
      </c>
      <c r="H4" s="4" t="s">
        <v>4</v>
      </c>
      <c r="I4" s="4" t="s">
        <v>11</v>
      </c>
      <c r="J4" s="4" t="s">
        <v>7</v>
      </c>
    </row>
    <row r="5" spans="3:11" s="15" customFormat="1" ht="52.9" customHeight="1" x14ac:dyDescent="0.25">
      <c r="C5" s="6">
        <v>1</v>
      </c>
      <c r="D5" s="7" t="s">
        <v>14</v>
      </c>
      <c r="E5" s="6" t="s">
        <v>5</v>
      </c>
      <c r="F5" s="12">
        <v>3525.2820000000002</v>
      </c>
      <c r="G5" s="9">
        <v>71.08</v>
      </c>
      <c r="H5" s="5">
        <f t="shared" ref="H5:H10" si="0">F5*G5</f>
        <v>250577.04456000001</v>
      </c>
      <c r="I5" s="8">
        <f t="shared" ref="I5:I10" si="1">H5*0.2</f>
        <v>50115.408912000006</v>
      </c>
      <c r="J5" s="8">
        <f t="shared" ref="J5:J10" si="2">H5+I5</f>
        <v>300692.45347200002</v>
      </c>
      <c r="K5" s="14"/>
    </row>
    <row r="6" spans="3:11" s="10" customFormat="1" ht="31.5" x14ac:dyDescent="0.25">
      <c r="C6" s="6">
        <f>+C5+1</f>
        <v>2</v>
      </c>
      <c r="D6" s="7" t="s">
        <v>29</v>
      </c>
      <c r="E6" s="6" t="s">
        <v>5</v>
      </c>
      <c r="F6" s="12">
        <v>12712.694</v>
      </c>
      <c r="G6" s="28">
        <v>1.0194000000000001</v>
      </c>
      <c r="H6" s="5">
        <f t="shared" si="0"/>
        <v>12959.320263600001</v>
      </c>
      <c r="I6" s="8">
        <f t="shared" si="1"/>
        <v>2591.8640527200005</v>
      </c>
      <c r="J6" s="8">
        <f t="shared" si="2"/>
        <v>15551.184316320001</v>
      </c>
    </row>
    <row r="7" spans="3:11" s="10" customFormat="1" ht="15.75" x14ac:dyDescent="0.25">
      <c r="C7" s="6">
        <v>3</v>
      </c>
      <c r="D7" s="7" t="s">
        <v>25</v>
      </c>
      <c r="E7" s="6" t="s">
        <v>5</v>
      </c>
      <c r="F7" s="12">
        <v>880</v>
      </c>
      <c r="G7" s="28">
        <v>5.8925999999999998</v>
      </c>
      <c r="H7" s="5">
        <f t="shared" si="0"/>
        <v>5185.4880000000003</v>
      </c>
      <c r="I7" s="8">
        <f t="shared" si="1"/>
        <v>1037.0976000000001</v>
      </c>
      <c r="J7" s="8">
        <f t="shared" si="2"/>
        <v>6222.5856000000003</v>
      </c>
    </row>
    <row r="8" spans="3:11" s="10" customFormat="1" ht="15.75" x14ac:dyDescent="0.25">
      <c r="C8" s="6">
        <v>4</v>
      </c>
      <c r="D8" s="7" t="s">
        <v>17</v>
      </c>
      <c r="E8" s="6" t="s">
        <v>5</v>
      </c>
      <c r="F8" s="12">
        <v>367</v>
      </c>
      <c r="G8" s="28">
        <v>7.3657000000000004</v>
      </c>
      <c r="H8" s="5">
        <f t="shared" si="0"/>
        <v>2703.2119000000002</v>
      </c>
      <c r="I8" s="8">
        <f t="shared" si="1"/>
        <v>540.64238000000012</v>
      </c>
      <c r="J8" s="8">
        <f t="shared" si="2"/>
        <v>3243.8542800000005</v>
      </c>
    </row>
    <row r="9" spans="3:11" s="10" customFormat="1" ht="15.75" x14ac:dyDescent="0.25">
      <c r="C9" s="6">
        <v>5</v>
      </c>
      <c r="D9" s="7" t="s">
        <v>19</v>
      </c>
      <c r="E9" s="6" t="s">
        <v>5</v>
      </c>
      <c r="F9" s="12">
        <v>339.23199999999986</v>
      </c>
      <c r="G9" s="23">
        <v>8.3582999999999998</v>
      </c>
      <c r="H9" s="5">
        <f t="shared" si="0"/>
        <v>2835.4028255999988</v>
      </c>
      <c r="I9" s="8">
        <f t="shared" si="1"/>
        <v>567.08056511999973</v>
      </c>
      <c r="J9" s="8">
        <f t="shared" si="2"/>
        <v>3402.4833907199986</v>
      </c>
    </row>
    <row r="10" spans="3:11" s="10" customFormat="1" ht="31.5" x14ac:dyDescent="0.25">
      <c r="C10" s="6">
        <v>6</v>
      </c>
      <c r="D10" s="7" t="s">
        <v>21</v>
      </c>
      <c r="E10" s="6" t="s">
        <v>12</v>
      </c>
      <c r="F10" s="12">
        <v>1</v>
      </c>
      <c r="G10" s="16">
        <v>23809.95</v>
      </c>
      <c r="H10" s="5">
        <f t="shared" si="0"/>
        <v>23809.95</v>
      </c>
      <c r="I10" s="8">
        <f t="shared" si="1"/>
        <v>4761.9900000000007</v>
      </c>
      <c r="J10" s="8">
        <f t="shared" si="2"/>
        <v>28571.940000000002</v>
      </c>
    </row>
    <row r="11" spans="3:11" x14ac:dyDescent="0.25">
      <c r="J11" s="2"/>
    </row>
    <row r="12" spans="3:11" s="10" customFormat="1" ht="15.75" x14ac:dyDescent="0.25">
      <c r="D12" s="11" t="s">
        <v>28</v>
      </c>
    </row>
    <row r="13" spans="3:11" x14ac:dyDescent="0.25">
      <c r="J13" s="2"/>
    </row>
    <row r="14" spans="3:11" x14ac:dyDescent="0.25">
      <c r="J14" s="2"/>
    </row>
    <row r="15" spans="3:11" x14ac:dyDescent="0.25">
      <c r="J15" s="2"/>
    </row>
    <row r="16" spans="3:11" x14ac:dyDescent="0.25">
      <c r="J16" s="2"/>
    </row>
    <row r="17" spans="2:4" ht="15.75" x14ac:dyDescent="0.25">
      <c r="B17" s="29" t="s">
        <v>15</v>
      </c>
      <c r="C17" s="29"/>
      <c r="D17" s="29"/>
    </row>
  </sheetData>
  <mergeCells count="1">
    <mergeCell ref="B17:D1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22B34-8ABF-4D2F-987E-C99CC5DCB128}">
  <dimension ref="C3:J20"/>
  <sheetViews>
    <sheetView topLeftCell="A4" workbookViewId="0">
      <selection activeCell="E20" sqref="E20"/>
    </sheetView>
  </sheetViews>
  <sheetFormatPr defaultRowHeight="15" x14ac:dyDescent="0.25"/>
  <cols>
    <col min="4" max="4" width="30.5703125" bestFit="1" customWidth="1"/>
    <col min="5" max="5" width="9.5703125" customWidth="1"/>
    <col min="6" max="6" width="15.28515625" customWidth="1"/>
    <col min="7" max="7" width="15.85546875" customWidth="1"/>
    <col min="8" max="8" width="13.85546875" bestFit="1" customWidth="1"/>
    <col min="9" max="9" width="14.42578125" customWidth="1"/>
    <col min="10" max="10" width="13.42578125" customWidth="1"/>
  </cols>
  <sheetData>
    <row r="3" spans="3:10" x14ac:dyDescent="0.25">
      <c r="F3" s="2"/>
    </row>
    <row r="4" spans="3:10" x14ac:dyDescent="0.25">
      <c r="F4" s="2"/>
    </row>
    <row r="5" spans="3:10" ht="31.5" x14ac:dyDescent="0.25">
      <c r="C5" s="3" t="s">
        <v>0</v>
      </c>
      <c r="D5" s="3" t="s">
        <v>1</v>
      </c>
      <c r="E5" s="3" t="s">
        <v>2</v>
      </c>
      <c r="F5" s="4" t="s">
        <v>6</v>
      </c>
      <c r="G5" s="4" t="s">
        <v>3</v>
      </c>
      <c r="H5" s="4" t="s">
        <v>4</v>
      </c>
      <c r="I5" s="4" t="s">
        <v>18</v>
      </c>
      <c r="J5" s="4" t="s">
        <v>7</v>
      </c>
    </row>
    <row r="6" spans="3:10" ht="47.25" x14ac:dyDescent="0.25">
      <c r="C6" s="6">
        <v>1</v>
      </c>
      <c r="D6" s="7" t="s">
        <v>8</v>
      </c>
      <c r="E6" s="6" t="s">
        <v>5</v>
      </c>
      <c r="F6" s="12">
        <v>2727.8609999999999</v>
      </c>
      <c r="G6" s="9">
        <v>71.08</v>
      </c>
      <c r="H6" s="8">
        <f t="shared" ref="H6:H12" si="0">F6*G6</f>
        <v>193896.35987999997</v>
      </c>
      <c r="I6" s="8">
        <f t="shared" ref="I6:I12" si="1">H6*0.2</f>
        <v>38779.271975999996</v>
      </c>
      <c r="J6" s="8">
        <f t="shared" ref="J6:J12" si="2">H6+I6</f>
        <v>232675.63185599996</v>
      </c>
    </row>
    <row r="7" spans="3:10" ht="47.25" x14ac:dyDescent="0.25">
      <c r="C7" s="6">
        <f>+C6+1</f>
        <v>2</v>
      </c>
      <c r="D7" s="7" t="s">
        <v>9</v>
      </c>
      <c r="E7" s="6" t="s">
        <v>5</v>
      </c>
      <c r="F7" s="12">
        <v>985.22699999999998</v>
      </c>
      <c r="G7" s="9">
        <v>71.08</v>
      </c>
      <c r="H7" s="8">
        <f t="shared" si="0"/>
        <v>70029.935159999994</v>
      </c>
      <c r="I7" s="8">
        <f t="shared" si="1"/>
        <v>14005.987031999999</v>
      </c>
      <c r="J7" s="8">
        <f t="shared" si="2"/>
        <v>84035.922191999998</v>
      </c>
    </row>
    <row r="8" spans="3:10" ht="31.5" x14ac:dyDescent="0.25">
      <c r="C8" s="6">
        <f t="shared" ref="C8:C12" si="3">+C7+1</f>
        <v>3</v>
      </c>
      <c r="D8" s="7" t="s">
        <v>29</v>
      </c>
      <c r="E8" s="6" t="s">
        <v>5</v>
      </c>
      <c r="F8" s="12">
        <v>12834.512999999999</v>
      </c>
      <c r="G8" s="28">
        <v>1.0194000000000001</v>
      </c>
      <c r="H8" s="8">
        <f t="shared" si="0"/>
        <v>13083.5025522</v>
      </c>
      <c r="I8" s="8">
        <f t="shared" si="1"/>
        <v>2616.70051044</v>
      </c>
      <c r="J8" s="8">
        <f t="shared" si="2"/>
        <v>15700.203062639999</v>
      </c>
    </row>
    <row r="9" spans="3:10" ht="15.75" x14ac:dyDescent="0.25">
      <c r="C9" s="6">
        <f t="shared" si="3"/>
        <v>4</v>
      </c>
      <c r="D9" s="7" t="s">
        <v>25</v>
      </c>
      <c r="E9" s="6" t="s">
        <v>5</v>
      </c>
      <c r="F9" s="12">
        <v>425</v>
      </c>
      <c r="G9" s="28">
        <v>5.8925999999999998</v>
      </c>
      <c r="H9" s="8">
        <f t="shared" si="0"/>
        <v>2504.355</v>
      </c>
      <c r="I9" s="8">
        <f t="shared" si="1"/>
        <v>500.87100000000004</v>
      </c>
      <c r="J9" s="8">
        <f t="shared" si="2"/>
        <v>3005.2260000000001</v>
      </c>
    </row>
    <row r="10" spans="3:10" ht="15.75" x14ac:dyDescent="0.25">
      <c r="C10" s="6">
        <f t="shared" si="3"/>
        <v>5</v>
      </c>
      <c r="D10" s="7" t="s">
        <v>17</v>
      </c>
      <c r="E10" s="6" t="s">
        <v>5</v>
      </c>
      <c r="F10" s="12">
        <v>165</v>
      </c>
      <c r="G10" s="23">
        <v>7.3657000000000004</v>
      </c>
      <c r="H10" s="8">
        <f t="shared" si="0"/>
        <v>1215.3405</v>
      </c>
      <c r="I10" s="8">
        <f t="shared" si="1"/>
        <v>243.06810000000002</v>
      </c>
      <c r="J10" s="8">
        <f t="shared" si="2"/>
        <v>1458.4086</v>
      </c>
    </row>
    <row r="11" spans="3:10" ht="15.75" x14ac:dyDescent="0.25">
      <c r="C11" s="6">
        <f t="shared" si="3"/>
        <v>6</v>
      </c>
      <c r="D11" s="7" t="s">
        <v>19</v>
      </c>
      <c r="E11" s="6" t="s">
        <v>5</v>
      </c>
      <c r="F11" s="12">
        <v>25.129999999999992</v>
      </c>
      <c r="G11" s="23">
        <v>8.3582999999999998</v>
      </c>
      <c r="H11" s="8">
        <f t="shared" si="0"/>
        <v>210.04407899999993</v>
      </c>
      <c r="I11" s="8">
        <f t="shared" si="1"/>
        <v>42.008815799999986</v>
      </c>
      <c r="J11" s="8">
        <f t="shared" si="2"/>
        <v>252.0528947999999</v>
      </c>
    </row>
    <row r="12" spans="3:10" ht="31.5" x14ac:dyDescent="0.25">
      <c r="C12" s="6">
        <f t="shared" si="3"/>
        <v>7</v>
      </c>
      <c r="D12" s="7" t="s">
        <v>22</v>
      </c>
      <c r="E12" s="6" t="s">
        <v>12</v>
      </c>
      <c r="F12" s="12">
        <v>1</v>
      </c>
      <c r="G12" s="16">
        <v>15873.3</v>
      </c>
      <c r="H12" s="8">
        <f t="shared" si="0"/>
        <v>15873.3</v>
      </c>
      <c r="I12" s="8">
        <f t="shared" si="1"/>
        <v>3174.66</v>
      </c>
      <c r="J12" s="8">
        <f t="shared" si="2"/>
        <v>19047.96</v>
      </c>
    </row>
    <row r="13" spans="3:10" ht="15.75" x14ac:dyDescent="0.25">
      <c r="C13" s="17"/>
      <c r="D13" s="22"/>
      <c r="E13" s="17"/>
      <c r="F13" s="21"/>
      <c r="G13" s="20"/>
      <c r="H13" s="19"/>
      <c r="I13" s="19"/>
      <c r="J13" s="19">
        <f>SUM(J8:J12)</f>
        <v>39463.850557439997</v>
      </c>
    </row>
    <row r="14" spans="3:10" s="10" customFormat="1" ht="15.75" x14ac:dyDescent="0.25">
      <c r="D14" s="11" t="s">
        <v>28</v>
      </c>
    </row>
    <row r="15" spans="3:10" x14ac:dyDescent="0.25">
      <c r="F15" s="2"/>
    </row>
    <row r="16" spans="3:10" x14ac:dyDescent="0.25">
      <c r="F16" s="2"/>
    </row>
    <row r="17" spans="3:7" ht="15.75" x14ac:dyDescent="0.25">
      <c r="C17" s="29" t="s">
        <v>16</v>
      </c>
      <c r="D17" s="29"/>
      <c r="E17" s="29"/>
      <c r="F17" s="1"/>
      <c r="G17" s="2"/>
    </row>
    <row r="18" spans="3:7" x14ac:dyDescent="0.25">
      <c r="F18" s="2"/>
    </row>
    <row r="19" spans="3:7" x14ac:dyDescent="0.25">
      <c r="G19" s="2"/>
    </row>
    <row r="20" spans="3:7" x14ac:dyDescent="0.25">
      <c r="G20" s="2"/>
    </row>
  </sheetData>
  <mergeCells count="1">
    <mergeCell ref="C17:E1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DC056-E2B2-4279-BD9A-CB9033DCB03C}">
  <dimension ref="C3:J16"/>
  <sheetViews>
    <sheetView workbookViewId="0">
      <selection activeCell="E13" sqref="E13"/>
    </sheetView>
  </sheetViews>
  <sheetFormatPr defaultRowHeight="15" x14ac:dyDescent="0.25"/>
  <cols>
    <col min="3" max="3" width="9.7109375" bestFit="1" customWidth="1"/>
    <col min="4" max="4" width="30.7109375" customWidth="1"/>
    <col min="5" max="5" width="7.7109375" bestFit="1" customWidth="1"/>
    <col min="6" max="6" width="13.7109375" customWidth="1"/>
    <col min="7" max="7" width="21.140625" customWidth="1"/>
    <col min="8" max="8" width="17.7109375" bestFit="1" customWidth="1"/>
    <col min="9" max="9" width="16.7109375" customWidth="1"/>
    <col min="10" max="10" width="12.42578125" customWidth="1"/>
  </cols>
  <sheetData>
    <row r="3" spans="3:10" ht="31.5" x14ac:dyDescent="0.25">
      <c r="C3" s="3" t="s">
        <v>0</v>
      </c>
      <c r="D3" s="3" t="s">
        <v>1</v>
      </c>
      <c r="E3" s="3" t="s">
        <v>2</v>
      </c>
      <c r="F3" s="4" t="s">
        <v>6</v>
      </c>
      <c r="G3" s="4" t="s">
        <v>3</v>
      </c>
      <c r="H3" s="4" t="s">
        <v>4</v>
      </c>
      <c r="I3" s="4" t="s">
        <v>11</v>
      </c>
      <c r="J3" s="4" t="s">
        <v>7</v>
      </c>
    </row>
    <row r="4" spans="3:10" s="24" customFormat="1" ht="47.25" x14ac:dyDescent="0.25">
      <c r="C4" s="6">
        <v>1</v>
      </c>
      <c r="D4" s="7" t="s">
        <v>14</v>
      </c>
      <c r="E4" s="6" t="s">
        <v>5</v>
      </c>
      <c r="F4" s="12">
        <v>106.131</v>
      </c>
      <c r="G4" s="9">
        <v>71.08</v>
      </c>
      <c r="H4" s="5">
        <f t="shared" ref="H4:H7" si="0">F4*G4</f>
        <v>7543.7914799999999</v>
      </c>
      <c r="I4" s="8">
        <f t="shared" ref="I4:I7" si="1">H4*0.2</f>
        <v>1508.758296</v>
      </c>
      <c r="J4" s="8">
        <f t="shared" ref="J4:J7" si="2">H4+I4</f>
        <v>9052.5497759999998</v>
      </c>
    </row>
    <row r="5" spans="3:10" ht="31.5" x14ac:dyDescent="0.25">
      <c r="C5" s="6">
        <f>+C4+1</f>
        <v>2</v>
      </c>
      <c r="D5" s="7" t="s">
        <v>29</v>
      </c>
      <c r="E5" s="6" t="s">
        <v>5</v>
      </c>
      <c r="F5" s="12">
        <v>106.131</v>
      </c>
      <c r="G5" s="28">
        <v>1.0194000000000001</v>
      </c>
      <c r="H5" s="5">
        <f t="shared" si="0"/>
        <v>108.18994140000001</v>
      </c>
      <c r="I5" s="8">
        <f t="shared" si="1"/>
        <v>21.637988280000002</v>
      </c>
      <c r="J5" s="8">
        <f t="shared" si="2"/>
        <v>129.82792968000001</v>
      </c>
    </row>
    <row r="6" spans="3:10" ht="15.75" x14ac:dyDescent="0.25">
      <c r="C6" s="6">
        <v>3</v>
      </c>
      <c r="D6" s="7" t="s">
        <v>25</v>
      </c>
      <c r="E6" s="6" t="s">
        <v>5</v>
      </c>
      <c r="F6" s="12">
        <v>220</v>
      </c>
      <c r="G6" s="28">
        <v>5.8925999999999998</v>
      </c>
      <c r="H6" s="5">
        <f t="shared" si="0"/>
        <v>1296.3720000000001</v>
      </c>
      <c r="I6" s="8">
        <f t="shared" si="1"/>
        <v>259.27440000000001</v>
      </c>
      <c r="J6" s="8">
        <f t="shared" si="2"/>
        <v>1555.6464000000001</v>
      </c>
    </row>
    <row r="7" spans="3:10" ht="31.5" x14ac:dyDescent="0.25">
      <c r="C7" s="6">
        <v>6</v>
      </c>
      <c r="D7" s="7" t="s">
        <v>23</v>
      </c>
      <c r="E7" s="6" t="s">
        <v>12</v>
      </c>
      <c r="F7" s="12">
        <v>1</v>
      </c>
      <c r="G7" s="27">
        <v>4761.99</v>
      </c>
      <c r="H7" s="5">
        <f t="shared" si="0"/>
        <v>4761.99</v>
      </c>
      <c r="I7" s="8">
        <f t="shared" si="1"/>
        <v>952.39800000000002</v>
      </c>
      <c r="J7" s="8">
        <f t="shared" si="2"/>
        <v>5714.3879999999999</v>
      </c>
    </row>
    <row r="8" spans="3:10" x14ac:dyDescent="0.25">
      <c r="H8" s="2"/>
    </row>
    <row r="9" spans="3:10" s="10" customFormat="1" ht="15.75" x14ac:dyDescent="0.25">
      <c r="D9" s="11" t="s">
        <v>28</v>
      </c>
    </row>
    <row r="10" spans="3:10" x14ac:dyDescent="0.25">
      <c r="H10" s="2"/>
    </row>
    <row r="11" spans="3:10" x14ac:dyDescent="0.25">
      <c r="G11" s="2"/>
    </row>
    <row r="12" spans="3:10" x14ac:dyDescent="0.25">
      <c r="D12" s="25"/>
      <c r="F12" s="26"/>
    </row>
    <row r="16" spans="3:10" ht="15.75" x14ac:dyDescent="0.25">
      <c r="C16" s="29"/>
      <c r="D16" s="29"/>
      <c r="E16" s="29"/>
      <c r="F16" s="1"/>
      <c r="G16" s="2"/>
      <c r="H16" s="2"/>
    </row>
  </sheetData>
  <mergeCells count="1">
    <mergeCell ref="C16:E1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EBDCE-348A-4A4C-8772-B62C34AA635F}">
  <dimension ref="C3:K12"/>
  <sheetViews>
    <sheetView workbookViewId="0">
      <selection activeCell="F16" sqref="F16"/>
    </sheetView>
  </sheetViews>
  <sheetFormatPr defaultRowHeight="15" x14ac:dyDescent="0.25"/>
  <cols>
    <col min="4" max="4" width="30.5703125" customWidth="1"/>
    <col min="5" max="5" width="7.7109375" bestFit="1" customWidth="1"/>
    <col min="6" max="6" width="15.5703125" customWidth="1"/>
    <col min="7" max="7" width="13" customWidth="1"/>
    <col min="8" max="8" width="12.7109375" bestFit="1" customWidth="1"/>
    <col min="9" max="9" width="11" bestFit="1" customWidth="1"/>
    <col min="10" max="10" width="12.7109375" bestFit="1" customWidth="1"/>
  </cols>
  <sheetData>
    <row r="3" spans="3:11" s="10" customFormat="1" ht="31.5" x14ac:dyDescent="0.25">
      <c r="C3" s="3" t="s">
        <v>0</v>
      </c>
      <c r="D3" s="3" t="s">
        <v>1</v>
      </c>
      <c r="E3" s="3" t="s">
        <v>2</v>
      </c>
      <c r="F3" s="4" t="s">
        <v>6</v>
      </c>
      <c r="G3" s="4" t="s">
        <v>3</v>
      </c>
      <c r="H3" s="4" t="s">
        <v>4</v>
      </c>
      <c r="I3" s="4" t="s">
        <v>11</v>
      </c>
      <c r="J3" s="4" t="s">
        <v>7</v>
      </c>
    </row>
    <row r="4" spans="3:11" s="15" customFormat="1" ht="47.25" x14ac:dyDescent="0.25">
      <c r="C4" s="6">
        <v>1</v>
      </c>
      <c r="D4" s="7" t="s">
        <v>24</v>
      </c>
      <c r="E4" s="6" t="s">
        <v>5</v>
      </c>
      <c r="F4" s="12">
        <v>1639.002</v>
      </c>
      <c r="G4" s="9">
        <v>71.08</v>
      </c>
      <c r="H4" s="13">
        <f>F4*G4</f>
        <v>116500.26216</v>
      </c>
      <c r="I4" s="13">
        <f>H4*0.2</f>
        <v>23300.052432</v>
      </c>
      <c r="J4" s="13">
        <f>H4+I4</f>
        <v>139800.31459200001</v>
      </c>
      <c r="K4" s="14"/>
    </row>
    <row r="5" spans="3:11" ht="31.5" x14ac:dyDescent="0.25">
      <c r="C5" s="6">
        <f>+C4+1</f>
        <v>2</v>
      </c>
      <c r="D5" s="7" t="s">
        <v>29</v>
      </c>
      <c r="E5" s="6" t="s">
        <v>5</v>
      </c>
      <c r="F5" s="12">
        <v>6001.6319999999987</v>
      </c>
      <c r="G5" s="28">
        <v>1.0194000000000001</v>
      </c>
      <c r="H5" s="13">
        <f t="shared" ref="H5:H8" si="0">F5*G5</f>
        <v>6118.0636607999995</v>
      </c>
      <c r="I5" s="13">
        <f t="shared" ref="I5:I8" si="1">H5*0.2</f>
        <v>1223.61273216</v>
      </c>
      <c r="J5" s="13">
        <f t="shared" ref="J5:J8" si="2">H5+I5</f>
        <v>7341.6763929599992</v>
      </c>
    </row>
    <row r="6" spans="3:11" ht="15.75" x14ac:dyDescent="0.25">
      <c r="C6" s="6">
        <f t="shared" ref="C6:C9" si="3">+C5+1</f>
        <v>3</v>
      </c>
      <c r="D6" s="7" t="s">
        <v>25</v>
      </c>
      <c r="E6" s="6" t="s">
        <v>5</v>
      </c>
      <c r="F6" s="12">
        <v>3180</v>
      </c>
      <c r="G6" s="28">
        <v>5.8925999999999998</v>
      </c>
      <c r="H6" s="13">
        <f t="shared" si="0"/>
        <v>18738.468000000001</v>
      </c>
      <c r="I6" s="13">
        <f t="shared" si="1"/>
        <v>3747.6936000000005</v>
      </c>
      <c r="J6" s="13">
        <f t="shared" si="2"/>
        <v>22486.161599999999</v>
      </c>
    </row>
    <row r="7" spans="3:11" ht="15.75" x14ac:dyDescent="0.25">
      <c r="C7" s="6">
        <f t="shared" si="3"/>
        <v>4</v>
      </c>
      <c r="D7" s="7" t="s">
        <v>17</v>
      </c>
      <c r="E7" s="6" t="s">
        <v>5</v>
      </c>
      <c r="F7" s="12">
        <v>3066</v>
      </c>
      <c r="G7" s="28">
        <v>7.3657000000000004</v>
      </c>
      <c r="H7" s="13">
        <f t="shared" si="0"/>
        <v>22583.236199999999</v>
      </c>
      <c r="I7" s="13">
        <f t="shared" si="1"/>
        <v>4516.6472400000002</v>
      </c>
      <c r="J7" s="13">
        <f t="shared" si="2"/>
        <v>27099.883439999998</v>
      </c>
    </row>
    <row r="8" spans="3:11" ht="15.75" x14ac:dyDescent="0.25">
      <c r="C8" s="6">
        <f>+C7+1</f>
        <v>5</v>
      </c>
      <c r="D8" s="7" t="s">
        <v>19</v>
      </c>
      <c r="E8" s="6" t="s">
        <v>5</v>
      </c>
      <c r="F8" s="12">
        <v>69.855000000000018</v>
      </c>
      <c r="G8" s="23">
        <v>8.3582999999999998</v>
      </c>
      <c r="H8" s="13">
        <f t="shared" si="0"/>
        <v>583.8690465000002</v>
      </c>
      <c r="I8" s="13">
        <f t="shared" si="1"/>
        <v>116.77380930000004</v>
      </c>
      <c r="J8" s="13">
        <f t="shared" si="2"/>
        <v>700.64285580000023</v>
      </c>
    </row>
    <row r="9" spans="3:11" ht="15.75" x14ac:dyDescent="0.25">
      <c r="C9" s="6">
        <f t="shared" si="3"/>
        <v>6</v>
      </c>
      <c r="D9" s="7" t="s">
        <v>26</v>
      </c>
      <c r="E9" s="6" t="s">
        <v>5</v>
      </c>
      <c r="F9" s="12">
        <v>650.65800000000047</v>
      </c>
      <c r="G9" s="23">
        <v>7.1080000000000005</v>
      </c>
      <c r="H9" s="13">
        <f t="shared" ref="H9" si="4">F9*G9</f>
        <v>4624.8770640000039</v>
      </c>
      <c r="I9" s="13">
        <v>0</v>
      </c>
      <c r="J9" s="13">
        <f t="shared" ref="J9" si="5">H9+I9</f>
        <v>4624.8770640000039</v>
      </c>
    </row>
    <row r="12" spans="3:11" s="10" customFormat="1" ht="15.75" x14ac:dyDescent="0.25">
      <c r="D12" s="11" t="s">
        <v>28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2C0BD-5035-42FC-818D-FCBEC615D575}">
  <dimension ref="C3:K11"/>
  <sheetViews>
    <sheetView tabSelected="1" workbookViewId="0">
      <selection activeCell="M20" sqref="M20"/>
    </sheetView>
  </sheetViews>
  <sheetFormatPr defaultRowHeight="15" x14ac:dyDescent="0.25"/>
  <cols>
    <col min="4" max="4" width="30.5703125" customWidth="1"/>
    <col min="5" max="5" width="7.7109375" bestFit="1" customWidth="1"/>
    <col min="6" max="6" width="15.5703125" customWidth="1"/>
    <col min="7" max="7" width="13" customWidth="1"/>
    <col min="8" max="8" width="12.7109375" bestFit="1" customWidth="1"/>
    <col min="9" max="9" width="11" bestFit="1" customWidth="1"/>
    <col min="10" max="10" width="12.7109375" bestFit="1" customWidth="1"/>
  </cols>
  <sheetData>
    <row r="3" spans="3:11" s="10" customFormat="1" ht="31.5" x14ac:dyDescent="0.25">
      <c r="C3" s="3" t="s">
        <v>0</v>
      </c>
      <c r="D3" s="3" t="s">
        <v>1</v>
      </c>
      <c r="E3" s="3" t="s">
        <v>2</v>
      </c>
      <c r="F3" s="4" t="s">
        <v>6</v>
      </c>
      <c r="G3" s="4" t="s">
        <v>3</v>
      </c>
      <c r="H3" s="4" t="s">
        <v>4</v>
      </c>
      <c r="I3" s="4" t="s">
        <v>11</v>
      </c>
      <c r="J3" s="4" t="s">
        <v>7</v>
      </c>
    </row>
    <row r="4" spans="3:11" s="15" customFormat="1" ht="47.25" x14ac:dyDescent="0.25">
      <c r="C4" s="6">
        <v>1</v>
      </c>
      <c r="D4" s="7" t="s">
        <v>27</v>
      </c>
      <c r="E4" s="6" t="s">
        <v>5</v>
      </c>
      <c r="F4" s="12">
        <v>12424.930999999999</v>
      </c>
      <c r="G4" s="9">
        <v>71.08</v>
      </c>
      <c r="H4" s="13">
        <f>F4*G4</f>
        <v>883164.0954799999</v>
      </c>
      <c r="I4" s="13">
        <f>H4*0.2</f>
        <v>176632.81909599999</v>
      </c>
      <c r="J4" s="13">
        <f>H4+I4</f>
        <v>1059796.9145759998</v>
      </c>
      <c r="K4" s="14"/>
    </row>
    <row r="5" spans="3:11" ht="31.5" x14ac:dyDescent="0.25">
      <c r="C5" s="6">
        <f>+C4+1</f>
        <v>2</v>
      </c>
      <c r="D5" s="7" t="s">
        <v>29</v>
      </c>
      <c r="E5" s="6" t="s">
        <v>5</v>
      </c>
      <c r="F5" s="12">
        <v>12424.930999999999</v>
      </c>
      <c r="G5" s="28">
        <v>1.0194000000000001</v>
      </c>
      <c r="H5" s="13">
        <f t="shared" ref="H5:H8" si="0">F5*G5</f>
        <v>12665.9746614</v>
      </c>
      <c r="I5" s="13">
        <f t="shared" ref="I5:I8" si="1">H5*0.2</f>
        <v>2533.1949322800001</v>
      </c>
      <c r="J5" s="13">
        <f t="shared" ref="J5:J8" si="2">H5+I5</f>
        <v>15199.169593679999</v>
      </c>
    </row>
    <row r="6" spans="3:11" ht="15.75" x14ac:dyDescent="0.25">
      <c r="C6" s="6">
        <f t="shared" ref="C6" si="3">+C5+1</f>
        <v>3</v>
      </c>
      <c r="D6" s="7" t="s">
        <v>25</v>
      </c>
      <c r="E6" s="6" t="s">
        <v>5</v>
      </c>
      <c r="F6" s="12">
        <v>10845</v>
      </c>
      <c r="G6" s="28">
        <v>5.8925999999999998</v>
      </c>
      <c r="H6" s="13">
        <f t="shared" si="0"/>
        <v>63905.246999999996</v>
      </c>
      <c r="I6" s="13">
        <f t="shared" si="1"/>
        <v>12781.0494</v>
      </c>
      <c r="J6" s="13">
        <f t="shared" si="2"/>
        <v>76686.296399999992</v>
      </c>
    </row>
    <row r="7" spans="3:11" ht="15.75" x14ac:dyDescent="0.25">
      <c r="C7" s="6">
        <v>4</v>
      </c>
      <c r="D7" s="7" t="s">
        <v>17</v>
      </c>
      <c r="E7" s="6" t="s">
        <v>5</v>
      </c>
      <c r="F7" s="12">
        <v>1599.002</v>
      </c>
      <c r="G7" s="28">
        <v>7.3657000000000004</v>
      </c>
      <c r="H7" s="13">
        <f t="shared" si="0"/>
        <v>11777.769031400001</v>
      </c>
      <c r="I7" s="13">
        <f t="shared" si="1"/>
        <v>2355.5538062800001</v>
      </c>
      <c r="J7" s="13">
        <f t="shared" si="2"/>
        <v>14133.322837680002</v>
      </c>
    </row>
    <row r="8" spans="3:11" ht="15.75" x14ac:dyDescent="0.25">
      <c r="C8" s="6">
        <v>5</v>
      </c>
      <c r="D8" s="7" t="s">
        <v>19</v>
      </c>
      <c r="E8" s="6" t="s">
        <v>5</v>
      </c>
      <c r="F8" s="12">
        <v>19.909999999999911</v>
      </c>
      <c r="G8" s="23">
        <v>8.3582999999999998</v>
      </c>
      <c r="H8" s="13">
        <f t="shared" si="0"/>
        <v>166.41375299999925</v>
      </c>
      <c r="I8" s="13">
        <f t="shared" si="1"/>
        <v>33.282750599999851</v>
      </c>
      <c r="J8" s="13">
        <f t="shared" si="2"/>
        <v>199.69650359999909</v>
      </c>
    </row>
    <row r="11" spans="3:11" s="10" customFormat="1" ht="15.75" x14ac:dyDescent="0.25">
      <c r="D11" s="11" t="s">
        <v>28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4da30f3-d450-42f3-a305-6a1de303da54" xsi:nil="true"/>
    <lcf76f155ced4ddcb4097134ff3c332f xmlns="f72fde2d-b807-4537-b4b0-8b27d7e9d203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663273EF680CE46A9BB227905110AE3" ma:contentTypeVersion="15" ma:contentTypeDescription="Create a new document." ma:contentTypeScope="" ma:versionID="c44d2247b42298762f159768c3a70c71">
  <xsd:schema xmlns:xsd="http://www.w3.org/2001/XMLSchema" xmlns:xs="http://www.w3.org/2001/XMLSchema" xmlns:p="http://schemas.microsoft.com/office/2006/metadata/properties" xmlns:ns2="f72fde2d-b807-4537-b4b0-8b27d7e9d203" xmlns:ns3="d4da30f3-d450-42f3-a305-6a1de303da54" targetNamespace="http://schemas.microsoft.com/office/2006/metadata/properties" ma:root="true" ma:fieldsID="099cb61ee19aea13fd7687df9ca6721f" ns2:_="" ns3:_="">
    <xsd:import namespace="f72fde2d-b807-4537-b4b0-8b27d7e9d203"/>
    <xsd:import namespace="d4da30f3-d450-42f3-a305-6a1de303da5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2fde2d-b807-4537-b4b0-8b27d7e9d20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0928c00e-ac5e-44b4-96e5-205a8c1ee00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da30f3-d450-42f3-a305-6a1de303da54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323c5a16-ef6d-447c-bb9c-5a11ecd1522c}" ma:internalName="TaxCatchAll" ma:showField="CatchAllData" ma:web="d4da30f3-d450-42f3-a305-6a1de303da5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71FE9B1-FA42-47E1-AC3D-F256E3D23265}">
  <ds:schemaRefs>
    <ds:schemaRef ds:uri="http://schemas.microsoft.com/office/2006/metadata/properties"/>
    <ds:schemaRef ds:uri="http://schemas.microsoft.com/office/infopath/2007/PartnerControls"/>
    <ds:schemaRef ds:uri="d4da30f3-d450-42f3-a305-6a1de303da54"/>
    <ds:schemaRef ds:uri="f72fde2d-b807-4537-b4b0-8b27d7e9d203"/>
  </ds:schemaRefs>
</ds:datastoreItem>
</file>

<file path=customXml/itemProps2.xml><?xml version="1.0" encoding="utf-8"?>
<ds:datastoreItem xmlns:ds="http://schemas.openxmlformats.org/officeDocument/2006/customXml" ds:itemID="{40BBB0C5-B722-4E5D-9304-3AAE7346D95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33CE2B7-3476-4D96-BF37-1942E68484A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72fde2d-b807-4537-b4b0-8b27d7e9d203"/>
    <ds:schemaRef ds:uri="d4da30f3-d450-42f3-a305-6a1de303da5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Плевен 21.02.-28.02.2024</vt:lpstr>
      <vt:lpstr>Бургас 21.02.-28.02.2024</vt:lpstr>
      <vt:lpstr>Враца 21.02.-28.02.2024</vt:lpstr>
      <vt:lpstr>ВеликоТърново 21.02.-28.02.2024</vt:lpstr>
      <vt:lpstr>Перник 21.02.-28.02.2024</vt:lpstr>
      <vt:lpstr>Русе 21.02.-28.02.2024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ff</dc:creator>
  <cp:lastModifiedBy>Aneta Ivanova</cp:lastModifiedBy>
  <dcterms:created xsi:type="dcterms:W3CDTF">2019-10-09T06:16:32Z</dcterms:created>
  <dcterms:modified xsi:type="dcterms:W3CDTF">2024-03-06T08:50:04Z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0x0101005663273EF680CE46A9BB227905110AE3</vt:lpwstr>
  </property>
  <property fmtid="{D5CDD505-2E9C-101B-9397-08002B2CF9AE}" pid="3" name="MediaServiceImageTags">
    <vt:lpwstr/>
  </property>
</Properties>
</file>