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Топлофикации/"/>
    </mc:Choice>
  </mc:AlternateContent>
  <xr:revisionPtr revIDLastSave="1923" documentId="8_{4787745F-0F81-4ED3-8635-230621C462B2}" xr6:coauthVersionLast="47" xr6:coauthVersionMax="47" xr10:uidLastSave="{536E3872-8952-426B-BBB1-B0B50F315B7D}"/>
  <bookViews>
    <workbookView xWindow="-120" yWindow="-120" windowWidth="29040" windowHeight="15840" tabRatio="897" firstSheet="4" activeTab="6" xr2:uid="{6181C59F-D665-4BC0-B758-0A74609C04CD}"/>
  </bookViews>
  <sheets>
    <sheet name="Плевен 21.08.-31.08.2024" sheetId="11" r:id="rId1"/>
    <sheet name="Бургас 21.08.-31.08.2024" sheetId="12" r:id="rId2"/>
    <sheet name="Враца 21.08.-31.08.2024" sheetId="13" r:id="rId3"/>
    <sheet name="Перник 21.08.-31.08.2024" sheetId="16" r:id="rId4"/>
    <sheet name="Русе 21.08.-31.08.2024" sheetId="17" r:id="rId5"/>
    <sheet name="ВеликоТърново 21.08.-31.08.2024" sheetId="15" r:id="rId6"/>
    <sheet name="Марица 3 21.08.-31.08.2024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7" l="1"/>
  <c r="H10" i="13"/>
  <c r="I8" i="17" l="1"/>
  <c r="J8" i="17" s="1"/>
  <c r="I10" i="13"/>
  <c r="J10" i="13" s="1"/>
  <c r="G4" i="18" l="1"/>
  <c r="H8" i="18"/>
  <c r="H7" i="18"/>
  <c r="I7" i="18" s="1"/>
  <c r="J7" i="18" s="1"/>
  <c r="H6" i="18"/>
  <c r="I6" i="18" s="1"/>
  <c r="J6" i="18" s="1"/>
  <c r="H6" i="15"/>
  <c r="I6" i="15" s="1"/>
  <c r="J6" i="15" s="1"/>
  <c r="H6" i="11"/>
  <c r="H9" i="17"/>
  <c r="H9" i="16"/>
  <c r="I8" i="18" l="1"/>
  <c r="J8" i="18" s="1"/>
  <c r="I6" i="11"/>
  <c r="J6" i="11" s="1"/>
  <c r="I9" i="17"/>
  <c r="J9" i="17" s="1"/>
  <c r="I9" i="16"/>
  <c r="J9" i="16" s="1"/>
  <c r="H5" i="18"/>
  <c r="C5" i="18"/>
  <c r="H4" i="18"/>
  <c r="H7" i="17"/>
  <c r="H6" i="17"/>
  <c r="H6" i="16"/>
  <c r="H9" i="13"/>
  <c r="I9" i="13" s="1"/>
  <c r="I4" i="18" l="1"/>
  <c r="J4" i="18" s="1"/>
  <c r="I5" i="18"/>
  <c r="J5" i="18" s="1"/>
  <c r="I6" i="17"/>
  <c r="J6" i="17" s="1"/>
  <c r="I7" i="17"/>
  <c r="J7" i="17" s="1"/>
  <c r="I6" i="16"/>
  <c r="J6" i="16" s="1"/>
  <c r="J9" i="13"/>
  <c r="H8" i="11" l="1"/>
  <c r="I8" i="11" l="1"/>
  <c r="J8" i="11" s="1"/>
  <c r="H7" i="15"/>
  <c r="H5" i="15"/>
  <c r="C5" i="15"/>
  <c r="C6" i="15" s="1"/>
  <c r="H4" i="15"/>
  <c r="I7" i="15" l="1"/>
  <c r="J7" i="15" s="1"/>
  <c r="I4" i="15"/>
  <c r="J4" i="15" s="1"/>
  <c r="I5" i="15"/>
  <c r="J5" i="15" s="1"/>
  <c r="H5" i="17" l="1"/>
  <c r="I5" i="17" s="1"/>
  <c r="J5" i="17" s="1"/>
  <c r="C5" i="17"/>
  <c r="C6" i="17" s="1"/>
  <c r="C7" i="17" s="1"/>
  <c r="H4" i="17"/>
  <c r="I4" i="17" s="1"/>
  <c r="J4" i="17" s="1"/>
  <c r="H7" i="13"/>
  <c r="I7" i="13" s="1"/>
  <c r="H8" i="13"/>
  <c r="I8" i="13" s="1"/>
  <c r="H11" i="13"/>
  <c r="I11" i="13" s="1"/>
  <c r="H6" i="12"/>
  <c r="H7" i="12"/>
  <c r="I7" i="12" s="1"/>
  <c r="H5" i="11"/>
  <c r="H7" i="11"/>
  <c r="I7" i="11" s="1"/>
  <c r="H9" i="11"/>
  <c r="H5" i="16"/>
  <c r="H7" i="16"/>
  <c r="I7" i="16" s="1"/>
  <c r="J7" i="16" s="1"/>
  <c r="H8" i="16"/>
  <c r="I8" i="16" s="1"/>
  <c r="J11" i="13" l="1"/>
  <c r="J7" i="12"/>
  <c r="I9" i="11"/>
  <c r="J9" i="11" s="1"/>
  <c r="J7" i="13"/>
  <c r="J8" i="13"/>
  <c r="I6" i="12"/>
  <c r="J6" i="12" s="1"/>
  <c r="J7" i="11"/>
  <c r="I5" i="11"/>
  <c r="J5" i="11" s="1"/>
  <c r="I5" i="16"/>
  <c r="J5" i="16" s="1"/>
  <c r="J8" i="16"/>
  <c r="C5" i="16"/>
  <c r="C6" i="16" s="1"/>
  <c r="C7" i="16" s="1"/>
  <c r="C8" i="16" s="1"/>
  <c r="C7" i="13"/>
  <c r="C8" i="13" s="1"/>
  <c r="C6" i="12"/>
  <c r="C9" i="13" l="1"/>
  <c r="H4" i="16"/>
  <c r="I4" i="16" s="1"/>
  <c r="J4" i="16" l="1"/>
  <c r="H6" i="13" l="1"/>
  <c r="H5" i="12"/>
  <c r="I5" i="12" s="1"/>
  <c r="H4" i="11"/>
  <c r="I6" i="13" l="1"/>
  <c r="J6" i="13" s="1"/>
  <c r="J12" i="13" s="1"/>
  <c r="I4" i="11"/>
  <c r="J4" i="11" s="1"/>
  <c r="J5" i="12"/>
</calcChain>
</file>

<file path=xl/sharedStrings.xml><?xml version="1.0" encoding="utf-8"?>
<sst xmlns="http://schemas.openxmlformats.org/spreadsheetml/2006/main" count="143" uniqueCount="38">
  <si>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</si>
  <si>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</si>
  <si>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</si>
  <si>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</si>
  <si>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</si>
  <si>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</si>
  <si>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</si>
  <si>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</si>
  <si>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</si>
  <si>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</si>
  <si>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</si>
  <si>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ДДС, 20%</t>
  </si>
  <si>
    <t>бр.</t>
  </si>
  <si>
    <t>Фактуриран природен газ в газообразно състояние на линия C059P02</t>
  </si>
  <si>
    <t>Договор № ПГ-0106/Дг22/015/15.12.2021</t>
  </si>
  <si>
    <t>Капацитет в рамките на деня</t>
  </si>
  <si>
    <t>ДДС,20%</t>
  </si>
  <si>
    <t>Превишен капацитет</t>
  </si>
  <si>
    <t>Дневен капацитет</t>
  </si>
  <si>
    <t>Доставен природен газ в газообразно състояние на линия C025P01</t>
  </si>
  <si>
    <t>ТОПЛОФИКАЦИЯ РУСЕ</t>
  </si>
  <si>
    <t>ТОПЛОФИКАЦИЯ ПЕРНИК</t>
  </si>
  <si>
    <t>ТОПЛОФИКАЦИЯ ВЕЛИКО ТЪРНОВО</t>
  </si>
  <si>
    <t>ТОПЛОФИКАЦИЯ ВРАЦА</t>
  </si>
  <si>
    <t>ТОПЛОФИКАЦИЯ БУРГАС</t>
  </si>
  <si>
    <t>ТОПЛОФИКАЦИЯ ПЛЕВЕН</t>
  </si>
  <si>
    <t>Фактуриран природен газ в газообразно състояние на линия C033P01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</si>
  <si>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C057P03</t>
    </r>
  </si>
  <si>
    <t>ТЕЦ Марица 3 АД</t>
  </si>
  <si>
    <t>Фактуриран природен газ в газообразно състояние на линия C072P02</t>
  </si>
  <si>
    <t>Р-ди по чл.18 от Дог.№ ПГ-0106/ДГ24/025/25.03.2024 г.</t>
  </si>
  <si>
    <t>Р-ди по чл.18 от Дог.№ ПГ-0106/ДГ24/022/25.03.2024 г.</t>
  </si>
  <si>
    <t>Р-ди по чл.18 от Дог.№ ПГ-0106/ДГ24/024/25.03.2024 г.</t>
  </si>
  <si>
    <t>Р-ди по чл.18 от Дог.№ ПГ-0106/ДГ24/026/25.03.2024 г.</t>
  </si>
  <si>
    <t>Р-ди по чл.18 от Дог.№ ПГ-0106/ДГ24/027/25.03.2024 г.</t>
  </si>
  <si>
    <t>Р-ди по чл.18 от Дог.№ ПГ-0106/ДГ24/023/25.03.2024 г.</t>
  </si>
  <si>
    <t>Период на доставка: 21.08.2024 г. 07:00:00 –01.09.2024 г. 07:00</t>
  </si>
  <si>
    <t>Пренос на природен газ м. Август 2024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</si>
</sst>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0" fontId="2" fillId="0" borderId="0" xfId="0" applyFont="1"/>
    <xf numFmtId="0" fontId="1" fillId="0" borderId="0" xfId="0" applyFont="1"/>
    <xf numFmtId="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0" fontId="0" fillId="3" borderId="0" xfId="0" applyFill="1"/>
    <xf numFmtId="2" fontId="0" fillId="0" borderId="0" xfId="0" applyNumberFormat="1"/>
    <xf numFmtId="167" fontId="0" fillId="0" borderId="0" xfId="0" applyNumberFormat="1"/>
    <xf numFmtId="164" fontId="2" fillId="0" borderId="0" xfId="0" applyNumberFormat="1" applyFont="1"/>
    <xf numFmtId="165" fontId="2" fillId="3" borderId="1" xfId="0" applyNumberFormat="1" applyFont="1" applyFill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3" borderId="1" xfId="0" applyNumberFormat="1" applyFont="1" applyFill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7"/>
  <sheetViews>
    <sheetView zoomScaleNormal="100" workbookViewId="0">
      <selection activeCell="G17" sqref="G17"/>
    </sheetView>
  </sheetViews>
  <sheetFormatPr defaultColWidth="8.85546875" defaultRowHeight="15.75" x14ac:dyDescent="0.25"/>
  <cols>
    <col min="1" max="3" width="8.85546875" style="9"/>
    <col min="4" max="4" width="30.7109375" style="9" customWidth="1"/>
    <col min="5" max="5" width="9.85546875" style="9" bestFit="1" customWidth="1"/>
    <col min="6" max="6" width="13.7109375" style="9" customWidth="1"/>
    <col min="7" max="7" width="19.7109375" style="9" customWidth="1"/>
    <col min="8" max="8" width="17.7109375" style="9" bestFit="1" customWidth="1"/>
    <col min="9" max="9" width="17.42578125" style="9" customWidth="1"/>
    <col min="10" max="10" width="14" style="9" customWidth="1"/>
    <col min="11" max="11" width="11" style="9" bestFit="1" customWidth="1"/>
    <col min="12" max="16384" width="8.85546875" style="9"/>
  </cols>
  <sheetData>
    <row r="2" spans="3:11" x14ac:dyDescent="0.25">
      <c r="D2" s="9" t="s">
        <v>25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2" customFormat="1" ht="47.25" x14ac:dyDescent="0.25">
      <c r="C4" s="6">
        <v>1</v>
      </c>
      <c r="D4" s="7" t="s">
        <v>10</v>
      </c>
      <c r="E4" s="6" t="s">
        <v>5</v>
      </c>
      <c r="F4" s="5">
        <v>5704.3630000000003</v>
      </c>
      <c r="G4" s="27">
        <v>60.75</v>
      </c>
      <c r="H4" s="8">
        <f>F4*G4</f>
        <v>346540.05225000001</v>
      </c>
      <c r="I4" s="8">
        <f>H4*0.2</f>
        <v>69308.010450000002</v>
      </c>
      <c r="J4" s="8">
        <f>H4+I4</f>
        <v>415848.06270000001</v>
      </c>
      <c r="K4" s="11"/>
    </row>
    <row r="5" spans="3:11" customFormat="1" ht="31.5" x14ac:dyDescent="0.25">
      <c r="C5" s="6">
        <v>2</v>
      </c>
      <c r="D5" s="7" t="s">
        <v>37</v>
      </c>
      <c r="E5" s="6" t="s">
        <v>5</v>
      </c>
      <c r="F5" s="5">
        <v>16215.191000000001</v>
      </c>
      <c r="G5" s="24">
        <v>1.0194000000000001</v>
      </c>
      <c r="H5" s="8">
        <f t="shared" ref="H5:H9" si="0">F5*G5</f>
        <v>16529.765705400001</v>
      </c>
      <c r="I5" s="8">
        <f t="shared" ref="I5:I9" si="1">H5*0.2</f>
        <v>3305.9531410800005</v>
      </c>
      <c r="J5" s="8">
        <f t="shared" ref="J5:J9" si="2">H5+I5</f>
        <v>19835.718846480002</v>
      </c>
    </row>
    <row r="6" spans="3:11" customFormat="1" x14ac:dyDescent="0.25">
      <c r="C6" s="6">
        <v>3</v>
      </c>
      <c r="D6" s="7" t="s">
        <v>18</v>
      </c>
      <c r="E6" s="6" t="s">
        <v>5</v>
      </c>
      <c r="F6" s="5">
        <v>1870</v>
      </c>
      <c r="G6" s="24">
        <v>2.2986</v>
      </c>
      <c r="H6" s="8">
        <f t="shared" si="0"/>
        <v>4298.3819999999996</v>
      </c>
      <c r="I6" s="8">
        <f t="shared" si="1"/>
        <v>859.67639999999994</v>
      </c>
      <c r="J6" s="8">
        <f t="shared" si="2"/>
        <v>5158.0583999999999</v>
      </c>
    </row>
    <row r="7" spans="3:11" customFormat="1" x14ac:dyDescent="0.25">
      <c r="C7" s="6">
        <v>4</v>
      </c>
      <c r="D7" s="7" t="s">
        <v>15</v>
      </c>
      <c r="E7" s="6" t="s">
        <v>5</v>
      </c>
      <c r="F7" s="5">
        <v>278</v>
      </c>
      <c r="G7" s="24">
        <v>2.8731999999999998</v>
      </c>
      <c r="H7" s="8">
        <f t="shared" si="0"/>
        <v>798.74959999999999</v>
      </c>
      <c r="I7" s="8">
        <f t="shared" si="1"/>
        <v>159.74992</v>
      </c>
      <c r="J7" s="8">
        <f t="shared" si="2"/>
        <v>958.49951999999996</v>
      </c>
    </row>
    <row r="8" spans="3:11" customFormat="1" x14ac:dyDescent="0.25">
      <c r="C8" s="6">
        <v>5</v>
      </c>
      <c r="D8" s="7" t="s">
        <v>17</v>
      </c>
      <c r="E8" s="6" t="s">
        <v>5</v>
      </c>
      <c r="F8" s="5">
        <v>30.502000000000066</v>
      </c>
      <c r="G8" s="25">
        <v>8.3582999999999998</v>
      </c>
      <c r="H8" s="8">
        <f t="shared" si="0"/>
        <v>254.94486660000055</v>
      </c>
      <c r="I8" s="8">
        <f t="shared" si="1"/>
        <v>50.988973320000113</v>
      </c>
      <c r="J8" s="8">
        <f t="shared" si="2"/>
        <v>305.93383992000065</v>
      </c>
    </row>
    <row r="9" spans="3:11" ht="31.5" x14ac:dyDescent="0.25">
      <c r="C9" s="6">
        <v>6</v>
      </c>
      <c r="D9" s="7" t="s">
        <v>30</v>
      </c>
      <c r="E9" s="6" t="s">
        <v>12</v>
      </c>
      <c r="F9" s="5">
        <v>1</v>
      </c>
      <c r="G9" s="8">
        <v>61905.87</v>
      </c>
      <c r="H9" s="8">
        <f t="shared" si="0"/>
        <v>61905.87</v>
      </c>
      <c r="I9" s="8">
        <f t="shared" si="1"/>
        <v>12381.174000000001</v>
      </c>
      <c r="J9" s="8">
        <f t="shared" si="2"/>
        <v>74287.044000000009</v>
      </c>
    </row>
    <row r="10" spans="3:11" x14ac:dyDescent="0.25">
      <c r="C10" s="13"/>
      <c r="D10" s="10"/>
      <c r="J10" s="14"/>
    </row>
    <row r="11" spans="3:11" x14ac:dyDescent="0.25">
      <c r="D11" s="10" t="s">
        <v>36</v>
      </c>
    </row>
    <row r="12" spans="3:11" x14ac:dyDescent="0.25">
      <c r="C12" s="13"/>
      <c r="D12" s="10"/>
    </row>
    <row r="16" spans="3:11" x14ac:dyDescent="0.25">
      <c r="C16" s="28"/>
      <c r="D16" s="28"/>
      <c r="E16" s="28"/>
      <c r="G16" s="14"/>
      <c r="H16" s="14"/>
      <c r="K16" s="14"/>
    </row>
    <row r="17" spans="4:4" x14ac:dyDescent="0.25">
      <c r="D17" s="22"/>
    </row>
  </sheetData>
  <mergeCells count="1"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4"/>
  <sheetViews>
    <sheetView workbookViewId="0">
      <selection activeCell="G14" sqref="G14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2:11" x14ac:dyDescent="0.25">
      <c r="D3" t="s">
        <v>24</v>
      </c>
    </row>
    <row r="4" spans="2:11" s="9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11</v>
      </c>
      <c r="J4" s="4" t="s">
        <v>7</v>
      </c>
    </row>
    <row r="5" spans="2:11" s="12" customFormat="1" ht="52.9" customHeight="1" x14ac:dyDescent="0.25">
      <c r="C5" s="6">
        <v>1</v>
      </c>
      <c r="D5" s="7" t="s">
        <v>13</v>
      </c>
      <c r="E5" s="6" t="s">
        <v>5</v>
      </c>
      <c r="F5" s="5">
        <v>128.22800000000001</v>
      </c>
      <c r="G5" s="23">
        <v>60.75</v>
      </c>
      <c r="H5" s="5">
        <f t="shared" ref="H5:H7" si="0">F5*G5</f>
        <v>7789.8510000000006</v>
      </c>
      <c r="I5" s="8">
        <f t="shared" ref="I5:I7" si="1">H5*0.2</f>
        <v>1557.9702000000002</v>
      </c>
      <c r="J5" s="8">
        <f t="shared" ref="J5:J7" si="2">H5+I5</f>
        <v>9347.8212000000003</v>
      </c>
      <c r="K5" s="11"/>
    </row>
    <row r="6" spans="2:11" s="9" customFormat="1" ht="31.5" x14ac:dyDescent="0.25">
      <c r="C6" s="6">
        <f>+C5+1</f>
        <v>2</v>
      </c>
      <c r="D6" s="7" t="s">
        <v>37</v>
      </c>
      <c r="E6" s="6" t="s">
        <v>5</v>
      </c>
      <c r="F6" s="5">
        <v>753.23700000000008</v>
      </c>
      <c r="G6" s="24">
        <v>1.0194000000000001</v>
      </c>
      <c r="H6" s="5">
        <f t="shared" si="0"/>
        <v>767.84979780000015</v>
      </c>
      <c r="I6" s="8">
        <f t="shared" si="1"/>
        <v>153.56995956000003</v>
      </c>
      <c r="J6" s="8">
        <f t="shared" si="2"/>
        <v>921.41975736000018</v>
      </c>
    </row>
    <row r="7" spans="2:11" s="9" customFormat="1" ht="31.5" x14ac:dyDescent="0.25">
      <c r="C7" s="6">
        <v>6</v>
      </c>
      <c r="D7" s="7" t="s">
        <v>31</v>
      </c>
      <c r="E7" s="6" t="s">
        <v>12</v>
      </c>
      <c r="F7" s="5">
        <v>1</v>
      </c>
      <c r="G7" s="5">
        <v>20635.29</v>
      </c>
      <c r="H7" s="5">
        <f t="shared" si="0"/>
        <v>20635.29</v>
      </c>
      <c r="I7" s="8">
        <f t="shared" si="1"/>
        <v>4127.058</v>
      </c>
      <c r="J7" s="8">
        <f t="shared" si="2"/>
        <v>24762.348000000002</v>
      </c>
    </row>
    <row r="8" spans="2:11" x14ac:dyDescent="0.25">
      <c r="J8" s="2"/>
    </row>
    <row r="9" spans="2:11" s="9" customFormat="1" ht="15.75" x14ac:dyDescent="0.25">
      <c r="D9" s="10" t="s">
        <v>36</v>
      </c>
    </row>
    <row r="10" spans="2:11" x14ac:dyDescent="0.25">
      <c r="J10" s="2"/>
    </row>
    <row r="11" spans="2:11" x14ac:dyDescent="0.25">
      <c r="J11" s="2"/>
    </row>
    <row r="12" spans="2:11" x14ac:dyDescent="0.25">
      <c r="J12" s="2"/>
    </row>
    <row r="13" spans="2:11" x14ac:dyDescent="0.25">
      <c r="J13" s="2"/>
    </row>
    <row r="14" spans="2:11" ht="15.75" x14ac:dyDescent="0.25">
      <c r="B14" s="28" t="s">
        <v>14</v>
      </c>
      <c r="C14" s="28"/>
      <c r="D14" s="28"/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19"/>
  <sheetViews>
    <sheetView workbookViewId="0">
      <selection activeCell="F10" sqref="F10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D4" t="s">
        <v>23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16</v>
      </c>
      <c r="J5" s="4" t="s">
        <v>7</v>
      </c>
    </row>
    <row r="6" spans="3:10" ht="47.25" x14ac:dyDescent="0.25">
      <c r="C6" s="6">
        <v>1</v>
      </c>
      <c r="D6" s="7" t="s">
        <v>8</v>
      </c>
      <c r="E6" s="6" t="s">
        <v>5</v>
      </c>
      <c r="F6" s="5">
        <v>33.177999999999997</v>
      </c>
      <c r="G6" s="23">
        <v>60.75</v>
      </c>
      <c r="H6" s="8">
        <f t="shared" ref="H6:H11" si="0">F6*G6</f>
        <v>2015.5634999999997</v>
      </c>
      <c r="I6" s="8">
        <f t="shared" ref="I6:I11" si="1">H6*0.2</f>
        <v>403.11269999999996</v>
      </c>
      <c r="J6" s="8">
        <f t="shared" ref="J6:J11" si="2">H6+I6</f>
        <v>2418.6761999999999</v>
      </c>
    </row>
    <row r="7" spans="3:10" ht="47.25" x14ac:dyDescent="0.25">
      <c r="C7" s="6">
        <f>+C6+1</f>
        <v>2</v>
      </c>
      <c r="D7" s="7" t="s">
        <v>9</v>
      </c>
      <c r="E7" s="6" t="s">
        <v>5</v>
      </c>
      <c r="F7" s="5">
        <v>25.577999999999999</v>
      </c>
      <c r="G7" s="23">
        <v>60.75</v>
      </c>
      <c r="H7" s="8">
        <f t="shared" si="0"/>
        <v>1553.8634999999999</v>
      </c>
      <c r="I7" s="8">
        <f t="shared" si="1"/>
        <v>310.77269999999999</v>
      </c>
      <c r="J7" s="8">
        <f t="shared" si="2"/>
        <v>1864.6361999999999</v>
      </c>
    </row>
    <row r="8" spans="3:10" ht="31.5" x14ac:dyDescent="0.25">
      <c r="C8" s="6">
        <f t="shared" ref="C8:C9" si="3">+C7+1</f>
        <v>3</v>
      </c>
      <c r="D8" s="7" t="s">
        <v>37</v>
      </c>
      <c r="E8" s="6" t="s">
        <v>5</v>
      </c>
      <c r="F8" s="5">
        <v>711.029</v>
      </c>
      <c r="G8" s="24">
        <v>1.0194000000000001</v>
      </c>
      <c r="H8" s="8">
        <f t="shared" si="0"/>
        <v>724.8229626000001</v>
      </c>
      <c r="I8" s="8">
        <f t="shared" si="1"/>
        <v>144.96459252000002</v>
      </c>
      <c r="J8" s="8">
        <f t="shared" si="2"/>
        <v>869.78755512000009</v>
      </c>
    </row>
    <row r="9" spans="3:10" ht="15.75" x14ac:dyDescent="0.25">
      <c r="C9" s="6">
        <f t="shared" si="3"/>
        <v>4</v>
      </c>
      <c r="D9" s="7" t="s">
        <v>18</v>
      </c>
      <c r="E9" s="6" t="s">
        <v>5</v>
      </c>
      <c r="F9" s="5">
        <v>95</v>
      </c>
      <c r="G9" s="24">
        <v>2.2986</v>
      </c>
      <c r="H9" s="8">
        <f t="shared" ref="H9:H10" si="4">F9*G9</f>
        <v>218.36699999999999</v>
      </c>
      <c r="I9" s="8">
        <f t="shared" ref="I9:I10" si="5">H9*0.2</f>
        <v>43.673400000000001</v>
      </c>
      <c r="J9" s="8">
        <f t="shared" ref="J9:J10" si="6">H9+I9</f>
        <v>262.04039999999998</v>
      </c>
    </row>
    <row r="10" spans="3:10" ht="15.75" x14ac:dyDescent="0.25">
      <c r="C10" s="6">
        <v>5</v>
      </c>
      <c r="D10" s="7" t="s">
        <v>15</v>
      </c>
      <c r="E10" s="6" t="s">
        <v>5</v>
      </c>
      <c r="F10" s="5">
        <v>60</v>
      </c>
      <c r="G10" s="24">
        <v>2.8731999999999998</v>
      </c>
      <c r="H10" s="8">
        <f t="shared" si="4"/>
        <v>172.392</v>
      </c>
      <c r="I10" s="8">
        <f t="shared" si="5"/>
        <v>34.478400000000001</v>
      </c>
      <c r="J10" s="8">
        <f t="shared" si="6"/>
        <v>206.87039999999999</v>
      </c>
    </row>
    <row r="11" spans="3:10" ht="31.5" x14ac:dyDescent="0.25">
      <c r="C11" s="6">
        <v>6</v>
      </c>
      <c r="D11" s="7" t="s">
        <v>32</v>
      </c>
      <c r="E11" s="6" t="s">
        <v>12</v>
      </c>
      <c r="F11" s="5">
        <v>1</v>
      </c>
      <c r="G11" s="8">
        <v>12698.64</v>
      </c>
      <c r="H11" s="8">
        <f t="shared" si="0"/>
        <v>12698.64</v>
      </c>
      <c r="I11" s="8">
        <f t="shared" si="1"/>
        <v>2539.7280000000001</v>
      </c>
      <c r="J11" s="8">
        <f t="shared" si="2"/>
        <v>15238.367999999999</v>
      </c>
    </row>
    <row r="12" spans="3:10" ht="15.75" x14ac:dyDescent="0.25">
      <c r="C12" s="13"/>
      <c r="D12" s="18"/>
      <c r="E12" s="13"/>
      <c r="F12" s="17"/>
      <c r="G12" s="16"/>
      <c r="H12" s="15"/>
      <c r="I12" s="15"/>
      <c r="J12" s="15">
        <f>SUM(J6:J11)</f>
        <v>20860.37875512</v>
      </c>
    </row>
    <row r="13" spans="3:10" s="9" customFormat="1" ht="15.75" x14ac:dyDescent="0.25">
      <c r="D13" s="10" t="s">
        <v>36</v>
      </c>
    </row>
    <row r="14" spans="3:10" x14ac:dyDescent="0.25">
      <c r="F14" s="2"/>
    </row>
    <row r="15" spans="3:10" x14ac:dyDescent="0.25">
      <c r="F15" s="2"/>
    </row>
    <row r="16" spans="3:10" ht="15.75" x14ac:dyDescent="0.25">
      <c r="C16" s="28"/>
      <c r="D16" s="28"/>
      <c r="E16" s="28"/>
      <c r="F16" s="1"/>
      <c r="G16" s="2"/>
    </row>
    <row r="17" spans="6:7" x14ac:dyDescent="0.25">
      <c r="F17" s="2"/>
    </row>
    <row r="18" spans="6:7" x14ac:dyDescent="0.25">
      <c r="G18" s="2"/>
    </row>
    <row r="19" spans="6:7" x14ac:dyDescent="0.25">
      <c r="G19" s="2"/>
    </row>
  </sheetData>
  <mergeCells count="1">
    <mergeCell ref="C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BDCE-348A-4A4C-8772-B62C34AA635F}">
  <dimension ref="C2:K11"/>
  <sheetViews>
    <sheetView workbookViewId="0">
      <selection activeCell="F17" sqref="F17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21</v>
      </c>
    </row>
    <row r="3" spans="3:11" s="9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2" customFormat="1" ht="47.25" x14ac:dyDescent="0.25">
      <c r="C4" s="6">
        <v>1</v>
      </c>
      <c r="D4" s="7" t="s">
        <v>27</v>
      </c>
      <c r="E4" s="6" t="s">
        <v>5</v>
      </c>
      <c r="F4" s="5">
        <v>4309.88</v>
      </c>
      <c r="G4" s="23">
        <v>60.75</v>
      </c>
      <c r="H4" s="8">
        <f>F4*G4</f>
        <v>261825.21000000002</v>
      </c>
      <c r="I4" s="8">
        <f>H4*0.2</f>
        <v>52365.042000000009</v>
      </c>
      <c r="J4" s="8">
        <f>H4+I4</f>
        <v>314190.25200000004</v>
      </c>
      <c r="K4" s="11"/>
    </row>
    <row r="5" spans="3:11" ht="31.5" x14ac:dyDescent="0.25">
      <c r="C5" s="6">
        <f>+C4+1</f>
        <v>2</v>
      </c>
      <c r="D5" s="7" t="s">
        <v>37</v>
      </c>
      <c r="E5" s="6" t="s">
        <v>5</v>
      </c>
      <c r="F5" s="5">
        <v>9993.1850000000013</v>
      </c>
      <c r="G5" s="24">
        <v>1.0194000000000001</v>
      </c>
      <c r="H5" s="8">
        <f t="shared" ref="H5:H9" si="0">F5*G5</f>
        <v>10187.052789000003</v>
      </c>
      <c r="I5" s="8">
        <f t="shared" ref="I5:I9" si="1">H5*0.2</f>
        <v>2037.4105578000008</v>
      </c>
      <c r="J5" s="8">
        <f t="shared" ref="J5:J9" si="2">H5+I5</f>
        <v>12224.463346800003</v>
      </c>
    </row>
    <row r="6" spans="3:11" ht="15.75" x14ac:dyDescent="0.25">
      <c r="C6" s="6">
        <f t="shared" ref="C6:C8" si="3">+C5+1</f>
        <v>3</v>
      </c>
      <c r="D6" s="7" t="s">
        <v>18</v>
      </c>
      <c r="E6" s="6" t="s">
        <v>5</v>
      </c>
      <c r="F6" s="5">
        <v>740</v>
      </c>
      <c r="G6" s="24">
        <v>2.2986</v>
      </c>
      <c r="H6" s="8">
        <f t="shared" ref="H6" si="4">F6*G6</f>
        <v>1700.9639999999999</v>
      </c>
      <c r="I6" s="8">
        <f t="shared" ref="I6" si="5">H6*0.2</f>
        <v>340.19280000000003</v>
      </c>
      <c r="J6" s="8">
        <f t="shared" ref="J6" si="6">H6+I6</f>
        <v>2041.1568</v>
      </c>
    </row>
    <row r="7" spans="3:11" ht="15.75" x14ac:dyDescent="0.25">
      <c r="C7" s="6">
        <f t="shared" si="3"/>
        <v>4</v>
      </c>
      <c r="D7" s="7" t="s">
        <v>15</v>
      </c>
      <c r="E7" s="6" t="s">
        <v>5</v>
      </c>
      <c r="F7" s="5">
        <v>1227.3829999999998</v>
      </c>
      <c r="G7" s="24">
        <v>2.8731999999999998</v>
      </c>
      <c r="H7" s="8">
        <f t="shared" si="0"/>
        <v>3526.516835599999</v>
      </c>
      <c r="I7" s="8">
        <f t="shared" si="1"/>
        <v>705.30336711999985</v>
      </c>
      <c r="J7" s="8">
        <f t="shared" si="2"/>
        <v>4231.8202027199986</v>
      </c>
    </row>
    <row r="8" spans="3:11" ht="15.75" x14ac:dyDescent="0.25">
      <c r="C8" s="6">
        <f t="shared" si="3"/>
        <v>5</v>
      </c>
      <c r="D8" s="7" t="s">
        <v>17</v>
      </c>
      <c r="E8" s="6" t="s">
        <v>5</v>
      </c>
      <c r="F8" s="5">
        <v>189.90899999999993</v>
      </c>
      <c r="G8" s="25">
        <v>8.3582999999999998</v>
      </c>
      <c r="H8" s="8">
        <f t="shared" si="0"/>
        <v>1587.3163946999994</v>
      </c>
      <c r="I8" s="8">
        <f t="shared" si="1"/>
        <v>317.4632789399999</v>
      </c>
      <c r="J8" s="8">
        <f t="shared" si="2"/>
        <v>1904.7796736399991</v>
      </c>
    </row>
    <row r="9" spans="3:11" ht="31.5" x14ac:dyDescent="0.25">
      <c r="C9" s="6">
        <v>6</v>
      </c>
      <c r="D9" s="7" t="s">
        <v>33</v>
      </c>
      <c r="E9" s="6" t="s">
        <v>12</v>
      </c>
      <c r="F9" s="5">
        <v>1</v>
      </c>
      <c r="G9" s="8">
        <v>25397.279999999999</v>
      </c>
      <c r="H9" s="8">
        <f t="shared" si="0"/>
        <v>25397.279999999999</v>
      </c>
      <c r="I9" s="8">
        <f t="shared" si="1"/>
        <v>5079.4560000000001</v>
      </c>
      <c r="J9" s="8">
        <f t="shared" si="2"/>
        <v>30476.735999999997</v>
      </c>
    </row>
    <row r="11" spans="3:11" s="9" customFormat="1" ht="15.75" x14ac:dyDescent="0.25">
      <c r="D11" s="10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0BD-5035-42FC-818D-FCBEC615D575}">
  <dimension ref="C2:K11"/>
  <sheetViews>
    <sheetView workbookViewId="0">
      <selection activeCell="G17" sqref="G17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20</v>
      </c>
    </row>
    <row r="3" spans="3:11" s="9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2" customFormat="1" ht="47.25" x14ac:dyDescent="0.25">
      <c r="C4" s="6">
        <v>1</v>
      </c>
      <c r="D4" s="7" t="s">
        <v>19</v>
      </c>
      <c r="E4" s="6" t="s">
        <v>5</v>
      </c>
      <c r="F4" s="5">
        <v>100.80800000000001</v>
      </c>
      <c r="G4" s="23">
        <v>60.75</v>
      </c>
      <c r="H4" s="8">
        <f>F4*G4</f>
        <v>6124.0860000000002</v>
      </c>
      <c r="I4" s="8">
        <f>H4*0.2</f>
        <v>1224.8172000000002</v>
      </c>
      <c r="J4" s="8">
        <f>H4+I4</f>
        <v>7348.9032000000007</v>
      </c>
      <c r="K4" s="11"/>
    </row>
    <row r="5" spans="3:11" ht="31.5" x14ac:dyDescent="0.25">
      <c r="C5" s="6">
        <f>+C4+1</f>
        <v>2</v>
      </c>
      <c r="D5" s="7" t="s">
        <v>37</v>
      </c>
      <c r="E5" s="6" t="s">
        <v>5</v>
      </c>
      <c r="F5" s="5">
        <v>4073.0119999999997</v>
      </c>
      <c r="G5" s="24">
        <v>1.0194000000000001</v>
      </c>
      <c r="H5" s="8">
        <f t="shared" ref="H5:H9" si="0">F5*G5</f>
        <v>4152.0284327999998</v>
      </c>
      <c r="I5" s="8">
        <f t="shared" ref="I5:I9" si="1">H5*0.2</f>
        <v>830.40568656000005</v>
      </c>
      <c r="J5" s="8">
        <f t="shared" ref="J5:J9" si="2">H5+I5</f>
        <v>4982.4341193599994</v>
      </c>
    </row>
    <row r="6" spans="3:11" ht="15.75" x14ac:dyDescent="0.25">
      <c r="C6" s="6">
        <f t="shared" ref="C6:C7" si="3">+C5+1</f>
        <v>3</v>
      </c>
      <c r="D6" s="7" t="s">
        <v>18</v>
      </c>
      <c r="E6" s="6" t="s">
        <v>5</v>
      </c>
      <c r="F6" s="5">
        <v>1333</v>
      </c>
      <c r="G6" s="24">
        <v>2.2986</v>
      </c>
      <c r="H6" s="8">
        <f t="shared" si="0"/>
        <v>3064.0338000000002</v>
      </c>
      <c r="I6" s="8">
        <f t="shared" si="1"/>
        <v>612.80676000000005</v>
      </c>
      <c r="J6" s="8">
        <f t="shared" si="2"/>
        <v>3676.8405600000001</v>
      </c>
    </row>
    <row r="7" spans="3:11" ht="15.75" x14ac:dyDescent="0.25">
      <c r="C7" s="6">
        <f t="shared" si="3"/>
        <v>4</v>
      </c>
      <c r="D7" s="7" t="s">
        <v>15</v>
      </c>
      <c r="E7" s="6" t="s">
        <v>5</v>
      </c>
      <c r="F7" s="5">
        <v>8.0010000000000012</v>
      </c>
      <c r="G7" s="24">
        <v>2.8731999999999998</v>
      </c>
      <c r="H7" s="8">
        <f t="shared" si="0"/>
        <v>22.988473200000001</v>
      </c>
      <c r="I7" s="8">
        <f t="shared" si="1"/>
        <v>4.5976946400000003</v>
      </c>
      <c r="J7" s="8">
        <f t="shared" si="2"/>
        <v>27.586167840000002</v>
      </c>
    </row>
    <row r="8" spans="3:11" ht="15.75" x14ac:dyDescent="0.25">
      <c r="C8" s="6">
        <v>5</v>
      </c>
      <c r="D8" s="7" t="s">
        <v>17</v>
      </c>
      <c r="E8" s="6" t="s">
        <v>5</v>
      </c>
      <c r="F8" s="5">
        <v>12.087000000000046</v>
      </c>
      <c r="G8" s="25">
        <v>8.3582999999999998</v>
      </c>
      <c r="H8" s="8">
        <f t="shared" si="0"/>
        <v>101.02677210000039</v>
      </c>
      <c r="I8" s="8">
        <f t="shared" si="1"/>
        <v>20.205354420000077</v>
      </c>
      <c r="J8" s="8">
        <f t="shared" si="2"/>
        <v>121.23212652000046</v>
      </c>
    </row>
    <row r="9" spans="3:11" ht="31.5" x14ac:dyDescent="0.25">
      <c r="C9" s="6">
        <v>6</v>
      </c>
      <c r="D9" s="7" t="s">
        <v>34</v>
      </c>
      <c r="E9" s="6" t="s">
        <v>12</v>
      </c>
      <c r="F9" s="5">
        <v>1</v>
      </c>
      <c r="G9" s="8">
        <v>23809.95</v>
      </c>
      <c r="H9" s="8">
        <f t="shared" si="0"/>
        <v>23809.95</v>
      </c>
      <c r="I9" s="8">
        <f t="shared" si="1"/>
        <v>4761.9900000000007</v>
      </c>
      <c r="J9" s="8">
        <f t="shared" si="2"/>
        <v>28571.940000000002</v>
      </c>
    </row>
    <row r="11" spans="3:11" s="9" customFormat="1" ht="15.75" x14ac:dyDescent="0.25">
      <c r="D11" s="10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C056-E2B2-4279-BD9A-CB9033DCB03C}">
  <dimension ref="C2:J16"/>
  <sheetViews>
    <sheetView workbookViewId="0">
      <selection activeCell="D21" sqref="D21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2" spans="3:10" x14ac:dyDescent="0.25">
      <c r="D2" t="s">
        <v>22</v>
      </c>
    </row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19" customFormat="1" ht="47.25" x14ac:dyDescent="0.25">
      <c r="C4" s="6">
        <v>1</v>
      </c>
      <c r="D4" s="7" t="s">
        <v>26</v>
      </c>
      <c r="E4" s="6" t="s">
        <v>5</v>
      </c>
      <c r="F4" s="5">
        <v>5.7869999999999999</v>
      </c>
      <c r="G4" s="23">
        <v>60.75</v>
      </c>
      <c r="H4" s="5">
        <f t="shared" ref="H4:H7" si="0">F4*G4</f>
        <v>351.56025</v>
      </c>
      <c r="I4" s="8">
        <f t="shared" ref="I4:I7" si="1">H4*0.2</f>
        <v>70.312049999999999</v>
      </c>
      <c r="J4" s="8">
        <f t="shared" ref="J4:J7" si="2">H4+I4</f>
        <v>421.8723</v>
      </c>
    </row>
    <row r="5" spans="3:10" ht="31.5" x14ac:dyDescent="0.25">
      <c r="C5" s="6">
        <f>+C4+1</f>
        <v>2</v>
      </c>
      <c r="D5" s="7" t="s">
        <v>37</v>
      </c>
      <c r="E5" s="6" t="s">
        <v>5</v>
      </c>
      <c r="F5" s="5">
        <v>326.95099999999991</v>
      </c>
      <c r="G5" s="24">
        <v>1.0194000000000001</v>
      </c>
      <c r="H5" s="5">
        <f t="shared" si="0"/>
        <v>333.29384939999994</v>
      </c>
      <c r="I5" s="8">
        <f t="shared" si="1"/>
        <v>66.658769879999994</v>
      </c>
      <c r="J5" s="8">
        <f t="shared" si="2"/>
        <v>399.95261927999991</v>
      </c>
    </row>
    <row r="6" spans="3:10" ht="15.75" x14ac:dyDescent="0.25">
      <c r="C6" s="6">
        <f t="shared" ref="C6" si="3">+C5+1</f>
        <v>3</v>
      </c>
      <c r="D6" s="7" t="s">
        <v>15</v>
      </c>
      <c r="E6" s="6" t="s">
        <v>5</v>
      </c>
      <c r="F6" s="5">
        <v>80</v>
      </c>
      <c r="G6" s="24">
        <v>2.8731999999999998</v>
      </c>
      <c r="H6" s="8">
        <f t="shared" si="0"/>
        <v>229.85599999999999</v>
      </c>
      <c r="I6" s="8">
        <f t="shared" si="1"/>
        <v>45.971200000000003</v>
      </c>
      <c r="J6" s="8">
        <f t="shared" si="2"/>
        <v>275.8272</v>
      </c>
    </row>
    <row r="7" spans="3:10" ht="31.5" x14ac:dyDescent="0.25">
      <c r="C7" s="6">
        <v>5</v>
      </c>
      <c r="D7" s="7" t="s">
        <v>35</v>
      </c>
      <c r="E7" s="6" t="s">
        <v>12</v>
      </c>
      <c r="F7" s="5">
        <v>1</v>
      </c>
      <c r="G7" s="26">
        <v>4761.99</v>
      </c>
      <c r="H7" s="5">
        <f t="shared" si="0"/>
        <v>4761.99</v>
      </c>
      <c r="I7" s="8">
        <f t="shared" si="1"/>
        <v>952.39800000000002</v>
      </c>
      <c r="J7" s="8">
        <f t="shared" si="2"/>
        <v>5714.3879999999999</v>
      </c>
    </row>
    <row r="8" spans="3:10" x14ac:dyDescent="0.25">
      <c r="H8" s="2"/>
    </row>
    <row r="9" spans="3:10" s="9" customFormat="1" ht="15.75" x14ac:dyDescent="0.25">
      <c r="D9" s="10" t="s">
        <v>36</v>
      </c>
    </row>
    <row r="10" spans="3:10" x14ac:dyDescent="0.25">
      <c r="H10" s="2"/>
    </row>
    <row r="11" spans="3:10" x14ac:dyDescent="0.25">
      <c r="G11" s="2"/>
    </row>
    <row r="12" spans="3:10" x14ac:dyDescent="0.25">
      <c r="D12" s="20"/>
      <c r="F12" s="21"/>
    </row>
    <row r="16" spans="3:10" ht="15.75" x14ac:dyDescent="0.25">
      <c r="C16" s="28"/>
      <c r="D16" s="28"/>
      <c r="E16" s="28"/>
      <c r="F16" s="1"/>
      <c r="G16" s="2"/>
      <c r="H16" s="2"/>
    </row>
  </sheetData>
  <mergeCells count="1">
    <mergeCell ref="C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FAAD-5706-4046-B37C-74FFE38340F1}">
  <dimension ref="C2:J19"/>
  <sheetViews>
    <sheetView tabSelected="1" workbookViewId="0">
      <selection activeCell="Q28" sqref="Q28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2" spans="3:10" x14ac:dyDescent="0.25">
      <c r="D2" t="s">
        <v>28</v>
      </c>
    </row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19" customFormat="1" ht="47.25" x14ac:dyDescent="0.25">
      <c r="C4" s="6">
        <v>1</v>
      </c>
      <c r="D4" s="7" t="s">
        <v>29</v>
      </c>
      <c r="E4" s="6" t="s">
        <v>5</v>
      </c>
      <c r="F4" s="5">
        <v>2530.6759999999999</v>
      </c>
      <c r="G4" s="23">
        <f>60.75+6.1</f>
        <v>66.849999999999994</v>
      </c>
      <c r="H4" s="5">
        <f t="shared" ref="H4:H8" si="0">F4*G4</f>
        <v>169175.69059999997</v>
      </c>
      <c r="I4" s="8">
        <f t="shared" ref="I4:I8" si="1">H4*0.2</f>
        <v>33835.138119999996</v>
      </c>
      <c r="J4" s="8">
        <f t="shared" ref="J4:J8" si="2">H4+I4</f>
        <v>203010.82871999996</v>
      </c>
    </row>
    <row r="5" spans="3:10" ht="31.5" x14ac:dyDescent="0.25">
      <c r="C5" s="6">
        <f>+C4+1</f>
        <v>2</v>
      </c>
      <c r="D5" s="7" t="s">
        <v>37</v>
      </c>
      <c r="E5" s="6" t="s">
        <v>5</v>
      </c>
      <c r="F5" s="5">
        <v>2530.6759999999999</v>
      </c>
      <c r="G5" s="24">
        <v>1.0194000000000001</v>
      </c>
      <c r="H5" s="5">
        <f t="shared" si="0"/>
        <v>2579.7711144</v>
      </c>
      <c r="I5" s="8">
        <f t="shared" si="1"/>
        <v>515.95422287999997</v>
      </c>
      <c r="J5" s="8">
        <f t="shared" si="2"/>
        <v>3095.7253372800001</v>
      </c>
    </row>
    <row r="6" spans="3:10" ht="15.75" x14ac:dyDescent="0.25">
      <c r="C6" s="6">
        <v>3</v>
      </c>
      <c r="D6" s="7" t="s">
        <v>18</v>
      </c>
      <c r="E6" s="6" t="s">
        <v>5</v>
      </c>
      <c r="F6" s="5">
        <v>612</v>
      </c>
      <c r="G6" s="24">
        <v>2.2986</v>
      </c>
      <c r="H6" s="8">
        <f t="shared" si="0"/>
        <v>1406.7431999999999</v>
      </c>
      <c r="I6" s="8">
        <f t="shared" si="1"/>
        <v>281.34863999999999</v>
      </c>
      <c r="J6" s="8">
        <f t="shared" si="2"/>
        <v>1688.0918399999998</v>
      </c>
    </row>
    <row r="7" spans="3:10" ht="15.75" x14ac:dyDescent="0.25">
      <c r="C7" s="6">
        <v>4</v>
      </c>
      <c r="D7" s="7" t="s">
        <v>15</v>
      </c>
      <c r="E7" s="6" t="s">
        <v>5</v>
      </c>
      <c r="F7" s="5">
        <v>2178.3389999999999</v>
      </c>
      <c r="G7" s="24">
        <v>2.8731999999999998</v>
      </c>
      <c r="H7" s="8">
        <f t="shared" si="0"/>
        <v>6258.8036147999992</v>
      </c>
      <c r="I7" s="8">
        <f t="shared" si="1"/>
        <v>1251.7607229599998</v>
      </c>
      <c r="J7" s="8">
        <f t="shared" si="2"/>
        <v>7510.564337759999</v>
      </c>
    </row>
    <row r="8" spans="3:10" ht="15.75" x14ac:dyDescent="0.25">
      <c r="C8" s="6">
        <v>5</v>
      </c>
      <c r="D8" s="7" t="s">
        <v>17</v>
      </c>
      <c r="E8" s="6" t="s">
        <v>5</v>
      </c>
      <c r="F8" s="5">
        <v>370.79899999999998</v>
      </c>
      <c r="G8" s="25">
        <v>8.3582999999999998</v>
      </c>
      <c r="H8" s="8">
        <f t="shared" si="0"/>
        <v>3099.2492816999998</v>
      </c>
      <c r="I8" s="8">
        <f t="shared" si="1"/>
        <v>619.84985633999997</v>
      </c>
      <c r="J8" s="8">
        <f t="shared" si="2"/>
        <v>3719.0991380399996</v>
      </c>
    </row>
    <row r="9" spans="3:10" x14ac:dyDescent="0.25">
      <c r="H9" s="2"/>
    </row>
    <row r="10" spans="3:10" x14ac:dyDescent="0.25">
      <c r="H10" s="2"/>
    </row>
    <row r="11" spans="3:10" x14ac:dyDescent="0.25">
      <c r="H11" s="2"/>
    </row>
    <row r="12" spans="3:10" s="9" customFormat="1" ht="15.75" x14ac:dyDescent="0.25">
      <c r="D12" s="10" t="s">
        <v>36</v>
      </c>
    </row>
    <row r="13" spans="3:10" x14ac:dyDescent="0.25">
      <c r="H13" s="2"/>
    </row>
    <row r="14" spans="3:10" x14ac:dyDescent="0.25">
      <c r="G14" s="2"/>
    </row>
    <row r="15" spans="3:10" x14ac:dyDescent="0.25">
      <c r="D15" s="20"/>
      <c r="F15" s="21"/>
    </row>
    <row r="19" spans="3:8" ht="15.75" x14ac:dyDescent="0.25">
      <c r="C19" s="28"/>
      <c r="D19" s="28"/>
      <c r="E19" s="28"/>
      <c r="F19" s="1"/>
      <c r="G19" s="2"/>
      <c r="H19" s="2"/>
    </row>
  </sheetData>
  <mergeCells count="1">
    <mergeCell ref="C19:E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3CE2B7-3476-4D96-BF37-1942E684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Плевен 21.08.-31.08.2024</vt:lpstr>
      <vt:lpstr>Бургас 21.08.-31.08.2024</vt:lpstr>
      <vt:lpstr>Враца 21.08.-31.08.2024</vt:lpstr>
      <vt:lpstr>Перник 21.08.-31.08.2024</vt:lpstr>
      <vt:lpstr>Русе 21.08.-31.08.2024</vt:lpstr>
      <vt:lpstr>ВеликоТърново 21.08.-31.08.2024</vt:lpstr>
      <vt:lpstr>Марица 3 21.08.-31.08.2024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2024-09-05T06:43:01Z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