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OKTOMVRI_2024/FAKTURI/Топлофикации/"/>
    </mc:Choice>
  </mc:AlternateContent>
  <xr:revisionPtr revIDLastSave="2053" documentId="8_{4787745F-0F81-4ED3-8635-230621C462B2}" xr6:coauthVersionLast="47" xr6:coauthVersionMax="47" xr10:uidLastSave="{03D4B0E5-6555-4A51-A09A-E69206089A72}"/>
  <bookViews>
    <workbookView xWindow="-120" yWindow="-120" windowWidth="29040" windowHeight="15840" tabRatio="897" xr2:uid="{6181C59F-D665-4BC0-B758-0A74609C04CD}"/>
  </bookViews>
  <sheets>
    <sheet name="Плевен 21.10.-31.10.2024" sheetId="11" r:id="rId1"/>
    <sheet name="Бургас 21.10.-31.10.2024" sheetId="12" r:id="rId2"/>
    <sheet name="Враца 21.10.-31.10.2024" sheetId="13" r:id="rId3"/>
    <sheet name="Перник 21.10.-31.10.2024" sheetId="16" r:id="rId4"/>
    <sheet name="Русе 21.10.-31.10.2024" sheetId="17" r:id="rId5"/>
    <sheet name="ВеликоТърново 21.10.-31.10.2024" sheetId="15" r:id="rId6"/>
    <sheet name="Марица 3 01.10.-31.10.2024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3" l="1"/>
  <c r="H9" i="12"/>
  <c r="I9" i="12" s="1"/>
  <c r="J9" i="12" s="1"/>
  <c r="H8" i="12"/>
  <c r="H7" i="12"/>
  <c r="I7" i="12" s="1"/>
  <c r="F15" i="18"/>
  <c r="H10" i="13"/>
  <c r="I11" i="13" l="1"/>
  <c r="J11" i="13" s="1"/>
  <c r="I8" i="12"/>
  <c r="J8" i="12" s="1"/>
  <c r="J7" i="12"/>
  <c r="I10" i="13"/>
  <c r="J10" i="13" s="1"/>
  <c r="H8" i="18" l="1"/>
  <c r="H7" i="18"/>
  <c r="I7" i="18" s="1"/>
  <c r="J7" i="18" s="1"/>
  <c r="H6" i="18"/>
  <c r="I6" i="18" s="1"/>
  <c r="J6" i="18" s="1"/>
  <c r="H6" i="15"/>
  <c r="I6" i="15" s="1"/>
  <c r="J6" i="15" s="1"/>
  <c r="H6" i="11"/>
  <c r="H6" i="17"/>
  <c r="H9" i="16"/>
  <c r="I8" i="18" l="1"/>
  <c r="J8" i="18" s="1"/>
  <c r="I6" i="11"/>
  <c r="J6" i="11" s="1"/>
  <c r="I6" i="17"/>
  <c r="J6" i="17" s="1"/>
  <c r="I9" i="16"/>
  <c r="J9" i="16" s="1"/>
  <c r="H5" i="18"/>
  <c r="C5" i="18"/>
  <c r="H4" i="18"/>
  <c r="H6" i="16"/>
  <c r="H9" i="13"/>
  <c r="I9" i="13" s="1"/>
  <c r="I4" i="18" l="1"/>
  <c r="J4" i="18" s="1"/>
  <c r="I5" i="18"/>
  <c r="J5" i="18" s="1"/>
  <c r="I6" i="16"/>
  <c r="J6" i="16" s="1"/>
  <c r="J9" i="13"/>
  <c r="H8" i="11" l="1"/>
  <c r="I8" i="11" l="1"/>
  <c r="J8" i="11" s="1"/>
  <c r="H7" i="15"/>
  <c r="H5" i="15"/>
  <c r="C5" i="15"/>
  <c r="C6" i="15" s="1"/>
  <c r="H4" i="15"/>
  <c r="I7" i="15" l="1"/>
  <c r="J7" i="15" s="1"/>
  <c r="I4" i="15"/>
  <c r="J4" i="15" s="1"/>
  <c r="I5" i="15"/>
  <c r="J5" i="15" s="1"/>
  <c r="H5" i="17" l="1"/>
  <c r="I5" i="17" s="1"/>
  <c r="J5" i="17" s="1"/>
  <c r="C5" i="17"/>
  <c r="H4" i="17"/>
  <c r="I4" i="17" s="1"/>
  <c r="J4" i="17" s="1"/>
  <c r="H7" i="13"/>
  <c r="I7" i="13" s="1"/>
  <c r="H8" i="13"/>
  <c r="I8" i="13" s="1"/>
  <c r="H12" i="13"/>
  <c r="I12" i="13" s="1"/>
  <c r="H6" i="12"/>
  <c r="H10" i="12"/>
  <c r="I10" i="12" s="1"/>
  <c r="H5" i="11"/>
  <c r="H7" i="11"/>
  <c r="I7" i="11" s="1"/>
  <c r="H9" i="11"/>
  <c r="H5" i="16"/>
  <c r="H7" i="16"/>
  <c r="I7" i="16" s="1"/>
  <c r="J7" i="16" s="1"/>
  <c r="H8" i="16"/>
  <c r="I8" i="16" s="1"/>
  <c r="J12" i="13" l="1"/>
  <c r="J10" i="12"/>
  <c r="I9" i="11"/>
  <c r="J9" i="11" s="1"/>
  <c r="J7" i="13"/>
  <c r="J8" i="13"/>
  <c r="I6" i="12"/>
  <c r="J6" i="12" s="1"/>
  <c r="J7" i="11"/>
  <c r="I5" i="11"/>
  <c r="J5" i="11" s="1"/>
  <c r="I5" i="16"/>
  <c r="J5" i="16" s="1"/>
  <c r="J8" i="16"/>
  <c r="C5" i="16"/>
  <c r="C6" i="16" s="1"/>
  <c r="C7" i="16" s="1"/>
  <c r="C8" i="16" s="1"/>
  <c r="C7" i="13"/>
  <c r="C8" i="13" s="1"/>
  <c r="C6" i="12"/>
  <c r="C9" i="13" l="1"/>
  <c r="H4" i="16"/>
  <c r="I4" i="16" s="1"/>
  <c r="J4" i="16" l="1"/>
  <c r="H6" i="13" l="1"/>
  <c r="H5" i="12"/>
  <c r="I5" i="12" s="1"/>
  <c r="H4" i="11"/>
  <c r="I6" i="13" l="1"/>
  <c r="J6" i="13" s="1"/>
  <c r="J13" i="13" s="1"/>
  <c r="I4" i="11"/>
  <c r="J4" i="11" s="1"/>
  <c r="J5" i="12"/>
</calcChain>
</file>

<file path=xl/sharedStrings.xml><?xml version="1.0" encoding="utf-8"?>
<sst xmlns="http://schemas.openxmlformats.org/spreadsheetml/2006/main" count="145" uniqueCount="38">
  <si>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</si>
  <si>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</si>
  <si>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</si>
  <si>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</si>
  <si>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</si>
  <si>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</si>
  <si>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</si>
  <si>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Стойност с ДДС</t>
  </si>
  <si>
    <t>Фактуриран природен газ в газообразно състояние на линия C102P01</t>
  </si>
  <si>
    <t>Фактуриран на природен газ в газообразно състояние на линия C104P01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</si>
  <si>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C041P03</t>
    </r>
  </si>
  <si>
    <t>ДДС, 20%</t>
  </si>
  <si>
    <t>бр.</t>
  </si>
  <si>
    <t>Фактуриран природен газ в газообразно състояние на линия C059P02</t>
  </si>
  <si>
    <t>Договор № ПГ-0106/Дг22/015/15.12.2021</t>
  </si>
  <si>
    <t>Капацитет в рамките на деня</t>
  </si>
  <si>
    <t>ДДС,20%</t>
  </si>
  <si>
    <t>Превишен капацитет</t>
  </si>
  <si>
    <t>Дневен капацитет</t>
  </si>
  <si>
    <t>Доставен природен газ в газообразно състояние на линия C025P01</t>
  </si>
  <si>
    <t>ТОПЛОФИКАЦИЯ РУСЕ</t>
  </si>
  <si>
    <t>ТОПЛОФИКАЦИЯ ПЕРНИК</t>
  </si>
  <si>
    <t>ТОПЛОФИКАЦИЯ ВЕЛИКО ТЪРНОВО</t>
  </si>
  <si>
    <t>ТОПЛОФИКАЦИЯ ВРАЦА</t>
  </si>
  <si>
    <t>ТОПЛОФИКАЦИЯ БУРГАС</t>
  </si>
  <si>
    <t>ТОПЛОФИКАЦИЯ ПЛЕВЕН</t>
  </si>
  <si>
    <t>Фактуриран природен газ в газообразно състояние на линия C033P01</t>
  </si>
  <si>
    <r>
      <t xml:space="preserve">Доставен природен газ в газообразно състояние на линия </t>
    </r>
    <r>
      <rPr>
        <sz val="12"/>
        <rFont val="Times New Roman"/>
        <family val="1"/>
        <charset val="204"/>
      </rPr>
      <t>C057P03</t>
    </r>
  </si>
  <si>
    <t>ТЕЦ Марица 3 АД</t>
  </si>
  <si>
    <t>Фактуриран природен газ в газообразно състояние на линия C072P02</t>
  </si>
  <si>
    <t>Р-ди по чл.18 от Дог.№ ПГ-0106/ДГ24/025/25.03.2024 г.</t>
  </si>
  <si>
    <t>Р-ди по чл.18 от Дог.№ ПГ-0106/ДГ24/022/25.03.2024 г.</t>
  </si>
  <si>
    <t>Р-ди по чл.18 от Дог.№ ПГ-0106/ДГ24/024/25.03.2024 г.</t>
  </si>
  <si>
    <t>Р-ди по чл.18 от Дог.№ ПГ-0106/ДГ24/026/25.03.2024 г.</t>
  </si>
  <si>
    <t>Р-ди по чл.18 от Дог.№ ПГ-0106/ДГ24/027/25.03.2024 г.</t>
  </si>
  <si>
    <t>Р-ди по чл.18 от Дог.№ ПГ-0106/ДГ24/023/25.03.2024 г.</t>
  </si>
  <si>
    <t>Пренос на природен газ м. Октомври 2024 г.</t>
  </si>
  <si>
    <t>Период на доставка: 21.10.2024 г. 07:00:00 –01.11.2024 г. 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</si>
</sst>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0"/>
    <numFmt numFmtId="167" formatCode="0.0000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4" fontId="2" fillId="3" borderId="1" xfId="0" applyNumberFormat="1" applyFont="1" applyFill="1" applyBorder="1" applyAlignment="1">
      <alignment horizontal="right" vertical="center"/>
    </xf>
    <xf numFmtId="0" fontId="2" fillId="0" borderId="0" xfId="0" applyFont="1"/>
    <xf numFmtId="0" fontId="1" fillId="0" borderId="0" xfId="0" applyFont="1"/>
    <xf numFmtId="4" fontId="2" fillId="3" borderId="0" xfId="0" applyNumberFormat="1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4" fontId="2" fillId="0" borderId="0" xfId="0" applyNumberFormat="1" applyFont="1"/>
    <xf numFmtId="4" fontId="2" fillId="3" borderId="0" xfId="0" applyNumberFormat="1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0" fontId="0" fillId="3" borderId="0" xfId="0" applyFill="1"/>
    <xf numFmtId="2" fontId="0" fillId="0" borderId="0" xfId="0" applyNumberFormat="1"/>
    <xf numFmtId="167" fontId="0" fillId="0" borderId="0" xfId="0" applyNumberFormat="1"/>
    <xf numFmtId="164" fontId="2" fillId="0" borderId="0" xfId="0" applyNumberFormat="1" applyFont="1"/>
    <xf numFmtId="165" fontId="2" fillId="3" borderId="1" xfId="0" applyNumberFormat="1" applyFont="1" applyFill="1" applyBorder="1" applyAlignment="1">
      <alignment horizontal="right" vertical="center"/>
    </xf>
    <xf numFmtId="167" fontId="2" fillId="0" borderId="1" xfId="0" applyNumberFormat="1" applyFont="1" applyBorder="1" applyAlignment="1">
      <alignment horizontal="right" vertical="center"/>
    </xf>
    <xf numFmtId="167" fontId="2" fillId="3" borderId="1" xfId="0" applyNumberFormat="1" applyFont="1" applyFill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F8F3-400A-4244-8A9C-F14DFB2A5220}">
  <dimension ref="C2:K17"/>
  <sheetViews>
    <sheetView tabSelected="1" zoomScaleNormal="100" workbookViewId="0">
      <selection activeCell="D17" sqref="D17"/>
    </sheetView>
  </sheetViews>
  <sheetFormatPr defaultColWidth="8.85546875" defaultRowHeight="15.75" x14ac:dyDescent="0.25"/>
  <cols>
    <col min="1" max="3" width="8.85546875" style="9"/>
    <col min="4" max="4" width="30.7109375" style="9" customWidth="1"/>
    <col min="5" max="5" width="9.85546875" style="9" bestFit="1" customWidth="1"/>
    <col min="6" max="6" width="13.7109375" style="9" customWidth="1"/>
    <col min="7" max="7" width="19.7109375" style="9" customWidth="1"/>
    <col min="8" max="8" width="17.7109375" style="9" bestFit="1" customWidth="1"/>
    <col min="9" max="9" width="17.42578125" style="9" customWidth="1"/>
    <col min="10" max="10" width="14" style="9" customWidth="1"/>
    <col min="11" max="11" width="11" style="9" bestFit="1" customWidth="1"/>
    <col min="12" max="16384" width="8.85546875" style="9"/>
  </cols>
  <sheetData>
    <row r="2" spans="3:11" x14ac:dyDescent="0.25">
      <c r="D2" s="9" t="s">
        <v>25</v>
      </c>
    </row>
    <row r="3" spans="3:1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2" customFormat="1" ht="47.25" x14ac:dyDescent="0.25">
      <c r="C4" s="6">
        <v>1</v>
      </c>
      <c r="D4" s="7" t="s">
        <v>10</v>
      </c>
      <c r="E4" s="6" t="s">
        <v>5</v>
      </c>
      <c r="F4" s="5">
        <v>12011.564</v>
      </c>
      <c r="G4" s="27">
        <v>63.72</v>
      </c>
      <c r="H4" s="8">
        <f>F4*G4</f>
        <v>765376.85808000003</v>
      </c>
      <c r="I4" s="8">
        <f>H4*0.2</f>
        <v>153075.37161600002</v>
      </c>
      <c r="J4" s="8">
        <f>H4+I4</f>
        <v>918452.22969599999</v>
      </c>
      <c r="K4" s="11"/>
    </row>
    <row r="5" spans="3:11" customFormat="1" ht="31.5" x14ac:dyDescent="0.25">
      <c r="C5" s="6">
        <v>2</v>
      </c>
      <c r="D5" s="7" t="s">
        <v>36</v>
      </c>
      <c r="E5" s="6" t="s">
        <v>5</v>
      </c>
      <c r="F5" s="5">
        <v>20699.093000000001</v>
      </c>
      <c r="G5" s="24">
        <v>1.0733999999999999</v>
      </c>
      <c r="H5" s="8">
        <f t="shared" ref="H5:H9" si="0">F5*G5</f>
        <v>22218.406426199999</v>
      </c>
      <c r="I5" s="8">
        <f t="shared" ref="I5:I9" si="1">H5*0.2</f>
        <v>4443.6812852399999</v>
      </c>
      <c r="J5" s="8">
        <f t="shared" ref="J5:J9" si="2">H5+I5</f>
        <v>26662.087711439999</v>
      </c>
    </row>
    <row r="6" spans="3:11" customFormat="1" x14ac:dyDescent="0.25">
      <c r="C6" s="6">
        <v>3</v>
      </c>
      <c r="D6" s="7" t="s">
        <v>18</v>
      </c>
      <c r="E6" s="6" t="s">
        <v>5</v>
      </c>
      <c r="F6" s="5">
        <v>4310</v>
      </c>
      <c r="G6" s="24">
        <v>4.0478000000000005</v>
      </c>
      <c r="H6" s="8">
        <f t="shared" si="0"/>
        <v>17446.018000000004</v>
      </c>
      <c r="I6" s="8">
        <f t="shared" si="1"/>
        <v>3489.2036000000007</v>
      </c>
      <c r="J6" s="8">
        <f t="shared" si="2"/>
        <v>20935.221600000004</v>
      </c>
    </row>
    <row r="7" spans="3:11" customFormat="1" x14ac:dyDescent="0.25">
      <c r="C7" s="6">
        <v>4</v>
      </c>
      <c r="D7" s="7" t="s">
        <v>15</v>
      </c>
      <c r="E7" s="6" t="s">
        <v>5</v>
      </c>
      <c r="F7" s="5">
        <v>1051.0039999999999</v>
      </c>
      <c r="G7" s="24">
        <v>5.0596999999999994</v>
      </c>
      <c r="H7" s="8">
        <f t="shared" si="0"/>
        <v>5317.7649387999991</v>
      </c>
      <c r="I7" s="8">
        <f t="shared" si="1"/>
        <v>1063.55298776</v>
      </c>
      <c r="J7" s="8">
        <f t="shared" si="2"/>
        <v>6381.3179265599993</v>
      </c>
    </row>
    <row r="8" spans="3:11" customFormat="1" x14ac:dyDescent="0.25">
      <c r="C8" s="6">
        <v>5</v>
      </c>
      <c r="D8" s="7" t="s">
        <v>17</v>
      </c>
      <c r="E8" s="6" t="s">
        <v>5</v>
      </c>
      <c r="F8" s="5">
        <v>74.04300000000012</v>
      </c>
      <c r="G8" s="25">
        <v>8.6122999999999994</v>
      </c>
      <c r="H8" s="8">
        <f t="shared" si="0"/>
        <v>637.68052890000104</v>
      </c>
      <c r="I8" s="8">
        <f t="shared" si="1"/>
        <v>127.53610578000021</v>
      </c>
      <c r="J8" s="8">
        <f t="shared" si="2"/>
        <v>765.21663468000122</v>
      </c>
    </row>
    <row r="9" spans="3:11" ht="31.5" x14ac:dyDescent="0.25">
      <c r="C9" s="6">
        <v>6</v>
      </c>
      <c r="D9" s="7" t="s">
        <v>30</v>
      </c>
      <c r="E9" s="6" t="s">
        <v>12</v>
      </c>
      <c r="F9" s="5">
        <v>1</v>
      </c>
      <c r="G9" s="8">
        <v>61905.87</v>
      </c>
      <c r="H9" s="8">
        <f t="shared" si="0"/>
        <v>61905.87</v>
      </c>
      <c r="I9" s="8">
        <f t="shared" si="1"/>
        <v>12381.174000000001</v>
      </c>
      <c r="J9" s="8">
        <f t="shared" si="2"/>
        <v>74287.044000000009</v>
      </c>
    </row>
    <row r="10" spans="3:11" ht="16.5" customHeight="1" x14ac:dyDescent="0.25">
      <c r="C10" s="13"/>
      <c r="D10" s="10"/>
      <c r="J10" s="14"/>
    </row>
    <row r="11" spans="3:11" x14ac:dyDescent="0.25">
      <c r="D11" s="10" t="s">
        <v>37</v>
      </c>
    </row>
    <row r="12" spans="3:11" x14ac:dyDescent="0.25">
      <c r="C12" s="13"/>
      <c r="D12" s="10"/>
    </row>
    <row r="16" spans="3:11" x14ac:dyDescent="0.25">
      <c r="C16" s="28"/>
      <c r="D16" s="28"/>
      <c r="E16" s="28"/>
      <c r="G16" s="14"/>
      <c r="H16" s="14"/>
      <c r="K16" s="14"/>
    </row>
    <row r="17" spans="4:4" x14ac:dyDescent="0.25">
      <c r="D17" s="22"/>
    </row>
  </sheetData>
  <mergeCells count="1">
    <mergeCell ref="C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7C54-61BB-48A6-9CCC-96E468B6805E}">
  <dimension ref="B3:K17"/>
  <sheetViews>
    <sheetView topLeftCell="D1" workbookViewId="0">
      <selection activeCell="G17" sqref="G17"/>
    </sheetView>
  </sheetViews>
  <sheetFormatPr defaultRowHeight="15" x14ac:dyDescent="0.25"/>
  <cols>
    <col min="3" max="3" width="3.28515625" bestFit="1" customWidth="1"/>
    <col min="4" max="4" width="32.85546875" customWidth="1"/>
    <col min="5" max="5" width="13.140625" bestFit="1" customWidth="1"/>
    <col min="6" max="6" width="15.7109375" customWidth="1"/>
    <col min="7" max="7" width="14.7109375" bestFit="1" customWidth="1"/>
    <col min="8" max="8" width="14.5703125" customWidth="1"/>
    <col min="9" max="9" width="13.5703125" bestFit="1" customWidth="1"/>
    <col min="10" max="10" width="11.42578125" customWidth="1"/>
  </cols>
  <sheetData>
    <row r="3" spans="3:11" x14ac:dyDescent="0.25">
      <c r="D3" t="s">
        <v>24</v>
      </c>
    </row>
    <row r="4" spans="3:11" s="9" customFormat="1" ht="27.6" customHeight="1" x14ac:dyDescent="0.25">
      <c r="C4" s="3" t="s">
        <v>0</v>
      </c>
      <c r="D4" s="3" t="s">
        <v>1</v>
      </c>
      <c r="E4" s="3" t="s">
        <v>2</v>
      </c>
      <c r="F4" s="4" t="s">
        <v>6</v>
      </c>
      <c r="G4" s="4" t="s">
        <v>3</v>
      </c>
      <c r="H4" s="4" t="s">
        <v>4</v>
      </c>
      <c r="I4" s="4" t="s">
        <v>11</v>
      </c>
      <c r="J4" s="4" t="s">
        <v>7</v>
      </c>
    </row>
    <row r="5" spans="3:11" s="12" customFormat="1" ht="52.9" customHeight="1" x14ac:dyDescent="0.25">
      <c r="C5" s="6">
        <v>1</v>
      </c>
      <c r="D5" s="7" t="s">
        <v>13</v>
      </c>
      <c r="E5" s="6" t="s">
        <v>5</v>
      </c>
      <c r="F5" s="5">
        <v>788.76400000000001</v>
      </c>
      <c r="G5" s="23">
        <v>63.72</v>
      </c>
      <c r="H5" s="5">
        <f t="shared" ref="H5:H10" si="0">F5*G5</f>
        <v>50260.042079999999</v>
      </c>
      <c r="I5" s="8">
        <f t="shared" ref="I5:I10" si="1">H5*0.2</f>
        <v>10052.008416000001</v>
      </c>
      <c r="J5" s="8">
        <f t="shared" ref="J5:J10" si="2">H5+I5</f>
        <v>60312.050495999996</v>
      </c>
      <c r="K5" s="11"/>
    </row>
    <row r="6" spans="3:11" s="9" customFormat="1" ht="31.5" x14ac:dyDescent="0.25">
      <c r="C6" s="6">
        <f>+C5+1</f>
        <v>2</v>
      </c>
      <c r="D6" s="7" t="s">
        <v>36</v>
      </c>
      <c r="E6" s="6" t="s">
        <v>5</v>
      </c>
      <c r="F6" s="5">
        <v>1658.9259999999999</v>
      </c>
      <c r="G6" s="24">
        <v>1.0733999999999999</v>
      </c>
      <c r="H6" s="5">
        <f t="shared" si="0"/>
        <v>1780.6911683999997</v>
      </c>
      <c r="I6" s="8">
        <f t="shared" si="1"/>
        <v>356.13823367999998</v>
      </c>
      <c r="J6" s="8">
        <f t="shared" si="2"/>
        <v>2136.8294020799995</v>
      </c>
    </row>
    <row r="7" spans="3:11" s="9" customFormat="1" ht="15.75" x14ac:dyDescent="0.25">
      <c r="C7" s="6">
        <v>3</v>
      </c>
      <c r="D7" s="7" t="s">
        <v>18</v>
      </c>
      <c r="E7" s="6" t="s">
        <v>5</v>
      </c>
      <c r="F7" s="5">
        <v>768</v>
      </c>
      <c r="G7" s="24">
        <v>4.0478000000000005</v>
      </c>
      <c r="H7" s="8">
        <f t="shared" si="0"/>
        <v>3108.7104000000004</v>
      </c>
      <c r="I7" s="8">
        <f t="shared" si="1"/>
        <v>621.7420800000001</v>
      </c>
      <c r="J7" s="8">
        <f t="shared" si="2"/>
        <v>3730.4524800000004</v>
      </c>
    </row>
    <row r="8" spans="3:11" s="9" customFormat="1" ht="15.75" x14ac:dyDescent="0.25">
      <c r="C8" s="6">
        <v>4</v>
      </c>
      <c r="D8" s="7" t="s">
        <v>15</v>
      </c>
      <c r="E8" s="6" t="s">
        <v>5</v>
      </c>
      <c r="F8" s="5">
        <v>188</v>
      </c>
      <c r="G8" s="24">
        <v>5.0596999999999994</v>
      </c>
      <c r="H8" s="8">
        <f t="shared" si="0"/>
        <v>951.22359999999992</v>
      </c>
      <c r="I8" s="8">
        <f t="shared" si="1"/>
        <v>190.24472</v>
      </c>
      <c r="J8" s="8">
        <f t="shared" si="2"/>
        <v>1141.4683199999999</v>
      </c>
    </row>
    <row r="9" spans="3:11" s="9" customFormat="1" ht="15.75" x14ac:dyDescent="0.25">
      <c r="C9" s="6">
        <v>5</v>
      </c>
      <c r="D9" s="7" t="s">
        <v>17</v>
      </c>
      <c r="E9" s="6" t="s">
        <v>5</v>
      </c>
      <c r="F9" s="5">
        <v>20.848999999999819</v>
      </c>
      <c r="G9" s="25">
        <v>8.6122999999999994</v>
      </c>
      <c r="H9" s="8">
        <f t="shared" si="0"/>
        <v>179.55784269999842</v>
      </c>
      <c r="I9" s="8">
        <f t="shared" si="1"/>
        <v>35.911568539999685</v>
      </c>
      <c r="J9" s="8">
        <f t="shared" si="2"/>
        <v>215.4694112399981</v>
      </c>
    </row>
    <row r="10" spans="3:11" s="9" customFormat="1" ht="31.5" x14ac:dyDescent="0.25">
      <c r="C10" s="6">
        <v>6</v>
      </c>
      <c r="D10" s="7" t="s">
        <v>31</v>
      </c>
      <c r="E10" s="6" t="s">
        <v>12</v>
      </c>
      <c r="F10" s="5">
        <v>1</v>
      </c>
      <c r="G10" s="5">
        <v>20635.29</v>
      </c>
      <c r="H10" s="5">
        <f t="shared" si="0"/>
        <v>20635.29</v>
      </c>
      <c r="I10" s="8">
        <f t="shared" si="1"/>
        <v>4127.058</v>
      </c>
      <c r="J10" s="8">
        <f t="shared" si="2"/>
        <v>24762.348000000002</v>
      </c>
    </row>
    <row r="11" spans="3:11" x14ac:dyDescent="0.25">
      <c r="J11" s="2"/>
    </row>
    <row r="12" spans="3:11" s="9" customFormat="1" ht="15.75" x14ac:dyDescent="0.25">
      <c r="D12" s="10" t="s">
        <v>37</v>
      </c>
    </row>
    <row r="13" spans="3:11" x14ac:dyDescent="0.25">
      <c r="J13" s="2"/>
    </row>
    <row r="14" spans="3:11" x14ac:dyDescent="0.25">
      <c r="J14" s="2"/>
    </row>
    <row r="15" spans="3:11" x14ac:dyDescent="0.25">
      <c r="J15" s="2"/>
    </row>
    <row r="16" spans="3:11" x14ac:dyDescent="0.25">
      <c r="J16" s="2"/>
    </row>
    <row r="17" spans="2:4" ht="15.75" x14ac:dyDescent="0.25">
      <c r="B17" s="28" t="s">
        <v>14</v>
      </c>
      <c r="C17" s="28"/>
      <c r="D17" s="28"/>
    </row>
  </sheetData>
  <mergeCells count="1">
    <mergeCell ref="B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2B34-8ABF-4D2F-987E-C99CC5DCB128}">
  <dimension ref="C3:J20"/>
  <sheetViews>
    <sheetView workbookViewId="0">
      <selection activeCell="F8" sqref="F8"/>
    </sheetView>
  </sheetViews>
  <sheetFormatPr defaultRowHeight="15" x14ac:dyDescent="0.25"/>
  <cols>
    <col min="4" max="4" width="30.5703125" bestFit="1" customWidth="1"/>
    <col min="5" max="5" width="9.5703125" customWidth="1"/>
    <col min="6" max="6" width="15.28515625" customWidth="1"/>
    <col min="7" max="7" width="15.85546875" customWidth="1"/>
    <col min="8" max="8" width="13.85546875" bestFit="1" customWidth="1"/>
    <col min="9" max="9" width="14.42578125" customWidth="1"/>
    <col min="10" max="10" width="13.42578125" customWidth="1"/>
  </cols>
  <sheetData>
    <row r="3" spans="3:10" x14ac:dyDescent="0.25">
      <c r="F3" s="2"/>
    </row>
    <row r="4" spans="3:10" x14ac:dyDescent="0.25">
      <c r="D4" t="s">
        <v>23</v>
      </c>
      <c r="F4" s="2"/>
    </row>
    <row r="5" spans="3:10" ht="31.5" x14ac:dyDescent="0.25">
      <c r="C5" s="3" t="s">
        <v>0</v>
      </c>
      <c r="D5" s="3" t="s">
        <v>1</v>
      </c>
      <c r="E5" s="3" t="s">
        <v>2</v>
      </c>
      <c r="F5" s="4" t="s">
        <v>6</v>
      </c>
      <c r="G5" s="4" t="s">
        <v>3</v>
      </c>
      <c r="H5" s="4" t="s">
        <v>4</v>
      </c>
      <c r="I5" s="4" t="s">
        <v>16</v>
      </c>
      <c r="J5" s="4" t="s">
        <v>7</v>
      </c>
    </row>
    <row r="6" spans="3:10" ht="47.25" x14ac:dyDescent="0.25">
      <c r="C6" s="6">
        <v>1</v>
      </c>
      <c r="D6" s="7" t="s">
        <v>8</v>
      </c>
      <c r="E6" s="6" t="s">
        <v>5</v>
      </c>
      <c r="F6" s="5">
        <v>390.565</v>
      </c>
      <c r="G6" s="23">
        <v>63.72</v>
      </c>
      <c r="H6" s="8">
        <f t="shared" ref="H6:H12" si="0">F6*G6</f>
        <v>24886.801800000001</v>
      </c>
      <c r="I6" s="8">
        <f t="shared" ref="I6:I12" si="1">H6*0.2</f>
        <v>4977.3603600000006</v>
      </c>
      <c r="J6" s="8">
        <f t="shared" ref="J6:J12" si="2">H6+I6</f>
        <v>29864.16216</v>
      </c>
    </row>
    <row r="7" spans="3:10" ht="47.25" x14ac:dyDescent="0.25">
      <c r="C7" s="6">
        <f>+C6+1</f>
        <v>2</v>
      </c>
      <c r="D7" s="7" t="s">
        <v>9</v>
      </c>
      <c r="E7" s="6" t="s">
        <v>5</v>
      </c>
      <c r="F7" s="5">
        <v>219.584</v>
      </c>
      <c r="G7" s="23">
        <v>63.72</v>
      </c>
      <c r="H7" s="8">
        <f t="shared" si="0"/>
        <v>13991.89248</v>
      </c>
      <c r="I7" s="8">
        <f t="shared" si="1"/>
        <v>2798.3784960000003</v>
      </c>
      <c r="J7" s="8">
        <f t="shared" si="2"/>
        <v>16790.270976</v>
      </c>
    </row>
    <row r="8" spans="3:10" ht="31.5" x14ac:dyDescent="0.25">
      <c r="C8" s="6">
        <f t="shared" ref="C8:C9" si="3">+C7+1</f>
        <v>3</v>
      </c>
      <c r="D8" s="7" t="s">
        <v>36</v>
      </c>
      <c r="E8" s="6" t="s">
        <v>5</v>
      </c>
      <c r="F8" s="5">
        <v>1592.5900000000001</v>
      </c>
      <c r="G8" s="24">
        <v>1.0733999999999999</v>
      </c>
      <c r="H8" s="8">
        <f t="shared" si="0"/>
        <v>1709.4861060000001</v>
      </c>
      <c r="I8" s="8">
        <f t="shared" si="1"/>
        <v>341.89722120000005</v>
      </c>
      <c r="J8" s="8">
        <f t="shared" si="2"/>
        <v>2051.3833272000002</v>
      </c>
    </row>
    <row r="9" spans="3:10" ht="15.75" x14ac:dyDescent="0.25">
      <c r="C9" s="6">
        <f t="shared" si="3"/>
        <v>4</v>
      </c>
      <c r="D9" s="7" t="s">
        <v>18</v>
      </c>
      <c r="E9" s="6" t="s">
        <v>5</v>
      </c>
      <c r="F9" s="5">
        <v>47</v>
      </c>
      <c r="G9" s="24">
        <v>4.0478000000000005</v>
      </c>
      <c r="H9" s="8">
        <f t="shared" ref="H9:H11" si="4">F9*G9</f>
        <v>190.24660000000003</v>
      </c>
      <c r="I9" s="8">
        <f t="shared" ref="I9:I11" si="5">H9*0.2</f>
        <v>38.049320000000009</v>
      </c>
      <c r="J9" s="8">
        <f t="shared" ref="J9:J11" si="6">H9+I9</f>
        <v>228.29592000000002</v>
      </c>
    </row>
    <row r="10" spans="3:10" ht="15.75" x14ac:dyDescent="0.25">
      <c r="C10" s="6">
        <v>5</v>
      </c>
      <c r="D10" s="7" t="s">
        <v>15</v>
      </c>
      <c r="E10" s="6" t="s">
        <v>5</v>
      </c>
      <c r="F10" s="5">
        <v>16</v>
      </c>
      <c r="G10" s="24">
        <v>5.0596999999999994</v>
      </c>
      <c r="H10" s="8">
        <f t="shared" si="4"/>
        <v>80.955199999999991</v>
      </c>
      <c r="I10" s="8">
        <f t="shared" si="5"/>
        <v>16.191039999999997</v>
      </c>
      <c r="J10" s="8">
        <f t="shared" si="6"/>
        <v>97.146239999999992</v>
      </c>
    </row>
    <row r="11" spans="3:10" ht="15.75" x14ac:dyDescent="0.25">
      <c r="C11" s="6">
        <v>6</v>
      </c>
      <c r="D11" s="7" t="s">
        <v>17</v>
      </c>
      <c r="E11" s="6" t="s">
        <v>5</v>
      </c>
      <c r="F11" s="5">
        <v>0.82299999999997908</v>
      </c>
      <c r="G11" s="25">
        <v>8.6122999999999994</v>
      </c>
      <c r="H11" s="8">
        <f t="shared" si="4"/>
        <v>7.0879228999998194</v>
      </c>
      <c r="I11" s="8">
        <f t="shared" si="5"/>
        <v>1.417584579999964</v>
      </c>
      <c r="J11" s="8">
        <f t="shared" si="6"/>
        <v>8.5055074799997836</v>
      </c>
    </row>
    <row r="12" spans="3:10" ht="31.5" x14ac:dyDescent="0.25">
      <c r="C12" s="6">
        <v>7</v>
      </c>
      <c r="D12" s="7" t="s">
        <v>32</v>
      </c>
      <c r="E12" s="6" t="s">
        <v>12</v>
      </c>
      <c r="F12" s="5">
        <v>1</v>
      </c>
      <c r="G12" s="8">
        <v>12698.64</v>
      </c>
      <c r="H12" s="8">
        <f t="shared" si="0"/>
        <v>12698.64</v>
      </c>
      <c r="I12" s="8">
        <f t="shared" si="1"/>
        <v>2539.7280000000001</v>
      </c>
      <c r="J12" s="8">
        <f t="shared" si="2"/>
        <v>15238.367999999999</v>
      </c>
    </row>
    <row r="13" spans="3:10" ht="15.75" x14ac:dyDescent="0.25">
      <c r="C13" s="13"/>
      <c r="D13" s="18"/>
      <c r="E13" s="13"/>
      <c r="F13" s="17"/>
      <c r="G13" s="16"/>
      <c r="H13" s="15"/>
      <c r="I13" s="15"/>
      <c r="J13" s="15">
        <f>SUM(J6:J12)</f>
        <v>64278.132130679995</v>
      </c>
    </row>
    <row r="14" spans="3:10" s="9" customFormat="1" ht="15.75" x14ac:dyDescent="0.25">
      <c r="D14" s="10" t="s">
        <v>37</v>
      </c>
    </row>
    <row r="15" spans="3:10" x14ac:dyDescent="0.25">
      <c r="F15" s="2"/>
    </row>
    <row r="16" spans="3:10" x14ac:dyDescent="0.25">
      <c r="F16" s="2"/>
    </row>
    <row r="17" spans="3:7" ht="15.75" x14ac:dyDescent="0.25">
      <c r="C17" s="28"/>
      <c r="D17" s="28"/>
      <c r="E17" s="28"/>
      <c r="F17" s="1"/>
      <c r="G17" s="2"/>
    </row>
    <row r="18" spans="3:7" x14ac:dyDescent="0.25">
      <c r="F18" s="2"/>
    </row>
    <row r="19" spans="3:7" x14ac:dyDescent="0.25">
      <c r="G19" s="2"/>
    </row>
    <row r="20" spans="3:7" x14ac:dyDescent="0.25">
      <c r="G20" s="2"/>
    </row>
  </sheetData>
  <mergeCells count="1">
    <mergeCell ref="C17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BDCE-348A-4A4C-8772-B62C34AA635F}">
  <dimension ref="C2:K11"/>
  <sheetViews>
    <sheetView workbookViewId="0">
      <selection activeCell="F19" sqref="F19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21</v>
      </c>
    </row>
    <row r="3" spans="3:11" s="9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2" customFormat="1" ht="47.25" x14ac:dyDescent="0.25">
      <c r="C4" s="6">
        <v>1</v>
      </c>
      <c r="D4" s="7" t="s">
        <v>27</v>
      </c>
      <c r="E4" s="6" t="s">
        <v>5</v>
      </c>
      <c r="F4" s="5">
        <v>8407.8649999999998</v>
      </c>
      <c r="G4" s="23">
        <v>63.72</v>
      </c>
      <c r="H4" s="8">
        <f>F4*G4</f>
        <v>535749.15779999993</v>
      </c>
      <c r="I4" s="8">
        <f>H4*0.2</f>
        <v>107149.83155999999</v>
      </c>
      <c r="J4" s="8">
        <f>H4+I4</f>
        <v>642898.98935999989</v>
      </c>
      <c r="K4" s="11"/>
    </row>
    <row r="5" spans="3:11" ht="31.5" x14ac:dyDescent="0.25">
      <c r="C5" s="6">
        <f>+C4+1</f>
        <v>2</v>
      </c>
      <c r="D5" s="7" t="s">
        <v>36</v>
      </c>
      <c r="E5" s="6" t="s">
        <v>5</v>
      </c>
      <c r="F5" s="5">
        <v>30678.492000000006</v>
      </c>
      <c r="G5" s="24">
        <v>1.0733999999999999</v>
      </c>
      <c r="H5" s="8">
        <f t="shared" ref="H5:H9" si="0">F5*G5</f>
        <v>32930.2933128</v>
      </c>
      <c r="I5" s="8">
        <f t="shared" ref="I5:I9" si="1">H5*0.2</f>
        <v>6586.0586625600008</v>
      </c>
      <c r="J5" s="8">
        <f t="shared" ref="J5:J9" si="2">H5+I5</f>
        <v>39516.351975359998</v>
      </c>
    </row>
    <row r="6" spans="3:11" ht="15.75" x14ac:dyDescent="0.25">
      <c r="C6" s="6">
        <f t="shared" ref="C6:C8" si="3">+C5+1</f>
        <v>3</v>
      </c>
      <c r="D6" s="7" t="s">
        <v>18</v>
      </c>
      <c r="E6" s="6" t="s">
        <v>5</v>
      </c>
      <c r="F6" s="5">
        <v>3110</v>
      </c>
      <c r="G6" s="24">
        <v>4.0478000000000005</v>
      </c>
      <c r="H6" s="8">
        <f t="shared" ref="H6" si="4">F6*G6</f>
        <v>12588.658000000001</v>
      </c>
      <c r="I6" s="8">
        <f t="shared" ref="I6" si="5">H6*0.2</f>
        <v>2517.7316000000005</v>
      </c>
      <c r="J6" s="8">
        <f t="shared" ref="J6" si="6">H6+I6</f>
        <v>15106.389600000002</v>
      </c>
    </row>
    <row r="7" spans="3:11" ht="15.75" x14ac:dyDescent="0.25">
      <c r="C7" s="6">
        <f t="shared" si="3"/>
        <v>4</v>
      </c>
      <c r="D7" s="7" t="s">
        <v>15</v>
      </c>
      <c r="E7" s="6" t="s">
        <v>5</v>
      </c>
      <c r="F7" s="5">
        <v>2120.105</v>
      </c>
      <c r="G7" s="24">
        <v>5.0596999999999994</v>
      </c>
      <c r="H7" s="8">
        <f t="shared" si="0"/>
        <v>10727.095268499999</v>
      </c>
      <c r="I7" s="8">
        <f t="shared" si="1"/>
        <v>2145.4190536999999</v>
      </c>
      <c r="J7" s="8">
        <f t="shared" si="2"/>
        <v>12872.514322199999</v>
      </c>
    </row>
    <row r="8" spans="3:11" ht="15.75" x14ac:dyDescent="0.25">
      <c r="C8" s="6">
        <f t="shared" si="3"/>
        <v>5</v>
      </c>
      <c r="D8" s="7" t="s">
        <v>17</v>
      </c>
      <c r="E8" s="6" t="s">
        <v>5</v>
      </c>
      <c r="F8" s="5">
        <v>432.43600000000004</v>
      </c>
      <c r="G8" s="25">
        <v>8.6122999999999994</v>
      </c>
      <c r="H8" s="8">
        <f t="shared" si="0"/>
        <v>3724.2685627999999</v>
      </c>
      <c r="I8" s="8">
        <f t="shared" si="1"/>
        <v>744.85371256000008</v>
      </c>
      <c r="J8" s="8">
        <f t="shared" si="2"/>
        <v>4469.1222753599995</v>
      </c>
    </row>
    <row r="9" spans="3:11" ht="31.5" x14ac:dyDescent="0.25">
      <c r="C9" s="6">
        <v>6</v>
      </c>
      <c r="D9" s="7" t="s">
        <v>33</v>
      </c>
      <c r="E9" s="6" t="s">
        <v>12</v>
      </c>
      <c r="F9" s="5">
        <v>1</v>
      </c>
      <c r="G9" s="8">
        <v>25397.279999999999</v>
      </c>
      <c r="H9" s="8">
        <f t="shared" si="0"/>
        <v>25397.279999999999</v>
      </c>
      <c r="I9" s="8">
        <f t="shared" si="1"/>
        <v>5079.4560000000001</v>
      </c>
      <c r="J9" s="8">
        <f t="shared" si="2"/>
        <v>30476.735999999997</v>
      </c>
    </row>
    <row r="11" spans="3:11" s="9" customFormat="1" ht="15.75" x14ac:dyDescent="0.25">
      <c r="D11" s="10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C0BD-5035-42FC-818D-FCBEC615D575}">
  <dimension ref="C2:K8"/>
  <sheetViews>
    <sheetView workbookViewId="0">
      <selection activeCell="H14" sqref="H14"/>
    </sheetView>
  </sheetViews>
  <sheetFormatPr defaultRowHeight="15" x14ac:dyDescent="0.25"/>
  <cols>
    <col min="4" max="4" width="30.5703125" customWidth="1"/>
    <col min="5" max="5" width="7.7109375" bestFit="1" customWidth="1"/>
    <col min="6" max="6" width="15.5703125" customWidth="1"/>
    <col min="7" max="7" width="13" customWidth="1"/>
    <col min="8" max="8" width="12.7109375" bestFit="1" customWidth="1"/>
    <col min="9" max="9" width="11" bestFit="1" customWidth="1"/>
    <col min="10" max="10" width="12.7109375" bestFit="1" customWidth="1"/>
  </cols>
  <sheetData>
    <row r="2" spans="3:11" x14ac:dyDescent="0.25">
      <c r="D2" t="s">
        <v>20</v>
      </c>
    </row>
    <row r="3" spans="3:11" s="9" customFormat="1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1" s="12" customFormat="1" ht="47.25" x14ac:dyDescent="0.25">
      <c r="C4" s="6">
        <v>1</v>
      </c>
      <c r="D4" s="7" t="s">
        <v>19</v>
      </c>
      <c r="E4" s="6" t="s">
        <v>5</v>
      </c>
      <c r="F4" s="5">
        <v>0</v>
      </c>
      <c r="G4" s="23"/>
      <c r="H4" s="8">
        <f>F4*G4</f>
        <v>0</v>
      </c>
      <c r="I4" s="8">
        <f>H4*0.2</f>
        <v>0</v>
      </c>
      <c r="J4" s="8">
        <f>H4+I4</f>
        <v>0</v>
      </c>
      <c r="K4" s="11"/>
    </row>
    <row r="5" spans="3:11" ht="31.5" x14ac:dyDescent="0.25">
      <c r="C5" s="6">
        <f>+C4+1</f>
        <v>2</v>
      </c>
      <c r="D5" s="7" t="s">
        <v>36</v>
      </c>
      <c r="E5" s="6" t="s">
        <v>5</v>
      </c>
      <c r="F5" s="5">
        <v>0</v>
      </c>
      <c r="G5" s="24"/>
      <c r="H5" s="8">
        <f t="shared" ref="H5:H6" si="0">F5*G5</f>
        <v>0</v>
      </c>
      <c r="I5" s="8">
        <f t="shared" ref="I5:I6" si="1">H5*0.2</f>
        <v>0</v>
      </c>
      <c r="J5" s="8">
        <f t="shared" ref="J5:J6" si="2">H5+I5</f>
        <v>0</v>
      </c>
    </row>
    <row r="6" spans="3:11" ht="31.5" x14ac:dyDescent="0.25">
      <c r="C6" s="6">
        <v>3</v>
      </c>
      <c r="D6" s="7" t="s">
        <v>34</v>
      </c>
      <c r="E6" s="6" t="s">
        <v>12</v>
      </c>
      <c r="F6" s="5">
        <v>1</v>
      </c>
      <c r="G6" s="8">
        <v>23809.95</v>
      </c>
      <c r="H6" s="8">
        <f t="shared" si="0"/>
        <v>23809.95</v>
      </c>
      <c r="I6" s="8">
        <f t="shared" si="1"/>
        <v>4761.9900000000007</v>
      </c>
      <c r="J6" s="8">
        <f t="shared" si="2"/>
        <v>28571.940000000002</v>
      </c>
    </row>
    <row r="8" spans="3:11" s="9" customFormat="1" ht="15.75" x14ac:dyDescent="0.25">
      <c r="D8" s="10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C056-E2B2-4279-BD9A-CB9033DCB03C}">
  <dimension ref="C2:J16"/>
  <sheetViews>
    <sheetView workbookViewId="0">
      <selection activeCell="F5" sqref="F5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2" spans="3:10" x14ac:dyDescent="0.25">
      <c r="D2" t="s">
        <v>22</v>
      </c>
    </row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19" customFormat="1" ht="47.25" x14ac:dyDescent="0.25">
      <c r="C4" s="6">
        <v>1</v>
      </c>
      <c r="D4" s="7" t="s">
        <v>26</v>
      </c>
      <c r="E4" s="6" t="s">
        <v>5</v>
      </c>
      <c r="F4" s="5">
        <v>294.29300000000001</v>
      </c>
      <c r="G4" s="23">
        <v>63.72</v>
      </c>
      <c r="H4" s="5">
        <f t="shared" ref="H4:H7" si="0">F4*G4</f>
        <v>18752.34996</v>
      </c>
      <c r="I4" s="8">
        <f t="shared" ref="I4:I7" si="1">H4*0.2</f>
        <v>3750.4699920000003</v>
      </c>
      <c r="J4" s="8">
        <f t="shared" ref="J4:J7" si="2">H4+I4</f>
        <v>22502.819951999998</v>
      </c>
    </row>
    <row r="5" spans="3:10" ht="31.5" x14ac:dyDescent="0.25">
      <c r="C5" s="6">
        <f>+C4+1</f>
        <v>2</v>
      </c>
      <c r="D5" s="7" t="s">
        <v>36</v>
      </c>
      <c r="E5" s="6" t="s">
        <v>5</v>
      </c>
      <c r="F5" s="5">
        <v>505.92499999999984</v>
      </c>
      <c r="G5" s="24">
        <v>1.0733999999999999</v>
      </c>
      <c r="H5" s="5">
        <f t="shared" si="0"/>
        <v>543.05989499999976</v>
      </c>
      <c r="I5" s="8">
        <f t="shared" si="1"/>
        <v>108.61197899999996</v>
      </c>
      <c r="J5" s="8">
        <f t="shared" si="2"/>
        <v>651.67187399999966</v>
      </c>
    </row>
    <row r="6" spans="3:10" ht="15.75" x14ac:dyDescent="0.25">
      <c r="C6" s="6">
        <f t="shared" ref="C6" si="3">+C5+1</f>
        <v>3</v>
      </c>
      <c r="D6" s="7" t="s">
        <v>17</v>
      </c>
      <c r="E6" s="6" t="s">
        <v>5</v>
      </c>
      <c r="F6" s="5">
        <v>4.8799999999999955</v>
      </c>
      <c r="G6" s="24">
        <v>8.6122999999999994</v>
      </c>
      <c r="H6" s="8">
        <f>F6*G6</f>
        <v>42.028023999999959</v>
      </c>
      <c r="I6" s="8">
        <f t="shared" si="1"/>
        <v>8.4056047999999919</v>
      </c>
      <c r="J6" s="8">
        <f t="shared" si="2"/>
        <v>50.433628799999951</v>
      </c>
    </row>
    <row r="7" spans="3:10" ht="31.5" x14ac:dyDescent="0.25">
      <c r="C7" s="6">
        <v>5</v>
      </c>
      <c r="D7" s="7" t="s">
        <v>35</v>
      </c>
      <c r="E7" s="6" t="s">
        <v>12</v>
      </c>
      <c r="F7" s="5">
        <v>1</v>
      </c>
      <c r="G7" s="26">
        <v>4761.99</v>
      </c>
      <c r="H7" s="5">
        <f t="shared" si="0"/>
        <v>4761.99</v>
      </c>
      <c r="I7" s="8">
        <f t="shared" si="1"/>
        <v>952.39800000000002</v>
      </c>
      <c r="J7" s="8">
        <f t="shared" si="2"/>
        <v>5714.3879999999999</v>
      </c>
    </row>
    <row r="8" spans="3:10" x14ac:dyDescent="0.25">
      <c r="H8" s="2"/>
    </row>
    <row r="9" spans="3:10" s="9" customFormat="1" ht="15.75" x14ac:dyDescent="0.25">
      <c r="D9" s="10" t="s">
        <v>37</v>
      </c>
    </row>
    <row r="10" spans="3:10" x14ac:dyDescent="0.25">
      <c r="H10" s="2"/>
    </row>
    <row r="11" spans="3:10" x14ac:dyDescent="0.25">
      <c r="G11" s="2"/>
    </row>
    <row r="12" spans="3:10" x14ac:dyDescent="0.25">
      <c r="D12" s="20"/>
      <c r="F12" s="21"/>
    </row>
    <row r="16" spans="3:10" ht="15.75" x14ac:dyDescent="0.25">
      <c r="C16" s="28"/>
      <c r="D16" s="28"/>
      <c r="E16" s="28"/>
      <c r="F16" s="1"/>
      <c r="G16" s="2"/>
      <c r="H16" s="2"/>
    </row>
  </sheetData>
  <mergeCells count="1">
    <mergeCell ref="C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FAAD-5706-4046-B37C-74FFE38340F1}">
  <dimension ref="C2:J19"/>
  <sheetViews>
    <sheetView workbookViewId="0">
      <selection activeCell="H22" sqref="H22"/>
    </sheetView>
  </sheetViews>
  <sheetFormatPr defaultRowHeight="15" x14ac:dyDescent="0.25"/>
  <cols>
    <col min="3" max="3" width="9.7109375" bestFit="1" customWidth="1"/>
    <col min="4" max="4" width="30.7109375" customWidth="1"/>
    <col min="5" max="5" width="7.7109375" bestFit="1" customWidth="1"/>
    <col min="6" max="6" width="13.7109375" customWidth="1"/>
    <col min="7" max="7" width="21.140625" customWidth="1"/>
    <col min="8" max="8" width="17.7109375" bestFit="1" customWidth="1"/>
    <col min="9" max="9" width="16.7109375" customWidth="1"/>
    <col min="10" max="10" width="12.42578125" customWidth="1"/>
  </cols>
  <sheetData>
    <row r="2" spans="3:10" x14ac:dyDescent="0.25">
      <c r="D2" t="s">
        <v>28</v>
      </c>
    </row>
    <row r="3" spans="3:10" ht="31.5" x14ac:dyDescent="0.25">
      <c r="C3" s="3" t="s">
        <v>0</v>
      </c>
      <c r="D3" s="3" t="s">
        <v>1</v>
      </c>
      <c r="E3" s="3" t="s">
        <v>2</v>
      </c>
      <c r="F3" s="4" t="s">
        <v>6</v>
      </c>
      <c r="G3" s="4" t="s">
        <v>3</v>
      </c>
      <c r="H3" s="4" t="s">
        <v>4</v>
      </c>
      <c r="I3" s="4" t="s">
        <v>11</v>
      </c>
      <c r="J3" s="4" t="s">
        <v>7</v>
      </c>
    </row>
    <row r="4" spans="3:10" s="19" customFormat="1" ht="47.25" x14ac:dyDescent="0.25">
      <c r="C4" s="6">
        <v>1</v>
      </c>
      <c r="D4" s="7" t="s">
        <v>29</v>
      </c>
      <c r="E4" s="6" t="s">
        <v>5</v>
      </c>
      <c r="F4" s="5">
        <v>2368.2649999999999</v>
      </c>
      <c r="G4" s="23">
        <v>69.819999999999993</v>
      </c>
      <c r="H4" s="5">
        <f t="shared" ref="H4:H8" si="0">F4*G4</f>
        <v>165352.26229999997</v>
      </c>
      <c r="I4" s="8">
        <f t="shared" ref="I4:I8" si="1">H4*0.2</f>
        <v>33070.452459999993</v>
      </c>
      <c r="J4" s="8">
        <f t="shared" ref="J4:J8" si="2">H4+I4</f>
        <v>198422.71475999997</v>
      </c>
    </row>
    <row r="5" spans="3:10" ht="31.5" x14ac:dyDescent="0.25">
      <c r="C5" s="6">
        <f>+C4+1</f>
        <v>2</v>
      </c>
      <c r="D5" s="7" t="s">
        <v>36</v>
      </c>
      <c r="E5" s="6" t="s">
        <v>5</v>
      </c>
      <c r="F5" s="5">
        <v>2368.2649999999999</v>
      </c>
      <c r="G5" s="24">
        <v>1.0733999999999999</v>
      </c>
      <c r="H5" s="5">
        <f t="shared" si="0"/>
        <v>2542.0956509999996</v>
      </c>
      <c r="I5" s="8">
        <f t="shared" si="1"/>
        <v>508.41913019999993</v>
      </c>
      <c r="J5" s="8">
        <f t="shared" si="2"/>
        <v>3050.5147811999996</v>
      </c>
    </row>
    <row r="6" spans="3:10" ht="15.75" x14ac:dyDescent="0.25">
      <c r="C6" s="6">
        <v>3</v>
      </c>
      <c r="D6" s="7" t="s">
        <v>18</v>
      </c>
      <c r="E6" s="6" t="s">
        <v>5</v>
      </c>
      <c r="F6" s="5">
        <v>160</v>
      </c>
      <c r="G6" s="24">
        <v>4.0478000000000005</v>
      </c>
      <c r="H6" s="8">
        <f t="shared" si="0"/>
        <v>647.64800000000014</v>
      </c>
      <c r="I6" s="8">
        <f t="shared" si="1"/>
        <v>129.52960000000004</v>
      </c>
      <c r="J6" s="8">
        <f t="shared" si="2"/>
        <v>777.17760000000021</v>
      </c>
    </row>
    <row r="7" spans="3:10" ht="15.75" x14ac:dyDescent="0.25">
      <c r="C7" s="6">
        <v>4</v>
      </c>
      <c r="D7" s="7" t="s">
        <v>15</v>
      </c>
      <c r="E7" s="6" t="s">
        <v>5</v>
      </c>
      <c r="F7" s="5">
        <v>2324.134</v>
      </c>
      <c r="G7" s="24">
        <v>5.0596999999999994</v>
      </c>
      <c r="H7" s="8">
        <f t="shared" si="0"/>
        <v>11759.420799799998</v>
      </c>
      <c r="I7" s="8">
        <f t="shared" si="1"/>
        <v>2351.8841599599996</v>
      </c>
      <c r="J7" s="8">
        <f t="shared" si="2"/>
        <v>14111.304959759998</v>
      </c>
    </row>
    <row r="8" spans="3:10" ht="15.75" x14ac:dyDescent="0.25">
      <c r="C8" s="6">
        <v>5</v>
      </c>
      <c r="D8" s="7" t="s">
        <v>17</v>
      </c>
      <c r="E8" s="6" t="s">
        <v>5</v>
      </c>
      <c r="F8" s="5">
        <v>54.263000000000005</v>
      </c>
      <c r="G8" s="25">
        <v>8.6122999999999994</v>
      </c>
      <c r="H8" s="8">
        <f t="shared" si="0"/>
        <v>467.32923490000002</v>
      </c>
      <c r="I8" s="8">
        <f t="shared" si="1"/>
        <v>93.465846980000009</v>
      </c>
      <c r="J8" s="8">
        <f t="shared" si="2"/>
        <v>560.79508188</v>
      </c>
    </row>
    <row r="9" spans="3:10" x14ac:dyDescent="0.25">
      <c r="H9" s="2"/>
    </row>
    <row r="10" spans="3:10" x14ac:dyDescent="0.25">
      <c r="H10" s="2"/>
    </row>
    <row r="11" spans="3:10" x14ac:dyDescent="0.25">
      <c r="H11" s="2"/>
    </row>
    <row r="12" spans="3:10" s="9" customFormat="1" ht="15.75" x14ac:dyDescent="0.25">
      <c r="D12" s="10" t="s">
        <v>37</v>
      </c>
    </row>
    <row r="13" spans="3:10" x14ac:dyDescent="0.25">
      <c r="H13" s="2"/>
    </row>
    <row r="14" spans="3:10" x14ac:dyDescent="0.25">
      <c r="G14" s="2"/>
    </row>
    <row r="15" spans="3:10" x14ac:dyDescent="0.25">
      <c r="D15" s="20"/>
      <c r="F15" s="21">
        <f>+F4+'ВеликоТърново 21.10.-31.10.2024'!F4+'Русе 21.10.-31.10.2024'!F4+'Перник 21.10.-31.10.2024'!F4+'Враца 21.10.-31.10.2024'!F6+'Враца 21.10.-31.10.2024'!F7+'Бургас 21.10.-31.10.2024'!F5+'Плевен 21.10.-31.10.2024'!F4</f>
        <v>24480.9</v>
      </c>
    </row>
    <row r="19" spans="3:8" ht="15.75" x14ac:dyDescent="0.25">
      <c r="C19" s="28"/>
      <c r="D19" s="28"/>
      <c r="E19" s="28"/>
      <c r="F19" s="1"/>
      <c r="G19" s="2"/>
      <c r="H19" s="2"/>
    </row>
  </sheetData>
  <mergeCells count="1">
    <mergeCell ref="C19:E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BBB0C5-B722-4E5D-9304-3AAE7346D9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1FE9B1-FA42-47E1-AC3D-F256E3D23265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833CE2B7-3476-4D96-BF37-1942E6848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Плевен 21.10.-31.10.2024</vt:lpstr>
      <vt:lpstr>Бургас 21.10.-31.10.2024</vt:lpstr>
      <vt:lpstr>Враца 21.10.-31.10.2024</vt:lpstr>
      <vt:lpstr>Перник 21.10.-31.10.2024</vt:lpstr>
      <vt:lpstr>Русе 21.10.-31.10.2024</vt:lpstr>
      <vt:lpstr>ВеликоТърново 21.10.-31.10.2024</vt:lpstr>
      <vt:lpstr>Марица 3 01.10.-31.10.2024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2024-11-04T13:27:17Z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