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Nov 2024\PPC\Invoices\"/>
    </mc:Choice>
  </mc:AlternateContent>
  <xr:revisionPtr revIDLastSave="0" documentId="13_ncr:1_{C6763E30-CD86-4759-BBAE-DB7C62CF8C8B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W15" i="1"/>
  <c r="V15" i="1"/>
  <c r="U15" i="1"/>
  <c r="G11" i="1"/>
  <c r="H11" i="1"/>
  <c r="I11" i="1"/>
  <c r="K11" i="1"/>
  <c r="M11" i="1" s="1"/>
  <c r="N11" i="1" s="1"/>
  <c r="O11" i="1" s="1"/>
  <c r="G12" i="1"/>
  <c r="N12" i="1" s="1"/>
  <c r="O12" i="1" s="1"/>
  <c r="H12" i="1"/>
  <c r="I12" i="1"/>
  <c r="K12" i="1"/>
  <c r="M12" i="1"/>
  <c r="G13" i="1"/>
  <c r="H13" i="1"/>
  <c r="I13" i="1" s="1"/>
  <c r="K13" i="1"/>
  <c r="M13" i="1"/>
  <c r="N13" i="1"/>
  <c r="O13" i="1" s="1"/>
  <c r="G14" i="1"/>
  <c r="H14" i="1"/>
  <c r="I14" i="1"/>
  <c r="K14" i="1"/>
  <c r="M14" i="1"/>
  <c r="N14" i="1"/>
  <c r="O14" i="1"/>
  <c r="K10" i="1"/>
  <c r="M10" i="1" s="1"/>
  <c r="H10" i="1"/>
  <c r="I10" i="1" s="1"/>
  <c r="G10" i="1"/>
  <c r="K9" i="1"/>
  <c r="M9" i="1" s="1"/>
  <c r="I9" i="1"/>
  <c r="H9" i="1"/>
  <c r="G9" i="1"/>
  <c r="K8" i="1"/>
  <c r="M8" i="1" s="1"/>
  <c r="N8" i="1" s="1"/>
  <c r="O8" i="1" s="1"/>
  <c r="H8" i="1"/>
  <c r="I8" i="1" s="1"/>
  <c r="G8" i="1"/>
  <c r="K7" i="1"/>
  <c r="M7" i="1" s="1"/>
  <c r="H7" i="1"/>
  <c r="I7" i="1" s="1"/>
  <c r="G7" i="1"/>
  <c r="K6" i="1"/>
  <c r="M6" i="1" s="1"/>
  <c r="H6" i="1"/>
  <c r="I6" i="1" s="1"/>
  <c r="W13" i="1" s="1"/>
  <c r="G6" i="1"/>
  <c r="V14" i="1"/>
  <c r="V13" i="1"/>
  <c r="N10" i="1" l="1"/>
  <c r="O10" i="1" s="1"/>
  <c r="X15" i="1"/>
  <c r="N7" i="1"/>
  <c r="O7" i="1" s="1"/>
  <c r="N9" i="1"/>
  <c r="O9" i="1" s="1"/>
  <c r="W14" i="1"/>
  <c r="X14" i="1" s="1"/>
  <c r="N6" i="1"/>
  <c r="O6" i="1" s="1"/>
  <c r="X13" i="1"/>
  <c r="V19" i="1"/>
  <c r="X17" i="1" l="1"/>
  <c r="AD18" i="1"/>
  <c r="AD17" i="1"/>
  <c r="AB18" i="1"/>
  <c r="AB17" i="1" l="1"/>
  <c r="U17" i="1"/>
  <c r="V17" i="1"/>
  <c r="V20" i="1" l="1"/>
  <c r="W17" i="1"/>
  <c r="AD16" i="1" s="1"/>
  <c r="AD21" i="1" l="1"/>
</calcChain>
</file>

<file path=xl/sharedStrings.xml><?xml version="1.0" encoding="utf-8"?>
<sst xmlns="http://schemas.openxmlformats.org/spreadsheetml/2006/main" count="39" uniqueCount="30">
  <si>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</si>
  <si>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</si>
  <si>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</si>
  <si>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</si>
  <si>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</si>
  <si>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</si>
  <si>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</si>
  <si>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</si>
  <si>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</si>
  <si>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</si>
  <si>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</si>
  <si>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</si>
  <si>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</si>
  <si>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</si>
  <si>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</si>
  <si>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</si>
  <si>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</si>
  <si>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</si>
  <si>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</si>
  <si>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</si>
  <si>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</si>
  <si>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</si>
  <si>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</si>
  <si>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</si>
  <si>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</si>
  <si>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</si>
  <si>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</si>
  <si>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</si>
  <si>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</t>
  </si>
  <si>
    <t>Natural Gas at VTP - Gas Days 12-14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</si>
</sst>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A1:AE22"/>
  <sheetViews>
    <sheetView tabSelected="1" topLeftCell="I1" workbookViewId="0">
      <selection activeCell="AC26" sqref="AC26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0.285156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31" x14ac:dyDescent="0.25">
      <c r="Q1" t="s">
        <v>20</v>
      </c>
      <c r="R1">
        <v>1.95583</v>
      </c>
      <c r="S1">
        <v>1.95583</v>
      </c>
    </row>
    <row r="4" spans="1:31" ht="15.75" thickBot="1" x14ac:dyDescent="0.3"/>
    <row r="5" spans="1:31" ht="75.75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31" ht="16.5" thickTop="1" thickBot="1" x14ac:dyDescent="0.3">
      <c r="B6" s="37">
        <v>45607</v>
      </c>
      <c r="C6" s="37">
        <v>45608</v>
      </c>
      <c r="D6" s="38" t="s">
        <v>28</v>
      </c>
      <c r="E6" s="39">
        <v>1500</v>
      </c>
      <c r="F6" s="40">
        <v>78</v>
      </c>
      <c r="G6" s="41">
        <f>+F6/$R$1</f>
        <v>39.880766733305045</v>
      </c>
      <c r="H6" s="40">
        <f>+E6*F6</f>
        <v>117000</v>
      </c>
      <c r="I6" s="41">
        <f>+H6/S$1</f>
        <v>59821.150099957566</v>
      </c>
      <c r="J6" s="42">
        <v>1</v>
      </c>
      <c r="K6" s="41">
        <f>IF(ISBLANK(J6),0,IF(J6=1,0.35,IF(J6=2,0.5,0.9)))</f>
        <v>0.35</v>
      </c>
      <c r="L6" s="43">
        <v>2.5000000000000001E-2</v>
      </c>
      <c r="M6" s="41">
        <f>+SUM(K6:L6)</f>
        <v>0.375</v>
      </c>
      <c r="N6" s="41">
        <f>+G6+M6</f>
        <v>40.255766733305045</v>
      </c>
      <c r="O6" s="41">
        <f>ROUND(N6*E6,2)</f>
        <v>60383.65</v>
      </c>
    </row>
    <row r="7" spans="1:31" ht="15.75" thickTop="1" x14ac:dyDescent="0.25">
      <c r="B7" s="1">
        <v>45608</v>
      </c>
      <c r="C7" s="1">
        <v>45609</v>
      </c>
      <c r="D7" t="s">
        <v>28</v>
      </c>
      <c r="E7" s="2">
        <v>500</v>
      </c>
      <c r="F7" s="3">
        <v>86.5</v>
      </c>
      <c r="G7" s="4">
        <f>+F7/$R$1</f>
        <v>44.226747723472897</v>
      </c>
      <c r="H7" s="3">
        <f>+E7*F7</f>
        <v>43250</v>
      </c>
      <c r="I7" s="4">
        <f>+H7/S$1</f>
        <v>22113.373861736451</v>
      </c>
      <c r="J7" s="5">
        <v>1</v>
      </c>
      <c r="K7" s="4">
        <f>IF(ISBLANK(J7),0,IF(J7=1,0.35,IF(J7=2,0.5,0.9)))</f>
        <v>0.35</v>
      </c>
      <c r="L7" s="6">
        <v>2.5000000000000001E-2</v>
      </c>
      <c r="M7" s="4">
        <f>+SUM(K7:L7)</f>
        <v>0.375</v>
      </c>
      <c r="N7" s="4">
        <f>+G7+M7</f>
        <v>44.601747723472897</v>
      </c>
      <c r="O7" s="4">
        <f>ROUND(N7*E7,2)</f>
        <v>22300.87</v>
      </c>
    </row>
    <row r="8" spans="1:31" x14ac:dyDescent="0.25">
      <c r="B8" s="1">
        <v>45608</v>
      </c>
      <c r="C8" s="1">
        <v>45609</v>
      </c>
      <c r="D8" t="s">
        <v>28</v>
      </c>
      <c r="E8" s="2">
        <v>500</v>
      </c>
      <c r="F8" s="3">
        <v>87</v>
      </c>
      <c r="G8" s="4">
        <f t="shared" ref="G8:G10" si="0">+F8/$R$1</f>
        <v>44.482393664071012</v>
      </c>
      <c r="H8" s="3">
        <f t="shared" ref="H8:H10" si="1">+E8*F8</f>
        <v>43500</v>
      </c>
      <c r="I8" s="4">
        <f t="shared" ref="I8:I10" si="2">+H8/S$1</f>
        <v>22241.196832035504</v>
      </c>
      <c r="J8" s="5">
        <v>1</v>
      </c>
      <c r="K8" s="4">
        <f t="shared" ref="K8:K10" si="3">IF(ISBLANK(J8),0,IF(J8=1,0.35,IF(J8=2,0.5,0.9)))</f>
        <v>0.35</v>
      </c>
      <c r="L8" s="6">
        <v>2.5000000000000001E-2</v>
      </c>
      <c r="M8" s="4">
        <f t="shared" ref="M8:M10" si="4">+SUM(K8:L8)</f>
        <v>0.375</v>
      </c>
      <c r="N8" s="4">
        <f t="shared" ref="N8:N10" si="5">+G8+M8</f>
        <v>44.857393664071012</v>
      </c>
      <c r="O8" s="4">
        <f t="shared" ref="O8:O10" si="6">ROUND(N8*E8,2)</f>
        <v>22428.7</v>
      </c>
    </row>
    <row r="9" spans="1:31" x14ac:dyDescent="0.25">
      <c r="B9" s="1">
        <v>45608</v>
      </c>
      <c r="C9" s="1">
        <v>45609</v>
      </c>
      <c r="D9" t="s">
        <v>28</v>
      </c>
      <c r="E9" s="2">
        <v>350</v>
      </c>
      <c r="F9" s="3">
        <v>86.5</v>
      </c>
      <c r="G9" s="4">
        <f t="shared" si="0"/>
        <v>44.226747723472897</v>
      </c>
      <c r="H9" s="3">
        <f t="shared" si="1"/>
        <v>30275</v>
      </c>
      <c r="I9" s="4">
        <f t="shared" si="2"/>
        <v>15479.361703215514</v>
      </c>
      <c r="J9" s="5">
        <v>1</v>
      </c>
      <c r="K9" s="4">
        <f t="shared" si="3"/>
        <v>0.35</v>
      </c>
      <c r="L9" s="6">
        <v>2.5000000000000001E-2</v>
      </c>
      <c r="M9" s="4">
        <f t="shared" si="4"/>
        <v>0.375</v>
      </c>
      <c r="N9" s="4">
        <f t="shared" si="5"/>
        <v>44.601747723472897</v>
      </c>
      <c r="O9" s="4">
        <f t="shared" si="6"/>
        <v>15610.61</v>
      </c>
    </row>
    <row r="10" spans="1:31" ht="15.75" thickBot="1" x14ac:dyDescent="0.3">
      <c r="B10" s="7">
        <v>45608</v>
      </c>
      <c r="C10" s="7">
        <v>45609</v>
      </c>
      <c r="D10" s="8" t="s">
        <v>28</v>
      </c>
      <c r="E10" s="9">
        <v>150</v>
      </c>
      <c r="F10" s="10">
        <v>87</v>
      </c>
      <c r="G10" s="11">
        <f t="shared" si="0"/>
        <v>44.482393664071012</v>
      </c>
      <c r="H10" s="10">
        <f t="shared" si="1"/>
        <v>13050</v>
      </c>
      <c r="I10" s="11">
        <f t="shared" si="2"/>
        <v>6672.3590496106517</v>
      </c>
      <c r="J10" s="12">
        <v>1</v>
      </c>
      <c r="K10" s="11">
        <f t="shared" si="3"/>
        <v>0.35</v>
      </c>
      <c r="L10" s="13">
        <v>2.5000000000000001E-2</v>
      </c>
      <c r="M10" s="11">
        <f t="shared" si="4"/>
        <v>0.375</v>
      </c>
      <c r="N10" s="11">
        <f t="shared" si="5"/>
        <v>44.857393664071012</v>
      </c>
      <c r="O10" s="11">
        <f t="shared" si="6"/>
        <v>6728.61</v>
      </c>
    </row>
    <row r="11" spans="1:31" ht="16.5" thickTop="1" thickBot="1" x14ac:dyDescent="0.3">
      <c r="A11" s="1"/>
      <c r="B11" s="1">
        <v>45609</v>
      </c>
      <c r="C11" s="1">
        <v>45610</v>
      </c>
      <c r="D11" t="s">
        <v>28</v>
      </c>
      <c r="E11" s="2">
        <v>500</v>
      </c>
      <c r="F11" s="3">
        <v>83.8</v>
      </c>
      <c r="G11" s="4">
        <f>+F11/$R$1</f>
        <v>42.846259644243112</v>
      </c>
      <c r="H11" s="3">
        <f>+E11*F11</f>
        <v>41900</v>
      </c>
      <c r="I11" s="4">
        <f>+H11/S$1</f>
        <v>21423.129822121555</v>
      </c>
      <c r="J11" s="5">
        <v>1</v>
      </c>
      <c r="K11" s="4">
        <f>IF(ISBLANK(J11),0,IF(J11=1,0.35,IF(J11=2,0.5,0.9)))</f>
        <v>0.35</v>
      </c>
      <c r="L11" s="6">
        <v>2.5000000000000001E-2</v>
      </c>
      <c r="M11" s="4">
        <f>+SUM(K11:L11)</f>
        <v>0.375</v>
      </c>
      <c r="N11" s="4">
        <f>+G11+M11</f>
        <v>43.221259644243112</v>
      </c>
      <c r="O11" s="4">
        <f>ROUND(N11*E11,2)</f>
        <v>21610.63</v>
      </c>
    </row>
    <row r="12" spans="1:31" ht="15.75" thickBot="1" x14ac:dyDescent="0.3">
      <c r="A12" s="1"/>
      <c r="B12" s="1">
        <v>45609</v>
      </c>
      <c r="C12" s="1">
        <v>45610</v>
      </c>
      <c r="D12" t="s">
        <v>28</v>
      </c>
      <c r="E12" s="2">
        <v>500</v>
      </c>
      <c r="F12" s="3">
        <v>83.8</v>
      </c>
      <c r="G12" s="4">
        <f t="shared" ref="G12:G14" si="7">+F12/$R$1</f>
        <v>42.846259644243112</v>
      </c>
      <c r="H12" s="3">
        <f t="shared" ref="H12:H14" si="8">+E12*F12</f>
        <v>41900</v>
      </c>
      <c r="I12" s="4">
        <f t="shared" ref="I12:I14" si="9">+H12/S$1</f>
        <v>21423.129822121555</v>
      </c>
      <c r="J12" s="5">
        <v>1</v>
      </c>
      <c r="K12" s="4">
        <f t="shared" ref="K12:K14" si="10">IF(ISBLANK(J12),0,IF(J12=1,0.35,IF(J12=2,0.5,0.9)))</f>
        <v>0.35</v>
      </c>
      <c r="L12" s="6">
        <v>2.5000000000000001E-2</v>
      </c>
      <c r="M12" s="4">
        <f t="shared" ref="M12:M14" si="11">+SUM(K12:L12)</f>
        <v>0.375</v>
      </c>
      <c r="N12" s="4">
        <f t="shared" ref="N12:N14" si="12">+G12+M12</f>
        <v>43.221259644243112</v>
      </c>
      <c r="O12" s="4">
        <f t="shared" ref="O12:O14" si="13">ROUND(N12*E12,2)</f>
        <v>21610.63</v>
      </c>
      <c r="T12" s="22" t="s">
        <v>0</v>
      </c>
      <c r="U12" s="23" t="s">
        <v>14</v>
      </c>
      <c r="V12" s="23" t="s">
        <v>15</v>
      </c>
      <c r="W12" s="23" t="s">
        <v>16</v>
      </c>
      <c r="X12" s="23" t="s">
        <v>17</v>
      </c>
      <c r="Z12" s="24"/>
      <c r="AE12" s="25"/>
    </row>
    <row r="13" spans="1:31" ht="15.75" thickBot="1" x14ac:dyDescent="0.3">
      <c r="A13" s="1"/>
      <c r="B13" s="1">
        <v>45609</v>
      </c>
      <c r="C13" s="1">
        <v>45610</v>
      </c>
      <c r="D13" t="s">
        <v>28</v>
      </c>
      <c r="E13" s="2">
        <v>150</v>
      </c>
      <c r="F13" s="3">
        <v>83.3</v>
      </c>
      <c r="G13" s="4">
        <f t="shared" si="7"/>
        <v>42.590613703644998</v>
      </c>
      <c r="H13" s="3">
        <f t="shared" si="8"/>
        <v>12495</v>
      </c>
      <c r="I13" s="4">
        <f t="shared" si="9"/>
        <v>6388.5920555467501</v>
      </c>
      <c r="J13" s="5">
        <v>1</v>
      </c>
      <c r="K13" s="4">
        <f t="shared" si="10"/>
        <v>0.35</v>
      </c>
      <c r="L13" s="6">
        <v>2.5000000000000001E-2</v>
      </c>
      <c r="M13" s="4">
        <f t="shared" si="11"/>
        <v>0.375</v>
      </c>
      <c r="N13" s="4">
        <f t="shared" si="12"/>
        <v>42.965613703644998</v>
      </c>
      <c r="O13" s="4">
        <f t="shared" si="13"/>
        <v>6444.84</v>
      </c>
      <c r="T13" s="16">
        <v>45608</v>
      </c>
      <c r="U13" s="17">
        <f>+SUM(E6:E6)*0.35</f>
        <v>525</v>
      </c>
      <c r="V13" s="17">
        <f>+SUM(E6:E6)*0.025</f>
        <v>37.5</v>
      </c>
      <c r="W13" s="20">
        <f>+SUM(I6:I6)</f>
        <v>59821.150099957566</v>
      </c>
      <c r="X13" s="36">
        <f>+SUM(U13:W13)</f>
        <v>60383.650099957566</v>
      </c>
      <c r="Z13" s="24"/>
      <c r="AB13" s="26" t="s">
        <v>22</v>
      </c>
      <c r="AE13" s="25"/>
    </row>
    <row r="14" spans="1:31" ht="15.75" thickBot="1" x14ac:dyDescent="0.3">
      <c r="A14" s="44"/>
      <c r="B14" s="7">
        <v>45609</v>
      </c>
      <c r="C14" s="7">
        <v>45610</v>
      </c>
      <c r="D14" s="8" t="s">
        <v>28</v>
      </c>
      <c r="E14" s="9">
        <v>350</v>
      </c>
      <c r="F14" s="10">
        <v>82.9</v>
      </c>
      <c r="G14" s="11">
        <f t="shared" si="7"/>
        <v>42.386096951166515</v>
      </c>
      <c r="H14" s="10">
        <f t="shared" si="8"/>
        <v>29015.000000000004</v>
      </c>
      <c r="I14" s="11">
        <f t="shared" si="9"/>
        <v>14835.133932908282</v>
      </c>
      <c r="J14" s="12">
        <v>1</v>
      </c>
      <c r="K14" s="11">
        <f t="shared" si="10"/>
        <v>0.35</v>
      </c>
      <c r="L14" s="13">
        <v>2.5000000000000001E-2</v>
      </c>
      <c r="M14" s="11">
        <f t="shared" si="11"/>
        <v>0.375</v>
      </c>
      <c r="N14" s="11">
        <f t="shared" si="12"/>
        <v>42.761096951166515</v>
      </c>
      <c r="O14" s="11">
        <f t="shared" si="13"/>
        <v>14966.38</v>
      </c>
      <c r="T14" s="16">
        <v>45609</v>
      </c>
      <c r="U14" s="17">
        <f>+SUM(E7:E10)*0.35</f>
        <v>525</v>
      </c>
      <c r="V14" s="17">
        <f>+SUM(E7:E10)*0.025</f>
        <v>37.5</v>
      </c>
      <c r="W14" s="20">
        <f>+SUM(I7:I10)</f>
        <v>66506.291446598116</v>
      </c>
      <c r="X14" s="36">
        <f>+SUM(U14:W14)</f>
        <v>67068.791446598116</v>
      </c>
      <c r="Z14" s="24"/>
      <c r="AE14" s="25"/>
    </row>
    <row r="15" spans="1:31" ht="16.5" thickTop="1" thickBot="1" x14ac:dyDescent="0.3">
      <c r="A15" s="45"/>
      <c r="B15" s="37"/>
      <c r="C15" s="37"/>
      <c r="D15" s="38"/>
      <c r="E15" s="39"/>
      <c r="F15" s="40"/>
      <c r="G15" s="41"/>
      <c r="H15" s="40"/>
      <c r="I15" s="41"/>
      <c r="J15" s="42"/>
      <c r="K15" s="41"/>
      <c r="L15" s="43"/>
      <c r="M15" s="41"/>
      <c r="N15" s="41"/>
      <c r="O15" s="4"/>
      <c r="T15" s="16">
        <v>45610</v>
      </c>
      <c r="U15" s="17">
        <f>+SUM(E11:E14)*0.35</f>
        <v>525</v>
      </c>
      <c r="V15" s="17">
        <f>+SUM(E11:E14)*0.025</f>
        <v>37.5</v>
      </c>
      <c r="W15" s="20">
        <f>+SUM(I11:I14)</f>
        <v>64069.985632698146</v>
      </c>
      <c r="X15" s="36">
        <f>+SUM(U15:W15)</f>
        <v>64632.485632698146</v>
      </c>
      <c r="Z15" s="24"/>
      <c r="AA15" s="27" t="s">
        <v>23</v>
      </c>
      <c r="AB15" s="26" t="s">
        <v>24</v>
      </c>
      <c r="AC15" s="26" t="s">
        <v>25</v>
      </c>
      <c r="AD15" s="26" t="s">
        <v>26</v>
      </c>
      <c r="AE15" s="25"/>
    </row>
    <row r="16" spans="1:31" ht="16.5" thickTop="1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16"/>
      <c r="U16" s="17">
        <v>0</v>
      </c>
      <c r="V16" s="17"/>
      <c r="W16" s="20"/>
      <c r="X16" s="36"/>
      <c r="Z16" s="24"/>
      <c r="AA16">
        <v>1</v>
      </c>
      <c r="AB16" t="s">
        <v>29</v>
      </c>
      <c r="AC16">
        <v>1</v>
      </c>
      <c r="AD16" s="28">
        <f>+W17</f>
        <v>190397.42717925383</v>
      </c>
      <c r="AE16" s="25"/>
    </row>
    <row r="17" spans="2:31" ht="15.75" thickBot="1" x14ac:dyDescent="0.3"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T17" s="18" t="s">
        <v>18</v>
      </c>
      <c r="U17" s="19">
        <f>+SUM(U13:U16)</f>
        <v>1575</v>
      </c>
      <c r="V17" s="19">
        <f>+SUM(V13:V16)</f>
        <v>112.5</v>
      </c>
      <c r="W17" s="21">
        <f>+SUM(W13:W16)</f>
        <v>190397.42717925383</v>
      </c>
      <c r="X17" s="21">
        <f>+SUM(X13:X16)</f>
        <v>192084.92717925383</v>
      </c>
      <c r="Z17" s="24"/>
      <c r="AA17">
        <v>2</v>
      </c>
      <c r="AB17" s="29" t="str">
        <f>+"Service Fee "&amp;V19&amp;"*0,35"</f>
        <v>Service Fee 4500*0,35</v>
      </c>
      <c r="AC17">
        <v>1</v>
      </c>
      <c r="AD17" s="30">
        <f>0.35*V19</f>
        <v>1575</v>
      </c>
      <c r="AE17" s="25"/>
    </row>
    <row r="18" spans="2:31" x14ac:dyDescent="0.25"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Z18" s="24"/>
      <c r="AA18">
        <v>3</v>
      </c>
      <c r="AB18" s="29" t="str">
        <f>+"BGH Fee "&amp;V19&amp;"*0,025"</f>
        <v>BGH Fee 4500*0,025</v>
      </c>
      <c r="AC18">
        <v>1</v>
      </c>
      <c r="AD18" s="30">
        <f>0.025*V19</f>
        <v>112.5</v>
      </c>
      <c r="AE18" s="25"/>
    </row>
    <row r="19" spans="2:31" x14ac:dyDescent="0.25"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T19" t="s">
        <v>19</v>
      </c>
      <c r="V19" s="35">
        <f>+SUM(E6:E20)</f>
        <v>4500</v>
      </c>
      <c r="Z19" s="24"/>
      <c r="AE19" s="25"/>
    </row>
    <row r="20" spans="2:31" x14ac:dyDescent="0.25"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T20" t="s">
        <v>21</v>
      </c>
      <c r="V20" s="4">
        <f>+X17</f>
        <v>192084.92717925383</v>
      </c>
      <c r="Z20" s="24"/>
      <c r="AE20" s="25"/>
    </row>
    <row r="21" spans="2:31" x14ac:dyDescent="0.25">
      <c r="Z21" s="24"/>
      <c r="AC21" t="s">
        <v>27</v>
      </c>
      <c r="AD21" s="31">
        <f>+SUM(AD16:AD18)</f>
        <v>192084.92717925383</v>
      </c>
      <c r="AE21" s="25"/>
    </row>
    <row r="22" spans="2:31" ht="15.75" thickBot="1" x14ac:dyDescent="0.3">
      <c r="Z22" s="32"/>
      <c r="AA22" s="33"/>
      <c r="AB22" s="33"/>
      <c r="AC22" s="33"/>
      <c r="AD22" s="33"/>
      <c r="AE22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2024-11-15T09:11:46Z</dcterms:modified>
</cp:coreProperties>
</file>