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APRIL_2024/FAKTURI/Топлофикации/DRUGI_KLIENTI/Второ плащане/"/>
    </mc:Choice>
  </mc:AlternateContent>
  <xr:revisionPtr revIDLastSave="186" documentId="13_ncr:1_{22211FAB-D5FA-419A-9AA0-FEFA41CB047F}" xr6:coauthVersionLast="47" xr6:coauthVersionMax="47" xr10:uidLastSave="{D3AF9E8A-B3BF-4842-898B-52086D9413C8}"/>
  <bookViews>
    <workbookView xWindow="-120" yWindow="-120" windowWidth="29040" windowHeight="15840" tabRatio="787" activeTab="7" xr2:uid="{D93E4178-CC31-4D87-86F4-CC1B2ECB3685}"/>
  </bookViews>
  <sheets>
    <sheet name="Ав.плащане Русе Кемикълс" sheetId="34" r:id="rId1"/>
    <sheet name="Ав.плащане ТРУД" sheetId="23" r:id="rId2"/>
    <sheet name="Берус" sheetId="30" r:id="rId3"/>
    <sheet name="Ав.плащане Бултекс" sheetId="27" r:id="rId4"/>
    <sheet name="Ав.плащане Доминекс" sheetId="5" r:id="rId5"/>
    <sheet name="РВД" sheetId="33" r:id="rId6"/>
    <sheet name="Декотекс" sheetId="24" r:id="rId7"/>
    <sheet name="Ав.плащане Алуком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30" l="1"/>
  <c r="G4" i="34" l="1"/>
  <c r="G3" i="30"/>
  <c r="H3" i="30" s="1"/>
  <c r="I3" i="30" s="1"/>
  <c r="E6" i="33"/>
  <c r="G6" i="33" s="1"/>
  <c r="H4" i="34" l="1"/>
  <c r="I4" i="34" s="1"/>
  <c r="H6" i="33"/>
  <c r="I6" i="33" s="1"/>
  <c r="E5" i="33"/>
  <c r="G5" i="33" s="1"/>
  <c r="G4" i="33"/>
  <c r="H4" i="33" l="1"/>
  <c r="I4" i="33" s="1"/>
  <c r="H5" i="33"/>
  <c r="I5" i="33" s="1"/>
  <c r="I7" i="33" l="1"/>
  <c r="G4" i="27" l="1"/>
  <c r="H4" i="27" l="1"/>
  <c r="I4" i="27" s="1"/>
  <c r="G4" i="23" l="1"/>
  <c r="H4" i="23" s="1"/>
  <c r="I4" i="23" l="1"/>
  <c r="G4" i="24" l="1"/>
  <c r="H4" i="24" s="1"/>
  <c r="I4" i="24" l="1"/>
  <c r="G4" i="5" l="1"/>
  <c r="H4" i="5" s="1"/>
  <c r="G4" i="12"/>
  <c r="H4" i="12" s="1"/>
  <c r="I4" i="5" l="1"/>
  <c r="I4" i="12" l="1"/>
</calcChain>
</file>

<file path=xl/sharedStrings.xml><?xml version="1.0" encoding="utf-8"?>
<sst xmlns="http://schemas.openxmlformats.org/spreadsheetml/2006/main" count="92" uniqueCount="22">
  <si>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</si>
  <si>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</si>
  <si>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</si>
  <si>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</si>
  <si>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</si>
  <si>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</si>
  <si>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</t>
  </si>
  <si>
    <t>Стойност с ДДС</t>
  </si>
  <si>
    <t>MWh</t>
  </si>
  <si>
    <t>ДДС 20%</t>
  </si>
  <si>
    <t>Авансово плащане 50% - доставка на природен газ 01.04.-31.04.2024</t>
  </si>
  <si>
    <t>Русе Кемикълс</t>
  </si>
  <si>
    <t>ТРУД</t>
  </si>
  <si>
    <t>Берус</t>
  </si>
  <si>
    <t xml:space="preserve"> Бултекс</t>
  </si>
  <si>
    <t>Доминекс</t>
  </si>
  <si>
    <t>РВД</t>
  </si>
  <si>
    <t>Декотекс</t>
  </si>
  <si>
    <t>Алуком</t>
  </si>
  <si>
    <t>Доставка на природен газ м.Април 2024 2-ро  плащане 50%</t>
  </si>
  <si>
    <t>Търговска надбавка за доставка на природен газ м. Април 2024 2-ро плащане 50%</t>
  </si>
  <si>
    <t>Пренос на природен газ м.Април 2024 2-ро  плащане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</si>
</sst>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8"/>
      <color rgb="FF21252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165" fontId="2" fillId="0" borderId="0" xfId="0" applyNumberFormat="1" applyFont="1"/>
    <xf numFmtId="0" fontId="2" fillId="3" borderId="0" xfId="0" applyFont="1" applyFill="1"/>
    <xf numFmtId="4" fontId="2" fillId="3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wrapText="1"/>
    </xf>
    <xf numFmtId="0" fontId="3" fillId="3" borderId="0" xfId="0" applyFont="1" applyFill="1"/>
    <xf numFmtId="2" fontId="5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6" fillId="0" borderId="0" xfId="0" applyFont="1"/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wrapText="1"/>
    </xf>
    <xf numFmtId="164" fontId="2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A8088-3D36-47D3-9A9F-959A5CAEB6F8}">
  <sheetPr>
    <tabColor theme="0"/>
  </sheetPr>
  <dimension ref="B2:I7"/>
  <sheetViews>
    <sheetView workbookViewId="0">
      <selection activeCell="E5" sqref="E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11</v>
      </c>
    </row>
    <row r="3" spans="2:9" s="8" customFormat="1" ht="31.5" x14ac:dyDescent="0.25">
      <c r="B3" s="9" t="s">
        <v>0</v>
      </c>
      <c r="C3" s="9" t="s">
        <v>1</v>
      </c>
      <c r="D3" s="9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</row>
    <row r="4" spans="2:9" s="12" customFormat="1" ht="47.25" x14ac:dyDescent="0.25">
      <c r="B4" s="16">
        <v>1</v>
      </c>
      <c r="C4" s="11" t="s">
        <v>10</v>
      </c>
      <c r="D4" s="16" t="s">
        <v>8</v>
      </c>
      <c r="E4" s="17">
        <v>18</v>
      </c>
      <c r="F4" s="13">
        <v>52.65</v>
      </c>
      <c r="G4" s="18">
        <f>E4*F4</f>
        <v>947.69999999999993</v>
      </c>
      <c r="H4" s="18">
        <f>G4*0.2</f>
        <v>189.54</v>
      </c>
      <c r="I4" s="18">
        <f>G4+H4</f>
        <v>1137.24</v>
      </c>
    </row>
    <row r="5" spans="2:9" s="8" customFormat="1" x14ac:dyDescent="0.25"/>
    <row r="6" spans="2:9" x14ac:dyDescent="0.25">
      <c r="B6" s="8"/>
      <c r="C6" s="8"/>
      <c r="D6" s="8"/>
      <c r="E6" s="8"/>
      <c r="F6" s="8"/>
      <c r="G6" s="8"/>
      <c r="H6" s="8"/>
      <c r="I6" s="8"/>
    </row>
    <row r="7" spans="2:9" x14ac:dyDescent="0.25">
      <c r="E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17EB-2B48-40CA-BB67-736E5C6BC061}">
  <sheetPr>
    <tabColor theme="0"/>
  </sheetPr>
  <dimension ref="B2:I8"/>
  <sheetViews>
    <sheetView workbookViewId="0">
      <selection activeCell="A5" sqref="A5:XFD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12</v>
      </c>
    </row>
    <row r="3" spans="2:9" s="8" customFormat="1" ht="31.5" x14ac:dyDescent="0.25">
      <c r="B3" s="9" t="s">
        <v>0</v>
      </c>
      <c r="C3" s="9" t="s">
        <v>1</v>
      </c>
      <c r="D3" s="9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</row>
    <row r="4" spans="2:9" s="12" customFormat="1" ht="47.25" x14ac:dyDescent="0.25">
      <c r="B4" s="16">
        <v>1</v>
      </c>
      <c r="C4" s="11" t="s">
        <v>10</v>
      </c>
      <c r="D4" s="16" t="s">
        <v>8</v>
      </c>
      <c r="E4" s="17">
        <v>166</v>
      </c>
      <c r="F4" s="13">
        <v>52.65</v>
      </c>
      <c r="G4" s="18">
        <f>E4*F4</f>
        <v>8739.9</v>
      </c>
      <c r="H4" s="18">
        <f>G4*0.2</f>
        <v>1747.98</v>
      </c>
      <c r="I4" s="18">
        <f>G4+H4</f>
        <v>10487.88</v>
      </c>
    </row>
    <row r="5" spans="2:9" s="8" customFormat="1" x14ac:dyDescent="0.25"/>
    <row r="6" spans="2:9" x14ac:dyDescent="0.25">
      <c r="B6" s="8"/>
      <c r="C6" s="8"/>
      <c r="D6" s="8"/>
      <c r="E6" s="8"/>
      <c r="F6" s="8"/>
      <c r="G6" s="8"/>
      <c r="H6" s="8"/>
      <c r="I6" s="8"/>
    </row>
    <row r="7" spans="2:9" x14ac:dyDescent="0.25">
      <c r="C7" s="4"/>
      <c r="E7" s="5"/>
    </row>
    <row r="8" spans="2:9" x14ac:dyDescent="0.25">
      <c r="C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C9C0D-CF04-4438-9036-07E2F4D7659A}">
  <sheetPr>
    <tabColor theme="0"/>
  </sheetPr>
  <dimension ref="B1:I3"/>
  <sheetViews>
    <sheetView workbookViewId="0">
      <selection activeCell="A4" sqref="A4:XFD4"/>
    </sheetView>
  </sheetViews>
  <sheetFormatPr defaultRowHeight="15" x14ac:dyDescent="0.25"/>
  <cols>
    <col min="3" max="3" width="28.5703125" customWidth="1"/>
  </cols>
  <sheetData>
    <row r="1" spans="2:9" x14ac:dyDescent="0.25">
      <c r="C1" t="s">
        <v>13</v>
      </c>
    </row>
    <row r="2" spans="2:9" s="3" customFormat="1" ht="63" x14ac:dyDescent="0.25">
      <c r="B2" s="9" t="s">
        <v>0</v>
      </c>
      <c r="C2" s="9" t="s">
        <v>1</v>
      </c>
      <c r="D2" s="9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</row>
    <row r="3" spans="2:9" s="3" customFormat="1" ht="47.25" x14ac:dyDescent="0.25">
      <c r="B3" s="16">
        <v>1</v>
      </c>
      <c r="C3" s="11" t="s">
        <v>10</v>
      </c>
      <c r="D3" s="16" t="s">
        <v>8</v>
      </c>
      <c r="E3" s="17">
        <f>5.25/2</f>
        <v>2.625</v>
      </c>
      <c r="F3" s="13">
        <v>52.65</v>
      </c>
      <c r="G3" s="18">
        <f>E3*F3</f>
        <v>138.20624999999998</v>
      </c>
      <c r="H3" s="18">
        <f>G3*0.2</f>
        <v>27.641249999999999</v>
      </c>
      <c r="I3" s="18">
        <f>G3+H3</f>
        <v>165.84749999999997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1AE3-6FDA-4F48-87B1-7F5BDDDE23EA}">
  <sheetPr>
    <tabColor theme="0"/>
  </sheetPr>
  <dimension ref="B2:I6"/>
  <sheetViews>
    <sheetView workbookViewId="0">
      <selection activeCell="A5" sqref="A5:XFD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14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4">
        <v>1</v>
      </c>
      <c r="C4" s="11" t="s">
        <v>10</v>
      </c>
      <c r="D4" s="14" t="s">
        <v>8</v>
      </c>
      <c r="E4" s="15">
        <v>23</v>
      </c>
      <c r="F4" s="13">
        <v>52.65</v>
      </c>
      <c r="G4" s="7">
        <f>+E4*F4</f>
        <v>1210.95</v>
      </c>
      <c r="H4" s="7">
        <f>+G4*0.2</f>
        <v>242.19000000000003</v>
      </c>
      <c r="I4" s="7">
        <f>G4+H4</f>
        <v>1453.14</v>
      </c>
    </row>
    <row r="5" spans="2:9" x14ac:dyDescent="0.25">
      <c r="C5" s="4"/>
      <c r="E5" s="5"/>
      <c r="I5" s="19"/>
    </row>
    <row r="6" spans="2:9" x14ac:dyDescent="0.25">
      <c r="C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E9-B68D-4E27-ACFA-EE0DEFE53AB0}">
  <sheetPr>
    <tabColor theme="0"/>
  </sheetPr>
  <dimension ref="B2:I7"/>
  <sheetViews>
    <sheetView topLeftCell="A2" workbookViewId="0">
      <selection activeCell="A5" sqref="A5:XFD6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15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4">
        <v>1</v>
      </c>
      <c r="C4" s="11" t="s">
        <v>10</v>
      </c>
      <c r="D4" s="14" t="s">
        <v>8</v>
      </c>
      <c r="E4" s="15">
        <v>247.5</v>
      </c>
      <c r="F4" s="13">
        <v>52.65</v>
      </c>
      <c r="G4" s="7">
        <f>+F4*E4</f>
        <v>13030.875</v>
      </c>
      <c r="H4" s="7">
        <f>+G4*0.2</f>
        <v>2606.1750000000002</v>
      </c>
      <c r="I4" s="7">
        <f>+G4+H4</f>
        <v>15637.05</v>
      </c>
    </row>
    <row r="5" spans="2:9" x14ac:dyDescent="0.25">
      <c r="B5" s="8"/>
      <c r="C5" s="8"/>
      <c r="D5" s="8"/>
      <c r="E5" s="8"/>
      <c r="F5" s="8"/>
      <c r="G5" s="8"/>
      <c r="H5" s="8"/>
      <c r="I5" s="8"/>
    </row>
    <row r="6" spans="2:9" x14ac:dyDescent="0.25">
      <c r="C6" s="4"/>
      <c r="E6" s="5"/>
    </row>
    <row r="7" spans="2:9" x14ac:dyDescent="0.25">
      <c r="C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D5E9-D22F-4783-A3EF-A418DE296EC4}">
  <sheetPr>
    <tabColor theme="0"/>
  </sheetPr>
  <dimension ref="B2:J7"/>
  <sheetViews>
    <sheetView workbookViewId="0">
      <selection activeCell="I7" sqref="I7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40" style="3" customWidth="1"/>
    <col min="4" max="4" width="8.7109375" style="3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10" x14ac:dyDescent="0.25">
      <c r="C2" s="3" t="s">
        <v>16</v>
      </c>
    </row>
    <row r="3" spans="2:10" ht="31.5" x14ac:dyDescent="0.25">
      <c r="B3" s="24" t="s">
        <v>0</v>
      </c>
      <c r="C3" s="24" t="s">
        <v>1</v>
      </c>
      <c r="D3" s="24" t="s">
        <v>2</v>
      </c>
      <c r="E3" s="25" t="s">
        <v>3</v>
      </c>
      <c r="F3" s="25" t="s">
        <v>4</v>
      </c>
      <c r="G3" s="25" t="s">
        <v>5</v>
      </c>
      <c r="H3" s="25" t="s">
        <v>9</v>
      </c>
      <c r="I3" s="25" t="s">
        <v>7</v>
      </c>
    </row>
    <row r="4" spans="2:10" ht="31.5" x14ac:dyDescent="0.25">
      <c r="B4" s="20">
        <v>1</v>
      </c>
      <c r="C4" s="26" t="s">
        <v>19</v>
      </c>
      <c r="D4" s="20" t="s">
        <v>8</v>
      </c>
      <c r="E4" s="22">
        <v>227</v>
      </c>
      <c r="F4" s="15">
        <v>50.65</v>
      </c>
      <c r="G4" s="23">
        <f>E4*F4</f>
        <v>11497.55</v>
      </c>
      <c r="H4" s="23">
        <f>G4*0.2</f>
        <v>2299.5099999999998</v>
      </c>
      <c r="I4" s="23">
        <f>G4+H4</f>
        <v>13797.06</v>
      </c>
      <c r="J4" s="27"/>
    </row>
    <row r="5" spans="2:10" ht="47.25" x14ac:dyDescent="0.25">
      <c r="B5" s="20">
        <v>2</v>
      </c>
      <c r="C5" s="21" t="s">
        <v>20</v>
      </c>
      <c r="D5" s="20" t="s">
        <v>8</v>
      </c>
      <c r="E5" s="22">
        <f>+E4</f>
        <v>227</v>
      </c>
      <c r="F5" s="28">
        <v>0.5</v>
      </c>
      <c r="G5" s="23">
        <f t="shared" ref="G5:G6" si="0">E5*F5</f>
        <v>113.5</v>
      </c>
      <c r="H5" s="23">
        <f t="shared" ref="H5:H6" si="1">G5*0.2</f>
        <v>22.700000000000003</v>
      </c>
      <c r="I5" s="23">
        <f t="shared" ref="I5:I6" si="2">G5+H5</f>
        <v>136.19999999999999</v>
      </c>
      <c r="J5" s="29"/>
    </row>
    <row r="6" spans="2:10" ht="31.5" x14ac:dyDescent="0.25">
      <c r="B6" s="30">
        <v>3</v>
      </c>
      <c r="C6" s="31" t="s">
        <v>21</v>
      </c>
      <c r="D6" s="30" t="s">
        <v>8</v>
      </c>
      <c r="E6" s="32">
        <f>+E4</f>
        <v>227</v>
      </c>
      <c r="F6" s="33">
        <v>0.52290000000000003</v>
      </c>
      <c r="G6" s="34">
        <f t="shared" si="0"/>
        <v>118.6983</v>
      </c>
      <c r="H6" s="34">
        <f t="shared" si="1"/>
        <v>23.739660000000001</v>
      </c>
      <c r="I6" s="34">
        <f t="shared" si="2"/>
        <v>142.43796</v>
      </c>
      <c r="J6" s="29"/>
    </row>
    <row r="7" spans="2:10" x14ac:dyDescent="0.25">
      <c r="I7" s="19">
        <f>SUM(I4:I6)</f>
        <v>14075.69796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DDC98-DE1E-4A7C-AE60-B5ABCF25DC95}">
  <sheetPr>
    <tabColor theme="0"/>
  </sheetPr>
  <dimension ref="B2:I6"/>
  <sheetViews>
    <sheetView workbookViewId="0">
      <selection activeCell="A5" sqref="A5:XFD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17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4">
        <v>1</v>
      </c>
      <c r="C4" s="11" t="s">
        <v>10</v>
      </c>
      <c r="D4" s="14" t="s">
        <v>8</v>
      </c>
      <c r="E4" s="15">
        <v>913</v>
      </c>
      <c r="F4" s="13">
        <v>45.59</v>
      </c>
      <c r="G4" s="7">
        <f>+F4*E4</f>
        <v>41623.670000000006</v>
      </c>
      <c r="H4" s="7">
        <f>+G4*0.2</f>
        <v>8324.7340000000022</v>
      </c>
      <c r="I4" s="7">
        <f>G4+H4</f>
        <v>49948.40400000001</v>
      </c>
    </row>
    <row r="5" spans="2:9" x14ac:dyDescent="0.25">
      <c r="C5" s="4"/>
      <c r="E5" s="5"/>
    </row>
    <row r="6" spans="2:9" x14ac:dyDescent="0.25">
      <c r="C6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A-CBFB-4048-B82D-77BF766CD21A}">
  <sheetPr>
    <tabColor theme="0"/>
  </sheetPr>
  <dimension ref="B2:I7"/>
  <sheetViews>
    <sheetView tabSelected="1" workbookViewId="0">
      <selection activeCell="C13" sqref="C12:C13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18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4">
        <v>1</v>
      </c>
      <c r="C4" s="11" t="s">
        <v>10</v>
      </c>
      <c r="D4" s="14" t="s">
        <v>8</v>
      </c>
      <c r="E4" s="15">
        <v>11</v>
      </c>
      <c r="F4" s="13">
        <v>52.65</v>
      </c>
      <c r="G4" s="7">
        <f>+E4*F4</f>
        <v>579.15</v>
      </c>
      <c r="H4" s="7">
        <f>+G4*0.2</f>
        <v>115.83</v>
      </c>
      <c r="I4" s="7">
        <f>G4+H4</f>
        <v>694.98</v>
      </c>
    </row>
    <row r="5" spans="2:9" x14ac:dyDescent="0.25">
      <c r="B5" s="8"/>
      <c r="C5" s="8"/>
      <c r="D5" s="8"/>
      <c r="E5" s="8"/>
      <c r="F5" s="8"/>
      <c r="G5" s="8"/>
      <c r="H5" s="8"/>
      <c r="I5" s="8"/>
    </row>
    <row r="6" spans="2:9" x14ac:dyDescent="0.25">
      <c r="C6" s="4"/>
      <c r="E6" s="5"/>
      <c r="I6" s="19"/>
    </row>
    <row r="7" spans="2:9" x14ac:dyDescent="0.25">
      <c r="C7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C54BA05-93F6-4E83-8EF7-D58221135D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D4648-D695-41D4-9BA4-78042D21D9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41A56D-52CF-48B6-BB94-FB16CB79A59A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Ав.плащане Русе Кемикълс</vt:lpstr>
      <vt:lpstr>Ав.плащане ТРУД</vt:lpstr>
      <vt:lpstr>Берус</vt:lpstr>
      <vt:lpstr>Ав.плащане Бултекс</vt:lpstr>
      <vt:lpstr>Ав.плащане Доминекс</vt:lpstr>
      <vt:lpstr>РВД</vt:lpstr>
      <vt:lpstr>Декотекс</vt:lpstr>
      <vt:lpstr>Ав.плащане Алуком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dcterms:created xsi:type="dcterms:W3CDTF">2020-04-03T06:22:14Z</dcterms:created>
  <dcterms:modified xsi:type="dcterms:W3CDTF">2024-04-22T06:22:34Z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