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4/КЕВР лицензионна такса до 13.03.2024/"/>
    </mc:Choice>
  </mc:AlternateContent>
  <xr:revisionPtr revIDLastSave="0" documentId="8_{FF316A27-DA72-4EE3-A55C-27C2FDA17304}" xr6:coauthVersionLast="47" xr6:coauthVersionMax="47" xr10:uidLastSave="{00000000-0000-0000-0000-000000000000}"/>
  <bookViews>
    <workbookView xWindow="-108" yWindow="-108" windowWidth="23256" windowHeight="12576" xr2:uid="{07AB7F04-78CC-476B-A569-C94B587E17FB}"/>
  </bookViews>
  <sheets>
    <sheet name="ТИБИЕЛ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C29" i="1"/>
  <c r="E29" i="1" s="1"/>
  <c r="E28" i="1"/>
  <c r="C28" i="1"/>
  <c r="E27" i="1"/>
  <c r="E26" i="1"/>
  <c r="E25" i="1"/>
  <c r="C25" i="1"/>
  <c r="C24" i="1"/>
  <c r="E24" i="1" s="1"/>
  <c r="E23" i="1"/>
  <c r="E30" i="1" s="1"/>
  <c r="C23" i="1"/>
  <c r="C30" i="1" s="1"/>
  <c r="E20" i="1"/>
  <c r="D18" i="1"/>
  <c r="D33" i="1" s="1"/>
  <c r="C15" i="1"/>
  <c r="E12" i="1"/>
  <c r="D10" i="1"/>
  <c r="C8" i="1"/>
  <c r="C6" i="1"/>
  <c r="C10" i="1" s="1"/>
  <c r="C18" i="1" l="1"/>
  <c r="E10" i="1"/>
  <c r="E18" i="1" l="1"/>
  <c r="C33" i="1"/>
</calcChain>
</file>

<file path=xl/sharedStrings.xml><?xml version="1.0" encoding="utf-8"?>
<sst xmlns="http://schemas.openxmlformats.org/spreadsheetml/2006/main" count="27" uniqueCount="26">
  <si>
    <t xml:space="preserve">Справка за приходите на "ТИБИЕЛ" ЕООД </t>
  </si>
  <si>
    <t>Приходи от лицензионна дейност</t>
  </si>
  <si>
    <t>в това число балансова стойност на природния газ</t>
  </si>
  <si>
    <t>ПРИРОДЕН ГАЗ</t>
  </si>
  <si>
    <t xml:space="preserve">ПРИРОДЕН ГАЗ ЗА БАЛАНСИРАНЕ             </t>
  </si>
  <si>
    <t xml:space="preserve">ПРИРОДЕН ГАЗ НА ВИРТУАЛНА ТОЧКА/NATURAL, в т.ч. </t>
  </si>
  <si>
    <t xml:space="preserve">ПРИРОДЕН ГАЗ на борса Румъния </t>
  </si>
  <si>
    <t>Общо природен газ на територията на Република България</t>
  </si>
  <si>
    <t xml:space="preserve">РАЗХОДИ ПО ЧЛ. 18 ОТ ДОГОВОР            </t>
  </si>
  <si>
    <t>ТЪРГОВСКА НАДБАВКА ЗА ДОСТАВКА НА ПРИРОД</t>
  </si>
  <si>
    <t>ДОСТЪП И ПРЕНОС  НА ПРИРОДЕН ГАЗ ПРЕЗ ГР</t>
  </si>
  <si>
    <t>КАПАЦИТЕТ</t>
  </si>
  <si>
    <t>ПРИХОДИ ПО СЪХРАНЕНИЕ  НА ПР.ГАЗ</t>
  </si>
  <si>
    <t>ОБЩО от лицензионна дейност</t>
  </si>
  <si>
    <t>ФИНАНСОВИ ПРИХОДИ</t>
  </si>
  <si>
    <t>ДРУГИ ПРИХОДИ ОТ ДЕЙНОСТТА</t>
  </si>
  <si>
    <t>EUA - КВОТИ ЗА ЕМИСИИ НА ПАРНИКОВИ ГАЗОВ</t>
  </si>
  <si>
    <t xml:space="preserve">ТИБИЕЛ-ЕНЕРГИЙННА СМЕС                  </t>
  </si>
  <si>
    <t xml:space="preserve">ДИЗЕЛОВО ГОРИВО                         </t>
  </si>
  <si>
    <t xml:space="preserve">СПЕДИТОРСКИ УСЛУГИ                      </t>
  </si>
  <si>
    <t>НАЕМ</t>
  </si>
  <si>
    <t xml:space="preserve">ПРОДАЖБА НА ДМА                         </t>
  </si>
  <si>
    <t>УСЛУГИ ПО ДОГОВОР</t>
  </si>
  <si>
    <t>ОБЩО</t>
  </si>
  <si>
    <t>ВСИЧКО ЗА ПЕРИОДА</t>
  </si>
  <si>
    <t>за периода от 01.01.2023 до 31.12.2023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</si>
</sst>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MS Sans Serif"/>
      <charset val="204"/>
    </font>
    <font>
      <b/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.5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i/>
      <sz val="10"/>
      <color indexed="8"/>
      <name val="MS Sans Serif"/>
      <charset val="204"/>
    </font>
    <font>
      <b/>
      <sz val="10"/>
      <color indexed="8"/>
      <name val="Times New Roman"/>
      <family val="1"/>
      <charset val="204"/>
    </font>
    <font>
      <b/>
      <sz val="10"/>
      <color indexed="8"/>
      <name val="MS Sans Serif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" fontId="2" fillId="0" borderId="0" xfId="0" applyNumberFormat="1" applyFont="1"/>
    <xf numFmtId="0" fontId="2" fillId="0" borderId="0" xfId="0" applyFont="1"/>
    <xf numFmtId="0" fontId="3" fillId="0" borderId="1" xfId="0" applyFont="1" applyBorder="1"/>
    <xf numFmtId="4" fontId="2" fillId="0" borderId="2" xfId="0" applyNumberFormat="1" applyFont="1" applyBorder="1"/>
    <xf numFmtId="4" fontId="2" fillId="0" borderId="1" xfId="0" applyNumberFormat="1" applyFont="1" applyBorder="1" applyAlignment="1">
      <alignment wrapText="1"/>
    </xf>
    <xf numFmtId="0" fontId="2" fillId="0" borderId="1" xfId="0" applyFont="1" applyBorder="1"/>
    <xf numFmtId="4" fontId="2" fillId="0" borderId="1" xfId="0" applyNumberFormat="1" applyFont="1" applyBorder="1"/>
    <xf numFmtId="4" fontId="0" fillId="0" borderId="0" xfId="0" applyNumberFormat="1"/>
    <xf numFmtId="0" fontId="4" fillId="0" borderId="1" xfId="0" applyFont="1" applyBorder="1"/>
    <xf numFmtId="4" fontId="4" fillId="0" borderId="2" xfId="0" applyNumberFormat="1" applyFont="1" applyBorder="1"/>
    <xf numFmtId="4" fontId="4" fillId="0" borderId="1" xfId="0" applyNumberFormat="1" applyFont="1" applyBorder="1"/>
    <xf numFmtId="0" fontId="5" fillId="0" borderId="0" xfId="0" applyFont="1"/>
    <xf numFmtId="4" fontId="5" fillId="0" borderId="0" xfId="0" applyNumberFormat="1" applyFont="1"/>
    <xf numFmtId="0" fontId="6" fillId="0" borderId="1" xfId="0" applyFont="1" applyBorder="1"/>
    <xf numFmtId="4" fontId="6" fillId="0" borderId="2" xfId="0" applyNumberFormat="1" applyFont="1" applyBorder="1"/>
    <xf numFmtId="4" fontId="7" fillId="0" borderId="0" xfId="0" applyNumberFormat="1" applyFont="1"/>
    <xf numFmtId="0" fontId="6" fillId="0" borderId="0" xfId="0" applyFont="1"/>
    <xf numFmtId="4" fontId="6" fillId="0" borderId="0" xfId="0" applyNumberFormat="1" applyFont="1"/>
    <xf numFmtId="4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80E7-E94D-4B1A-91F3-CDEC162341EF}">
  <dimension ref="A1:G33"/>
  <sheetViews>
    <sheetView tabSelected="1" topLeftCell="B1" workbookViewId="0">
      <selection activeCell="C4" sqref="C4"/>
    </sheetView>
  </sheetViews>
  <sheetFormatPr defaultRowHeight="12.6" x14ac:dyDescent="0.25"/>
  <cols>
    <col min="1" max="1" width="5.109375" hidden="1" customWidth="1"/>
    <col min="2" max="2" width="44.88671875" customWidth="1"/>
    <col min="3" max="3" width="15.44140625" style="9" customWidth="1"/>
    <col min="4" max="4" width="21.5546875" style="9" customWidth="1"/>
    <col min="5" max="5" width="14.77734375" bestFit="1" customWidth="1"/>
    <col min="6" max="7" width="13.44140625" bestFit="1" customWidth="1"/>
    <col min="257" max="257" width="0" hidden="1" customWidth="1"/>
    <col min="258" max="258" width="44.88671875" customWidth="1"/>
    <col min="259" max="259" width="15.44140625" customWidth="1"/>
    <col min="260" max="260" width="21.5546875" customWidth="1"/>
    <col min="261" max="261" width="14.77734375" bestFit="1" customWidth="1"/>
    <col min="262" max="263" width="13.44140625" bestFit="1" customWidth="1"/>
    <col min="513" max="513" width="0" hidden="1" customWidth="1"/>
    <col min="514" max="514" width="44.88671875" customWidth="1"/>
    <col min="515" max="515" width="15.44140625" customWidth="1"/>
    <col min="516" max="516" width="21.5546875" customWidth="1"/>
    <col min="517" max="517" width="14.77734375" bestFit="1" customWidth="1"/>
    <col min="518" max="519" width="13.44140625" bestFit="1" customWidth="1"/>
    <col min="769" max="769" width="0" hidden="1" customWidth="1"/>
    <col min="770" max="770" width="44.88671875" customWidth="1"/>
    <col min="771" max="771" width="15.44140625" customWidth="1"/>
    <col min="772" max="772" width="21.5546875" customWidth="1"/>
    <col min="773" max="773" width="14.77734375" bestFit="1" customWidth="1"/>
    <col min="774" max="775" width="13.44140625" bestFit="1" customWidth="1"/>
    <col min="1025" max="1025" width="0" hidden="1" customWidth="1"/>
    <col min="1026" max="1026" width="44.88671875" customWidth="1"/>
    <col min="1027" max="1027" width="15.44140625" customWidth="1"/>
    <col min="1028" max="1028" width="21.5546875" customWidth="1"/>
    <col min="1029" max="1029" width="14.77734375" bestFit="1" customWidth="1"/>
    <col min="1030" max="1031" width="13.44140625" bestFit="1" customWidth="1"/>
    <col min="1281" max="1281" width="0" hidden="1" customWidth="1"/>
    <col min="1282" max="1282" width="44.88671875" customWidth="1"/>
    <col min="1283" max="1283" width="15.44140625" customWidth="1"/>
    <col min="1284" max="1284" width="21.5546875" customWidth="1"/>
    <col min="1285" max="1285" width="14.77734375" bestFit="1" customWidth="1"/>
    <col min="1286" max="1287" width="13.44140625" bestFit="1" customWidth="1"/>
    <col min="1537" max="1537" width="0" hidden="1" customWidth="1"/>
    <col min="1538" max="1538" width="44.88671875" customWidth="1"/>
    <col min="1539" max="1539" width="15.44140625" customWidth="1"/>
    <col min="1540" max="1540" width="21.5546875" customWidth="1"/>
    <col min="1541" max="1541" width="14.77734375" bestFit="1" customWidth="1"/>
    <col min="1542" max="1543" width="13.44140625" bestFit="1" customWidth="1"/>
    <col min="1793" max="1793" width="0" hidden="1" customWidth="1"/>
    <col min="1794" max="1794" width="44.88671875" customWidth="1"/>
    <col min="1795" max="1795" width="15.44140625" customWidth="1"/>
    <col min="1796" max="1796" width="21.5546875" customWidth="1"/>
    <col min="1797" max="1797" width="14.77734375" bestFit="1" customWidth="1"/>
    <col min="1798" max="1799" width="13.44140625" bestFit="1" customWidth="1"/>
    <col min="2049" max="2049" width="0" hidden="1" customWidth="1"/>
    <col min="2050" max="2050" width="44.88671875" customWidth="1"/>
    <col min="2051" max="2051" width="15.44140625" customWidth="1"/>
    <col min="2052" max="2052" width="21.5546875" customWidth="1"/>
    <col min="2053" max="2053" width="14.77734375" bestFit="1" customWidth="1"/>
    <col min="2054" max="2055" width="13.44140625" bestFit="1" customWidth="1"/>
    <col min="2305" max="2305" width="0" hidden="1" customWidth="1"/>
    <col min="2306" max="2306" width="44.88671875" customWidth="1"/>
    <col min="2307" max="2307" width="15.44140625" customWidth="1"/>
    <col min="2308" max="2308" width="21.5546875" customWidth="1"/>
    <col min="2309" max="2309" width="14.77734375" bestFit="1" customWidth="1"/>
    <col min="2310" max="2311" width="13.44140625" bestFit="1" customWidth="1"/>
    <col min="2561" max="2561" width="0" hidden="1" customWidth="1"/>
    <col min="2562" max="2562" width="44.88671875" customWidth="1"/>
    <col min="2563" max="2563" width="15.44140625" customWidth="1"/>
    <col min="2564" max="2564" width="21.5546875" customWidth="1"/>
    <col min="2565" max="2565" width="14.77734375" bestFit="1" customWidth="1"/>
    <col min="2566" max="2567" width="13.44140625" bestFit="1" customWidth="1"/>
    <col min="2817" max="2817" width="0" hidden="1" customWidth="1"/>
    <col min="2818" max="2818" width="44.88671875" customWidth="1"/>
    <col min="2819" max="2819" width="15.44140625" customWidth="1"/>
    <col min="2820" max="2820" width="21.5546875" customWidth="1"/>
    <col min="2821" max="2821" width="14.77734375" bestFit="1" customWidth="1"/>
    <col min="2822" max="2823" width="13.44140625" bestFit="1" customWidth="1"/>
    <col min="3073" max="3073" width="0" hidden="1" customWidth="1"/>
    <col min="3074" max="3074" width="44.88671875" customWidth="1"/>
    <col min="3075" max="3075" width="15.44140625" customWidth="1"/>
    <col min="3076" max="3076" width="21.5546875" customWidth="1"/>
    <col min="3077" max="3077" width="14.77734375" bestFit="1" customWidth="1"/>
    <col min="3078" max="3079" width="13.44140625" bestFit="1" customWidth="1"/>
    <col min="3329" max="3329" width="0" hidden="1" customWidth="1"/>
    <col min="3330" max="3330" width="44.88671875" customWidth="1"/>
    <col min="3331" max="3331" width="15.44140625" customWidth="1"/>
    <col min="3332" max="3332" width="21.5546875" customWidth="1"/>
    <col min="3333" max="3333" width="14.77734375" bestFit="1" customWidth="1"/>
    <col min="3334" max="3335" width="13.44140625" bestFit="1" customWidth="1"/>
    <col min="3585" max="3585" width="0" hidden="1" customWidth="1"/>
    <col min="3586" max="3586" width="44.88671875" customWidth="1"/>
    <col min="3587" max="3587" width="15.44140625" customWidth="1"/>
    <col min="3588" max="3588" width="21.5546875" customWidth="1"/>
    <col min="3589" max="3589" width="14.77734375" bestFit="1" customWidth="1"/>
    <col min="3590" max="3591" width="13.44140625" bestFit="1" customWidth="1"/>
    <col min="3841" max="3841" width="0" hidden="1" customWidth="1"/>
    <col min="3842" max="3842" width="44.88671875" customWidth="1"/>
    <col min="3843" max="3843" width="15.44140625" customWidth="1"/>
    <col min="3844" max="3844" width="21.5546875" customWidth="1"/>
    <col min="3845" max="3845" width="14.77734375" bestFit="1" customWidth="1"/>
    <col min="3846" max="3847" width="13.44140625" bestFit="1" customWidth="1"/>
    <col min="4097" max="4097" width="0" hidden="1" customWidth="1"/>
    <col min="4098" max="4098" width="44.88671875" customWidth="1"/>
    <col min="4099" max="4099" width="15.44140625" customWidth="1"/>
    <col min="4100" max="4100" width="21.5546875" customWidth="1"/>
    <col min="4101" max="4101" width="14.77734375" bestFit="1" customWidth="1"/>
    <col min="4102" max="4103" width="13.44140625" bestFit="1" customWidth="1"/>
    <col min="4353" max="4353" width="0" hidden="1" customWidth="1"/>
    <col min="4354" max="4354" width="44.88671875" customWidth="1"/>
    <col min="4355" max="4355" width="15.44140625" customWidth="1"/>
    <col min="4356" max="4356" width="21.5546875" customWidth="1"/>
    <col min="4357" max="4357" width="14.77734375" bestFit="1" customWidth="1"/>
    <col min="4358" max="4359" width="13.44140625" bestFit="1" customWidth="1"/>
    <col min="4609" max="4609" width="0" hidden="1" customWidth="1"/>
    <col min="4610" max="4610" width="44.88671875" customWidth="1"/>
    <col min="4611" max="4611" width="15.44140625" customWidth="1"/>
    <col min="4612" max="4612" width="21.5546875" customWidth="1"/>
    <col min="4613" max="4613" width="14.77734375" bestFit="1" customWidth="1"/>
    <col min="4614" max="4615" width="13.44140625" bestFit="1" customWidth="1"/>
    <col min="4865" max="4865" width="0" hidden="1" customWidth="1"/>
    <col min="4866" max="4866" width="44.88671875" customWidth="1"/>
    <col min="4867" max="4867" width="15.44140625" customWidth="1"/>
    <col min="4868" max="4868" width="21.5546875" customWidth="1"/>
    <col min="4869" max="4869" width="14.77734375" bestFit="1" customWidth="1"/>
    <col min="4870" max="4871" width="13.44140625" bestFit="1" customWidth="1"/>
    <col min="5121" max="5121" width="0" hidden="1" customWidth="1"/>
    <col min="5122" max="5122" width="44.88671875" customWidth="1"/>
    <col min="5123" max="5123" width="15.44140625" customWidth="1"/>
    <col min="5124" max="5124" width="21.5546875" customWidth="1"/>
    <col min="5125" max="5125" width="14.77734375" bestFit="1" customWidth="1"/>
    <col min="5126" max="5127" width="13.44140625" bestFit="1" customWidth="1"/>
    <col min="5377" max="5377" width="0" hidden="1" customWidth="1"/>
    <col min="5378" max="5378" width="44.88671875" customWidth="1"/>
    <col min="5379" max="5379" width="15.44140625" customWidth="1"/>
    <col min="5380" max="5380" width="21.5546875" customWidth="1"/>
    <col min="5381" max="5381" width="14.77734375" bestFit="1" customWidth="1"/>
    <col min="5382" max="5383" width="13.44140625" bestFit="1" customWidth="1"/>
    <col min="5633" max="5633" width="0" hidden="1" customWidth="1"/>
    <col min="5634" max="5634" width="44.88671875" customWidth="1"/>
    <col min="5635" max="5635" width="15.44140625" customWidth="1"/>
    <col min="5636" max="5636" width="21.5546875" customWidth="1"/>
    <col min="5637" max="5637" width="14.77734375" bestFit="1" customWidth="1"/>
    <col min="5638" max="5639" width="13.44140625" bestFit="1" customWidth="1"/>
    <col min="5889" max="5889" width="0" hidden="1" customWidth="1"/>
    <col min="5890" max="5890" width="44.88671875" customWidth="1"/>
    <col min="5891" max="5891" width="15.44140625" customWidth="1"/>
    <col min="5892" max="5892" width="21.5546875" customWidth="1"/>
    <col min="5893" max="5893" width="14.77734375" bestFit="1" customWidth="1"/>
    <col min="5894" max="5895" width="13.44140625" bestFit="1" customWidth="1"/>
    <col min="6145" max="6145" width="0" hidden="1" customWidth="1"/>
    <col min="6146" max="6146" width="44.88671875" customWidth="1"/>
    <col min="6147" max="6147" width="15.44140625" customWidth="1"/>
    <col min="6148" max="6148" width="21.5546875" customWidth="1"/>
    <col min="6149" max="6149" width="14.77734375" bestFit="1" customWidth="1"/>
    <col min="6150" max="6151" width="13.44140625" bestFit="1" customWidth="1"/>
    <col min="6401" max="6401" width="0" hidden="1" customWidth="1"/>
    <col min="6402" max="6402" width="44.88671875" customWidth="1"/>
    <col min="6403" max="6403" width="15.44140625" customWidth="1"/>
    <col min="6404" max="6404" width="21.5546875" customWidth="1"/>
    <col min="6405" max="6405" width="14.77734375" bestFit="1" customWidth="1"/>
    <col min="6406" max="6407" width="13.44140625" bestFit="1" customWidth="1"/>
    <col min="6657" max="6657" width="0" hidden="1" customWidth="1"/>
    <col min="6658" max="6658" width="44.88671875" customWidth="1"/>
    <col min="6659" max="6659" width="15.44140625" customWidth="1"/>
    <col min="6660" max="6660" width="21.5546875" customWidth="1"/>
    <col min="6661" max="6661" width="14.77734375" bestFit="1" customWidth="1"/>
    <col min="6662" max="6663" width="13.44140625" bestFit="1" customWidth="1"/>
    <col min="6913" max="6913" width="0" hidden="1" customWidth="1"/>
    <col min="6914" max="6914" width="44.88671875" customWidth="1"/>
    <col min="6915" max="6915" width="15.44140625" customWidth="1"/>
    <col min="6916" max="6916" width="21.5546875" customWidth="1"/>
    <col min="6917" max="6917" width="14.77734375" bestFit="1" customWidth="1"/>
    <col min="6918" max="6919" width="13.44140625" bestFit="1" customWidth="1"/>
    <col min="7169" max="7169" width="0" hidden="1" customWidth="1"/>
    <col min="7170" max="7170" width="44.88671875" customWidth="1"/>
    <col min="7171" max="7171" width="15.44140625" customWidth="1"/>
    <col min="7172" max="7172" width="21.5546875" customWidth="1"/>
    <col min="7173" max="7173" width="14.77734375" bestFit="1" customWidth="1"/>
    <col min="7174" max="7175" width="13.44140625" bestFit="1" customWidth="1"/>
    <col min="7425" max="7425" width="0" hidden="1" customWidth="1"/>
    <col min="7426" max="7426" width="44.88671875" customWidth="1"/>
    <col min="7427" max="7427" width="15.44140625" customWidth="1"/>
    <col min="7428" max="7428" width="21.5546875" customWidth="1"/>
    <col min="7429" max="7429" width="14.77734375" bestFit="1" customWidth="1"/>
    <col min="7430" max="7431" width="13.44140625" bestFit="1" customWidth="1"/>
    <col min="7681" max="7681" width="0" hidden="1" customWidth="1"/>
    <col min="7682" max="7682" width="44.88671875" customWidth="1"/>
    <col min="7683" max="7683" width="15.44140625" customWidth="1"/>
    <col min="7684" max="7684" width="21.5546875" customWidth="1"/>
    <col min="7685" max="7685" width="14.77734375" bestFit="1" customWidth="1"/>
    <col min="7686" max="7687" width="13.44140625" bestFit="1" customWidth="1"/>
    <col min="7937" max="7937" width="0" hidden="1" customWidth="1"/>
    <col min="7938" max="7938" width="44.88671875" customWidth="1"/>
    <col min="7939" max="7939" width="15.44140625" customWidth="1"/>
    <col min="7940" max="7940" width="21.5546875" customWidth="1"/>
    <col min="7941" max="7941" width="14.77734375" bestFit="1" customWidth="1"/>
    <col min="7942" max="7943" width="13.44140625" bestFit="1" customWidth="1"/>
    <col min="8193" max="8193" width="0" hidden="1" customWidth="1"/>
    <col min="8194" max="8194" width="44.88671875" customWidth="1"/>
    <col min="8195" max="8195" width="15.44140625" customWidth="1"/>
    <col min="8196" max="8196" width="21.5546875" customWidth="1"/>
    <col min="8197" max="8197" width="14.77734375" bestFit="1" customWidth="1"/>
    <col min="8198" max="8199" width="13.44140625" bestFit="1" customWidth="1"/>
    <col min="8449" max="8449" width="0" hidden="1" customWidth="1"/>
    <col min="8450" max="8450" width="44.88671875" customWidth="1"/>
    <col min="8451" max="8451" width="15.44140625" customWidth="1"/>
    <col min="8452" max="8452" width="21.5546875" customWidth="1"/>
    <col min="8453" max="8453" width="14.77734375" bestFit="1" customWidth="1"/>
    <col min="8454" max="8455" width="13.44140625" bestFit="1" customWidth="1"/>
    <col min="8705" max="8705" width="0" hidden="1" customWidth="1"/>
    <col min="8706" max="8706" width="44.88671875" customWidth="1"/>
    <col min="8707" max="8707" width="15.44140625" customWidth="1"/>
    <col min="8708" max="8708" width="21.5546875" customWidth="1"/>
    <col min="8709" max="8709" width="14.77734375" bestFit="1" customWidth="1"/>
    <col min="8710" max="8711" width="13.44140625" bestFit="1" customWidth="1"/>
    <col min="8961" max="8961" width="0" hidden="1" customWidth="1"/>
    <col min="8962" max="8962" width="44.88671875" customWidth="1"/>
    <col min="8963" max="8963" width="15.44140625" customWidth="1"/>
    <col min="8964" max="8964" width="21.5546875" customWidth="1"/>
    <col min="8965" max="8965" width="14.77734375" bestFit="1" customWidth="1"/>
    <col min="8966" max="8967" width="13.44140625" bestFit="1" customWidth="1"/>
    <col min="9217" max="9217" width="0" hidden="1" customWidth="1"/>
    <col min="9218" max="9218" width="44.88671875" customWidth="1"/>
    <col min="9219" max="9219" width="15.44140625" customWidth="1"/>
    <col min="9220" max="9220" width="21.5546875" customWidth="1"/>
    <col min="9221" max="9221" width="14.77734375" bestFit="1" customWidth="1"/>
    <col min="9222" max="9223" width="13.44140625" bestFit="1" customWidth="1"/>
    <col min="9473" max="9473" width="0" hidden="1" customWidth="1"/>
    <col min="9474" max="9474" width="44.88671875" customWidth="1"/>
    <col min="9475" max="9475" width="15.44140625" customWidth="1"/>
    <col min="9476" max="9476" width="21.5546875" customWidth="1"/>
    <col min="9477" max="9477" width="14.77734375" bestFit="1" customWidth="1"/>
    <col min="9478" max="9479" width="13.44140625" bestFit="1" customWidth="1"/>
    <col min="9729" max="9729" width="0" hidden="1" customWidth="1"/>
    <col min="9730" max="9730" width="44.88671875" customWidth="1"/>
    <col min="9731" max="9731" width="15.44140625" customWidth="1"/>
    <col min="9732" max="9732" width="21.5546875" customWidth="1"/>
    <col min="9733" max="9733" width="14.77734375" bestFit="1" customWidth="1"/>
    <col min="9734" max="9735" width="13.44140625" bestFit="1" customWidth="1"/>
    <col min="9985" max="9985" width="0" hidden="1" customWidth="1"/>
    <col min="9986" max="9986" width="44.88671875" customWidth="1"/>
    <col min="9987" max="9987" width="15.44140625" customWidth="1"/>
    <col min="9988" max="9988" width="21.5546875" customWidth="1"/>
    <col min="9989" max="9989" width="14.77734375" bestFit="1" customWidth="1"/>
    <col min="9990" max="9991" width="13.44140625" bestFit="1" customWidth="1"/>
    <col min="10241" max="10241" width="0" hidden="1" customWidth="1"/>
    <col min="10242" max="10242" width="44.88671875" customWidth="1"/>
    <col min="10243" max="10243" width="15.44140625" customWidth="1"/>
    <col min="10244" max="10244" width="21.5546875" customWidth="1"/>
    <col min="10245" max="10245" width="14.77734375" bestFit="1" customWidth="1"/>
    <col min="10246" max="10247" width="13.44140625" bestFit="1" customWidth="1"/>
    <col min="10497" max="10497" width="0" hidden="1" customWidth="1"/>
    <col min="10498" max="10498" width="44.88671875" customWidth="1"/>
    <col min="10499" max="10499" width="15.44140625" customWidth="1"/>
    <col min="10500" max="10500" width="21.5546875" customWidth="1"/>
    <col min="10501" max="10501" width="14.77734375" bestFit="1" customWidth="1"/>
    <col min="10502" max="10503" width="13.44140625" bestFit="1" customWidth="1"/>
    <col min="10753" max="10753" width="0" hidden="1" customWidth="1"/>
    <col min="10754" max="10754" width="44.88671875" customWidth="1"/>
    <col min="10755" max="10755" width="15.44140625" customWidth="1"/>
    <col min="10756" max="10756" width="21.5546875" customWidth="1"/>
    <col min="10757" max="10757" width="14.77734375" bestFit="1" customWidth="1"/>
    <col min="10758" max="10759" width="13.44140625" bestFit="1" customWidth="1"/>
    <col min="11009" max="11009" width="0" hidden="1" customWidth="1"/>
    <col min="11010" max="11010" width="44.88671875" customWidth="1"/>
    <col min="11011" max="11011" width="15.44140625" customWidth="1"/>
    <col min="11012" max="11012" width="21.5546875" customWidth="1"/>
    <col min="11013" max="11013" width="14.77734375" bestFit="1" customWidth="1"/>
    <col min="11014" max="11015" width="13.44140625" bestFit="1" customWidth="1"/>
    <col min="11265" max="11265" width="0" hidden="1" customWidth="1"/>
    <col min="11266" max="11266" width="44.88671875" customWidth="1"/>
    <col min="11267" max="11267" width="15.44140625" customWidth="1"/>
    <col min="11268" max="11268" width="21.5546875" customWidth="1"/>
    <col min="11269" max="11269" width="14.77734375" bestFit="1" customWidth="1"/>
    <col min="11270" max="11271" width="13.44140625" bestFit="1" customWidth="1"/>
    <col min="11521" max="11521" width="0" hidden="1" customWidth="1"/>
    <col min="11522" max="11522" width="44.88671875" customWidth="1"/>
    <col min="11523" max="11523" width="15.44140625" customWidth="1"/>
    <col min="11524" max="11524" width="21.5546875" customWidth="1"/>
    <col min="11525" max="11525" width="14.77734375" bestFit="1" customWidth="1"/>
    <col min="11526" max="11527" width="13.44140625" bestFit="1" customWidth="1"/>
    <col min="11777" max="11777" width="0" hidden="1" customWidth="1"/>
    <col min="11778" max="11778" width="44.88671875" customWidth="1"/>
    <col min="11779" max="11779" width="15.44140625" customWidth="1"/>
    <col min="11780" max="11780" width="21.5546875" customWidth="1"/>
    <col min="11781" max="11781" width="14.77734375" bestFit="1" customWidth="1"/>
    <col min="11782" max="11783" width="13.44140625" bestFit="1" customWidth="1"/>
    <col min="12033" max="12033" width="0" hidden="1" customWidth="1"/>
    <col min="12034" max="12034" width="44.88671875" customWidth="1"/>
    <col min="12035" max="12035" width="15.44140625" customWidth="1"/>
    <col min="12036" max="12036" width="21.5546875" customWidth="1"/>
    <col min="12037" max="12037" width="14.77734375" bestFit="1" customWidth="1"/>
    <col min="12038" max="12039" width="13.44140625" bestFit="1" customWidth="1"/>
    <col min="12289" max="12289" width="0" hidden="1" customWidth="1"/>
    <col min="12290" max="12290" width="44.88671875" customWidth="1"/>
    <col min="12291" max="12291" width="15.44140625" customWidth="1"/>
    <col min="12292" max="12292" width="21.5546875" customWidth="1"/>
    <col min="12293" max="12293" width="14.77734375" bestFit="1" customWidth="1"/>
    <col min="12294" max="12295" width="13.44140625" bestFit="1" customWidth="1"/>
    <col min="12545" max="12545" width="0" hidden="1" customWidth="1"/>
    <col min="12546" max="12546" width="44.88671875" customWidth="1"/>
    <col min="12547" max="12547" width="15.44140625" customWidth="1"/>
    <col min="12548" max="12548" width="21.5546875" customWidth="1"/>
    <col min="12549" max="12549" width="14.77734375" bestFit="1" customWidth="1"/>
    <col min="12550" max="12551" width="13.44140625" bestFit="1" customWidth="1"/>
    <col min="12801" max="12801" width="0" hidden="1" customWidth="1"/>
    <col min="12802" max="12802" width="44.88671875" customWidth="1"/>
    <col min="12803" max="12803" width="15.44140625" customWidth="1"/>
    <col min="12804" max="12804" width="21.5546875" customWidth="1"/>
    <col min="12805" max="12805" width="14.77734375" bestFit="1" customWidth="1"/>
    <col min="12806" max="12807" width="13.44140625" bestFit="1" customWidth="1"/>
    <col min="13057" max="13057" width="0" hidden="1" customWidth="1"/>
    <col min="13058" max="13058" width="44.88671875" customWidth="1"/>
    <col min="13059" max="13059" width="15.44140625" customWidth="1"/>
    <col min="13060" max="13060" width="21.5546875" customWidth="1"/>
    <col min="13061" max="13061" width="14.77734375" bestFit="1" customWidth="1"/>
    <col min="13062" max="13063" width="13.44140625" bestFit="1" customWidth="1"/>
    <col min="13313" max="13313" width="0" hidden="1" customWidth="1"/>
    <col min="13314" max="13314" width="44.88671875" customWidth="1"/>
    <col min="13315" max="13315" width="15.44140625" customWidth="1"/>
    <col min="13316" max="13316" width="21.5546875" customWidth="1"/>
    <col min="13317" max="13317" width="14.77734375" bestFit="1" customWidth="1"/>
    <col min="13318" max="13319" width="13.44140625" bestFit="1" customWidth="1"/>
    <col min="13569" max="13569" width="0" hidden="1" customWidth="1"/>
    <col min="13570" max="13570" width="44.88671875" customWidth="1"/>
    <col min="13571" max="13571" width="15.44140625" customWidth="1"/>
    <col min="13572" max="13572" width="21.5546875" customWidth="1"/>
    <col min="13573" max="13573" width="14.77734375" bestFit="1" customWidth="1"/>
    <col min="13574" max="13575" width="13.44140625" bestFit="1" customWidth="1"/>
    <col min="13825" max="13825" width="0" hidden="1" customWidth="1"/>
    <col min="13826" max="13826" width="44.88671875" customWidth="1"/>
    <col min="13827" max="13827" width="15.44140625" customWidth="1"/>
    <col min="13828" max="13828" width="21.5546875" customWidth="1"/>
    <col min="13829" max="13829" width="14.77734375" bestFit="1" customWidth="1"/>
    <col min="13830" max="13831" width="13.44140625" bestFit="1" customWidth="1"/>
    <col min="14081" max="14081" width="0" hidden="1" customWidth="1"/>
    <col min="14082" max="14082" width="44.88671875" customWidth="1"/>
    <col min="14083" max="14083" width="15.44140625" customWidth="1"/>
    <col min="14084" max="14084" width="21.5546875" customWidth="1"/>
    <col min="14085" max="14085" width="14.77734375" bestFit="1" customWidth="1"/>
    <col min="14086" max="14087" width="13.44140625" bestFit="1" customWidth="1"/>
    <col min="14337" max="14337" width="0" hidden="1" customWidth="1"/>
    <col min="14338" max="14338" width="44.88671875" customWidth="1"/>
    <col min="14339" max="14339" width="15.44140625" customWidth="1"/>
    <col min="14340" max="14340" width="21.5546875" customWidth="1"/>
    <col min="14341" max="14341" width="14.77734375" bestFit="1" customWidth="1"/>
    <col min="14342" max="14343" width="13.44140625" bestFit="1" customWidth="1"/>
    <col min="14593" max="14593" width="0" hidden="1" customWidth="1"/>
    <col min="14594" max="14594" width="44.88671875" customWidth="1"/>
    <col min="14595" max="14595" width="15.44140625" customWidth="1"/>
    <col min="14596" max="14596" width="21.5546875" customWidth="1"/>
    <col min="14597" max="14597" width="14.77734375" bestFit="1" customWidth="1"/>
    <col min="14598" max="14599" width="13.44140625" bestFit="1" customWidth="1"/>
    <col min="14849" max="14849" width="0" hidden="1" customWidth="1"/>
    <col min="14850" max="14850" width="44.88671875" customWidth="1"/>
    <col min="14851" max="14851" width="15.44140625" customWidth="1"/>
    <col min="14852" max="14852" width="21.5546875" customWidth="1"/>
    <col min="14853" max="14853" width="14.77734375" bestFit="1" customWidth="1"/>
    <col min="14854" max="14855" width="13.44140625" bestFit="1" customWidth="1"/>
    <col min="15105" max="15105" width="0" hidden="1" customWidth="1"/>
    <col min="15106" max="15106" width="44.88671875" customWidth="1"/>
    <col min="15107" max="15107" width="15.44140625" customWidth="1"/>
    <col min="15108" max="15108" width="21.5546875" customWidth="1"/>
    <col min="15109" max="15109" width="14.77734375" bestFit="1" customWidth="1"/>
    <col min="15110" max="15111" width="13.44140625" bestFit="1" customWidth="1"/>
    <col min="15361" max="15361" width="0" hidden="1" customWidth="1"/>
    <col min="15362" max="15362" width="44.88671875" customWidth="1"/>
    <col min="15363" max="15363" width="15.44140625" customWidth="1"/>
    <col min="15364" max="15364" width="21.5546875" customWidth="1"/>
    <col min="15365" max="15365" width="14.77734375" bestFit="1" customWidth="1"/>
    <col min="15366" max="15367" width="13.44140625" bestFit="1" customWidth="1"/>
    <col min="15617" max="15617" width="0" hidden="1" customWidth="1"/>
    <col min="15618" max="15618" width="44.88671875" customWidth="1"/>
    <col min="15619" max="15619" width="15.44140625" customWidth="1"/>
    <col min="15620" max="15620" width="21.5546875" customWidth="1"/>
    <col min="15621" max="15621" width="14.77734375" bestFit="1" customWidth="1"/>
    <col min="15622" max="15623" width="13.44140625" bestFit="1" customWidth="1"/>
    <col min="15873" max="15873" width="0" hidden="1" customWidth="1"/>
    <col min="15874" max="15874" width="44.88671875" customWidth="1"/>
    <col min="15875" max="15875" width="15.44140625" customWidth="1"/>
    <col min="15876" max="15876" width="21.5546875" customWidth="1"/>
    <col min="15877" max="15877" width="14.77734375" bestFit="1" customWidth="1"/>
    <col min="15878" max="15879" width="13.44140625" bestFit="1" customWidth="1"/>
    <col min="16129" max="16129" width="0" hidden="1" customWidth="1"/>
    <col min="16130" max="16130" width="44.88671875" customWidth="1"/>
    <col min="16131" max="16131" width="15.44140625" customWidth="1"/>
    <col min="16132" max="16132" width="21.5546875" customWidth="1"/>
    <col min="16133" max="16133" width="14.77734375" bestFit="1" customWidth="1"/>
    <col min="16134" max="16135" width="13.44140625" bestFit="1" customWidth="1"/>
  </cols>
  <sheetData>
    <row r="1" spans="2:7" ht="13.8" x14ac:dyDescent="0.25">
      <c r="B1" s="1" t="s">
        <v>0</v>
      </c>
      <c r="C1" s="2"/>
      <c r="D1" s="2"/>
    </row>
    <row r="2" spans="2:7" ht="13.8" x14ac:dyDescent="0.25">
      <c r="B2" s="1" t="s">
        <v>25</v>
      </c>
      <c r="C2" s="2"/>
      <c r="D2" s="2"/>
    </row>
    <row r="3" spans="2:7" ht="13.2" x14ac:dyDescent="0.25">
      <c r="B3" s="3"/>
      <c r="C3" s="2"/>
      <c r="D3" s="2"/>
    </row>
    <row r="4" spans="2:7" ht="13.2" x14ac:dyDescent="0.25">
      <c r="B4" s="3"/>
      <c r="C4" s="2"/>
      <c r="D4" s="2"/>
    </row>
    <row r="5" spans="2:7" ht="40.200000000000003" x14ac:dyDescent="0.3">
      <c r="B5" s="4" t="s">
        <v>1</v>
      </c>
      <c r="C5" s="5"/>
      <c r="D5" s="6" t="s">
        <v>2</v>
      </c>
    </row>
    <row r="6" spans="2:7" ht="13.2" x14ac:dyDescent="0.25">
      <c r="B6" s="7" t="s">
        <v>3</v>
      </c>
      <c r="C6" s="5">
        <f>65353412.25</f>
        <v>65353412.25</v>
      </c>
      <c r="D6" s="8">
        <v>61718475.983533017</v>
      </c>
      <c r="F6" s="9"/>
      <c r="G6" s="9"/>
    </row>
    <row r="7" spans="2:7" ht="13.2" x14ac:dyDescent="0.25">
      <c r="B7" s="7" t="s">
        <v>4</v>
      </c>
      <c r="C7" s="5">
        <v>6315156.2800000003</v>
      </c>
      <c r="D7" s="8">
        <v>5963909.2708497057</v>
      </c>
      <c r="F7" s="9"/>
      <c r="G7" s="9"/>
    </row>
    <row r="8" spans="2:7" ht="13.2" x14ac:dyDescent="0.25">
      <c r="B8" s="7" t="s">
        <v>5</v>
      </c>
      <c r="C8" s="5">
        <f>92061360.38</f>
        <v>92061360.379999995</v>
      </c>
      <c r="D8" s="8">
        <v>86940936.425617278</v>
      </c>
      <c r="F8" s="9"/>
      <c r="G8" s="9"/>
    </row>
    <row r="9" spans="2:7" s="13" customFormat="1" ht="13.2" x14ac:dyDescent="0.25">
      <c r="B9" s="10" t="s">
        <v>6</v>
      </c>
      <c r="C9" s="11">
        <v>34000507.239830002</v>
      </c>
      <c r="D9" s="12">
        <v>32109409.704301834</v>
      </c>
      <c r="F9" s="14"/>
      <c r="G9" s="14"/>
    </row>
    <row r="10" spans="2:7" ht="13.2" x14ac:dyDescent="0.25">
      <c r="B10" s="15" t="s">
        <v>7</v>
      </c>
      <c r="C10" s="16">
        <f>SUM(C6:C8)-C9</f>
        <v>129729421.67016999</v>
      </c>
      <c r="D10" s="16">
        <f>SUM(D6:D8)-D9</f>
        <v>122513911.97569817</v>
      </c>
      <c r="E10" s="17">
        <f>+C10-D10</f>
        <v>7215509.6944718212</v>
      </c>
      <c r="F10" s="9"/>
      <c r="G10" s="9"/>
    </row>
    <row r="11" spans="2:7" ht="13.2" x14ac:dyDescent="0.25">
      <c r="B11" s="7"/>
      <c r="C11" s="5"/>
      <c r="D11" s="8"/>
    </row>
    <row r="12" spans="2:7" ht="13.2" x14ac:dyDescent="0.25">
      <c r="B12" s="7" t="s">
        <v>6</v>
      </c>
      <c r="C12" s="5">
        <v>34000507.239830002</v>
      </c>
      <c r="D12" s="8">
        <v>32109409.704301834</v>
      </c>
      <c r="E12">
        <f>+C12*0.02</f>
        <v>680010.1447966001</v>
      </c>
    </row>
    <row r="13" spans="2:7" ht="13.2" x14ac:dyDescent="0.25">
      <c r="B13" s="7" t="s">
        <v>8</v>
      </c>
      <c r="C13" s="5">
        <v>1130864.05</v>
      </c>
      <c r="D13" s="8"/>
    </row>
    <row r="14" spans="2:7" ht="13.2" x14ac:dyDescent="0.25">
      <c r="B14" s="7" t="s">
        <v>9</v>
      </c>
      <c r="C14" s="5">
        <v>28690.37</v>
      </c>
      <c r="D14" s="8"/>
    </row>
    <row r="15" spans="2:7" ht="13.2" x14ac:dyDescent="0.25">
      <c r="B15" s="7" t="s">
        <v>10</v>
      </c>
      <c r="C15" s="5">
        <f>724970.75+309313.54</f>
        <v>1034284.29</v>
      </c>
      <c r="D15" s="8"/>
    </row>
    <row r="16" spans="2:7" ht="13.2" x14ac:dyDescent="0.25">
      <c r="B16" s="7" t="s">
        <v>11</v>
      </c>
      <c r="C16" s="5">
        <v>1590000.25</v>
      </c>
      <c r="D16" s="8"/>
    </row>
    <row r="17" spans="2:7" ht="13.2" x14ac:dyDescent="0.25">
      <c r="B17" s="7" t="s">
        <v>12</v>
      </c>
      <c r="C17" s="5">
        <v>1130864.05</v>
      </c>
      <c r="D17" s="8"/>
    </row>
    <row r="18" spans="2:7" ht="13.2" x14ac:dyDescent="0.25">
      <c r="B18" s="15" t="s">
        <v>13</v>
      </c>
      <c r="C18" s="16">
        <f>SUM(C10:C17)</f>
        <v>168644631.92000002</v>
      </c>
      <c r="D18" s="16">
        <f>SUM(D10:D17)</f>
        <v>154623321.68000001</v>
      </c>
      <c r="E18" s="9">
        <f>+C18</f>
        <v>168644631.92000002</v>
      </c>
      <c r="G18" s="9"/>
    </row>
    <row r="19" spans="2:7" ht="13.2" x14ac:dyDescent="0.25">
      <c r="B19" s="18"/>
      <c r="C19" s="19"/>
      <c r="D19" s="8"/>
    </row>
    <row r="20" spans="2:7" ht="13.2" x14ac:dyDescent="0.25">
      <c r="B20" s="15" t="s">
        <v>14</v>
      </c>
      <c r="C20" s="16">
        <v>97584335.200000003</v>
      </c>
      <c r="D20" s="8"/>
      <c r="E20" s="9">
        <f>+C20</f>
        <v>97584335.200000003</v>
      </c>
    </row>
    <row r="21" spans="2:7" ht="13.2" x14ac:dyDescent="0.25">
      <c r="B21" s="3"/>
      <c r="C21" s="2"/>
      <c r="D21" s="8"/>
    </row>
    <row r="22" spans="2:7" ht="13.2" x14ac:dyDescent="0.25">
      <c r="B22" s="15" t="s">
        <v>15</v>
      </c>
      <c r="C22" s="5"/>
      <c r="D22" s="8"/>
    </row>
    <row r="23" spans="2:7" ht="13.2" x14ac:dyDescent="0.25">
      <c r="B23" s="7" t="s">
        <v>16</v>
      </c>
      <c r="C23" s="5">
        <f>146509654.55</f>
        <v>146509654.55000001</v>
      </c>
      <c r="D23" s="8">
        <v>112133210.73</v>
      </c>
      <c r="E23" s="9">
        <f>+C23-D23</f>
        <v>34376443.820000008</v>
      </c>
    </row>
    <row r="24" spans="2:7" ht="13.2" x14ac:dyDescent="0.25">
      <c r="B24" s="7" t="s">
        <v>17</v>
      </c>
      <c r="C24" s="5">
        <f>20736753.81+465607.8+242171.25</f>
        <v>21444532.859999999</v>
      </c>
      <c r="D24" s="8">
        <v>4860909.8</v>
      </c>
      <c r="E24" s="9">
        <f t="shared" ref="E24:E29" si="0">+C24-D24</f>
        <v>16583623.059999999</v>
      </c>
    </row>
    <row r="25" spans="2:7" ht="13.2" x14ac:dyDescent="0.25">
      <c r="B25" s="7" t="s">
        <v>18</v>
      </c>
      <c r="C25" s="5">
        <f>61885053.62</f>
        <v>61885053.619999997</v>
      </c>
      <c r="D25" s="8">
        <v>60492498.329999998</v>
      </c>
      <c r="E25" s="9">
        <f t="shared" si="0"/>
        <v>1392555.2899999991</v>
      </c>
    </row>
    <row r="26" spans="2:7" ht="13.2" x14ac:dyDescent="0.25">
      <c r="B26" s="7" t="s">
        <v>19</v>
      </c>
      <c r="C26" s="5">
        <v>21989307.039999999</v>
      </c>
      <c r="D26" s="8"/>
      <c r="E26" s="9">
        <f t="shared" si="0"/>
        <v>21989307.039999999</v>
      </c>
    </row>
    <row r="27" spans="2:7" ht="13.2" x14ac:dyDescent="0.25">
      <c r="B27" s="7" t="s">
        <v>20</v>
      </c>
      <c r="C27" s="5">
        <v>1202314.19</v>
      </c>
      <c r="D27" s="8"/>
      <c r="E27" s="9">
        <f t="shared" si="0"/>
        <v>1202314.19</v>
      </c>
    </row>
    <row r="28" spans="2:7" ht="13.2" x14ac:dyDescent="0.25">
      <c r="B28" s="7" t="s">
        <v>21</v>
      </c>
      <c r="C28" s="5">
        <f>573867+257543</f>
        <v>831410</v>
      </c>
      <c r="D28" s="8"/>
      <c r="E28" s="9">
        <f t="shared" si="0"/>
        <v>831410</v>
      </c>
    </row>
    <row r="29" spans="2:7" ht="13.2" x14ac:dyDescent="0.25">
      <c r="B29" s="7" t="s">
        <v>22</v>
      </c>
      <c r="C29" s="5">
        <f>3807484.96+2802599.96</f>
        <v>6610084.9199999999</v>
      </c>
      <c r="D29" s="8"/>
      <c r="E29" s="9">
        <f t="shared" si="0"/>
        <v>6610084.9199999999</v>
      </c>
    </row>
    <row r="30" spans="2:7" ht="13.2" x14ac:dyDescent="0.25">
      <c r="B30" s="15" t="s">
        <v>23</v>
      </c>
      <c r="C30" s="16">
        <f>SUM(C23:C29)</f>
        <v>260472357.18000001</v>
      </c>
      <c r="D30" s="20">
        <f>SUM(D23:D29)</f>
        <v>177486618.86000001</v>
      </c>
      <c r="E30" s="20">
        <f>SUM(E23:E29)</f>
        <v>82985738.320000008</v>
      </c>
    </row>
    <row r="31" spans="2:7" ht="13.2" x14ac:dyDescent="0.25">
      <c r="B31" s="15"/>
      <c r="C31" s="16"/>
      <c r="D31" s="8"/>
    </row>
    <row r="32" spans="2:7" ht="13.2" x14ac:dyDescent="0.25">
      <c r="B32" s="18"/>
      <c r="C32" s="19"/>
      <c r="D32" s="8"/>
    </row>
    <row r="33" spans="2:7" ht="13.2" x14ac:dyDescent="0.25">
      <c r="B33" s="15" t="s">
        <v>24</v>
      </c>
      <c r="C33" s="20">
        <f>SUM(C18+C20+C30)</f>
        <v>526701324.30000001</v>
      </c>
      <c r="D33" s="20">
        <f>SUM(D18+D20+D30)</f>
        <v>332109940.54000002</v>
      </c>
      <c r="E33" s="9"/>
      <c r="G3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ТИБИЕЛ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Ivanova</dc:creator>
  <cp:lastModifiedBy>Aneta Ivanova</cp:lastModifiedBy>
  <dcterms:created xsi:type="dcterms:W3CDTF">2024-03-11T10:06:55Z</dcterms:created>
  <dcterms:modified xsi:type="dcterms:W3CDTF">2024-03-11T10:07:37Z</dcterms:modified>
</cp:coreProperties>
</file>