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 Tzvetoslavov\OneDrive\Desktop\Excel Øvingsoppgaver - Redigert\Excel Øvingsoppgaver\Ferdig\"/>
    </mc:Choice>
  </mc:AlternateContent>
  <xr:revisionPtr revIDLastSave="0" documentId="13_ncr:1_{5B738EFF-41EA-4B46-9C86-DD2748DD28F5}" xr6:coauthVersionLast="47" xr6:coauthVersionMax="47" xr10:uidLastSave="{00000000-0000-0000-0000-000000000000}"/>
  <bookViews>
    <workbookView xWindow="-110" yWindow="-110" windowWidth="21820" windowHeight="13900" tabRatio="674" firstSheet="8" activeTab="14" xr2:uid="{00000000-000D-0000-FFFF-FFFF00000000}"/>
  </bookViews>
  <sheets>
    <sheet name="Definisjoner" sheetId="11" r:id="rId1"/>
    <sheet name="Kopiere.." sheetId="14" r:id="rId2"/>
    <sheet name="Celleinnhold" sheetId="19" r:id="rId3"/>
    <sheet name="Autofyll" sheetId="13" r:id="rId4"/>
    <sheet name="Autofyll_2" sheetId="3" r:id="rId5"/>
    <sheet name="Autofyll_3" sheetId="15" r:id="rId6"/>
    <sheet name="Enkle regneark" sheetId="16" r:id="rId7"/>
    <sheet name="Abs_Celleref" sheetId="7" r:id="rId8"/>
    <sheet name="Bland Celleref_1" sheetId="21" r:id="rId9"/>
    <sheet name="Bland Celleref_2" sheetId="22" r:id="rId10"/>
    <sheet name="Bland Celleref_3" sheetId="24" r:id="rId11"/>
    <sheet name="Logiske_1" sheetId="17" r:id="rId12"/>
    <sheet name="Logiske_2" sheetId="18" r:id="rId13"/>
    <sheet name="Logiske_3" sheetId="4" r:id="rId14"/>
    <sheet name="Sheet1" sheetId="25" r:id="rId15"/>
  </sheets>
  <definedNames>
    <definedName name="_xlnm._FilterDatabase" localSheetId="11" hidden="1">Logiske_1!$A$7:$B$7</definedName>
    <definedName name="_xlnm._FilterDatabase" localSheetId="12" hidden="1">Logiske_2!$B$12:$C$12</definedName>
    <definedName name="_xlnm._FilterDatabase" localSheetId="13" hidden="1">Logiske_3!$A$7:$C$7</definedName>
    <definedName name="Fasit_1">'Bland Celleref_1'!$AD$21</definedName>
    <definedName name="Fasit_2">'Bland Celleref_1'!$AD$25</definedName>
    <definedName name="Fasit_3">'Bland Celleref_1'!$AD$29</definedName>
    <definedName name="Fasit_4">'Bland Celleref_1'!$AD$33</definedName>
    <definedName name="Fasit_5">'Bland Celleref_1'!$AD$37</definedName>
    <definedName name="Fasit_6">'Bland Celleref_1'!$AD$41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5" l="1" a="1"/>
  <c r="C3" i="25" s="1"/>
  <c r="B3" i="25" a="1"/>
  <c r="B3" i="25" s="1"/>
  <c r="E4" i="25"/>
  <c r="E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D3" i="25" a="1"/>
  <c r="D3" i="25" s="1"/>
  <c r="E3" i="25" s="1"/>
  <c r="E96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8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9" i="4"/>
  <c r="D8" i="4"/>
  <c r="G19" i="18"/>
  <c r="F6" i="18"/>
  <c r="F5" i="18"/>
  <c r="E33" i="18"/>
  <c r="E31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13" i="18"/>
  <c r="B8" i="18"/>
  <c r="F3" i="18"/>
  <c r="B5" i="18"/>
  <c r="D8" i="17"/>
  <c r="D9" i="17"/>
  <c r="D10" i="17"/>
  <c r="D11" i="17"/>
  <c r="D12" i="17"/>
  <c r="D13" i="17"/>
  <c r="D14" i="17"/>
  <c r="B4" i="24"/>
  <c r="G9" i="22"/>
  <c r="G8" i="22"/>
  <c r="G7" i="22"/>
  <c r="G6" i="22"/>
  <c r="G5" i="22"/>
  <c r="E9" i="22"/>
  <c r="E8" i="22"/>
  <c r="E7" i="22"/>
  <c r="E6" i="22"/>
  <c r="D9" i="22"/>
  <c r="D8" i="22"/>
  <c r="D7" i="22"/>
  <c r="D6" i="22"/>
  <c r="C9" i="22"/>
  <c r="C8" i="22"/>
  <c r="C7" i="22"/>
  <c r="C6" i="22"/>
  <c r="B9" i="22"/>
  <c r="B8" i="22"/>
  <c r="B7" i="22"/>
  <c r="B6" i="22"/>
  <c r="E5" i="22"/>
  <c r="D5" i="22"/>
  <c r="C5" i="22"/>
  <c r="B5" i="22"/>
  <c r="B23" i="7"/>
  <c r="E23" i="25" l="1"/>
  <c r="G10" i="22"/>
  <c r="B25" i="7"/>
  <c r="B26" i="7" s="1"/>
  <c r="M10" i="7" l="1"/>
  <c r="L10" i="7"/>
  <c r="K10" i="7"/>
  <c r="J10" i="7"/>
  <c r="I10" i="7"/>
  <c r="H10" i="7"/>
  <c r="G10" i="7"/>
  <c r="F10" i="7"/>
  <c r="E10" i="7"/>
  <c r="D10" i="7"/>
  <c r="C10" i="7"/>
  <c r="B10" i="7"/>
  <c r="M8" i="7"/>
  <c r="L8" i="7"/>
  <c r="K8" i="7"/>
  <c r="J8" i="7"/>
  <c r="I8" i="7"/>
  <c r="H8" i="7"/>
  <c r="G8" i="7"/>
  <c r="F8" i="7"/>
  <c r="E8" i="7"/>
  <c r="D8" i="7"/>
  <c r="C8" i="7"/>
  <c r="B8" i="7"/>
  <c r="M5" i="7"/>
  <c r="L5" i="7"/>
  <c r="K5" i="7"/>
  <c r="J5" i="7"/>
  <c r="I5" i="7"/>
  <c r="H5" i="7"/>
  <c r="G5" i="7"/>
  <c r="F5" i="7"/>
  <c r="E5" i="7"/>
  <c r="D5" i="7"/>
  <c r="C5" i="7"/>
  <c r="B5" i="7"/>
  <c r="C5" i="15"/>
  <c r="C6" i="15"/>
  <c r="C7" i="15"/>
  <c r="C8" i="15"/>
  <c r="C9" i="15"/>
  <c r="C10" i="15"/>
  <c r="C11" i="15"/>
  <c r="C12" i="15"/>
  <c r="C13" i="15"/>
  <c r="C14" i="15"/>
  <c r="C15" i="15"/>
  <c r="C16" i="15"/>
  <c r="B7" i="15"/>
  <c r="B9" i="15"/>
  <c r="B11" i="15"/>
  <c r="B13" i="15"/>
  <c r="B15" i="15"/>
  <c r="B5" i="15"/>
  <c r="C4" i="15"/>
  <c r="E11" i="19"/>
  <c r="E9" i="19"/>
  <c r="E7" i="19"/>
  <c r="E6" i="19"/>
  <c r="E5" i="19"/>
  <c r="E4" i="19"/>
  <c r="C9" i="19"/>
  <c r="E8" i="14"/>
  <c r="E4" i="14"/>
  <c r="E7" i="14"/>
  <c r="E6" i="14"/>
  <c r="E5" i="14"/>
  <c r="F12" i="22"/>
  <c r="F10" i="22"/>
  <c r="E10" i="22"/>
  <c r="C10" i="22"/>
  <c r="B10" i="22"/>
  <c r="J42" i="21"/>
  <c r="J41" i="21"/>
  <c r="J37" i="21"/>
  <c r="J33" i="21"/>
  <c r="J29" i="21"/>
  <c r="J25" i="21"/>
  <c r="J21" i="21"/>
  <c r="E1" i="19" l="1"/>
  <c r="D10" i="2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<sst xmlns="http://schemas.openxmlformats.org/spreadsheetml/2006/main" count="476" uniqueCount="379">
  <si>
    <t>Jan</t>
  </si>
  <si>
    <t>Feb</t>
  </si>
  <si>
    <t>Mar</t>
  </si>
  <si>
    <t>Apr</t>
  </si>
  <si>
    <t>Mai</t>
  </si>
  <si>
    <t>Jun</t>
  </si>
  <si>
    <t>Sum</t>
  </si>
  <si>
    <t>Hedmark</t>
  </si>
  <si>
    <t>Oppland</t>
  </si>
  <si>
    <t>Buskerud</t>
  </si>
  <si>
    <t>Vestfold</t>
  </si>
  <si>
    <t>Østfold</t>
  </si>
  <si>
    <t>Oslo</t>
  </si>
  <si>
    <t>Akershus</t>
  </si>
  <si>
    <t>Telemark</t>
  </si>
  <si>
    <t>Aust-Agder</t>
  </si>
  <si>
    <t>Vest-Agder</t>
  </si>
  <si>
    <t>Rogaland</t>
  </si>
  <si>
    <t>Hordaland</t>
  </si>
  <si>
    <t>Sogn og Fjordane</t>
  </si>
  <si>
    <t>Møre og Romsdal</t>
  </si>
  <si>
    <t>Sør-Trøndelag</t>
  </si>
  <si>
    <t>Nord-Trøndelag</t>
  </si>
  <si>
    <t>Nordland</t>
  </si>
  <si>
    <t>Troms</t>
  </si>
  <si>
    <t>Finnmark</t>
  </si>
  <si>
    <t>Alder</t>
  </si>
  <si>
    <t>Kontingent</t>
  </si>
  <si>
    <t>Fødselsår</t>
  </si>
  <si>
    <t xml:space="preserve">Vera </t>
  </si>
  <si>
    <t>Rasteng</t>
  </si>
  <si>
    <t xml:space="preserve">Tonje </t>
  </si>
  <si>
    <t>Prestegård</t>
  </si>
  <si>
    <t xml:space="preserve">Karsten </t>
  </si>
  <si>
    <t>Persen</t>
  </si>
  <si>
    <t xml:space="preserve">Torstein </t>
  </si>
  <si>
    <t>Strandebarm</t>
  </si>
  <si>
    <t xml:space="preserve">Marte </t>
  </si>
  <si>
    <t>Grube</t>
  </si>
  <si>
    <t xml:space="preserve">Mona </t>
  </si>
  <si>
    <t>Viig</t>
  </si>
  <si>
    <t xml:space="preserve">Lise </t>
  </si>
  <si>
    <t>Jarve</t>
  </si>
  <si>
    <t xml:space="preserve">Torkel </t>
  </si>
  <si>
    <t>Rasten</t>
  </si>
  <si>
    <t xml:space="preserve">Tone </t>
  </si>
  <si>
    <t>Knatten</t>
  </si>
  <si>
    <t xml:space="preserve">Astri </t>
  </si>
  <si>
    <t>Eng</t>
  </si>
  <si>
    <t xml:space="preserve">Gunn </t>
  </si>
  <si>
    <t>Berøy</t>
  </si>
  <si>
    <t xml:space="preserve">Anton </t>
  </si>
  <si>
    <t>Brenna</t>
  </si>
  <si>
    <t xml:space="preserve">Viggo </t>
  </si>
  <si>
    <t>Lind</t>
  </si>
  <si>
    <t>Elvebakk</t>
  </si>
  <si>
    <t xml:space="preserve">Morten </t>
  </si>
  <si>
    <t>Lundgard</t>
  </si>
  <si>
    <t xml:space="preserve">Øystein </t>
  </si>
  <si>
    <t>Jørstad</t>
  </si>
  <si>
    <t xml:space="preserve">Benedicte </t>
  </si>
  <si>
    <t>Tønne</t>
  </si>
  <si>
    <t xml:space="preserve">Kari </t>
  </si>
  <si>
    <t>Brann</t>
  </si>
  <si>
    <t xml:space="preserve">Siv </t>
  </si>
  <si>
    <t>Skuteseth</t>
  </si>
  <si>
    <t xml:space="preserve">Hildur </t>
  </si>
  <si>
    <t>Hansen</t>
  </si>
  <si>
    <t>Moe</t>
  </si>
  <si>
    <t xml:space="preserve">Wenche </t>
  </si>
  <si>
    <t>Fjeldtun</t>
  </si>
  <si>
    <t xml:space="preserve">Alexander </t>
  </si>
  <si>
    <t>Johansen</t>
  </si>
  <si>
    <t xml:space="preserve">Susan </t>
  </si>
  <si>
    <t>Gohn</t>
  </si>
  <si>
    <t xml:space="preserve">Bente </t>
  </si>
  <si>
    <t>Hansavik</t>
  </si>
  <si>
    <t xml:space="preserve">Turid </t>
  </si>
  <si>
    <t>Bakke</t>
  </si>
  <si>
    <t xml:space="preserve">Dag </t>
  </si>
  <si>
    <t>Midtsjø</t>
  </si>
  <si>
    <t xml:space="preserve">Torkjel </t>
  </si>
  <si>
    <t>Dahl</t>
  </si>
  <si>
    <t xml:space="preserve">Trude </t>
  </si>
  <si>
    <t>Veråen</t>
  </si>
  <si>
    <t xml:space="preserve">Monica </t>
  </si>
  <si>
    <t>Kristiansen</t>
  </si>
  <si>
    <t xml:space="preserve">Jørgen </t>
  </si>
  <si>
    <t>Sæter</t>
  </si>
  <si>
    <t>Indrestad</t>
  </si>
  <si>
    <t xml:space="preserve">Tove </t>
  </si>
  <si>
    <t>Wiksveen</t>
  </si>
  <si>
    <t xml:space="preserve">Birte </t>
  </si>
  <si>
    <t>Normannseth</t>
  </si>
  <si>
    <t xml:space="preserve">Fritjof </t>
  </si>
  <si>
    <t>Kolrud</t>
  </si>
  <si>
    <t xml:space="preserve">Lotte </t>
  </si>
  <si>
    <t>Nielsen</t>
  </si>
  <si>
    <t xml:space="preserve">Haugfrid </t>
  </si>
  <si>
    <t>Iversen</t>
  </si>
  <si>
    <t>Kristoffersen</t>
  </si>
  <si>
    <t>Lysø</t>
  </si>
  <si>
    <t xml:space="preserve">Titti </t>
  </si>
  <si>
    <t>Hoff</t>
  </si>
  <si>
    <t>Skogmo</t>
  </si>
  <si>
    <t xml:space="preserve">Steinar </t>
  </si>
  <si>
    <t>Vismark</t>
  </si>
  <si>
    <t xml:space="preserve">Truls </t>
  </si>
  <si>
    <t>Linthner</t>
  </si>
  <si>
    <t>Hvidtsten</t>
  </si>
  <si>
    <t>Lafjell</t>
  </si>
  <si>
    <t xml:space="preserve">Kristin </t>
  </si>
  <si>
    <t>Eriksen</t>
  </si>
  <si>
    <t xml:space="preserve">Veronica </t>
  </si>
  <si>
    <t>Randsfjord</t>
  </si>
  <si>
    <t>Huse</t>
  </si>
  <si>
    <t>Wilkens</t>
  </si>
  <si>
    <t xml:space="preserve">Egil </t>
  </si>
  <si>
    <t>Jomark</t>
  </si>
  <si>
    <t xml:space="preserve">Tommy </t>
  </si>
  <si>
    <t>Dølheim</t>
  </si>
  <si>
    <t xml:space="preserve">Dagmar </t>
  </si>
  <si>
    <t>Engevik</t>
  </si>
  <si>
    <t xml:space="preserve">Gerhard </t>
  </si>
  <si>
    <t>Hvoslef</t>
  </si>
  <si>
    <t xml:space="preserve">Stella </t>
  </si>
  <si>
    <t>Martinsen</t>
  </si>
  <si>
    <t>Gustavsen</t>
  </si>
  <si>
    <t xml:space="preserve">Sissel </t>
  </si>
  <si>
    <t xml:space="preserve">Johnny </t>
  </si>
  <si>
    <t>Ellefsen</t>
  </si>
  <si>
    <t>Løkka</t>
  </si>
  <si>
    <t>Gulvik</t>
  </si>
  <si>
    <t xml:space="preserve">Bror </t>
  </si>
  <si>
    <t>Stenseng</t>
  </si>
  <si>
    <t xml:space="preserve">Magnus </t>
  </si>
  <si>
    <t>Frogner</t>
  </si>
  <si>
    <t>Tuven</t>
  </si>
  <si>
    <t xml:space="preserve">Babs </t>
  </si>
  <si>
    <t>Birk</t>
  </si>
  <si>
    <t>Hågensen</t>
  </si>
  <si>
    <t xml:space="preserve">Rudolf </t>
  </si>
  <si>
    <t>Ranton</t>
  </si>
  <si>
    <t xml:space="preserve">Mathias </t>
  </si>
  <si>
    <t>Myhre</t>
  </si>
  <si>
    <t xml:space="preserve">Gunnar </t>
  </si>
  <si>
    <t xml:space="preserve">Harald </t>
  </si>
  <si>
    <t>Lundgård</t>
  </si>
  <si>
    <t>Øyseth</t>
  </si>
  <si>
    <t>Heia</t>
  </si>
  <si>
    <t>Hustvedt</t>
  </si>
  <si>
    <t xml:space="preserve">Tobias </t>
  </si>
  <si>
    <t>Skorpen</t>
  </si>
  <si>
    <t>Bjerke</t>
  </si>
  <si>
    <t xml:space="preserve">Sigurd </t>
  </si>
  <si>
    <t>Høynes</t>
  </si>
  <si>
    <t xml:space="preserve">Tom </t>
  </si>
  <si>
    <t>Strømseth</t>
  </si>
  <si>
    <t xml:space="preserve">Sara </t>
  </si>
  <si>
    <t>Løkhaug</t>
  </si>
  <si>
    <t>Lundstedt</t>
  </si>
  <si>
    <t xml:space="preserve">Ulla </t>
  </si>
  <si>
    <t>Svendsen</t>
  </si>
  <si>
    <t xml:space="preserve">Stein </t>
  </si>
  <si>
    <t>Rud</t>
  </si>
  <si>
    <t xml:space="preserve">Vigleif </t>
  </si>
  <si>
    <t>Solberg</t>
  </si>
  <si>
    <t>Stange</t>
  </si>
  <si>
    <t>Alvdal‎</t>
  </si>
  <si>
    <t>Eidskog‎</t>
  </si>
  <si>
    <t>Elverum‎</t>
  </si>
  <si>
    <t>Engerdal‎</t>
  </si>
  <si>
    <t>Folldal‎</t>
  </si>
  <si>
    <t>Grue‎</t>
  </si>
  <si>
    <t>Hamar‎</t>
  </si>
  <si>
    <t>Kongsvinger‎</t>
  </si>
  <si>
    <t>Løten‎</t>
  </si>
  <si>
    <t>Nord-Odal</t>
  </si>
  <si>
    <t>Os i Hedmark‎</t>
  </si>
  <si>
    <t>Rendalen‎</t>
  </si>
  <si>
    <t>Ringsaker‎</t>
  </si>
  <si>
    <t>Stor-Elvdal‎</t>
  </si>
  <si>
    <t>Sør-Odal‎</t>
  </si>
  <si>
    <t>Tolga‎</t>
  </si>
  <si>
    <t>Trysil‎</t>
  </si>
  <si>
    <t>Tynset‎</t>
  </si>
  <si>
    <t>Våler i Hedmark‎</t>
  </si>
  <si>
    <t>Åmot‎</t>
  </si>
  <si>
    <t>Åsnes</t>
  </si>
  <si>
    <t>Kommuner i Hedmark</t>
  </si>
  <si>
    <t>Fylker i Norge</t>
  </si>
  <si>
    <t>Etternavn</t>
  </si>
  <si>
    <t>Fornavn</t>
  </si>
  <si>
    <t>Gj.snitt</t>
  </si>
  <si>
    <t>DEFINISJONER / BEGREP:</t>
  </si>
  <si>
    <t>Variabel utgift</t>
  </si>
  <si>
    <t>Saldo</t>
  </si>
  <si>
    <t>Total</t>
  </si>
  <si>
    <t>Markørforflytning</t>
  </si>
  <si>
    <t>Home</t>
  </si>
  <si>
    <t>Ctrl + Home</t>
  </si>
  <si>
    <t>Til celle A1</t>
  </si>
  <si>
    <t>Ctrl + [pil venstre]</t>
  </si>
  <si>
    <t>Ctrl + [pil høyre]</t>
  </si>
  <si>
    <t>Ctrl + [pil ned]</t>
  </si>
  <si>
    <t>Til nederste celle i kolonnen med innhold</t>
  </si>
  <si>
    <t>Ctrl + End</t>
  </si>
  <si>
    <t>Til siste celle i regnearket med innhold</t>
  </si>
  <si>
    <t>F2</t>
  </si>
  <si>
    <t>F4</t>
  </si>
  <si>
    <t>Rediger den aktuelle cellen.</t>
  </si>
  <si>
    <t>Når en cellereferanse merkes i en formel veksler den mellom å vise absolutte og relative cellereferanser.</t>
  </si>
  <si>
    <t>Ukenr</t>
  </si>
  <si>
    <t>Dato fra</t>
  </si>
  <si>
    <t>Dato til</t>
  </si>
  <si>
    <t>Varebeholdning</t>
  </si>
  <si>
    <t>Varenr</t>
  </si>
  <si>
    <t>Varenavn</t>
  </si>
  <si>
    <t>Antall</t>
  </si>
  <si>
    <t>På lager</t>
  </si>
  <si>
    <t>Pris</t>
  </si>
  <si>
    <t>Lagerverdi</t>
  </si>
  <si>
    <t>Drikkeflaske 500 ml</t>
  </si>
  <si>
    <t>Kaffekrus 30 cl hvit</t>
  </si>
  <si>
    <t>Kaffekrus 30 cl farge</t>
  </si>
  <si>
    <t>Drikkeflaske 750 ml</t>
  </si>
  <si>
    <t>Dato:</t>
  </si>
  <si>
    <t>Viken</t>
  </si>
  <si>
    <t>Innlandet</t>
  </si>
  <si>
    <t>Vestfold og Telemark</t>
  </si>
  <si>
    <t>Agder</t>
  </si>
  <si>
    <t>Vestland</t>
  </si>
  <si>
    <t>Troms og Finnmark</t>
  </si>
  <si>
    <t>Nye fylkesnavn</t>
  </si>
  <si>
    <t>Sommer OL</t>
  </si>
  <si>
    <t>Lars A</t>
  </si>
  <si>
    <t>Eva K</t>
  </si>
  <si>
    <t>Birgith B</t>
  </si>
  <si>
    <t>Sindre H</t>
  </si>
  <si>
    <t>Hans E</t>
  </si>
  <si>
    <t>Kv 1</t>
  </si>
  <si>
    <t>Kv 2</t>
  </si>
  <si>
    <t>Kv 3</t>
  </si>
  <si>
    <t>Kv 4</t>
  </si>
  <si>
    <t>Maks</t>
  </si>
  <si>
    <t>Min</t>
  </si>
  <si>
    <t>Salgsresultat 2017</t>
  </si>
  <si>
    <t>Startdato uker</t>
  </si>
  <si>
    <t>Jul</t>
  </si>
  <si>
    <t>Aug</t>
  </si>
  <si>
    <t>Sep</t>
  </si>
  <si>
    <t>Okt</t>
  </si>
  <si>
    <t>Nov</t>
  </si>
  <si>
    <t>Des</t>
  </si>
  <si>
    <t>Bonus</t>
  </si>
  <si>
    <t>Total inntekt</t>
  </si>
  <si>
    <t>Totale utgifter</t>
  </si>
  <si>
    <t>Saldo 1.1:</t>
  </si>
  <si>
    <t>Fast inntekt</t>
  </si>
  <si>
    <t>Fast utgift:</t>
  </si>
  <si>
    <t>Kvantumsrabatt</t>
  </si>
  <si>
    <t>Angi pris:</t>
  </si>
  <si>
    <t>Angi antall:</t>
  </si>
  <si>
    <t>Pris brutto:</t>
  </si>
  <si>
    <t>Pris inkl rabatt:</t>
  </si>
  <si>
    <t>Rabatt totalt:</t>
  </si>
  <si>
    <t>Rabatt per stk:</t>
  </si>
  <si>
    <t>Kvantumsrab.</t>
  </si>
  <si>
    <t>Stkpris</t>
  </si>
  <si>
    <t>(Skriv inn pris på vare)</t>
  </si>
  <si>
    <t>(Skriv inn antall)</t>
  </si>
  <si>
    <t>Under 18</t>
  </si>
  <si>
    <t>18 eller eldre</t>
  </si>
  <si>
    <t>Råderud</t>
  </si>
  <si>
    <t>Venke</t>
  </si>
  <si>
    <t>Kirsten</t>
  </si>
  <si>
    <t>Sandvold</t>
  </si>
  <si>
    <t>Grubedal</t>
  </si>
  <si>
    <t>Jarvdal</t>
  </si>
  <si>
    <t>Til kolonne A</t>
  </si>
  <si>
    <t>Noen hurtigtaster</t>
  </si>
  <si>
    <t>Ctrl + A</t>
  </si>
  <si>
    <t>Til ytterste venstre celle med innhold</t>
  </si>
  <si>
    <t>Til ytterste høyre celle med innhold</t>
  </si>
  <si>
    <t>Merker område som inneholder data. Trykk Ctrl + A en gang til for å merke hele arket.</t>
  </si>
  <si>
    <t>Shift + pil</t>
  </si>
  <si>
    <t>Merker område.</t>
  </si>
  <si>
    <t>Enkel kalender 1</t>
  </si>
  <si>
    <t>Enkel kalender 2</t>
  </si>
  <si>
    <t>Angi startdato:</t>
  </si>
  <si>
    <t>Månedspris</t>
  </si>
  <si>
    <r>
      <t xml:space="preserve">Medlemsliste i foreningen </t>
    </r>
    <r>
      <rPr>
        <b/>
        <i/>
        <u/>
        <sz val="15"/>
        <color theme="3"/>
        <rFont val="Calibri"/>
        <family val="2"/>
        <scheme val="minor"/>
      </rPr>
      <t>Excel-vennene</t>
    </r>
  </si>
  <si>
    <t>EKSKURSJON OG SEMINAR</t>
  </si>
  <si>
    <t>Pris buss</t>
  </si>
  <si>
    <t>Pris seminar</t>
  </si>
  <si>
    <t>Pris medlem</t>
  </si>
  <si>
    <t>Pris partner</t>
  </si>
  <si>
    <t>Partner</t>
  </si>
  <si>
    <t>Beløp</t>
  </si>
  <si>
    <t>Andersen</t>
  </si>
  <si>
    <t>Humbolt</t>
  </si>
  <si>
    <t>Svedstuen</t>
  </si>
  <si>
    <t>Vetleåsen</t>
  </si>
  <si>
    <t>Groberg</t>
  </si>
  <si>
    <t>Olenes</t>
  </si>
  <si>
    <t>Bjarte</t>
  </si>
  <si>
    <t>Vegard</t>
  </si>
  <si>
    <t>Nils</t>
  </si>
  <si>
    <t>Anne Mette</t>
  </si>
  <si>
    <t>Frank</t>
  </si>
  <si>
    <t>Hildegunn</t>
  </si>
  <si>
    <t>Grønlund</t>
  </si>
  <si>
    <t>Hals</t>
  </si>
  <si>
    <t>Ås</t>
  </si>
  <si>
    <t>Myrvold</t>
  </si>
  <si>
    <t>Klåstad</t>
  </si>
  <si>
    <t>Pettersen</t>
  </si>
  <si>
    <t>Ivar</t>
  </si>
  <si>
    <t>Klas</t>
  </si>
  <si>
    <t>Dag</t>
  </si>
  <si>
    <t>Kristine</t>
  </si>
  <si>
    <t>Unni</t>
  </si>
  <si>
    <t>Jens</t>
  </si>
  <si>
    <t>Ant enheter på lager:</t>
  </si>
  <si>
    <t>Sum:</t>
  </si>
  <si>
    <t>Gjennomsnittpris:</t>
  </si>
  <si>
    <t>Beregning av pris med rabatt</t>
  </si>
  <si>
    <t>Medlemsrabatt</t>
  </si>
  <si>
    <t>SELGER:</t>
  </si>
  <si>
    <t>KV1</t>
  </si>
  <si>
    <t>KV2</t>
  </si>
  <si>
    <t>KV3</t>
  </si>
  <si>
    <t>KV4</t>
  </si>
  <si>
    <t>TOTBUD</t>
  </si>
  <si>
    <t>%</t>
  </si>
  <si>
    <t>BERG, JAN</t>
  </si>
  <si>
    <t>HALS, MARGIT</t>
  </si>
  <si>
    <t>ANDERSEN, OLA</t>
  </si>
  <si>
    <t>JOHNSEN, PER I.</t>
  </si>
  <si>
    <t>TRULSEN, TRUDE</t>
  </si>
  <si>
    <t>SUM</t>
  </si>
  <si>
    <t>FORDELING:</t>
  </si>
  <si>
    <t>Gangetabell</t>
  </si>
  <si>
    <t>Relative cellereferanser betyr at ved kopiering vil cellenavnene flytte seg relativt i forhold til opprinnelig plassering på arket.</t>
  </si>
  <si>
    <t>Eksempel:</t>
  </si>
  <si>
    <t xml:space="preserve"> =B17+C17</t>
  </si>
  <si>
    <t>Absolutte cellereferanser betyr at ved kopiering vil cellenavnet forbli det samme som det opprinnelig og IKKE flytte seg på arket.</t>
  </si>
  <si>
    <t xml:space="preserve"> =$B$17+$C$17</t>
  </si>
  <si>
    <t>Blandet cellereferanse er en kombinasjon av relativ og absolutt hvor kun delen som er relativ flytter seg på arket.</t>
  </si>
  <si>
    <t xml:space="preserve"> =$B17+$C$17</t>
  </si>
  <si>
    <t>OPPGAVER:</t>
  </si>
  <si>
    <r>
      <t xml:space="preserve">Skriv inn svarene
</t>
    </r>
    <r>
      <rPr>
        <sz val="10"/>
        <color theme="1"/>
        <rFont val="Arial"/>
        <family val="2"/>
      </rPr>
      <t>( Husk å begynne med = )</t>
    </r>
  </si>
  <si>
    <r>
      <rPr>
        <b/>
        <sz val="11"/>
        <color theme="1"/>
        <rFont val="Arial"/>
        <family val="2"/>
      </rPr>
      <t xml:space="preserve">1. </t>
    </r>
    <r>
      <rPr>
        <sz val="11"/>
        <color theme="1"/>
        <rFont val="Arial"/>
        <family val="2"/>
      </rPr>
      <t xml:space="preserve"> Dersom du kopierer denne cellen en rad nedover, hva blir formelen i den  nye cellen?    =$B$2+D2</t>
    </r>
  </si>
  <si>
    <t>Svar:</t>
  </si>
  <si>
    <t>=$B$2+D3</t>
  </si>
  <si>
    <r>
      <rPr>
        <b/>
        <sz val="11"/>
        <color theme="1"/>
        <rFont val="Arial"/>
        <family val="2"/>
      </rPr>
      <t xml:space="preserve">2. </t>
    </r>
    <r>
      <rPr>
        <sz val="11"/>
        <color theme="1"/>
        <rFont val="Arial"/>
        <family val="2"/>
      </rPr>
      <t xml:space="preserve"> Dersom du kopierer denne cellen en rad nedover, hva blir formelen i den nye cellen?    =$B2+D2</t>
    </r>
  </si>
  <si>
    <t>=$B3+D3</t>
  </si>
  <si>
    <r>
      <rPr>
        <b/>
        <sz val="11"/>
        <color theme="1"/>
        <rFont val="Arial"/>
        <family val="2"/>
      </rPr>
      <t xml:space="preserve">3. </t>
    </r>
    <r>
      <rPr>
        <sz val="11"/>
        <color theme="1"/>
        <rFont val="Arial"/>
        <family val="2"/>
      </rPr>
      <t xml:space="preserve"> Dersom du kopierer denne cellen en rad nedover, hva blir formelen i den nye cellen?    =B$2+$D2</t>
    </r>
  </si>
  <si>
    <t>=B$2+$D3</t>
  </si>
  <si>
    <r>
      <rPr>
        <b/>
        <sz val="11"/>
        <color theme="1"/>
        <rFont val="Arial"/>
        <family val="2"/>
      </rPr>
      <t xml:space="preserve">4. </t>
    </r>
    <r>
      <rPr>
        <sz val="11"/>
        <color theme="1"/>
        <rFont val="Arial"/>
        <family val="2"/>
      </rPr>
      <t xml:space="preserve"> Dersom du kopierer denne cellen en kolonne mot høyre, hva blir formelen i den nye cellen?    =$B$2+D2</t>
    </r>
  </si>
  <si>
    <t>=$B$2+E2</t>
  </si>
  <si>
    <r>
      <rPr>
        <b/>
        <sz val="11"/>
        <color theme="1"/>
        <rFont val="Arial"/>
        <family val="2"/>
      </rPr>
      <t xml:space="preserve">5. </t>
    </r>
    <r>
      <rPr>
        <sz val="11"/>
        <color theme="1"/>
        <rFont val="Arial"/>
        <family val="2"/>
      </rPr>
      <t xml:space="preserve"> Dersom du kopierer denne cellen en kolonne mot høyre, hva blir formelen i den nye  cellen?    =B$2+D2</t>
    </r>
  </si>
  <si>
    <t>=C$2+E2</t>
  </si>
  <si>
    <r>
      <rPr>
        <b/>
        <sz val="11"/>
        <color theme="1"/>
        <rFont val="Arial"/>
        <family val="2"/>
      </rPr>
      <t xml:space="preserve">6. </t>
    </r>
    <r>
      <rPr>
        <sz val="11"/>
        <color theme="1"/>
        <rFont val="Arial"/>
        <family val="2"/>
      </rPr>
      <t xml:space="preserve"> Dersom du kopierer denne cellen en kolonne mot høyre, hva blir formelen i den nye cellen?    =B$2+$D2</t>
    </r>
  </si>
  <si>
    <t>=C$2+$D2</t>
  </si>
  <si>
    <t>Totalverdi</t>
  </si>
  <si>
    <t>Rabattert månedspris</t>
  </si>
  <si>
    <t>Total pris</t>
  </si>
  <si>
    <t>MedlemID</t>
  </si>
  <si>
    <t>Kontantkassa:</t>
  </si>
  <si>
    <t>Pris for turen:</t>
  </si>
  <si>
    <t>Totale summen</t>
  </si>
  <si>
    <t xml:space="preserve"> Egenandel:</t>
  </si>
  <si>
    <t>Penger igjen:</t>
  </si>
  <si>
    <t>Nåværende år</t>
  </si>
  <si>
    <t xml:space="preserve">Totale beløp: </t>
  </si>
  <si>
    <t>ID</t>
  </si>
  <si>
    <t>Har med venner</t>
  </si>
  <si>
    <t>Har ikke med venner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</si>
</sst>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&quot;£&quot;#,##0.00"/>
    <numFmt numFmtId="167" formatCode="[$$-1009]#,##0.00"/>
  </numFmts>
  <fonts count="2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.75"/>
      <name val="Helv"/>
    </font>
    <font>
      <sz val="22"/>
      <color theme="1"/>
      <name val="Arial"/>
      <family val="2"/>
    </font>
    <font>
      <b/>
      <sz val="11"/>
      <color theme="1"/>
      <name val="Calibri"/>
      <family val="2"/>
      <scheme val="minor"/>
    </font>
    <font>
      <sz val="16"/>
      <color rgb="FF2E74B5"/>
      <name val="Calibri Light"/>
      <family val="2"/>
    </font>
    <font>
      <i/>
      <sz val="14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u/>
      <sz val="15"/>
      <color theme="3"/>
      <name val="Calibri"/>
      <family val="2"/>
      <scheme val="minor"/>
    </font>
    <font>
      <b/>
      <i/>
      <u/>
      <sz val="15"/>
      <color theme="3"/>
      <name val="Calibri"/>
      <family val="2"/>
      <scheme val="minor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1"/>
      <color rgb="FFFA7D00"/>
      <name val="Calibri"/>
      <family val="2"/>
      <scheme val="minor"/>
    </font>
    <font>
      <sz val="9.75"/>
      <name val="Arial"/>
      <family val="2"/>
    </font>
    <font>
      <sz val="10"/>
      <name val="Arial"/>
      <family val="2"/>
    </font>
    <font>
      <sz val="9"/>
      <color indexed="9"/>
      <name val="Arial"/>
      <family val="2"/>
    </font>
    <font>
      <sz val="10"/>
      <color indexed="9"/>
      <name val="Arial"/>
      <family val="2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u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3F3F7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0"/>
        <bgColor indexed="64"/>
      </patternFill>
    </fill>
    <fill>
      <patternFill patternType="solid">
        <fgColor rgb="FFFFCC9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7F7F7F"/>
      </left>
      <right/>
      <top/>
      <bottom/>
      <diagonal/>
    </border>
  </borders>
  <cellStyleXfs count="12">
    <xf numFmtId="0" fontId="0" fillId="0" borderId="0"/>
    <xf numFmtId="0" fontId="1" fillId="0" borderId="1" applyNumberFormat="0" applyFill="0" applyAlignment="0" applyProtection="0"/>
    <xf numFmtId="0" fontId="2" fillId="0" borderId="0"/>
    <xf numFmtId="0" fontId="7" fillId="0" borderId="18" applyNumberFormat="0" applyFill="0" applyAlignment="0" applyProtection="0"/>
    <xf numFmtId="0" fontId="1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2" fillId="8" borderId="19" applyNumberFormat="0" applyAlignment="0" applyProtection="0"/>
    <xf numFmtId="0" fontId="14" fillId="0" borderId="0"/>
    <xf numFmtId="0" fontId="17" fillId="12" borderId="19" applyNumberFormat="0" applyAlignment="0" applyProtection="0"/>
    <xf numFmtId="0" fontId="25" fillId="14" borderId="0" applyNumberFormat="0" applyBorder="0" applyAlignment="0" applyProtection="0"/>
    <xf numFmtId="0" fontId="26" fillId="15" borderId="0" applyNumberFormat="0" applyBorder="0" applyAlignment="0" applyProtection="0"/>
    <xf numFmtId="0" fontId="27" fillId="16" borderId="0" applyNumberFormat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0" fontId="1" fillId="0" borderId="1" xfId="1"/>
    <xf numFmtId="0" fontId="3" fillId="0" borderId="0" xfId="0" applyFont="1"/>
    <xf numFmtId="0" fontId="0" fillId="2" borderId="0" xfId="0" applyFill="1"/>
    <xf numFmtId="0" fontId="0" fillId="0" borderId="2" xfId="0" applyBorder="1"/>
    <xf numFmtId="0" fontId="4" fillId="0" borderId="0" xfId="0" applyFont="1"/>
    <xf numFmtId="0" fontId="0" fillId="0" borderId="0" xfId="0" applyAlignment="1">
      <alignment vertical="center"/>
    </xf>
    <xf numFmtId="0" fontId="4" fillId="0" borderId="7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4" fillId="0" borderId="4" xfId="0" applyFont="1" applyBorder="1"/>
    <xf numFmtId="0" fontId="4" fillId="0" borderId="2" xfId="0" applyFont="1" applyBorder="1"/>
    <xf numFmtId="0" fontId="0" fillId="0" borderId="6" xfId="0" applyBorder="1"/>
    <xf numFmtId="0" fontId="0" fillId="0" borderId="5" xfId="0" applyBorder="1"/>
    <xf numFmtId="0" fontId="0" fillId="0" borderId="15" xfId="0" applyBorder="1"/>
    <xf numFmtId="0" fontId="4" fillId="0" borderId="5" xfId="0" applyFont="1" applyBorder="1"/>
    <xf numFmtId="0" fontId="0" fillId="0" borderId="3" xfId="0" applyBorder="1"/>
    <xf numFmtId="0" fontId="0" fillId="0" borderId="17" xfId="0" applyBorder="1"/>
    <xf numFmtId="0" fontId="6" fillId="0" borderId="4" xfId="0" applyFont="1" applyBorder="1"/>
    <xf numFmtId="0" fontId="4" fillId="0" borderId="15" xfId="0" applyFont="1" applyBorder="1"/>
    <xf numFmtId="9" fontId="0" fillId="0" borderId="15" xfId="0" applyNumberFormat="1" applyBorder="1"/>
    <xf numFmtId="0" fontId="0" fillId="0" borderId="16" xfId="0" applyBorder="1"/>
    <xf numFmtId="0" fontId="0" fillId="5" borderId="3" xfId="0" applyFill="1" applyBorder="1"/>
    <xf numFmtId="9" fontId="0" fillId="6" borderId="3" xfId="0" applyNumberFormat="1" applyFill="1" applyBorder="1"/>
    <xf numFmtId="9" fontId="0" fillId="6" borderId="17" xfId="0" applyNumberFormat="1" applyFill="1" applyBorder="1"/>
    <xf numFmtId="0" fontId="0" fillId="6" borderId="0" xfId="0" applyFill="1"/>
    <xf numFmtId="0" fontId="6" fillId="0" borderId="0" xfId="0" applyFont="1"/>
    <xf numFmtId="0" fontId="0" fillId="0" borderId="9" xfId="0" applyBorder="1"/>
    <xf numFmtId="0" fontId="0" fillId="0" borderId="14" xfId="0" applyBorder="1"/>
    <xf numFmtId="0" fontId="0" fillId="0" borderId="12" xfId="0" applyBorder="1"/>
    <xf numFmtId="0" fontId="4" fillId="4" borderId="7" xfId="0" applyFont="1" applyFill="1" applyBorder="1"/>
    <xf numFmtId="0" fontId="4" fillId="3" borderId="9" xfId="0" applyFont="1" applyFill="1" applyBorder="1"/>
    <xf numFmtId="0" fontId="4" fillId="4" borderId="9" xfId="0" applyFont="1" applyFill="1" applyBorder="1"/>
    <xf numFmtId="0" fontId="4" fillId="0" borderId="11" xfId="0" applyFont="1" applyBorder="1"/>
    <xf numFmtId="0" fontId="0" fillId="7" borderId="0" xfId="0" applyFill="1"/>
    <xf numFmtId="14" fontId="0" fillId="7" borderId="0" xfId="0" applyNumberFormat="1" applyFill="1"/>
    <xf numFmtId="0" fontId="1" fillId="0" borderId="1" xfId="1" applyAlignment="1">
      <alignment horizontal="right"/>
    </xf>
    <xf numFmtId="0" fontId="1" fillId="0" borderId="1" xfId="1" applyAlignment="1"/>
    <xf numFmtId="0" fontId="12" fillId="8" borderId="19" xfId="6"/>
    <xf numFmtId="0" fontId="1" fillId="0" borderId="0" xfId="5" applyAlignment="1">
      <alignment horizontal="right"/>
    </xf>
    <xf numFmtId="0" fontId="11" fillId="0" borderId="0" xfId="4"/>
    <xf numFmtId="1" fontId="13" fillId="0" borderId="0" xfId="0" applyNumberFormat="1" applyFont="1"/>
    <xf numFmtId="0" fontId="13" fillId="0" borderId="0" xfId="0" applyFont="1"/>
    <xf numFmtId="0" fontId="13" fillId="0" borderId="0" xfId="0" applyFont="1" applyAlignment="1">
      <alignment horizontal="right"/>
    </xf>
    <xf numFmtId="1" fontId="13" fillId="0" borderId="0" xfId="0" applyNumberFormat="1" applyFont="1" applyAlignment="1">
      <alignment horizontal="right"/>
    </xf>
    <xf numFmtId="0" fontId="13" fillId="9" borderId="0" xfId="0" applyFont="1" applyFill="1"/>
    <xf numFmtId="1" fontId="13" fillId="9" borderId="0" xfId="0" applyNumberFormat="1" applyFont="1" applyFill="1"/>
    <xf numFmtId="2" fontId="13" fillId="0" borderId="0" xfId="0" applyNumberFormat="1" applyFont="1"/>
    <xf numFmtId="1" fontId="13" fillId="0" borderId="20" xfId="0" applyNumberFormat="1" applyFont="1" applyBorder="1"/>
    <xf numFmtId="1" fontId="13" fillId="9" borderId="20" xfId="0" applyNumberFormat="1" applyFont="1" applyFill="1" applyBorder="1"/>
    <xf numFmtId="9" fontId="13" fillId="9" borderId="0" xfId="0" applyNumberFormat="1" applyFont="1" applyFill="1"/>
    <xf numFmtId="9" fontId="13" fillId="0" borderId="0" xfId="0" applyNumberFormat="1" applyFont="1"/>
    <xf numFmtId="0" fontId="15" fillId="10" borderId="21" xfId="7" applyFont="1" applyFill="1" applyBorder="1" applyAlignment="1">
      <alignment horizontal="right"/>
    </xf>
    <xf numFmtId="0" fontId="16" fillId="11" borderId="0" xfId="7" applyFont="1" applyFill="1"/>
    <xf numFmtId="0" fontId="14" fillId="0" borderId="0" xfId="7"/>
    <xf numFmtId="0" fontId="16" fillId="11" borderId="14" xfId="7" applyFont="1" applyFill="1" applyBorder="1"/>
    <xf numFmtId="0" fontId="10" fillId="0" borderId="0" xfId="0" applyFont="1" applyAlignment="1">
      <alignment horizontal="left" vertical="top" wrapText="1"/>
    </xf>
    <xf numFmtId="0" fontId="19" fillId="0" borderId="0" xfId="0" applyFont="1"/>
    <xf numFmtId="0" fontId="10" fillId="0" borderId="0" xfId="0" applyFont="1" applyAlignment="1">
      <alignment vertical="top" wrapText="1"/>
    </xf>
    <xf numFmtId="49" fontId="18" fillId="0" borderId="0" xfId="0" applyNumberFormat="1" applyFont="1"/>
    <xf numFmtId="0" fontId="24" fillId="13" borderId="0" xfId="0" applyFont="1" applyFill="1" applyAlignment="1">
      <alignment horizontal="right"/>
    </xf>
    <xf numFmtId="0" fontId="24" fillId="13" borderId="0" xfId="0" applyFont="1" applyFill="1"/>
    <xf numFmtId="0" fontId="0" fillId="3" borderId="0" xfId="0" applyFill="1" applyAlignment="1">
      <alignment horizontal="left" wrapText="1"/>
    </xf>
    <xf numFmtId="0" fontId="0" fillId="3" borderId="10" xfId="0" applyFill="1" applyBorder="1" applyAlignment="1">
      <alignment horizontal="left" wrapText="1"/>
    </xf>
    <xf numFmtId="0" fontId="5" fillId="0" borderId="0" xfId="0" applyFont="1" applyAlignment="1">
      <alignment vertical="center"/>
    </xf>
    <xf numFmtId="0" fontId="0" fillId="0" borderId="0" xfId="0"/>
    <xf numFmtId="0" fontId="0" fillId="4" borderId="13" xfId="0" applyFill="1" applyBorder="1" applyAlignment="1">
      <alignment horizontal="left" wrapText="1"/>
    </xf>
    <xf numFmtId="0" fontId="0" fillId="0" borderId="8" xfId="0" applyBorder="1"/>
    <xf numFmtId="0" fontId="0" fillId="3" borderId="0" xfId="0" applyFill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10" xfId="0" applyFill="1" applyBorder="1" applyAlignment="1">
      <alignment vertical="top" wrapText="1"/>
    </xf>
    <xf numFmtId="0" fontId="0" fillId="3" borderId="14" xfId="0" applyFill="1" applyBorder="1" applyAlignment="1">
      <alignment vertical="top" wrapText="1"/>
    </xf>
    <xf numFmtId="0" fontId="0" fillId="3" borderId="12" xfId="0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10" fillId="3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9" fillId="0" borderId="3" xfId="0" applyFont="1" applyBorder="1" applyAlignment="1">
      <alignment horizontal="left" vertical="top" wrapText="1"/>
    </xf>
    <xf numFmtId="0" fontId="0" fillId="0" borderId="22" xfId="0" applyBorder="1" applyAlignment="1">
      <alignment horizontal="left"/>
    </xf>
    <xf numFmtId="0" fontId="0" fillId="0" borderId="0" xfId="0" applyAlignment="1">
      <alignment horizontal="left"/>
    </xf>
    <xf numFmtId="49" fontId="23" fillId="12" borderId="19" xfId="8" applyNumberFormat="1" applyFont="1" applyAlignment="1">
      <alignment horizontal="left" vertical="top"/>
    </xf>
    <xf numFmtId="0" fontId="7" fillId="0" borderId="18" xfId="3" applyAlignment="1">
      <alignment horizontal="left"/>
    </xf>
    <xf numFmtId="0" fontId="8" fillId="0" borderId="0" xfId="3" applyFont="1" applyBorder="1" applyAlignment="1">
      <alignment horizontal="left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5" fillId="14" borderId="0" xfId="9"/>
    <xf numFmtId="0" fontId="25" fillId="14" borderId="16" xfId="9" applyBorder="1"/>
    <xf numFmtId="9" fontId="0" fillId="6" borderId="0" xfId="0" applyNumberFormat="1" applyFill="1"/>
    <xf numFmtId="2" fontId="25" fillId="14" borderId="20" xfId="9" applyNumberFormat="1" applyBorder="1"/>
    <xf numFmtId="0" fontId="27" fillId="16" borderId="0" xfId="11"/>
    <xf numFmtId="0" fontId="26" fillId="15" borderId="0" xfId="10"/>
    <xf numFmtId="166" fontId="0" fillId="0" borderId="0" xfId="0" applyNumberFormat="1"/>
    <xf numFmtId="167" fontId="25" fillId="14" borderId="0" xfId="9" applyNumberFormat="1"/>
  </cellXfs>
  <cellStyles count="12">
    <cellStyle name="Bad" xfId="10" builtinId="27"/>
    <cellStyle name="Calculation" xfId="6" builtinId="22"/>
    <cellStyle name="Good" xfId="9" builtinId="26"/>
    <cellStyle name="Heading 1" xfId="3" builtinId="16"/>
    <cellStyle name="Heading 3" xfId="1" builtinId="18"/>
    <cellStyle name="Heading 4" xfId="5" builtinId="19"/>
    <cellStyle name="Input" xfId="8" builtinId="20"/>
    <cellStyle name="Neutral" xfId="11" builtinId="28"/>
    <cellStyle name="Normal" xfId="0" builtinId="0"/>
    <cellStyle name="Normal 2" xfId="2" xr:uid="{00000000-0005-0000-0000-000007000000}"/>
    <cellStyle name="Normal 3" xfId="7" xr:uid="{7829A1EE-4685-4A3F-B6C2-2444678927E2}"/>
    <cellStyle name="Title" xfId="4" builtinId="15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FF0000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304800</xdr:colOff>
      <xdr:row>30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2900"/>
          <a:ext cx="10058400" cy="5657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16</xdr:col>
      <xdr:colOff>304800</xdr:colOff>
      <xdr:row>60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57900"/>
          <a:ext cx="10058400" cy="5657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0</xdr:rowOff>
    </xdr:from>
    <xdr:to>
      <xdr:col>15</xdr:col>
      <xdr:colOff>285750</xdr:colOff>
      <xdr:row>9</xdr:row>
      <xdr:rowOff>19050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74AD8F24-2C1A-47A9-BC13-C3A5E215A6FB}"/>
            </a:ext>
          </a:extLst>
        </xdr:cNvPr>
        <xdr:cNvSpPr/>
      </xdr:nvSpPr>
      <xdr:spPr>
        <a:xfrm>
          <a:off x="6991350" y="571500"/>
          <a:ext cx="3409950" cy="11620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b-NO" sz="1400">
              <a:latin typeface="Arial Rounded MT Bold" panose="020F0704030504030204" pitchFamily="34" charset="0"/>
            </a:rPr>
            <a:t>Oppgave:</a:t>
          </a:r>
        </a:p>
        <a:p>
          <a:pPr algn="l"/>
          <a:r>
            <a:rPr lang="nb-NO" sz="1400" baseline="0">
              <a:latin typeface="Arial Rounded MT Bold" panose="020F0704030504030204" pitchFamily="34" charset="0"/>
            </a:rPr>
            <a:t>Bruk ulike regnearter og legg inn formler.</a:t>
          </a:r>
          <a:br>
            <a:rPr lang="nb-NO" sz="1400" baseline="0">
              <a:latin typeface="Arial Rounded MT Bold" panose="020F0704030504030204" pitchFamily="34" charset="0"/>
            </a:rPr>
          </a:br>
          <a:r>
            <a:rPr lang="nb-NO" sz="1400" baseline="0">
              <a:solidFill>
                <a:schemeClr val="bg1">
                  <a:lumMod val="50000"/>
                </a:schemeClr>
              </a:solidFill>
              <a:latin typeface="Arial Rounded MT Bold" panose="020F0704030504030204" pitchFamily="34" charset="0"/>
            </a:rPr>
            <a:t>(Cellene for formler markert)</a:t>
          </a:r>
          <a:endParaRPr lang="nb-NO" sz="1400">
            <a:solidFill>
              <a:schemeClr val="bg1">
                <a:lumMod val="50000"/>
              </a:schemeClr>
            </a:solidFill>
            <a:latin typeface="Arial Rounded MT Bold" panose="020F070403050403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380999</xdr:colOff>
      <xdr:row>1</xdr:row>
      <xdr:rowOff>28574</xdr:rowOff>
    </xdr:from>
    <xdr:to>
      <xdr:col>19</xdr:col>
      <xdr:colOff>390524</xdr:colOff>
      <xdr:row>7</xdr:row>
      <xdr:rowOff>114299</xdr:rowOff>
    </xdr:to>
    <xdr:sp macro="" textlink="">
      <xdr:nvSpPr>
        <xdr:cNvPr id="3" name="Rectangular Callou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915399" y="219074"/>
          <a:ext cx="3057525" cy="1228725"/>
        </a:xfrm>
        <a:prstGeom prst="wedgeRectCallout">
          <a:avLst>
            <a:gd name="adj1" fmla="val 69054"/>
            <a:gd name="adj2" fmla="val 96394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b-NO" sz="2400">
              <a:latin typeface="Footlight MT Light" panose="0204060206030A020304" pitchFamily="18" charset="0"/>
            </a:rPr>
            <a:t>Hei!</a:t>
          </a:r>
        </a:p>
        <a:p>
          <a:pPr algn="l"/>
          <a:r>
            <a:rPr lang="nb-NO" sz="2400">
              <a:latin typeface="Footlight MT Light" panose="0204060206030A020304" pitchFamily="18" charset="0"/>
            </a:rPr>
            <a:t>Her kan du f</a:t>
          </a:r>
          <a:r>
            <a:rPr lang="nb-NO" sz="2400" baseline="0">
              <a:latin typeface="Footlight MT Light" panose="0204060206030A020304" pitchFamily="18" charset="0"/>
            </a:rPr>
            <a:t> eks </a:t>
          </a:r>
          <a:r>
            <a:rPr lang="nb-NO" sz="2400">
              <a:latin typeface="Footlight MT Light" panose="0204060206030A020304" pitchFamily="18" charset="0"/>
            </a:rPr>
            <a:t>leke deg med å lage serier.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381000</xdr:colOff>
      <xdr:row>1</xdr:row>
      <xdr:rowOff>95249</xdr:rowOff>
    </xdr:from>
    <xdr:to>
      <xdr:col>19</xdr:col>
      <xdr:colOff>114300</xdr:colOff>
      <xdr:row>7</xdr:row>
      <xdr:rowOff>180974</xdr:rowOff>
    </xdr:to>
    <xdr:sp macro="" textlink="">
      <xdr:nvSpPr>
        <xdr:cNvPr id="2" name="Rectangular Callou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0744200" y="476249"/>
          <a:ext cx="2781300" cy="1228725"/>
        </a:xfrm>
        <a:prstGeom prst="wedgeRectCallout">
          <a:avLst>
            <a:gd name="adj1" fmla="val 60331"/>
            <a:gd name="adj2" fmla="val 4755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b-NO" sz="2400">
              <a:latin typeface="Footlight MT Light" panose="0204060206030A020304" pitchFamily="18" charset="0"/>
            </a:rPr>
            <a:t>Du kan også lage egendefinerte</a:t>
          </a:r>
          <a:r>
            <a:rPr lang="nb-NO" sz="2400" baseline="0">
              <a:latin typeface="Footlight MT Light" panose="0204060206030A020304" pitchFamily="18" charset="0"/>
            </a:rPr>
            <a:t> lister!</a:t>
          </a:r>
          <a:br>
            <a:rPr lang="nb-NO" sz="2400" baseline="0">
              <a:latin typeface="Footlight MT Light" panose="0204060206030A020304" pitchFamily="18" charset="0"/>
            </a:rPr>
          </a:br>
          <a:r>
            <a:rPr lang="nb-NO" sz="2400" baseline="0">
              <a:latin typeface="Footlight MT Light" panose="0204060206030A020304" pitchFamily="18" charset="0"/>
            </a:rPr>
            <a:t>(f.eks fylker...)</a:t>
          </a:r>
          <a:endParaRPr lang="nb-NO" sz="2400">
            <a:latin typeface="Footlight MT Light" panose="0204060206030A020304" pitchFamily="18" charset="0"/>
          </a:endParaRPr>
        </a:p>
      </xdr:txBody>
    </xdr:sp>
    <xdr:clientData/>
  </xdr:twoCellAnchor>
  <xdr:twoCellAnchor>
    <xdr:from>
      <xdr:col>9</xdr:col>
      <xdr:colOff>390525</xdr:colOff>
      <xdr:row>0</xdr:row>
      <xdr:rowOff>142874</xdr:rowOff>
    </xdr:from>
    <xdr:to>
      <xdr:col>13</xdr:col>
      <xdr:colOff>552451</xdr:colOff>
      <xdr:row>9</xdr:row>
      <xdr:rowOff>133350</xdr:rowOff>
    </xdr:to>
    <xdr:sp macro="" textlink="">
      <xdr:nvSpPr>
        <xdr:cNvPr id="3" name="Rounded Rectangle 1">
          <a:extLst>
            <a:ext uri="{FF2B5EF4-FFF2-40B4-BE49-F238E27FC236}">
              <a16:creationId xmlns:a16="http://schemas.microsoft.com/office/drawing/2014/main" id="{3CA45A20-CFAD-417E-8DDA-ED0CD1E062CA}"/>
            </a:ext>
          </a:extLst>
        </xdr:cNvPr>
        <xdr:cNvSpPr/>
      </xdr:nvSpPr>
      <xdr:spPr>
        <a:xfrm>
          <a:off x="8058150" y="142874"/>
          <a:ext cx="2600326" cy="1704976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b-NO" sz="1400">
              <a:latin typeface="Arial Rounded MT Bold" panose="020F0704030504030204" pitchFamily="34" charset="0"/>
            </a:rPr>
            <a:t>Sommer OL:</a:t>
          </a:r>
        </a:p>
        <a:p>
          <a:pPr algn="l"/>
          <a:r>
            <a:rPr lang="nb-NO" sz="1400" baseline="0">
              <a:latin typeface="Arial Rounded MT Bold" panose="020F0704030504030204" pitchFamily="34" charset="0"/>
            </a:rPr>
            <a:t>Med kopifunksjon finner du nå alle årstall med sommer OL. </a:t>
          </a:r>
          <a:r>
            <a:rPr lang="nb-NO" sz="1400">
              <a:solidFill>
                <a:schemeClr val="bg1">
                  <a:lumMod val="50000"/>
                </a:schemeClr>
              </a:solidFill>
              <a:latin typeface="Arial Rounded MT Bold" panose="020F0704030504030204" pitchFamily="34" charset="0"/>
            </a:rPr>
            <a:t>(Dra celleinnhold</a:t>
          </a:r>
          <a:r>
            <a:rPr lang="nb-NO" sz="1400" baseline="0">
              <a:solidFill>
                <a:schemeClr val="bg1">
                  <a:lumMod val="50000"/>
                </a:schemeClr>
              </a:solidFill>
              <a:latin typeface="Arial Rounded MT Bold" panose="020F0704030504030204" pitchFamily="34" charset="0"/>
            </a:rPr>
            <a:t> nedover)</a:t>
          </a:r>
        </a:p>
        <a:p>
          <a:pPr algn="l"/>
          <a:r>
            <a:rPr lang="nb-NO" sz="1400" baseline="0">
              <a:solidFill>
                <a:schemeClr val="dk1"/>
              </a:solidFill>
              <a:latin typeface="Arial Rounded MT Bold" panose="020F0704030504030204" pitchFamily="34" charset="0"/>
              <a:ea typeface="+mn-ea"/>
              <a:cs typeface="+mn-cs"/>
            </a:rPr>
            <a:t>Det samme gjelder Startdato for uker i 2018.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412750</xdr:colOff>
      <xdr:row>10</xdr:row>
      <xdr:rowOff>63499</xdr:rowOff>
    </xdr:from>
    <xdr:to>
      <xdr:col>17</xdr:col>
      <xdr:colOff>165100</xdr:colOff>
      <xdr:row>21</xdr:row>
      <xdr:rowOff>161924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7DE093D3-62AE-4807-ADF6-97FA8A571997}"/>
            </a:ext>
          </a:extLst>
        </xdr:cNvPr>
        <xdr:cNvSpPr/>
      </xdr:nvSpPr>
      <xdr:spPr>
        <a:xfrm>
          <a:off x="8121650" y="1904999"/>
          <a:ext cx="3600450" cy="21240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b-NO" sz="1400">
              <a:latin typeface="Arial Rounded MT Bold" panose="020F0704030504030204" pitchFamily="34" charset="0"/>
            </a:rPr>
            <a:t>Enkel kalender 2:</a:t>
          </a:r>
          <a:br>
            <a:rPr lang="nb-NO" sz="1400">
              <a:latin typeface="Arial Rounded MT Bold" panose="020F0704030504030204" pitchFamily="34" charset="0"/>
            </a:rPr>
          </a:br>
          <a:r>
            <a:rPr lang="nb-NO" sz="1400">
              <a:latin typeface="Arial Rounded MT Bold" panose="020F0704030504030204" pitchFamily="34" charset="0"/>
            </a:rPr>
            <a:t>Basert på angitte</a:t>
          </a:r>
          <a:r>
            <a:rPr lang="nb-NO" sz="1400" baseline="0">
              <a:latin typeface="Arial Rounded MT Bold" panose="020F0704030504030204" pitchFamily="34" charset="0"/>
            </a:rPr>
            <a:t> startdato skal ukenr og datoer listes opp automatisk. </a:t>
          </a:r>
        </a:p>
        <a:p>
          <a:pPr algn="l"/>
          <a:r>
            <a:rPr lang="nb-NO" sz="1400" baseline="0">
              <a:latin typeface="Arial Rounded MT Bold" panose="020F0704030504030204" pitchFamily="34" charset="0"/>
            </a:rPr>
            <a:t>Legg inn formler i G4, H4, I4 og G5 slik at det er mulig å kopiere disse formlene nedover.</a:t>
          </a:r>
          <a:br>
            <a:rPr lang="nb-NO" sz="1400" baseline="0">
              <a:latin typeface="Arial Rounded MT Bold" panose="020F0704030504030204" pitchFamily="34" charset="0"/>
            </a:rPr>
          </a:br>
          <a:r>
            <a:rPr lang="nb-NO" sz="1400" baseline="0">
              <a:solidFill>
                <a:schemeClr val="bg1">
                  <a:lumMod val="50000"/>
                </a:schemeClr>
              </a:solidFill>
              <a:latin typeface="Arial Rounded MT Bold" panose="020F0704030504030204" pitchFamily="34" charset="0"/>
            </a:rPr>
            <a:t>(Startdato kan være hva som helst)</a:t>
          </a:r>
          <a:endParaRPr lang="nb-NO" sz="1400">
            <a:solidFill>
              <a:schemeClr val="bg1">
                <a:lumMod val="50000"/>
              </a:schemeClr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11</xdr:col>
      <xdr:colOff>438150</xdr:colOff>
      <xdr:row>0</xdr:row>
      <xdr:rowOff>161925</xdr:rowOff>
    </xdr:from>
    <xdr:to>
      <xdr:col>17</xdr:col>
      <xdr:colOff>190500</xdr:colOff>
      <xdr:row>9</xdr:row>
      <xdr:rowOff>19050</xdr:rowOff>
    </xdr:to>
    <xdr:sp macro="" textlink="">
      <xdr:nvSpPr>
        <xdr:cNvPr id="3" name="Rounded Rectangle 1">
          <a:extLst>
            <a:ext uri="{FF2B5EF4-FFF2-40B4-BE49-F238E27FC236}">
              <a16:creationId xmlns:a16="http://schemas.microsoft.com/office/drawing/2014/main" id="{D4D30885-30B6-4930-BB27-080B1D8CE782}"/>
            </a:ext>
          </a:extLst>
        </xdr:cNvPr>
        <xdr:cNvSpPr/>
      </xdr:nvSpPr>
      <xdr:spPr>
        <a:xfrm>
          <a:off x="7734300" y="161925"/>
          <a:ext cx="3409950" cy="15716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b-NO" sz="1400">
              <a:latin typeface="Arial Rounded MT Bold" panose="020F0704030504030204" pitchFamily="34" charset="0"/>
            </a:rPr>
            <a:t>Enkel kalender 1:</a:t>
          </a:r>
          <a:br>
            <a:rPr lang="nb-NO" sz="1400">
              <a:latin typeface="Arial Rounded MT Bold" panose="020F0704030504030204" pitchFamily="34" charset="0"/>
            </a:rPr>
          </a:br>
          <a:r>
            <a:rPr lang="nb-NO" sz="1400">
              <a:latin typeface="Arial Rounded MT Bold" panose="020F0704030504030204" pitchFamily="34" charset="0"/>
            </a:rPr>
            <a:t>Basert på angitte</a:t>
          </a:r>
          <a:r>
            <a:rPr lang="nb-NO" sz="1400" baseline="0">
              <a:latin typeface="Arial Rounded MT Bold" panose="020F0704030504030204" pitchFamily="34" charset="0"/>
            </a:rPr>
            <a:t> "Dato fra" skal  "Dato til" regnes ut med en formel. </a:t>
          </a:r>
        </a:p>
        <a:p>
          <a:pPr algn="l"/>
          <a:r>
            <a:rPr lang="nb-NO" sz="1400" baseline="0">
              <a:latin typeface="Arial Rounded MT Bold" panose="020F0704030504030204" pitchFamily="34" charset="0"/>
            </a:rPr>
            <a:t>Deretter kan resten av kalenderen fylles ut med kopifunksjon. </a:t>
          </a:r>
        </a:p>
        <a:p>
          <a:pPr algn="l"/>
          <a:r>
            <a:rPr lang="nb-NO" sz="1400" baseline="0">
              <a:solidFill>
                <a:schemeClr val="bg1">
                  <a:lumMod val="50000"/>
                </a:schemeClr>
              </a:solidFill>
              <a:latin typeface="Arial Rounded MT Bold" panose="020F0704030504030204" pitchFamily="34" charset="0"/>
            </a:rPr>
            <a:t>(Dra cellene nedover)</a:t>
          </a:r>
          <a:endParaRPr lang="nb-NO" sz="1400">
            <a:solidFill>
              <a:schemeClr val="bg1">
                <a:lumMod val="50000"/>
              </a:schemeClr>
            </a:solidFill>
            <a:latin typeface="Arial Rounded MT Bold" panose="020F070403050403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552450</xdr:colOff>
      <xdr:row>0</xdr:row>
      <xdr:rowOff>171450</xdr:rowOff>
    </xdr:from>
    <xdr:to>
      <xdr:col>17</xdr:col>
      <xdr:colOff>228600</xdr:colOff>
      <xdr:row>9</xdr:row>
      <xdr:rowOff>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4FFB287A-FF3C-4132-8A58-FFB4982877FF}"/>
            </a:ext>
          </a:extLst>
        </xdr:cNvPr>
        <xdr:cNvSpPr/>
      </xdr:nvSpPr>
      <xdr:spPr>
        <a:xfrm>
          <a:off x="7258050" y="171450"/>
          <a:ext cx="3333750" cy="15430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b-NO" sz="1400">
              <a:solidFill>
                <a:schemeClr val="dk1"/>
              </a:solidFill>
              <a:latin typeface="Arial Rounded MT Bold" panose="020F0704030504030204" pitchFamily="34" charset="0"/>
            </a:rPr>
            <a:t>Legg</a:t>
          </a:r>
          <a:r>
            <a:rPr lang="nb-NO" sz="1400" baseline="0">
              <a:solidFill>
                <a:schemeClr val="dk1"/>
              </a:solidFill>
              <a:latin typeface="Arial Rounded MT Bold" panose="020F0704030504030204" pitchFamily="34" charset="0"/>
            </a:rPr>
            <a:t> inn formler slik at regnearket blir komplett.</a:t>
          </a:r>
        </a:p>
        <a:p>
          <a:pPr algn="l"/>
          <a:r>
            <a:rPr lang="nb-NO" sz="1400" baseline="0">
              <a:solidFill>
                <a:schemeClr val="dk1"/>
              </a:solidFill>
              <a:latin typeface="Arial Rounded MT Bold" panose="020F0704030504030204" pitchFamily="34" charset="0"/>
            </a:rPr>
            <a:t>Forsøk å gjøre det rasjonelt slik at formler kan kopieres nedover og bortover.</a:t>
          </a:r>
          <a:endParaRPr lang="nb-NO" sz="1400">
            <a:solidFill>
              <a:schemeClr val="bg1">
                <a:lumMod val="50000"/>
              </a:schemeClr>
            </a:solidFill>
            <a:latin typeface="Arial Rounded MT Bold" panose="020F0704030504030204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16</xdr:row>
      <xdr:rowOff>9524</xdr:rowOff>
    </xdr:from>
    <xdr:to>
      <xdr:col>13</xdr:col>
      <xdr:colOff>47625</xdr:colOff>
      <xdr:row>24</xdr:row>
      <xdr:rowOff>133350</xdr:rowOff>
    </xdr:to>
    <xdr:sp macro="" textlink="">
      <xdr:nvSpPr>
        <xdr:cNvPr id="4" name="Rounded Rectangle 1">
          <a:extLst>
            <a:ext uri="{FF2B5EF4-FFF2-40B4-BE49-F238E27FC236}">
              <a16:creationId xmlns:a16="http://schemas.microsoft.com/office/drawing/2014/main" id="{173EFAE1-778E-4357-B476-CC3C33099E9E}"/>
            </a:ext>
          </a:extLst>
        </xdr:cNvPr>
        <xdr:cNvSpPr/>
      </xdr:nvSpPr>
      <xdr:spPr>
        <a:xfrm>
          <a:off x="4667250" y="3057524"/>
          <a:ext cx="2857500" cy="1695451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b-NO" sz="1600">
              <a:latin typeface="Arial Rounded MT Bold" panose="020F0704030504030204" pitchFamily="34" charset="0"/>
            </a:rPr>
            <a:t>Oppgave:</a:t>
          </a:r>
        </a:p>
        <a:p>
          <a:pPr algn="l"/>
          <a:r>
            <a:rPr lang="nb-NO" sz="1200">
              <a:latin typeface="Arial Rounded MT Bold" panose="020F0704030504030204" pitchFamily="34" charset="0"/>
            </a:rPr>
            <a:t>Du skal her lage et skjema hvor andre skal</a:t>
          </a:r>
          <a:r>
            <a:rPr lang="nb-NO" sz="1200" baseline="0">
              <a:latin typeface="Arial Rounded MT Bold" panose="020F0704030504030204" pitchFamily="34" charset="0"/>
            </a:rPr>
            <a:t> </a:t>
          </a:r>
          <a:r>
            <a:rPr lang="nb-NO" sz="1200">
              <a:latin typeface="Arial Rounded MT Bold" panose="020F0704030504030204" pitchFamily="34" charset="0"/>
            </a:rPr>
            <a:t>kunne</a:t>
          </a:r>
          <a:r>
            <a:rPr lang="nb-NO" sz="1200" baseline="0">
              <a:latin typeface="Arial Rounded MT Bold" panose="020F0704030504030204" pitchFamily="34" charset="0"/>
            </a:rPr>
            <a:t> fylle ut pris og antall (gule felt) og deretter få beregnet riktig rabatt og pris. Da må du legge inn formler </a:t>
          </a:r>
          <a:r>
            <a:rPr lang="nb-NO" sz="1200">
              <a:latin typeface="Arial Rounded MT Bold" panose="020F0704030504030204" pitchFamily="34" charset="0"/>
            </a:rPr>
            <a:t>i de blå feltene.</a:t>
          </a:r>
        </a:p>
      </xdr:txBody>
    </xdr:sp>
    <xdr:clientData/>
  </xdr:twoCellAnchor>
  <xdr:twoCellAnchor>
    <xdr:from>
      <xdr:col>14</xdr:col>
      <xdr:colOff>419100</xdr:colOff>
      <xdr:row>0</xdr:row>
      <xdr:rowOff>47626</xdr:rowOff>
    </xdr:from>
    <xdr:to>
      <xdr:col>21</xdr:col>
      <xdr:colOff>114300</xdr:colOff>
      <xdr:row>8</xdr:row>
      <xdr:rowOff>66676</xdr:rowOff>
    </xdr:to>
    <xdr:sp macro="" textlink="">
      <xdr:nvSpPr>
        <xdr:cNvPr id="5" name="Rounded Rectangle 1">
          <a:extLst>
            <a:ext uri="{FF2B5EF4-FFF2-40B4-BE49-F238E27FC236}">
              <a16:creationId xmlns:a16="http://schemas.microsoft.com/office/drawing/2014/main" id="{3B6B1397-F713-4BF9-ABC9-28045D336961}"/>
            </a:ext>
          </a:extLst>
        </xdr:cNvPr>
        <xdr:cNvSpPr/>
      </xdr:nvSpPr>
      <xdr:spPr>
        <a:xfrm>
          <a:off x="8505825" y="47626"/>
          <a:ext cx="3962400" cy="15430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b-NO" sz="1600">
              <a:latin typeface="Arial Rounded MT Bold" panose="020F0704030504030204" pitchFamily="34" charset="0"/>
            </a:rPr>
            <a:t>Oppgave:</a:t>
          </a:r>
        </a:p>
        <a:p>
          <a:pPr algn="l"/>
          <a:r>
            <a:rPr lang="nb-NO" sz="1200">
              <a:latin typeface="Arial Rounded MT Bold" panose="020F0704030504030204" pitchFamily="34" charset="0"/>
            </a:rPr>
            <a:t>Bonus</a:t>
          </a:r>
          <a:r>
            <a:rPr lang="nb-NO" sz="1200" baseline="0">
              <a:latin typeface="Arial Rounded MT Bold" panose="020F0704030504030204" pitchFamily="34" charset="0"/>
            </a:rPr>
            <a:t> legges inn manuelt fra måned til måned.</a:t>
          </a:r>
        </a:p>
        <a:p>
          <a:pPr algn="l"/>
          <a:r>
            <a:rPr lang="nb-NO" sz="1200" baseline="0">
              <a:latin typeface="Arial Rounded MT Bold" panose="020F0704030504030204" pitchFamily="34" charset="0"/>
            </a:rPr>
            <a:t>Totalinntekt = bonus + fast inntekt.</a:t>
          </a:r>
        </a:p>
        <a:p>
          <a:pPr algn="l"/>
          <a:r>
            <a:rPr lang="nb-NO" sz="1200" baseline="0">
              <a:latin typeface="Arial Rounded MT Bold" panose="020F0704030504030204" pitchFamily="34" charset="0"/>
            </a:rPr>
            <a:t>Variabel utgift legges inn manuelt.</a:t>
          </a:r>
        </a:p>
        <a:p>
          <a:pPr algn="l"/>
          <a:r>
            <a:rPr lang="nb-NO" sz="1200" baseline="0">
              <a:latin typeface="Arial Rounded MT Bold" panose="020F0704030504030204" pitchFamily="34" charset="0"/>
            </a:rPr>
            <a:t>Total utgifter beregnes.</a:t>
          </a:r>
        </a:p>
        <a:p>
          <a:pPr algn="l"/>
          <a:r>
            <a:rPr lang="nb-NO" sz="1200" baseline="0">
              <a:latin typeface="Arial Rounded MT Bold" panose="020F0704030504030204" pitchFamily="34" charset="0"/>
            </a:rPr>
            <a:t>Saldo beregnes.</a:t>
          </a:r>
          <a:endParaRPr lang="nb-NO" sz="1200">
            <a:latin typeface="Arial Rounded MT Bold" panose="020F0704030504030204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1</xdr:rowOff>
    </xdr:from>
    <xdr:to>
      <xdr:col>14</xdr:col>
      <xdr:colOff>419100</xdr:colOff>
      <xdr:row>11</xdr:row>
      <xdr:rowOff>123825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589F0309-4D2F-4D1C-A02D-2363F0F71329}"/>
            </a:ext>
          </a:extLst>
        </xdr:cNvPr>
        <xdr:cNvSpPr/>
      </xdr:nvSpPr>
      <xdr:spPr>
        <a:xfrm>
          <a:off x="6029325" y="381001"/>
          <a:ext cx="2857500" cy="185737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b-NO" sz="1400">
              <a:latin typeface="Arial Rounded MT Bold" panose="020F0704030504030204" pitchFamily="34" charset="0"/>
            </a:rPr>
            <a:t>Lag en formel i celle B5,</a:t>
          </a:r>
          <a:r>
            <a:rPr lang="nb-NO" sz="1400" baseline="0">
              <a:latin typeface="Arial Rounded MT Bold" panose="020F0704030504030204" pitchFamily="34" charset="0"/>
            </a:rPr>
            <a:t> som deretter kan kopieres ut i området B5-E9.</a:t>
          </a:r>
        </a:p>
        <a:p>
          <a:pPr algn="l"/>
          <a:r>
            <a:rPr lang="nb-NO" sz="1400" baseline="0">
              <a:latin typeface="Arial Rounded MT Bold" panose="020F0704030504030204" pitchFamily="34" charset="0"/>
            </a:rPr>
            <a:t>Formelen skal beregne kvartalsstall utifra totalbudsjett og fordelingsnøklene.</a:t>
          </a:r>
          <a:endParaRPr lang="nb-NO" sz="1100">
            <a:latin typeface="Arial Rounded MT Bold" panose="020F0704030504030204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422274</xdr:colOff>
      <xdr:row>14</xdr:row>
      <xdr:rowOff>12701</xdr:rowOff>
    </xdr:from>
    <xdr:to>
      <xdr:col>10</xdr:col>
      <xdr:colOff>755649</xdr:colOff>
      <xdr:row>22</xdr:row>
      <xdr:rowOff>92075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5F05E2FF-7E7E-4FB8-B333-690D3F4898F1}"/>
            </a:ext>
          </a:extLst>
        </xdr:cNvPr>
        <xdr:cNvSpPr/>
      </xdr:nvSpPr>
      <xdr:spPr>
        <a:xfrm>
          <a:off x="2708274" y="2679701"/>
          <a:ext cx="5667375" cy="155257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nb-NO" sz="1600">
              <a:latin typeface="Arial Rounded MT Bold" panose="020F0704030504030204" pitchFamily="34" charset="0"/>
            </a:rPr>
            <a:t>Oppgave:</a:t>
          </a:r>
        </a:p>
        <a:p>
          <a:pPr rtl="0"/>
          <a:r>
            <a:rPr lang="nb-NO" sz="1400" b="0" i="0">
              <a:solidFill>
                <a:schemeClr val="dk1"/>
              </a:solidFill>
              <a:effectLst/>
              <a:latin typeface="Arial Rounded MT Bold" panose="020F0704030504030204" pitchFamily="34" charset="0"/>
              <a:ea typeface="+mn-ea"/>
              <a:cs typeface="+mn-cs"/>
            </a:rPr>
            <a:t>Lag en formel i celle B4. Denne skal kopieres ut i området B2-J10, slik at du får en gangetabell</a:t>
          </a:r>
          <a:r>
            <a:rPr lang="nb-NO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rtl="0"/>
          <a:endParaRPr lang="nb-NO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nb-NO" sz="1400" b="0" i="0">
              <a:solidFill>
                <a:schemeClr val="dk1"/>
              </a:solidFill>
              <a:effectLst/>
              <a:latin typeface="Arial Rounded MT Bold" panose="020F0704030504030204" pitchFamily="34" charset="0"/>
              <a:ea typeface="+mn-ea"/>
              <a:cs typeface="+mn-cs"/>
            </a:rPr>
            <a:t>NB! Da må du bruke blandede referanser.</a:t>
          </a:r>
          <a:endParaRPr lang="nb-NO" sz="2000">
            <a:effectLst/>
            <a:latin typeface="Arial Rounded MT Bold" panose="020F0704030504030204" pitchFamily="34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2</xdr:row>
      <xdr:rowOff>180975</xdr:rowOff>
    </xdr:from>
    <xdr:to>
      <xdr:col>11</xdr:col>
      <xdr:colOff>428625</xdr:colOff>
      <xdr:row>13</xdr:row>
      <xdr:rowOff>161925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8B4D9F5F-791D-488A-AE52-20F6D5C71272}"/>
            </a:ext>
          </a:extLst>
        </xdr:cNvPr>
        <xdr:cNvSpPr/>
      </xdr:nvSpPr>
      <xdr:spPr>
        <a:xfrm>
          <a:off x="4638675" y="571500"/>
          <a:ext cx="3133725" cy="20859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b-NO" sz="1600">
              <a:latin typeface="Arial Rounded MT Bold" panose="020F0704030504030204" pitchFamily="34" charset="0"/>
            </a:rPr>
            <a:t>Kunderegister</a:t>
          </a:r>
          <a:r>
            <a:rPr lang="nb-NO" sz="1600" baseline="0">
              <a:latin typeface="Arial Rounded MT Bold" panose="020F0704030504030204" pitchFamily="34" charset="0"/>
            </a:rPr>
            <a:t> for t</a:t>
          </a:r>
          <a:r>
            <a:rPr lang="nb-NO" sz="1600">
              <a:latin typeface="Arial Rounded MT Bold" panose="020F0704030504030204" pitchFamily="34" charset="0"/>
            </a:rPr>
            <a:t>reningsstudio:</a:t>
          </a:r>
        </a:p>
        <a:p>
          <a:pPr algn="l"/>
          <a:endParaRPr lang="nb-NO" sz="1600">
            <a:latin typeface="Arial Rounded MT Bold" panose="020F0704030504030204" pitchFamily="34" charset="0"/>
          </a:endParaRPr>
        </a:p>
        <a:p>
          <a:pPr algn="l"/>
          <a:r>
            <a:rPr lang="nb-NO" sz="1600">
              <a:latin typeface="Arial Rounded MT Bold" panose="020F0704030504030204" pitchFamily="34" charset="0"/>
            </a:rPr>
            <a:t>Hva skal hver enkelt kunde betale?</a:t>
          </a:r>
          <a:br>
            <a:rPr lang="nb-NO" sz="1600">
              <a:latin typeface="Arial Rounded MT Bold" panose="020F0704030504030204" pitchFamily="34" charset="0"/>
            </a:rPr>
          </a:br>
          <a:r>
            <a:rPr lang="nb-NO" sz="1400">
              <a:solidFill>
                <a:schemeClr val="bg1">
                  <a:lumMod val="50000"/>
                </a:schemeClr>
              </a:solidFill>
              <a:latin typeface="Arial Rounded MT Bold" panose="020F0704030504030204" pitchFamily="34" charset="0"/>
            </a:rPr>
            <a:t>(Tips: beregn først uten medlemsrabatten)</a:t>
          </a:r>
          <a:endParaRPr lang="nb-NO" sz="1600">
            <a:solidFill>
              <a:schemeClr val="bg1">
                <a:lumMod val="50000"/>
              </a:schemeClr>
            </a:solidFill>
            <a:latin typeface="Arial Rounded MT Bold" panose="020F0704030504030204" pitchFamily="34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2</xdr:row>
      <xdr:rowOff>28576</xdr:rowOff>
    </xdr:from>
    <xdr:to>
      <xdr:col>15</xdr:col>
      <xdr:colOff>466725</xdr:colOff>
      <xdr:row>15</xdr:row>
      <xdr:rowOff>85726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EEC91F17-9932-4874-B2F1-A3E2819321E6}"/>
            </a:ext>
          </a:extLst>
        </xdr:cNvPr>
        <xdr:cNvSpPr/>
      </xdr:nvSpPr>
      <xdr:spPr>
        <a:xfrm>
          <a:off x="5572125" y="485776"/>
          <a:ext cx="4676775" cy="25527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b-NO" sz="1600" b="1">
              <a:latin typeface="Arial Rounded MT Bold" panose="020F0704030504030204" pitchFamily="34" charset="0"/>
            </a:rPr>
            <a:t>Foreningen "Excel-vennene" skal på busstur med seminar.</a:t>
          </a:r>
        </a:p>
        <a:p>
          <a:pPr algn="l"/>
          <a:endParaRPr lang="nb-NO" sz="1600">
            <a:latin typeface="Arial Rounded MT Bold" panose="020F0704030504030204" pitchFamily="34" charset="0"/>
          </a:endParaRPr>
        </a:p>
        <a:p>
          <a:pPr algn="l"/>
          <a:r>
            <a:rPr lang="nb-NO" sz="1400">
              <a:latin typeface="Arial Rounded MT Bold" panose="020F0704030504030204" pitchFamily="34" charset="0"/>
            </a:rPr>
            <a:t>En</a:t>
          </a:r>
          <a:r>
            <a:rPr lang="nb-NO" sz="1400" baseline="0">
              <a:latin typeface="Arial Rounded MT Bold" panose="020F0704030504030204" pitchFamily="34" charset="0"/>
            </a:rPr>
            <a:t> meldemsf</a:t>
          </a:r>
          <a:r>
            <a:rPr lang="nb-NO" sz="1400">
              <a:latin typeface="Arial Rounded MT Bold" panose="020F0704030504030204" pitchFamily="34" charset="0"/>
            </a:rPr>
            <a:t>orening ha</a:t>
          </a:r>
          <a:r>
            <a:rPr lang="nb-NO" sz="1400" baseline="0">
              <a:latin typeface="Arial Rounded MT Bold" panose="020F0704030504030204" pitchFamily="34" charset="0"/>
            </a:rPr>
            <a:t>r Kr 12000 i kontantkassa. </a:t>
          </a:r>
        </a:p>
        <a:p>
          <a:pPr algn="l"/>
          <a:r>
            <a:rPr lang="nb-NO" sz="1400" baseline="0">
              <a:latin typeface="Arial Rounded MT Bold" panose="020F0704030504030204" pitchFamily="34" charset="0"/>
            </a:rPr>
            <a:t>I tillegg skal medlemmene betale egenandel.</a:t>
          </a:r>
        </a:p>
        <a:p>
          <a:pPr algn="l"/>
          <a:r>
            <a:rPr lang="nb-NO" sz="1400" baseline="0">
              <a:latin typeface="Arial Rounded MT Bold" panose="020F0704030504030204" pitchFamily="34" charset="0"/>
            </a:rPr>
            <a:t>Har de med seg partner betales halv egenandel for partneren. </a:t>
          </a:r>
        </a:p>
        <a:p>
          <a:pPr algn="l"/>
          <a:r>
            <a:rPr lang="nb-NO" sz="1400" baseline="0">
              <a:latin typeface="Arial Rounded MT Bold" panose="020F0704030504030204" pitchFamily="34" charset="0"/>
            </a:rPr>
            <a:t>Fullfør regnearket slik at foreningen ikke går med underskudd.</a:t>
          </a:r>
          <a:endParaRPr lang="nb-NO" sz="1400">
            <a:solidFill>
              <a:schemeClr val="bg1">
                <a:lumMod val="50000"/>
              </a:schemeClr>
            </a:solidFill>
            <a:latin typeface="Arial Rounded MT Bold" panose="020F0704030504030204" pitchFamily="34" charset="0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342901</xdr:colOff>
      <xdr:row>1</xdr:row>
      <xdr:rowOff>152400</xdr:rowOff>
    </xdr:from>
    <xdr:to>
      <xdr:col>12</xdr:col>
      <xdr:colOff>581025</xdr:colOff>
      <xdr:row>8</xdr:row>
      <xdr:rowOff>28576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5857876" y="552450"/>
          <a:ext cx="2676524" cy="1228726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b-NO" sz="1600">
              <a:latin typeface="Arial Rounded MT Bold" panose="020F0704030504030204" pitchFamily="34" charset="0"/>
            </a:rPr>
            <a:t>Oppgave1:</a:t>
          </a:r>
        </a:p>
        <a:p>
          <a:pPr algn="l"/>
          <a:r>
            <a:rPr lang="nb-NO" sz="1400">
              <a:latin typeface="Arial Rounded MT Bold" panose="020F0704030504030204" pitchFamily="34" charset="0"/>
            </a:rPr>
            <a:t>Hva skal hvert enkelt medlem betale </a:t>
          </a:r>
          <a:r>
            <a:rPr lang="nb-NO" sz="1400" baseline="0">
              <a:latin typeface="Arial Rounded MT Bold" panose="020F0704030504030204" pitchFamily="34" charset="0"/>
            </a:rPr>
            <a:t>her?</a:t>
          </a:r>
          <a:endParaRPr lang="nb-NO" sz="1400"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8</xdr:col>
      <xdr:colOff>314325</xdr:colOff>
      <xdr:row>9</xdr:row>
      <xdr:rowOff>85724</xdr:rowOff>
    </xdr:from>
    <xdr:to>
      <xdr:col>12</xdr:col>
      <xdr:colOff>581025</xdr:colOff>
      <xdr:row>23</xdr:row>
      <xdr:rowOff>66675</xdr:rowOff>
    </xdr:to>
    <xdr:sp macro="" textlink="">
      <xdr:nvSpPr>
        <xdr:cNvPr id="3" name="Rounded Rectangle 1">
          <a:extLst>
            <a:ext uri="{FF2B5EF4-FFF2-40B4-BE49-F238E27FC236}">
              <a16:creationId xmlns:a16="http://schemas.microsoft.com/office/drawing/2014/main" id="{1A6BE4A8-BCCB-4347-AC84-664258F28BA6}"/>
            </a:ext>
          </a:extLst>
        </xdr:cNvPr>
        <xdr:cNvSpPr/>
      </xdr:nvSpPr>
      <xdr:spPr>
        <a:xfrm>
          <a:off x="5829300" y="2028824"/>
          <a:ext cx="2705100" cy="2647951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b-NO" sz="1600">
              <a:latin typeface="Arial Rounded MT Bold" panose="020F0704030504030204" pitchFamily="34" charset="0"/>
            </a:rPr>
            <a:t>Oppgave2:</a:t>
          </a:r>
        </a:p>
        <a:p>
          <a:pPr algn="l"/>
          <a:r>
            <a:rPr lang="nb-NO" sz="1600">
              <a:solidFill>
                <a:schemeClr val="accent1"/>
              </a:solidFill>
              <a:latin typeface="Arial Rounded MT Bold" panose="020F0704030504030204" pitchFamily="34" charset="0"/>
            </a:rPr>
            <a:t>a)</a:t>
          </a:r>
          <a:r>
            <a:rPr lang="nb-NO" sz="1600">
              <a:latin typeface="Arial Rounded MT Bold" panose="020F0704030504030204" pitchFamily="34" charset="0"/>
            </a:rPr>
            <a:t> </a:t>
          </a:r>
          <a:r>
            <a:rPr lang="nb-NO" sz="1400">
              <a:latin typeface="Arial Rounded MT Bold" panose="020F0704030504030204" pitchFamily="34" charset="0"/>
            </a:rPr>
            <a:t>Sett</a:t>
          </a:r>
          <a:r>
            <a:rPr lang="nb-NO" sz="1400" baseline="0">
              <a:latin typeface="Arial Rounded MT Bold" panose="020F0704030504030204" pitchFamily="34" charset="0"/>
            </a:rPr>
            <a:t> inn</a:t>
          </a:r>
          <a:r>
            <a:rPr lang="nb-NO" sz="1400">
              <a:latin typeface="Arial Rounded MT Bold" panose="020F0704030504030204" pitchFamily="34" charset="0"/>
            </a:rPr>
            <a:t> et datofelt i celle E1</a:t>
          </a:r>
          <a:r>
            <a:rPr lang="nb-NO" sz="1400" baseline="0">
              <a:latin typeface="Arial Rounded MT Bold" panose="020F0704030504030204" pitchFamily="34" charset="0"/>
            </a:rPr>
            <a:t> som oppdateres automatisk </a:t>
          </a:r>
          <a:r>
            <a:rPr lang="nb-NO" sz="1600" baseline="0">
              <a:latin typeface="Arial Rounded MT Bold" panose="020F0704030504030204" pitchFamily="34" charset="0"/>
            </a:rPr>
            <a:t>(</a:t>
          </a:r>
          <a:r>
            <a:rPr lang="nb-NO" sz="1400" baseline="0">
              <a:latin typeface="Arial Rounded MT Bold" panose="020F0704030504030204" pitchFamily="34" charset="0"/>
            </a:rPr>
            <a:t>med systemdato</a:t>
          </a:r>
          <a:r>
            <a:rPr lang="nb-NO" sz="1600" baseline="0">
              <a:latin typeface="Arial Rounded MT Bold" panose="020F0704030504030204" pitchFamily="34" charset="0"/>
            </a:rPr>
            <a:t>).  </a:t>
          </a:r>
          <a:r>
            <a:rPr lang="nb-NO" sz="1600" baseline="0">
              <a:solidFill>
                <a:schemeClr val="accent1"/>
              </a:solidFill>
              <a:latin typeface="Arial Rounded MT Bold" panose="020F0704030504030204" pitchFamily="34" charset="0"/>
            </a:rPr>
            <a:t>b)</a:t>
          </a:r>
          <a:r>
            <a:rPr lang="nb-NO" sz="1600" baseline="0">
              <a:latin typeface="Arial Rounded MT Bold" panose="020F0704030504030204" pitchFamily="34" charset="0"/>
            </a:rPr>
            <a:t> </a:t>
          </a:r>
          <a:r>
            <a:rPr lang="nb-NO" sz="1400" baseline="0">
              <a:latin typeface="Arial Rounded MT Bold" panose="020F0704030504030204" pitchFamily="34" charset="0"/>
            </a:rPr>
            <a:t>Endre regnearket slik det enkelte medlems alder beregnes automatisk vha av det nye datofeltet.</a:t>
          </a:r>
          <a:endParaRPr lang="nb-NO" sz="1600"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8</xdr:col>
      <xdr:colOff>333375</xdr:colOff>
      <xdr:row>24</xdr:row>
      <xdr:rowOff>180975</xdr:rowOff>
    </xdr:from>
    <xdr:to>
      <xdr:col>12</xdr:col>
      <xdr:colOff>600075</xdr:colOff>
      <xdr:row>41</xdr:row>
      <xdr:rowOff>0</xdr:rowOff>
    </xdr:to>
    <xdr:sp macro="" textlink="">
      <xdr:nvSpPr>
        <xdr:cNvPr id="4" name="Rounded Rectangle 1">
          <a:extLst>
            <a:ext uri="{FF2B5EF4-FFF2-40B4-BE49-F238E27FC236}">
              <a16:creationId xmlns:a16="http://schemas.microsoft.com/office/drawing/2014/main" id="{FC384A4F-1C73-4B9B-B9C8-3B47219C3786}"/>
            </a:ext>
          </a:extLst>
        </xdr:cNvPr>
        <xdr:cNvSpPr/>
      </xdr:nvSpPr>
      <xdr:spPr>
        <a:xfrm>
          <a:off x="5848350" y="4581525"/>
          <a:ext cx="2705100" cy="30575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b-NO" sz="1600">
              <a:latin typeface="Arial Rounded MT Bold" panose="020F0704030504030204" pitchFamily="34" charset="0"/>
            </a:rPr>
            <a:t>Oppgave3:</a:t>
          </a:r>
        </a:p>
        <a:p>
          <a:pPr algn="l"/>
          <a:r>
            <a:rPr lang="nb-NO" sz="1400" baseline="0">
              <a:latin typeface="Arial Rounded MT Bold" panose="020F0704030504030204" pitchFamily="34" charset="0"/>
            </a:rPr>
            <a:t>Sett inn en ny aldersgrense for 50 år eller eldre. Slik at det blir 3 kategorier:</a:t>
          </a:r>
        </a:p>
        <a:p>
          <a:pPr lvl="1" algn="l"/>
          <a:r>
            <a:rPr lang="nb-NO" sz="1400" baseline="0">
              <a:latin typeface="Arial Rounded MT Bold" panose="020F0704030504030204" pitchFamily="34" charset="0"/>
            </a:rPr>
            <a:t>Under 18</a:t>
          </a:r>
        </a:p>
        <a:p>
          <a:pPr lvl="1" algn="l"/>
          <a:r>
            <a:rPr lang="nb-NO" sz="1400" baseline="0">
              <a:latin typeface="Arial Rounded MT Bold" panose="020F0704030504030204" pitchFamily="34" charset="0"/>
            </a:rPr>
            <a:t>18 - 49</a:t>
          </a:r>
        </a:p>
        <a:p>
          <a:pPr lvl="1" algn="l"/>
          <a:r>
            <a:rPr lang="nb-NO" sz="1400" baseline="0">
              <a:latin typeface="Arial Rounded MT Bold" panose="020F0704030504030204" pitchFamily="34" charset="0"/>
            </a:rPr>
            <a:t>50 eller eldre</a:t>
          </a:r>
        </a:p>
        <a:p>
          <a:pPr algn="l"/>
          <a:r>
            <a:rPr lang="nb-NO" sz="1400" baseline="0">
              <a:latin typeface="Arial Rounded MT Bold" panose="020F0704030504030204" pitchFamily="34" charset="0"/>
            </a:rPr>
            <a:t>Endre formlene slik at beregnet kontingent blir riktig.</a:t>
          </a:r>
          <a:endParaRPr lang="nb-NO" sz="1400">
            <a:latin typeface="Arial Rounded MT Bold" panose="020F0704030504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=B$2+@D3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N74"/>
  <sheetViews>
    <sheetView topLeftCell="A63" zoomScaleNormal="100" workbookViewId="0">
      <selection activeCell="G1" sqref="G1"/>
    </sheetView>
  </sheetViews>
  <sheetFormatPr defaultColWidth="9.1796875" defaultRowHeight="14.5" x14ac:dyDescent="0.35"/>
  <sheetData>
    <row r="1" spans="1:2" ht="27.5" x14ac:dyDescent="0.55000000000000004">
      <c r="A1" s="4" t="s">
        <v>194</v>
      </c>
      <c r="B1" s="4"/>
    </row>
    <row r="64" spans="1:11" ht="21" x14ac:dyDescent="0.35">
      <c r="A64" s="68" t="s">
        <v>198</v>
      </c>
      <c r="B64" s="68"/>
      <c r="C64" s="68"/>
      <c r="H64" s="68" t="s">
        <v>280</v>
      </c>
      <c r="I64" s="68"/>
      <c r="J64" s="69"/>
      <c r="K64" s="69"/>
    </row>
    <row r="65" spans="1:14" ht="15" thickBot="1" x14ac:dyDescent="0.4">
      <c r="A65" s="8"/>
      <c r="B65" s="8"/>
    </row>
    <row r="66" spans="1:14" ht="15" customHeight="1" x14ac:dyDescent="0.35">
      <c r="A66" s="9" t="s">
        <v>199</v>
      </c>
      <c r="B66" s="10"/>
      <c r="C66" s="78" t="s">
        <v>279</v>
      </c>
      <c r="D66" s="78"/>
      <c r="E66" s="79"/>
      <c r="H66" s="34" t="s">
        <v>208</v>
      </c>
      <c r="I66" s="70" t="s">
        <v>210</v>
      </c>
      <c r="J66" s="70"/>
      <c r="K66" s="70"/>
      <c r="L66" s="70"/>
      <c r="M66" s="70"/>
      <c r="N66" s="71"/>
    </row>
    <row r="67" spans="1:14" ht="15" customHeight="1" x14ac:dyDescent="0.35">
      <c r="A67" s="80" t="s">
        <v>200</v>
      </c>
      <c r="B67" s="81"/>
      <c r="C67" s="72" t="s">
        <v>201</v>
      </c>
      <c r="D67" s="72"/>
      <c r="E67" s="73"/>
      <c r="H67" s="35" t="s">
        <v>209</v>
      </c>
      <c r="I67" s="72" t="s">
        <v>211</v>
      </c>
      <c r="J67" s="72"/>
      <c r="K67" s="72"/>
      <c r="L67" s="72"/>
      <c r="M67" s="72"/>
      <c r="N67" s="73"/>
    </row>
    <row r="68" spans="1:14" x14ac:dyDescent="0.35">
      <c r="A68" s="82" t="s">
        <v>202</v>
      </c>
      <c r="B68" s="83"/>
      <c r="C68" s="88" t="s">
        <v>282</v>
      </c>
      <c r="D68" s="88"/>
      <c r="E68" s="89"/>
      <c r="H68" s="35"/>
      <c r="I68" s="72"/>
      <c r="J68" s="72"/>
      <c r="K68" s="72"/>
      <c r="L68" s="72"/>
      <c r="M68" s="72"/>
      <c r="N68" s="73"/>
    </row>
    <row r="69" spans="1:14" x14ac:dyDescent="0.35">
      <c r="A69" s="31"/>
      <c r="C69" s="88"/>
      <c r="D69" s="88"/>
      <c r="E69" s="89"/>
      <c r="H69" s="36" t="s">
        <v>281</v>
      </c>
      <c r="I69" s="74" t="s">
        <v>284</v>
      </c>
      <c r="J69" s="74"/>
      <c r="K69" s="74"/>
      <c r="L69" s="74"/>
      <c r="M69" s="74"/>
      <c r="N69" s="75"/>
    </row>
    <row r="70" spans="1:14" x14ac:dyDescent="0.35">
      <c r="A70" s="80" t="s">
        <v>203</v>
      </c>
      <c r="B70" s="81"/>
      <c r="C70" s="90" t="s">
        <v>283</v>
      </c>
      <c r="D70" s="90"/>
      <c r="E70" s="91"/>
      <c r="H70" s="36"/>
      <c r="I70" s="74"/>
      <c r="J70" s="74"/>
      <c r="K70" s="74"/>
      <c r="L70" s="74"/>
      <c r="M70" s="74"/>
      <c r="N70" s="75"/>
    </row>
    <row r="71" spans="1:14" x14ac:dyDescent="0.35">
      <c r="A71" s="31"/>
      <c r="C71" s="90"/>
      <c r="D71" s="90"/>
      <c r="E71" s="91"/>
      <c r="H71" s="35" t="s">
        <v>285</v>
      </c>
      <c r="I71" s="66" t="s">
        <v>286</v>
      </c>
      <c r="J71" s="66"/>
      <c r="K71" s="66"/>
      <c r="L71" s="66"/>
      <c r="M71" s="66"/>
      <c r="N71" s="67"/>
    </row>
    <row r="72" spans="1:14" ht="15" thickBot="1" x14ac:dyDescent="0.4">
      <c r="A72" s="84" t="s">
        <v>204</v>
      </c>
      <c r="B72" s="85"/>
      <c r="C72" s="88" t="s">
        <v>205</v>
      </c>
      <c r="D72" s="88"/>
      <c r="E72" s="89"/>
      <c r="H72" s="37"/>
      <c r="I72" s="32"/>
      <c r="J72" s="32"/>
      <c r="K72" s="32"/>
      <c r="L72" s="32"/>
      <c r="M72" s="32"/>
      <c r="N72" s="33"/>
    </row>
    <row r="73" spans="1:14" x14ac:dyDescent="0.35">
      <c r="A73" s="31"/>
      <c r="C73" s="88"/>
      <c r="D73" s="88"/>
      <c r="E73" s="89"/>
    </row>
    <row r="74" spans="1:14" ht="15" thickBot="1" x14ac:dyDescent="0.4">
      <c r="A74" s="86" t="s">
        <v>206</v>
      </c>
      <c r="B74" s="87"/>
      <c r="C74" s="76" t="s">
        <v>207</v>
      </c>
      <c r="D74" s="76"/>
      <c r="E74" s="77"/>
    </row>
  </sheetData>
  <mergeCells count="17">
    <mergeCell ref="C74:E74"/>
    <mergeCell ref="A64:C64"/>
    <mergeCell ref="C66:E66"/>
    <mergeCell ref="C67:E67"/>
    <mergeCell ref="A67:B67"/>
    <mergeCell ref="A68:B68"/>
    <mergeCell ref="A70:B70"/>
    <mergeCell ref="A72:B72"/>
    <mergeCell ref="A74:B74"/>
    <mergeCell ref="C68:E69"/>
    <mergeCell ref="C70:E71"/>
    <mergeCell ref="C72:E73"/>
    <mergeCell ref="I71:N71"/>
    <mergeCell ref="H64:K64"/>
    <mergeCell ref="I66:N66"/>
    <mergeCell ref="I67:N68"/>
    <mergeCell ref="I69:N70"/>
  </mergeCells>
  <pageMargins left="0.23622047244094491" right="0.23622047244094491" top="0.74803149606299213" bottom="0.74803149606299213" header="0.31496062992125984" footer="0.31496062992125984"/>
  <pageSetup paperSize="9" scale="4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342A-8181-421D-8C8A-74E26603E569}">
  <sheetPr>
    <pageSetUpPr fitToPage="1"/>
  </sheetPr>
  <dimension ref="A1:I26"/>
  <sheetViews>
    <sheetView workbookViewId="0">
      <selection activeCell="G19" sqref="G19"/>
    </sheetView>
  </sheetViews>
  <sheetFormatPr defaultColWidth="9.1796875" defaultRowHeight="14.5" x14ac:dyDescent="0.35"/>
  <cols>
    <col min="1" max="1" width="7.453125" customWidth="1"/>
    <col min="2" max="2" width="19" bestFit="1" customWidth="1"/>
    <col min="3" max="3" width="10.1796875" bestFit="1" customWidth="1"/>
    <col min="4" max="4" width="9.1796875" customWidth="1"/>
    <col min="5" max="5" width="10.26953125" bestFit="1" customWidth="1"/>
    <col min="8" max="9" width="10.1796875" bestFit="1" customWidth="1"/>
    <col min="10" max="11" width="10.26953125" bestFit="1" customWidth="1"/>
  </cols>
  <sheetData>
    <row r="1" spans="1:9" x14ac:dyDescent="0.35">
      <c r="A1" s="101" t="s">
        <v>215</v>
      </c>
      <c r="B1" s="101"/>
      <c r="C1" s="101"/>
      <c r="D1" s="101" t="s">
        <v>226</v>
      </c>
      <c r="E1" s="102">
        <v>43239</v>
      </c>
    </row>
    <row r="2" spans="1:9" x14ac:dyDescent="0.35">
      <c r="A2" s="101"/>
      <c r="B2" s="101"/>
      <c r="C2" s="101"/>
      <c r="D2" s="101"/>
      <c r="E2" s="101"/>
    </row>
    <row r="3" spans="1:9" x14ac:dyDescent="0.35">
      <c r="A3" s="101" t="s">
        <v>216</v>
      </c>
      <c r="B3" s="101" t="s">
        <v>217</v>
      </c>
      <c r="C3" s="101" t="s">
        <v>219</v>
      </c>
      <c r="D3" s="101" t="s">
        <v>220</v>
      </c>
      <c r="E3" s="101" t="s">
        <v>221</v>
      </c>
    </row>
    <row r="4" spans="1:9" x14ac:dyDescent="0.35">
      <c r="A4" s="101">
        <v>10020</v>
      </c>
      <c r="B4" s="101" t="s">
        <v>223</v>
      </c>
      <c r="C4" s="101">
        <v>500</v>
      </c>
      <c r="D4" s="101">
        <v>25.7</v>
      </c>
      <c r="E4" s="101">
        <f>C4*D4</f>
        <v>12850</v>
      </c>
    </row>
    <row r="5" spans="1:9" x14ac:dyDescent="0.35">
      <c r="A5" s="101">
        <v>10021</v>
      </c>
      <c r="B5" s="101" t="s">
        <v>224</v>
      </c>
      <c r="C5" s="101">
        <v>300</v>
      </c>
      <c r="D5" s="101">
        <v>27.5</v>
      </c>
      <c r="E5" s="101">
        <f xml:space="preserve"> C5*D5</f>
        <v>8250</v>
      </c>
    </row>
    <row r="6" spans="1:9" x14ac:dyDescent="0.35">
      <c r="A6" s="101">
        <v>10030</v>
      </c>
      <c r="B6" s="101" t="s">
        <v>222</v>
      </c>
      <c r="C6" s="101">
        <v>200</v>
      </c>
      <c r="D6" s="101">
        <v>14.5</v>
      </c>
      <c r="E6" s="101">
        <f>D6*C6</f>
        <v>2900</v>
      </c>
    </row>
    <row r="7" spans="1:9" x14ac:dyDescent="0.35">
      <c r="A7" s="101">
        <v>10035</v>
      </c>
      <c r="B7" s="101" t="s">
        <v>225</v>
      </c>
      <c r="C7" s="101">
        <v>250</v>
      </c>
      <c r="D7" s="101">
        <v>16.399999999999999</v>
      </c>
      <c r="E7" s="101">
        <f>C7*D7</f>
        <v>4100</v>
      </c>
    </row>
    <row r="8" spans="1:9" x14ac:dyDescent="0.35">
      <c r="D8" t="s">
        <v>365</v>
      </c>
      <c r="E8" s="103">
        <f xml:space="preserve"> SUM(E4:E7)</f>
        <v>28100</v>
      </c>
    </row>
    <row r="14" spans="1:9" x14ac:dyDescent="0.35">
      <c r="H14" s="11"/>
      <c r="I14" s="11"/>
    </row>
    <row r="15" spans="1:9" x14ac:dyDescent="0.35">
      <c r="H15" s="11"/>
      <c r="I15" s="11"/>
    </row>
    <row r="16" spans="1:9" x14ac:dyDescent="0.35">
      <c r="H16" s="11"/>
      <c r="I16" s="11"/>
    </row>
    <row r="17" spans="8:9" x14ac:dyDescent="0.35">
      <c r="H17" s="11"/>
      <c r="I17" s="11"/>
    </row>
    <row r="18" spans="8:9" x14ac:dyDescent="0.35">
      <c r="H18" s="11"/>
      <c r="I18" s="11"/>
    </row>
    <row r="19" spans="8:9" x14ac:dyDescent="0.35">
      <c r="H19" s="11"/>
      <c r="I19" s="11"/>
    </row>
    <row r="20" spans="8:9" x14ac:dyDescent="0.35">
      <c r="H20" s="11"/>
      <c r="I20" s="11"/>
    </row>
    <row r="21" spans="8:9" x14ac:dyDescent="0.35">
      <c r="H21" s="11"/>
      <c r="I21" s="11"/>
    </row>
    <row r="22" spans="8:9" x14ac:dyDescent="0.35">
      <c r="H22" s="11"/>
      <c r="I22" s="11"/>
    </row>
    <row r="23" spans="8:9" x14ac:dyDescent="0.35">
      <c r="H23" s="11"/>
      <c r="I23" s="11"/>
    </row>
    <row r="24" spans="8:9" x14ac:dyDescent="0.35">
      <c r="H24" s="11"/>
      <c r="I24" s="11"/>
    </row>
    <row r="25" spans="8:9" x14ac:dyDescent="0.35">
      <c r="H25" s="11"/>
      <c r="I25" s="11"/>
    </row>
    <row r="26" spans="8:9" x14ac:dyDescent="0.35">
      <c r="H26" s="11"/>
      <c r="I26" s="11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D1D8-9362-4A9D-BB26-FC391D27A275}">
  <sheetPr>
    <pageSetUpPr fitToPage="1"/>
  </sheetPr>
  <dimension ref="A1:I26"/>
  <sheetViews>
    <sheetView workbookViewId="0">
      <selection activeCell="E12" sqref="E12"/>
    </sheetView>
  </sheetViews>
  <sheetFormatPr defaultColWidth="9.1796875" defaultRowHeight="14.5" x14ac:dyDescent="0.35"/>
  <cols>
    <col min="1" max="1" width="7.453125" customWidth="1"/>
    <col min="2" max="2" width="19.81640625" bestFit="1" customWidth="1"/>
    <col min="3" max="3" width="10.1796875" bestFit="1" customWidth="1"/>
    <col min="4" max="4" width="9.1796875" customWidth="1"/>
    <col min="5" max="5" width="14.26953125" customWidth="1"/>
    <col min="8" max="9" width="10.1796875" bestFit="1" customWidth="1"/>
    <col min="10" max="11" width="10.26953125" bestFit="1" customWidth="1"/>
  </cols>
  <sheetData>
    <row r="1" spans="1:9" ht="23.5" x14ac:dyDescent="0.55000000000000004">
      <c r="A1" s="44" t="s">
        <v>215</v>
      </c>
      <c r="D1" t="s">
        <v>226</v>
      </c>
      <c r="E1" s="11">
        <f ca="1">TODAY()</f>
        <v>45176</v>
      </c>
    </row>
    <row r="3" spans="1:9" x14ac:dyDescent="0.35">
      <c r="A3" t="s">
        <v>216</v>
      </c>
      <c r="B3" t="s">
        <v>217</v>
      </c>
      <c r="C3" s="43" t="s">
        <v>219</v>
      </c>
      <c r="D3" s="43" t="s">
        <v>220</v>
      </c>
      <c r="E3" s="43" t="s">
        <v>221</v>
      </c>
    </row>
    <row r="4" spans="1:9" x14ac:dyDescent="0.35">
      <c r="A4">
        <v>10020</v>
      </c>
      <c r="B4" t="s">
        <v>223</v>
      </c>
      <c r="C4">
        <v>500</v>
      </c>
      <c r="D4">
        <v>25.7</v>
      </c>
      <c r="E4" s="42">
        <f>C4*D4</f>
        <v>12850</v>
      </c>
    </row>
    <row r="5" spans="1:9" x14ac:dyDescent="0.35">
      <c r="A5">
        <v>10021</v>
      </c>
      <c r="B5" t="s">
        <v>224</v>
      </c>
      <c r="C5">
        <v>300</v>
      </c>
      <c r="D5">
        <v>27.5</v>
      </c>
      <c r="E5" s="42">
        <f>C5*D5</f>
        <v>8250</v>
      </c>
    </row>
    <row r="6" spans="1:9" x14ac:dyDescent="0.35">
      <c r="A6">
        <v>10030</v>
      </c>
      <c r="B6" t="s">
        <v>222</v>
      </c>
      <c r="C6">
        <v>200</v>
      </c>
      <c r="D6">
        <v>14.5</v>
      </c>
      <c r="E6" s="42">
        <f>C6*D6</f>
        <v>2900</v>
      </c>
    </row>
    <row r="7" spans="1:9" x14ac:dyDescent="0.35">
      <c r="A7">
        <v>10035</v>
      </c>
      <c r="B7" t="s">
        <v>225</v>
      </c>
      <c r="C7">
        <v>250</v>
      </c>
      <c r="D7">
        <v>16.399999999999999</v>
      </c>
      <c r="E7" s="42">
        <f>C7*D7</f>
        <v>4100</v>
      </c>
    </row>
    <row r="9" spans="1:9" x14ac:dyDescent="0.35">
      <c r="B9" t="s">
        <v>323</v>
      </c>
      <c r="C9" s="42">
        <f>SUM(C4:C7)</f>
        <v>1250</v>
      </c>
      <c r="D9" s="1" t="s">
        <v>324</v>
      </c>
      <c r="E9" s="42">
        <f>SUM(E4:E7)</f>
        <v>28100</v>
      </c>
    </row>
    <row r="11" spans="1:9" x14ac:dyDescent="0.35">
      <c r="D11" s="1" t="s">
        <v>325</v>
      </c>
      <c r="E11" s="42">
        <f>AVERAGE(D4:D7)</f>
        <v>21.024999999999999</v>
      </c>
    </row>
    <row r="14" spans="1:9" x14ac:dyDescent="0.35">
      <c r="H14" s="11"/>
      <c r="I14" s="11"/>
    </row>
    <row r="15" spans="1:9" x14ac:dyDescent="0.35">
      <c r="H15" s="11"/>
      <c r="I15" s="11"/>
    </row>
    <row r="16" spans="1:9" x14ac:dyDescent="0.35">
      <c r="H16" s="11"/>
      <c r="I16" s="11"/>
    </row>
    <row r="17" spans="8:9" x14ac:dyDescent="0.35">
      <c r="H17" s="11"/>
      <c r="I17" s="11"/>
    </row>
    <row r="18" spans="8:9" x14ac:dyDescent="0.35">
      <c r="H18" s="11"/>
      <c r="I18" s="11"/>
    </row>
    <row r="19" spans="8:9" x14ac:dyDescent="0.35">
      <c r="H19" s="11"/>
      <c r="I19" s="11"/>
    </row>
    <row r="20" spans="8:9" x14ac:dyDescent="0.35">
      <c r="H20" s="11"/>
      <c r="I20" s="11"/>
    </row>
    <row r="21" spans="8:9" x14ac:dyDescent="0.35">
      <c r="H21" s="11"/>
      <c r="I21" s="11"/>
    </row>
    <row r="22" spans="8:9" x14ac:dyDescent="0.35">
      <c r="H22" s="11"/>
      <c r="I22" s="11"/>
    </row>
    <row r="23" spans="8:9" x14ac:dyDescent="0.35">
      <c r="H23" s="11"/>
      <c r="I23" s="11"/>
    </row>
    <row r="24" spans="8:9" x14ac:dyDescent="0.35">
      <c r="H24" s="11"/>
      <c r="I24" s="11"/>
    </row>
    <row r="25" spans="8:9" x14ac:dyDescent="0.35">
      <c r="H25" s="11"/>
      <c r="I25" s="11"/>
    </row>
    <row r="26" spans="8:9" x14ac:dyDescent="0.35">
      <c r="H26" s="11"/>
      <c r="I26" s="11"/>
    </row>
  </sheetData>
  <pageMargins left="0.7" right="0.7" top="0.75" bottom="0.75" header="0.3" footer="0.3"/>
  <pageSetup paperSize="9" scale="7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P4:AA35"/>
  <sheetViews>
    <sheetView topLeftCell="J1" workbookViewId="0">
      <selection activeCell="V15" sqref="V10:V15"/>
    </sheetView>
  </sheetViews>
  <sheetFormatPr defaultColWidth="9.1796875" defaultRowHeight="14.5" x14ac:dyDescent="0.35"/>
  <sheetData>
    <row r="4" spans="16:26" x14ac:dyDescent="0.35">
      <c r="W4" s="5"/>
    </row>
    <row r="5" spans="16:26" x14ac:dyDescent="0.35">
      <c r="V5" s="5"/>
      <c r="W5" s="5"/>
      <c r="X5" s="5"/>
    </row>
    <row r="6" spans="16:26" x14ac:dyDescent="0.35">
      <c r="V6" s="5"/>
      <c r="W6" s="5"/>
      <c r="X6" s="5"/>
    </row>
    <row r="7" spans="16:26" x14ac:dyDescent="0.35">
      <c r="V7" s="5"/>
      <c r="W7" s="5"/>
      <c r="X7" s="5"/>
    </row>
    <row r="8" spans="16:26" x14ac:dyDescent="0.35">
      <c r="V8" s="5"/>
      <c r="W8" s="5"/>
      <c r="X8" s="5"/>
    </row>
    <row r="9" spans="16:26" x14ac:dyDescent="0.35">
      <c r="U9" s="5"/>
      <c r="V9" s="5"/>
      <c r="W9" s="5"/>
      <c r="X9" s="5"/>
    </row>
    <row r="10" spans="16:26" x14ac:dyDescent="0.35">
      <c r="V10" s="5"/>
      <c r="W10" s="5"/>
      <c r="X10" s="5"/>
    </row>
    <row r="11" spans="16:26" x14ac:dyDescent="0.35">
      <c r="W11" s="5"/>
      <c r="X11" s="5"/>
    </row>
    <row r="12" spans="16:26" x14ac:dyDescent="0.35">
      <c r="V12" s="5"/>
      <c r="W12" s="5"/>
      <c r="X12" s="5"/>
    </row>
    <row r="13" spans="16:26" x14ac:dyDescent="0.35">
      <c r="Q13" s="5"/>
      <c r="R13" s="5"/>
      <c r="W13" s="5"/>
    </row>
    <row r="14" spans="16:26" x14ac:dyDescent="0.35">
      <c r="P14" s="5"/>
      <c r="Q14" s="5"/>
      <c r="R14" s="5"/>
      <c r="W14" s="5"/>
    </row>
    <row r="15" spans="16:26" x14ac:dyDescent="0.35">
      <c r="R15" s="5"/>
      <c r="U15" s="5"/>
      <c r="V15" s="5"/>
      <c r="W15" s="5"/>
      <c r="X15" s="5"/>
      <c r="Y15" s="5"/>
    </row>
    <row r="16" spans="16:26" x14ac:dyDescent="0.35">
      <c r="R16" s="5"/>
      <c r="T16" s="5"/>
      <c r="U16" s="5"/>
      <c r="V16" s="5"/>
      <c r="W16" s="5"/>
      <c r="X16" s="5"/>
      <c r="Y16" s="5"/>
      <c r="Z16" s="5"/>
    </row>
    <row r="17" spans="18:27" x14ac:dyDescent="0.35">
      <c r="R17" s="5"/>
      <c r="T17" s="5"/>
      <c r="U17" s="5"/>
      <c r="V17" s="5"/>
      <c r="W17" s="5"/>
      <c r="X17" s="5"/>
      <c r="Y17" s="5"/>
      <c r="Z17" s="5"/>
    </row>
    <row r="18" spans="18:27" x14ac:dyDescent="0.35">
      <c r="R18" s="5"/>
      <c r="T18" s="5"/>
      <c r="U18" s="5"/>
      <c r="V18" s="5"/>
      <c r="W18" s="5"/>
      <c r="X18" s="5"/>
      <c r="Y18" s="5"/>
      <c r="Z18" s="5"/>
    </row>
    <row r="19" spans="18:27" x14ac:dyDescent="0.35">
      <c r="R19" s="5"/>
      <c r="T19" s="5"/>
      <c r="U19" s="5"/>
      <c r="V19" s="5"/>
      <c r="W19" s="5"/>
      <c r="X19" s="5"/>
      <c r="Y19" s="5"/>
      <c r="Z19" s="5"/>
      <c r="AA19" s="5"/>
    </row>
    <row r="20" spans="18:27" x14ac:dyDescent="0.35">
      <c r="R20" s="5"/>
      <c r="T20" s="5"/>
      <c r="U20" s="5"/>
      <c r="V20" s="5"/>
      <c r="W20" s="5"/>
      <c r="X20" s="5"/>
      <c r="Y20" s="5"/>
      <c r="Z20" s="5"/>
      <c r="AA20" s="5"/>
    </row>
    <row r="21" spans="18:27" x14ac:dyDescent="0.35">
      <c r="R21" s="5"/>
      <c r="T21" s="5"/>
      <c r="U21" s="5"/>
      <c r="V21" s="5"/>
      <c r="W21" s="5"/>
      <c r="X21" s="5"/>
      <c r="Y21" s="5"/>
      <c r="Z21" s="5"/>
      <c r="AA21" s="5"/>
    </row>
    <row r="22" spans="18:27" x14ac:dyDescent="0.35">
      <c r="R22" s="5"/>
      <c r="T22" s="5"/>
      <c r="U22" s="5"/>
      <c r="V22" s="5"/>
      <c r="W22" s="5"/>
      <c r="X22" s="5"/>
      <c r="Y22" s="5"/>
      <c r="Z22" s="5"/>
      <c r="AA22" s="5"/>
    </row>
    <row r="23" spans="18:27" x14ac:dyDescent="0.35"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8:27" x14ac:dyDescent="0.35">
      <c r="R24" s="5"/>
      <c r="S24" s="5"/>
      <c r="T24" s="5"/>
      <c r="U24" s="5"/>
      <c r="V24" s="5"/>
      <c r="W24" s="5"/>
      <c r="X24" s="5"/>
      <c r="Y24" s="5"/>
      <c r="AA24" s="5"/>
    </row>
    <row r="25" spans="18:27" x14ac:dyDescent="0.35">
      <c r="R25" s="5"/>
      <c r="S25" s="5"/>
      <c r="T25" s="5"/>
      <c r="U25" s="5"/>
      <c r="V25" s="5"/>
      <c r="W25" s="5"/>
      <c r="X25" s="5"/>
      <c r="Y25" s="5"/>
      <c r="AA25" s="5"/>
    </row>
    <row r="26" spans="18:27" x14ac:dyDescent="0.35">
      <c r="U26" s="5"/>
      <c r="V26" s="5"/>
      <c r="W26" s="5"/>
      <c r="X26" s="5"/>
      <c r="Y26" s="5"/>
      <c r="AA26" s="5"/>
    </row>
    <row r="27" spans="18:27" x14ac:dyDescent="0.35">
      <c r="U27" s="5"/>
      <c r="V27" s="5"/>
      <c r="W27" s="5"/>
      <c r="X27" s="5"/>
      <c r="Y27" s="5"/>
      <c r="AA27" s="5"/>
    </row>
    <row r="28" spans="18:27" x14ac:dyDescent="0.35">
      <c r="U28" s="5"/>
      <c r="V28" s="5"/>
      <c r="W28" s="5"/>
      <c r="X28" s="5"/>
      <c r="Y28" s="5"/>
      <c r="AA28" s="5"/>
    </row>
    <row r="29" spans="18:27" x14ac:dyDescent="0.35">
      <c r="U29" s="5"/>
      <c r="V29" s="5"/>
      <c r="W29" s="5"/>
      <c r="X29" s="5"/>
      <c r="Y29" s="5"/>
      <c r="AA29" s="5"/>
    </row>
    <row r="30" spans="18:27" x14ac:dyDescent="0.35">
      <c r="U30" s="5"/>
      <c r="V30" s="5"/>
      <c r="W30" s="5"/>
      <c r="X30" s="5"/>
      <c r="Y30" s="5"/>
      <c r="AA30" s="5"/>
    </row>
    <row r="31" spans="18:27" x14ac:dyDescent="0.35">
      <c r="U31" s="5"/>
      <c r="V31" s="5"/>
      <c r="W31" s="5"/>
      <c r="X31" s="5"/>
      <c r="Y31" s="5"/>
      <c r="AA31" s="5"/>
    </row>
    <row r="32" spans="18:27" x14ac:dyDescent="0.35">
      <c r="U32" s="5"/>
      <c r="V32" s="5"/>
      <c r="W32" s="5"/>
      <c r="X32" s="5"/>
      <c r="AA32" s="5"/>
    </row>
    <row r="33" spans="21:27" x14ac:dyDescent="0.35">
      <c r="U33" s="5"/>
      <c r="V33" s="5"/>
      <c r="W33" s="5"/>
      <c r="X33" s="5"/>
      <c r="AA33" s="5"/>
    </row>
    <row r="34" spans="21:27" x14ac:dyDescent="0.35">
      <c r="U34" s="5"/>
      <c r="V34" s="5"/>
      <c r="W34" s="5"/>
      <c r="X34" s="5"/>
      <c r="AA34" s="5"/>
    </row>
    <row r="35" spans="21:27" x14ac:dyDescent="0.35">
      <c r="U35" s="5"/>
      <c r="V35" s="5"/>
      <c r="W35" s="5"/>
      <c r="X35" s="5"/>
      <c r="AA35" s="5"/>
    </row>
  </sheetData>
  <pageMargins left="0.7" right="0.7" top="0.75" bottom="0.75" header="0.3" footer="0.3"/>
  <pageSetup paperSize="9" scale="53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1:AA34"/>
  <sheetViews>
    <sheetView workbookViewId="0">
      <selection activeCell="B11" sqref="B11"/>
    </sheetView>
  </sheetViews>
  <sheetFormatPr defaultColWidth="9.1796875" defaultRowHeight="14.5" x14ac:dyDescent="0.35"/>
  <cols>
    <col min="1" max="1" width="16.453125" bestFit="1" customWidth="1"/>
    <col min="2" max="2" width="20.1796875" bestFit="1" customWidth="1"/>
    <col min="3" max="3" width="20.54296875" bestFit="1" customWidth="1"/>
    <col min="4" max="4" width="9.54296875" customWidth="1"/>
    <col min="5" max="5" width="10.7265625" bestFit="1" customWidth="1"/>
    <col min="7" max="7" width="14.26953125" customWidth="1"/>
  </cols>
  <sheetData>
    <row r="1" spans="1:26" x14ac:dyDescent="0.35">
      <c r="A1" s="7" t="s">
        <v>190</v>
      </c>
      <c r="B1" s="7" t="s">
        <v>233</v>
      </c>
      <c r="C1" s="7" t="s">
        <v>189</v>
      </c>
      <c r="D1" s="7"/>
      <c r="E1" s="7" t="s">
        <v>234</v>
      </c>
      <c r="G1" s="7" t="s">
        <v>247</v>
      </c>
    </row>
    <row r="2" spans="1:26" x14ac:dyDescent="0.35">
      <c r="A2" t="s">
        <v>13</v>
      </c>
      <c r="B2" t="s">
        <v>227</v>
      </c>
      <c r="C2" t="s">
        <v>168</v>
      </c>
      <c r="E2">
        <v>1900</v>
      </c>
      <c r="G2" s="11">
        <v>43101</v>
      </c>
    </row>
    <row r="3" spans="1:26" x14ac:dyDescent="0.35">
      <c r="A3" t="s">
        <v>15</v>
      </c>
      <c r="B3" t="s">
        <v>228</v>
      </c>
      <c r="C3" t="s">
        <v>169</v>
      </c>
      <c r="E3">
        <v>1904</v>
      </c>
      <c r="G3" s="11">
        <v>43108</v>
      </c>
      <c r="W3" s="5"/>
    </row>
    <row r="4" spans="1:26" x14ac:dyDescent="0.35">
      <c r="A4" t="s">
        <v>9</v>
      </c>
      <c r="B4" t="s">
        <v>229</v>
      </c>
      <c r="C4" t="s">
        <v>170</v>
      </c>
      <c r="E4">
        <v>1908</v>
      </c>
      <c r="G4" s="11">
        <v>43115</v>
      </c>
      <c r="V4" s="5"/>
      <c r="W4" s="5"/>
      <c r="X4" s="5"/>
    </row>
    <row r="5" spans="1:26" x14ac:dyDescent="0.35">
      <c r="A5" t="s">
        <v>25</v>
      </c>
      <c r="B5" t="s">
        <v>230</v>
      </c>
      <c r="C5" t="s">
        <v>171</v>
      </c>
      <c r="E5">
        <v>1912</v>
      </c>
      <c r="G5" s="11">
        <v>43122</v>
      </c>
      <c r="V5" s="5"/>
      <c r="W5" s="5"/>
      <c r="X5" s="5"/>
    </row>
    <row r="6" spans="1:26" x14ac:dyDescent="0.35">
      <c r="A6" t="s">
        <v>7</v>
      </c>
      <c r="B6" t="s">
        <v>231</v>
      </c>
      <c r="C6" t="s">
        <v>172</v>
      </c>
      <c r="E6">
        <v>1916</v>
      </c>
      <c r="G6" s="11">
        <v>43129</v>
      </c>
      <c r="V6" s="5"/>
      <c r="W6" s="5"/>
      <c r="X6" s="5"/>
    </row>
    <row r="7" spans="1:26" x14ac:dyDescent="0.35">
      <c r="A7" t="s">
        <v>18</v>
      </c>
      <c r="B7" t="s">
        <v>232</v>
      </c>
      <c r="C7" t="s">
        <v>173</v>
      </c>
      <c r="E7">
        <v>1920</v>
      </c>
      <c r="G7" s="11">
        <v>43136</v>
      </c>
      <c r="V7" s="5"/>
      <c r="W7" s="5"/>
      <c r="X7" s="5"/>
    </row>
    <row r="8" spans="1:26" x14ac:dyDescent="0.35">
      <c r="A8" t="s">
        <v>20</v>
      </c>
      <c r="C8" t="s">
        <v>174</v>
      </c>
      <c r="E8">
        <v>1924</v>
      </c>
      <c r="G8" s="11">
        <v>43143</v>
      </c>
      <c r="U8" s="5"/>
      <c r="V8" s="5"/>
      <c r="W8" s="5"/>
      <c r="X8" s="5"/>
    </row>
    <row r="9" spans="1:26" x14ac:dyDescent="0.35">
      <c r="A9" t="s">
        <v>23</v>
      </c>
      <c r="C9" t="s">
        <v>175</v>
      </c>
      <c r="E9">
        <v>1928</v>
      </c>
      <c r="G9" s="11">
        <v>43150</v>
      </c>
      <c r="V9" s="5"/>
      <c r="W9" s="5"/>
      <c r="X9" s="5"/>
    </row>
    <row r="10" spans="1:26" x14ac:dyDescent="0.35">
      <c r="A10" t="s">
        <v>22</v>
      </c>
      <c r="C10" t="s">
        <v>176</v>
      </c>
      <c r="E10">
        <v>1932</v>
      </c>
      <c r="G10" s="11">
        <v>43157</v>
      </c>
      <c r="W10" s="5"/>
      <c r="X10" s="5"/>
    </row>
    <row r="11" spans="1:26" x14ac:dyDescent="0.35">
      <c r="A11" t="s">
        <v>8</v>
      </c>
      <c r="C11" t="s">
        <v>177</v>
      </c>
      <c r="E11">
        <v>1936</v>
      </c>
      <c r="G11" s="11">
        <v>43164</v>
      </c>
      <c r="V11" s="5"/>
      <c r="W11" s="5"/>
      <c r="X11" s="5"/>
    </row>
    <row r="12" spans="1:26" x14ac:dyDescent="0.35">
      <c r="A12" t="s">
        <v>12</v>
      </c>
      <c r="C12" t="s">
        <v>178</v>
      </c>
      <c r="E12">
        <v>1940</v>
      </c>
      <c r="G12" s="11">
        <v>43171</v>
      </c>
      <c r="Q12" s="5"/>
      <c r="R12" s="5"/>
      <c r="W12" s="5"/>
    </row>
    <row r="13" spans="1:26" x14ac:dyDescent="0.35">
      <c r="A13" t="s">
        <v>17</v>
      </c>
      <c r="C13" t="s">
        <v>179</v>
      </c>
      <c r="E13">
        <v>1944</v>
      </c>
      <c r="G13" s="11">
        <v>43178</v>
      </c>
      <c r="P13" s="5"/>
      <c r="Q13" s="5"/>
      <c r="R13" s="5"/>
      <c r="W13" s="5"/>
    </row>
    <row r="14" spans="1:26" x14ac:dyDescent="0.35">
      <c r="A14" t="s">
        <v>19</v>
      </c>
      <c r="C14" t="s">
        <v>180</v>
      </c>
      <c r="E14">
        <v>1948</v>
      </c>
      <c r="G14" s="11">
        <v>43185</v>
      </c>
      <c r="R14" s="5"/>
      <c r="U14" s="5"/>
      <c r="V14" s="5"/>
      <c r="W14" s="5"/>
      <c r="X14" s="5"/>
      <c r="Y14" s="5"/>
    </row>
    <row r="15" spans="1:26" x14ac:dyDescent="0.35">
      <c r="A15" t="s">
        <v>21</v>
      </c>
      <c r="C15" t="s">
        <v>167</v>
      </c>
      <c r="E15">
        <v>1952</v>
      </c>
      <c r="G15" s="11">
        <v>43192</v>
      </c>
      <c r="R15" s="5"/>
      <c r="T15" s="5"/>
      <c r="U15" s="5"/>
      <c r="V15" s="5"/>
      <c r="W15" s="5"/>
      <c r="X15" s="5"/>
      <c r="Y15" s="5"/>
      <c r="Z15" s="5"/>
    </row>
    <row r="16" spans="1:26" x14ac:dyDescent="0.35">
      <c r="A16" t="s">
        <v>14</v>
      </c>
      <c r="C16" t="s">
        <v>181</v>
      </c>
      <c r="E16">
        <v>1956</v>
      </c>
      <c r="G16" s="11">
        <v>43199</v>
      </c>
      <c r="R16" s="5"/>
      <c r="T16" s="5"/>
      <c r="U16" s="5"/>
      <c r="V16" s="5"/>
      <c r="W16" s="5"/>
      <c r="X16" s="5"/>
      <c r="Y16" s="5"/>
      <c r="Z16" s="5"/>
    </row>
    <row r="17" spans="1:27" x14ac:dyDescent="0.35">
      <c r="A17" t="s">
        <v>24</v>
      </c>
      <c r="C17" t="s">
        <v>182</v>
      </c>
      <c r="E17">
        <v>1960</v>
      </c>
      <c r="G17" s="11">
        <v>43206</v>
      </c>
      <c r="R17" s="5"/>
      <c r="T17" s="5"/>
      <c r="U17" s="5"/>
      <c r="V17" s="5"/>
      <c r="W17" s="5"/>
      <c r="X17" s="5"/>
      <c r="Y17" s="5"/>
      <c r="Z17" s="5"/>
    </row>
    <row r="18" spans="1:27" x14ac:dyDescent="0.35">
      <c r="A18" t="s">
        <v>16</v>
      </c>
      <c r="C18" t="s">
        <v>183</v>
      </c>
      <c r="E18">
        <v>1964</v>
      </c>
      <c r="G18" s="11">
        <v>43213</v>
      </c>
      <c r="R18" s="5"/>
      <c r="T18" s="5"/>
      <c r="U18" s="5"/>
      <c r="V18" s="5"/>
      <c r="W18" s="5"/>
      <c r="X18" s="5"/>
      <c r="Y18" s="5"/>
      <c r="Z18" s="5"/>
      <c r="AA18" s="5"/>
    </row>
    <row r="19" spans="1:27" x14ac:dyDescent="0.35">
      <c r="A19" t="s">
        <v>10</v>
      </c>
      <c r="C19" t="s">
        <v>184</v>
      </c>
      <c r="E19">
        <v>1968</v>
      </c>
      <c r="G19" s="11">
        <v>43220</v>
      </c>
      <c r="R19" s="5"/>
      <c r="T19" s="5"/>
      <c r="U19" s="5"/>
      <c r="V19" s="5"/>
      <c r="W19" s="5"/>
      <c r="X19" s="5"/>
      <c r="Y19" s="5"/>
      <c r="Z19" s="5"/>
      <c r="AA19" s="5"/>
    </row>
    <row r="20" spans="1:27" x14ac:dyDescent="0.35">
      <c r="A20" t="s">
        <v>11</v>
      </c>
      <c r="C20" t="s">
        <v>185</v>
      </c>
      <c r="E20">
        <v>1972</v>
      </c>
      <c r="G20" s="11">
        <v>43227</v>
      </c>
      <c r="R20" s="5"/>
      <c r="T20" s="5"/>
      <c r="U20" s="5"/>
      <c r="V20" s="5"/>
      <c r="W20" s="5"/>
      <c r="X20" s="5"/>
      <c r="Y20" s="5"/>
      <c r="Z20" s="5"/>
      <c r="AA20" s="5"/>
    </row>
    <row r="21" spans="1:27" x14ac:dyDescent="0.35">
      <c r="C21" t="s">
        <v>186</v>
      </c>
      <c r="E21">
        <v>1976</v>
      </c>
      <c r="G21" s="11">
        <v>43234</v>
      </c>
      <c r="R21" s="5"/>
      <c r="T21" s="5"/>
      <c r="U21" s="5"/>
      <c r="V21" s="5"/>
      <c r="W21" s="5"/>
      <c r="X21" s="5"/>
      <c r="Y21" s="5"/>
      <c r="Z21" s="5"/>
      <c r="AA21" s="5"/>
    </row>
    <row r="22" spans="1:27" x14ac:dyDescent="0.35">
      <c r="C22" t="s">
        <v>187</v>
      </c>
      <c r="E22">
        <v>1980</v>
      </c>
      <c r="G22" s="11">
        <v>43241</v>
      </c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35">
      <c r="C23" t="s">
        <v>188</v>
      </c>
      <c r="E23">
        <v>1984</v>
      </c>
      <c r="G23" s="11">
        <v>43248</v>
      </c>
      <c r="R23" s="5"/>
      <c r="S23" s="5"/>
      <c r="T23" s="5"/>
      <c r="U23" s="5"/>
      <c r="V23" s="5"/>
      <c r="W23" s="5"/>
      <c r="X23" s="5"/>
      <c r="Y23" s="5"/>
      <c r="AA23" s="5"/>
    </row>
    <row r="24" spans="1:27" x14ac:dyDescent="0.35">
      <c r="R24" s="5"/>
      <c r="S24" s="5"/>
      <c r="T24" s="5"/>
      <c r="U24" s="5"/>
      <c r="V24" s="5"/>
      <c r="W24" s="5"/>
      <c r="X24" s="5"/>
      <c r="Y24" s="5"/>
      <c r="AA24" s="5"/>
    </row>
    <row r="25" spans="1:27" x14ac:dyDescent="0.35">
      <c r="U25" s="5"/>
      <c r="V25" s="5"/>
      <c r="W25" s="5"/>
      <c r="X25" s="5"/>
      <c r="Y25" s="5"/>
      <c r="AA25" s="5"/>
    </row>
    <row r="26" spans="1:27" x14ac:dyDescent="0.35">
      <c r="U26" s="5"/>
      <c r="V26" s="5"/>
      <c r="W26" s="5"/>
      <c r="X26" s="5"/>
      <c r="Y26" s="5"/>
      <c r="AA26" s="5"/>
    </row>
    <row r="27" spans="1:27" x14ac:dyDescent="0.35">
      <c r="U27" s="5"/>
      <c r="V27" s="5"/>
      <c r="W27" s="5"/>
      <c r="X27" s="5"/>
      <c r="Y27" s="5"/>
      <c r="AA27" s="5"/>
    </row>
    <row r="28" spans="1:27" x14ac:dyDescent="0.35">
      <c r="U28" s="5"/>
      <c r="V28" s="5"/>
      <c r="W28" s="5"/>
      <c r="X28" s="5"/>
      <c r="Y28" s="5"/>
      <c r="AA28" s="5"/>
    </row>
    <row r="29" spans="1:27" x14ac:dyDescent="0.35">
      <c r="U29" s="5"/>
      <c r="V29" s="5"/>
      <c r="W29" s="5"/>
      <c r="X29" s="5"/>
      <c r="Y29" s="5"/>
      <c r="AA29" s="5"/>
    </row>
    <row r="30" spans="1:27" x14ac:dyDescent="0.35">
      <c r="U30" s="5"/>
      <c r="V30" s="5"/>
      <c r="W30" s="5"/>
      <c r="X30" s="5"/>
      <c r="Y30" s="5"/>
      <c r="AA30" s="5"/>
    </row>
    <row r="31" spans="1:27" x14ac:dyDescent="0.35">
      <c r="U31" s="5"/>
      <c r="V31" s="5"/>
      <c r="W31" s="5"/>
      <c r="X31" s="5"/>
      <c r="AA31" s="5"/>
    </row>
    <row r="32" spans="1:27" x14ac:dyDescent="0.35">
      <c r="U32" s="5"/>
      <c r="V32" s="5"/>
      <c r="W32" s="5"/>
      <c r="X32" s="5"/>
      <c r="AA32" s="5"/>
    </row>
    <row r="33" spans="21:27" x14ac:dyDescent="0.35">
      <c r="U33" s="5"/>
      <c r="V33" s="5"/>
      <c r="W33" s="5"/>
      <c r="X33" s="5"/>
      <c r="AA33" s="5"/>
    </row>
    <row r="34" spans="21:27" x14ac:dyDescent="0.35">
      <c r="U34" s="5"/>
      <c r="V34" s="5"/>
      <c r="W34" s="5"/>
      <c r="X34" s="5"/>
      <c r="AA34" s="5"/>
    </row>
  </sheetData>
  <sortState xmlns:xlrd2="http://schemas.microsoft.com/office/spreadsheetml/2017/richdata2" ref="A1:A18">
    <sortCondition ref="A6"/>
  </sortState>
  <pageMargins left="0.7" right="0.7" top="0.75" bottom="0.75" header="0.3" footer="0.3"/>
  <pageSetup paperSize="9" scale="46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159E-2B7A-440D-B149-D1FA756E1F76}">
  <sheetPr>
    <pageSetUpPr fitToPage="1"/>
  </sheetPr>
  <dimension ref="A1:J18"/>
  <sheetViews>
    <sheetView workbookViewId="0">
      <selection activeCell="H16" sqref="H16"/>
    </sheetView>
  </sheetViews>
  <sheetFormatPr defaultColWidth="9.1796875" defaultRowHeight="14.5" x14ac:dyDescent="0.35"/>
  <cols>
    <col min="2" max="3" width="10.453125" bestFit="1" customWidth="1"/>
    <col min="8" max="8" width="10.1796875" bestFit="1" customWidth="1"/>
    <col min="9" max="9" width="14" bestFit="1" customWidth="1"/>
    <col min="10" max="10" width="10.1796875" bestFit="1" customWidth="1"/>
  </cols>
  <sheetData>
    <row r="1" spans="1:10" x14ac:dyDescent="0.35">
      <c r="A1" s="7" t="s">
        <v>287</v>
      </c>
      <c r="G1" s="7" t="s">
        <v>288</v>
      </c>
      <c r="I1" s="38" t="s">
        <v>289</v>
      </c>
      <c r="J1" s="39">
        <v>43101</v>
      </c>
    </row>
    <row r="3" spans="1:10" x14ac:dyDescent="0.35">
      <c r="A3" s="64" t="s">
        <v>212</v>
      </c>
      <c r="B3" s="65" t="s">
        <v>213</v>
      </c>
      <c r="C3" s="65" t="s">
        <v>214</v>
      </c>
      <c r="G3" s="1" t="s">
        <v>212</v>
      </c>
      <c r="H3" t="s">
        <v>213</v>
      </c>
      <c r="I3" t="s">
        <v>214</v>
      </c>
    </row>
    <row r="4" spans="1:10" x14ac:dyDescent="0.35">
      <c r="A4">
        <v>1</v>
      </c>
      <c r="B4" s="11">
        <v>43101</v>
      </c>
      <c r="C4" s="11">
        <f xml:space="preserve"> B4 + 7</f>
        <v>43108</v>
      </c>
      <c r="H4" s="11"/>
      <c r="I4" s="11"/>
    </row>
    <row r="5" spans="1:10" x14ac:dyDescent="0.35">
      <c r="A5">
        <v>2</v>
      </c>
      <c r="B5" s="11">
        <f>$C$4</f>
        <v>43108</v>
      </c>
      <c r="C5" s="11">
        <f t="shared" ref="C5:C16" si="0" xml:space="preserve"> B5 + 7</f>
        <v>43115</v>
      </c>
      <c r="H5" s="11"/>
      <c r="I5" s="11"/>
    </row>
    <row r="6" spans="1:10" x14ac:dyDescent="0.35">
      <c r="A6">
        <v>3</v>
      </c>
      <c r="B6" s="11">
        <v>43102</v>
      </c>
      <c r="C6" s="11">
        <f t="shared" si="0"/>
        <v>43109</v>
      </c>
      <c r="H6" s="11"/>
      <c r="I6" s="11"/>
    </row>
    <row r="7" spans="1:10" x14ac:dyDescent="0.35">
      <c r="A7">
        <v>4</v>
      </c>
      <c r="B7" s="11">
        <f t="shared" ref="B7:B16" si="1">$C$4</f>
        <v>43108</v>
      </c>
      <c r="C7" s="11">
        <f t="shared" si="0"/>
        <v>43115</v>
      </c>
      <c r="H7" s="11"/>
      <c r="I7" s="11"/>
    </row>
    <row r="8" spans="1:10" x14ac:dyDescent="0.35">
      <c r="A8">
        <v>5</v>
      </c>
      <c r="B8" s="11">
        <v>43103</v>
      </c>
      <c r="C8" s="11">
        <f t="shared" si="0"/>
        <v>43110</v>
      </c>
      <c r="H8" s="11"/>
      <c r="I8" s="11"/>
    </row>
    <row r="9" spans="1:10" x14ac:dyDescent="0.35">
      <c r="A9">
        <v>6</v>
      </c>
      <c r="B9" s="11">
        <f t="shared" ref="B9:B16" si="2">$C$4</f>
        <v>43108</v>
      </c>
      <c r="C9" s="11">
        <f t="shared" si="0"/>
        <v>43115</v>
      </c>
      <c r="H9" s="11"/>
      <c r="I9" s="11"/>
    </row>
    <row r="10" spans="1:10" x14ac:dyDescent="0.35">
      <c r="A10">
        <v>7</v>
      </c>
      <c r="B10" s="11">
        <v>43104</v>
      </c>
      <c r="C10" s="11">
        <f t="shared" si="0"/>
        <v>43111</v>
      </c>
      <c r="H10" s="11"/>
      <c r="I10" s="11"/>
    </row>
    <row r="11" spans="1:10" x14ac:dyDescent="0.35">
      <c r="A11">
        <v>8</v>
      </c>
      <c r="B11" s="11">
        <f t="shared" ref="B11:B16" si="3">$C$4</f>
        <v>43108</v>
      </c>
      <c r="C11" s="11">
        <f t="shared" si="0"/>
        <v>43115</v>
      </c>
      <c r="H11" s="11"/>
      <c r="I11" s="11"/>
    </row>
    <row r="12" spans="1:10" x14ac:dyDescent="0.35">
      <c r="A12">
        <v>9</v>
      </c>
      <c r="B12" s="11">
        <v>43105</v>
      </c>
      <c r="C12" s="11">
        <f t="shared" si="0"/>
        <v>43112</v>
      </c>
      <c r="H12" s="11"/>
      <c r="I12" s="11"/>
    </row>
    <row r="13" spans="1:10" x14ac:dyDescent="0.35">
      <c r="A13">
        <v>10</v>
      </c>
      <c r="B13" s="11">
        <f t="shared" ref="B13:B16" si="4">$C$4</f>
        <v>43108</v>
      </c>
      <c r="C13" s="11">
        <f t="shared" si="0"/>
        <v>43115</v>
      </c>
      <c r="H13" s="11"/>
      <c r="I13" s="11"/>
    </row>
    <row r="14" spans="1:10" x14ac:dyDescent="0.35">
      <c r="A14">
        <v>11</v>
      </c>
      <c r="B14" s="11">
        <v>43106</v>
      </c>
      <c r="C14" s="11">
        <f t="shared" si="0"/>
        <v>43113</v>
      </c>
      <c r="H14" s="11"/>
      <c r="I14" s="11"/>
    </row>
    <row r="15" spans="1:10" x14ac:dyDescent="0.35">
      <c r="A15">
        <v>12</v>
      </c>
      <c r="B15" s="11">
        <f t="shared" ref="B15:B16" si="5">$C$4</f>
        <v>43108</v>
      </c>
      <c r="C15" s="11">
        <f t="shared" si="0"/>
        <v>43115</v>
      </c>
      <c r="H15" s="11"/>
      <c r="I15" s="11"/>
    </row>
    <row r="16" spans="1:10" x14ac:dyDescent="0.35">
      <c r="A16">
        <v>13</v>
      </c>
      <c r="B16" s="11">
        <v>43107</v>
      </c>
      <c r="C16" s="11">
        <f t="shared" si="0"/>
        <v>43114</v>
      </c>
      <c r="H16" s="11"/>
      <c r="I16" s="11"/>
    </row>
    <row r="18" spans="2:2" x14ac:dyDescent="0.35">
      <c r="B18" s="11"/>
    </row>
  </sheetData>
  <pageMargins left="0.7" right="0.7" top="0.75" bottom="0.75" header="0.3" footer="0.3"/>
  <pageSetup paperSize="9" scale="7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D490-F862-4A27-8EEF-9D94FC773115}">
  <sheetPr>
    <pageSetUpPr fitToPage="1"/>
  </sheetPr>
  <dimension ref="A1:G11"/>
  <sheetViews>
    <sheetView workbookViewId="0">
      <selection activeCell="B10" sqref="B10"/>
    </sheetView>
  </sheetViews>
  <sheetFormatPr defaultColWidth="9.1796875" defaultRowHeight="14.5" x14ac:dyDescent="0.35"/>
  <sheetData>
    <row r="1" spans="1:7" x14ac:dyDescent="0.35">
      <c r="A1" t="s">
        <v>246</v>
      </c>
    </row>
    <row r="2" spans="1:7" x14ac:dyDescent="0.35">
      <c r="B2" t="s">
        <v>240</v>
      </c>
      <c r="C2" t="s">
        <v>241</v>
      </c>
      <c r="D2" t="s">
        <v>242</v>
      </c>
      <c r="E2" t="s">
        <v>243</v>
      </c>
      <c r="F2" t="s">
        <v>6</v>
      </c>
      <c r="G2" t="s">
        <v>193</v>
      </c>
    </row>
    <row r="3" spans="1:7" x14ac:dyDescent="0.35">
      <c r="A3" t="s">
        <v>235</v>
      </c>
      <c r="B3">
        <v>50300</v>
      </c>
      <c r="C3">
        <v>55200</v>
      </c>
      <c r="D3">
        <v>48000</v>
      </c>
      <c r="E3">
        <v>62400</v>
      </c>
    </row>
    <row r="4" spans="1:7" x14ac:dyDescent="0.35">
      <c r="A4" t="s">
        <v>236</v>
      </c>
      <c r="B4">
        <v>38000</v>
      </c>
      <c r="C4">
        <v>42200</v>
      </c>
      <c r="D4">
        <v>41000</v>
      </c>
      <c r="E4">
        <v>46900</v>
      </c>
    </row>
    <row r="5" spans="1:7" x14ac:dyDescent="0.35">
      <c r="A5" t="s">
        <v>237</v>
      </c>
      <c r="B5">
        <v>56500</v>
      </c>
      <c r="C5">
        <v>57000</v>
      </c>
      <c r="D5">
        <v>53400</v>
      </c>
      <c r="E5">
        <v>67600</v>
      </c>
    </row>
    <row r="6" spans="1:7" x14ac:dyDescent="0.35">
      <c r="A6" t="s">
        <v>238</v>
      </c>
      <c r="B6">
        <v>40000</v>
      </c>
      <c r="C6">
        <v>43500</v>
      </c>
      <c r="D6">
        <v>41200</v>
      </c>
      <c r="E6">
        <v>47900</v>
      </c>
    </row>
    <row r="7" spans="1:7" x14ac:dyDescent="0.35">
      <c r="A7" t="s">
        <v>239</v>
      </c>
      <c r="B7">
        <v>51000</v>
      </c>
      <c r="C7">
        <v>52100</v>
      </c>
      <c r="D7">
        <v>52000</v>
      </c>
      <c r="E7">
        <v>56700</v>
      </c>
    </row>
    <row r="8" spans="1:7" x14ac:dyDescent="0.35">
      <c r="A8" t="s">
        <v>197</v>
      </c>
    </row>
    <row r="10" spans="1:7" x14ac:dyDescent="0.35">
      <c r="A10" t="s">
        <v>244</v>
      </c>
    </row>
    <row r="11" spans="1:7" x14ac:dyDescent="0.35">
      <c r="A11" t="s">
        <v>245</v>
      </c>
    </row>
  </sheetData>
  <pageMargins left="0.7" right="0.7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O35"/>
  <sheetViews>
    <sheetView topLeftCell="A4" workbookViewId="0">
      <selection activeCell="H32" sqref="H32"/>
    </sheetView>
  </sheetViews>
  <sheetFormatPr defaultColWidth="9.1796875" defaultRowHeight="14.5" x14ac:dyDescent="0.35"/>
  <cols>
    <col min="1" max="1" width="14.1796875" customWidth="1"/>
    <col min="2" max="2" width="7.81640625" customWidth="1"/>
    <col min="3" max="3" width="7.26953125" customWidth="1"/>
    <col min="4" max="9" width="7.7265625" customWidth="1"/>
  </cols>
  <sheetData>
    <row r="1" spans="1:13" x14ac:dyDescent="0.35">
      <c r="A1" s="14" t="s">
        <v>257</v>
      </c>
      <c r="B1" s="6">
        <v>15000</v>
      </c>
      <c r="C1" s="6"/>
      <c r="D1" s="15" t="s">
        <v>258</v>
      </c>
      <c r="E1" s="6"/>
      <c r="F1" s="6">
        <v>35000</v>
      </c>
      <c r="G1" s="6"/>
      <c r="H1" s="15" t="s">
        <v>259</v>
      </c>
      <c r="I1" s="6"/>
      <c r="J1" s="6">
        <v>10000</v>
      </c>
      <c r="K1" s="6"/>
      <c r="L1" s="6"/>
      <c r="M1" s="16"/>
    </row>
    <row r="2" spans="1:13" x14ac:dyDescent="0.35">
      <c r="A2" s="17"/>
      <c r="M2" s="18"/>
    </row>
    <row r="3" spans="1:13" x14ac:dyDescent="0.35">
      <c r="A3" s="17"/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248</v>
      </c>
      <c r="I3" t="s">
        <v>249</v>
      </c>
      <c r="J3" t="s">
        <v>250</v>
      </c>
      <c r="K3" t="s">
        <v>251</v>
      </c>
      <c r="L3" t="s">
        <v>252</v>
      </c>
      <c r="M3" s="18" t="s">
        <v>253</v>
      </c>
    </row>
    <row r="4" spans="1:13" x14ac:dyDescent="0.35">
      <c r="A4" s="19" t="s">
        <v>254</v>
      </c>
      <c r="B4">
        <v>10000</v>
      </c>
      <c r="C4">
        <v>4000</v>
      </c>
      <c r="D4">
        <v>6000</v>
      </c>
      <c r="E4">
        <v>8000</v>
      </c>
      <c r="F4">
        <v>5000</v>
      </c>
      <c r="G4">
        <v>15000</v>
      </c>
      <c r="H4">
        <v>11000</v>
      </c>
      <c r="I4">
        <v>6000</v>
      </c>
      <c r="J4">
        <v>2000</v>
      </c>
      <c r="K4">
        <v>4500</v>
      </c>
      <c r="L4">
        <v>8000</v>
      </c>
      <c r="M4" s="18">
        <v>12000</v>
      </c>
    </row>
    <row r="5" spans="1:13" x14ac:dyDescent="0.35">
      <c r="A5" s="19" t="s">
        <v>255</v>
      </c>
      <c r="B5">
        <f xml:space="preserve"> B4 + F1</f>
        <v>45000</v>
      </c>
      <c r="C5">
        <f xml:space="preserve"> C4+F1</f>
        <v>39000</v>
      </c>
      <c r="D5">
        <f xml:space="preserve"> D4 + F1</f>
        <v>41000</v>
      </c>
      <c r="E5">
        <f xml:space="preserve"> E4+F1</f>
        <v>43000</v>
      </c>
      <c r="F5">
        <f>F4+F1</f>
        <v>40000</v>
      </c>
      <c r="G5">
        <f>G4+F1</f>
        <v>50000</v>
      </c>
      <c r="H5">
        <f>H4+F1</f>
        <v>46000</v>
      </c>
      <c r="I5">
        <f>I4+F1</f>
        <v>41000</v>
      </c>
      <c r="J5">
        <f>J4+F1</f>
        <v>37000</v>
      </c>
      <c r="K5">
        <f>K4+F1</f>
        <v>39500</v>
      </c>
      <c r="L5">
        <f>L4+F1</f>
        <v>43000</v>
      </c>
      <c r="M5" s="18">
        <f>M4+F1</f>
        <v>47000</v>
      </c>
    </row>
    <row r="6" spans="1:13" x14ac:dyDescent="0.35">
      <c r="A6" s="19"/>
      <c r="M6" s="18"/>
    </row>
    <row r="7" spans="1:13" x14ac:dyDescent="0.35">
      <c r="A7" s="19" t="s">
        <v>195</v>
      </c>
      <c r="B7">
        <v>12000</v>
      </c>
      <c r="C7">
        <v>4000</v>
      </c>
      <c r="D7">
        <v>3500</v>
      </c>
      <c r="E7">
        <v>2200</v>
      </c>
      <c r="F7">
        <v>4500</v>
      </c>
      <c r="G7">
        <v>3250</v>
      </c>
      <c r="H7">
        <v>3500</v>
      </c>
      <c r="I7">
        <v>7800</v>
      </c>
      <c r="J7">
        <v>13000</v>
      </c>
      <c r="K7">
        <v>1200</v>
      </c>
      <c r="L7">
        <v>2300</v>
      </c>
      <c r="M7" s="18">
        <v>15000</v>
      </c>
    </row>
    <row r="8" spans="1:13" x14ac:dyDescent="0.35">
      <c r="A8" s="19" t="s">
        <v>256</v>
      </c>
      <c r="B8">
        <f xml:space="preserve"> B7+J1</f>
        <v>22000</v>
      </c>
      <c r="C8">
        <f>C7+J1</f>
        <v>14000</v>
      </c>
      <c r="D8">
        <f>D7+J1</f>
        <v>13500</v>
      </c>
      <c r="E8">
        <f xml:space="preserve"> E7+J1</f>
        <v>12200</v>
      </c>
      <c r="F8">
        <f>F7+J1</f>
        <v>14500</v>
      </c>
      <c r="G8">
        <f>G7+J1</f>
        <v>13250</v>
      </c>
      <c r="H8">
        <f>H7+J1</f>
        <v>13500</v>
      </c>
      <c r="I8">
        <f>I7+J1</f>
        <v>17800</v>
      </c>
      <c r="J8">
        <f>J7+J1</f>
        <v>23000</v>
      </c>
      <c r="K8">
        <f>K7+J1</f>
        <v>11200</v>
      </c>
      <c r="L8">
        <f>L7+J1</f>
        <v>12300</v>
      </c>
      <c r="M8" s="18">
        <f>M7+J1</f>
        <v>25000</v>
      </c>
    </row>
    <row r="9" spans="1:13" x14ac:dyDescent="0.35">
      <c r="A9" s="19"/>
      <c r="M9" s="18"/>
    </row>
    <row r="10" spans="1:13" x14ac:dyDescent="0.35">
      <c r="A10" s="104" t="s">
        <v>196</v>
      </c>
      <c r="B10" s="20">
        <f>B5-B8</f>
        <v>23000</v>
      </c>
      <c r="C10" s="20">
        <f>C5-C8</f>
        <v>25000</v>
      </c>
      <c r="D10" s="20">
        <f>D5-D8</f>
        <v>27500</v>
      </c>
      <c r="E10" s="20">
        <f>E5-E8</f>
        <v>30800</v>
      </c>
      <c r="F10" s="20">
        <f>F5-F8</f>
        <v>25500</v>
      </c>
      <c r="G10" s="20">
        <f>G5-G8</f>
        <v>36750</v>
      </c>
      <c r="H10" s="20">
        <f>H5-H8</f>
        <v>32500</v>
      </c>
      <c r="I10" s="20">
        <f>I5-I8</f>
        <v>23200</v>
      </c>
      <c r="J10" s="20">
        <f>J5-J8</f>
        <v>14000</v>
      </c>
      <c r="K10" s="20">
        <f>K5-K8</f>
        <v>28300</v>
      </c>
      <c r="L10" s="20">
        <f>L5-L8</f>
        <v>30700</v>
      </c>
      <c r="M10" s="21">
        <f>M5-M8</f>
        <v>22000</v>
      </c>
    </row>
    <row r="17" spans="1:15" ht="18.5" x14ac:dyDescent="0.45">
      <c r="A17" s="22" t="s">
        <v>326</v>
      </c>
      <c r="B17" s="6"/>
      <c r="C17" s="6"/>
      <c r="D17" s="6"/>
      <c r="E17" s="6"/>
      <c r="F17" s="16"/>
      <c r="J17" s="30"/>
    </row>
    <row r="18" spans="1:15" x14ac:dyDescent="0.35">
      <c r="A18" s="17"/>
      <c r="F18" s="18"/>
    </row>
    <row r="19" spans="1:15" x14ac:dyDescent="0.35">
      <c r="A19" s="19" t="s">
        <v>260</v>
      </c>
      <c r="F19" s="18"/>
      <c r="J19" s="7"/>
    </row>
    <row r="20" spans="1:15" x14ac:dyDescent="0.35">
      <c r="A20" s="19"/>
      <c r="F20" s="18"/>
      <c r="J20" s="7"/>
    </row>
    <row r="21" spans="1:15" x14ac:dyDescent="0.35">
      <c r="A21" s="19" t="s">
        <v>261</v>
      </c>
      <c r="B21" s="26">
        <v>300</v>
      </c>
      <c r="C21" t="s">
        <v>269</v>
      </c>
      <c r="F21" s="18"/>
      <c r="J21" s="7"/>
    </row>
    <row r="22" spans="1:15" x14ac:dyDescent="0.35">
      <c r="A22" s="19" t="s">
        <v>262</v>
      </c>
      <c r="B22" s="26">
        <v>100</v>
      </c>
      <c r="C22" t="s">
        <v>270</v>
      </c>
      <c r="F22" s="18"/>
      <c r="J22" s="7"/>
    </row>
    <row r="23" spans="1:15" x14ac:dyDescent="0.35">
      <c r="A23" s="19" t="s">
        <v>263</v>
      </c>
      <c r="B23" s="29">
        <f xml:space="preserve"> B21*B22</f>
        <v>30000</v>
      </c>
      <c r="F23" s="18"/>
      <c r="J23" s="7"/>
    </row>
    <row r="24" spans="1:15" x14ac:dyDescent="0.35">
      <c r="A24" s="19" t="s">
        <v>266</v>
      </c>
      <c r="B24" s="105">
        <v>0.15</v>
      </c>
      <c r="F24" s="18"/>
      <c r="J24" s="7"/>
    </row>
    <row r="25" spans="1:15" x14ac:dyDescent="0.35">
      <c r="A25" s="19" t="s">
        <v>265</v>
      </c>
      <c r="B25" s="29">
        <f xml:space="preserve"> B23*B24</f>
        <v>4500</v>
      </c>
      <c r="F25" s="18"/>
      <c r="J25" s="7"/>
    </row>
    <row r="26" spans="1:15" x14ac:dyDescent="0.35">
      <c r="A26" s="19" t="s">
        <v>264</v>
      </c>
      <c r="B26" s="29">
        <f>B23-B25</f>
        <v>25500</v>
      </c>
      <c r="F26" s="18"/>
      <c r="J26" s="7"/>
    </row>
    <row r="27" spans="1:15" x14ac:dyDescent="0.35">
      <c r="A27" s="17"/>
      <c r="F27" s="18"/>
      <c r="J27" s="7"/>
    </row>
    <row r="28" spans="1:15" x14ac:dyDescent="0.35">
      <c r="A28" s="17"/>
      <c r="F28" s="18"/>
    </row>
    <row r="29" spans="1:15" x14ac:dyDescent="0.35">
      <c r="A29" s="19" t="s">
        <v>218</v>
      </c>
      <c r="B29" s="7">
        <v>1</v>
      </c>
      <c r="C29" s="7">
        <v>5</v>
      </c>
      <c r="D29" s="7">
        <v>10</v>
      </c>
      <c r="E29" s="7">
        <v>25</v>
      </c>
      <c r="F29" s="23">
        <v>50</v>
      </c>
    </row>
    <row r="30" spans="1:15" x14ac:dyDescent="0.35">
      <c r="A30" s="17" t="s">
        <v>267</v>
      </c>
      <c r="B30" s="12">
        <v>0.05</v>
      </c>
      <c r="C30" s="12">
        <v>7.0000000000000007E-2</v>
      </c>
      <c r="D30" s="12">
        <v>0.1</v>
      </c>
      <c r="E30" s="12">
        <v>0.12</v>
      </c>
      <c r="F30" s="24">
        <v>0.15</v>
      </c>
      <c r="J30" s="7"/>
      <c r="K30" s="7"/>
      <c r="L30" s="7"/>
      <c r="M30" s="7"/>
      <c r="N30" s="7"/>
      <c r="O30" s="7"/>
    </row>
    <row r="31" spans="1:15" x14ac:dyDescent="0.35">
      <c r="A31" s="25" t="s">
        <v>268</v>
      </c>
      <c r="B31" s="27"/>
      <c r="C31" s="27"/>
      <c r="D31" s="27"/>
      <c r="E31" s="27"/>
      <c r="F31" s="28"/>
      <c r="K31" s="12"/>
      <c r="L31" s="12"/>
      <c r="M31" s="12"/>
      <c r="N31" s="12"/>
      <c r="O31" s="12"/>
    </row>
    <row r="32" spans="1:15" x14ac:dyDescent="0.35">
      <c r="K32" s="12"/>
      <c r="L32" s="12"/>
      <c r="M32" s="12"/>
      <c r="N32" s="12"/>
      <c r="O32" s="12"/>
    </row>
    <row r="33" spans="2:15" x14ac:dyDescent="0.35">
      <c r="B33" s="12"/>
      <c r="K33" s="12"/>
    </row>
    <row r="34" spans="2:15" x14ac:dyDescent="0.35">
      <c r="B34" s="13"/>
      <c r="C34" s="13"/>
      <c r="D34" s="13"/>
      <c r="E34" s="13"/>
      <c r="F34" s="13"/>
      <c r="K34" s="13"/>
      <c r="L34" s="13"/>
      <c r="M34" s="13"/>
      <c r="N34" s="13"/>
      <c r="O34" s="13"/>
    </row>
    <row r="35" spans="2:15" x14ac:dyDescent="0.35">
      <c r="B35" s="13"/>
      <c r="C35" s="13"/>
      <c r="D35" s="13"/>
      <c r="E35" s="13"/>
      <c r="F35" s="13"/>
      <c r="K35" s="13"/>
      <c r="L35" s="13"/>
      <c r="M35" s="13"/>
      <c r="N35" s="13"/>
      <c r="O35" s="13"/>
    </row>
  </sheetData>
  <printOptions headings="1"/>
  <pageMargins left="0.70866141732283472" right="0.70866141732283472" top="0.74803149606299213" bottom="0.74803149606299213" header="0.31496062992125984" footer="0.31496062992125984"/>
  <pageSetup paperSize="9" scale="66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DF4F-D541-415D-8FCA-042C0015C064}">
  <sheetPr>
    <pageSetUpPr fitToPage="1"/>
  </sheetPr>
  <dimension ref="A2:AD42"/>
  <sheetViews>
    <sheetView topLeftCell="A3" zoomScaleNormal="100" zoomScalePageLayoutView="30" workbookViewId="0">
      <selection activeCell="H21" sqref="H21:I21"/>
    </sheetView>
  </sheetViews>
  <sheetFormatPr defaultColWidth="10.90625" defaultRowHeight="14.5" x14ac:dyDescent="0.35"/>
  <cols>
    <col min="1" max="1" width="10.90625" customWidth="1"/>
  </cols>
  <sheetData>
    <row r="2" spans="1:7" ht="15" customHeight="1" x14ac:dyDescent="0.35">
      <c r="A2" s="92" t="s">
        <v>343</v>
      </c>
      <c r="B2" s="92"/>
      <c r="C2" s="92"/>
      <c r="D2" s="92"/>
      <c r="E2" s="92"/>
      <c r="F2" s="92"/>
      <c r="G2" s="60"/>
    </row>
    <row r="3" spans="1:7" ht="15" customHeight="1" x14ac:dyDescent="0.35">
      <c r="A3" s="92"/>
      <c r="B3" s="92"/>
      <c r="C3" s="92"/>
      <c r="D3" s="92"/>
      <c r="E3" s="92"/>
      <c r="F3" s="92"/>
      <c r="G3" s="60"/>
    </row>
    <row r="4" spans="1:7" ht="15" customHeight="1" x14ac:dyDescent="0.35">
      <c r="A4" s="60"/>
      <c r="B4" s="60"/>
      <c r="C4" s="60"/>
      <c r="D4" s="60"/>
      <c r="E4" s="60"/>
      <c r="F4" s="60"/>
      <c r="G4" s="60"/>
    </row>
    <row r="5" spans="1:7" x14ac:dyDescent="0.35">
      <c r="A5" s="61" t="s">
        <v>344</v>
      </c>
      <c r="B5" s="61" t="s">
        <v>345</v>
      </c>
    </row>
    <row r="7" spans="1:7" x14ac:dyDescent="0.35">
      <c r="A7" s="92" t="s">
        <v>346</v>
      </c>
      <c r="B7" s="92"/>
      <c r="C7" s="92"/>
      <c r="D7" s="92"/>
      <c r="E7" s="92"/>
      <c r="F7" s="92"/>
    </row>
    <row r="8" spans="1:7" x14ac:dyDescent="0.35">
      <c r="A8" s="92"/>
      <c r="B8" s="92"/>
      <c r="C8" s="92"/>
      <c r="D8" s="92"/>
      <c r="E8" s="92"/>
      <c r="F8" s="92"/>
    </row>
    <row r="9" spans="1:7" ht="15.5" x14ac:dyDescent="0.35">
      <c r="A9" s="62"/>
      <c r="B9" s="62"/>
      <c r="C9" s="62"/>
      <c r="D9" s="62"/>
      <c r="E9" s="62"/>
      <c r="F9" s="62"/>
      <c r="G9" s="62"/>
    </row>
    <row r="10" spans="1:7" ht="15.5" x14ac:dyDescent="0.35">
      <c r="A10" t="s">
        <v>344</v>
      </c>
      <c r="B10" s="61" t="s">
        <v>347</v>
      </c>
      <c r="C10" s="62"/>
      <c r="D10" s="62"/>
      <c r="E10" s="62"/>
      <c r="F10" s="62"/>
      <c r="G10" s="62"/>
    </row>
    <row r="11" spans="1:7" ht="15.5" x14ac:dyDescent="0.35">
      <c r="A11" s="62"/>
      <c r="B11" s="62"/>
      <c r="C11" s="62"/>
      <c r="D11" s="62"/>
      <c r="E11" s="62"/>
      <c r="F11" s="62"/>
      <c r="G11" s="62"/>
    </row>
    <row r="12" spans="1:7" x14ac:dyDescent="0.35">
      <c r="A12" s="92" t="s">
        <v>348</v>
      </c>
      <c r="B12" s="92"/>
      <c r="C12" s="92"/>
      <c r="D12" s="92"/>
      <c r="E12" s="92"/>
      <c r="F12" s="92"/>
    </row>
    <row r="13" spans="1:7" x14ac:dyDescent="0.35">
      <c r="A13" s="92"/>
      <c r="B13" s="92"/>
      <c r="C13" s="92"/>
      <c r="D13" s="92"/>
      <c r="E13" s="92"/>
      <c r="F13" s="92"/>
    </row>
    <row r="15" spans="1:7" x14ac:dyDescent="0.35">
      <c r="A15" t="s">
        <v>344</v>
      </c>
      <c r="B15" s="61" t="s">
        <v>349</v>
      </c>
    </row>
    <row r="16" spans="1:7" ht="15.5" x14ac:dyDescent="0.35">
      <c r="A16" s="60"/>
      <c r="B16" s="60"/>
      <c r="C16" s="60"/>
      <c r="D16" s="60"/>
      <c r="E16" s="60"/>
      <c r="F16" s="60"/>
      <c r="G16" s="60"/>
    </row>
    <row r="17" spans="1:30" ht="15.5" x14ac:dyDescent="0.35">
      <c r="A17" s="60"/>
      <c r="B17" s="60"/>
      <c r="C17" s="60"/>
      <c r="D17" s="60"/>
      <c r="E17" s="60"/>
      <c r="F17" s="60"/>
      <c r="G17" s="60"/>
    </row>
    <row r="18" spans="1:30" ht="15.5" x14ac:dyDescent="0.35">
      <c r="A18" s="93" t="s">
        <v>350</v>
      </c>
      <c r="B18" s="93"/>
      <c r="C18" s="60"/>
      <c r="D18" s="60"/>
      <c r="E18" s="60"/>
      <c r="F18" s="60"/>
      <c r="G18" s="60"/>
      <c r="H18" s="94" t="s">
        <v>351</v>
      </c>
      <c r="I18" s="94"/>
    </row>
    <row r="19" spans="1:30" x14ac:dyDescent="0.35">
      <c r="H19" s="95"/>
      <c r="I19" s="95"/>
    </row>
    <row r="20" spans="1:30" ht="15" customHeight="1" x14ac:dyDescent="0.35">
      <c r="A20" s="94" t="s">
        <v>352</v>
      </c>
      <c r="B20" s="88"/>
      <c r="C20" s="88"/>
      <c r="D20" s="88"/>
      <c r="E20" s="88"/>
      <c r="F20" s="88"/>
    </row>
    <row r="21" spans="1:30" x14ac:dyDescent="0.35">
      <c r="A21" s="88"/>
      <c r="B21" s="88"/>
      <c r="C21" s="88"/>
      <c r="D21" s="88"/>
      <c r="E21" s="88"/>
      <c r="F21" s="88"/>
      <c r="G21" s="7" t="s">
        <v>353</v>
      </c>
      <c r="H21" s="98"/>
      <c r="I21" s="98"/>
      <c r="J21" s="96" t="str">
        <f>IF(H21&gt;" ",(IF(H21=Fasit_1,"Riktig","Dessverre feil!"))," ")</f>
        <v xml:space="preserve"> </v>
      </c>
      <c r="K21" s="97"/>
      <c r="AD21" s="63" t="s">
        <v>354</v>
      </c>
    </row>
    <row r="24" spans="1:30" x14ac:dyDescent="0.35">
      <c r="A24" s="94" t="s">
        <v>355</v>
      </c>
      <c r="B24" s="88"/>
      <c r="C24" s="88"/>
      <c r="D24" s="88"/>
      <c r="E24" s="88"/>
      <c r="F24" s="88"/>
    </row>
    <row r="25" spans="1:30" x14ac:dyDescent="0.35">
      <c r="A25" s="88"/>
      <c r="B25" s="88"/>
      <c r="C25" s="88"/>
      <c r="D25" s="88"/>
      <c r="E25" s="88"/>
      <c r="F25" s="88"/>
      <c r="G25" s="7" t="s">
        <v>353</v>
      </c>
      <c r="H25" s="98"/>
      <c r="I25" s="98"/>
      <c r="J25" s="96" t="str">
        <f>IF(H25&gt;" ",(IF(H25=Fasit_2,"Riktig","Dessverre feil!"))," ")</f>
        <v xml:space="preserve"> </v>
      </c>
      <c r="K25" s="97"/>
      <c r="AD25" s="63" t="s">
        <v>356</v>
      </c>
    </row>
    <row r="28" spans="1:30" ht="15" customHeight="1" x14ac:dyDescent="0.35">
      <c r="A28" s="94" t="s">
        <v>357</v>
      </c>
      <c r="B28" s="88"/>
      <c r="C28" s="88"/>
      <c r="D28" s="88"/>
      <c r="E28" s="88"/>
      <c r="F28" s="88"/>
    </row>
    <row r="29" spans="1:30" x14ac:dyDescent="0.35">
      <c r="A29" s="88"/>
      <c r="B29" s="88"/>
      <c r="C29" s="88"/>
      <c r="D29" s="88"/>
      <c r="E29" s="88"/>
      <c r="F29" s="88"/>
      <c r="G29" s="7" t="s">
        <v>353</v>
      </c>
      <c r="H29" s="98"/>
      <c r="I29" s="98"/>
      <c r="J29" s="96" t="str">
        <f>IF(H29&gt;" ",(IF(H29=Fasit_3,"Riktig","Dessverre feil!"))," ")</f>
        <v xml:space="preserve"> </v>
      </c>
      <c r="K29" s="97"/>
      <c r="AD29" s="63" t="s">
        <v>358</v>
      </c>
    </row>
    <row r="32" spans="1:30" x14ac:dyDescent="0.35">
      <c r="A32" s="94" t="s">
        <v>359</v>
      </c>
      <c r="B32" s="88"/>
      <c r="C32" s="88"/>
      <c r="D32" s="88"/>
      <c r="E32" s="88"/>
      <c r="F32" s="88"/>
    </row>
    <row r="33" spans="1:30" x14ac:dyDescent="0.35">
      <c r="A33" s="88"/>
      <c r="B33" s="88"/>
      <c r="C33" s="88"/>
      <c r="D33" s="88"/>
      <c r="E33" s="88"/>
      <c r="F33" s="88"/>
      <c r="G33" s="7" t="s">
        <v>353</v>
      </c>
      <c r="H33" s="98"/>
      <c r="I33" s="98"/>
      <c r="J33" s="96" t="str">
        <f>IF(H33&gt;" ",(IF(H33=Fasit_4,"Riktig","Dessverre feil!"))," ")</f>
        <v xml:space="preserve"> </v>
      </c>
      <c r="K33" s="97"/>
      <c r="AD33" s="63" t="s">
        <v>360</v>
      </c>
    </row>
    <row r="36" spans="1:30" ht="15" customHeight="1" x14ac:dyDescent="0.35">
      <c r="A36" s="94" t="s">
        <v>361</v>
      </c>
      <c r="B36" s="88"/>
      <c r="C36" s="88"/>
      <c r="D36" s="88"/>
      <c r="E36" s="88"/>
      <c r="F36" s="88"/>
    </row>
    <row r="37" spans="1:30" x14ac:dyDescent="0.35">
      <c r="A37" s="88"/>
      <c r="B37" s="88"/>
      <c r="C37" s="88"/>
      <c r="D37" s="88"/>
      <c r="E37" s="88"/>
      <c r="F37" s="88"/>
      <c r="G37" s="7" t="s">
        <v>353</v>
      </c>
      <c r="H37" s="98"/>
      <c r="I37" s="98"/>
      <c r="J37" s="96" t="str">
        <f>IF(H37&gt;" ",(IF(H37=Fasit_5,"Riktig","Dessverre feil!"))," ")</f>
        <v xml:space="preserve"> </v>
      </c>
      <c r="K37" s="97"/>
      <c r="AD37" s="63" t="s">
        <v>362</v>
      </c>
    </row>
    <row r="40" spans="1:30" ht="15" customHeight="1" x14ac:dyDescent="0.35">
      <c r="A40" s="94" t="s">
        <v>363</v>
      </c>
      <c r="B40" s="88"/>
      <c r="C40" s="88"/>
      <c r="D40" s="88"/>
      <c r="E40" s="88"/>
      <c r="F40" s="88"/>
    </row>
    <row r="41" spans="1:30" x14ac:dyDescent="0.35">
      <c r="A41" s="88"/>
      <c r="B41" s="88"/>
      <c r="C41" s="88"/>
      <c r="D41" s="88"/>
      <c r="E41" s="88"/>
      <c r="F41" s="88"/>
      <c r="G41" s="7" t="s">
        <v>353</v>
      </c>
      <c r="H41" s="98"/>
      <c r="I41" s="98"/>
      <c r="J41" s="96" t="str">
        <f>IF(H41&gt;" ",(IF(H41=Fasit_6,"Riktig","Dessverre feil!"))," ")</f>
        <v xml:space="preserve"> </v>
      </c>
      <c r="K41" s="97"/>
      <c r="AD41" s="63" t="s">
        <v>364</v>
      </c>
    </row>
    <row r="42" spans="1:30" x14ac:dyDescent="0.35">
      <c r="J42" t="str">
        <f>IF(H42&gt;" ",(IF(H42=AD42,"Riktig","Dessverre feil!"))," ")</f>
        <v xml:space="preserve"> </v>
      </c>
    </row>
  </sheetData>
  <mergeCells count="23">
    <mergeCell ref="A40:F41"/>
    <mergeCell ref="H41:I41"/>
    <mergeCell ref="J41:K41"/>
    <mergeCell ref="A32:F33"/>
    <mergeCell ref="H33:I33"/>
    <mergeCell ref="J33:K33"/>
    <mergeCell ref="A36:F37"/>
    <mergeCell ref="H37:I37"/>
    <mergeCell ref="J37:K37"/>
    <mergeCell ref="J21:K21"/>
    <mergeCell ref="A24:F25"/>
    <mergeCell ref="H25:I25"/>
    <mergeCell ref="J25:K25"/>
    <mergeCell ref="A28:F29"/>
    <mergeCell ref="H29:I29"/>
    <mergeCell ref="J29:K29"/>
    <mergeCell ref="A20:F21"/>
    <mergeCell ref="H21:I21"/>
    <mergeCell ref="A2:F3"/>
    <mergeCell ref="A7:F8"/>
    <mergeCell ref="A12:F13"/>
    <mergeCell ref="A18:B18"/>
    <mergeCell ref="H18:I19"/>
  </mergeCells>
  <conditionalFormatting sqref="J21 J25 J29 J33 J37 J41">
    <cfRule type="cellIs" dxfId="11" priority="1" operator="equal">
      <formula>"Dessverre feil!"</formula>
    </cfRule>
  </conditionalFormatting>
  <hyperlinks>
    <hyperlink ref="AD29" r:id="rId1" display="=B$2+@D3" xr:uid="{939C785C-8F36-4981-9CD8-A29AF6ACAB23}"/>
  </hyperlinks>
  <pageMargins left="0.23622047244094491" right="0.23622047244094491" top="0.19685039370078741" bottom="0.35433070866141736" header="0.31496062992125984" footer="0.31496062992125984"/>
  <pageSetup paperSize="9" scale="41" orientation="landscape" r:id="rId2"/>
  <headerFooter>
    <oddHeader>&amp;L&amp;"Arial,Halvfet"&amp;9&amp;K01+049Excel Grunnkurs del 1&amp;C&amp;"Arial,Halvfet"&amp;9 &amp;K01+0492019&amp;R&amp;"FagoPro-Bold,Fet"&amp;9Centric  IT Academy</oddHeader>
    <oddFooter>&amp;R&amp;"Arial,Halvfet"&amp;9&amp;K01+049&amp;P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BA9B-ECE9-4662-B17D-3C3371BCC58E}">
  <sheetPr>
    <pageSetUpPr fitToPage="1"/>
  </sheetPr>
  <dimension ref="A1:H16"/>
  <sheetViews>
    <sheetView workbookViewId="0">
      <selection activeCell="G15" sqref="G15"/>
    </sheetView>
  </sheetViews>
  <sheetFormatPr defaultColWidth="10.90625" defaultRowHeight="14.5" x14ac:dyDescent="0.35"/>
  <cols>
    <col min="1" max="1" width="16.81640625" bestFit="1" customWidth="1"/>
    <col min="2" max="5" width="10.7265625" customWidth="1"/>
  </cols>
  <sheetData>
    <row r="1" spans="1:8" x14ac:dyDescent="0.35">
      <c r="A1" s="45"/>
      <c r="B1" s="45"/>
      <c r="C1" s="45"/>
      <c r="D1" s="45"/>
      <c r="E1" s="45"/>
      <c r="F1" s="45"/>
      <c r="G1" s="45"/>
      <c r="H1" s="7"/>
    </row>
    <row r="2" spans="1:8" x14ac:dyDescent="0.35">
      <c r="A2" s="45"/>
      <c r="B2" s="45"/>
      <c r="C2" s="45"/>
      <c r="D2" s="45"/>
      <c r="E2" s="45"/>
      <c r="F2" s="45"/>
      <c r="G2" s="45"/>
    </row>
    <row r="3" spans="1:8" x14ac:dyDescent="0.35">
      <c r="A3" s="46" t="s">
        <v>328</v>
      </c>
      <c r="B3" s="47" t="s">
        <v>329</v>
      </c>
      <c r="C3" s="47" t="s">
        <v>330</v>
      </c>
      <c r="D3" s="48" t="s">
        <v>331</v>
      </c>
      <c r="E3" s="48" t="s">
        <v>332</v>
      </c>
      <c r="F3" s="48" t="s">
        <v>333</v>
      </c>
      <c r="G3" s="48" t="s">
        <v>334</v>
      </c>
    </row>
    <row r="4" spans="1:8" x14ac:dyDescent="0.35">
      <c r="A4" s="46"/>
      <c r="B4" s="46"/>
      <c r="C4" s="46"/>
      <c r="D4" s="45"/>
      <c r="E4" s="45"/>
      <c r="F4" s="45"/>
      <c r="G4" s="45"/>
    </row>
    <row r="5" spans="1:8" x14ac:dyDescent="0.35">
      <c r="A5" s="46" t="s">
        <v>335</v>
      </c>
      <c r="B5" s="49">
        <f xml:space="preserve"> F5 * B12</f>
        <v>2400</v>
      </c>
      <c r="C5" s="49">
        <f xml:space="preserve"> F5*C12</f>
        <v>2800</v>
      </c>
      <c r="D5" s="49">
        <f>D12*F5</f>
        <v>2000</v>
      </c>
      <c r="E5" s="49">
        <f>E12*F5</f>
        <v>800</v>
      </c>
      <c r="F5" s="50">
        <v>8000</v>
      </c>
      <c r="G5" s="51">
        <f>SUM(B5:E5)</f>
        <v>8000</v>
      </c>
    </row>
    <row r="6" spans="1:8" x14ac:dyDescent="0.35">
      <c r="A6" s="45" t="s">
        <v>336</v>
      </c>
      <c r="B6" s="49">
        <f>B12*F6</f>
        <v>1800</v>
      </c>
      <c r="C6" s="49">
        <f>C12*F6</f>
        <v>2100</v>
      </c>
      <c r="D6" s="49">
        <f>D12*F6</f>
        <v>1500</v>
      </c>
      <c r="E6" s="49">
        <f>E12*F6</f>
        <v>600</v>
      </c>
      <c r="F6" s="50">
        <v>6000</v>
      </c>
      <c r="G6" s="51">
        <f>SUM(B6:E6)</f>
        <v>6000</v>
      </c>
    </row>
    <row r="7" spans="1:8" x14ac:dyDescent="0.35">
      <c r="A7" s="45" t="s">
        <v>337</v>
      </c>
      <c r="B7" s="49">
        <f>B12*F7</f>
        <v>1500</v>
      </c>
      <c r="C7" s="49">
        <f>C12*F7</f>
        <v>1750</v>
      </c>
      <c r="D7" s="49">
        <f>D12*F7</f>
        <v>1250</v>
      </c>
      <c r="E7" s="49">
        <f>E12*F7</f>
        <v>500</v>
      </c>
      <c r="F7" s="50">
        <v>5000</v>
      </c>
      <c r="G7" s="51">
        <f>SUM(B7:E7)</f>
        <v>5000</v>
      </c>
    </row>
    <row r="8" spans="1:8" x14ac:dyDescent="0.35">
      <c r="A8" s="45" t="s">
        <v>338</v>
      </c>
      <c r="B8" s="49">
        <f>B12*F8</f>
        <v>2550</v>
      </c>
      <c r="C8" s="49">
        <f>C12*F8</f>
        <v>2975</v>
      </c>
      <c r="D8" s="49">
        <f>D12*F8</f>
        <v>2125</v>
      </c>
      <c r="E8" s="49">
        <f>E12*F8</f>
        <v>850</v>
      </c>
      <c r="F8" s="50">
        <v>8500</v>
      </c>
      <c r="G8" s="51">
        <f>SUM(B8:E8)</f>
        <v>8500</v>
      </c>
    </row>
    <row r="9" spans="1:8" x14ac:dyDescent="0.35">
      <c r="A9" s="45" t="s">
        <v>339</v>
      </c>
      <c r="B9" s="49">
        <f>B12*F9</f>
        <v>2700</v>
      </c>
      <c r="C9" s="49">
        <f>C12*F9</f>
        <v>3150</v>
      </c>
      <c r="D9" s="49">
        <f>D12*F9</f>
        <v>2250</v>
      </c>
      <c r="E9" s="49">
        <f>E12*F9</f>
        <v>900</v>
      </c>
      <c r="F9" s="50">
        <v>9000</v>
      </c>
      <c r="G9" s="51">
        <f>SUM(B9:E9)</f>
        <v>9000</v>
      </c>
    </row>
    <row r="10" spans="1:8" ht="15" thickBot="1" x14ac:dyDescent="0.4">
      <c r="A10" s="52" t="s">
        <v>340</v>
      </c>
      <c r="B10" s="53">
        <f t="shared" ref="B10:G10" si="0">SUM(B5:B9)</f>
        <v>10950</v>
      </c>
      <c r="C10" s="52">
        <f t="shared" si="0"/>
        <v>12775</v>
      </c>
      <c r="D10" s="53">
        <f t="shared" si="0"/>
        <v>9125</v>
      </c>
      <c r="E10" s="52">
        <f t="shared" si="0"/>
        <v>3650</v>
      </c>
      <c r="F10" s="53">
        <f t="shared" si="0"/>
        <v>36500</v>
      </c>
      <c r="G10" s="106">
        <f>SUM(G5:G9)</f>
        <v>36500</v>
      </c>
    </row>
    <row r="11" spans="1:8" ht="15" thickTop="1" x14ac:dyDescent="0.35">
      <c r="A11" s="45"/>
      <c r="B11" s="45"/>
      <c r="C11" s="45"/>
      <c r="D11" s="45"/>
      <c r="E11" s="45"/>
      <c r="F11" s="45"/>
      <c r="G11" s="45"/>
    </row>
    <row r="12" spans="1:8" x14ac:dyDescent="0.35">
      <c r="A12" s="45" t="s">
        <v>341</v>
      </c>
      <c r="B12" s="54">
        <v>0.3</v>
      </c>
      <c r="C12" s="55">
        <v>0.35</v>
      </c>
      <c r="D12" s="54">
        <v>0.25</v>
      </c>
      <c r="E12" s="55">
        <v>0.1</v>
      </c>
      <c r="F12" s="54">
        <f>B12+C12+D12+E12</f>
        <v>0.99999999999999989</v>
      </c>
      <c r="G12" s="46"/>
    </row>
    <row r="13" spans="1:8" x14ac:dyDescent="0.35">
      <c r="A13" s="45"/>
      <c r="B13" s="55"/>
      <c r="C13" s="55"/>
      <c r="D13" s="55"/>
      <c r="E13" s="55"/>
      <c r="F13" s="55"/>
      <c r="G13" s="46"/>
    </row>
    <row r="14" spans="1:8" x14ac:dyDescent="0.35">
      <c r="A14" s="45"/>
      <c r="B14" s="55"/>
      <c r="C14" s="55"/>
      <c r="D14" s="55"/>
      <c r="E14" s="55"/>
      <c r="F14" s="55"/>
      <c r="G14" s="46"/>
    </row>
    <row r="15" spans="1:8" x14ac:dyDescent="0.35">
      <c r="A15" s="45"/>
      <c r="B15" s="55"/>
      <c r="C15" s="55"/>
      <c r="D15" s="55"/>
      <c r="E15" s="55"/>
      <c r="F15" s="55"/>
      <c r="G15" s="46"/>
    </row>
    <row r="16" spans="1:8" x14ac:dyDescent="0.35">
      <c r="A16" s="45"/>
      <c r="B16" s="55"/>
      <c r="C16" s="55"/>
      <c r="D16" s="55"/>
      <c r="E16" s="55"/>
      <c r="F16" s="55"/>
      <c r="G16" s="46"/>
    </row>
  </sheetData>
  <pageMargins left="0.7" right="0.7" top="0.75" bottom="0.75" header="0.3" footer="0.3"/>
  <pageSetup paperSize="9" scale="7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F104-6C07-4DB7-ACFB-529E3AA16C36}">
  <sheetPr>
    <pageSetUpPr fitToPage="1"/>
  </sheetPr>
  <dimension ref="A1:J12"/>
  <sheetViews>
    <sheetView workbookViewId="0">
      <selection activeCell="C11" sqref="C11"/>
    </sheetView>
  </sheetViews>
  <sheetFormatPr defaultColWidth="10.90625" defaultRowHeight="14.5" x14ac:dyDescent="0.35"/>
  <sheetData>
    <row r="1" spans="1:10" ht="20" thickBot="1" x14ac:dyDescent="0.5">
      <c r="A1" s="99" t="s">
        <v>342</v>
      </c>
      <c r="B1" s="99"/>
      <c r="C1" s="99"/>
      <c r="D1" s="99"/>
      <c r="E1" s="99"/>
      <c r="F1" s="99"/>
    </row>
    <row r="2" spans="1:10" ht="15.5" thickTop="1" thickBot="1" x14ac:dyDescent="0.4"/>
    <row r="3" spans="1:10" x14ac:dyDescent="0.35">
      <c r="A3" s="56">
        <v>1</v>
      </c>
      <c r="B3" s="56">
        <v>2</v>
      </c>
      <c r="C3" s="56">
        <v>3</v>
      </c>
      <c r="D3" s="56">
        <v>4</v>
      </c>
      <c r="E3" s="56">
        <v>5</v>
      </c>
      <c r="F3" s="56">
        <v>6</v>
      </c>
      <c r="G3" s="56">
        <v>7</v>
      </c>
      <c r="H3" s="56">
        <v>8</v>
      </c>
      <c r="I3" s="56">
        <v>9</v>
      </c>
      <c r="J3" s="56">
        <v>10</v>
      </c>
    </row>
    <row r="4" spans="1:10" x14ac:dyDescent="0.35">
      <c r="A4" s="57">
        <v>2</v>
      </c>
      <c r="B4" s="58">
        <f>A4*B3</f>
        <v>4</v>
      </c>
      <c r="C4" s="58"/>
      <c r="D4" s="58"/>
      <c r="E4" s="58"/>
      <c r="F4" s="58"/>
      <c r="G4" s="58"/>
      <c r="H4" s="58"/>
      <c r="I4" s="58"/>
      <c r="J4" s="58"/>
    </row>
    <row r="5" spans="1:10" x14ac:dyDescent="0.35">
      <c r="A5" s="57">
        <v>3</v>
      </c>
      <c r="B5" s="58">
        <v>6</v>
      </c>
      <c r="C5" s="58"/>
      <c r="D5" s="58"/>
      <c r="E5" s="58"/>
      <c r="F5" s="58"/>
      <c r="G5" s="58"/>
      <c r="H5" s="58"/>
      <c r="I5" s="58"/>
      <c r="J5" s="58"/>
    </row>
    <row r="6" spans="1:10" x14ac:dyDescent="0.35">
      <c r="A6" s="57">
        <v>4</v>
      </c>
      <c r="B6" s="58"/>
      <c r="C6" s="58"/>
      <c r="D6" s="58"/>
      <c r="E6" s="58"/>
      <c r="F6" s="58"/>
      <c r="G6" s="58"/>
      <c r="H6" s="58"/>
      <c r="I6" s="58"/>
      <c r="J6" s="58"/>
    </row>
    <row r="7" spans="1:10" x14ac:dyDescent="0.35">
      <c r="A7" s="57">
        <v>5</v>
      </c>
      <c r="B7" s="58"/>
      <c r="C7" s="58"/>
      <c r="D7" s="58"/>
      <c r="E7" s="58"/>
      <c r="F7" s="58"/>
      <c r="G7" s="58"/>
      <c r="H7" s="58"/>
      <c r="I7" s="58"/>
      <c r="J7" s="58"/>
    </row>
    <row r="8" spans="1:10" x14ac:dyDescent="0.35">
      <c r="A8" s="57">
        <v>6</v>
      </c>
      <c r="B8" s="58"/>
      <c r="C8" s="58"/>
      <c r="D8" s="58"/>
      <c r="E8" s="58"/>
      <c r="F8" s="58"/>
      <c r="G8" s="58"/>
      <c r="H8" s="58"/>
      <c r="I8" s="58"/>
      <c r="J8" s="58"/>
    </row>
    <row r="9" spans="1:10" x14ac:dyDescent="0.35">
      <c r="A9" s="57">
        <v>7</v>
      </c>
      <c r="B9" s="58"/>
      <c r="C9" s="58"/>
      <c r="D9" s="58"/>
      <c r="E9" s="58"/>
      <c r="F9" s="58"/>
      <c r="G9" s="58"/>
      <c r="H9" s="58"/>
      <c r="I9" s="58"/>
      <c r="J9" s="58"/>
    </row>
    <row r="10" spans="1:10" x14ac:dyDescent="0.35">
      <c r="A10" s="57">
        <v>8</v>
      </c>
      <c r="B10" s="58"/>
      <c r="C10" s="58"/>
      <c r="D10" s="58"/>
      <c r="E10" s="58"/>
      <c r="F10" s="58"/>
      <c r="G10" s="58"/>
      <c r="H10" s="58"/>
      <c r="I10" s="58"/>
      <c r="J10" s="58"/>
    </row>
    <row r="11" spans="1:10" x14ac:dyDescent="0.35">
      <c r="A11" s="57">
        <v>9</v>
      </c>
      <c r="B11" s="58"/>
      <c r="C11" s="58"/>
      <c r="D11" s="58"/>
      <c r="E11" s="58"/>
      <c r="F11" s="58"/>
      <c r="G11" s="58"/>
      <c r="H11" s="58"/>
      <c r="I11" s="58"/>
      <c r="J11" s="58"/>
    </row>
    <row r="12" spans="1:10" ht="15" thickBot="1" x14ac:dyDescent="0.4">
      <c r="A12" s="59">
        <v>10</v>
      </c>
      <c r="B12" s="58"/>
      <c r="C12" s="58"/>
      <c r="D12" s="58"/>
      <c r="E12" s="58"/>
      <c r="F12" s="58"/>
      <c r="G12" s="58"/>
      <c r="H12" s="58"/>
      <c r="I12" s="58"/>
      <c r="J12" s="58"/>
    </row>
  </sheetData>
  <mergeCells count="1">
    <mergeCell ref="A1:F1"/>
  </mergeCells>
  <pageMargins left="0.7" right="0.7" top="0.75" bottom="0.75" header="0.3" footer="0.3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6EF36-8F06-408D-819F-AB43582EE111}">
  <sheetPr>
    <pageSetUpPr fitToPage="1"/>
  </sheetPr>
  <dimension ref="A1:F16"/>
  <sheetViews>
    <sheetView workbookViewId="0">
      <selection activeCell="E8" sqref="E8"/>
    </sheetView>
  </sheetViews>
  <sheetFormatPr defaultColWidth="9.1796875" defaultRowHeight="14.5" x14ac:dyDescent="0.35"/>
  <cols>
    <col min="1" max="1" width="13.26953125" bestFit="1" customWidth="1"/>
    <col min="2" max="2" width="10.81640625" bestFit="1" customWidth="1"/>
    <col min="3" max="3" width="10.1796875" bestFit="1" customWidth="1"/>
    <col min="4" max="4" width="10.81640625" bestFit="1" customWidth="1"/>
    <col min="5" max="5" width="10.1796875" bestFit="1" customWidth="1"/>
  </cols>
  <sheetData>
    <row r="1" spans="1:6" ht="15" thickBot="1" x14ac:dyDescent="0.4">
      <c r="A1" s="3" t="s">
        <v>26</v>
      </c>
      <c r="B1" s="3" t="s">
        <v>290</v>
      </c>
      <c r="E1" s="2"/>
    </row>
    <row r="2" spans="1:6" x14ac:dyDescent="0.35">
      <c r="A2" t="s">
        <v>271</v>
      </c>
      <c r="B2">
        <v>200</v>
      </c>
    </row>
    <row r="3" spans="1:6" x14ac:dyDescent="0.35">
      <c r="A3" t="s">
        <v>272</v>
      </c>
      <c r="B3">
        <v>450</v>
      </c>
    </row>
    <row r="4" spans="1:6" x14ac:dyDescent="0.35">
      <c r="A4" t="s">
        <v>327</v>
      </c>
      <c r="B4" s="12">
        <v>0.2</v>
      </c>
    </row>
    <row r="7" spans="1:6" ht="15" thickBot="1" x14ac:dyDescent="0.4">
      <c r="A7" s="3" t="s">
        <v>191</v>
      </c>
      <c r="B7" s="3" t="s">
        <v>192</v>
      </c>
      <c r="C7" s="40" t="s">
        <v>26</v>
      </c>
      <c r="D7" s="41" t="s">
        <v>290</v>
      </c>
      <c r="E7" s="41" t="s">
        <v>366</v>
      </c>
      <c r="F7" s="41"/>
    </row>
    <row r="8" spans="1:6" x14ac:dyDescent="0.35">
      <c r="A8" t="s">
        <v>273</v>
      </c>
      <c r="B8" t="s">
        <v>274</v>
      </c>
      <c r="C8" s="2">
        <v>15</v>
      </c>
      <c r="D8">
        <f>IF(C8&gt;=18,450,200)</f>
        <v>200</v>
      </c>
    </row>
    <row r="9" spans="1:6" x14ac:dyDescent="0.35">
      <c r="A9" t="s">
        <v>32</v>
      </c>
      <c r="B9" t="s">
        <v>31</v>
      </c>
      <c r="C9" s="2">
        <v>36</v>
      </c>
      <c r="D9">
        <f t="shared" ref="D9:D14" si="0">IF(C9&gt;=18,450,200)</f>
        <v>450</v>
      </c>
    </row>
    <row r="10" spans="1:6" x14ac:dyDescent="0.35">
      <c r="A10" t="s">
        <v>34</v>
      </c>
      <c r="B10" t="s">
        <v>275</v>
      </c>
      <c r="C10" s="2">
        <v>25</v>
      </c>
      <c r="D10">
        <f t="shared" si="0"/>
        <v>450</v>
      </c>
    </row>
    <row r="11" spans="1:6" x14ac:dyDescent="0.35">
      <c r="A11" t="s">
        <v>276</v>
      </c>
      <c r="B11" t="s">
        <v>35</v>
      </c>
      <c r="C11" s="2">
        <v>16</v>
      </c>
      <c r="D11">
        <f t="shared" si="0"/>
        <v>200</v>
      </c>
    </row>
    <row r="12" spans="1:6" x14ac:dyDescent="0.35">
      <c r="A12" t="s">
        <v>277</v>
      </c>
      <c r="B12" t="s">
        <v>37</v>
      </c>
      <c r="C12" s="2">
        <v>18</v>
      </c>
      <c r="D12">
        <f t="shared" si="0"/>
        <v>450</v>
      </c>
    </row>
    <row r="13" spans="1:6" x14ac:dyDescent="0.35">
      <c r="A13" t="s">
        <v>40</v>
      </c>
      <c r="B13" t="s">
        <v>85</v>
      </c>
      <c r="C13" s="2">
        <v>51</v>
      </c>
      <c r="D13">
        <f t="shared" si="0"/>
        <v>450</v>
      </c>
    </row>
    <row r="14" spans="1:6" x14ac:dyDescent="0.35">
      <c r="A14" t="s">
        <v>278</v>
      </c>
      <c r="B14" t="s">
        <v>41</v>
      </c>
      <c r="C14" s="2">
        <v>12</v>
      </c>
      <c r="D14">
        <f t="shared" si="0"/>
        <v>200</v>
      </c>
    </row>
    <row r="15" spans="1:6" x14ac:dyDescent="0.35">
      <c r="C15" s="2"/>
    </row>
    <row r="16" spans="1:6" x14ac:dyDescent="0.35">
      <c r="C16" s="2"/>
    </row>
  </sheetData>
  <pageMargins left="0.7" right="0.7" top="0.75" bottom="0.75" header="0.3" footer="0.3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7E96-87E0-4F88-9716-6795B8BF2679}">
  <sheetPr>
    <pageSetUpPr fitToPage="1"/>
  </sheetPr>
  <dimension ref="A1:G33"/>
  <sheetViews>
    <sheetView topLeftCell="A3" workbookViewId="0">
      <selection activeCell="H23" sqref="H23"/>
    </sheetView>
  </sheetViews>
  <sheetFormatPr defaultColWidth="9.1796875" defaultRowHeight="14.5" x14ac:dyDescent="0.35"/>
  <cols>
    <col min="1" max="1" width="13.26953125" bestFit="1" customWidth="1"/>
    <col min="2" max="2" width="10.81640625" bestFit="1" customWidth="1"/>
    <col min="3" max="3" width="10.1796875" bestFit="1" customWidth="1"/>
    <col min="4" max="4" width="14.54296875" customWidth="1"/>
    <col min="5" max="5" width="13.54296875" customWidth="1"/>
  </cols>
  <sheetData>
    <row r="1" spans="1:6" ht="20" thickBot="1" x14ac:dyDescent="0.5">
      <c r="A1" s="99" t="s">
        <v>292</v>
      </c>
      <c r="B1" s="99"/>
      <c r="C1" s="99"/>
      <c r="D1" s="99"/>
    </row>
    <row r="2" spans="1:6" ht="15" thickTop="1" x14ac:dyDescent="0.35"/>
    <row r="3" spans="1:6" x14ac:dyDescent="0.35">
      <c r="A3" t="s">
        <v>293</v>
      </c>
      <c r="B3">
        <v>25000</v>
      </c>
      <c r="E3" t="s">
        <v>370</v>
      </c>
      <c r="F3" s="108">
        <f xml:space="preserve"> $B$3+$B$4</f>
        <v>35000</v>
      </c>
    </row>
    <row r="4" spans="1:6" x14ac:dyDescent="0.35">
      <c r="A4" t="s">
        <v>294</v>
      </c>
      <c r="B4">
        <v>10000</v>
      </c>
      <c r="E4" t="s">
        <v>369</v>
      </c>
      <c r="F4" s="107">
        <v>12000</v>
      </c>
    </row>
    <row r="5" spans="1:6" x14ac:dyDescent="0.35">
      <c r="A5" t="s">
        <v>367</v>
      </c>
      <c r="B5" s="107">
        <f xml:space="preserve"> $B$3+$B$4</f>
        <v>35000</v>
      </c>
      <c r="E5" t="s">
        <v>372</v>
      </c>
      <c r="F5" s="103">
        <f xml:space="preserve"> SUM($E$13:$E$31)</f>
        <v>19200</v>
      </c>
    </row>
    <row r="6" spans="1:6" x14ac:dyDescent="0.35">
      <c r="E6" t="s">
        <v>373</v>
      </c>
      <c r="F6" s="108">
        <f xml:space="preserve"> F5+F4-$F$3</f>
        <v>-3800</v>
      </c>
    </row>
    <row r="7" spans="1:6" ht="15" thickBot="1" x14ac:dyDescent="0.4">
      <c r="A7" s="3" t="s">
        <v>26</v>
      </c>
      <c r="B7" s="3" t="s">
        <v>290</v>
      </c>
      <c r="E7" s="2"/>
    </row>
    <row r="8" spans="1:6" x14ac:dyDescent="0.35">
      <c r="A8" t="s">
        <v>295</v>
      </c>
      <c r="B8">
        <f>800</f>
        <v>800</v>
      </c>
    </row>
    <row r="9" spans="1:6" x14ac:dyDescent="0.35">
      <c r="A9" t="s">
        <v>296</v>
      </c>
      <c r="B9">
        <v>400</v>
      </c>
    </row>
    <row r="12" spans="1:6" ht="15" thickBot="1" x14ac:dyDescent="0.4">
      <c r="A12" t="s">
        <v>368</v>
      </c>
      <c r="B12" s="3" t="s">
        <v>191</v>
      </c>
      <c r="C12" s="3" t="s">
        <v>192</v>
      </c>
      <c r="D12" s="40" t="s">
        <v>297</v>
      </c>
      <c r="E12" s="40" t="s">
        <v>298</v>
      </c>
    </row>
    <row r="13" spans="1:6" x14ac:dyDescent="0.35">
      <c r="A13">
        <v>1</v>
      </c>
      <c r="B13" t="s">
        <v>273</v>
      </c>
      <c r="C13" t="s">
        <v>274</v>
      </c>
      <c r="D13" s="2">
        <v>1</v>
      </c>
      <c r="E13">
        <f>IF(D13=1,$B$8+$B$9,$B$8)</f>
        <v>1200</v>
      </c>
    </row>
    <row r="14" spans="1:6" x14ac:dyDescent="0.35">
      <c r="A14">
        <v>2</v>
      </c>
      <c r="B14" t="s">
        <v>32</v>
      </c>
      <c r="C14" t="s">
        <v>31</v>
      </c>
      <c r="D14" s="2">
        <v>0</v>
      </c>
      <c r="E14">
        <f t="shared" ref="E14:E30" si="0">IF(D14=1,$B$8+$B$9,$B$8)</f>
        <v>800</v>
      </c>
    </row>
    <row r="15" spans="1:6" x14ac:dyDescent="0.35">
      <c r="A15">
        <v>3</v>
      </c>
      <c r="B15" t="s">
        <v>34</v>
      </c>
      <c r="C15" t="s">
        <v>275</v>
      </c>
      <c r="D15" s="2">
        <v>0</v>
      </c>
      <c r="E15">
        <f t="shared" si="0"/>
        <v>800</v>
      </c>
    </row>
    <row r="16" spans="1:6" x14ac:dyDescent="0.35">
      <c r="A16">
        <v>4</v>
      </c>
      <c r="B16" t="s">
        <v>276</v>
      </c>
      <c r="C16" t="s">
        <v>35</v>
      </c>
      <c r="D16" s="2">
        <v>1</v>
      </c>
      <c r="E16">
        <f t="shared" si="0"/>
        <v>1200</v>
      </c>
    </row>
    <row r="17" spans="1:7" x14ac:dyDescent="0.35">
      <c r="A17">
        <v>5</v>
      </c>
      <c r="B17" t="s">
        <v>277</v>
      </c>
      <c r="C17" t="s">
        <v>37</v>
      </c>
      <c r="D17" s="2">
        <v>1</v>
      </c>
      <c r="E17">
        <f t="shared" si="0"/>
        <v>1200</v>
      </c>
    </row>
    <row r="18" spans="1:7" x14ac:dyDescent="0.35">
      <c r="A18">
        <v>6</v>
      </c>
      <c r="B18" t="s">
        <v>40</v>
      </c>
      <c r="C18" t="s">
        <v>85</v>
      </c>
      <c r="D18" s="2">
        <v>1</v>
      </c>
      <c r="E18">
        <f t="shared" si="0"/>
        <v>1200</v>
      </c>
    </row>
    <row r="19" spans="1:7" x14ac:dyDescent="0.35">
      <c r="A19">
        <v>7</v>
      </c>
      <c r="B19" t="s">
        <v>278</v>
      </c>
      <c r="C19" t="s">
        <v>41</v>
      </c>
      <c r="D19" s="2">
        <v>0</v>
      </c>
      <c r="E19">
        <f t="shared" si="0"/>
        <v>800</v>
      </c>
      <c r="G19" t="str">
        <f>"Det er "&amp;F6&amp;" Kr. Igjen å betale"</f>
        <v>Det er -3800 Kr. Igjen å betale</v>
      </c>
    </row>
    <row r="20" spans="1:7" x14ac:dyDescent="0.35">
      <c r="A20">
        <v>8</v>
      </c>
      <c r="B20" t="s">
        <v>299</v>
      </c>
      <c r="C20" t="s">
        <v>305</v>
      </c>
      <c r="D20" s="2">
        <v>0</v>
      </c>
      <c r="E20">
        <f t="shared" si="0"/>
        <v>800</v>
      </c>
    </row>
    <row r="21" spans="1:7" x14ac:dyDescent="0.35">
      <c r="A21">
        <v>9</v>
      </c>
      <c r="B21" t="s">
        <v>300</v>
      </c>
      <c r="C21" t="s">
        <v>306</v>
      </c>
      <c r="D21" s="2">
        <v>0</v>
      </c>
      <c r="E21">
        <f t="shared" si="0"/>
        <v>800</v>
      </c>
    </row>
    <row r="22" spans="1:7" x14ac:dyDescent="0.35">
      <c r="A22">
        <v>10</v>
      </c>
      <c r="B22" t="s">
        <v>301</v>
      </c>
      <c r="C22" t="s">
        <v>307</v>
      </c>
      <c r="D22" s="2">
        <v>0</v>
      </c>
      <c r="E22">
        <f t="shared" si="0"/>
        <v>800</v>
      </c>
    </row>
    <row r="23" spans="1:7" x14ac:dyDescent="0.35">
      <c r="A23">
        <v>11</v>
      </c>
      <c r="B23" t="s">
        <v>302</v>
      </c>
      <c r="C23" t="s">
        <v>308</v>
      </c>
      <c r="D23" s="2">
        <v>1</v>
      </c>
      <c r="E23">
        <f t="shared" si="0"/>
        <v>1200</v>
      </c>
    </row>
    <row r="24" spans="1:7" x14ac:dyDescent="0.35">
      <c r="A24">
        <v>12</v>
      </c>
      <c r="B24" t="s">
        <v>303</v>
      </c>
      <c r="C24" t="s">
        <v>309</v>
      </c>
      <c r="D24" s="2">
        <v>1</v>
      </c>
      <c r="E24">
        <f t="shared" si="0"/>
        <v>1200</v>
      </c>
    </row>
    <row r="25" spans="1:7" x14ac:dyDescent="0.35">
      <c r="A25">
        <v>13</v>
      </c>
      <c r="B25" t="s">
        <v>304</v>
      </c>
      <c r="C25" t="s">
        <v>310</v>
      </c>
      <c r="D25" s="2">
        <v>1</v>
      </c>
      <c r="E25">
        <f t="shared" si="0"/>
        <v>1200</v>
      </c>
    </row>
    <row r="26" spans="1:7" x14ac:dyDescent="0.35">
      <c r="A26">
        <v>14</v>
      </c>
      <c r="B26" t="s">
        <v>311</v>
      </c>
      <c r="C26" t="s">
        <v>322</v>
      </c>
      <c r="D26" s="2">
        <v>0</v>
      </c>
      <c r="E26">
        <f t="shared" si="0"/>
        <v>800</v>
      </c>
    </row>
    <row r="27" spans="1:7" x14ac:dyDescent="0.35">
      <c r="A27">
        <v>15</v>
      </c>
      <c r="B27" t="s">
        <v>312</v>
      </c>
      <c r="C27" t="s">
        <v>321</v>
      </c>
      <c r="D27" s="2">
        <v>1</v>
      </c>
      <c r="E27">
        <f t="shared" si="0"/>
        <v>1200</v>
      </c>
    </row>
    <row r="28" spans="1:7" x14ac:dyDescent="0.35">
      <c r="A28">
        <v>16</v>
      </c>
      <c r="B28" t="s">
        <v>313</v>
      </c>
      <c r="C28" t="s">
        <v>320</v>
      </c>
      <c r="D28" s="2">
        <v>1</v>
      </c>
      <c r="E28">
        <f t="shared" si="0"/>
        <v>1200</v>
      </c>
    </row>
    <row r="29" spans="1:7" x14ac:dyDescent="0.35">
      <c r="A29">
        <v>17</v>
      </c>
      <c r="B29" t="s">
        <v>314</v>
      </c>
      <c r="C29" t="s">
        <v>319</v>
      </c>
      <c r="D29" s="2">
        <v>0</v>
      </c>
      <c r="E29">
        <f t="shared" si="0"/>
        <v>800</v>
      </c>
    </row>
    <row r="30" spans="1:7" x14ac:dyDescent="0.35">
      <c r="A30">
        <v>18</v>
      </c>
      <c r="B30" t="s">
        <v>315</v>
      </c>
      <c r="C30" t="s">
        <v>318</v>
      </c>
      <c r="D30" s="2">
        <v>0</v>
      </c>
      <c r="E30">
        <f t="shared" si="0"/>
        <v>800</v>
      </c>
    </row>
    <row r="31" spans="1:7" x14ac:dyDescent="0.35">
      <c r="A31">
        <v>19</v>
      </c>
      <c r="B31" t="s">
        <v>316</v>
      </c>
      <c r="C31" t="s">
        <v>317</v>
      </c>
      <c r="D31" s="2">
        <v>1</v>
      </c>
      <c r="E31">
        <f>IF(D31=1,$B$8+$B$9,$B$8)</f>
        <v>1200</v>
      </c>
    </row>
    <row r="33" spans="4:5" x14ac:dyDescent="0.35">
      <c r="D33" t="s">
        <v>371</v>
      </c>
      <c r="E33" s="103">
        <f xml:space="preserve"> SUM($E$13:$E$31)</f>
        <v>19200</v>
      </c>
    </row>
  </sheetData>
  <mergeCells count="1">
    <mergeCell ref="A1:D1"/>
  </mergeCells>
  <pageMargins left="0.7" right="0.7" top="0.75" bottom="0.75" header="0.3" footer="0.3"/>
  <pageSetup paperSize="9" scale="84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pageSetUpPr fitToPage="1"/>
  </sheetPr>
  <dimension ref="A1:G96"/>
  <sheetViews>
    <sheetView workbookViewId="0">
      <selection activeCell="I99" sqref="I99"/>
    </sheetView>
  </sheetViews>
  <sheetFormatPr defaultColWidth="9.1796875" defaultRowHeight="14.5" x14ac:dyDescent="0.35"/>
  <cols>
    <col min="1" max="1" width="13.26953125" bestFit="1" customWidth="1"/>
    <col min="2" max="2" width="10.81640625" bestFit="1" customWidth="1"/>
    <col min="4" max="4" width="10.1796875" bestFit="1" customWidth="1"/>
    <col min="5" max="5" width="10.81640625" bestFit="1" customWidth="1"/>
    <col min="6" max="6" width="13.6328125" customWidth="1"/>
    <col min="7" max="7" width="10.1796875" bestFit="1" customWidth="1"/>
  </cols>
  <sheetData>
    <row r="1" spans="1:7" ht="31.5" customHeight="1" x14ac:dyDescent="0.35">
      <c r="A1" s="100" t="s">
        <v>291</v>
      </c>
      <c r="B1" s="100"/>
      <c r="C1" s="100"/>
      <c r="D1" s="100"/>
      <c r="E1" s="100"/>
    </row>
    <row r="2" spans="1:7" ht="15" thickBot="1" x14ac:dyDescent="0.4">
      <c r="A2" s="3" t="s">
        <v>26</v>
      </c>
      <c r="B2" s="3" t="s">
        <v>27</v>
      </c>
      <c r="F2" t="s">
        <v>374</v>
      </c>
      <c r="G2" s="2">
        <v>2023</v>
      </c>
    </row>
    <row r="3" spans="1:7" x14ac:dyDescent="0.35">
      <c r="A3" t="s">
        <v>271</v>
      </c>
      <c r="B3">
        <v>150</v>
      </c>
    </row>
    <row r="4" spans="1:7" x14ac:dyDescent="0.35">
      <c r="A4" t="s">
        <v>272</v>
      </c>
      <c r="B4">
        <v>500</v>
      </c>
    </row>
    <row r="7" spans="1:7" ht="15" thickBot="1" x14ac:dyDescent="0.4">
      <c r="A7" s="3" t="s">
        <v>191</v>
      </c>
      <c r="B7" s="3" t="s">
        <v>192</v>
      </c>
      <c r="C7" s="3" t="s">
        <v>28</v>
      </c>
      <c r="D7" s="3" t="s">
        <v>26</v>
      </c>
      <c r="E7" s="3" t="s">
        <v>27</v>
      </c>
    </row>
    <row r="8" spans="1:7" x14ac:dyDescent="0.35">
      <c r="A8" t="s">
        <v>30</v>
      </c>
      <c r="B8" t="s">
        <v>29</v>
      </c>
      <c r="C8">
        <v>1960</v>
      </c>
      <c r="D8" s="2">
        <f xml:space="preserve"> $G$2-$C8</f>
        <v>63</v>
      </c>
      <c r="E8">
        <f>IF(D8&gt;30,IF(D8&lt;50,300,500),150)</f>
        <v>500</v>
      </c>
    </row>
    <row r="9" spans="1:7" x14ac:dyDescent="0.35">
      <c r="A9" t="s">
        <v>32</v>
      </c>
      <c r="B9" t="s">
        <v>31</v>
      </c>
      <c r="C9">
        <v>1975</v>
      </c>
      <c r="D9" s="2">
        <f xml:space="preserve"> $G$2-$C9</f>
        <v>48</v>
      </c>
      <c r="E9">
        <f t="shared" ref="E9:E72" si="0">IF(D9&gt;30,IF(D9&lt;50,300,500),150)</f>
        <v>300</v>
      </c>
    </row>
    <row r="10" spans="1:7" x14ac:dyDescent="0.35">
      <c r="A10" t="s">
        <v>34</v>
      </c>
      <c r="B10" t="s">
        <v>33</v>
      </c>
      <c r="C10">
        <v>1982</v>
      </c>
      <c r="D10" s="2">
        <f t="shared" ref="D10:D73" si="1" xml:space="preserve"> $G$2-$C10</f>
        <v>41</v>
      </c>
      <c r="E10">
        <f t="shared" si="0"/>
        <v>300</v>
      </c>
    </row>
    <row r="11" spans="1:7" x14ac:dyDescent="0.35">
      <c r="A11" t="s">
        <v>36</v>
      </c>
      <c r="B11" t="s">
        <v>35</v>
      </c>
      <c r="C11">
        <v>1976</v>
      </c>
      <c r="D11" s="2">
        <f t="shared" si="1"/>
        <v>47</v>
      </c>
      <c r="E11">
        <f t="shared" si="0"/>
        <v>300</v>
      </c>
    </row>
    <row r="12" spans="1:7" x14ac:dyDescent="0.35">
      <c r="A12" t="s">
        <v>38</v>
      </c>
      <c r="B12" t="s">
        <v>37</v>
      </c>
      <c r="C12">
        <v>1993</v>
      </c>
      <c r="D12" s="2">
        <f t="shared" si="1"/>
        <v>30</v>
      </c>
      <c r="E12">
        <f t="shared" si="0"/>
        <v>150</v>
      </c>
    </row>
    <row r="13" spans="1:7" x14ac:dyDescent="0.35">
      <c r="A13" t="s">
        <v>40</v>
      </c>
      <c r="B13" t="s">
        <v>39</v>
      </c>
      <c r="C13">
        <v>1998</v>
      </c>
      <c r="D13" s="2">
        <f t="shared" si="1"/>
        <v>25</v>
      </c>
      <c r="E13">
        <f t="shared" si="0"/>
        <v>150</v>
      </c>
    </row>
    <row r="14" spans="1:7" x14ac:dyDescent="0.35">
      <c r="A14" t="s">
        <v>42</v>
      </c>
      <c r="B14" t="s">
        <v>41</v>
      </c>
      <c r="C14">
        <v>1965</v>
      </c>
      <c r="D14" s="2">
        <f t="shared" si="1"/>
        <v>58</v>
      </c>
      <c r="E14">
        <f t="shared" si="0"/>
        <v>500</v>
      </c>
    </row>
    <row r="15" spans="1:7" x14ac:dyDescent="0.35">
      <c r="A15" t="s">
        <v>44</v>
      </c>
      <c r="B15" t="s">
        <v>43</v>
      </c>
      <c r="C15">
        <v>1966</v>
      </c>
      <c r="D15" s="2">
        <f t="shared" si="1"/>
        <v>57</v>
      </c>
      <c r="E15">
        <f t="shared" si="0"/>
        <v>500</v>
      </c>
    </row>
    <row r="16" spans="1:7" x14ac:dyDescent="0.35">
      <c r="A16" t="s">
        <v>46</v>
      </c>
      <c r="B16" t="s">
        <v>45</v>
      </c>
      <c r="C16">
        <v>1976</v>
      </c>
      <c r="D16" s="2">
        <f t="shared" si="1"/>
        <v>47</v>
      </c>
      <c r="E16">
        <f t="shared" si="0"/>
        <v>300</v>
      </c>
    </row>
    <row r="17" spans="1:5" x14ac:dyDescent="0.35">
      <c r="A17" t="s">
        <v>48</v>
      </c>
      <c r="B17" t="s">
        <v>47</v>
      </c>
      <c r="C17">
        <v>1982</v>
      </c>
      <c r="D17" s="2">
        <f t="shared" si="1"/>
        <v>41</v>
      </c>
      <c r="E17">
        <f t="shared" si="0"/>
        <v>300</v>
      </c>
    </row>
    <row r="18" spans="1:5" x14ac:dyDescent="0.35">
      <c r="A18" t="s">
        <v>50</v>
      </c>
      <c r="B18" t="s">
        <v>49</v>
      </c>
      <c r="C18">
        <v>1991</v>
      </c>
      <c r="D18" s="2">
        <f t="shared" si="1"/>
        <v>32</v>
      </c>
      <c r="E18">
        <f t="shared" si="0"/>
        <v>300</v>
      </c>
    </row>
    <row r="19" spans="1:5" x14ac:dyDescent="0.35">
      <c r="A19" t="s">
        <v>52</v>
      </c>
      <c r="B19" t="s">
        <v>51</v>
      </c>
      <c r="C19">
        <v>1964</v>
      </c>
      <c r="D19" s="2">
        <f t="shared" si="1"/>
        <v>59</v>
      </c>
      <c r="E19">
        <f t="shared" si="0"/>
        <v>500</v>
      </c>
    </row>
    <row r="20" spans="1:5" x14ac:dyDescent="0.35">
      <c r="A20" t="s">
        <v>54</v>
      </c>
      <c r="B20" t="s">
        <v>53</v>
      </c>
      <c r="C20">
        <v>1959</v>
      </c>
      <c r="D20" s="2">
        <f t="shared" si="1"/>
        <v>64</v>
      </c>
      <c r="E20">
        <f t="shared" si="0"/>
        <v>500</v>
      </c>
    </row>
    <row r="21" spans="1:5" x14ac:dyDescent="0.35">
      <c r="A21" t="s">
        <v>55</v>
      </c>
      <c r="B21" t="s">
        <v>47</v>
      </c>
      <c r="C21">
        <v>1989</v>
      </c>
      <c r="D21" s="2">
        <f t="shared" si="1"/>
        <v>34</v>
      </c>
      <c r="E21">
        <f t="shared" si="0"/>
        <v>300</v>
      </c>
    </row>
    <row r="22" spans="1:5" x14ac:dyDescent="0.35">
      <c r="A22" t="s">
        <v>57</v>
      </c>
      <c r="B22" t="s">
        <v>56</v>
      </c>
      <c r="C22">
        <v>1975</v>
      </c>
      <c r="D22" s="2">
        <f t="shared" si="1"/>
        <v>48</v>
      </c>
      <c r="E22">
        <f t="shared" si="0"/>
        <v>300</v>
      </c>
    </row>
    <row r="23" spans="1:5" x14ac:dyDescent="0.35">
      <c r="A23" t="s">
        <v>59</v>
      </c>
      <c r="B23" t="s">
        <v>58</v>
      </c>
      <c r="C23">
        <v>1989</v>
      </c>
      <c r="D23" s="2">
        <f t="shared" si="1"/>
        <v>34</v>
      </c>
      <c r="E23">
        <f t="shared" si="0"/>
        <v>300</v>
      </c>
    </row>
    <row r="24" spans="1:5" x14ac:dyDescent="0.35">
      <c r="A24" t="s">
        <v>61</v>
      </c>
      <c r="B24" t="s">
        <v>60</v>
      </c>
      <c r="C24">
        <v>2000</v>
      </c>
      <c r="D24" s="2">
        <f t="shared" si="1"/>
        <v>23</v>
      </c>
      <c r="E24">
        <f t="shared" si="0"/>
        <v>150</v>
      </c>
    </row>
    <row r="25" spans="1:5" x14ac:dyDescent="0.35">
      <c r="A25" t="s">
        <v>63</v>
      </c>
      <c r="B25" t="s">
        <v>62</v>
      </c>
      <c r="C25">
        <v>1997</v>
      </c>
      <c r="D25" s="2">
        <f t="shared" si="1"/>
        <v>26</v>
      </c>
      <c r="E25">
        <f t="shared" si="0"/>
        <v>150</v>
      </c>
    </row>
    <row r="26" spans="1:5" x14ac:dyDescent="0.35">
      <c r="A26" t="s">
        <v>65</v>
      </c>
      <c r="B26" t="s">
        <v>64</v>
      </c>
      <c r="C26">
        <v>1976</v>
      </c>
      <c r="D26" s="2">
        <f t="shared" si="1"/>
        <v>47</v>
      </c>
      <c r="E26">
        <f t="shared" si="0"/>
        <v>300</v>
      </c>
    </row>
    <row r="27" spans="1:5" x14ac:dyDescent="0.35">
      <c r="A27" t="s">
        <v>67</v>
      </c>
      <c r="B27" t="s">
        <v>66</v>
      </c>
      <c r="C27">
        <v>1988</v>
      </c>
      <c r="D27" s="2">
        <f t="shared" si="1"/>
        <v>35</v>
      </c>
      <c r="E27">
        <f t="shared" si="0"/>
        <v>300</v>
      </c>
    </row>
    <row r="28" spans="1:5" x14ac:dyDescent="0.35">
      <c r="A28" t="s">
        <v>68</v>
      </c>
      <c r="B28" t="s">
        <v>60</v>
      </c>
      <c r="C28">
        <v>2000</v>
      </c>
      <c r="D28" s="2">
        <f t="shared" si="1"/>
        <v>23</v>
      </c>
      <c r="E28">
        <f t="shared" si="0"/>
        <v>150</v>
      </c>
    </row>
    <row r="29" spans="1:5" x14ac:dyDescent="0.35">
      <c r="A29" t="s">
        <v>70</v>
      </c>
      <c r="B29" t="s">
        <v>69</v>
      </c>
      <c r="C29">
        <v>1986</v>
      </c>
      <c r="D29" s="2">
        <f t="shared" si="1"/>
        <v>37</v>
      </c>
      <c r="E29">
        <f t="shared" si="0"/>
        <v>300</v>
      </c>
    </row>
    <row r="30" spans="1:5" x14ac:dyDescent="0.35">
      <c r="A30" t="s">
        <v>72</v>
      </c>
      <c r="B30" t="s">
        <v>71</v>
      </c>
      <c r="C30">
        <v>1999</v>
      </c>
      <c r="D30" s="2">
        <f t="shared" si="1"/>
        <v>24</v>
      </c>
      <c r="E30">
        <f t="shared" si="0"/>
        <v>150</v>
      </c>
    </row>
    <row r="31" spans="1:5" x14ac:dyDescent="0.35">
      <c r="A31" t="s">
        <v>74</v>
      </c>
      <c r="B31" t="s">
        <v>73</v>
      </c>
      <c r="C31">
        <v>2001</v>
      </c>
      <c r="D31" s="2">
        <f t="shared" si="1"/>
        <v>22</v>
      </c>
      <c r="E31">
        <f t="shared" si="0"/>
        <v>150</v>
      </c>
    </row>
    <row r="32" spans="1:5" x14ac:dyDescent="0.35">
      <c r="A32" t="s">
        <v>76</v>
      </c>
      <c r="B32" t="s">
        <v>75</v>
      </c>
      <c r="C32">
        <v>1983</v>
      </c>
      <c r="D32" s="2">
        <f t="shared" si="1"/>
        <v>40</v>
      </c>
      <c r="E32">
        <f t="shared" si="0"/>
        <v>300</v>
      </c>
    </row>
    <row r="33" spans="1:5" x14ac:dyDescent="0.35">
      <c r="A33" t="s">
        <v>78</v>
      </c>
      <c r="B33" t="s">
        <v>77</v>
      </c>
      <c r="C33">
        <v>1970</v>
      </c>
      <c r="D33" s="2">
        <f t="shared" si="1"/>
        <v>53</v>
      </c>
      <c r="E33">
        <f t="shared" si="0"/>
        <v>500</v>
      </c>
    </row>
    <row r="34" spans="1:5" x14ac:dyDescent="0.35">
      <c r="A34" t="s">
        <v>80</v>
      </c>
      <c r="B34" t="s">
        <v>79</v>
      </c>
      <c r="C34">
        <v>1968</v>
      </c>
      <c r="D34" s="2">
        <f t="shared" si="1"/>
        <v>55</v>
      </c>
      <c r="E34">
        <f t="shared" si="0"/>
        <v>500</v>
      </c>
    </row>
    <row r="35" spans="1:5" x14ac:dyDescent="0.35">
      <c r="A35" t="s">
        <v>82</v>
      </c>
      <c r="B35" t="s">
        <v>81</v>
      </c>
      <c r="C35">
        <v>2001</v>
      </c>
      <c r="D35" s="2">
        <f t="shared" si="1"/>
        <v>22</v>
      </c>
      <c r="E35">
        <f t="shared" si="0"/>
        <v>150</v>
      </c>
    </row>
    <row r="36" spans="1:5" x14ac:dyDescent="0.35">
      <c r="A36" t="s">
        <v>84</v>
      </c>
      <c r="B36" t="s">
        <v>83</v>
      </c>
      <c r="C36">
        <v>1988</v>
      </c>
      <c r="D36" s="2">
        <f t="shared" si="1"/>
        <v>35</v>
      </c>
      <c r="E36">
        <f t="shared" si="0"/>
        <v>300</v>
      </c>
    </row>
    <row r="37" spans="1:5" x14ac:dyDescent="0.35">
      <c r="A37" t="s">
        <v>86</v>
      </c>
      <c r="B37" t="s">
        <v>85</v>
      </c>
      <c r="C37">
        <v>1960</v>
      </c>
      <c r="D37" s="2">
        <f t="shared" si="1"/>
        <v>63</v>
      </c>
      <c r="E37">
        <f t="shared" si="0"/>
        <v>500</v>
      </c>
    </row>
    <row r="38" spans="1:5" x14ac:dyDescent="0.35">
      <c r="A38" t="s">
        <v>88</v>
      </c>
      <c r="B38" t="s">
        <v>87</v>
      </c>
      <c r="C38">
        <v>1994</v>
      </c>
      <c r="D38" s="2">
        <f t="shared" si="1"/>
        <v>29</v>
      </c>
      <c r="E38">
        <f t="shared" si="0"/>
        <v>150</v>
      </c>
    </row>
    <row r="39" spans="1:5" x14ac:dyDescent="0.35">
      <c r="A39" t="s">
        <v>89</v>
      </c>
      <c r="B39" t="s">
        <v>45</v>
      </c>
      <c r="C39">
        <v>2000</v>
      </c>
      <c r="D39" s="2">
        <f t="shared" si="1"/>
        <v>23</v>
      </c>
      <c r="E39">
        <f t="shared" si="0"/>
        <v>150</v>
      </c>
    </row>
    <row r="40" spans="1:5" x14ac:dyDescent="0.35">
      <c r="A40" t="s">
        <v>91</v>
      </c>
      <c r="B40" t="s">
        <v>90</v>
      </c>
      <c r="C40">
        <v>1999</v>
      </c>
      <c r="D40" s="2">
        <f t="shared" si="1"/>
        <v>24</v>
      </c>
      <c r="E40">
        <f t="shared" si="0"/>
        <v>150</v>
      </c>
    </row>
    <row r="41" spans="1:5" x14ac:dyDescent="0.35">
      <c r="A41" t="s">
        <v>82</v>
      </c>
      <c r="B41" t="s">
        <v>92</v>
      </c>
      <c r="C41">
        <v>1979</v>
      </c>
      <c r="D41" s="2">
        <f t="shared" si="1"/>
        <v>44</v>
      </c>
      <c r="E41">
        <f t="shared" si="0"/>
        <v>300</v>
      </c>
    </row>
    <row r="42" spans="1:5" x14ac:dyDescent="0.35">
      <c r="A42" t="s">
        <v>93</v>
      </c>
      <c r="B42" t="s">
        <v>71</v>
      </c>
      <c r="C42">
        <v>1971</v>
      </c>
      <c r="D42" s="2">
        <f t="shared" si="1"/>
        <v>52</v>
      </c>
      <c r="E42">
        <f t="shared" si="0"/>
        <v>500</v>
      </c>
    </row>
    <row r="43" spans="1:5" x14ac:dyDescent="0.35">
      <c r="A43" t="s">
        <v>95</v>
      </c>
      <c r="B43" t="s">
        <v>94</v>
      </c>
      <c r="C43">
        <v>1986</v>
      </c>
      <c r="D43" s="2">
        <f t="shared" si="1"/>
        <v>37</v>
      </c>
      <c r="E43">
        <f t="shared" si="0"/>
        <v>300</v>
      </c>
    </row>
    <row r="44" spans="1:5" x14ac:dyDescent="0.35">
      <c r="A44" t="s">
        <v>97</v>
      </c>
      <c r="B44" t="s">
        <v>96</v>
      </c>
      <c r="C44">
        <v>1999</v>
      </c>
      <c r="D44" s="2">
        <f t="shared" si="1"/>
        <v>24</v>
      </c>
      <c r="E44">
        <f t="shared" si="0"/>
        <v>150</v>
      </c>
    </row>
    <row r="45" spans="1:5" x14ac:dyDescent="0.35">
      <c r="A45" t="s">
        <v>93</v>
      </c>
      <c r="B45" t="s">
        <v>71</v>
      </c>
      <c r="C45">
        <v>1981</v>
      </c>
      <c r="D45" s="2">
        <f t="shared" si="1"/>
        <v>42</v>
      </c>
      <c r="E45">
        <f t="shared" si="0"/>
        <v>300</v>
      </c>
    </row>
    <row r="46" spans="1:5" x14ac:dyDescent="0.35">
      <c r="A46" t="s">
        <v>99</v>
      </c>
      <c r="B46" t="s">
        <v>98</v>
      </c>
      <c r="C46">
        <v>1969</v>
      </c>
      <c r="D46" s="2">
        <f t="shared" si="1"/>
        <v>54</v>
      </c>
      <c r="E46">
        <f t="shared" si="0"/>
        <v>500</v>
      </c>
    </row>
    <row r="47" spans="1:5" x14ac:dyDescent="0.35">
      <c r="A47" t="s">
        <v>100</v>
      </c>
      <c r="B47" t="s">
        <v>47</v>
      </c>
      <c r="C47">
        <v>1997</v>
      </c>
      <c r="D47" s="2">
        <f t="shared" si="1"/>
        <v>26</v>
      </c>
      <c r="E47">
        <f t="shared" si="0"/>
        <v>150</v>
      </c>
    </row>
    <row r="48" spans="1:5" x14ac:dyDescent="0.35">
      <c r="A48" t="s">
        <v>101</v>
      </c>
      <c r="B48" t="s">
        <v>56</v>
      </c>
      <c r="C48">
        <v>2001</v>
      </c>
      <c r="D48" s="2">
        <f t="shared" si="1"/>
        <v>22</v>
      </c>
      <c r="E48">
        <f t="shared" si="0"/>
        <v>150</v>
      </c>
    </row>
    <row r="49" spans="1:5" x14ac:dyDescent="0.35">
      <c r="A49" t="s">
        <v>103</v>
      </c>
      <c r="B49" t="s">
        <v>102</v>
      </c>
      <c r="C49">
        <v>1988</v>
      </c>
      <c r="D49" s="2">
        <f t="shared" si="1"/>
        <v>35</v>
      </c>
      <c r="E49">
        <f t="shared" si="0"/>
        <v>300</v>
      </c>
    </row>
    <row r="50" spans="1:5" x14ac:dyDescent="0.35">
      <c r="A50" t="s">
        <v>104</v>
      </c>
      <c r="B50" t="s">
        <v>62</v>
      </c>
      <c r="C50">
        <v>1966</v>
      </c>
      <c r="D50" s="2">
        <f t="shared" si="1"/>
        <v>57</v>
      </c>
      <c r="E50">
        <f t="shared" si="0"/>
        <v>500</v>
      </c>
    </row>
    <row r="51" spans="1:5" x14ac:dyDescent="0.35">
      <c r="A51" t="s">
        <v>106</v>
      </c>
      <c r="B51" t="s">
        <v>105</v>
      </c>
      <c r="C51">
        <v>1973</v>
      </c>
      <c r="D51" s="2">
        <f t="shared" si="1"/>
        <v>50</v>
      </c>
      <c r="E51">
        <f t="shared" si="0"/>
        <v>500</v>
      </c>
    </row>
    <row r="52" spans="1:5" x14ac:dyDescent="0.35">
      <c r="A52" t="s">
        <v>108</v>
      </c>
      <c r="B52" t="s">
        <v>107</v>
      </c>
      <c r="C52">
        <v>1994</v>
      </c>
      <c r="D52" s="2">
        <f t="shared" si="1"/>
        <v>29</v>
      </c>
      <c r="E52">
        <f t="shared" si="0"/>
        <v>150</v>
      </c>
    </row>
    <row r="53" spans="1:5" x14ac:dyDescent="0.35">
      <c r="A53" t="s">
        <v>109</v>
      </c>
      <c r="B53" t="s">
        <v>75</v>
      </c>
      <c r="C53">
        <v>1976</v>
      </c>
      <c r="D53" s="2">
        <f t="shared" si="1"/>
        <v>47</v>
      </c>
      <c r="E53">
        <f t="shared" si="0"/>
        <v>300</v>
      </c>
    </row>
    <row r="54" spans="1:5" x14ac:dyDescent="0.35">
      <c r="A54" t="s">
        <v>110</v>
      </c>
      <c r="B54" t="s">
        <v>75</v>
      </c>
      <c r="C54">
        <v>1970</v>
      </c>
      <c r="D54" s="2">
        <f t="shared" si="1"/>
        <v>53</v>
      </c>
      <c r="E54">
        <f t="shared" si="0"/>
        <v>500</v>
      </c>
    </row>
    <row r="55" spans="1:5" x14ac:dyDescent="0.35">
      <c r="A55" t="s">
        <v>112</v>
      </c>
      <c r="B55" t="s">
        <v>111</v>
      </c>
      <c r="C55">
        <v>1998</v>
      </c>
      <c r="D55" s="2">
        <f t="shared" si="1"/>
        <v>25</v>
      </c>
      <c r="E55">
        <f t="shared" si="0"/>
        <v>150</v>
      </c>
    </row>
    <row r="56" spans="1:5" x14ac:dyDescent="0.35">
      <c r="A56" t="s">
        <v>114</v>
      </c>
      <c r="B56" t="s">
        <v>113</v>
      </c>
      <c r="C56">
        <v>1982</v>
      </c>
      <c r="D56" s="2">
        <f t="shared" si="1"/>
        <v>41</v>
      </c>
      <c r="E56">
        <f t="shared" si="0"/>
        <v>300</v>
      </c>
    </row>
    <row r="57" spans="1:5" x14ac:dyDescent="0.35">
      <c r="A57" t="s">
        <v>115</v>
      </c>
      <c r="B57" t="s">
        <v>75</v>
      </c>
      <c r="C57">
        <v>1991</v>
      </c>
      <c r="D57" s="2">
        <f t="shared" si="1"/>
        <v>32</v>
      </c>
      <c r="E57">
        <f t="shared" si="0"/>
        <v>300</v>
      </c>
    </row>
    <row r="58" spans="1:5" x14ac:dyDescent="0.35">
      <c r="A58" t="s">
        <v>116</v>
      </c>
      <c r="B58" t="s">
        <v>45</v>
      </c>
      <c r="C58">
        <v>2001</v>
      </c>
      <c r="D58" s="2">
        <f t="shared" si="1"/>
        <v>22</v>
      </c>
      <c r="E58">
        <f t="shared" si="0"/>
        <v>150</v>
      </c>
    </row>
    <row r="59" spans="1:5" x14ac:dyDescent="0.35">
      <c r="A59" t="s">
        <v>118</v>
      </c>
      <c r="B59" t="s">
        <v>117</v>
      </c>
      <c r="C59">
        <v>1964</v>
      </c>
      <c r="D59" s="2">
        <f t="shared" si="1"/>
        <v>59</v>
      </c>
      <c r="E59">
        <f t="shared" si="0"/>
        <v>500</v>
      </c>
    </row>
    <row r="60" spans="1:5" x14ac:dyDescent="0.35">
      <c r="A60" t="s">
        <v>120</v>
      </c>
      <c r="B60" t="s">
        <v>119</v>
      </c>
      <c r="C60">
        <v>1959</v>
      </c>
      <c r="D60" s="2">
        <f t="shared" si="1"/>
        <v>64</v>
      </c>
      <c r="E60">
        <f t="shared" si="0"/>
        <v>500</v>
      </c>
    </row>
    <row r="61" spans="1:5" x14ac:dyDescent="0.35">
      <c r="A61" t="s">
        <v>122</v>
      </c>
      <c r="B61" t="s">
        <v>121</v>
      </c>
      <c r="C61">
        <v>1982</v>
      </c>
      <c r="D61" s="2">
        <f t="shared" si="1"/>
        <v>41</v>
      </c>
      <c r="E61">
        <f t="shared" si="0"/>
        <v>300</v>
      </c>
    </row>
    <row r="62" spans="1:5" x14ac:dyDescent="0.35">
      <c r="A62" t="s">
        <v>124</v>
      </c>
      <c r="B62" t="s">
        <v>123</v>
      </c>
      <c r="C62">
        <v>1979</v>
      </c>
      <c r="D62" s="2">
        <f t="shared" si="1"/>
        <v>44</v>
      </c>
      <c r="E62">
        <f t="shared" si="0"/>
        <v>300</v>
      </c>
    </row>
    <row r="63" spans="1:5" x14ac:dyDescent="0.35">
      <c r="A63" t="s">
        <v>126</v>
      </c>
      <c r="B63" t="s">
        <v>125</v>
      </c>
      <c r="C63">
        <v>1983</v>
      </c>
      <c r="D63" s="2">
        <f t="shared" si="1"/>
        <v>40</v>
      </c>
      <c r="E63">
        <f t="shared" si="0"/>
        <v>300</v>
      </c>
    </row>
    <row r="64" spans="1:5" x14ac:dyDescent="0.35">
      <c r="A64" t="s">
        <v>127</v>
      </c>
      <c r="B64" t="s">
        <v>33</v>
      </c>
      <c r="C64">
        <v>2000</v>
      </c>
      <c r="D64" s="2">
        <f t="shared" si="1"/>
        <v>23</v>
      </c>
      <c r="E64">
        <f t="shared" si="0"/>
        <v>150</v>
      </c>
    </row>
    <row r="65" spans="1:5" x14ac:dyDescent="0.35">
      <c r="A65" t="s">
        <v>68</v>
      </c>
      <c r="B65" t="s">
        <v>128</v>
      </c>
      <c r="C65">
        <v>1974</v>
      </c>
      <c r="D65" s="2">
        <f t="shared" si="1"/>
        <v>49</v>
      </c>
      <c r="E65">
        <f t="shared" si="0"/>
        <v>300</v>
      </c>
    </row>
    <row r="66" spans="1:5" x14ac:dyDescent="0.35">
      <c r="A66" t="s">
        <v>130</v>
      </c>
      <c r="B66" t="s">
        <v>129</v>
      </c>
      <c r="C66">
        <v>1965</v>
      </c>
      <c r="D66" s="2">
        <f t="shared" si="1"/>
        <v>58</v>
      </c>
      <c r="E66">
        <f t="shared" si="0"/>
        <v>500</v>
      </c>
    </row>
    <row r="67" spans="1:5" x14ac:dyDescent="0.35">
      <c r="A67" t="s">
        <v>131</v>
      </c>
      <c r="B67" t="s">
        <v>119</v>
      </c>
      <c r="C67">
        <v>1968</v>
      </c>
      <c r="D67" s="2">
        <f t="shared" si="1"/>
        <v>55</v>
      </c>
      <c r="E67">
        <f t="shared" si="0"/>
        <v>500</v>
      </c>
    </row>
    <row r="68" spans="1:5" x14ac:dyDescent="0.35">
      <c r="A68" t="s">
        <v>132</v>
      </c>
      <c r="B68" t="s">
        <v>90</v>
      </c>
      <c r="C68">
        <v>1989</v>
      </c>
      <c r="D68" s="2">
        <f t="shared" si="1"/>
        <v>34</v>
      </c>
      <c r="E68">
        <f t="shared" si="0"/>
        <v>300</v>
      </c>
    </row>
    <row r="69" spans="1:5" x14ac:dyDescent="0.35">
      <c r="A69" t="s">
        <v>134</v>
      </c>
      <c r="B69" t="s">
        <v>133</v>
      </c>
      <c r="C69">
        <v>2000</v>
      </c>
      <c r="D69" s="2">
        <f t="shared" si="1"/>
        <v>23</v>
      </c>
      <c r="E69">
        <f t="shared" si="0"/>
        <v>150</v>
      </c>
    </row>
    <row r="70" spans="1:5" x14ac:dyDescent="0.35">
      <c r="A70" t="s">
        <v>136</v>
      </c>
      <c r="B70" t="s">
        <v>135</v>
      </c>
      <c r="C70">
        <v>1997</v>
      </c>
      <c r="D70" s="2">
        <f t="shared" si="1"/>
        <v>26</v>
      </c>
      <c r="E70">
        <f t="shared" si="0"/>
        <v>150</v>
      </c>
    </row>
    <row r="71" spans="1:5" x14ac:dyDescent="0.35">
      <c r="A71" t="s">
        <v>137</v>
      </c>
      <c r="B71" t="s">
        <v>92</v>
      </c>
      <c r="C71">
        <v>1983</v>
      </c>
      <c r="D71" s="2">
        <f t="shared" si="1"/>
        <v>40</v>
      </c>
      <c r="E71">
        <f t="shared" si="0"/>
        <v>300</v>
      </c>
    </row>
    <row r="72" spans="1:5" x14ac:dyDescent="0.35">
      <c r="A72" t="s">
        <v>139</v>
      </c>
      <c r="B72" t="s">
        <v>138</v>
      </c>
      <c r="C72">
        <v>1960</v>
      </c>
      <c r="D72" s="2">
        <f t="shared" si="1"/>
        <v>63</v>
      </c>
      <c r="E72">
        <f t="shared" si="0"/>
        <v>500</v>
      </c>
    </row>
    <row r="73" spans="1:5" x14ac:dyDescent="0.35">
      <c r="A73" t="s">
        <v>140</v>
      </c>
      <c r="B73" t="s">
        <v>85</v>
      </c>
      <c r="C73">
        <v>1964</v>
      </c>
      <c r="D73" s="2">
        <f t="shared" si="1"/>
        <v>59</v>
      </c>
      <c r="E73">
        <f t="shared" ref="E73:E94" si="2">IF(D73&gt;30,IF(D73&lt;50,300,500),150)</f>
        <v>500</v>
      </c>
    </row>
    <row r="74" spans="1:5" x14ac:dyDescent="0.35">
      <c r="A74" t="s">
        <v>142</v>
      </c>
      <c r="B74" t="s">
        <v>141</v>
      </c>
      <c r="C74">
        <v>1987</v>
      </c>
      <c r="D74" s="2">
        <f t="shared" ref="D74:D94" si="3" xml:space="preserve"> $G$2-$C74</f>
        <v>36</v>
      </c>
      <c r="E74">
        <f t="shared" si="2"/>
        <v>300</v>
      </c>
    </row>
    <row r="75" spans="1:5" x14ac:dyDescent="0.35">
      <c r="A75" t="s">
        <v>99</v>
      </c>
      <c r="B75" t="s">
        <v>41</v>
      </c>
      <c r="C75">
        <v>2001</v>
      </c>
      <c r="D75" s="2">
        <f t="shared" si="3"/>
        <v>22</v>
      </c>
      <c r="E75">
        <f t="shared" si="2"/>
        <v>150</v>
      </c>
    </row>
    <row r="76" spans="1:5" x14ac:dyDescent="0.35">
      <c r="A76" t="s">
        <v>144</v>
      </c>
      <c r="B76" t="s">
        <v>143</v>
      </c>
      <c r="C76">
        <v>1972</v>
      </c>
      <c r="D76" s="2">
        <f t="shared" si="3"/>
        <v>51</v>
      </c>
      <c r="E76">
        <f t="shared" si="2"/>
        <v>500</v>
      </c>
    </row>
    <row r="77" spans="1:5" x14ac:dyDescent="0.35">
      <c r="A77" t="s">
        <v>48</v>
      </c>
      <c r="B77" t="s">
        <v>145</v>
      </c>
      <c r="C77">
        <v>1989</v>
      </c>
      <c r="D77" s="2">
        <f t="shared" si="3"/>
        <v>34</v>
      </c>
      <c r="E77">
        <f t="shared" si="2"/>
        <v>300</v>
      </c>
    </row>
    <row r="78" spans="1:5" x14ac:dyDescent="0.35">
      <c r="A78" t="s">
        <v>147</v>
      </c>
      <c r="B78" t="s">
        <v>146</v>
      </c>
      <c r="C78">
        <v>1971</v>
      </c>
      <c r="D78" s="2">
        <f t="shared" si="3"/>
        <v>52</v>
      </c>
      <c r="E78">
        <f t="shared" si="2"/>
        <v>500</v>
      </c>
    </row>
    <row r="79" spans="1:5" x14ac:dyDescent="0.35">
      <c r="A79" t="s">
        <v>82</v>
      </c>
      <c r="B79" t="s">
        <v>81</v>
      </c>
      <c r="C79">
        <v>1979</v>
      </c>
      <c r="D79" s="2">
        <f t="shared" si="3"/>
        <v>44</v>
      </c>
      <c r="E79">
        <f t="shared" si="2"/>
        <v>300</v>
      </c>
    </row>
    <row r="80" spans="1:5" x14ac:dyDescent="0.35">
      <c r="A80" t="s">
        <v>148</v>
      </c>
      <c r="B80" t="s">
        <v>117</v>
      </c>
      <c r="C80">
        <v>1999</v>
      </c>
      <c r="D80" s="2">
        <f t="shared" si="3"/>
        <v>24</v>
      </c>
      <c r="E80">
        <f t="shared" si="2"/>
        <v>150</v>
      </c>
    </row>
    <row r="81" spans="1:5" x14ac:dyDescent="0.35">
      <c r="A81" t="s">
        <v>149</v>
      </c>
      <c r="B81" t="s">
        <v>45</v>
      </c>
      <c r="C81">
        <v>1983</v>
      </c>
      <c r="D81" s="2">
        <f t="shared" si="3"/>
        <v>40</v>
      </c>
      <c r="E81">
        <f t="shared" si="2"/>
        <v>300</v>
      </c>
    </row>
    <row r="82" spans="1:5" x14ac:dyDescent="0.35">
      <c r="A82" t="s">
        <v>150</v>
      </c>
      <c r="B82" t="s">
        <v>47</v>
      </c>
      <c r="C82">
        <v>1988</v>
      </c>
      <c r="D82" s="2">
        <f t="shared" si="3"/>
        <v>35</v>
      </c>
      <c r="E82">
        <f t="shared" si="2"/>
        <v>300</v>
      </c>
    </row>
    <row r="83" spans="1:5" x14ac:dyDescent="0.35">
      <c r="A83" t="s">
        <v>152</v>
      </c>
      <c r="B83" t="s">
        <v>151</v>
      </c>
      <c r="C83">
        <v>1998</v>
      </c>
      <c r="D83" s="2">
        <f t="shared" si="3"/>
        <v>25</v>
      </c>
      <c r="E83">
        <f t="shared" si="2"/>
        <v>150</v>
      </c>
    </row>
    <row r="84" spans="1:5" x14ac:dyDescent="0.35">
      <c r="A84" t="s">
        <v>153</v>
      </c>
      <c r="B84" t="s">
        <v>75</v>
      </c>
      <c r="C84">
        <v>1978</v>
      </c>
      <c r="D84" s="2">
        <f t="shared" si="3"/>
        <v>45</v>
      </c>
      <c r="E84">
        <f t="shared" si="2"/>
        <v>300</v>
      </c>
    </row>
    <row r="85" spans="1:5" x14ac:dyDescent="0.35">
      <c r="A85" t="s">
        <v>63</v>
      </c>
      <c r="B85" t="s">
        <v>62</v>
      </c>
      <c r="C85">
        <v>1985</v>
      </c>
      <c r="D85" s="2">
        <f t="shared" si="3"/>
        <v>38</v>
      </c>
      <c r="E85">
        <f t="shared" si="2"/>
        <v>300</v>
      </c>
    </row>
    <row r="86" spans="1:5" x14ac:dyDescent="0.35">
      <c r="A86" t="s">
        <v>104</v>
      </c>
      <c r="B86" t="s">
        <v>62</v>
      </c>
      <c r="C86">
        <v>1964</v>
      </c>
      <c r="D86" s="2">
        <f t="shared" si="3"/>
        <v>59</v>
      </c>
      <c r="E86">
        <f t="shared" si="2"/>
        <v>500</v>
      </c>
    </row>
    <row r="87" spans="1:5" x14ac:dyDescent="0.35">
      <c r="A87" t="s">
        <v>155</v>
      </c>
      <c r="B87" t="s">
        <v>154</v>
      </c>
      <c r="C87">
        <v>1975</v>
      </c>
      <c r="D87" s="2">
        <f t="shared" si="3"/>
        <v>48</v>
      </c>
      <c r="E87">
        <f t="shared" si="2"/>
        <v>300</v>
      </c>
    </row>
    <row r="88" spans="1:5" x14ac:dyDescent="0.35">
      <c r="A88" t="s">
        <v>157</v>
      </c>
      <c r="B88" t="s">
        <v>156</v>
      </c>
      <c r="C88">
        <v>1998</v>
      </c>
      <c r="D88" s="2">
        <f t="shared" si="3"/>
        <v>25</v>
      </c>
      <c r="E88">
        <f t="shared" si="2"/>
        <v>150</v>
      </c>
    </row>
    <row r="89" spans="1:5" x14ac:dyDescent="0.35">
      <c r="A89" t="s">
        <v>159</v>
      </c>
      <c r="B89" t="s">
        <v>158</v>
      </c>
      <c r="C89">
        <v>1999</v>
      </c>
      <c r="D89" s="2">
        <f t="shared" si="3"/>
        <v>24</v>
      </c>
      <c r="E89">
        <f t="shared" si="2"/>
        <v>150</v>
      </c>
    </row>
    <row r="90" spans="1:5" x14ac:dyDescent="0.35">
      <c r="A90" t="s">
        <v>160</v>
      </c>
      <c r="B90" t="s">
        <v>62</v>
      </c>
      <c r="C90">
        <v>1977</v>
      </c>
      <c r="D90" s="2">
        <f t="shared" si="3"/>
        <v>46</v>
      </c>
      <c r="E90">
        <f t="shared" si="2"/>
        <v>300</v>
      </c>
    </row>
    <row r="91" spans="1:5" x14ac:dyDescent="0.35">
      <c r="A91" t="s">
        <v>162</v>
      </c>
      <c r="B91" t="s">
        <v>161</v>
      </c>
      <c r="C91">
        <v>1982</v>
      </c>
      <c r="D91" s="2">
        <f t="shared" si="3"/>
        <v>41</v>
      </c>
      <c r="E91">
        <f t="shared" si="2"/>
        <v>300</v>
      </c>
    </row>
    <row r="92" spans="1:5" x14ac:dyDescent="0.35">
      <c r="A92" t="s">
        <v>164</v>
      </c>
      <c r="B92" t="s">
        <v>163</v>
      </c>
      <c r="C92">
        <v>2001</v>
      </c>
      <c r="D92" s="2">
        <f t="shared" si="3"/>
        <v>22</v>
      </c>
      <c r="E92">
        <f t="shared" si="2"/>
        <v>150</v>
      </c>
    </row>
    <row r="93" spans="1:5" x14ac:dyDescent="0.35">
      <c r="A93" t="s">
        <v>166</v>
      </c>
      <c r="B93" t="s">
        <v>165</v>
      </c>
      <c r="C93">
        <v>1997</v>
      </c>
      <c r="D93" s="2">
        <f t="shared" si="3"/>
        <v>26</v>
      </c>
      <c r="E93">
        <f t="shared" si="2"/>
        <v>150</v>
      </c>
    </row>
    <row r="94" spans="1:5" x14ac:dyDescent="0.35">
      <c r="A94" t="s">
        <v>99</v>
      </c>
      <c r="B94" t="s">
        <v>41</v>
      </c>
      <c r="C94">
        <v>1969</v>
      </c>
      <c r="D94" s="2">
        <f t="shared" si="3"/>
        <v>54</v>
      </c>
      <c r="E94">
        <f t="shared" si="2"/>
        <v>500</v>
      </c>
    </row>
    <row r="95" spans="1:5" x14ac:dyDescent="0.35">
      <c r="D95" s="2"/>
    </row>
    <row r="96" spans="1:5" x14ac:dyDescent="0.35">
      <c r="D96" s="2" t="s">
        <v>375</v>
      </c>
      <c r="E96">
        <f>SUM(E8:E94)</f>
        <v>26650</v>
      </c>
    </row>
  </sheetData>
  <mergeCells count="1">
    <mergeCell ref="A1:E1"/>
  </mergeCells>
  <conditionalFormatting sqref="F12">
    <cfRule type="cellIs" dxfId="7" priority="3" operator="greaterThan">
      <formula>49</formula>
    </cfRule>
  </conditionalFormatting>
  <conditionalFormatting sqref="E8:E94">
    <cfRule type="cellIs" dxfId="3" priority="2" operator="greaterThan">
      <formula>499</formula>
    </cfRule>
    <cfRule type="cellIs" dxfId="4" priority="1" operator="between">
      <formula>151</formula>
      <formula>301</formula>
    </cfRule>
  </conditionalFormatting>
  <pageMargins left="0.7" right="0.7" top="0.75" bottom="0.75" header="0.3" footer="0.3"/>
  <pageSetup paperSize="9" scale="53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4AB1-8810-4734-BA69-EC5AFD3FD86B}">
  <dimension ref="A2:J23"/>
  <sheetViews>
    <sheetView tabSelected="1" workbookViewId="0">
      <selection activeCell="S20" sqref="S20"/>
    </sheetView>
  </sheetViews>
  <sheetFormatPr defaultRowHeight="14.5" x14ac:dyDescent="0.35"/>
  <sheetData>
    <row r="2" spans="1:10" x14ac:dyDescent="0.35">
      <c r="A2" t="s">
        <v>376</v>
      </c>
      <c r="B2" t="s">
        <v>192</v>
      </c>
      <c r="C2" t="s">
        <v>191</v>
      </c>
      <c r="D2" t="s">
        <v>297</v>
      </c>
      <c r="E2" t="s">
        <v>298</v>
      </c>
    </row>
    <row r="3" spans="1:10" x14ac:dyDescent="0.35">
      <c r="A3">
        <v>1</v>
      </c>
      <c r="B3" t="str" cm="1">
        <f t="array" ref="B3:B21">Logiske_2!$B$13:$B$31</f>
        <v>Råderud</v>
      </c>
      <c r="C3" t="str" cm="1">
        <f t="array" ref="C3:C21">Logiske_2!$C$13:$C$31</f>
        <v>Venke</v>
      </c>
      <c r="D3" s="2" cm="1">
        <f t="array" ref="D3:D21">Logiske_2!D13:D31</f>
        <v>1</v>
      </c>
      <c r="E3" s="109">
        <f>IF(D3=1,$J$3,$J$4)</f>
        <v>500</v>
      </c>
      <c r="H3" t="s">
        <v>377</v>
      </c>
      <c r="J3">
        <v>500</v>
      </c>
    </row>
    <row r="4" spans="1:10" x14ac:dyDescent="0.35">
      <c r="A4">
        <v>2</v>
      </c>
      <c r="B4" t="str">
        <v>Prestegård</v>
      </c>
      <c r="C4" t="str">
        <v xml:space="preserve">Tonje </v>
      </c>
      <c r="D4">
        <v>0</v>
      </c>
      <c r="E4" s="109">
        <f t="shared" ref="E4:E21" si="0">IF(D4=1,$J$3,$J$4)</f>
        <v>250</v>
      </c>
      <c r="H4" t="s">
        <v>378</v>
      </c>
      <c r="J4">
        <v>250</v>
      </c>
    </row>
    <row r="5" spans="1:10" x14ac:dyDescent="0.35">
      <c r="A5">
        <v>3</v>
      </c>
      <c r="B5" t="str">
        <v>Persen</v>
      </c>
      <c r="C5" t="str">
        <v>Kirsten</v>
      </c>
      <c r="D5">
        <v>0</v>
      </c>
      <c r="E5" s="109">
        <f t="shared" si="0"/>
        <v>250</v>
      </c>
    </row>
    <row r="6" spans="1:10" x14ac:dyDescent="0.35">
      <c r="A6">
        <v>4</v>
      </c>
      <c r="B6" t="str">
        <v>Sandvold</v>
      </c>
      <c r="C6" t="str">
        <v xml:space="preserve">Torstein </v>
      </c>
      <c r="D6">
        <v>1</v>
      </c>
      <c r="E6" s="109">
        <f t="shared" si="0"/>
        <v>500</v>
      </c>
    </row>
    <row r="7" spans="1:10" x14ac:dyDescent="0.35">
      <c r="A7">
        <v>5</v>
      </c>
      <c r="B7" t="str">
        <v>Grubedal</v>
      </c>
      <c r="C7" t="str">
        <v xml:space="preserve">Marte </v>
      </c>
      <c r="D7">
        <v>1</v>
      </c>
      <c r="E7" s="109">
        <f t="shared" si="0"/>
        <v>500</v>
      </c>
    </row>
    <row r="8" spans="1:10" x14ac:dyDescent="0.35">
      <c r="A8">
        <v>6</v>
      </c>
      <c r="B8" t="str">
        <v>Viig</v>
      </c>
      <c r="C8" t="str">
        <v xml:space="preserve">Monica </v>
      </c>
      <c r="D8">
        <v>1</v>
      </c>
      <c r="E8" s="109">
        <f t="shared" si="0"/>
        <v>500</v>
      </c>
    </row>
    <row r="9" spans="1:10" x14ac:dyDescent="0.35">
      <c r="A9">
        <v>7</v>
      </c>
      <c r="B9" t="str">
        <v>Jarvdal</v>
      </c>
      <c r="C9" t="str">
        <v xml:space="preserve">Lise </v>
      </c>
      <c r="D9">
        <v>0</v>
      </c>
      <c r="E9" s="109">
        <f t="shared" si="0"/>
        <v>250</v>
      </c>
    </row>
    <row r="10" spans="1:10" x14ac:dyDescent="0.35">
      <c r="A10">
        <v>8</v>
      </c>
      <c r="B10" t="str">
        <v>Andersen</v>
      </c>
      <c r="C10" t="str">
        <v>Bjarte</v>
      </c>
      <c r="D10">
        <v>0</v>
      </c>
      <c r="E10" s="109">
        <f t="shared" si="0"/>
        <v>250</v>
      </c>
    </row>
    <row r="11" spans="1:10" x14ac:dyDescent="0.35">
      <c r="A11">
        <v>9</v>
      </c>
      <c r="B11" t="str">
        <v>Humbolt</v>
      </c>
      <c r="C11" t="str">
        <v>Vegard</v>
      </c>
      <c r="D11">
        <v>0</v>
      </c>
      <c r="E11" s="109">
        <f t="shared" si="0"/>
        <v>250</v>
      </c>
    </row>
    <row r="12" spans="1:10" x14ac:dyDescent="0.35">
      <c r="A12">
        <v>10</v>
      </c>
      <c r="B12" t="str">
        <v>Svedstuen</v>
      </c>
      <c r="C12" t="str">
        <v>Nils</v>
      </c>
      <c r="D12">
        <v>0</v>
      </c>
      <c r="E12" s="109">
        <f t="shared" si="0"/>
        <v>250</v>
      </c>
    </row>
    <row r="13" spans="1:10" x14ac:dyDescent="0.35">
      <c r="A13">
        <v>11</v>
      </c>
      <c r="B13" t="str">
        <v>Vetleåsen</v>
      </c>
      <c r="C13" t="str">
        <v>Anne Mette</v>
      </c>
      <c r="D13">
        <v>1</v>
      </c>
      <c r="E13" s="109">
        <f t="shared" si="0"/>
        <v>500</v>
      </c>
    </row>
    <row r="14" spans="1:10" x14ac:dyDescent="0.35">
      <c r="A14">
        <v>12</v>
      </c>
      <c r="B14" t="str">
        <v>Groberg</v>
      </c>
      <c r="C14" t="str">
        <v>Frank</v>
      </c>
      <c r="D14">
        <v>1</v>
      </c>
      <c r="E14" s="109">
        <f t="shared" si="0"/>
        <v>500</v>
      </c>
    </row>
    <row r="15" spans="1:10" x14ac:dyDescent="0.35">
      <c r="A15">
        <v>13</v>
      </c>
      <c r="B15" t="str">
        <v>Olenes</v>
      </c>
      <c r="C15" t="str">
        <v>Hildegunn</v>
      </c>
      <c r="D15">
        <v>1</v>
      </c>
      <c r="E15" s="109">
        <f t="shared" si="0"/>
        <v>500</v>
      </c>
    </row>
    <row r="16" spans="1:10" x14ac:dyDescent="0.35">
      <c r="A16">
        <v>14</v>
      </c>
      <c r="B16" t="str">
        <v>Grønlund</v>
      </c>
      <c r="C16" t="str">
        <v>Jens</v>
      </c>
      <c r="D16">
        <v>0</v>
      </c>
      <c r="E16" s="109">
        <f t="shared" si="0"/>
        <v>250</v>
      </c>
    </row>
    <row r="17" spans="1:5" x14ac:dyDescent="0.35">
      <c r="A17">
        <v>15</v>
      </c>
      <c r="B17" t="str">
        <v>Hals</v>
      </c>
      <c r="C17" t="str">
        <v>Unni</v>
      </c>
      <c r="D17">
        <v>1</v>
      </c>
      <c r="E17" s="109">
        <f t="shared" si="0"/>
        <v>500</v>
      </c>
    </row>
    <row r="18" spans="1:5" x14ac:dyDescent="0.35">
      <c r="A18">
        <v>16</v>
      </c>
      <c r="B18" t="str">
        <v>Ås</v>
      </c>
      <c r="C18" t="str">
        <v>Kristine</v>
      </c>
      <c r="D18">
        <v>1</v>
      </c>
      <c r="E18" s="109">
        <f t="shared" si="0"/>
        <v>500</v>
      </c>
    </row>
    <row r="19" spans="1:5" x14ac:dyDescent="0.35">
      <c r="A19">
        <v>17</v>
      </c>
      <c r="B19" t="str">
        <v>Myrvold</v>
      </c>
      <c r="C19" t="str">
        <v>Dag</v>
      </c>
      <c r="D19">
        <v>0</v>
      </c>
      <c r="E19" s="109">
        <f t="shared" si="0"/>
        <v>250</v>
      </c>
    </row>
    <row r="20" spans="1:5" x14ac:dyDescent="0.35">
      <c r="A20">
        <v>18</v>
      </c>
      <c r="B20" t="str">
        <v>Klåstad</v>
      </c>
      <c r="C20" t="str">
        <v>Klas</v>
      </c>
      <c r="D20">
        <v>0</v>
      </c>
      <c r="E20" s="109">
        <f t="shared" si="0"/>
        <v>250</v>
      </c>
    </row>
    <row r="21" spans="1:5" x14ac:dyDescent="0.35">
      <c r="A21">
        <v>19</v>
      </c>
      <c r="B21" t="str">
        <v>Pettersen</v>
      </c>
      <c r="C21" t="str">
        <v>Ivar</v>
      </c>
      <c r="D21">
        <v>1</v>
      </c>
      <c r="E21" s="109">
        <f t="shared" si="0"/>
        <v>500</v>
      </c>
    </row>
    <row r="23" spans="1:5" x14ac:dyDescent="0.35">
      <c r="D23" t="s">
        <v>6</v>
      </c>
      <c r="E23" s="110">
        <f>SUM(E3:E21)</f>
        <v>7250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6</vt:i4>
      </vt:variant>
    </vt:vector>
  </HeadingPairs>
  <TitlesOfParts>
    <vt:vector size="21" baseType="lpstr">
      <vt:lpstr>Definisjoner</vt:lpstr>
      <vt:lpstr>Kopiere..</vt:lpstr>
      <vt:lpstr>Celleinnhold</vt:lpstr>
      <vt:lpstr>Autofyll</vt:lpstr>
      <vt:lpstr>Autofyll_2</vt:lpstr>
      <vt:lpstr>Autofyll_3</vt:lpstr>
      <vt:lpstr>Enkle regneark</vt:lpstr>
      <vt:lpstr>Abs_Celleref</vt:lpstr>
      <vt:lpstr>Bland Celleref_1</vt:lpstr>
      <vt:lpstr>Bland Celleref_2</vt:lpstr>
      <vt:lpstr>Bland Celleref_3</vt:lpstr>
      <vt:lpstr>Logiske_1</vt:lpstr>
      <vt:lpstr>Logiske_2</vt:lpstr>
      <vt:lpstr>Logiske_3</vt:lpstr>
      <vt:lpstr>Sheet1</vt:lpstr>
      <vt:lpstr>Fasit_1</vt:lpstr>
      <vt:lpstr>Fasit_2</vt:lpstr>
      <vt:lpstr>Fasit_3</vt:lpstr>
      <vt:lpstr>Fasit_4</vt:lpstr>
      <vt:lpstr>Fasit_5</vt:lpstr>
      <vt:lpstr>Fasit_6</vt:lpstr>
    </vt:vector>
  </TitlesOfParts>
  <Company>Centric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IDS Excel kurs del 1</dc:title>
  <dc:creator>Andreassen, Ove</dc:creator>
  <cp:keywords>NITO</cp:keywords>
  <cp:lastModifiedBy>Mark Tzvetoslavov</cp:lastModifiedBy>
  <cp:lastPrinted>2019-01-24T08:48:55Z</cp:lastPrinted>
  <dcterms:created xsi:type="dcterms:W3CDTF">2017-09-13T11:22:21Z</dcterms:created>
  <dcterms:modified xsi:type="dcterms:W3CDTF">2023-09-07T19:07:32Z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iteId">
    <vt:lpwstr>7e1792ae-4f1a-4ff7-b80b-57b69beb7168</vt:lpwstr>
  </property>
  <property fmtid="{D5CDD505-2E9C-101B-9397-08002B2CF9AE}" pid="4" name="MSIP_Label_ce5dff0f-8f2b-4675-8791-acbc2e5505d9_Owner">
    <vt:lpwstr>Ove.Andreassen@centric.eu</vt:lpwstr>
  </property>
  <property fmtid="{D5CDD505-2E9C-101B-9397-08002B2CF9AE}" pid="5" name="MSIP_Label_ce5dff0f-8f2b-4675-8791-acbc2e5505d9_SetDate">
    <vt:lpwstr>2018-10-10T08:21:13.2247792Z</vt:lpwstr>
  </property>
  <property fmtid="{D5CDD505-2E9C-101B-9397-08002B2CF9AE}" pid="6" name="MSIP_Label_ce5dff0f-8f2b-4675-8791-acbc2e5505d9_Name">
    <vt:lpwstr>Public (V1)</vt:lpwstr>
  </property>
  <property fmtid="{D5CDD505-2E9C-101B-9397-08002B2CF9AE}" pid="7" name="MSIP_Label_ce5dff0f-8f2b-4675-8791-acbc2e5505d9_Application">
    <vt:lpwstr>Microsoft Azure Information Protection</vt:lpwstr>
  </property>
  <property fmtid="{D5CDD505-2E9C-101B-9397-08002B2CF9AE}" pid="8" name="MSIP_Label_ce5dff0f-8f2b-4675-8791-acbc2e5505d9_Extended_MSFT_Method">
    <vt:lpwstr>Manual</vt:lpwstr>
  </property>
  <property fmtid="{D5CDD505-2E9C-101B-9397-08002B2CF9AE}" pid="9" name="Sensitivity">
    <vt:lpwstr>Public (V1)</vt:lpwstr>
  </property>
</Properties>
</file>