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mc:AlternateContent xmlns:mc="http://schemas.openxmlformats.org/markup-compatibility/2006">
    <mc:Choice Requires="x15">
      <x15ac:absPath xmlns:x15ac="http://schemas.microsoft.com/office/spreadsheetml/2010/11/ac" url="/Users/bhochhi/works/cosc-2436/week-4/"/>
    </mc:Choice>
  </mc:AlternateContent>
  <xr:revisionPtr revIDLastSave="0" documentId="8_{DBEA41F1-7C0C-4C16-8B1B-5003742FE2BA}" xr6:coauthVersionLast="47" xr6:coauthVersionMax="47" xr10:uidLastSave="{00000000-0000-0000-0000-000000000000}"/>
  <bookViews>
    <workbookView xWindow="3680" yWindow="3160" windowWidth="28040" windowHeight="17440" xr2:uid="{263E55F5-CECB-9340-9221-883292580214}"/>
  </bookViews>
  <sheets>
    <sheet name="Sheet1" sheetId="1" r:id="rId1"/>
    <sheet name="Time Logs &amp; Calcula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 l="1"/>
  <c r="I62" i="1" s="1"/>
  <c r="D61" i="1"/>
  <c r="I60" i="1" s="1"/>
  <c r="D59" i="1"/>
  <c r="I58" i="1" s="1"/>
  <c r="D57" i="1"/>
  <c r="I56" i="1" s="1"/>
  <c r="D55" i="1"/>
  <c r="I54" i="1" s="1"/>
  <c r="I45" i="1"/>
  <c r="I47" i="1"/>
  <c r="I49" i="1"/>
  <c r="I51" i="1"/>
  <c r="I43" i="1"/>
  <c r="D42" i="1"/>
  <c r="I41" i="1" s="1"/>
  <c r="D40" i="1"/>
  <c r="I39" i="1" s="1"/>
  <c r="D38" i="1"/>
  <c r="I37" i="1" s="1"/>
  <c r="D36" i="1"/>
  <c r="I35" i="1" s="1"/>
  <c r="D34" i="1"/>
  <c r="I33" i="1" s="1"/>
  <c r="D32" i="1"/>
  <c r="I31" i="1" s="1"/>
  <c r="D30" i="1"/>
  <c r="I29" i="1" s="1"/>
  <c r="D28" i="1"/>
  <c r="I27" i="1" s="1"/>
  <c r="D26" i="1"/>
  <c r="I25" i="1" s="1"/>
  <c r="D24" i="1"/>
  <c r="I23" i="1" s="1"/>
  <c r="D22" i="1"/>
  <c r="I21" i="1" s="1"/>
  <c r="D20" i="1"/>
  <c r="I19" i="1" s="1"/>
  <c r="D18" i="1"/>
  <c r="I17" i="1" s="1"/>
  <c r="D16" i="1"/>
  <c r="I15" i="1" s="1"/>
  <c r="D14" i="1"/>
  <c r="I13" i="1" s="1"/>
  <c r="D12" i="1"/>
  <c r="I11" i="1" s="1"/>
  <c r="D10" i="1"/>
  <c r="I9" i="1" s="1"/>
  <c r="D8" i="1"/>
  <c r="I7" i="1" s="1"/>
  <c r="D6" i="1"/>
  <c r="I5" i="1" s="1"/>
  <c r="D4" i="1"/>
  <c r="I3" i="1"/>
  <c r="F100" i="2"/>
  <c r="E100" i="2"/>
  <c r="D100" i="2"/>
  <c r="C100" i="2"/>
  <c r="B100" i="2"/>
  <c r="F99" i="2"/>
  <c r="E99" i="2"/>
  <c r="D99" i="2"/>
  <c r="C99" i="2"/>
  <c r="B99" i="2"/>
  <c r="F98" i="2"/>
  <c r="E98" i="2"/>
  <c r="D98" i="2"/>
  <c r="C98" i="2"/>
  <c r="B98" i="2"/>
  <c r="F83" i="2"/>
  <c r="E83" i="2"/>
  <c r="D83" i="2"/>
  <c r="C83" i="2"/>
  <c r="B83" i="2"/>
  <c r="F82" i="2"/>
  <c r="E82" i="2"/>
  <c r="D82" i="2"/>
  <c r="C82" i="2"/>
  <c r="B82" i="2"/>
  <c r="F81" i="2"/>
  <c r="E81" i="2"/>
  <c r="D81" i="2"/>
  <c r="C81" i="2"/>
  <c r="B81" i="2"/>
  <c r="F66" i="2"/>
  <c r="E66" i="2"/>
  <c r="D66" i="2"/>
  <c r="C66" i="2"/>
  <c r="B66" i="2"/>
  <c r="F65" i="2"/>
  <c r="E65" i="2"/>
  <c r="D65" i="2"/>
  <c r="C65" i="2"/>
  <c r="B65" i="2"/>
  <c r="F64" i="2"/>
  <c r="E64" i="2"/>
  <c r="D64" i="2"/>
  <c r="C64" i="2"/>
  <c r="B64" i="2"/>
  <c r="F49" i="2"/>
  <c r="E49" i="2"/>
  <c r="D49" i="2"/>
  <c r="C49" i="2"/>
  <c r="B49" i="2"/>
  <c r="F48" i="2"/>
  <c r="E48" i="2"/>
  <c r="D48" i="2"/>
  <c r="C48" i="2"/>
  <c r="B48" i="2"/>
  <c r="F47" i="2"/>
  <c r="E47" i="2"/>
  <c r="D47" i="2"/>
  <c r="C47" i="2"/>
  <c r="B47" i="2"/>
  <c r="F32" i="2"/>
  <c r="E32" i="2"/>
  <c r="D32" i="2"/>
  <c r="C32" i="2"/>
  <c r="B32" i="2"/>
  <c r="F31" i="2"/>
  <c r="E31" i="2"/>
  <c r="D31" i="2"/>
  <c r="C31" i="2"/>
  <c r="B31" i="2"/>
  <c r="F30" i="2"/>
  <c r="E30" i="2"/>
  <c r="D30" i="2"/>
  <c r="C30" i="2"/>
  <c r="B30" i="2"/>
  <c r="F16" i="2"/>
  <c r="F15" i="2"/>
  <c r="F14" i="2"/>
  <c r="E16" i="2"/>
  <c r="E15" i="2"/>
  <c r="E14" i="2"/>
  <c r="D16" i="2"/>
  <c r="D15" i="2"/>
  <c r="D14" i="2"/>
  <c r="C16" i="2"/>
  <c r="C15" i="2"/>
  <c r="C14" i="2"/>
  <c r="B16" i="2"/>
  <c r="B15" i="2"/>
  <c r="B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Benjamin Gallegos</author>
  </authors>
  <commentList>
    <comment ref="D4" authorId="0" shapeId="0" xr:uid="{CB3152F4-E963-4F25-A615-2BA6663F454C}">
      <text>
        <t>Benjamin Gallegos:
*assume theoretical runtime of n=100 elements with each comparison being 1 nanoseconds; 
O(n^2) and n = 100 is 10,000 comparisons * 1 nanoseconds per comparison</t>
      </text>
    </comment>
    <comment ref="D6" authorId="0" shapeId="0" xr:uid="{1912AC4A-FBA1-4325-B478-1C375D5CB984}">
      <text>
        <t>Benjamin Gallegos:
*assume theoretical runtime of n=500 elements with each comparison being 1 nanoseconds; 
O(n^2) and n = 500 is 250,000 comparisons * 1 nanoseconds per comparison</t>
      </text>
    </comment>
    <comment ref="D8" authorId="0" shapeId="0" xr:uid="{E1204D09-3327-4F79-B00C-0AA626537649}">
      <text>
        <t>Benjamin Gallegos:
*assume theoretical runtime of n=1000 elements with each comparison being 1 nanoseconds; 
O(n^2) and n = 1000 is 1000000 comparisons * 1 nanoseconds per comparison</t>
      </text>
    </comment>
    <comment ref="D10" authorId="0" shapeId="0" xr:uid="{A7B1FECE-452A-4AFA-9E48-BBC7BF302D1A}">
      <text>
        <t>Benjamin Gallegos:
*assume theoretical runtime of n=10000 elements with each comparison being 1 nanoseconds; 
O(n^2) and n = 10000 is 100,000,000 comparisons * 1 nanoseconds per comparison</t>
      </text>
    </comment>
    <comment ref="D12" authorId="0" shapeId="0" xr:uid="{FC8132EE-DF6B-4D74-8B09-7189C3C27429}">
      <text>
        <t>Benjamin Gallegos:
*assume theoretical runtime of n=100000 elements with each comparison being 1 nanoseconds; 
O(n^2) and n = 100000 is 10,000,000,000 comparisons * 1 nanoseconds per comparison</t>
      </text>
    </comment>
    <comment ref="D14" authorId="0" shapeId="0" xr:uid="{711253F6-C0E8-4756-AEE2-D355A78C5CBF}">
      <text>
        <t>Benjamin Gallegos:
*assume theoretical runtime of n=100 elements with each comparison being 1 nanoseconds; 
O(n^2) and n = 100 is 10,000 comparisons * 1 nanoseconds per comparison</t>
      </text>
    </comment>
    <comment ref="D16" authorId="0" shapeId="0" xr:uid="{314B9287-1739-4437-B93A-107BC85B24D9}">
      <text>
        <t>Benjamin Gallegos:
*assume theoretical runtime of n=500 elements with each comparison being 1 nanoseconds; 
O(n^2) and n = 500 is 250,000 comparisons * 1 nanoseconds per comparison</t>
      </text>
    </comment>
    <comment ref="D18" authorId="0" shapeId="0" xr:uid="{58C8C20C-CCDA-495E-949B-13B7CABB1311}">
      <text>
        <t>Benjamin Gallegos:
*assume theoretical runtime of n=1000 elements with each comparison being 1 nanoseconds; 
O(n^2) and n = 1000 is 1000000 comparisons * 1 nanoseconds per comparison</t>
      </text>
    </comment>
    <comment ref="D20" authorId="0" shapeId="0" xr:uid="{2694BD72-7FEB-493B-8F1F-7A1BC6AC0783}">
      <text>
        <t>Benjamin Gallegos:
*assume theoretical runtime of n=10000 elements with each comparison being 1 nanoseconds; 
O(n^2) and n = 10000 is 100,000,000 comparisons * 1 nanoseconds per comparison</t>
      </text>
    </comment>
    <comment ref="D22" authorId="0" shapeId="0" xr:uid="{2F1240B6-22B0-4213-AA6C-97B54EC83A48}">
      <text>
        <t>Benjamin Gallegos:
*assume theoretical runtime of n=100000 elements with each comparison being 1 nanoseconds; 
O(n^2) and n = 100000 is 10,000,000,000 comparisons * 1 nanoseconds per comparison</t>
      </text>
    </comment>
    <comment ref="D24" authorId="0" shapeId="0" xr:uid="{6D4B719B-13F4-4C32-B7FC-07DFDBD37F1F}">
      <text>
        <t>Benjamin Gallegos:
*assume theoretical runtime of n=100 elements with each comparison being 1 nanoseconds; 
O(n^2) and n = 100 is 10,000 comparisons * 1 nanoseconds per comparison</t>
      </text>
    </comment>
    <comment ref="D26" authorId="0" shapeId="0" xr:uid="{6BB8C9D1-7EAE-42DC-AF4D-13EC6B14CB70}">
      <text>
        <t>Benjamin Gallegos:
*assume theoretical runtime of n=500 elements with each comparison being 1 nanoseconds; 
O(n^2) and n = 500 is 250,000 comparisons * 1 nanoseconds per comparison</t>
      </text>
    </comment>
    <comment ref="D28" authorId="0" shapeId="0" xr:uid="{FA8A2196-C873-4BE8-B554-E8D56286CAEA}">
      <text>
        <t>Benjamin Gallegos:
*assume theoretical runtime of n=1000 elements with each comparison being 1 nanoseconds; 
O(n^2) and n = 1000 is 1000000 comparisons * 1 nanoseconds per comparison</t>
      </text>
    </comment>
    <comment ref="D30" authorId="0" shapeId="0" xr:uid="{597F2004-BDB4-44D4-97E5-E5C25223AB3C}">
      <text>
        <t>Benjamin Gallegos:
*assume theoretical runtime of n=10000 elements with each comparison being 1 nanoseconds; 
O(n^2) and n = 10000 is 100,000,000 comparisons * 1 nanoseconds per comparison</t>
      </text>
    </comment>
    <comment ref="D32" authorId="0" shapeId="0" xr:uid="{F46F3B9D-8947-4759-91EA-5BFD3546F621}">
      <text>
        <t>Benjamin Gallegos:
*assume theoretical runtime of n=100000 elements with each comparison being 1 nanoseconds; 
O(n^2) and n = 100000 is 10,000,000,000 comparisons * 1 nanoseconds per comparison</t>
      </text>
    </comment>
  </commentList>
</comments>
</file>

<file path=xl/sharedStrings.xml><?xml version="1.0" encoding="utf-8"?>
<sst xmlns="http://schemas.openxmlformats.org/spreadsheetml/2006/main" count="219" uniqueCount="60">
  <si>
    <t>Algorithm</t>
  </si>
  <si>
    <t>Input Size</t>
  </si>
  <si>
    <r>
      <rPr>
        <b/>
        <sz val="15"/>
        <color rgb="FF0E2841"/>
        <rFont val="Aptos Narrow"/>
        <scheme val="minor"/>
      </rPr>
      <t xml:space="preserve">Theoretical Analysis </t>
    </r>
    <r>
      <rPr>
        <b/>
        <sz val="15"/>
        <color rgb="FFFF0000"/>
        <rFont val="Aptos Narrow"/>
        <scheme val="minor"/>
      </rPr>
      <t>*using Average Case column for Deviance Percentage, nanoseconds</t>
    </r>
  </si>
  <si>
    <r>
      <rPr>
        <b/>
        <sz val="15"/>
        <color rgb="FF0E2841"/>
        <rFont val="Aptos Narrow"/>
        <scheme val="minor"/>
      </rPr>
      <t xml:space="preserve">Empirical Analysis </t>
    </r>
    <r>
      <rPr>
        <b/>
        <sz val="15"/>
        <color rgb="FFFF0000"/>
        <rFont val="Aptos Narrow"/>
        <scheme val="minor"/>
      </rPr>
      <t>*all times are in nanoseconds</t>
    </r>
  </si>
  <si>
    <t>Average Deviation</t>
  </si>
  <si>
    <t>Observation/Notes</t>
  </si>
  <si>
    <t>Best Case</t>
  </si>
  <si>
    <t>Average Case</t>
  </si>
  <si>
    <t>Worst Case</t>
  </si>
  <si>
    <t>*as %</t>
  </si>
  <si>
    <t>Bubble Sort</t>
  </si>
  <si>
    <t>O(n^2)</t>
  </si>
  <si>
    <t>Bubble sort performs worst on larger datasets</t>
  </si>
  <si>
    <t>The highest portion of the datasets took seconds versus nanoseconds.</t>
  </si>
  <si>
    <t>Best not to use this, if possible, on higher datasets for time.</t>
  </si>
  <si>
    <t>Insertion Sort</t>
  </si>
  <si>
    <t>Faster than BubbleSort, even on the higher datasets.</t>
  </si>
  <si>
    <t>Although faster, the time exponentially grew at the highest array sizes.</t>
  </si>
  <si>
    <t>Noticed more outlier runtimes than the bubblesort.</t>
  </si>
  <si>
    <t>Selection Sort</t>
  </si>
  <si>
    <t>Slightly faster than BubbleSort  at each dataset</t>
  </si>
  <si>
    <t>At the higher data sets it is slower than InsertionSort</t>
  </si>
  <si>
    <t>Similar run times at lower datasets with InsertionSort</t>
  </si>
  <si>
    <t>Merge Sort</t>
  </si>
  <si>
    <t>O(nlog n)</t>
  </si>
  <si>
    <t>Much faster speed at the higher data sets than the rest of sorting algorithms</t>
  </si>
  <si>
    <t>The speed is consistent times with the other algorithms but faster at lower datasets</t>
  </si>
  <si>
    <t>Determined as n logn for graph output</t>
  </si>
  <si>
    <t>Linear Search</t>
  </si>
  <si>
    <t>O(n)</t>
  </si>
  <si>
    <t>Speeds are more consistant than sorting algorithms.</t>
  </si>
  <si>
    <t>More of a "linear" progression with input increases</t>
  </si>
  <si>
    <t>Speeds at higher datasets are faster than sorting</t>
  </si>
  <si>
    <t>Binary Search</t>
  </si>
  <si>
    <t>O(log n)</t>
  </si>
  <si>
    <t>Speeds did not fluctuate too high at higher datasets</t>
  </si>
  <si>
    <t>Speed was fastest of the whole sorting and search algorithms</t>
  </si>
  <si>
    <t>Only a slight rise as the array size increases</t>
  </si>
  <si>
    <t>*Overall, percentages of the Deviation Percentage seem off. Possibly due to the general assumption for each Big O notation of each algorithm vs. the average times being in nanoseconds. The percentages seems way off due to this reason. Overall, the data of each algorithm based on Empiracle Analysis seems very correct according to the way the datasets align with the Big O notation in theory.</t>
  </si>
  <si>
    <t>*time in nanoseconds</t>
  </si>
  <si>
    <t>BUBBLE SORT</t>
  </si>
  <si>
    <t>array sizes</t>
  </si>
  <si>
    <t>Time 1</t>
  </si>
  <si>
    <t>Time 2</t>
  </si>
  <si>
    <t>Time 3</t>
  </si>
  <si>
    <t>Time 4</t>
  </si>
  <si>
    <t>Time 5</t>
  </si>
  <si>
    <t>Time 6</t>
  </si>
  <si>
    <t>Time 7</t>
  </si>
  <si>
    <t>Time 8</t>
  </si>
  <si>
    <t>Time 9</t>
  </si>
  <si>
    <t>Time 10</t>
  </si>
  <si>
    <t>HIGHEST</t>
  </si>
  <si>
    <t>LOWEST</t>
  </si>
  <si>
    <t>AVERAGE</t>
  </si>
  <si>
    <t>INSERTION SORT</t>
  </si>
  <si>
    <t>SELECTION SORT</t>
  </si>
  <si>
    <t>MERGE SORT</t>
  </si>
  <si>
    <t>SEQUENTIAL SEARCH</t>
  </si>
  <si>
    <t>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</si>
</sst>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5"/>
      <color theme="3"/>
      <name val="Aptos Narrow"/>
      <family val="2"/>
      <scheme val="minor"/>
    </font>
    <font>
      <sz val="12"/>
      <color rgb="FF000000"/>
      <name val="Aptos Narrow"/>
      <family val="2"/>
      <scheme val="minor"/>
    </font>
    <font>
      <b/>
      <sz val="12"/>
      <color theme="1"/>
      <name val="Aptos Narrow"/>
      <family val="2"/>
      <scheme val="minor"/>
    </font>
    <font>
      <sz val="12"/>
      <color rgb="FF000000"/>
      <name val="Aptos Narrow"/>
      <charset val="1"/>
    </font>
    <font>
      <b/>
      <sz val="15"/>
      <color rgb="FF0E2841"/>
      <name val="Aptos Narrow"/>
      <scheme val="minor"/>
    </font>
    <font>
      <b/>
      <sz val="15"/>
      <color rgb="FFFF0000"/>
      <name val="Aptos Narrow"/>
      <scheme val="minor"/>
    </font>
    <font>
      <b/>
      <sz val="15"/>
      <color theme="3"/>
      <name val="Aptos Narrow"/>
      <scheme val="minor"/>
    </font>
    <font>
      <b/>
      <sz val="15"/>
      <color rgb="FFFF0000"/>
      <name val="Aptos Narrow"/>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thin">
        <color indexed="64"/>
      </left>
      <right/>
      <top/>
      <bottom style="thick">
        <color theme="4"/>
      </bottom>
      <diagonal/>
    </border>
    <border>
      <left style="thin">
        <color indexed="64"/>
      </left>
      <right style="thin">
        <color indexed="64"/>
      </right>
      <top/>
      <bottom style="thick">
        <color theme="4"/>
      </bottom>
      <diagonal/>
    </border>
    <border>
      <left/>
      <right/>
      <top/>
      <bottom style="thin">
        <color indexed="64"/>
      </bottom>
      <diagonal/>
    </border>
    <border>
      <left/>
      <right/>
      <top style="thin">
        <color rgb="FF000000"/>
      </top>
      <bottom/>
      <diagonal/>
    </border>
    <border>
      <left/>
      <right/>
      <top/>
      <bottom style="thin">
        <color rgb="FF000000"/>
      </bottom>
      <diagonal/>
    </border>
    <border>
      <left/>
      <right/>
      <top style="thin">
        <color indexed="64"/>
      </top>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1" fillId="0" borderId="2" xfId="1" applyBorder="1"/>
    <xf numFmtId="0" fontId="1" fillId="0" borderId="3" xfId="1" applyBorder="1"/>
    <xf numFmtId="0" fontId="1" fillId="0" borderId="1" xfId="1"/>
    <xf numFmtId="0" fontId="2" fillId="0" borderId="0" xfId="0" applyFont="1"/>
    <xf numFmtId="0" fontId="0" fillId="0" borderId="4" xfId="0" applyBorder="1"/>
    <xf numFmtId="0" fontId="3" fillId="0" borderId="0" xfId="0" applyFont="1"/>
    <xf numFmtId="0" fontId="0" fillId="0" borderId="0" xfId="0" applyAlignment="1">
      <alignment horizontal="right"/>
    </xf>
    <xf numFmtId="0" fontId="3" fillId="0" borderId="0" xfId="0" applyFont="1" applyAlignment="1">
      <alignment horizontal="right"/>
    </xf>
    <xf numFmtId="0" fontId="0" fillId="0" borderId="5" xfId="0" applyBorder="1"/>
    <xf numFmtId="0" fontId="4" fillId="0" borderId="0" xfId="0" applyFont="1"/>
    <xf numFmtId="0" fontId="1" fillId="0" borderId="1" xfId="1" applyAlignment="1">
      <alignment horizontal="center"/>
    </xf>
    <xf numFmtId="0" fontId="7" fillId="0" borderId="2" xfId="1" applyFont="1" applyBorder="1" applyAlignment="1">
      <alignment horizontal="center"/>
    </xf>
    <xf numFmtId="0" fontId="0" fillId="0" borderId="0" xfId="0" applyAlignment="1">
      <alignment wrapText="1"/>
    </xf>
    <xf numFmtId="3" fontId="0" fillId="0" borderId="0" xfId="0" applyNumberFormat="1" applyAlignment="1">
      <alignment horizontal="center"/>
    </xf>
    <xf numFmtId="0" fontId="0" fillId="0" borderId="0" xfId="0" applyNumberFormat="1"/>
    <xf numFmtId="0" fontId="8" fillId="0" borderId="1" xfId="1" applyFont="1"/>
    <xf numFmtId="0" fontId="0" fillId="0" borderId="0" xfId="0" applyAlignment="1">
      <alignment horizontal="center"/>
    </xf>
    <xf numFmtId="0" fontId="0" fillId="0" borderId="4" xfId="0" applyBorder="1" applyAlignment="1">
      <alignment horizontal="center"/>
    </xf>
    <xf numFmtId="0" fontId="0" fillId="0" borderId="6" xfId="0" applyNumberFormat="1" applyBorder="1"/>
    <xf numFmtId="0" fontId="0" fillId="0" borderId="5" xfId="0" applyBorder="1" applyAlignment="1">
      <alignment horizontal="center"/>
    </xf>
    <xf numFmtId="0" fontId="0" fillId="0" borderId="5" xfId="0" applyNumberFormat="1" applyBorder="1"/>
    <xf numFmtId="0" fontId="0" fillId="0" borderId="0" xfId="0" applyNumberFormat="1" applyBorder="1"/>
    <xf numFmtId="0" fontId="0" fillId="0" borderId="7" xfId="0" applyBorder="1" applyAlignment="1">
      <alignment horizont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4F30-238E-5046-9997-4B2AFEEAB037}">
  <dimension ref="A1:J65"/>
  <sheetViews>
    <sheetView tabSelected="1" topLeftCell="H45" workbookViewId="0">
      <selection activeCell="I64" sqref="I64:J64"/>
    </sheetView>
  </sheetViews>
  <sheetFormatPr defaultColWidth="11" defaultRowHeight="15.95"/>
  <cols>
    <col min="1" max="1" width="36.375" customWidth="1"/>
    <col min="2" max="2" width="17.375" customWidth="1"/>
    <col min="3" max="5" width="29.5" customWidth="1"/>
    <col min="6" max="8" width="30" customWidth="1"/>
    <col min="9" max="9" width="21.625" customWidth="1"/>
    <col min="10" max="10" width="56.875" customWidth="1"/>
  </cols>
  <sheetData>
    <row r="1" spans="1:10" ht="19.5">
      <c r="A1" s="1" t="s">
        <v>0</v>
      </c>
      <c r="B1" s="2" t="s">
        <v>1</v>
      </c>
      <c r="C1" s="12" t="s">
        <v>2</v>
      </c>
      <c r="D1" s="11"/>
      <c r="E1" s="11"/>
      <c r="F1" s="12" t="s">
        <v>3</v>
      </c>
      <c r="G1" s="11"/>
      <c r="H1" s="11"/>
      <c r="I1" s="1" t="s">
        <v>4</v>
      </c>
      <c r="J1" s="3" t="s">
        <v>5</v>
      </c>
    </row>
    <row r="2" spans="1:10" ht="19.5">
      <c r="A2" s="1"/>
      <c r="B2" s="3"/>
      <c r="C2" s="3" t="s">
        <v>6</v>
      </c>
      <c r="D2" s="3" t="s">
        <v>7</v>
      </c>
      <c r="E2" s="3" t="s">
        <v>8</v>
      </c>
      <c r="F2" s="3" t="s">
        <v>6</v>
      </c>
      <c r="G2" s="3" t="s">
        <v>7</v>
      </c>
      <c r="H2" s="3" t="s">
        <v>8</v>
      </c>
      <c r="I2" s="16" t="s">
        <v>9</v>
      </c>
      <c r="J2" s="3"/>
    </row>
    <row r="3" spans="1:10" ht="17.100000000000001" thickTop="1">
      <c r="A3" t="s">
        <v>10</v>
      </c>
      <c r="B3">
        <v>100</v>
      </c>
      <c r="C3" t="s">
        <v>11</v>
      </c>
      <c r="D3" t="s">
        <v>11</v>
      </c>
      <c r="E3" t="s">
        <v>11</v>
      </c>
      <c r="F3" s="17">
        <v>329166</v>
      </c>
      <c r="G3" s="17">
        <v>394749</v>
      </c>
      <c r="H3" s="17">
        <v>520292</v>
      </c>
      <c r="I3" s="15">
        <f>(((G3-D4)/D4) *100)</f>
        <v>3847.49</v>
      </c>
      <c r="J3" t="s">
        <v>12</v>
      </c>
    </row>
    <row r="4" spans="1:10" ht="15.75">
      <c r="C4" s="13"/>
      <c r="D4" s="14">
        <f>100^2</f>
        <v>10000</v>
      </c>
      <c r="F4" s="17"/>
      <c r="G4" s="17"/>
      <c r="H4" s="17"/>
      <c r="I4" s="15"/>
    </row>
    <row r="5" spans="1:10">
      <c r="B5">
        <v>500</v>
      </c>
      <c r="C5" t="s">
        <v>11</v>
      </c>
      <c r="D5" t="s">
        <v>11</v>
      </c>
      <c r="E5" t="s">
        <v>11</v>
      </c>
      <c r="F5" s="17">
        <v>2229083</v>
      </c>
      <c r="G5" s="17">
        <v>2367758</v>
      </c>
      <c r="H5" s="17">
        <v>2492750</v>
      </c>
      <c r="I5" s="15">
        <f t="shared" ref="I4:I12" si="0">(((G5-D6)/D6) *100)</f>
        <v>847.1031999999999</v>
      </c>
      <c r="J5" t="s">
        <v>13</v>
      </c>
    </row>
    <row r="6" spans="1:10">
      <c r="D6" s="17">
        <f>500^2</f>
        <v>250000</v>
      </c>
      <c r="F6" s="17"/>
      <c r="G6" s="17"/>
      <c r="H6" s="17"/>
      <c r="I6" s="15"/>
      <c r="J6" t="s">
        <v>14</v>
      </c>
    </row>
    <row r="7" spans="1:10">
      <c r="B7">
        <v>1000</v>
      </c>
      <c r="C7" t="s">
        <v>11</v>
      </c>
      <c r="D7" t="s">
        <v>11</v>
      </c>
      <c r="E7" t="s">
        <v>11</v>
      </c>
      <c r="F7" s="17">
        <v>3471250</v>
      </c>
      <c r="G7" s="17">
        <v>3572962</v>
      </c>
      <c r="H7" s="17">
        <v>3716542</v>
      </c>
      <c r="I7" s="15">
        <f t="shared" si="0"/>
        <v>257.2962</v>
      </c>
    </row>
    <row r="8" spans="1:10">
      <c r="D8" s="17">
        <f>1000^2</f>
        <v>1000000</v>
      </c>
      <c r="F8" s="17"/>
      <c r="G8" s="17"/>
      <c r="H8" s="17"/>
      <c r="I8" s="15"/>
    </row>
    <row r="9" spans="1:10">
      <c r="B9">
        <v>10000</v>
      </c>
      <c r="C9" t="s">
        <v>11</v>
      </c>
      <c r="D9" t="s">
        <v>11</v>
      </c>
      <c r="E9" t="s">
        <v>11</v>
      </c>
      <c r="F9" s="17">
        <v>80050208</v>
      </c>
      <c r="G9" s="17">
        <v>81663283</v>
      </c>
      <c r="H9" s="17">
        <v>82715584</v>
      </c>
      <c r="I9" s="15">
        <f t="shared" si="0"/>
        <v>-18.336717</v>
      </c>
    </row>
    <row r="10" spans="1:10">
      <c r="D10" s="17">
        <f>10000^2</f>
        <v>100000000</v>
      </c>
      <c r="F10" s="17"/>
      <c r="G10" s="17"/>
      <c r="H10" s="17"/>
      <c r="I10" s="15"/>
    </row>
    <row r="11" spans="1:10">
      <c r="B11">
        <v>100000</v>
      </c>
      <c r="C11" t="s">
        <v>11</v>
      </c>
      <c r="D11" t="s">
        <v>11</v>
      </c>
      <c r="E11" t="s">
        <v>11</v>
      </c>
      <c r="F11" s="17">
        <v>14666463625</v>
      </c>
      <c r="G11" s="17">
        <v>14709483279</v>
      </c>
      <c r="H11" s="17">
        <v>14770846792</v>
      </c>
      <c r="I11" s="15">
        <f t="shared" si="0"/>
        <v>47.094832790000005</v>
      </c>
    </row>
    <row r="12" spans="1:10" s="5" customFormat="1">
      <c r="D12" s="18">
        <f>100000^2</f>
        <v>10000000000</v>
      </c>
      <c r="F12" s="18"/>
      <c r="G12" s="18"/>
      <c r="H12" s="18"/>
      <c r="I12" s="19"/>
    </row>
    <row r="13" spans="1:10">
      <c r="A13" t="s">
        <v>15</v>
      </c>
      <c r="B13">
        <v>100</v>
      </c>
      <c r="C13" t="s">
        <v>11</v>
      </c>
      <c r="D13" t="s">
        <v>11</v>
      </c>
      <c r="E13" t="s">
        <v>11</v>
      </c>
      <c r="F13" s="17">
        <v>190542</v>
      </c>
      <c r="G13" s="17">
        <v>258930</v>
      </c>
      <c r="H13" s="17">
        <v>473750</v>
      </c>
      <c r="I13" s="15">
        <f>(((G13-D14)/D14) *100)</f>
        <v>2489.3000000000002</v>
      </c>
      <c r="J13" t="s">
        <v>16</v>
      </c>
    </row>
    <row r="14" spans="1:10">
      <c r="D14" s="14">
        <f>100^2</f>
        <v>10000</v>
      </c>
      <c r="F14" s="17"/>
      <c r="G14" s="17"/>
      <c r="H14" s="17"/>
      <c r="I14" s="15"/>
      <c r="J14" t="s">
        <v>17</v>
      </c>
    </row>
    <row r="15" spans="1:10">
      <c r="B15">
        <v>500</v>
      </c>
      <c r="C15" t="s">
        <v>11</v>
      </c>
      <c r="D15" t="s">
        <v>11</v>
      </c>
      <c r="E15" t="s">
        <v>11</v>
      </c>
      <c r="F15" s="17">
        <v>927458</v>
      </c>
      <c r="G15" s="17">
        <v>1001087</v>
      </c>
      <c r="H15" s="17">
        <v>1091167</v>
      </c>
      <c r="I15" s="15">
        <f t="shared" ref="I14:I21" si="1">(((G15-D16)/D16) *100)</f>
        <v>300.4348</v>
      </c>
      <c r="J15" t="s">
        <v>18</v>
      </c>
    </row>
    <row r="16" spans="1:10">
      <c r="D16" s="17">
        <f>500^2</f>
        <v>250000</v>
      </c>
      <c r="F16" s="17"/>
      <c r="G16" s="17"/>
      <c r="H16" s="17"/>
      <c r="I16" s="15"/>
    </row>
    <row r="17" spans="1:10">
      <c r="B17">
        <v>1000</v>
      </c>
      <c r="C17" t="s">
        <v>11</v>
      </c>
      <c r="D17" t="s">
        <v>11</v>
      </c>
      <c r="E17" t="s">
        <v>11</v>
      </c>
      <c r="F17" s="17">
        <v>1488417</v>
      </c>
      <c r="G17" s="17">
        <v>1547685</v>
      </c>
      <c r="H17" s="17">
        <v>1649750</v>
      </c>
      <c r="I17" s="15">
        <f t="shared" si="1"/>
        <v>54.768499999999996</v>
      </c>
    </row>
    <row r="18" spans="1:10">
      <c r="D18" s="17">
        <f>1000^2</f>
        <v>1000000</v>
      </c>
      <c r="F18" s="17"/>
      <c r="G18" s="17"/>
      <c r="H18" s="17"/>
      <c r="I18" s="15"/>
    </row>
    <row r="19" spans="1:10">
      <c r="B19">
        <v>10000</v>
      </c>
      <c r="C19" t="s">
        <v>11</v>
      </c>
      <c r="D19" t="s">
        <v>11</v>
      </c>
      <c r="E19" t="s">
        <v>11</v>
      </c>
      <c r="F19" s="17">
        <v>7853708</v>
      </c>
      <c r="G19" s="17">
        <v>8081268</v>
      </c>
      <c r="H19" s="17">
        <v>8401625</v>
      </c>
      <c r="I19" s="15">
        <f t="shared" si="1"/>
        <v>-91.918732000000006</v>
      </c>
    </row>
    <row r="20" spans="1:10">
      <c r="D20" s="17">
        <f>10000^2</f>
        <v>100000000</v>
      </c>
      <c r="F20" s="17"/>
      <c r="G20" s="17"/>
      <c r="H20" s="17"/>
      <c r="I20" s="15"/>
    </row>
    <row r="21" spans="1:10">
      <c r="B21">
        <v>100000</v>
      </c>
      <c r="C21" t="s">
        <v>11</v>
      </c>
      <c r="D21" t="s">
        <v>11</v>
      </c>
      <c r="E21" t="s">
        <v>11</v>
      </c>
      <c r="F21" s="17">
        <v>478658583</v>
      </c>
      <c r="G21" s="17">
        <v>484263810</v>
      </c>
      <c r="H21" s="17">
        <v>486928000</v>
      </c>
      <c r="I21" s="15">
        <f t="shared" si="1"/>
        <v>-95.157361899999998</v>
      </c>
    </row>
    <row r="22" spans="1:10">
      <c r="D22" s="18">
        <f>100000^2</f>
        <v>10000000000</v>
      </c>
      <c r="F22" s="17"/>
      <c r="G22" s="17"/>
      <c r="H22" s="17"/>
    </row>
    <row r="23" spans="1:10" s="9" customFormat="1">
      <c r="A23" s="9" t="s">
        <v>19</v>
      </c>
      <c r="B23" s="9">
        <v>100</v>
      </c>
      <c r="C23" s="9" t="s">
        <v>11</v>
      </c>
      <c r="D23" s="9" t="s">
        <v>11</v>
      </c>
      <c r="E23" s="9" t="s">
        <v>11</v>
      </c>
      <c r="F23" s="20">
        <v>204542</v>
      </c>
      <c r="G23" s="20">
        <v>238937</v>
      </c>
      <c r="H23" s="20">
        <v>310375</v>
      </c>
      <c r="I23" s="21">
        <f>(((G23-D24)/D24) *100)</f>
        <v>2289.37</v>
      </c>
      <c r="J23" s="9" t="s">
        <v>20</v>
      </c>
    </row>
    <row r="24" spans="1:10" ht="15.75">
      <c r="D24" s="14">
        <f>100^2</f>
        <v>10000</v>
      </c>
      <c r="F24" s="17"/>
      <c r="G24" s="17"/>
      <c r="H24" s="17"/>
      <c r="I24" s="22"/>
      <c r="J24" s="10" t="s">
        <v>21</v>
      </c>
    </row>
    <row r="25" spans="1:10">
      <c r="B25">
        <v>500</v>
      </c>
      <c r="C25" t="s">
        <v>11</v>
      </c>
      <c r="D25" t="s">
        <v>11</v>
      </c>
      <c r="E25" t="s">
        <v>11</v>
      </c>
      <c r="F25" s="17">
        <v>924834</v>
      </c>
      <c r="G25" s="17">
        <v>962796</v>
      </c>
      <c r="H25" s="17">
        <v>1008625</v>
      </c>
      <c r="I25" s="22">
        <f t="shared" ref="I24:I31" si="2">(((G25-D26)/D26) *100)</f>
        <v>285.11840000000001</v>
      </c>
      <c r="J25" t="s">
        <v>22</v>
      </c>
    </row>
    <row r="26" spans="1:10">
      <c r="D26" s="17">
        <f>500^2</f>
        <v>250000</v>
      </c>
      <c r="F26" s="17"/>
      <c r="G26" s="17"/>
      <c r="H26" s="17"/>
      <c r="I26" s="22"/>
    </row>
    <row r="27" spans="1:10">
      <c r="B27">
        <v>1000</v>
      </c>
      <c r="C27" t="s">
        <v>11</v>
      </c>
      <c r="D27" t="s">
        <v>11</v>
      </c>
      <c r="E27" t="s">
        <v>11</v>
      </c>
      <c r="F27" s="17">
        <v>1735500</v>
      </c>
      <c r="G27" s="17">
        <v>1807316</v>
      </c>
      <c r="H27" s="17">
        <v>1886167</v>
      </c>
      <c r="I27" s="22">
        <f t="shared" si="2"/>
        <v>80.7316</v>
      </c>
    </row>
    <row r="28" spans="1:10">
      <c r="D28" s="17">
        <f>1000^2</f>
        <v>1000000</v>
      </c>
      <c r="F28" s="17"/>
      <c r="G28" s="17"/>
      <c r="H28" s="17"/>
      <c r="I28" s="22"/>
    </row>
    <row r="29" spans="1:10">
      <c r="B29">
        <v>10000</v>
      </c>
      <c r="C29" t="s">
        <v>11</v>
      </c>
      <c r="D29" t="s">
        <v>11</v>
      </c>
      <c r="E29" t="s">
        <v>11</v>
      </c>
      <c r="F29" s="17">
        <v>25427333</v>
      </c>
      <c r="G29" s="17">
        <v>25652050</v>
      </c>
      <c r="H29" s="17">
        <v>25867834</v>
      </c>
      <c r="I29" s="22">
        <f t="shared" si="2"/>
        <v>-74.347949999999997</v>
      </c>
    </row>
    <row r="30" spans="1:10">
      <c r="D30" s="17">
        <f>10000^2</f>
        <v>100000000</v>
      </c>
      <c r="F30" s="17"/>
      <c r="G30" s="17"/>
      <c r="H30" s="17"/>
      <c r="I30" s="22"/>
    </row>
    <row r="31" spans="1:10">
      <c r="B31">
        <v>100000</v>
      </c>
      <c r="C31" t="s">
        <v>11</v>
      </c>
      <c r="D31" t="s">
        <v>11</v>
      </c>
      <c r="E31" t="s">
        <v>11</v>
      </c>
      <c r="F31" s="17">
        <v>2366282333</v>
      </c>
      <c r="G31" s="17">
        <v>2371929449</v>
      </c>
      <c r="H31" s="17">
        <v>2386762458</v>
      </c>
      <c r="I31" s="22">
        <f t="shared" si="2"/>
        <v>-76.280705510000004</v>
      </c>
    </row>
    <row r="32" spans="1:10">
      <c r="D32" s="18">
        <f>100000^2</f>
        <v>10000000000</v>
      </c>
    </row>
    <row r="33" spans="1:10" s="9" customFormat="1">
      <c r="A33" s="9" t="s">
        <v>23</v>
      </c>
      <c r="B33" s="9">
        <v>100</v>
      </c>
      <c r="C33" s="9" t="s">
        <v>24</v>
      </c>
      <c r="D33" s="9" t="s">
        <v>24</v>
      </c>
      <c r="E33" s="9" t="s">
        <v>24</v>
      </c>
      <c r="F33" s="20">
        <v>221458</v>
      </c>
      <c r="G33" s="20">
        <v>261929</v>
      </c>
      <c r="H33" s="20">
        <v>367541</v>
      </c>
      <c r="I33" s="21">
        <f>(((G33-D34)/D34) *100)</f>
        <v>130864.5</v>
      </c>
      <c r="J33" s="9" t="s">
        <v>25</v>
      </c>
    </row>
    <row r="34" spans="1:10">
      <c r="D34" s="17">
        <f>100*LOG(100)</f>
        <v>200</v>
      </c>
      <c r="F34" s="17"/>
      <c r="G34" s="17"/>
      <c r="H34" s="17"/>
      <c r="I34" s="22"/>
      <c r="J34" t="s">
        <v>26</v>
      </c>
    </row>
    <row r="35" spans="1:10">
      <c r="B35">
        <v>500</v>
      </c>
      <c r="C35" t="s">
        <v>24</v>
      </c>
      <c r="D35" t="s">
        <v>24</v>
      </c>
      <c r="E35" t="s">
        <v>24</v>
      </c>
      <c r="F35" s="17">
        <v>414458</v>
      </c>
      <c r="G35" s="17">
        <v>447562</v>
      </c>
      <c r="H35" s="17">
        <v>482750</v>
      </c>
      <c r="I35" s="22">
        <f t="shared" ref="I34:I41" si="3">(((G35-D36)/D36) *100)</f>
        <v>33065.392670609239</v>
      </c>
      <c r="J35" t="s">
        <v>27</v>
      </c>
    </row>
    <row r="36" spans="1:10">
      <c r="D36" s="17">
        <f>500 * LOG(500)</f>
        <v>1349.4850021680095</v>
      </c>
      <c r="F36" s="17"/>
      <c r="G36" s="17"/>
      <c r="H36" s="17"/>
      <c r="I36" s="22"/>
    </row>
    <row r="37" spans="1:10">
      <c r="B37">
        <v>1000</v>
      </c>
      <c r="C37" t="s">
        <v>24</v>
      </c>
      <c r="D37" t="s">
        <v>24</v>
      </c>
      <c r="E37" t="s">
        <v>24</v>
      </c>
      <c r="F37" s="17">
        <v>495334</v>
      </c>
      <c r="G37" s="17">
        <v>584175</v>
      </c>
      <c r="H37" s="17">
        <v>741959</v>
      </c>
      <c r="I37" s="22">
        <f t="shared" si="3"/>
        <v>19372.5</v>
      </c>
    </row>
    <row r="38" spans="1:10">
      <c r="D38" s="17">
        <f>1000 * LOG(1000)</f>
        <v>3000</v>
      </c>
      <c r="F38" s="17"/>
      <c r="G38" s="17"/>
      <c r="H38" s="17"/>
      <c r="I38" s="22"/>
    </row>
    <row r="39" spans="1:10">
      <c r="B39">
        <v>10000</v>
      </c>
      <c r="C39" t="s">
        <v>24</v>
      </c>
      <c r="D39" t="s">
        <v>24</v>
      </c>
      <c r="E39" t="s">
        <v>24</v>
      </c>
      <c r="F39" s="17">
        <v>1273541</v>
      </c>
      <c r="G39" s="17">
        <v>1321633</v>
      </c>
      <c r="H39" s="17">
        <v>1382875</v>
      </c>
      <c r="I39" s="22">
        <f t="shared" si="3"/>
        <v>3204.0825</v>
      </c>
    </row>
    <row r="40" spans="1:10">
      <c r="D40" s="17">
        <f>10000 * LOG(10000)</f>
        <v>40000</v>
      </c>
      <c r="F40" s="17"/>
      <c r="G40" s="17"/>
      <c r="H40" s="17"/>
      <c r="I40" s="22"/>
    </row>
    <row r="41" spans="1:10">
      <c r="B41">
        <v>100000</v>
      </c>
      <c r="C41" t="s">
        <v>24</v>
      </c>
      <c r="D41" t="s">
        <v>24</v>
      </c>
      <c r="E41" t="s">
        <v>24</v>
      </c>
      <c r="F41" s="17">
        <v>7177500</v>
      </c>
      <c r="G41" s="17">
        <v>7689270</v>
      </c>
      <c r="H41" s="17">
        <v>8170792</v>
      </c>
      <c r="I41" s="22">
        <f t="shared" si="3"/>
        <v>1437.8539999999998</v>
      </c>
    </row>
    <row r="42" spans="1:10" s="5" customFormat="1">
      <c r="D42" s="18">
        <f>100000 * LOG(100000)</f>
        <v>500000</v>
      </c>
    </row>
    <row r="43" spans="1:10">
      <c r="A43" t="s">
        <v>28</v>
      </c>
      <c r="B43">
        <v>100</v>
      </c>
      <c r="C43" t="s">
        <v>29</v>
      </c>
      <c r="D43" t="s">
        <v>29</v>
      </c>
      <c r="E43" t="s">
        <v>29</v>
      </c>
      <c r="F43" s="17">
        <v>151125</v>
      </c>
      <c r="G43" s="17">
        <v>184691</v>
      </c>
      <c r="H43" s="17">
        <v>248084</v>
      </c>
      <c r="I43" s="21">
        <f>(((G43-D44)/D44) *100)</f>
        <v>184591</v>
      </c>
      <c r="J43" t="s">
        <v>30</v>
      </c>
    </row>
    <row r="44" spans="1:10">
      <c r="D44" s="17">
        <v>100</v>
      </c>
      <c r="F44" s="17"/>
      <c r="G44" s="17"/>
      <c r="H44" s="17"/>
      <c r="I44" s="22"/>
      <c r="J44" t="s">
        <v>31</v>
      </c>
    </row>
    <row r="45" spans="1:10">
      <c r="B45">
        <v>500</v>
      </c>
      <c r="C45" t="s">
        <v>29</v>
      </c>
      <c r="D45" t="s">
        <v>29</v>
      </c>
      <c r="E45" t="s">
        <v>29</v>
      </c>
      <c r="F45" s="17">
        <v>147708</v>
      </c>
      <c r="G45" s="17">
        <v>168120</v>
      </c>
      <c r="H45" s="17">
        <v>213167</v>
      </c>
      <c r="I45" s="22">
        <f t="shared" ref="I44:I51" si="4">(((G45-D46)/D46) *100)</f>
        <v>33524</v>
      </c>
      <c r="J45" t="s">
        <v>32</v>
      </c>
    </row>
    <row r="46" spans="1:10">
      <c r="D46" s="17">
        <v>500</v>
      </c>
      <c r="F46" s="17"/>
      <c r="G46" s="17"/>
      <c r="H46" s="17"/>
      <c r="I46" s="22"/>
    </row>
    <row r="47" spans="1:10">
      <c r="B47">
        <v>1000</v>
      </c>
      <c r="C47" t="s">
        <v>29</v>
      </c>
      <c r="D47" t="s">
        <v>29</v>
      </c>
      <c r="E47" t="s">
        <v>29</v>
      </c>
      <c r="F47" s="17">
        <v>145458</v>
      </c>
      <c r="G47" s="17">
        <v>162208</v>
      </c>
      <c r="H47" s="17">
        <v>186750</v>
      </c>
      <c r="I47" s="22">
        <f t="shared" si="4"/>
        <v>16120.8</v>
      </c>
    </row>
    <row r="48" spans="1:10">
      <c r="D48" s="17">
        <v>1000</v>
      </c>
      <c r="F48" s="17"/>
      <c r="G48" s="17"/>
      <c r="H48" s="17"/>
      <c r="I48" s="22"/>
    </row>
    <row r="49" spans="1:10">
      <c r="B49">
        <v>10000</v>
      </c>
      <c r="C49" t="s">
        <v>29</v>
      </c>
      <c r="D49" t="s">
        <v>29</v>
      </c>
      <c r="E49" t="s">
        <v>29</v>
      </c>
      <c r="F49" s="17">
        <v>245875</v>
      </c>
      <c r="G49" s="17">
        <v>279095</v>
      </c>
      <c r="H49" s="17">
        <v>318417</v>
      </c>
      <c r="I49" s="22">
        <f t="shared" si="4"/>
        <v>2690.9500000000003</v>
      </c>
    </row>
    <row r="50" spans="1:10">
      <c r="D50" s="17">
        <v>10000</v>
      </c>
      <c r="F50" s="17"/>
      <c r="G50" s="17"/>
      <c r="H50" s="17"/>
      <c r="I50" s="22"/>
    </row>
    <row r="51" spans="1:10">
      <c r="B51">
        <v>100000</v>
      </c>
      <c r="C51" t="s">
        <v>29</v>
      </c>
      <c r="D51" t="s">
        <v>29</v>
      </c>
      <c r="E51" t="s">
        <v>29</v>
      </c>
      <c r="F51" s="17">
        <v>875333</v>
      </c>
      <c r="G51" s="17">
        <v>902362</v>
      </c>
      <c r="H51" s="17">
        <v>960375</v>
      </c>
      <c r="I51" s="22">
        <f t="shared" si="4"/>
        <v>802.36199999999997</v>
      </c>
    </row>
    <row r="52" spans="1:10">
      <c r="D52" s="17">
        <v>100000</v>
      </c>
    </row>
    <row r="53" spans="1:10" s="5" customFormat="1"/>
    <row r="54" spans="1:10">
      <c r="A54" t="s">
        <v>33</v>
      </c>
      <c r="B54" s="4">
        <v>100</v>
      </c>
      <c r="C54" t="s">
        <v>34</v>
      </c>
      <c r="D54" t="s">
        <v>34</v>
      </c>
      <c r="E54" t="s">
        <v>34</v>
      </c>
      <c r="F54" s="17">
        <v>148084</v>
      </c>
      <c r="G54" s="17">
        <v>156762</v>
      </c>
      <c r="H54" s="17">
        <v>174583</v>
      </c>
      <c r="I54" s="21">
        <f>(((G54-D55)/D55) *100)</f>
        <v>7838000</v>
      </c>
      <c r="J54" t="s">
        <v>35</v>
      </c>
    </row>
    <row r="55" spans="1:10">
      <c r="B55" s="4"/>
      <c r="D55" s="17">
        <f>LOG(100)</f>
        <v>2</v>
      </c>
      <c r="F55" s="17"/>
      <c r="G55" s="17"/>
      <c r="H55" s="17"/>
      <c r="I55" s="22"/>
      <c r="J55" t="s">
        <v>36</v>
      </c>
    </row>
    <row r="56" spans="1:10">
      <c r="B56" s="4">
        <v>500</v>
      </c>
      <c r="C56" t="s">
        <v>34</v>
      </c>
      <c r="D56" t="s">
        <v>34</v>
      </c>
      <c r="E56" t="s">
        <v>34</v>
      </c>
      <c r="F56" s="17">
        <v>147583</v>
      </c>
      <c r="G56" s="17">
        <v>159466</v>
      </c>
      <c r="H56" s="17">
        <v>187583</v>
      </c>
      <c r="I56" s="22">
        <f t="shared" ref="I55:I62" si="5">(((G56-D57)/D57) *100)</f>
        <v>5908302.0846400876</v>
      </c>
      <c r="J56" t="s">
        <v>37</v>
      </c>
    </row>
    <row r="57" spans="1:10">
      <c r="B57" s="4"/>
      <c r="D57" s="17">
        <f>LOG(500)</f>
        <v>2.6989700043360187</v>
      </c>
      <c r="F57" s="17"/>
      <c r="G57" s="17"/>
      <c r="H57" s="17"/>
      <c r="I57" s="22"/>
    </row>
    <row r="58" spans="1:10">
      <c r="B58" s="4">
        <v>1000</v>
      </c>
      <c r="C58" t="s">
        <v>34</v>
      </c>
      <c r="D58" t="s">
        <v>34</v>
      </c>
      <c r="E58" t="s">
        <v>34</v>
      </c>
      <c r="F58" s="17">
        <v>144459</v>
      </c>
      <c r="G58" s="17">
        <v>165520</v>
      </c>
      <c r="H58" s="17">
        <v>190542</v>
      </c>
      <c r="I58" s="22">
        <f t="shared" si="5"/>
        <v>5517233.333333334</v>
      </c>
    </row>
    <row r="59" spans="1:10">
      <c r="B59" s="4"/>
      <c r="D59" s="17">
        <f>LOG(1000)</f>
        <v>3</v>
      </c>
      <c r="F59" s="17"/>
      <c r="G59" s="17"/>
      <c r="H59" s="17"/>
      <c r="I59" s="22"/>
    </row>
    <row r="60" spans="1:10">
      <c r="B60" s="4">
        <v>10000</v>
      </c>
      <c r="C60" t="s">
        <v>34</v>
      </c>
      <c r="D60" t="s">
        <v>34</v>
      </c>
      <c r="E60" t="s">
        <v>34</v>
      </c>
      <c r="F60" s="17">
        <v>152417</v>
      </c>
      <c r="G60" s="17">
        <v>184504</v>
      </c>
      <c r="H60" s="17">
        <v>210625</v>
      </c>
      <c r="I60" s="22">
        <f t="shared" si="5"/>
        <v>4612500</v>
      </c>
    </row>
    <row r="61" spans="1:10">
      <c r="B61" s="4"/>
      <c r="D61" s="17">
        <f>LOG(10000)</f>
        <v>4</v>
      </c>
      <c r="F61" s="17"/>
      <c r="G61" s="17"/>
      <c r="H61" s="17"/>
      <c r="I61" s="22"/>
    </row>
    <row r="62" spans="1:10">
      <c r="B62" s="4">
        <v>100000</v>
      </c>
      <c r="C62" t="s">
        <v>34</v>
      </c>
      <c r="D62" t="s">
        <v>34</v>
      </c>
      <c r="E62" t="s">
        <v>34</v>
      </c>
      <c r="F62" s="17">
        <v>169333</v>
      </c>
      <c r="G62" s="17">
        <v>199170</v>
      </c>
      <c r="H62" s="17">
        <v>262416</v>
      </c>
      <c r="I62" s="22">
        <f t="shared" si="5"/>
        <v>3983300</v>
      </c>
    </row>
    <row r="63" spans="1:10" s="5" customFormat="1" ht="15.75">
      <c r="D63" s="18">
        <f>LOG(100000)</f>
        <v>5</v>
      </c>
    </row>
    <row r="64" spans="1:10" ht="105" customHeight="1">
      <c r="I64" s="23" t="s">
        <v>38</v>
      </c>
      <c r="J64" s="23"/>
    </row>
    <row r="65" ht="15.75"/>
  </sheetData>
  <mergeCells count="3">
    <mergeCell ref="C1:E1"/>
    <mergeCell ref="F1:H1"/>
    <mergeCell ref="I64:J6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B73B-DABA-443E-B749-5B9A3D530F6C}">
  <dimension ref="A1:F100"/>
  <sheetViews>
    <sheetView topLeftCell="A79" workbookViewId="0">
      <selection activeCell="F100" sqref="F100"/>
    </sheetView>
  </sheetViews>
  <sheetFormatPr defaultRowHeight="15.75"/>
  <cols>
    <col min="1" max="1" width="18.75" bestFit="1" customWidth="1"/>
    <col min="6" max="6" width="12.125" bestFit="1" customWidth="1"/>
  </cols>
  <sheetData>
    <row r="1" spans="1:6">
      <c r="A1" t="s">
        <v>39</v>
      </c>
    </row>
    <row r="2" spans="1:6">
      <c r="B2" s="6" t="s">
        <v>40</v>
      </c>
    </row>
    <row r="3" spans="1:6">
      <c r="A3" s="7" t="s">
        <v>41</v>
      </c>
      <c r="B3">
        <v>100</v>
      </c>
      <c r="C3">
        <v>500</v>
      </c>
      <c r="D3">
        <v>1000</v>
      </c>
      <c r="E3">
        <v>10000</v>
      </c>
      <c r="F3">
        <v>100000</v>
      </c>
    </row>
    <row r="4" spans="1:6">
      <c r="A4" t="s">
        <v>42</v>
      </c>
      <c r="B4">
        <v>415250</v>
      </c>
      <c r="C4">
        <v>2408292</v>
      </c>
      <c r="D4">
        <v>3648334</v>
      </c>
      <c r="E4">
        <v>80050208</v>
      </c>
      <c r="F4">
        <v>14766504333</v>
      </c>
    </row>
    <row r="5" spans="1:6">
      <c r="A5" t="s">
        <v>43</v>
      </c>
      <c r="B5">
        <v>520292</v>
      </c>
      <c r="C5">
        <v>2490542</v>
      </c>
      <c r="D5">
        <v>3614667</v>
      </c>
      <c r="E5">
        <v>82338375</v>
      </c>
      <c r="F5">
        <v>14706215000</v>
      </c>
    </row>
    <row r="6" spans="1:6">
      <c r="A6" t="s">
        <v>44</v>
      </c>
      <c r="B6">
        <v>468958</v>
      </c>
      <c r="C6">
        <v>2229083</v>
      </c>
      <c r="D6">
        <v>3471250</v>
      </c>
      <c r="E6">
        <v>82161709</v>
      </c>
      <c r="F6">
        <v>14685204875</v>
      </c>
    </row>
    <row r="7" spans="1:6">
      <c r="A7" t="s">
        <v>45</v>
      </c>
      <c r="B7">
        <v>384500</v>
      </c>
      <c r="C7">
        <v>2492750</v>
      </c>
      <c r="D7">
        <v>3521500</v>
      </c>
      <c r="E7">
        <v>81623541</v>
      </c>
      <c r="F7">
        <v>14687573416</v>
      </c>
    </row>
    <row r="8" spans="1:6">
      <c r="A8" t="s">
        <v>46</v>
      </c>
      <c r="B8">
        <v>332875</v>
      </c>
      <c r="C8">
        <v>2416042</v>
      </c>
      <c r="D8">
        <v>3504833</v>
      </c>
      <c r="E8">
        <v>82155792</v>
      </c>
      <c r="F8">
        <v>14770846792</v>
      </c>
    </row>
    <row r="9" spans="1:6">
      <c r="A9" t="s">
        <v>47</v>
      </c>
      <c r="B9">
        <v>343708</v>
      </c>
      <c r="C9">
        <v>2320833</v>
      </c>
      <c r="D9">
        <v>3545084</v>
      </c>
      <c r="E9">
        <v>82715584</v>
      </c>
      <c r="F9">
        <v>14729185042</v>
      </c>
    </row>
    <row r="10" spans="1:6">
      <c r="A10" t="s">
        <v>48</v>
      </c>
      <c r="B10">
        <v>329166</v>
      </c>
      <c r="C10">
        <v>2280666</v>
      </c>
      <c r="D10">
        <v>3540041</v>
      </c>
      <c r="E10">
        <v>80116792</v>
      </c>
      <c r="F10">
        <v>14673836542</v>
      </c>
    </row>
    <row r="11" spans="1:6">
      <c r="A11" t="s">
        <v>49</v>
      </c>
      <c r="B11">
        <v>339125</v>
      </c>
      <c r="C11">
        <v>2340834</v>
      </c>
      <c r="D11">
        <v>3561250</v>
      </c>
      <c r="E11">
        <v>81114334</v>
      </c>
      <c r="F11">
        <v>14666463625</v>
      </c>
    </row>
    <row r="12" spans="1:6">
      <c r="A12" t="s">
        <v>50</v>
      </c>
      <c r="B12">
        <v>439791</v>
      </c>
      <c r="C12">
        <v>2348417</v>
      </c>
      <c r="D12">
        <v>3716542</v>
      </c>
      <c r="E12">
        <v>82271834</v>
      </c>
      <c r="F12">
        <v>14719370292</v>
      </c>
    </row>
    <row r="13" spans="1:6">
      <c r="A13" t="s">
        <v>51</v>
      </c>
      <c r="B13">
        <v>373834</v>
      </c>
      <c r="C13">
        <v>2350125</v>
      </c>
      <c r="D13">
        <v>3606125</v>
      </c>
      <c r="E13">
        <v>82084667</v>
      </c>
      <c r="F13">
        <v>14689632875</v>
      </c>
    </row>
    <row r="14" spans="1:6">
      <c r="A14" s="8" t="s">
        <v>52</v>
      </c>
      <c r="B14">
        <f>MAX(B4:B13)</f>
        <v>520292</v>
      </c>
      <c r="C14">
        <f>MAX(C4:C13)</f>
        <v>2492750</v>
      </c>
      <c r="D14">
        <f>MAX(D4:D13)</f>
        <v>3716542</v>
      </c>
      <c r="E14">
        <f>MAX(E4:E13)</f>
        <v>82715584</v>
      </c>
      <c r="F14">
        <f>MAX(F4:F13)</f>
        <v>14770846792</v>
      </c>
    </row>
    <row r="15" spans="1:6">
      <c r="A15" s="8" t="s">
        <v>53</v>
      </c>
      <c r="B15">
        <f>MIN(B4:B13)</f>
        <v>329166</v>
      </c>
      <c r="C15">
        <f>MIN(C4:C13)</f>
        <v>2229083</v>
      </c>
      <c r="D15">
        <f>MIN(D4:D13)</f>
        <v>3471250</v>
      </c>
      <c r="E15">
        <f>MIN(E4:E13)</f>
        <v>80050208</v>
      </c>
      <c r="F15">
        <f>MIN(F4:F13)</f>
        <v>14666463625</v>
      </c>
    </row>
    <row r="16" spans="1:6">
      <c r="A16" s="8" t="s">
        <v>54</v>
      </c>
      <c r="B16">
        <f>AVERAGE(B4:B13)</f>
        <v>394749.9</v>
      </c>
      <c r="C16">
        <f>AVERAGE(C4:C13)</f>
        <v>2367758.4</v>
      </c>
      <c r="D16">
        <f>AVERAGE(D4:D13)</f>
        <v>3572962.6</v>
      </c>
      <c r="E16">
        <f>AVERAGE(E4:E13)</f>
        <v>81663283.599999994</v>
      </c>
      <c r="F16">
        <f>AVERAGE(F4:F13)</f>
        <v>14709483279.200001</v>
      </c>
    </row>
    <row r="18" spans="1:6">
      <c r="B18" s="6" t="s">
        <v>55</v>
      </c>
    </row>
    <row r="19" spans="1:6">
      <c r="A19" s="7" t="s">
        <v>41</v>
      </c>
      <c r="B19">
        <v>100</v>
      </c>
      <c r="C19">
        <v>500</v>
      </c>
      <c r="D19">
        <v>1000</v>
      </c>
      <c r="E19">
        <v>10000</v>
      </c>
      <c r="F19">
        <v>100000</v>
      </c>
    </row>
    <row r="20" spans="1:6">
      <c r="A20" t="s">
        <v>42</v>
      </c>
      <c r="B20">
        <v>197209</v>
      </c>
      <c r="C20">
        <v>1091167</v>
      </c>
      <c r="D20">
        <v>1623583</v>
      </c>
      <c r="E20">
        <v>8401625</v>
      </c>
      <c r="F20">
        <v>478658583</v>
      </c>
    </row>
    <row r="21" spans="1:6">
      <c r="A21" t="s">
        <v>43</v>
      </c>
      <c r="B21">
        <v>190542</v>
      </c>
      <c r="C21">
        <v>989041</v>
      </c>
      <c r="D21">
        <v>1536583</v>
      </c>
      <c r="E21">
        <v>8021250</v>
      </c>
      <c r="F21">
        <v>486537625</v>
      </c>
    </row>
    <row r="22" spans="1:6">
      <c r="A22" t="s">
        <v>44</v>
      </c>
      <c r="B22">
        <v>266583</v>
      </c>
      <c r="C22">
        <v>931666</v>
      </c>
      <c r="D22">
        <v>1491000</v>
      </c>
      <c r="E22">
        <v>8190625</v>
      </c>
      <c r="F22">
        <v>486928000</v>
      </c>
    </row>
    <row r="23" spans="1:6">
      <c r="A23" t="s">
        <v>45</v>
      </c>
      <c r="B23">
        <v>227792</v>
      </c>
      <c r="C23">
        <v>1060208</v>
      </c>
      <c r="D23">
        <v>1576000</v>
      </c>
      <c r="E23">
        <v>7958333</v>
      </c>
      <c r="F23">
        <v>486273208</v>
      </c>
    </row>
    <row r="24" spans="1:6">
      <c r="A24" t="s">
        <v>46</v>
      </c>
      <c r="B24">
        <v>267916</v>
      </c>
      <c r="C24">
        <v>959083</v>
      </c>
      <c r="D24">
        <v>1497250</v>
      </c>
      <c r="E24">
        <v>8257458</v>
      </c>
      <c r="F24">
        <v>484068833</v>
      </c>
    </row>
    <row r="25" spans="1:6">
      <c r="A25" t="s">
        <v>47</v>
      </c>
      <c r="B25">
        <v>226084</v>
      </c>
      <c r="C25">
        <v>1034750</v>
      </c>
      <c r="D25">
        <v>1649750</v>
      </c>
      <c r="E25">
        <v>8047709</v>
      </c>
      <c r="F25">
        <v>483131333</v>
      </c>
    </row>
    <row r="26" spans="1:6">
      <c r="A26" t="s">
        <v>48</v>
      </c>
      <c r="B26">
        <v>203833</v>
      </c>
      <c r="C26">
        <v>1045542</v>
      </c>
      <c r="D26">
        <v>1513000</v>
      </c>
      <c r="E26">
        <v>8036375</v>
      </c>
      <c r="F26">
        <v>484593750</v>
      </c>
    </row>
    <row r="27" spans="1:6">
      <c r="A27" t="s">
        <v>49</v>
      </c>
      <c r="B27">
        <v>473750</v>
      </c>
      <c r="C27">
        <v>970875</v>
      </c>
      <c r="D27">
        <v>1553583</v>
      </c>
      <c r="E27">
        <v>7853708</v>
      </c>
      <c r="F27">
        <v>484461584</v>
      </c>
    </row>
    <row r="28" spans="1:6">
      <c r="A28" t="s">
        <v>50</v>
      </c>
      <c r="B28">
        <v>276667</v>
      </c>
      <c r="C28">
        <v>927458</v>
      </c>
      <c r="D28">
        <v>1488417</v>
      </c>
      <c r="E28">
        <v>7964334</v>
      </c>
      <c r="F28">
        <v>483721375</v>
      </c>
    </row>
    <row r="29" spans="1:6">
      <c r="A29" t="s">
        <v>51</v>
      </c>
    </row>
    <row r="30" spans="1:6">
      <c r="A30" s="8" t="s">
        <v>52</v>
      </c>
      <c r="B30">
        <f>MAX(B20:B29)</f>
        <v>473750</v>
      </c>
      <c r="C30">
        <f>MAX(C20:C29)</f>
        <v>1091167</v>
      </c>
      <c r="D30">
        <f>MAX(D20:D29)</f>
        <v>1649750</v>
      </c>
      <c r="E30">
        <f>MAX(E20:E29)</f>
        <v>8401625</v>
      </c>
      <c r="F30">
        <f>MAX(F20:F29)</f>
        <v>486928000</v>
      </c>
    </row>
    <row r="31" spans="1:6">
      <c r="A31" s="8" t="s">
        <v>53</v>
      </c>
      <c r="B31">
        <f>MIN(B20:B29)</f>
        <v>190542</v>
      </c>
      <c r="C31">
        <f>MIN(C20:C29)</f>
        <v>927458</v>
      </c>
      <c r="D31">
        <f>MIN(D20:D29)</f>
        <v>1488417</v>
      </c>
      <c r="E31">
        <f>MIN(E20:E29)</f>
        <v>7853708</v>
      </c>
      <c r="F31">
        <f>MIN(F20:F29)</f>
        <v>478658583</v>
      </c>
    </row>
    <row r="32" spans="1:6">
      <c r="A32" s="8" t="s">
        <v>54</v>
      </c>
      <c r="B32">
        <f>AVERAGE(B20:B29)</f>
        <v>258930.66666666666</v>
      </c>
      <c r="C32">
        <f>AVERAGE(C20:C29)</f>
        <v>1001087.7777777778</v>
      </c>
      <c r="D32">
        <f>AVERAGE(D20:D29)</f>
        <v>1547685.111111111</v>
      </c>
      <c r="E32">
        <f>AVERAGE(E20:E29)</f>
        <v>8081268.555555556</v>
      </c>
      <c r="F32">
        <f>AVERAGE(F20:F29)</f>
        <v>484263810.1111111</v>
      </c>
    </row>
    <row r="35" spans="1:6">
      <c r="B35" s="6" t="s">
        <v>56</v>
      </c>
    </row>
    <row r="36" spans="1:6">
      <c r="A36" s="7" t="s">
        <v>41</v>
      </c>
      <c r="B36">
        <v>100</v>
      </c>
      <c r="C36">
        <v>500</v>
      </c>
      <c r="D36">
        <v>1000</v>
      </c>
      <c r="E36">
        <v>10000</v>
      </c>
      <c r="F36">
        <v>100000</v>
      </c>
    </row>
    <row r="37" spans="1:6">
      <c r="A37" t="s">
        <v>42</v>
      </c>
      <c r="B37">
        <v>279833</v>
      </c>
      <c r="C37">
        <v>1008625</v>
      </c>
      <c r="D37">
        <v>1801166</v>
      </c>
      <c r="E37">
        <v>25692500</v>
      </c>
      <c r="F37">
        <v>2374981875</v>
      </c>
    </row>
    <row r="38" spans="1:6">
      <c r="A38" t="s">
        <v>43</v>
      </c>
      <c r="B38">
        <v>219833</v>
      </c>
      <c r="C38">
        <v>962125</v>
      </c>
      <c r="D38">
        <v>1886167</v>
      </c>
      <c r="E38">
        <v>25863833</v>
      </c>
      <c r="F38">
        <v>2371976167</v>
      </c>
    </row>
    <row r="39" spans="1:6">
      <c r="A39" t="s">
        <v>44</v>
      </c>
      <c r="B39">
        <v>240583</v>
      </c>
      <c r="C39">
        <v>939000</v>
      </c>
      <c r="D39">
        <v>1735500</v>
      </c>
      <c r="E39">
        <v>25427333</v>
      </c>
      <c r="F39">
        <v>2386762458</v>
      </c>
    </row>
    <row r="40" spans="1:6">
      <c r="A40" t="s">
        <v>45</v>
      </c>
      <c r="B40">
        <v>204542</v>
      </c>
      <c r="C40">
        <v>985500</v>
      </c>
      <c r="D40">
        <v>1753500</v>
      </c>
      <c r="E40">
        <v>25506083</v>
      </c>
      <c r="F40">
        <v>2374452791</v>
      </c>
    </row>
    <row r="41" spans="1:6">
      <c r="A41" t="s">
        <v>46</v>
      </c>
      <c r="B41">
        <v>211875</v>
      </c>
      <c r="C41">
        <v>946917</v>
      </c>
      <c r="D41">
        <v>1817500</v>
      </c>
      <c r="E41">
        <v>25867834</v>
      </c>
      <c r="F41">
        <v>2366282333</v>
      </c>
    </row>
    <row r="42" spans="1:6">
      <c r="A42" t="s">
        <v>47</v>
      </c>
      <c r="B42">
        <v>218875</v>
      </c>
      <c r="C42">
        <v>985292</v>
      </c>
      <c r="D42">
        <v>1844000</v>
      </c>
      <c r="E42">
        <v>25579041</v>
      </c>
      <c r="F42">
        <v>2371049458</v>
      </c>
    </row>
    <row r="43" spans="1:6">
      <c r="A43" t="s">
        <v>48</v>
      </c>
      <c r="B43">
        <v>215208</v>
      </c>
      <c r="C43">
        <v>995375</v>
      </c>
      <c r="D43">
        <v>1779458</v>
      </c>
      <c r="E43">
        <v>25618250</v>
      </c>
      <c r="F43">
        <v>2366642625</v>
      </c>
    </row>
    <row r="44" spans="1:6">
      <c r="A44" t="s">
        <v>49</v>
      </c>
      <c r="B44">
        <v>310375</v>
      </c>
      <c r="C44">
        <v>924834</v>
      </c>
      <c r="D44">
        <v>1858750</v>
      </c>
      <c r="E44">
        <v>25671834</v>
      </c>
      <c r="F44">
        <v>2368270542</v>
      </c>
    </row>
    <row r="45" spans="1:6">
      <c r="A45" t="s">
        <v>50</v>
      </c>
      <c r="B45">
        <v>216542</v>
      </c>
      <c r="C45">
        <v>944334</v>
      </c>
      <c r="D45">
        <v>1811917</v>
      </c>
      <c r="E45">
        <v>25767792</v>
      </c>
      <c r="F45">
        <v>2370848750</v>
      </c>
    </row>
    <row r="46" spans="1:6">
      <c r="A46" t="s">
        <v>51</v>
      </c>
      <c r="B46">
        <v>271708</v>
      </c>
      <c r="C46">
        <v>935959</v>
      </c>
      <c r="D46">
        <v>1785209</v>
      </c>
      <c r="E46">
        <v>25526000</v>
      </c>
      <c r="F46">
        <v>2368027500</v>
      </c>
    </row>
    <row r="47" spans="1:6">
      <c r="A47" s="8" t="s">
        <v>52</v>
      </c>
      <c r="B47">
        <f>MAX(B37:B46)</f>
        <v>310375</v>
      </c>
      <c r="C47">
        <f>MAX(C37:C46)</f>
        <v>1008625</v>
      </c>
      <c r="D47">
        <f>MAX(D37:D46)</f>
        <v>1886167</v>
      </c>
      <c r="E47">
        <f>MAX(E37:E46)</f>
        <v>25867834</v>
      </c>
      <c r="F47">
        <f>MAX(F37:F46)</f>
        <v>2386762458</v>
      </c>
    </row>
    <row r="48" spans="1:6">
      <c r="A48" s="8" t="s">
        <v>53</v>
      </c>
      <c r="B48">
        <f>MIN(B37:B46)</f>
        <v>204542</v>
      </c>
      <c r="C48">
        <f>MIN(C37:C46)</f>
        <v>924834</v>
      </c>
      <c r="D48">
        <f>MIN(D37:D46)</f>
        <v>1735500</v>
      </c>
      <c r="E48">
        <f>MIN(E37:E46)</f>
        <v>25427333</v>
      </c>
      <c r="F48">
        <f>MIN(F37:F46)</f>
        <v>2366282333</v>
      </c>
    </row>
    <row r="49" spans="1:6">
      <c r="A49" s="8" t="s">
        <v>54</v>
      </c>
      <c r="B49">
        <f>AVERAGE(B37:B46)</f>
        <v>238937.4</v>
      </c>
      <c r="C49">
        <f>AVERAGE(C37:C46)</f>
        <v>962796.1</v>
      </c>
      <c r="D49">
        <f>AVERAGE(D37:D46)</f>
        <v>1807316.7</v>
      </c>
      <c r="E49">
        <f>AVERAGE(E37:E46)</f>
        <v>25652050</v>
      </c>
      <c r="F49">
        <f>AVERAGE(F37:F46)</f>
        <v>2371929449.9000001</v>
      </c>
    </row>
    <row r="52" spans="1:6">
      <c r="B52" s="6" t="s">
        <v>57</v>
      </c>
    </row>
    <row r="53" spans="1:6">
      <c r="A53" s="7" t="s">
        <v>41</v>
      </c>
      <c r="B53">
        <v>100</v>
      </c>
      <c r="C53">
        <v>500</v>
      </c>
      <c r="D53">
        <v>1000</v>
      </c>
      <c r="E53">
        <v>10000</v>
      </c>
      <c r="F53">
        <v>100000</v>
      </c>
    </row>
    <row r="54" spans="1:6">
      <c r="A54" t="s">
        <v>42</v>
      </c>
      <c r="B54">
        <v>254375</v>
      </c>
      <c r="C54">
        <v>436250</v>
      </c>
      <c r="D54">
        <v>663167</v>
      </c>
      <c r="E54">
        <v>1273541</v>
      </c>
      <c r="F54">
        <v>7596833</v>
      </c>
    </row>
    <row r="55" spans="1:6">
      <c r="A55" t="s">
        <v>43</v>
      </c>
      <c r="B55">
        <v>241500</v>
      </c>
      <c r="C55">
        <v>482750</v>
      </c>
      <c r="D55">
        <v>741959</v>
      </c>
      <c r="E55">
        <v>1382875</v>
      </c>
      <c r="F55">
        <v>7261083</v>
      </c>
    </row>
    <row r="56" spans="1:6">
      <c r="A56" t="s">
        <v>44</v>
      </c>
      <c r="B56">
        <v>367541</v>
      </c>
      <c r="C56">
        <v>414458</v>
      </c>
      <c r="D56">
        <v>609916</v>
      </c>
      <c r="E56">
        <v>1280125</v>
      </c>
      <c r="F56">
        <v>7904708</v>
      </c>
    </row>
    <row r="57" spans="1:6">
      <c r="A57" t="s">
        <v>45</v>
      </c>
      <c r="B57">
        <v>265250</v>
      </c>
      <c r="C57">
        <v>470541</v>
      </c>
      <c r="D57">
        <v>495334</v>
      </c>
      <c r="E57">
        <v>1346375</v>
      </c>
      <c r="F57">
        <v>8170792</v>
      </c>
    </row>
    <row r="58" spans="1:6">
      <c r="A58" t="s">
        <v>46</v>
      </c>
      <c r="B58">
        <v>221458</v>
      </c>
      <c r="C58">
        <v>479917</v>
      </c>
      <c r="D58">
        <v>542833</v>
      </c>
      <c r="E58">
        <v>1334916</v>
      </c>
      <c r="F58">
        <v>7607958</v>
      </c>
    </row>
    <row r="59" spans="1:6">
      <c r="A59" t="s">
        <v>47</v>
      </c>
      <c r="B59">
        <v>286375</v>
      </c>
      <c r="C59">
        <v>444583</v>
      </c>
      <c r="D59">
        <v>571667</v>
      </c>
      <c r="E59">
        <v>1320125</v>
      </c>
      <c r="F59">
        <v>7732791</v>
      </c>
    </row>
    <row r="60" spans="1:6">
      <c r="A60" t="s">
        <v>48</v>
      </c>
      <c r="B60">
        <v>228916</v>
      </c>
      <c r="C60">
        <v>431333</v>
      </c>
      <c r="D60">
        <v>626625</v>
      </c>
      <c r="E60">
        <v>1274041</v>
      </c>
      <c r="F60">
        <v>7177500</v>
      </c>
    </row>
    <row r="61" spans="1:6">
      <c r="A61" t="s">
        <v>49</v>
      </c>
      <c r="B61">
        <v>251917</v>
      </c>
      <c r="C61">
        <v>435542</v>
      </c>
      <c r="D61">
        <v>522167</v>
      </c>
      <c r="E61">
        <v>1306459</v>
      </c>
      <c r="F61">
        <v>7898666</v>
      </c>
    </row>
    <row r="62" spans="1:6">
      <c r="A62" t="s">
        <v>50</v>
      </c>
      <c r="B62">
        <v>227250</v>
      </c>
      <c r="C62">
        <v>441375</v>
      </c>
      <c r="D62">
        <v>536625</v>
      </c>
      <c r="E62">
        <v>1345750</v>
      </c>
      <c r="F62">
        <v>7556083</v>
      </c>
    </row>
    <row r="63" spans="1:6">
      <c r="A63" t="s">
        <v>51</v>
      </c>
      <c r="B63">
        <v>274708</v>
      </c>
      <c r="C63">
        <v>438875</v>
      </c>
      <c r="D63">
        <v>531459</v>
      </c>
      <c r="E63">
        <v>1352125</v>
      </c>
      <c r="F63">
        <v>7986291</v>
      </c>
    </row>
    <row r="64" spans="1:6">
      <c r="A64" s="8" t="s">
        <v>52</v>
      </c>
      <c r="B64">
        <f>MAX(B54:B63)</f>
        <v>367541</v>
      </c>
      <c r="C64">
        <f>MAX(C54:C63)</f>
        <v>482750</v>
      </c>
      <c r="D64">
        <f>MAX(D54:D63)</f>
        <v>741959</v>
      </c>
      <c r="E64">
        <f>MAX(E54:E63)</f>
        <v>1382875</v>
      </c>
      <c r="F64">
        <f>MAX(F54:F63)</f>
        <v>8170792</v>
      </c>
    </row>
    <row r="65" spans="1:6">
      <c r="A65" s="8" t="s">
        <v>53</v>
      </c>
      <c r="B65">
        <f>MIN(B54:B63)</f>
        <v>221458</v>
      </c>
      <c r="C65">
        <f>MIN(C54:C63)</f>
        <v>414458</v>
      </c>
      <c r="D65">
        <f>MIN(D54:D63)</f>
        <v>495334</v>
      </c>
      <c r="E65">
        <f>MIN(E54:E63)</f>
        <v>1273541</v>
      </c>
      <c r="F65">
        <f>MIN(F54:F63)</f>
        <v>7177500</v>
      </c>
    </row>
    <row r="66" spans="1:6">
      <c r="A66" s="8" t="s">
        <v>54</v>
      </c>
      <c r="B66">
        <f>AVERAGE(B54:B63)</f>
        <v>261929</v>
      </c>
      <c r="C66">
        <f>AVERAGE(C54:C63)</f>
        <v>447562.4</v>
      </c>
      <c r="D66">
        <f>AVERAGE(D54:D63)</f>
        <v>584175.19999999995</v>
      </c>
      <c r="E66">
        <f>AVERAGE(E54:E63)</f>
        <v>1321633.2</v>
      </c>
      <c r="F66">
        <f>AVERAGE(F54:F63)</f>
        <v>7689270.5</v>
      </c>
    </row>
    <row r="69" spans="1:6">
      <c r="B69" s="6" t="s">
        <v>58</v>
      </c>
    </row>
    <row r="70" spans="1:6">
      <c r="A70" s="7" t="s">
        <v>41</v>
      </c>
      <c r="B70">
        <v>100</v>
      </c>
      <c r="C70">
        <v>500</v>
      </c>
      <c r="D70">
        <v>1000</v>
      </c>
      <c r="E70">
        <v>10000</v>
      </c>
      <c r="F70">
        <v>100000</v>
      </c>
    </row>
    <row r="71" spans="1:6">
      <c r="A71" t="s">
        <v>42</v>
      </c>
      <c r="B71">
        <v>143666</v>
      </c>
      <c r="C71">
        <v>153459</v>
      </c>
      <c r="D71">
        <v>162459</v>
      </c>
      <c r="E71">
        <v>300208</v>
      </c>
      <c r="F71">
        <v>960375</v>
      </c>
    </row>
    <row r="72" spans="1:6">
      <c r="A72" t="s">
        <v>43</v>
      </c>
      <c r="B72">
        <v>171291</v>
      </c>
      <c r="C72">
        <v>181583</v>
      </c>
      <c r="D72">
        <v>186750</v>
      </c>
      <c r="E72">
        <v>309000</v>
      </c>
      <c r="F72">
        <v>910667</v>
      </c>
    </row>
    <row r="73" spans="1:6">
      <c r="A73" t="s">
        <v>44</v>
      </c>
      <c r="B73">
        <v>164709</v>
      </c>
      <c r="C73">
        <v>213167</v>
      </c>
      <c r="D73">
        <v>155708</v>
      </c>
      <c r="E73">
        <v>266042</v>
      </c>
      <c r="F73">
        <v>937958</v>
      </c>
    </row>
    <row r="74" spans="1:6">
      <c r="A74" t="s">
        <v>45</v>
      </c>
      <c r="B74">
        <v>161250</v>
      </c>
      <c r="C74">
        <v>167250</v>
      </c>
      <c r="D74">
        <v>150208</v>
      </c>
      <c r="E74">
        <v>250416</v>
      </c>
      <c r="F74">
        <v>891916</v>
      </c>
    </row>
    <row r="75" spans="1:6">
      <c r="A75" t="s">
        <v>46</v>
      </c>
      <c r="B75">
        <v>171500</v>
      </c>
      <c r="C75">
        <v>151333</v>
      </c>
      <c r="D75">
        <v>150917</v>
      </c>
      <c r="E75">
        <v>265708</v>
      </c>
      <c r="F75">
        <v>906500</v>
      </c>
    </row>
    <row r="76" spans="1:6">
      <c r="A76" t="s">
        <v>47</v>
      </c>
      <c r="B76">
        <v>168791</v>
      </c>
      <c r="C76">
        <v>183125</v>
      </c>
      <c r="D76">
        <v>164875</v>
      </c>
      <c r="E76">
        <v>318417</v>
      </c>
      <c r="F76">
        <v>891334</v>
      </c>
    </row>
    <row r="77" spans="1:6">
      <c r="A77" t="s">
        <v>48</v>
      </c>
      <c r="B77">
        <v>153792</v>
      </c>
      <c r="C77">
        <v>163916</v>
      </c>
      <c r="D77">
        <v>145458</v>
      </c>
      <c r="E77">
        <v>245875</v>
      </c>
      <c r="F77">
        <v>886917</v>
      </c>
    </row>
    <row r="78" spans="1:6">
      <c r="A78" t="s">
        <v>49</v>
      </c>
      <c r="B78">
        <v>157667</v>
      </c>
      <c r="C78">
        <v>167750</v>
      </c>
      <c r="D78">
        <v>167667</v>
      </c>
      <c r="E78">
        <v>289917</v>
      </c>
      <c r="F78">
        <v>879000</v>
      </c>
    </row>
    <row r="79" spans="1:6">
      <c r="A79" t="s">
        <v>50</v>
      </c>
      <c r="B79">
        <v>164875</v>
      </c>
      <c r="C79">
        <v>147708</v>
      </c>
      <c r="D79">
        <v>174958</v>
      </c>
      <c r="E79">
        <v>251041</v>
      </c>
      <c r="F79">
        <v>875333</v>
      </c>
    </row>
    <row r="80" spans="1:6">
      <c r="A80" t="s">
        <v>51</v>
      </c>
      <c r="B80">
        <v>151125</v>
      </c>
      <c r="C80">
        <v>151917</v>
      </c>
      <c r="D80">
        <v>163084</v>
      </c>
      <c r="E80">
        <v>294333</v>
      </c>
      <c r="F80">
        <v>883625</v>
      </c>
    </row>
    <row r="81" spans="1:6">
      <c r="A81" s="8" t="s">
        <v>52</v>
      </c>
      <c r="B81">
        <f>MAX(B71:B80)</f>
        <v>171500</v>
      </c>
      <c r="C81">
        <f>MAX(C71:C80)</f>
        <v>213167</v>
      </c>
      <c r="D81">
        <f>MAX(D71:D80)</f>
        <v>186750</v>
      </c>
      <c r="E81">
        <f>MAX(E71:E80)</f>
        <v>318417</v>
      </c>
      <c r="F81">
        <f>MAX(F71:F80)</f>
        <v>960375</v>
      </c>
    </row>
    <row r="82" spans="1:6">
      <c r="A82" s="8" t="s">
        <v>53</v>
      </c>
      <c r="B82">
        <f>MIN(B71:B80)</f>
        <v>143666</v>
      </c>
      <c r="C82">
        <f>MIN(C71:C80)</f>
        <v>147708</v>
      </c>
      <c r="D82">
        <f>MIN(D71:D80)</f>
        <v>145458</v>
      </c>
      <c r="E82">
        <f>MIN(E71:E80)</f>
        <v>245875</v>
      </c>
      <c r="F82">
        <f>MIN(F71:F80)</f>
        <v>875333</v>
      </c>
    </row>
    <row r="83" spans="1:6">
      <c r="A83" s="8" t="s">
        <v>54</v>
      </c>
      <c r="B83">
        <f>AVERAGE(B71:B80)</f>
        <v>160866.6</v>
      </c>
      <c r="C83">
        <f>AVERAGE(C71:C80)</f>
        <v>168120.8</v>
      </c>
      <c r="D83">
        <f>AVERAGE(D71:D80)</f>
        <v>162208.4</v>
      </c>
      <c r="E83">
        <f>AVERAGE(E71:E80)</f>
        <v>279095.7</v>
      </c>
      <c r="F83">
        <f>AVERAGE(F71:F80)</f>
        <v>902362.5</v>
      </c>
    </row>
    <row r="86" spans="1:6">
      <c r="B86" s="6" t="s">
        <v>59</v>
      </c>
    </row>
    <row r="87" spans="1:6">
      <c r="A87" s="7" t="s">
        <v>41</v>
      </c>
      <c r="B87">
        <v>100</v>
      </c>
      <c r="C87">
        <v>500</v>
      </c>
      <c r="D87">
        <v>1000</v>
      </c>
      <c r="E87">
        <v>10000</v>
      </c>
      <c r="F87">
        <v>100000</v>
      </c>
    </row>
    <row r="88" spans="1:6">
      <c r="A88" t="s">
        <v>42</v>
      </c>
      <c r="B88">
        <v>148084</v>
      </c>
      <c r="C88">
        <v>149792</v>
      </c>
      <c r="D88">
        <v>172750</v>
      </c>
      <c r="E88">
        <v>210625</v>
      </c>
      <c r="F88">
        <v>169709</v>
      </c>
    </row>
    <row r="89" spans="1:6">
      <c r="A89" t="s">
        <v>43</v>
      </c>
      <c r="B89">
        <v>152708</v>
      </c>
      <c r="C89">
        <v>158917</v>
      </c>
      <c r="D89">
        <v>166500</v>
      </c>
      <c r="E89">
        <v>183000</v>
      </c>
      <c r="F89">
        <v>220459</v>
      </c>
    </row>
    <row r="90" spans="1:6">
      <c r="A90" t="s">
        <v>44</v>
      </c>
      <c r="B90">
        <v>174583</v>
      </c>
      <c r="C90">
        <v>149167</v>
      </c>
      <c r="D90">
        <v>151334</v>
      </c>
      <c r="E90">
        <v>154750</v>
      </c>
      <c r="F90">
        <v>262416</v>
      </c>
    </row>
    <row r="91" spans="1:6">
      <c r="A91" t="s">
        <v>45</v>
      </c>
      <c r="B91">
        <v>150666</v>
      </c>
      <c r="C91">
        <v>149542</v>
      </c>
      <c r="D91">
        <v>190542</v>
      </c>
      <c r="E91">
        <v>192125</v>
      </c>
      <c r="F91">
        <v>174375</v>
      </c>
    </row>
    <row r="92" spans="1:6">
      <c r="A92" t="s">
        <v>46</v>
      </c>
      <c r="B92">
        <v>158875</v>
      </c>
      <c r="C92">
        <v>161083</v>
      </c>
      <c r="D92">
        <v>144459</v>
      </c>
      <c r="E92">
        <v>164167</v>
      </c>
      <c r="F92">
        <v>177666</v>
      </c>
    </row>
    <row r="93" spans="1:6">
      <c r="A93" t="s">
        <v>47</v>
      </c>
      <c r="B93">
        <v>159625</v>
      </c>
      <c r="C93">
        <v>184000</v>
      </c>
      <c r="D93">
        <v>182292</v>
      </c>
      <c r="E93">
        <v>193333</v>
      </c>
      <c r="F93">
        <v>198667</v>
      </c>
    </row>
    <row r="94" spans="1:6">
      <c r="A94" t="s">
        <v>48</v>
      </c>
      <c r="B94">
        <v>162042</v>
      </c>
      <c r="C94">
        <v>157333</v>
      </c>
      <c r="D94">
        <v>162666</v>
      </c>
      <c r="E94">
        <v>183125</v>
      </c>
      <c r="F94">
        <v>169333</v>
      </c>
    </row>
    <row r="95" spans="1:6">
      <c r="A95" t="s">
        <v>49</v>
      </c>
      <c r="B95">
        <v>154916</v>
      </c>
      <c r="C95">
        <v>187583</v>
      </c>
      <c r="D95">
        <v>150958</v>
      </c>
      <c r="E95">
        <v>208333</v>
      </c>
      <c r="F95">
        <v>190250</v>
      </c>
    </row>
    <row r="96" spans="1:6">
      <c r="A96" t="s">
        <v>50</v>
      </c>
      <c r="B96">
        <v>148166</v>
      </c>
      <c r="C96">
        <v>147583</v>
      </c>
      <c r="D96">
        <v>148917</v>
      </c>
      <c r="E96">
        <v>203167</v>
      </c>
      <c r="F96">
        <v>207958</v>
      </c>
    </row>
    <row r="97" spans="1:6">
      <c r="A97" t="s">
        <v>51</v>
      </c>
      <c r="B97">
        <v>157958</v>
      </c>
      <c r="C97">
        <v>149666</v>
      </c>
      <c r="D97">
        <v>184791</v>
      </c>
      <c r="E97">
        <v>152417</v>
      </c>
      <c r="F97">
        <v>220875</v>
      </c>
    </row>
    <row r="98" spans="1:6">
      <c r="A98" s="8" t="s">
        <v>52</v>
      </c>
      <c r="B98">
        <f>MAX(B88:B97)</f>
        <v>174583</v>
      </c>
      <c r="C98">
        <f>MAX(C88:C97)</f>
        <v>187583</v>
      </c>
      <c r="D98">
        <f>MAX(D88:D97)</f>
        <v>190542</v>
      </c>
      <c r="E98">
        <f>MAX(E88:E97)</f>
        <v>210625</v>
      </c>
      <c r="F98">
        <f>MAX(F88:F97)</f>
        <v>262416</v>
      </c>
    </row>
    <row r="99" spans="1:6">
      <c r="A99" s="8" t="s">
        <v>53</v>
      </c>
      <c r="B99">
        <f>MIN(B88:B97)</f>
        <v>148084</v>
      </c>
      <c r="C99">
        <f>MIN(C88:C97)</f>
        <v>147583</v>
      </c>
      <c r="D99">
        <f>MIN(D88:D97)</f>
        <v>144459</v>
      </c>
      <c r="E99">
        <f>MIN(E88:E97)</f>
        <v>152417</v>
      </c>
      <c r="F99">
        <f>MIN(F88:F97)</f>
        <v>169333</v>
      </c>
    </row>
    <row r="100" spans="1:6">
      <c r="A100" s="8" t="s">
        <v>54</v>
      </c>
      <c r="B100">
        <f>AVERAGE(B88:B97)</f>
        <v>156762.29999999999</v>
      </c>
      <c r="C100">
        <f>AVERAGE(C88:C97)</f>
        <v>159466.6</v>
      </c>
      <c r="D100">
        <f>AVERAGE(D88:D97)</f>
        <v>165520.9</v>
      </c>
      <c r="E100">
        <f>AVERAGE(E88:E97)</f>
        <v>184504.2</v>
      </c>
      <c r="F100">
        <f>AVERAGE(F88:F97)</f>
        <v>199170.8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Rupesh Bhochhibhoya</dc:creator>
  <cp:keywords/>
  <dc:description/>
  <cp:lastModifiedBy/>
  <cp:revision/>
  <dcterms:created xsi:type="dcterms:W3CDTF">2024-09-12T00:04:28Z</dcterms:created>
  <dcterms:modified xsi:type="dcterms:W3CDTF">2024-09-25T03:38:02Z</dcterms:modified>
  <cp:category/>
  <cp:contentStatus/>
</cp:coreProperties>
</file>